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24226"/>
  <mc:AlternateContent xmlns:mc="http://schemas.openxmlformats.org/markup-compatibility/2006">
    <mc:Choice Requires="x15">
      <x15ac:absPath xmlns:x15ac="http://schemas.microsoft.com/office/spreadsheetml/2010/11/ac" url="C:\Users\Kenny\Desktop\Inventory\"/>
    </mc:Choice>
  </mc:AlternateContent>
  <xr:revisionPtr revIDLastSave="0" documentId="13_ncr:1_{23D172EE-0840-4C58-8902-BC18C17BD681}" xr6:coauthVersionLast="47" xr6:coauthVersionMax="47" xr10:uidLastSave="{00000000-0000-0000-0000-000000000000}"/>
  <bookViews>
    <workbookView xWindow="-120" yWindow="-120" windowWidth="20730" windowHeight="11160" tabRatio="795" activeTab="5" xr2:uid="{00000000-000D-0000-FFFF-FFFF00000000}"/>
  </bookViews>
  <sheets>
    <sheet name="Thresholds" sheetId="6" r:id="rId1"/>
    <sheet name="ItemList" sheetId="5" r:id="rId2"/>
    <sheet name="Inventory List" sheetId="1" r:id="rId3"/>
    <sheet name="Transactions" sheetId="2" r:id="rId4"/>
    <sheet name="Pivot Table" sheetId="7" r:id="rId5"/>
    <sheet name="Dashboard " sheetId="9" r:id="rId6"/>
  </sheets>
  <definedNames>
    <definedName name="ItemList" localSheetId="0">OFFSET(Thresholds!#REF!,0,0,COUNTA(Thresholds!#REF!)-1,1)</definedName>
    <definedName name="ItemList">OFFSET(ItemList!$N$3,0,0,COUNTA(ItemList!$N:$N)-1,1)</definedName>
    <definedName name="Slicer_Category">#N/A</definedName>
    <definedName name="Slicer_Month">#N/A</definedName>
    <definedName name="Slicer_Status">#N/A</definedName>
  </definedNames>
  <calcPr calcId="191029"/>
  <pivotCaches>
    <pivotCache cacheId="19" r:id="rId7"/>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9" l="1"/>
  <c r="B44" i="2"/>
  <c r="B43" i="2"/>
  <c r="B42" i="2"/>
  <c r="B30" i="2"/>
  <c r="B31" i="2"/>
  <c r="B32" i="2"/>
  <c r="B33" i="2"/>
  <c r="B34" i="2"/>
  <c r="B35" i="2"/>
  <c r="B36" i="2"/>
  <c r="B37" i="2"/>
  <c r="B38" i="2"/>
  <c r="B39" i="2"/>
  <c r="B40" i="2"/>
  <c r="B41" i="2"/>
  <c r="B28" i="2"/>
  <c r="B29" i="2"/>
  <c r="B21" i="2"/>
  <c r="B22" i="2"/>
  <c r="B23" i="2"/>
  <c r="B24" i="2"/>
  <c r="B25" i="2"/>
  <c r="B26" i="2"/>
  <c r="B27" i="2"/>
  <c r="B18" i="2"/>
  <c r="B19" i="2"/>
  <c r="B20"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B17" i="2"/>
  <c r="D16" i="2"/>
  <c r="B16" i="2"/>
  <c r="D15" i="2"/>
  <c r="B15" i="2"/>
  <c r="D14" i="2"/>
  <c r="B14" i="2"/>
  <c r="D13" i="2"/>
  <c r="B13" i="2"/>
  <c r="D12" i="2"/>
  <c r="B12" i="2"/>
  <c r="D11" i="2"/>
  <c r="B11" i="2"/>
  <c r="D10" i="2"/>
  <c r="B10" i="2"/>
  <c r="D9" i="2"/>
  <c r="B9" i="2"/>
  <c r="D8" i="2"/>
  <c r="B8" i="2"/>
  <c r="D7" i="2"/>
  <c r="B7" i="2"/>
  <c r="D6" i="2"/>
  <c r="B6" i="2"/>
  <c r="D5" i="2"/>
  <c r="B5" i="2"/>
  <c r="D4" i="2"/>
  <c r="B4" i="2"/>
  <c r="D3" i="2"/>
  <c r="B3" i="2"/>
  <c r="H99" i="1"/>
  <c r="I99" i="1" s="1"/>
  <c r="J99" i="1" s="1"/>
  <c r="C99" i="1"/>
  <c r="B99" i="1"/>
  <c r="H98" i="1"/>
  <c r="I98" i="1" s="1"/>
  <c r="J98" i="1" s="1"/>
  <c r="C98" i="1"/>
  <c r="B98" i="1"/>
  <c r="H97" i="1"/>
  <c r="I97" i="1" s="1"/>
  <c r="J97" i="1" s="1"/>
  <c r="C97" i="1"/>
  <c r="B97" i="1"/>
  <c r="H96" i="1"/>
  <c r="I96" i="1" s="1"/>
  <c r="J96" i="1" s="1"/>
  <c r="C96" i="1"/>
  <c r="B96" i="1"/>
  <c r="H95" i="1"/>
  <c r="I95" i="1" s="1"/>
  <c r="J95" i="1" s="1"/>
  <c r="C95" i="1"/>
  <c r="B95" i="1"/>
  <c r="H94" i="1"/>
  <c r="I94" i="1" s="1"/>
  <c r="J94" i="1" s="1"/>
  <c r="C94" i="1"/>
  <c r="B94" i="1"/>
  <c r="H93" i="1"/>
  <c r="I93" i="1" s="1"/>
  <c r="J93" i="1" s="1"/>
  <c r="C93" i="1"/>
  <c r="B93" i="1"/>
  <c r="H92" i="1"/>
  <c r="I92" i="1" s="1"/>
  <c r="J92" i="1" s="1"/>
  <c r="C92" i="1"/>
  <c r="B92" i="1"/>
  <c r="H91" i="1"/>
  <c r="I91" i="1" s="1"/>
  <c r="J91" i="1" s="1"/>
  <c r="C91" i="1"/>
  <c r="B91" i="1"/>
  <c r="H90" i="1"/>
  <c r="I90" i="1" s="1"/>
  <c r="J90" i="1" s="1"/>
  <c r="C90" i="1"/>
  <c r="B90" i="1"/>
  <c r="H89" i="1"/>
  <c r="I89" i="1" s="1"/>
  <c r="J89" i="1" s="1"/>
  <c r="C89" i="1"/>
  <c r="B89" i="1"/>
  <c r="H88" i="1"/>
  <c r="I88" i="1" s="1"/>
  <c r="J88" i="1" s="1"/>
  <c r="C88" i="1"/>
  <c r="B88" i="1"/>
  <c r="H87" i="1"/>
  <c r="I87" i="1" s="1"/>
  <c r="J87" i="1" s="1"/>
  <c r="C87" i="1"/>
  <c r="B87" i="1"/>
  <c r="H86" i="1"/>
  <c r="I86" i="1" s="1"/>
  <c r="J86" i="1" s="1"/>
  <c r="C86" i="1"/>
  <c r="B86" i="1"/>
  <c r="H85" i="1"/>
  <c r="I85" i="1" s="1"/>
  <c r="J85" i="1" s="1"/>
  <c r="C85" i="1"/>
  <c r="B85" i="1"/>
  <c r="H84" i="1"/>
  <c r="I84" i="1" s="1"/>
  <c r="J84" i="1" s="1"/>
  <c r="C84" i="1"/>
  <c r="B84" i="1"/>
  <c r="H83" i="1"/>
  <c r="I83" i="1" s="1"/>
  <c r="J83" i="1" s="1"/>
  <c r="C83" i="1"/>
  <c r="B83" i="1"/>
  <c r="H82" i="1"/>
  <c r="I82" i="1" s="1"/>
  <c r="J82" i="1" s="1"/>
  <c r="C82" i="1"/>
  <c r="B82" i="1"/>
  <c r="H81" i="1"/>
  <c r="I81" i="1" s="1"/>
  <c r="J81" i="1" s="1"/>
  <c r="C81" i="1"/>
  <c r="B81" i="1"/>
  <c r="H80" i="1"/>
  <c r="I80" i="1" s="1"/>
  <c r="J80" i="1" s="1"/>
  <c r="C80" i="1"/>
  <c r="B80" i="1"/>
  <c r="H79" i="1"/>
  <c r="I79" i="1" s="1"/>
  <c r="J79" i="1" s="1"/>
  <c r="C79" i="1"/>
  <c r="B79" i="1"/>
  <c r="H78" i="1"/>
  <c r="I78" i="1" s="1"/>
  <c r="J78" i="1" s="1"/>
  <c r="C78" i="1"/>
  <c r="B78" i="1"/>
  <c r="H77" i="1"/>
  <c r="I77" i="1" s="1"/>
  <c r="J77" i="1" s="1"/>
  <c r="C77" i="1"/>
  <c r="B77" i="1"/>
  <c r="H76" i="1"/>
  <c r="I76" i="1" s="1"/>
  <c r="J76" i="1" s="1"/>
  <c r="C76" i="1"/>
  <c r="B76" i="1"/>
  <c r="H75" i="1"/>
  <c r="I75" i="1" s="1"/>
  <c r="J75" i="1" s="1"/>
  <c r="C75" i="1"/>
  <c r="B75" i="1"/>
  <c r="H74" i="1"/>
  <c r="I74" i="1" s="1"/>
  <c r="J74" i="1" s="1"/>
  <c r="C74" i="1"/>
  <c r="B74" i="1"/>
  <c r="H73" i="1"/>
  <c r="I73" i="1" s="1"/>
  <c r="J73" i="1" s="1"/>
  <c r="C73" i="1"/>
  <c r="B73" i="1"/>
  <c r="H72" i="1"/>
  <c r="I72" i="1" s="1"/>
  <c r="J72" i="1" s="1"/>
  <c r="C72" i="1"/>
  <c r="B72" i="1"/>
  <c r="H71" i="1"/>
  <c r="I71" i="1" s="1"/>
  <c r="J71" i="1" s="1"/>
  <c r="C71" i="1"/>
  <c r="B71" i="1"/>
  <c r="H70" i="1"/>
  <c r="I70" i="1" s="1"/>
  <c r="J70" i="1" s="1"/>
  <c r="C70" i="1"/>
  <c r="B70" i="1"/>
  <c r="H69" i="1"/>
  <c r="I69" i="1" s="1"/>
  <c r="J69" i="1" s="1"/>
  <c r="C69" i="1"/>
  <c r="B69" i="1"/>
  <c r="H68" i="1"/>
  <c r="I68" i="1" s="1"/>
  <c r="J68" i="1" s="1"/>
  <c r="C68" i="1"/>
  <c r="B68" i="1"/>
  <c r="H67" i="1"/>
  <c r="I67" i="1" s="1"/>
  <c r="J67" i="1" s="1"/>
  <c r="C67" i="1"/>
  <c r="B67" i="1"/>
  <c r="H66" i="1"/>
  <c r="I66" i="1" s="1"/>
  <c r="J66" i="1" s="1"/>
  <c r="C66" i="1"/>
  <c r="B66" i="1"/>
  <c r="H65" i="1"/>
  <c r="I65" i="1" s="1"/>
  <c r="J65" i="1" s="1"/>
  <c r="C65" i="1"/>
  <c r="B65" i="1"/>
  <c r="H64" i="1"/>
  <c r="I64" i="1" s="1"/>
  <c r="J64" i="1" s="1"/>
  <c r="C64" i="1"/>
  <c r="B64" i="1"/>
  <c r="H63" i="1"/>
  <c r="I63" i="1" s="1"/>
  <c r="J63" i="1" s="1"/>
  <c r="C63" i="1"/>
  <c r="B63" i="1"/>
  <c r="H62" i="1"/>
  <c r="I62" i="1" s="1"/>
  <c r="J62" i="1" s="1"/>
  <c r="C62" i="1"/>
  <c r="B62" i="1"/>
  <c r="H61" i="1"/>
  <c r="I61" i="1" s="1"/>
  <c r="J61" i="1" s="1"/>
  <c r="C61" i="1"/>
  <c r="B61" i="1"/>
  <c r="H60" i="1"/>
  <c r="I60" i="1" s="1"/>
  <c r="J60" i="1" s="1"/>
  <c r="C60" i="1"/>
  <c r="B60" i="1"/>
  <c r="H59" i="1"/>
  <c r="I59" i="1" s="1"/>
  <c r="J59" i="1" s="1"/>
  <c r="C59" i="1"/>
  <c r="B59" i="1"/>
  <c r="H58" i="1"/>
  <c r="I58" i="1" s="1"/>
  <c r="J58" i="1" s="1"/>
  <c r="C58" i="1"/>
  <c r="B58" i="1"/>
  <c r="H57" i="1"/>
  <c r="I57" i="1" s="1"/>
  <c r="J57" i="1" s="1"/>
  <c r="C57" i="1"/>
  <c r="B57" i="1"/>
  <c r="H56" i="1"/>
  <c r="I56" i="1" s="1"/>
  <c r="J56" i="1" s="1"/>
  <c r="C56" i="1"/>
  <c r="B56" i="1"/>
  <c r="H55" i="1"/>
  <c r="I55" i="1" s="1"/>
  <c r="J55" i="1" s="1"/>
  <c r="C55" i="1"/>
  <c r="B55" i="1"/>
  <c r="H54" i="1"/>
  <c r="I54" i="1" s="1"/>
  <c r="J54" i="1" s="1"/>
  <c r="C54" i="1"/>
  <c r="B54" i="1"/>
  <c r="H53" i="1"/>
  <c r="I53" i="1" s="1"/>
  <c r="J53" i="1" s="1"/>
  <c r="C53" i="1"/>
  <c r="B53" i="1"/>
  <c r="H52" i="1"/>
  <c r="I52" i="1" s="1"/>
  <c r="J52" i="1" s="1"/>
  <c r="C52" i="1"/>
  <c r="B52" i="1"/>
  <c r="H51" i="1"/>
  <c r="I51" i="1" s="1"/>
  <c r="J51" i="1" s="1"/>
  <c r="C51" i="1"/>
  <c r="B51" i="1"/>
  <c r="H50" i="1"/>
  <c r="I50" i="1" s="1"/>
  <c r="J50" i="1" s="1"/>
  <c r="C50" i="1"/>
  <c r="B50" i="1"/>
  <c r="H49" i="1"/>
  <c r="I49" i="1" s="1"/>
  <c r="J49" i="1" s="1"/>
  <c r="C49" i="1"/>
  <c r="B49" i="1"/>
  <c r="H48" i="1"/>
  <c r="I48" i="1" s="1"/>
  <c r="J48" i="1" s="1"/>
  <c r="C48" i="1"/>
  <c r="B48" i="1"/>
  <c r="H47" i="1"/>
  <c r="I47" i="1" s="1"/>
  <c r="J47" i="1" s="1"/>
  <c r="C47" i="1"/>
  <c r="B47" i="1"/>
  <c r="H46" i="1"/>
  <c r="I46" i="1" s="1"/>
  <c r="J46" i="1" s="1"/>
  <c r="C46" i="1"/>
  <c r="B46" i="1"/>
  <c r="H45" i="1"/>
  <c r="I45" i="1" s="1"/>
  <c r="J45" i="1" s="1"/>
  <c r="C45" i="1"/>
  <c r="B45" i="1"/>
  <c r="H44" i="1"/>
  <c r="I44" i="1" s="1"/>
  <c r="J44" i="1" s="1"/>
  <c r="C44" i="1"/>
  <c r="B44" i="1"/>
  <c r="H43" i="1"/>
  <c r="I43" i="1" s="1"/>
  <c r="J43" i="1" s="1"/>
  <c r="C43" i="1"/>
  <c r="B43" i="1"/>
  <c r="H42" i="1"/>
  <c r="I42" i="1" s="1"/>
  <c r="J42" i="1" s="1"/>
  <c r="C42" i="1"/>
  <c r="B42" i="1"/>
  <c r="H41" i="1"/>
  <c r="I41" i="1" s="1"/>
  <c r="J41" i="1" s="1"/>
  <c r="C41" i="1"/>
  <c r="B41" i="1"/>
  <c r="H40" i="1"/>
  <c r="I40" i="1" s="1"/>
  <c r="J40" i="1" s="1"/>
  <c r="C40" i="1"/>
  <c r="B40" i="1"/>
  <c r="H39" i="1"/>
  <c r="I39" i="1" s="1"/>
  <c r="J39" i="1" s="1"/>
  <c r="C39" i="1"/>
  <c r="B39" i="1"/>
  <c r="H38" i="1"/>
  <c r="I38" i="1" s="1"/>
  <c r="J38" i="1" s="1"/>
  <c r="C38" i="1"/>
  <c r="B38" i="1"/>
  <c r="H37" i="1"/>
  <c r="I37" i="1" s="1"/>
  <c r="J37" i="1" s="1"/>
  <c r="C37" i="1"/>
  <c r="B37" i="1"/>
  <c r="H36" i="1"/>
  <c r="I36" i="1" s="1"/>
  <c r="J36" i="1" s="1"/>
  <c r="C36" i="1"/>
  <c r="B36" i="1"/>
  <c r="H35" i="1"/>
  <c r="I35" i="1" s="1"/>
  <c r="J35" i="1" s="1"/>
  <c r="C35" i="1"/>
  <c r="B35" i="1"/>
  <c r="H34" i="1"/>
  <c r="I34" i="1" s="1"/>
  <c r="J34" i="1" s="1"/>
  <c r="C34" i="1"/>
  <c r="B34" i="1"/>
  <c r="H33" i="1"/>
  <c r="I33" i="1" s="1"/>
  <c r="J33" i="1" s="1"/>
  <c r="C33" i="1"/>
  <c r="B33" i="1"/>
  <c r="H32" i="1"/>
  <c r="I32" i="1" s="1"/>
  <c r="J32" i="1" s="1"/>
  <c r="C32" i="1"/>
  <c r="B32" i="1"/>
  <c r="H31" i="1"/>
  <c r="I31" i="1" s="1"/>
  <c r="J31" i="1" s="1"/>
  <c r="C31" i="1"/>
  <c r="B31" i="1"/>
  <c r="H30" i="1"/>
  <c r="I30" i="1" s="1"/>
  <c r="J30" i="1" s="1"/>
  <c r="C30" i="1"/>
  <c r="B30" i="1"/>
  <c r="H29" i="1"/>
  <c r="I29" i="1" s="1"/>
  <c r="J29" i="1" s="1"/>
  <c r="C29" i="1"/>
  <c r="B29" i="1"/>
  <c r="H28" i="1"/>
  <c r="I28" i="1" s="1"/>
  <c r="J28" i="1" s="1"/>
  <c r="C28" i="1"/>
  <c r="B28" i="1"/>
  <c r="H27" i="1"/>
  <c r="I27" i="1" s="1"/>
  <c r="J27" i="1" s="1"/>
  <c r="C27" i="1"/>
  <c r="B27" i="1"/>
  <c r="H26" i="1"/>
  <c r="I26" i="1" s="1"/>
  <c r="J26" i="1" s="1"/>
  <c r="C26" i="1"/>
  <c r="B26" i="1"/>
  <c r="H25" i="1"/>
  <c r="I25" i="1" s="1"/>
  <c r="J25" i="1" s="1"/>
  <c r="C25" i="1"/>
  <c r="B25" i="1"/>
  <c r="H24" i="1"/>
  <c r="I24" i="1" s="1"/>
  <c r="J24" i="1" s="1"/>
  <c r="C24" i="1"/>
  <c r="B24" i="1"/>
  <c r="H23" i="1"/>
  <c r="I23" i="1" s="1"/>
  <c r="J23" i="1" s="1"/>
  <c r="C23" i="1"/>
  <c r="B23" i="1"/>
  <c r="H22" i="1"/>
  <c r="I22" i="1" s="1"/>
  <c r="J22" i="1" s="1"/>
  <c r="C22" i="1"/>
  <c r="B22" i="1"/>
  <c r="H21" i="1"/>
  <c r="I21" i="1" s="1"/>
  <c r="J21" i="1" s="1"/>
  <c r="C21" i="1"/>
  <c r="B21" i="1"/>
  <c r="H20" i="1"/>
  <c r="I20" i="1" s="1"/>
  <c r="J20" i="1" s="1"/>
  <c r="C20" i="1"/>
  <c r="B20" i="1"/>
  <c r="H19" i="1"/>
  <c r="I19" i="1" s="1"/>
  <c r="J19" i="1" s="1"/>
  <c r="C19" i="1"/>
  <c r="B19" i="1"/>
  <c r="H18" i="1"/>
  <c r="I18" i="1" s="1"/>
  <c r="J18" i="1" s="1"/>
  <c r="C18" i="1"/>
  <c r="B18" i="1"/>
  <c r="H17" i="1"/>
  <c r="I17" i="1" s="1"/>
  <c r="J17" i="1" s="1"/>
  <c r="C17" i="1"/>
  <c r="B17" i="1"/>
  <c r="H16" i="1"/>
  <c r="I16" i="1" s="1"/>
  <c r="J16" i="1" s="1"/>
  <c r="C16" i="1"/>
  <c r="B16" i="1"/>
  <c r="H15" i="1"/>
  <c r="I15" i="1" s="1"/>
  <c r="J15" i="1" s="1"/>
  <c r="C15" i="1"/>
  <c r="B15" i="1"/>
  <c r="H14" i="1"/>
  <c r="I14" i="1" s="1"/>
  <c r="J14" i="1" s="1"/>
  <c r="C14" i="1"/>
  <c r="B14" i="1"/>
  <c r="H13" i="1"/>
  <c r="I13" i="1" s="1"/>
  <c r="J13" i="1" s="1"/>
  <c r="C13" i="1"/>
  <c r="B13" i="1"/>
  <c r="H12" i="1"/>
  <c r="I12" i="1" s="1"/>
  <c r="J12" i="1" s="1"/>
  <c r="C12" i="1"/>
  <c r="B12" i="1"/>
  <c r="H11" i="1"/>
  <c r="I11" i="1" s="1"/>
  <c r="J11" i="1" s="1"/>
  <c r="C11" i="1"/>
  <c r="B11" i="1"/>
  <c r="H10" i="1"/>
  <c r="I10" i="1" s="1"/>
  <c r="J10" i="1" s="1"/>
  <c r="C10" i="1"/>
  <c r="B10" i="1"/>
  <c r="H9" i="1"/>
  <c r="I9" i="1" s="1"/>
  <c r="J9" i="1" s="1"/>
  <c r="C9" i="1"/>
  <c r="B9" i="1"/>
  <c r="H8" i="1"/>
  <c r="I8" i="1" s="1"/>
  <c r="J8" i="1" s="1"/>
  <c r="C8" i="1"/>
  <c r="B8" i="1"/>
  <c r="H7" i="1"/>
  <c r="I7" i="1" s="1"/>
  <c r="J7" i="1" s="1"/>
  <c r="C7" i="1"/>
  <c r="B7" i="1"/>
  <c r="H6" i="1"/>
  <c r="I6" i="1" s="1"/>
  <c r="J6" i="1" s="1"/>
  <c r="C6" i="1"/>
  <c r="B6" i="1"/>
  <c r="H5" i="1"/>
  <c r="I5" i="1" s="1"/>
  <c r="J5" i="1" s="1"/>
  <c r="C5" i="1"/>
  <c r="B5" i="1"/>
  <c r="H4" i="1"/>
  <c r="I4" i="1" s="1"/>
  <c r="J4" i="1" s="1"/>
  <c r="C4" i="1"/>
  <c r="B4" i="1"/>
  <c r="H3" i="1"/>
  <c r="I3" i="1" s="1"/>
  <c r="J3" i="1" s="1"/>
  <c r="C3" i="1"/>
  <c r="B3" i="1"/>
  <c r="Q3" i="7"/>
  <c r="Q2" i="7"/>
  <c r="B100" i="7"/>
  <c r="Q4" i="7"/>
  <c r="Q5" i="7"/>
</calcChain>
</file>

<file path=xl/sharedStrings.xml><?xml version="1.0" encoding="utf-8"?>
<sst xmlns="http://schemas.openxmlformats.org/spreadsheetml/2006/main" count="911" uniqueCount="184">
  <si>
    <t>Item ID</t>
  </si>
  <si>
    <t>Item Name</t>
  </si>
  <si>
    <t>Category</t>
  </si>
  <si>
    <t>Unit</t>
  </si>
  <si>
    <t>Initial Stock</t>
  </si>
  <si>
    <t>Current Stock</t>
  </si>
  <si>
    <t>Plumbing</t>
  </si>
  <si>
    <t>Pcs</t>
  </si>
  <si>
    <t>Rolls</t>
  </si>
  <si>
    <t>Reinforcement</t>
  </si>
  <si>
    <t>Bags</t>
  </si>
  <si>
    <t>Date</t>
  </si>
  <si>
    <t>Type</t>
  </si>
  <si>
    <t>Quantity</t>
  </si>
  <si>
    <t>Remarks</t>
  </si>
  <si>
    <t>Inflow</t>
  </si>
  <si>
    <t>New Supply</t>
  </si>
  <si>
    <t>Outflow</t>
  </si>
  <si>
    <t>Issued to site</t>
  </si>
  <si>
    <t>Restocked</t>
  </si>
  <si>
    <t>Used for project</t>
  </si>
  <si>
    <t>Additional stock</t>
  </si>
  <si>
    <t>Aprroved By</t>
  </si>
  <si>
    <t>Electrical</t>
  </si>
  <si>
    <t>Marine Plywood</t>
  </si>
  <si>
    <t>Tile</t>
  </si>
  <si>
    <t>Nail</t>
  </si>
  <si>
    <t>Binding Wire</t>
  </si>
  <si>
    <t>Cement</t>
  </si>
  <si>
    <t>Lampara socket 13AMP(double)</t>
  </si>
  <si>
    <t>Lampara socket 13AMP(single)</t>
  </si>
  <si>
    <t xml:space="preserve">Good man A/C switch </t>
  </si>
  <si>
    <t>Good man 1 gang</t>
  </si>
  <si>
    <t>Good man 2 gang</t>
  </si>
  <si>
    <t>Good man 3 gang</t>
  </si>
  <si>
    <t>Good man socket 13AMP(single)</t>
  </si>
  <si>
    <t>20mm Pipe dignity</t>
  </si>
  <si>
    <t>25mm Pipe dignity</t>
  </si>
  <si>
    <t>20mm coupler</t>
  </si>
  <si>
    <t>25mm coupler</t>
  </si>
  <si>
    <t>Male bush</t>
  </si>
  <si>
    <t>Pvc gum</t>
  </si>
  <si>
    <t>4 way box</t>
  </si>
  <si>
    <t>Tee box</t>
  </si>
  <si>
    <t>3 x 3 box</t>
  </si>
  <si>
    <t>3 x 6 box</t>
  </si>
  <si>
    <t>6 x 6 cooker unit</t>
  </si>
  <si>
    <t>6 x 9 box</t>
  </si>
  <si>
    <t>Looping box</t>
  </si>
  <si>
    <t>Through box</t>
  </si>
  <si>
    <t>U box</t>
  </si>
  <si>
    <t>End way box</t>
  </si>
  <si>
    <t>1" PPR Tee</t>
  </si>
  <si>
    <t>1" PPR Elbow</t>
  </si>
  <si>
    <t>1" PPR Socket</t>
  </si>
  <si>
    <t>1" PPR Stop-cock</t>
  </si>
  <si>
    <t>1" PPR Cap-plug</t>
  </si>
  <si>
    <t>1" PPR union connector</t>
  </si>
  <si>
    <t>1" x 3/4 PPR Tee</t>
  </si>
  <si>
    <t>1" x 3/4 PPR Elbow</t>
  </si>
  <si>
    <t>3/4 PPR Tee</t>
  </si>
  <si>
    <t>3/4 PPR Pipe</t>
  </si>
  <si>
    <t>3/4 PPR Elbow</t>
  </si>
  <si>
    <t>3/4 PPR Socket</t>
  </si>
  <si>
    <t>3/4 PPR Stop-cock</t>
  </si>
  <si>
    <t>3/4 PPR Cap-plug</t>
  </si>
  <si>
    <t>3/4 x 1/2 M/F Elbow</t>
  </si>
  <si>
    <t>3/4 x 1/2 M/F Socket</t>
  </si>
  <si>
    <t>3/4 x 1/2 mixer head</t>
  </si>
  <si>
    <t>3/4 x 45 degrees PPR Elbow</t>
  </si>
  <si>
    <t>1/2" PPR Threaded plug</t>
  </si>
  <si>
    <t>4" pipe</t>
  </si>
  <si>
    <t>4" bend</t>
  </si>
  <si>
    <t>4" plug</t>
  </si>
  <si>
    <t>4" x 45 bend</t>
  </si>
  <si>
    <t>2" pipe</t>
  </si>
  <si>
    <t>2" bend</t>
  </si>
  <si>
    <t>2" x 45 bend</t>
  </si>
  <si>
    <t>2" Tee</t>
  </si>
  <si>
    <t>2" Y-Tee</t>
  </si>
  <si>
    <t>2" socket</t>
  </si>
  <si>
    <t>2" plug</t>
  </si>
  <si>
    <t>Topgit gum</t>
  </si>
  <si>
    <t>2" floor drain</t>
  </si>
  <si>
    <t xml:space="preserve">Marine plywood  - 18mm </t>
  </si>
  <si>
    <t>10mm</t>
  </si>
  <si>
    <t>12mm</t>
  </si>
  <si>
    <t>16mm</t>
  </si>
  <si>
    <t>20mm</t>
  </si>
  <si>
    <t>25mm</t>
  </si>
  <si>
    <t xml:space="preserve">Polished porcelain </t>
  </si>
  <si>
    <t xml:space="preserve">AOSHI CERAMICS </t>
  </si>
  <si>
    <t>(300X300mm) 15pcs=1crtn</t>
  </si>
  <si>
    <t>(300X600mm) 8pcs=1crtn</t>
  </si>
  <si>
    <t xml:space="preserve">CDK Tiles PH toilet walls </t>
  </si>
  <si>
    <t xml:space="preserve">(300X300mm) 6pcs=1crtn </t>
  </si>
  <si>
    <t xml:space="preserve">Flat kitchen tiles Block 1-3 </t>
  </si>
  <si>
    <t>(300 x 600) wall - colored</t>
  </si>
  <si>
    <t>(brown tile) (200 x 600)</t>
  </si>
  <si>
    <t>600 x 600 4pcs=1crtn</t>
  </si>
  <si>
    <t xml:space="preserve">Royal tile (Black) (Flat toilet, PH BQ toilet </t>
  </si>
  <si>
    <t>(8pcs=1crtn) 300x600</t>
  </si>
  <si>
    <t>CDK Black Elevator lobby</t>
  </si>
  <si>
    <t xml:space="preserve"> (600X600mm) 4pcs=1crtn</t>
  </si>
  <si>
    <t xml:space="preserve">CDK PH living room </t>
  </si>
  <si>
    <t>(600X600mm) 4pcs=1crtn</t>
  </si>
  <si>
    <t xml:space="preserve">Pent house room &amp;BQ floor </t>
  </si>
  <si>
    <t>(600X600mm)4pcs=1crtn</t>
  </si>
  <si>
    <t xml:space="preserve">Flat balcony small (red) </t>
  </si>
  <si>
    <t>(100 x 200) 50pcs=1crtn</t>
  </si>
  <si>
    <t xml:space="preserve">Royal tile Flat kitchen white  </t>
  </si>
  <si>
    <t xml:space="preserve">Good will tile for roof gutter </t>
  </si>
  <si>
    <t>4 Inches Nail</t>
  </si>
  <si>
    <t>3 Inches Nail</t>
  </si>
  <si>
    <t>2.5 Inches Nail</t>
  </si>
  <si>
    <t>2 Inches Nail</t>
  </si>
  <si>
    <t>4 Inches Tornado Nail</t>
  </si>
  <si>
    <t>3 Inches Tornado Nail</t>
  </si>
  <si>
    <t>2.5 Inches Tornado Nail</t>
  </si>
  <si>
    <t>2 Inches Tornado Nail</t>
  </si>
  <si>
    <t>Item</t>
  </si>
  <si>
    <t>Carton</t>
  </si>
  <si>
    <t>Packs</t>
  </si>
  <si>
    <t>Tin</t>
  </si>
  <si>
    <t>Length</t>
  </si>
  <si>
    <t>Ton</t>
  </si>
  <si>
    <t>Sqr Meter</t>
  </si>
  <si>
    <t>Description</t>
  </si>
  <si>
    <t>5pcs=1pk 10pks=1ctn 5x10=50pcs</t>
  </si>
  <si>
    <t>10pcs=1pk 10pks=1ctn 10x10=100pcs</t>
  </si>
  <si>
    <t>25pcs = 1 bundle</t>
  </si>
  <si>
    <t>100pcs = 1 pkt</t>
  </si>
  <si>
    <t>8pcs = 1 carton</t>
  </si>
  <si>
    <t>10pcs = 1 pkt</t>
  </si>
  <si>
    <t>Stock in Pcs</t>
  </si>
  <si>
    <t>QTY per Unit</t>
  </si>
  <si>
    <t>DB Board D4</t>
  </si>
  <si>
    <t>DB Board D6</t>
  </si>
  <si>
    <t xml:space="preserve"> (133pcs = 1 ton)</t>
  </si>
  <si>
    <t>(93pcs = 1 ton)</t>
  </si>
  <si>
    <t>(52pcs =1 ton)</t>
  </si>
  <si>
    <t xml:space="preserve"> (33pcs = 1 ton)</t>
  </si>
  <si>
    <t>(21pcs 1 ton)</t>
  </si>
  <si>
    <t>Status</t>
  </si>
  <si>
    <t>Granite</t>
  </si>
  <si>
    <t>Blocks</t>
  </si>
  <si>
    <t>Rubbles</t>
  </si>
  <si>
    <t>Plaster Sand</t>
  </si>
  <si>
    <t>SharpSand</t>
  </si>
  <si>
    <t>Planks</t>
  </si>
  <si>
    <t>Sharp Sand</t>
  </si>
  <si>
    <t>2x3</t>
  </si>
  <si>
    <t>2x4</t>
  </si>
  <si>
    <t>3x4</t>
  </si>
  <si>
    <t>1x6</t>
  </si>
  <si>
    <t>1x12</t>
  </si>
  <si>
    <t>9 inches</t>
  </si>
  <si>
    <t>6 inches</t>
  </si>
  <si>
    <t>1 truck = Ton</t>
  </si>
  <si>
    <t>Row Labels</t>
  </si>
  <si>
    <t>Grand Total</t>
  </si>
  <si>
    <t>(All)</t>
  </si>
  <si>
    <t>Stock Qty</t>
  </si>
  <si>
    <t>Yes</t>
  </si>
  <si>
    <t>Load</t>
  </si>
  <si>
    <t>Ok</t>
  </si>
  <si>
    <t>Terrace</t>
  </si>
  <si>
    <t>Rita</t>
  </si>
  <si>
    <t>Month</t>
  </si>
  <si>
    <t>Sum</t>
  </si>
  <si>
    <t>Location of Use</t>
  </si>
  <si>
    <t>Massionatte 1</t>
  </si>
  <si>
    <t>Soji</t>
  </si>
  <si>
    <t>Sum of Stock in Pcs</t>
  </si>
  <si>
    <t>Stock Inflow</t>
  </si>
  <si>
    <t>Stock Outflow</t>
  </si>
  <si>
    <t>Count by Category</t>
  </si>
  <si>
    <t>Count By Category</t>
  </si>
  <si>
    <t>Total Inventory</t>
  </si>
  <si>
    <t>Sum of Quantity</t>
  </si>
  <si>
    <t>Re-order Level</t>
  </si>
  <si>
    <t>Massionatte 2</t>
  </si>
  <si>
    <t>Big store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</si>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</sst>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_);_(* \(#,##0\);_(* &quot;-&quot;??_);_(@_)"/>
    <numFmt numFmtId="165" formatCode="[$-409]d\-mmm\-yyyy;@"/>
    <numFmt numFmtId="166" formatCode="0.0%"/>
  </numFmts>
  <fonts count="13" x14ac:knownFonts="1">
    <font>
      <sz val="11"/>
      <color theme="1"/>
      <name val="Calibri"/>
      <family val="2"/>
      <scheme val="minor"/>
    </font>
    <font>
      <sz val="8"/>
      <name val="Calibri"/>
      <family val="2"/>
      <scheme val="minor"/>
    </font>
    <font>
      <sz val="11"/>
      <color theme="1"/>
      <name val="Calibri"/>
      <family val="2"/>
      <scheme val="minor"/>
    </font>
    <font>
      <sz val="11"/>
      <color theme="1"/>
      <name val="Calibri"/>
      <family val="2"/>
    </font>
    <font>
      <sz val="11"/>
      <name val="Calibri"/>
      <family val="2"/>
    </font>
    <font>
      <b/>
      <sz val="11"/>
      <color theme="1"/>
      <name val="Calibri"/>
      <family val="2"/>
    </font>
    <font>
      <b/>
      <sz val="11"/>
      <color theme="0"/>
      <name val="Calibri"/>
      <family val="2"/>
    </font>
    <font>
      <b/>
      <i/>
      <sz val="9"/>
      <color theme="0"/>
      <name val="Calibri"/>
      <family val="2"/>
      <scheme val="minor"/>
    </font>
    <font>
      <b/>
      <sz val="14"/>
      <color rgb="FF000099"/>
      <name val="Calibri"/>
      <family val="2"/>
      <scheme val="minor"/>
    </font>
    <font>
      <b/>
      <i/>
      <sz val="16"/>
      <color theme="1"/>
      <name val="Calibri"/>
      <family val="2"/>
      <scheme val="minor"/>
    </font>
    <font>
      <b/>
      <sz val="14"/>
      <color theme="0"/>
      <name val="Calibri"/>
      <family val="2"/>
      <scheme val="minor"/>
    </font>
    <font>
      <b/>
      <sz val="14"/>
      <color theme="1"/>
      <name val="Calibri"/>
      <family val="2"/>
      <scheme val="minor"/>
    </font>
    <font>
      <b/>
      <sz val="16"/>
      <color theme="1"/>
      <name val="Calibri"/>
      <family val="2"/>
      <scheme val="minor"/>
    </font>
  </fonts>
  <fills count="10">
    <fill>
      <patternFill patternType="none"/>
    </fill>
    <fill>
      <patternFill patternType="gray125"/>
    </fill>
    <fill>
      <patternFill patternType="solid">
        <fgColor theme="0"/>
        <bgColor rgb="FFC5E0B3"/>
      </patternFill>
    </fill>
    <fill>
      <patternFill patternType="solid">
        <fgColor rgb="FFE7E6E6"/>
        <bgColor rgb="FFE7E6E6"/>
      </patternFill>
    </fill>
    <fill>
      <patternFill patternType="solid">
        <fgColor rgb="FFFFFFFF"/>
        <bgColor rgb="FFFFFFFF"/>
      </patternFill>
    </fill>
    <fill>
      <patternFill patternType="solid">
        <fgColor theme="0"/>
        <bgColor indexed="64"/>
      </patternFill>
    </fill>
    <fill>
      <patternFill patternType="solid">
        <fgColor theme="4"/>
        <bgColor indexed="64"/>
      </patternFill>
    </fill>
    <fill>
      <patternFill patternType="solid">
        <fgColor theme="0"/>
        <bgColor rgb="FFE7E6E6"/>
      </patternFill>
    </fill>
    <fill>
      <patternFill patternType="solid">
        <fgColor theme="8" tint="-0.249977111117893"/>
        <bgColor indexed="64"/>
      </patternFill>
    </fill>
    <fill>
      <patternFill patternType="solid">
        <fgColor rgb="FF002060"/>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rgb="FF002060"/>
      </left>
      <right/>
      <top style="thin">
        <color rgb="FF002060"/>
      </top>
      <bottom style="thin">
        <color rgb="FF002060"/>
      </bottom>
      <diagonal/>
    </border>
    <border>
      <left/>
      <right/>
      <top style="thin">
        <color rgb="FF002060"/>
      </top>
      <bottom style="thin">
        <color rgb="FF002060"/>
      </bottom>
      <diagonal/>
    </border>
    <border>
      <left/>
      <right style="thin">
        <color rgb="FF002060"/>
      </right>
      <top style="thin">
        <color rgb="FF002060"/>
      </top>
      <bottom style="thin">
        <color rgb="FF002060"/>
      </bottom>
      <diagonal/>
    </border>
  </borders>
  <cellStyleXfs count="2">
    <xf numFmtId="0" fontId="0" fillId="0" borderId="0"/>
    <xf numFmtId="43" fontId="2" fillId="0" borderId="0" applyFont="0" applyFill="0" applyBorder="0" applyAlignment="0" applyProtection="0"/>
  </cellStyleXfs>
  <cellXfs count="47">
    <xf numFmtId="0" fontId="0" fillId="0" borderId="0" xfId="0"/>
    <xf numFmtId="0" fontId="0" fillId="0" borderId="0" xfId="0" applyAlignment="1">
      <alignment horizontal="center"/>
    </xf>
    <xf numFmtId="0" fontId="0" fillId="0" borderId="1" xfId="0" applyBorder="1"/>
    <xf numFmtId="0" fontId="3" fillId="2" borderId="1" xfId="0" applyFont="1" applyFill="1" applyBorder="1"/>
    <xf numFmtId="0" fontId="3" fillId="0" borderId="1" xfId="0" applyFont="1" applyBorder="1"/>
    <xf numFmtId="0" fontId="3" fillId="3" borderId="1" xfId="0" applyFont="1" applyFill="1" applyBorder="1"/>
    <xf numFmtId="0" fontId="3" fillId="4" borderId="1" xfId="0" applyFont="1" applyFill="1" applyBorder="1"/>
    <xf numFmtId="0" fontId="2" fillId="0" borderId="1" xfId="0" applyFont="1" applyBorder="1"/>
    <xf numFmtId="0" fontId="0" fillId="0" borderId="2" xfId="0" applyBorder="1"/>
    <xf numFmtId="0" fontId="0" fillId="0" borderId="3" xfId="0" applyBorder="1"/>
    <xf numFmtId="0" fontId="0" fillId="0" borderId="7" xfId="0" applyBorder="1"/>
    <xf numFmtId="0" fontId="0" fillId="0" borderId="8" xfId="0" applyBorder="1"/>
    <xf numFmtId="0" fontId="4" fillId="2" borderId="0" xfId="0" applyFont="1" applyFill="1" applyAlignment="1">
      <alignment wrapText="1"/>
    </xf>
    <xf numFmtId="0" fontId="5" fillId="4" borderId="0" xfId="0" applyFont="1" applyFill="1" applyAlignment="1">
      <alignment horizontal="right"/>
    </xf>
    <xf numFmtId="0" fontId="3" fillId="0" borderId="0" xfId="0" applyFont="1"/>
    <xf numFmtId="0" fontId="5" fillId="0" borderId="0" xfId="0" applyFont="1" applyAlignment="1">
      <alignment horizontal="right"/>
    </xf>
    <xf numFmtId="0" fontId="2" fillId="0" borderId="0" xfId="0" applyFont="1"/>
    <xf numFmtId="0" fontId="5" fillId="0" borderId="0" xfId="0" applyFont="1"/>
    <xf numFmtId="0" fontId="6" fillId="7" borderId="0" xfId="0" applyFont="1" applyFill="1" applyAlignment="1">
      <alignment horizontal="right"/>
    </xf>
    <xf numFmtId="164" fontId="0" fillId="0" borderId="0" xfId="1" applyNumberFormat="1" applyFont="1" applyBorder="1"/>
    <xf numFmtId="0" fontId="4" fillId="2" borderId="0" xfId="0" applyFont="1" applyFill="1" applyAlignment="1">
      <alignment horizontal="center" wrapText="1"/>
    </xf>
    <xf numFmtId="0" fontId="0" fillId="5" borderId="0" xfId="0" applyFill="1" applyAlignment="1">
      <alignment horizontal="center"/>
    </xf>
    <xf numFmtId="0" fontId="0" fillId="5" borderId="0" xfId="0" applyFill="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8" borderId="0" xfId="0" applyFill="1"/>
    <xf numFmtId="3" fontId="0" fillId="0" borderId="0" xfId="0" applyNumberFormat="1"/>
    <xf numFmtId="164" fontId="0" fillId="0" borderId="0" xfId="1" applyNumberFormat="1" applyFont="1"/>
    <xf numFmtId="166" fontId="0" fillId="0" borderId="0" xfId="0" applyNumberFormat="1"/>
    <xf numFmtId="0" fontId="0" fillId="9" borderId="0" xfId="0" applyFill="1"/>
    <xf numFmtId="0" fontId="7" fillId="9" borderId="0" xfId="0" applyFont="1" applyFill="1"/>
    <xf numFmtId="0" fontId="0" fillId="0" borderId="0" xfId="0" applyNumberFormat="1"/>
    <xf numFmtId="165" fontId="8" fillId="5" borderId="9" xfId="0" applyNumberFormat="1" applyFont="1" applyFill="1" applyBorder="1" applyAlignment="1">
      <alignment horizontal="center" vertical="center"/>
    </xf>
    <xf numFmtId="165" fontId="8" fillId="5" borderId="10" xfId="0" applyNumberFormat="1" applyFont="1" applyFill="1" applyBorder="1" applyAlignment="1">
      <alignment horizontal="center" vertical="center"/>
    </xf>
    <xf numFmtId="0" fontId="8" fillId="5" borderId="10" xfId="0" applyFont="1" applyFill="1" applyBorder="1" applyAlignment="1">
      <alignment horizontal="center" vertical="center"/>
    </xf>
    <xf numFmtId="0" fontId="8" fillId="5" borderId="11" xfId="0" applyFont="1" applyFill="1" applyBorder="1" applyAlignment="1">
      <alignment horizontal="center" vertical="center"/>
    </xf>
    <xf numFmtId="0" fontId="9" fillId="0" borderId="0" xfId="0" applyFont="1" applyAlignment="1">
      <alignment horizontal="center"/>
    </xf>
    <xf numFmtId="0" fontId="10" fillId="6" borderId="0" xfId="0" applyFont="1" applyFill="1" applyAlignment="1">
      <alignment horizontal="center" vertical="center"/>
    </xf>
    <xf numFmtId="0" fontId="10" fillId="6" borderId="0" xfId="0" applyFont="1" applyFill="1" applyAlignment="1">
      <alignment horizontal="center" vertical="center" wrapText="1"/>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1" fillId="0" borderId="1" xfId="0" applyFont="1" applyBorder="1" applyAlignment="1">
      <alignment horizontal="center"/>
    </xf>
  </cellXfs>
  <cellStyles count="2">
    <cellStyle name="Comma" xfId="1" builtinId="3"/>
    <cellStyle name="Normal" xfId="0" builtinId="0"/>
  </cellStyles>
  <dxfs count="39">
    <dxf>
      <fill>
        <patternFill>
          <bgColor theme="6" tint="0.39994506668294322"/>
        </patternFill>
      </fill>
    </dxf>
    <dxf>
      <fill>
        <patternFill>
          <bgColor rgb="FFFFFF99"/>
        </patternFill>
      </fill>
    </dxf>
    <dxf>
      <fill>
        <patternFill>
          <bgColor rgb="FFFF0000"/>
        </patternFill>
      </fill>
    </dxf>
    <dxf>
      <fill>
        <patternFill>
          <bgColor theme="9" tint="0.79998168889431442"/>
        </patternFill>
      </fill>
    </dxf>
    <dxf>
      <fill>
        <patternFill>
          <bgColor theme="3" tint="0.79998168889431442"/>
        </patternFill>
      </fill>
    </dxf>
    <dxf>
      <fill>
        <patternFill>
          <bgColor theme="6" tint="0.59996337778862885"/>
        </patternFill>
      </fill>
    </dxf>
    <dxf>
      <fill>
        <patternFill>
          <bgColor rgb="FFFFFF99"/>
        </patternFill>
      </fill>
    </dxf>
    <dxf>
      <fill>
        <patternFill>
          <bgColor rgb="FFFF5050"/>
        </patternFill>
      </fill>
    </dxf>
    <dxf>
      <font>
        <b/>
        <strike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4"/>
        <color theme="0"/>
        <name val="Calibri"/>
        <family val="2"/>
        <scheme val="minor"/>
      </font>
      <fill>
        <patternFill patternType="solid">
          <fgColor indexed="64"/>
          <bgColor theme="4"/>
        </patternFill>
      </fill>
      <alignment horizontal="center" vertical="center" textRotation="0" wrapText="0" indent="0" justifyLastLine="0" shrinkToFit="0" readingOrder="0"/>
      <border diagonalUp="0" diagonalDown="0" outline="0">
        <left style="thin">
          <color auto="1"/>
        </left>
        <right style="thin">
          <color auto="1"/>
        </right>
        <top/>
        <bottom/>
      </border>
    </dxf>
    <dxf>
      <font>
        <b/>
        <i/>
        <strike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dxf>
    <dxf>
      <font>
        <b/>
        <i val="0"/>
        <strike val="0"/>
        <condense val="0"/>
        <extend val="0"/>
        <outline val="0"/>
        <shadow val="0"/>
        <u val="none"/>
        <vertAlign val="baseline"/>
        <sz val="14"/>
        <color rgb="FF000099"/>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ill>
        <patternFill>
          <bgColor theme="0"/>
        </patternFill>
      </fill>
    </dxf>
    <dxf>
      <fill>
        <patternFill>
          <bgColor rgb="FF1F4E79"/>
        </patternFill>
      </fill>
    </dxf>
    <dxf>
      <fill>
        <patternFill>
          <bgColor theme="0"/>
        </patternFill>
      </fill>
    </dxf>
    <dxf>
      <fill>
        <patternFill patternType="solid">
          <fgColor indexed="64"/>
          <bgColor rgb="FF002060"/>
        </patternFill>
      </fill>
      <border diagonalUp="0">
        <right style="thin">
          <color auto="1"/>
        </right>
        <vertical style="thin">
          <color auto="1"/>
        </vertical>
      </border>
    </dxf>
    <dxf>
      <alignment horizontal="center" vertical="bottom" textRotation="0" wrapText="0" indent="0" justifyLastLine="0" shrinkToFit="0" readingOrder="0"/>
    </dxf>
    <dxf>
      <numFmt numFmtId="165" formatCode="[$-409]d\-mmm\-yyyy;@"/>
    </dxf>
    <dxf>
      <numFmt numFmtId="165" formatCode="[$-409]d\-mmm\-yyyy;@"/>
    </dxf>
    <dxf>
      <border>
        <bottom style="thin">
          <color rgb="FF002060"/>
        </bottom>
      </border>
    </dxf>
    <dxf>
      <alignment horizontal="center" textRotation="0" indent="0" justifyLastLine="0" shrinkToFit="0" readingOrder="0"/>
    </dxf>
    <dxf>
      <border outline="0">
        <top style="thin">
          <color auto="1"/>
        </top>
      </border>
    </dxf>
    <dxf>
      <border outline="0">
        <bottom style="thin">
          <color auto="1"/>
        </bottom>
      </border>
    </dxf>
    <dxf>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ill>
        <gradientFill degree="90">
          <stop position="0">
            <color theme="7" tint="0.80001220740379042"/>
          </stop>
          <stop position="1">
            <color theme="4"/>
          </stop>
        </gradientFill>
      </fill>
    </dxf>
    <dxf>
      <fill>
        <gradientFill degree="90">
          <stop position="0">
            <color theme="7" tint="0.59999389629810485"/>
          </stop>
          <stop position="1">
            <color theme="4"/>
          </stop>
        </gradientFill>
      </fill>
    </dxf>
    <dxf>
      <border>
        <left style="thin">
          <color auto="1"/>
        </left>
        <right style="thin">
          <color auto="1"/>
        </right>
        <top style="thin">
          <color auto="1"/>
        </top>
        <bottom style="thin">
          <color auto="1"/>
        </bottom>
        <vertical style="thin">
          <color auto="1"/>
        </vertical>
        <horizontal style="thin">
          <color auto="1"/>
        </horizontal>
      </border>
    </dxf>
  </dxfs>
  <tableStyles count="3" defaultTableStyle="TableStyleMedium2" defaultPivotStyle="PivotStyleLight16">
    <tableStyle name="Category" pivot="0" table="0" count="5" xr9:uid="{920C94BB-D410-4617-A3EA-12B43E23B069}">
      <tableStyleElement type="wholeTable" dxfId="17"/>
      <tableStyleElement type="headerRow" dxfId="16"/>
    </tableStyle>
    <tableStyle name="Slicer Style 1" pivot="0" table="0" count="5" xr9:uid="{127097FB-CF84-4D2A-BCF1-0E824F27ABD4}">
      <tableStyleElement type="wholeTable" dxfId="15"/>
      <tableStyleElement type="headerRow" dxfId="14"/>
    </tableStyle>
    <tableStyle name="Table Style 1" pivot="0" count="3" xr9:uid="{2FAB5EFD-AF21-4A6E-96CF-775DA5E49119}">
      <tableStyleElement type="wholeTable" dxfId="38"/>
      <tableStyleElement type="headerRow" dxfId="37"/>
      <tableStyleElement type="totalRow" dxfId="36"/>
    </tableStyle>
  </tableStyles>
  <colors>
    <mruColors>
      <color rgb="FF1F4E79"/>
      <color rgb="FFC49A6C"/>
      <color rgb="FFCC9900"/>
      <color rgb="FFF3CA63"/>
      <color rgb="FFF9E5B2"/>
      <color rgb="FFF6E3B4"/>
      <color rgb="FFECD9B0"/>
      <color rgb="FFFFFF99"/>
      <color rgb="FF000066"/>
      <color rgb="FF000099"/>
    </mruColors>
  </colors>
  <extLst>
    <ext xmlns:x14="http://schemas.microsoft.com/office/spreadsheetml/2009/9/main" uri="{46F421CA-312F-682f-3DD2-61675219B42D}">
      <x14:dxfs count="6">
        <dxf>
          <fill>
            <patternFill>
              <bgColor theme="0"/>
            </patternFill>
          </fill>
        </dxf>
        <dxf>
          <fill>
            <gradientFill degree="90">
              <stop position="0">
                <color theme="0"/>
              </stop>
              <stop position="1">
                <color rgb="FFCC9900"/>
              </stop>
            </gradientFill>
          </fill>
        </dxf>
        <dxf>
          <fill>
            <patternFill>
              <bgColor theme="0"/>
            </patternFill>
          </fill>
        </dxf>
        <dxf>
          <fill>
            <patternFill>
              <bgColor theme="0"/>
            </patternFill>
          </fill>
        </dxf>
        <dxf>
          <fill>
            <patternFill>
              <bgColor rgb="FF002060"/>
            </patternFill>
          </fill>
        </dxf>
        <dxf>
          <fill>
            <patternFill>
              <bgColor rgb="FFCC9900"/>
            </patternFill>
          </fill>
        </dxf>
      </x14:dxfs>
    </ext>
    <ext xmlns:x14="http://schemas.microsoft.com/office/spreadsheetml/2009/9/main" uri="{EB79DEF2-80B8-43e5-95BD-54CBDDF9020C}">
      <x14:slicerStyles defaultSlicerStyle="Slicer Style 1">
        <x14:slicerStyle name="Category">
          <x14:slicerStyleElements>
            <x14:slicerStyleElement type="unselectedItemWithData" dxfId="5"/>
            <x14:slicerStyleElement type="selectedItemWithData" dxfId="4"/>
            <x14:slicerStyleElement type="hoveredSelectedItemWithData" dxfId="3"/>
          </x14:slicerStyleElements>
        </x14:slicerStyle>
        <x14:slicerStyle name="Slicer Style 1">
          <x14:slicerStyleElements>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[Construction_Inventory - original file.xlsx]Pivot Table!Stock Overview</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2060"/>
          </a:solidFill>
          <a:ln w="25400" cap="flat" cmpd="sng" algn="ctr">
            <a:solidFill>
              <a:srgbClr val="1F4E79"/>
            </a:solidFill>
            <a:miter lim="800000"/>
          </a:ln>
          <a:effectLst>
            <a:glow rad="25400">
              <a:schemeClr val="bg1"/>
            </a:glow>
            <a:outerShdw blurRad="50800" dist="50800" dir="5400000" sx="1000" sy="1000" algn="ctr" rotWithShape="0">
              <a:schemeClr val="bg1"/>
            </a:outerShdw>
          </a:effectLst>
          <a:scene3d>
            <a:camera prst="orthographicFront"/>
            <a:lightRig rig="sunrise" dir="t">
              <a:rot lat="0" lon="0" rev="0"/>
            </a:lightRig>
          </a:scene3d>
          <a:sp3d>
            <a:bevelT w="139700" h="139700" prst="divot"/>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2060"/>
          </a:solidFill>
          <a:ln w="25400" cap="flat" cmpd="sng" algn="ctr">
            <a:solidFill>
              <a:srgbClr val="1F4E79"/>
            </a:solidFill>
            <a:miter lim="800000"/>
          </a:ln>
          <a:effectLst>
            <a:glow rad="25400">
              <a:schemeClr val="bg1"/>
            </a:glow>
            <a:outerShdw blurRad="50800" dist="50800" dir="5400000" sx="1000" sy="1000" algn="ctr" rotWithShape="0">
              <a:schemeClr val="bg1"/>
            </a:outerShdw>
          </a:effectLst>
          <a:scene3d>
            <a:camera prst="orthographicFront"/>
            <a:lightRig rig="sunrise" dir="t">
              <a:rot lat="0" lon="0" rev="0"/>
            </a:lightRig>
          </a:scene3d>
          <a:sp3d>
            <a:bevelT w="139700" h="139700" prst="divot"/>
          </a:sp3d>
        </c:spPr>
      </c:pivotFmt>
      <c:pivotFmt>
        <c:idx val="10"/>
        <c:spPr>
          <a:solidFill>
            <a:srgbClr val="002060"/>
          </a:solidFill>
          <a:ln w="25400" cap="flat" cmpd="sng" algn="ctr">
            <a:solidFill>
              <a:srgbClr val="1F4E79"/>
            </a:solidFill>
            <a:miter lim="800000"/>
          </a:ln>
          <a:effectLst>
            <a:glow rad="25400">
              <a:schemeClr val="bg1"/>
            </a:glow>
            <a:outerShdw blurRad="50800" dist="50800" dir="5400000" sx="1000" sy="1000" algn="ctr" rotWithShape="0">
              <a:schemeClr val="bg1"/>
            </a:outerShdw>
          </a:effectLst>
          <a:scene3d>
            <a:camera prst="orthographicFront"/>
            <a:lightRig rig="sunrise" dir="t">
              <a:rot lat="0" lon="0" rev="0"/>
            </a:lightRig>
          </a:scene3d>
          <a:sp3d>
            <a:bevelT w="139700" h="139700" prst="divot"/>
          </a:sp3d>
        </c:spPr>
      </c:pivotFmt>
      <c:pivotFmt>
        <c:idx val="11"/>
        <c:spPr>
          <a:solidFill>
            <a:srgbClr val="002060"/>
          </a:solidFill>
          <a:ln w="25400" cap="flat" cmpd="sng" algn="ctr">
            <a:solidFill>
              <a:srgbClr val="1F4E79"/>
            </a:solidFill>
            <a:miter lim="800000"/>
          </a:ln>
          <a:effectLst>
            <a:glow rad="25400">
              <a:schemeClr val="bg1"/>
            </a:glow>
            <a:outerShdw blurRad="50800" dist="50800" dir="5400000" sx="1000" sy="1000" algn="ctr" rotWithShape="0">
              <a:schemeClr val="bg1"/>
            </a:outerShdw>
          </a:effectLst>
          <a:scene3d>
            <a:camera prst="orthographicFront"/>
            <a:lightRig rig="sunrise" dir="t">
              <a:rot lat="0" lon="0" rev="0"/>
            </a:lightRig>
          </a:scene3d>
          <a:sp3d>
            <a:bevelT w="139700" h="139700" prst="divot"/>
          </a:sp3d>
        </c:spPr>
      </c:pivotFmt>
      <c:pivotFmt>
        <c:idx val="12"/>
        <c:spPr>
          <a:solidFill>
            <a:srgbClr val="002060"/>
          </a:solidFill>
          <a:ln w="25400" cap="flat" cmpd="sng" algn="ctr">
            <a:solidFill>
              <a:srgbClr val="1F4E79"/>
            </a:solidFill>
            <a:miter lim="800000"/>
          </a:ln>
          <a:effectLst>
            <a:glow rad="25400">
              <a:schemeClr val="bg1"/>
            </a:glow>
            <a:outerShdw blurRad="50800" dist="50800" dir="5400000" sx="1000" sy="1000" algn="ctr" rotWithShape="0">
              <a:schemeClr val="bg1"/>
            </a:outerShdw>
          </a:effectLst>
          <a:scene3d>
            <a:camera prst="orthographicFront"/>
            <a:lightRig rig="sunrise" dir="t">
              <a:rot lat="0" lon="0" rev="0"/>
            </a:lightRig>
          </a:scene3d>
          <a:sp3d>
            <a:bevelT w="139700" h="139700" prst="divot"/>
          </a:sp3d>
        </c:spPr>
      </c:pivotFmt>
    </c:pivotFmts>
    <c:plotArea>
      <c:layout>
        <c:manualLayout>
          <c:layoutTarget val="inner"/>
          <c:xMode val="edge"/>
          <c:yMode val="edge"/>
          <c:x val="0.33775417762462784"/>
          <c:y val="4.3843515450527538E-2"/>
          <c:w val="0.56186107708224542"/>
          <c:h val="0.84001999750031264"/>
        </c:manualLayout>
      </c:layout>
      <c:barChart>
        <c:barDir val="bar"/>
        <c:grouping val="clustered"/>
        <c:varyColors val="0"/>
        <c:ser>
          <c:idx val="0"/>
          <c:order val="0"/>
          <c:tx>
            <c:strRef>
              <c:f>'Pivot Table'!$B$3</c:f>
              <c:strCache>
                <c:ptCount val="1"/>
                <c:pt idx="0">
                  <c:v>Total</c:v>
                </c:pt>
              </c:strCache>
            </c:strRef>
          </c:tx>
          <c:spPr>
            <a:solidFill>
              <a:srgbClr val="002060"/>
            </a:solidFill>
            <a:ln w="25400" cap="flat" cmpd="sng" algn="ctr">
              <a:solidFill>
                <a:srgbClr val="1F4E79"/>
              </a:solidFill>
              <a:miter lim="800000"/>
            </a:ln>
            <a:effectLst>
              <a:glow rad="25400">
                <a:schemeClr val="bg1"/>
              </a:glow>
              <a:outerShdw blurRad="50800" dist="50800" dir="5400000" sx="1000" sy="1000" algn="ctr" rotWithShape="0">
                <a:schemeClr val="bg1"/>
              </a:outerShdw>
            </a:effectLst>
            <a:scene3d>
              <a:camera prst="orthographicFront"/>
              <a:lightRig rig="sunrise" dir="t">
                <a:rot lat="0" lon="0" rev="0"/>
              </a:lightRig>
            </a:scene3d>
            <a:sp3d>
              <a:bevelT w="139700" h="139700" prst="divot"/>
            </a:sp3d>
          </c:spPr>
          <c:invertIfNegative val="0"/>
          <c:dPt>
            <c:idx val="73"/>
            <c:invertIfNegative val="0"/>
            <c:bubble3D val="0"/>
            <c:extLst>
              <c:ext xmlns:c16="http://schemas.microsoft.com/office/drawing/2014/chart" uri="{C3380CC4-5D6E-409C-BE32-E72D297353CC}">
                <c16:uniqueId val="{00000000-A005-4B5D-B58D-F5F14FADD972}"/>
              </c:ext>
            </c:extLst>
          </c:dPt>
          <c:cat>
            <c:strRef>
              <c:f>'Pivot Table'!$A$4:$A$99</c:f>
              <c:strCache>
                <c:ptCount val="95"/>
                <c:pt idx="0">
                  <c:v>1" PPR Cap-plug</c:v>
                </c:pt>
                <c:pt idx="1">
                  <c:v>1" PPR Elbow</c:v>
                </c:pt>
                <c:pt idx="2">
                  <c:v>1" PPR Socket</c:v>
                </c:pt>
                <c:pt idx="3">
                  <c:v>1" PPR Stop-cock</c:v>
                </c:pt>
                <c:pt idx="4">
                  <c:v>1" PPR Tee</c:v>
                </c:pt>
                <c:pt idx="5">
                  <c:v>1" PPR union connector</c:v>
                </c:pt>
                <c:pt idx="6">
                  <c:v>1" x 3/4 PPR Elbow</c:v>
                </c:pt>
                <c:pt idx="7">
                  <c:v>1" x 3/4 PPR Tee</c:v>
                </c:pt>
                <c:pt idx="8">
                  <c:v>1/2" PPR Threaded plug</c:v>
                </c:pt>
                <c:pt idx="9">
                  <c:v>10mm</c:v>
                </c:pt>
                <c:pt idx="10">
                  <c:v>12mm</c:v>
                </c:pt>
                <c:pt idx="11">
                  <c:v>16mm</c:v>
                </c:pt>
                <c:pt idx="12">
                  <c:v>1x12</c:v>
                </c:pt>
                <c:pt idx="13">
                  <c:v>1x6</c:v>
                </c:pt>
                <c:pt idx="14">
                  <c:v>2 Inches Nail</c:v>
                </c:pt>
                <c:pt idx="15">
                  <c:v>2 Inches Tornado Nail</c:v>
                </c:pt>
                <c:pt idx="16">
                  <c:v>2" bend</c:v>
                </c:pt>
                <c:pt idx="17">
                  <c:v>2" floor drain</c:v>
                </c:pt>
                <c:pt idx="18">
                  <c:v>2" pipe</c:v>
                </c:pt>
                <c:pt idx="19">
                  <c:v>2" plug</c:v>
                </c:pt>
                <c:pt idx="20">
                  <c:v>2" socket</c:v>
                </c:pt>
                <c:pt idx="21">
                  <c:v>2" Tee</c:v>
                </c:pt>
                <c:pt idx="22">
                  <c:v>2" x 45 bend</c:v>
                </c:pt>
                <c:pt idx="23">
                  <c:v>2" Y-Tee</c:v>
                </c:pt>
                <c:pt idx="24">
                  <c:v>2.5 Inches Nail</c:v>
                </c:pt>
                <c:pt idx="25">
                  <c:v>2.5 Inches Tornado Nail</c:v>
                </c:pt>
                <c:pt idx="26">
                  <c:v>20mm</c:v>
                </c:pt>
                <c:pt idx="27">
                  <c:v>20mm coupler</c:v>
                </c:pt>
                <c:pt idx="28">
                  <c:v>20mm Pipe dignity</c:v>
                </c:pt>
                <c:pt idx="29">
                  <c:v>25mm</c:v>
                </c:pt>
                <c:pt idx="30">
                  <c:v>25mm coupler</c:v>
                </c:pt>
                <c:pt idx="31">
                  <c:v>25mm Pipe dignity</c:v>
                </c:pt>
                <c:pt idx="32">
                  <c:v>2x3</c:v>
                </c:pt>
                <c:pt idx="33">
                  <c:v>2x4</c:v>
                </c:pt>
                <c:pt idx="34">
                  <c:v>3 Inches Nail</c:v>
                </c:pt>
                <c:pt idx="35">
                  <c:v>3 Inches Tornado Nail</c:v>
                </c:pt>
                <c:pt idx="36">
                  <c:v>3 x 3 box</c:v>
                </c:pt>
                <c:pt idx="37">
                  <c:v>3 x 6 box</c:v>
                </c:pt>
                <c:pt idx="38">
                  <c:v>3/4 PPR Cap-plug</c:v>
                </c:pt>
                <c:pt idx="39">
                  <c:v>3/4 PPR Elbow</c:v>
                </c:pt>
                <c:pt idx="40">
                  <c:v>3/4 PPR Pipe</c:v>
                </c:pt>
                <c:pt idx="41">
                  <c:v>3/4 PPR Socket</c:v>
                </c:pt>
                <c:pt idx="42">
                  <c:v>3/4 PPR Stop-cock</c:v>
                </c:pt>
                <c:pt idx="43">
                  <c:v>3/4 PPR Tee</c:v>
                </c:pt>
                <c:pt idx="44">
                  <c:v>3/4 x 1/2 M/F Elbow</c:v>
                </c:pt>
                <c:pt idx="45">
                  <c:v>3/4 x 1/2 M/F Socket</c:v>
                </c:pt>
                <c:pt idx="46">
                  <c:v>3/4 x 1/2 mixer head</c:v>
                </c:pt>
                <c:pt idx="47">
                  <c:v>3/4 x 45 degrees PPR Elbow</c:v>
                </c:pt>
                <c:pt idx="48">
                  <c:v>3x4</c:v>
                </c:pt>
                <c:pt idx="49">
                  <c:v>4 Inches Nail</c:v>
                </c:pt>
                <c:pt idx="50">
                  <c:v>4 Inches Tornado Nail</c:v>
                </c:pt>
                <c:pt idx="51">
                  <c:v>4 way box</c:v>
                </c:pt>
                <c:pt idx="52">
                  <c:v>4" bend</c:v>
                </c:pt>
                <c:pt idx="53">
                  <c:v>4" pipe</c:v>
                </c:pt>
                <c:pt idx="54">
                  <c:v>4" plug</c:v>
                </c:pt>
                <c:pt idx="55">
                  <c:v>4" x 45 bend</c:v>
                </c:pt>
                <c:pt idx="56">
                  <c:v>6 inches</c:v>
                </c:pt>
                <c:pt idx="57">
                  <c:v>6 x 6 cooker unit</c:v>
                </c:pt>
                <c:pt idx="58">
                  <c:v>6 x 9 box</c:v>
                </c:pt>
                <c:pt idx="59">
                  <c:v>9 inches</c:v>
                </c:pt>
                <c:pt idx="60">
                  <c:v>AOSHI CERAMICS </c:v>
                </c:pt>
                <c:pt idx="61">
                  <c:v>Binding Wire</c:v>
                </c:pt>
                <c:pt idx="62">
                  <c:v>CDK Black Elevator lobby</c:v>
                </c:pt>
                <c:pt idx="63">
                  <c:v>CDK PH living room </c:v>
                </c:pt>
                <c:pt idx="64">
                  <c:v>CDK Tiles PH toilet walls </c:v>
                </c:pt>
                <c:pt idx="65">
                  <c:v>Cement</c:v>
                </c:pt>
                <c:pt idx="66">
                  <c:v>DB Board D4</c:v>
                </c:pt>
                <c:pt idx="67">
                  <c:v>DB Board D6</c:v>
                </c:pt>
                <c:pt idx="68">
                  <c:v>End way box</c:v>
                </c:pt>
                <c:pt idx="69">
                  <c:v>Flat balcony small (red) </c:v>
                </c:pt>
                <c:pt idx="70">
                  <c:v>Flat kitchen tiles Block 1-3 </c:v>
                </c:pt>
                <c:pt idx="71">
                  <c:v>Good man 1 gang</c:v>
                </c:pt>
                <c:pt idx="72">
                  <c:v>Good man 2 gang</c:v>
                </c:pt>
                <c:pt idx="73">
                  <c:v>Good man 3 gang</c:v>
                </c:pt>
                <c:pt idx="74">
                  <c:v>Good man A/C switch </c:v>
                </c:pt>
                <c:pt idx="75">
                  <c:v>Good man socket 13AMP(single)</c:v>
                </c:pt>
                <c:pt idx="76">
                  <c:v>Good will tile for roof gutter </c:v>
                </c:pt>
                <c:pt idx="77">
                  <c:v>Granite</c:v>
                </c:pt>
                <c:pt idx="78">
                  <c:v>Lampara socket 13AMP(double)</c:v>
                </c:pt>
                <c:pt idx="79">
                  <c:v>Lampara socket 13AMP(single)</c:v>
                </c:pt>
                <c:pt idx="80">
                  <c:v>Looping box</c:v>
                </c:pt>
                <c:pt idx="81">
                  <c:v>Male bush</c:v>
                </c:pt>
                <c:pt idx="82">
                  <c:v>Marine plywood  - 18mm </c:v>
                </c:pt>
                <c:pt idx="83">
                  <c:v>Pent house room &amp;BQ floor </c:v>
                </c:pt>
                <c:pt idx="84">
                  <c:v>Plaster Sand</c:v>
                </c:pt>
                <c:pt idx="85">
                  <c:v>Polished porcelain </c:v>
                </c:pt>
                <c:pt idx="86">
                  <c:v>Pvc gum</c:v>
                </c:pt>
                <c:pt idx="87">
                  <c:v>Royal tile (Black) (Flat toilet, PH BQ toilet </c:v>
                </c:pt>
                <c:pt idx="88">
                  <c:v>Royal tile Flat kitchen white  </c:v>
                </c:pt>
                <c:pt idx="89">
                  <c:v>Rubbles</c:v>
                </c:pt>
                <c:pt idx="90">
                  <c:v>Sharp Sand</c:v>
                </c:pt>
                <c:pt idx="91">
                  <c:v>Tee box</c:v>
                </c:pt>
                <c:pt idx="92">
                  <c:v>Through box</c:v>
                </c:pt>
                <c:pt idx="93">
                  <c:v>Topgit gum</c:v>
                </c:pt>
                <c:pt idx="94">
                  <c:v>U box</c:v>
                </c:pt>
              </c:strCache>
            </c:strRef>
          </c:cat>
          <c:val>
            <c:numRef>
              <c:f>'Pivot Table'!$B$4:$B$99</c:f>
              <c:numCache>
                <c:formatCode>_(* #,##0_);_(* \(#,##0\);_(* "-"??_);_(@_)</c:formatCode>
                <c:ptCount val="95"/>
                <c:pt idx="0">
                  <c:v>20</c:v>
                </c:pt>
                <c:pt idx="1">
                  <c:v>80</c:v>
                </c:pt>
                <c:pt idx="2">
                  <c:v>30</c:v>
                </c:pt>
                <c:pt idx="3">
                  <c:v>20</c:v>
                </c:pt>
                <c:pt idx="4">
                  <c:v>40</c:v>
                </c:pt>
                <c:pt idx="5">
                  <c:v>45</c:v>
                </c:pt>
                <c:pt idx="6">
                  <c:v>80</c:v>
                </c:pt>
                <c:pt idx="7">
                  <c:v>63</c:v>
                </c:pt>
                <c:pt idx="8">
                  <c:v>535</c:v>
                </c:pt>
                <c:pt idx="9">
                  <c:v>532</c:v>
                </c:pt>
                <c:pt idx="10">
                  <c:v>4650</c:v>
                </c:pt>
                <c:pt idx="11">
                  <c:v>1409.2</c:v>
                </c:pt>
                <c:pt idx="12">
                  <c:v>0</c:v>
                </c:pt>
                <c:pt idx="13">
                  <c:v>0</c:v>
                </c:pt>
                <c:pt idx="14">
                  <c:v>0</c:v>
                </c:pt>
                <c:pt idx="15">
                  <c:v>0</c:v>
                </c:pt>
                <c:pt idx="16">
                  <c:v>113</c:v>
                </c:pt>
                <c:pt idx="17">
                  <c:v>14</c:v>
                </c:pt>
                <c:pt idx="18">
                  <c:v>101</c:v>
                </c:pt>
                <c:pt idx="19">
                  <c:v>177</c:v>
                </c:pt>
                <c:pt idx="20">
                  <c:v>400</c:v>
                </c:pt>
                <c:pt idx="21">
                  <c:v>151</c:v>
                </c:pt>
                <c:pt idx="22">
                  <c:v>194</c:v>
                </c:pt>
                <c:pt idx="23">
                  <c:v>182</c:v>
                </c:pt>
                <c:pt idx="24">
                  <c:v>20</c:v>
                </c:pt>
                <c:pt idx="25">
                  <c:v>0</c:v>
                </c:pt>
                <c:pt idx="26">
                  <c:v>33</c:v>
                </c:pt>
                <c:pt idx="27">
                  <c:v>2900</c:v>
                </c:pt>
                <c:pt idx="28">
                  <c:v>1875</c:v>
                </c:pt>
                <c:pt idx="29">
                  <c:v>9.4500000000000011</c:v>
                </c:pt>
                <c:pt idx="30">
                  <c:v>3100</c:v>
                </c:pt>
                <c:pt idx="31">
                  <c:v>1375</c:v>
                </c:pt>
                <c:pt idx="32">
                  <c:v>30</c:v>
                </c:pt>
                <c:pt idx="33">
                  <c:v>250</c:v>
                </c:pt>
                <c:pt idx="34">
                  <c:v>17</c:v>
                </c:pt>
                <c:pt idx="35">
                  <c:v>0</c:v>
                </c:pt>
                <c:pt idx="36">
                  <c:v>1350</c:v>
                </c:pt>
                <c:pt idx="37">
                  <c:v>770</c:v>
                </c:pt>
                <c:pt idx="38">
                  <c:v>85</c:v>
                </c:pt>
                <c:pt idx="39">
                  <c:v>663</c:v>
                </c:pt>
                <c:pt idx="40">
                  <c:v>250</c:v>
                </c:pt>
                <c:pt idx="41">
                  <c:v>67</c:v>
                </c:pt>
                <c:pt idx="42">
                  <c:v>103</c:v>
                </c:pt>
                <c:pt idx="43">
                  <c:v>548</c:v>
                </c:pt>
                <c:pt idx="44">
                  <c:v>308</c:v>
                </c:pt>
                <c:pt idx="45">
                  <c:v>221</c:v>
                </c:pt>
                <c:pt idx="46">
                  <c:v>104</c:v>
                </c:pt>
                <c:pt idx="47">
                  <c:v>100</c:v>
                </c:pt>
                <c:pt idx="48">
                  <c:v>0</c:v>
                </c:pt>
                <c:pt idx="49">
                  <c:v>8</c:v>
                </c:pt>
                <c:pt idx="50">
                  <c:v>0</c:v>
                </c:pt>
                <c:pt idx="51">
                  <c:v>2300</c:v>
                </c:pt>
                <c:pt idx="52">
                  <c:v>5</c:v>
                </c:pt>
                <c:pt idx="53">
                  <c:v>17</c:v>
                </c:pt>
                <c:pt idx="54">
                  <c:v>93</c:v>
                </c:pt>
                <c:pt idx="55">
                  <c:v>0</c:v>
                </c:pt>
                <c:pt idx="56">
                  <c:v>175</c:v>
                </c:pt>
                <c:pt idx="57">
                  <c:v>200</c:v>
                </c:pt>
                <c:pt idx="58">
                  <c:v>370</c:v>
                </c:pt>
                <c:pt idx="59">
                  <c:v>120</c:v>
                </c:pt>
                <c:pt idx="60">
                  <c:v>7485</c:v>
                </c:pt>
                <c:pt idx="61">
                  <c:v>8</c:v>
                </c:pt>
                <c:pt idx="62">
                  <c:v>104</c:v>
                </c:pt>
                <c:pt idx="63">
                  <c:v>280</c:v>
                </c:pt>
                <c:pt idx="64">
                  <c:v>1200</c:v>
                </c:pt>
                <c:pt idx="65">
                  <c:v>150</c:v>
                </c:pt>
                <c:pt idx="66">
                  <c:v>38</c:v>
                </c:pt>
                <c:pt idx="67">
                  <c:v>8</c:v>
                </c:pt>
                <c:pt idx="68">
                  <c:v>600</c:v>
                </c:pt>
                <c:pt idx="69">
                  <c:v>1800</c:v>
                </c:pt>
                <c:pt idx="70">
                  <c:v>248</c:v>
                </c:pt>
                <c:pt idx="71">
                  <c:v>5200</c:v>
                </c:pt>
                <c:pt idx="72">
                  <c:v>700</c:v>
                </c:pt>
                <c:pt idx="73">
                  <c:v>25100</c:v>
                </c:pt>
                <c:pt idx="74">
                  <c:v>10200</c:v>
                </c:pt>
                <c:pt idx="75">
                  <c:v>200</c:v>
                </c:pt>
                <c:pt idx="76">
                  <c:v>4425</c:v>
                </c:pt>
                <c:pt idx="77">
                  <c:v>2</c:v>
                </c:pt>
                <c:pt idx="78">
                  <c:v>8600</c:v>
                </c:pt>
                <c:pt idx="79">
                  <c:v>1300</c:v>
                </c:pt>
                <c:pt idx="80">
                  <c:v>700</c:v>
                </c:pt>
                <c:pt idx="81">
                  <c:v>3500</c:v>
                </c:pt>
                <c:pt idx="82">
                  <c:v>342</c:v>
                </c:pt>
                <c:pt idx="83">
                  <c:v>84</c:v>
                </c:pt>
                <c:pt idx="84">
                  <c:v>2</c:v>
                </c:pt>
                <c:pt idx="85">
                  <c:v>2160</c:v>
                </c:pt>
                <c:pt idx="86">
                  <c:v>128</c:v>
                </c:pt>
                <c:pt idx="87">
                  <c:v>120</c:v>
                </c:pt>
                <c:pt idx="88">
                  <c:v>80</c:v>
                </c:pt>
                <c:pt idx="89">
                  <c:v>3</c:v>
                </c:pt>
                <c:pt idx="90">
                  <c:v>2</c:v>
                </c:pt>
                <c:pt idx="91">
                  <c:v>800</c:v>
                </c:pt>
                <c:pt idx="92">
                  <c:v>1500</c:v>
                </c:pt>
                <c:pt idx="93">
                  <c:v>0</c:v>
                </c:pt>
                <c:pt idx="94">
                  <c:v>0</c:v>
                </c:pt>
              </c:numCache>
            </c:numRef>
          </c:val>
          <c:extLst>
            <c:ext xmlns:c16="http://schemas.microsoft.com/office/drawing/2014/chart" uri="{C3380CC4-5D6E-409C-BE32-E72D297353CC}">
              <c16:uniqueId val="{00000000-EB8E-4C4B-A998-8700FDE2ED55}"/>
            </c:ext>
          </c:extLst>
        </c:ser>
        <c:dLbls>
          <c:showLegendKey val="0"/>
          <c:showVal val="0"/>
          <c:showCatName val="0"/>
          <c:showSerName val="0"/>
          <c:showPercent val="0"/>
          <c:showBubbleSize val="0"/>
        </c:dLbls>
        <c:gapWidth val="227"/>
        <c:overlap val="-48"/>
        <c:axId val="641946448"/>
        <c:axId val="641945728"/>
      </c:barChart>
      <c:catAx>
        <c:axId val="6419464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rgbClr val="002060"/>
                </a:solidFill>
                <a:latin typeface="+mn-lt"/>
                <a:ea typeface="+mn-ea"/>
                <a:cs typeface="+mn-cs"/>
              </a:defRPr>
            </a:pPr>
            <a:endParaRPr lang="en-US"/>
          </a:p>
        </c:txPr>
        <c:crossAx val="641945728"/>
        <c:crosses val="autoZero"/>
        <c:auto val="1"/>
        <c:lblAlgn val="ctr"/>
        <c:lblOffset val="100"/>
        <c:noMultiLvlLbl val="0"/>
      </c:catAx>
      <c:valAx>
        <c:axId val="641945728"/>
        <c:scaling>
          <c:orientation val="minMax"/>
        </c:scaling>
        <c:delete val="0"/>
        <c:axPos val="b"/>
        <c:numFmt formatCode="_(* #,##0_);_(* \(#,##0\);_(* &quot;-&quot;??_);_(@_)" sourceLinked="1"/>
        <c:majorTickMark val="none"/>
        <c:minorTickMark val="none"/>
        <c:tickLblPos val="nextTo"/>
        <c:spPr>
          <a:noFill/>
          <a:ln w="3175" cap="flat">
            <a:solidFill>
              <a:schemeClr val="tx1">
                <a:lumMod val="15000"/>
                <a:lumOff val="85000"/>
              </a:schemeClr>
            </a:solidFill>
          </a:ln>
          <a:effectLst/>
        </c:spPr>
        <c:txPr>
          <a:bodyPr rot="-60000000" spcFirstLastPara="1" vertOverflow="ellipsis" vert="horz" wrap="square" anchor="ctr" anchorCtr="1"/>
          <a:lstStyle/>
          <a:p>
            <a:pPr algn="ctr">
              <a:defRPr lang="en-US" sz="900" b="1" i="0" u="none" strike="noStrike" kern="1200" baseline="0">
                <a:solidFill>
                  <a:srgbClr val="002060"/>
                </a:solidFill>
                <a:latin typeface="+mn-lt"/>
                <a:ea typeface="+mn-ea"/>
                <a:cs typeface="+mn-cs"/>
              </a:defRPr>
            </a:pPr>
            <a:endParaRPr lang="en-US"/>
          </a:p>
        </c:txPr>
        <c:crossAx val="641946448"/>
        <c:crosses val="autoZero"/>
        <c:crossBetween val="between"/>
      </c:valAx>
      <c:spPr>
        <a:solidFill>
          <a:schemeClr val="bg1"/>
        </a:solidFill>
        <a:ln cmpd="sng">
          <a:solidFill>
            <a:schemeClr val="bg1"/>
          </a:solidFill>
        </a:ln>
        <a:effectLst>
          <a:glow rad="76200">
            <a:schemeClr val="bg1">
              <a:alpha val="40000"/>
            </a:schemeClr>
          </a:glow>
        </a:effectLst>
        <a:scene3d>
          <a:camera prst="orthographicFront"/>
          <a:lightRig rig="threePt" dir="t"/>
        </a:scene3d>
        <a:sp3d/>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[Construction_Inventory - original file.xlsx]Pivot Table!Inflow</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a:glow rad="38100">
              <a:srgbClr val="C49A6C">
                <a:alpha val="44000"/>
              </a:srgbClr>
            </a:glo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902137252048411"/>
          <c:y val="3.48638337060913E-2"/>
          <c:w val="0.47428481927525734"/>
          <c:h val="0.85750726459735416"/>
        </c:manualLayout>
      </c:layout>
      <c:barChart>
        <c:barDir val="bar"/>
        <c:grouping val="clustered"/>
        <c:varyColors val="0"/>
        <c:ser>
          <c:idx val="0"/>
          <c:order val="0"/>
          <c:tx>
            <c:strRef>
              <c:f>'Pivot Table'!$H$3</c:f>
              <c:strCache>
                <c:ptCount val="1"/>
                <c:pt idx="0">
                  <c:v>Total</c:v>
                </c:pt>
              </c:strCache>
            </c:strRef>
          </c:tx>
          <c:spPr>
            <a:solidFill>
              <a:schemeClr val="tx2"/>
            </a:solidFill>
            <a:ln>
              <a:noFill/>
            </a:ln>
            <a:effectLst>
              <a:glow rad="38100">
                <a:srgbClr val="C49A6C">
                  <a:alpha val="44000"/>
                </a:srgbClr>
              </a:glow>
            </a:effectLst>
            <a:scene3d>
              <a:camera prst="orthographicFront"/>
              <a:lightRig rig="threePt" dir="t"/>
            </a:scene3d>
            <a:sp3d>
              <a:bevelT/>
            </a:sp3d>
          </c:spPr>
          <c:invertIfNegative val="0"/>
          <c:cat>
            <c:strRef>
              <c:f>'Pivot Table'!$G$4:$G$42</c:f>
              <c:strCache>
                <c:ptCount val="38"/>
                <c:pt idx="1">
                  <c:v>Cement</c:v>
                </c:pt>
                <c:pt idx="2">
                  <c:v>Good man 1 gang</c:v>
                </c:pt>
                <c:pt idx="3">
                  <c:v>Good man 2 gang</c:v>
                </c:pt>
                <c:pt idx="4">
                  <c:v>Good man 3 gang</c:v>
                </c:pt>
                <c:pt idx="5">
                  <c:v>Good man A/C switch </c:v>
                </c:pt>
                <c:pt idx="6">
                  <c:v>Lampara socket 13AMP(double)</c:v>
                </c:pt>
                <c:pt idx="7">
                  <c:v>Lampara socket 13AMP(single)</c:v>
                </c:pt>
                <c:pt idx="8">
                  <c:v>20mm</c:v>
                </c:pt>
                <c:pt idx="9">
                  <c:v>2x4</c:v>
                </c:pt>
                <c:pt idx="10">
                  <c:v>6 x 9 box</c:v>
                </c:pt>
                <c:pt idx="11">
                  <c:v>DB Board D6</c:v>
                </c:pt>
                <c:pt idx="12">
                  <c:v>12mm</c:v>
                </c:pt>
                <c:pt idx="13">
                  <c:v>16mm</c:v>
                </c:pt>
                <c:pt idx="14">
                  <c:v>Looping box</c:v>
                </c:pt>
                <c:pt idx="15">
                  <c:v>U box</c:v>
                </c:pt>
                <c:pt idx="16">
                  <c:v>End way box</c:v>
                </c:pt>
                <c:pt idx="17">
                  <c:v>Through box</c:v>
                </c:pt>
                <c:pt idx="18">
                  <c:v>3/4 x 1/2 M/F Elbow</c:v>
                </c:pt>
                <c:pt idx="19">
                  <c:v>1" PPR Cap-plug</c:v>
                </c:pt>
                <c:pt idx="20">
                  <c:v>1" PPR union connector</c:v>
                </c:pt>
                <c:pt idx="21">
                  <c:v>1" x 3/4 PPR Tee</c:v>
                </c:pt>
                <c:pt idx="22">
                  <c:v>3/4 x 1/2 M/F Socket</c:v>
                </c:pt>
                <c:pt idx="23">
                  <c:v>25mm coupler</c:v>
                </c:pt>
                <c:pt idx="24">
                  <c:v>Male bush</c:v>
                </c:pt>
                <c:pt idx="25">
                  <c:v>20mm coupler</c:v>
                </c:pt>
                <c:pt idx="26">
                  <c:v>9 inches</c:v>
                </c:pt>
                <c:pt idx="27">
                  <c:v>6 inches</c:v>
                </c:pt>
                <c:pt idx="28">
                  <c:v>25mm Pipe dignity</c:v>
                </c:pt>
                <c:pt idx="29">
                  <c:v>20mm Pipe dignity</c:v>
                </c:pt>
                <c:pt idx="30">
                  <c:v>3 x 3 box</c:v>
                </c:pt>
                <c:pt idx="31">
                  <c:v>3 x 6 box</c:v>
                </c:pt>
                <c:pt idx="32">
                  <c:v>Granite</c:v>
                </c:pt>
                <c:pt idx="33">
                  <c:v>Plaster Sand</c:v>
                </c:pt>
                <c:pt idx="34">
                  <c:v>Sharp Sand</c:v>
                </c:pt>
                <c:pt idx="35">
                  <c:v>2x3</c:v>
                </c:pt>
                <c:pt idx="36">
                  <c:v>Rubbles</c:v>
                </c:pt>
                <c:pt idx="37">
                  <c:v>3x4</c:v>
                </c:pt>
              </c:strCache>
            </c:strRef>
          </c:cat>
          <c:val>
            <c:numRef>
              <c:f>'Pivot Table'!$H$4:$H$42</c:f>
              <c:numCache>
                <c:formatCode>#,##0</c:formatCode>
                <c:ptCount val="38"/>
                <c:pt idx="1">
                  <c:v>250</c:v>
                </c:pt>
                <c:pt idx="2">
                  <c:v>50</c:v>
                </c:pt>
                <c:pt idx="3">
                  <c:v>5</c:v>
                </c:pt>
                <c:pt idx="4">
                  <c:v>250</c:v>
                </c:pt>
                <c:pt idx="5">
                  <c:v>100</c:v>
                </c:pt>
                <c:pt idx="6">
                  <c:v>360</c:v>
                </c:pt>
                <c:pt idx="7">
                  <c:v>10</c:v>
                </c:pt>
                <c:pt idx="8">
                  <c:v>1</c:v>
                </c:pt>
                <c:pt idx="9">
                  <c:v>250</c:v>
                </c:pt>
                <c:pt idx="10">
                  <c:v>3</c:v>
                </c:pt>
                <c:pt idx="11">
                  <c:v>1</c:v>
                </c:pt>
                <c:pt idx="12">
                  <c:v>50</c:v>
                </c:pt>
                <c:pt idx="13">
                  <c:v>25</c:v>
                </c:pt>
                <c:pt idx="14">
                  <c:v>1</c:v>
                </c:pt>
                <c:pt idx="15">
                  <c:v>2</c:v>
                </c:pt>
                <c:pt idx="16">
                  <c:v>2</c:v>
                </c:pt>
                <c:pt idx="17">
                  <c:v>1</c:v>
                </c:pt>
                <c:pt idx="18">
                  <c:v>10</c:v>
                </c:pt>
                <c:pt idx="19">
                  <c:v>20</c:v>
                </c:pt>
                <c:pt idx="20">
                  <c:v>5</c:v>
                </c:pt>
                <c:pt idx="21">
                  <c:v>17</c:v>
                </c:pt>
                <c:pt idx="22">
                  <c:v>10</c:v>
                </c:pt>
                <c:pt idx="23">
                  <c:v>7</c:v>
                </c:pt>
                <c:pt idx="24">
                  <c:v>5</c:v>
                </c:pt>
                <c:pt idx="25">
                  <c:v>2</c:v>
                </c:pt>
                <c:pt idx="26">
                  <c:v>100</c:v>
                </c:pt>
                <c:pt idx="27">
                  <c:v>150</c:v>
                </c:pt>
                <c:pt idx="28">
                  <c:v>5</c:v>
                </c:pt>
                <c:pt idx="29">
                  <c:v>5</c:v>
                </c:pt>
                <c:pt idx="30">
                  <c:v>3</c:v>
                </c:pt>
                <c:pt idx="31">
                  <c:v>3</c:v>
                </c:pt>
                <c:pt idx="32">
                  <c:v>1</c:v>
                </c:pt>
                <c:pt idx="33">
                  <c:v>2</c:v>
                </c:pt>
                <c:pt idx="34">
                  <c:v>1</c:v>
                </c:pt>
                <c:pt idx="35">
                  <c:v>30</c:v>
                </c:pt>
                <c:pt idx="36">
                  <c:v>3</c:v>
                </c:pt>
              </c:numCache>
            </c:numRef>
          </c:val>
          <c:extLst>
            <c:ext xmlns:c16="http://schemas.microsoft.com/office/drawing/2014/chart" uri="{C3380CC4-5D6E-409C-BE32-E72D297353CC}">
              <c16:uniqueId val="{00000000-BC4E-497B-AB04-046273B16DAB}"/>
            </c:ext>
          </c:extLst>
        </c:ser>
        <c:dLbls>
          <c:showLegendKey val="0"/>
          <c:showVal val="0"/>
          <c:showCatName val="0"/>
          <c:showSerName val="0"/>
          <c:showPercent val="0"/>
          <c:showBubbleSize val="0"/>
        </c:dLbls>
        <c:gapWidth val="219"/>
        <c:axId val="666836576"/>
        <c:axId val="666843056"/>
      </c:barChart>
      <c:catAx>
        <c:axId val="66683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002060"/>
                </a:solidFill>
                <a:latin typeface="+mn-lt"/>
                <a:ea typeface="+mn-ea"/>
                <a:cs typeface="+mn-cs"/>
              </a:defRPr>
            </a:pPr>
            <a:endParaRPr lang="en-US"/>
          </a:p>
        </c:txPr>
        <c:crossAx val="666843056"/>
        <c:crosses val="autoZero"/>
        <c:auto val="1"/>
        <c:lblAlgn val="ctr"/>
        <c:lblOffset val="100"/>
        <c:noMultiLvlLbl val="0"/>
      </c:catAx>
      <c:valAx>
        <c:axId val="66684305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rgbClr val="002060"/>
                </a:solidFill>
                <a:latin typeface="+mn-lt"/>
                <a:ea typeface="+mn-ea"/>
                <a:cs typeface="+mn-cs"/>
              </a:defRPr>
            </a:pPr>
            <a:endParaRPr lang="en-US"/>
          </a:p>
        </c:txPr>
        <c:crossAx val="66683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[Construction_Inventory - original file.xlsx]Pivot Table!Category</c:name>
    <c:fmtId val="2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flip="none" rotWithShape="1">
              <a:gsLst>
                <a:gs pos="80750">
                  <a:srgbClr val="B0C6E1"/>
                </a:gs>
                <a:gs pos="78500">
                  <a:srgbClr val="B0C6E1"/>
                </a:gs>
                <a:gs pos="74000">
                  <a:schemeClr val="accent1">
                    <a:lumMod val="45000"/>
                    <a:lumOff val="55000"/>
                  </a:schemeClr>
                </a:gs>
                <a:gs pos="63000">
                  <a:srgbClr val="C49A6C"/>
                </a:gs>
                <a:gs pos="100000">
                  <a:schemeClr val="accent1">
                    <a:lumMod val="30000"/>
                    <a:lumOff val="70000"/>
                  </a:schemeClr>
                </a:gs>
              </a:gsLst>
              <a:path path="shape">
                <a:fillToRect l="50000" t="50000" r="50000" b="50000"/>
              </a:path>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759858102071951E-2"/>
          <c:y val="5.0159917144528318E-2"/>
          <c:w val="0.90124568487389611"/>
          <c:h val="0.45385643681475341"/>
        </c:manualLayout>
      </c:layout>
      <c:lineChart>
        <c:grouping val="standard"/>
        <c:varyColors val="0"/>
        <c:ser>
          <c:idx val="0"/>
          <c:order val="0"/>
          <c:tx>
            <c:strRef>
              <c:f>'Pivot Table'!$N$1</c:f>
              <c:strCache>
                <c:ptCount val="1"/>
                <c:pt idx="0">
                  <c:v>Total</c:v>
                </c:pt>
              </c:strCache>
            </c:strRef>
          </c:tx>
          <c:spPr>
            <a:ln w="28575" cap="rnd">
              <a:gradFill flip="none" rotWithShape="1">
                <a:gsLst>
                  <a:gs pos="80750">
                    <a:srgbClr val="B0C6E1"/>
                  </a:gs>
                  <a:gs pos="78500">
                    <a:srgbClr val="B0C6E1"/>
                  </a:gs>
                  <a:gs pos="74000">
                    <a:schemeClr val="accent1">
                      <a:lumMod val="45000"/>
                      <a:lumOff val="55000"/>
                    </a:schemeClr>
                  </a:gs>
                  <a:gs pos="63000">
                    <a:srgbClr val="C49A6C"/>
                  </a:gs>
                  <a:gs pos="100000">
                    <a:schemeClr val="accent1">
                      <a:lumMod val="30000"/>
                      <a:lumOff val="70000"/>
                    </a:schemeClr>
                  </a:gs>
                </a:gsLst>
                <a:path path="shape">
                  <a:fillToRect l="50000" t="50000" r="50000" b="50000"/>
                </a:path>
                <a:tileRect/>
              </a:gradFill>
              <a:round/>
            </a:ln>
            <a:effectLst/>
          </c:spPr>
          <c:marker>
            <c:symbol val="none"/>
          </c:marker>
          <c:cat>
            <c:strRef>
              <c:f>'Pivot Table'!$M$2:$M$16</c:f>
              <c:strCache>
                <c:ptCount val="14"/>
                <c:pt idx="0">
                  <c:v>Binding Wire</c:v>
                </c:pt>
                <c:pt idx="1">
                  <c:v>Blocks</c:v>
                </c:pt>
                <c:pt idx="2">
                  <c:v>Cement</c:v>
                </c:pt>
                <c:pt idx="3">
                  <c:v>Electrical</c:v>
                </c:pt>
                <c:pt idx="4">
                  <c:v>Granite</c:v>
                </c:pt>
                <c:pt idx="5">
                  <c:v>Marine Plywood</c:v>
                </c:pt>
                <c:pt idx="6">
                  <c:v>Nail</c:v>
                </c:pt>
                <c:pt idx="7">
                  <c:v>Planks</c:v>
                </c:pt>
                <c:pt idx="8">
                  <c:v>Plaster Sand</c:v>
                </c:pt>
                <c:pt idx="9">
                  <c:v>Plumbing</c:v>
                </c:pt>
                <c:pt idx="10">
                  <c:v>Reinforcement</c:v>
                </c:pt>
                <c:pt idx="11">
                  <c:v>Rubbles</c:v>
                </c:pt>
                <c:pt idx="12">
                  <c:v>SharpSand</c:v>
                </c:pt>
                <c:pt idx="13">
                  <c:v>Tile</c:v>
                </c:pt>
              </c:strCache>
            </c:strRef>
          </c:cat>
          <c:val>
            <c:numRef>
              <c:f>'Pivot Table'!$N$2:$N$16</c:f>
              <c:numCache>
                <c:formatCode>General</c:formatCode>
                <c:ptCount val="14"/>
                <c:pt idx="0">
                  <c:v>1</c:v>
                </c:pt>
                <c:pt idx="1">
                  <c:v>2</c:v>
                </c:pt>
                <c:pt idx="2">
                  <c:v>1</c:v>
                </c:pt>
                <c:pt idx="3">
                  <c:v>25</c:v>
                </c:pt>
                <c:pt idx="4">
                  <c:v>1</c:v>
                </c:pt>
                <c:pt idx="5">
                  <c:v>1</c:v>
                </c:pt>
                <c:pt idx="6">
                  <c:v>8</c:v>
                </c:pt>
                <c:pt idx="7">
                  <c:v>5</c:v>
                </c:pt>
                <c:pt idx="8">
                  <c:v>1</c:v>
                </c:pt>
                <c:pt idx="9">
                  <c:v>32</c:v>
                </c:pt>
                <c:pt idx="10">
                  <c:v>5</c:v>
                </c:pt>
                <c:pt idx="11">
                  <c:v>1</c:v>
                </c:pt>
                <c:pt idx="12">
                  <c:v>1</c:v>
                </c:pt>
                <c:pt idx="13">
                  <c:v>13</c:v>
                </c:pt>
              </c:numCache>
            </c:numRef>
          </c:val>
          <c:smooth val="0"/>
          <c:extLst>
            <c:ext xmlns:c16="http://schemas.microsoft.com/office/drawing/2014/chart" uri="{C3380CC4-5D6E-409C-BE32-E72D297353CC}">
              <c16:uniqueId val="{00000000-BB83-4CC7-A498-F86F50BAFE66}"/>
            </c:ext>
          </c:extLst>
        </c:ser>
        <c:dLbls>
          <c:showLegendKey val="0"/>
          <c:showVal val="0"/>
          <c:showCatName val="0"/>
          <c:showSerName val="0"/>
          <c:showPercent val="0"/>
          <c:showBubbleSize val="0"/>
        </c:dLbls>
        <c:smooth val="0"/>
        <c:axId val="670042944"/>
        <c:axId val="670049784"/>
      </c:lineChart>
      <c:catAx>
        <c:axId val="67004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002060"/>
                </a:solidFill>
                <a:latin typeface="+mn-lt"/>
                <a:ea typeface="+mn-ea"/>
                <a:cs typeface="+mn-cs"/>
              </a:defRPr>
            </a:pPr>
            <a:endParaRPr lang="en-US"/>
          </a:p>
        </c:txPr>
        <c:crossAx val="670049784"/>
        <c:crosses val="autoZero"/>
        <c:auto val="1"/>
        <c:lblAlgn val="ctr"/>
        <c:lblOffset val="100"/>
        <c:noMultiLvlLbl val="0"/>
      </c:catAx>
      <c:valAx>
        <c:axId val="670049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rgbClr val="002060"/>
                </a:solidFill>
                <a:latin typeface="+mn-lt"/>
                <a:ea typeface="+mn-ea"/>
                <a:cs typeface="+mn-cs"/>
              </a:defRPr>
            </a:pPr>
            <a:endParaRPr lang="en-US"/>
          </a:p>
        </c:txPr>
        <c:crossAx val="67004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rgbClr val="00206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[Construction_Inventory - original file.xlsx]Pivot Table!Outflow</c:name>
    <c:fmtId val="2"/>
  </c:pivotSource>
  <c:chart>
    <c:autoTitleDeleted val="1"/>
    <c:pivotFmts>
      <c:pivotFmt>
        <c:idx val="0"/>
        <c:spPr>
          <a:solidFill>
            <a:srgbClr val="000099"/>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0099"/>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49A6C">
              <a:alpha val="92000"/>
            </a:srgbClr>
          </a:solidFill>
          <a:ln>
            <a:noFill/>
          </a:ln>
          <a:effectLst>
            <a:outerShdw blurRad="50800" dist="50800" dir="2400000" algn="ctr" rotWithShape="0">
              <a:srgbClr val="000000">
                <a:alpha val="43137"/>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49A6C">
              <a:alpha val="92000"/>
            </a:srgbClr>
          </a:solidFill>
          <a:ln>
            <a:noFill/>
          </a:ln>
          <a:effectLst>
            <a:outerShdw blurRad="50800" dist="50800" dir="2400000" algn="ctr" rotWithShape="0">
              <a:srgbClr val="000000">
                <a:alpha val="43137"/>
              </a:srgbClr>
            </a:outerShdw>
          </a:effectLst>
          <a:sp3d/>
        </c:spPr>
      </c:pivotFmt>
      <c:pivotFmt>
        <c:idx val="4"/>
        <c:spPr>
          <a:solidFill>
            <a:srgbClr val="C49A6C">
              <a:alpha val="92000"/>
            </a:srgbClr>
          </a:solidFill>
          <a:ln>
            <a:noFill/>
          </a:ln>
          <a:effectLst>
            <a:outerShdw blurRad="50800" dist="50800" dir="2400000" algn="ctr" rotWithShape="0">
              <a:srgbClr val="000000">
                <a:alpha val="43137"/>
              </a:srgbClr>
            </a:outerShdw>
          </a:effectLst>
          <a:sp3d/>
        </c:spPr>
      </c:pivotFmt>
      <c:pivotFmt>
        <c:idx val="5"/>
        <c:spPr>
          <a:solidFill>
            <a:srgbClr val="C49A6C">
              <a:alpha val="92000"/>
            </a:srgbClr>
          </a:solidFill>
          <a:ln>
            <a:noFill/>
          </a:ln>
          <a:effectLst>
            <a:outerShdw blurRad="50800" dist="50800" dir="2400000" algn="ctr" rotWithShape="0">
              <a:srgbClr val="000000">
                <a:alpha val="43137"/>
              </a:srgbClr>
            </a:outerShdw>
          </a:effectLst>
          <a:sp3d/>
        </c:spPr>
      </c:pivotFmt>
      <c:pivotFmt>
        <c:idx val="6"/>
        <c:spPr>
          <a:solidFill>
            <a:srgbClr val="C49A6C">
              <a:alpha val="92000"/>
            </a:srgbClr>
          </a:solidFill>
          <a:ln>
            <a:noFill/>
          </a:ln>
          <a:effectLst>
            <a:outerShdw blurRad="50800" dist="50800" dir="2400000" algn="ctr" rotWithShape="0">
              <a:srgbClr val="000000">
                <a:alpha val="43137"/>
              </a:srgbClr>
            </a:outerShdw>
          </a:effectLst>
          <a:sp3d/>
        </c:spPr>
      </c:pivotFmt>
      <c:pivotFmt>
        <c:idx val="7"/>
        <c:spPr>
          <a:solidFill>
            <a:srgbClr val="C49A6C">
              <a:alpha val="92000"/>
            </a:srgbClr>
          </a:solidFill>
          <a:ln>
            <a:noFill/>
          </a:ln>
          <a:effectLst>
            <a:outerShdw blurRad="50800" dist="50800" dir="2400000" algn="ctr" rotWithShape="0">
              <a:srgbClr val="000000">
                <a:alpha val="43137"/>
              </a:srgbClr>
            </a:outerShdw>
          </a:effectLst>
          <a:sp3d/>
        </c:spPr>
      </c:pivotFmt>
      <c:pivotFmt>
        <c:idx val="8"/>
        <c:spPr>
          <a:solidFill>
            <a:srgbClr val="C49A6C">
              <a:alpha val="92000"/>
            </a:srgbClr>
          </a:solidFill>
          <a:ln>
            <a:noFill/>
          </a:ln>
          <a:effectLst>
            <a:outerShdw blurRad="50800" dist="50800" dir="2400000" algn="ctr" rotWithShape="0">
              <a:srgbClr val="000000">
                <a:alpha val="43137"/>
              </a:srgbClr>
            </a:outerShdw>
          </a:effectLst>
          <a:sp3d/>
        </c:spPr>
      </c:pivotFmt>
      <c:pivotFmt>
        <c:idx val="9"/>
        <c:spPr>
          <a:solidFill>
            <a:srgbClr val="C49A6C">
              <a:alpha val="92000"/>
            </a:srgbClr>
          </a:solidFill>
          <a:ln>
            <a:noFill/>
          </a:ln>
          <a:effectLst>
            <a:outerShdw blurRad="50800" dist="50800" dir="2400000" algn="ctr" rotWithShape="0">
              <a:srgbClr val="000000">
                <a:alpha val="43137"/>
              </a:srgbClr>
            </a:outerShdw>
          </a:effectLst>
          <a:sp3d/>
        </c:spPr>
      </c:pivotFmt>
      <c:pivotFmt>
        <c:idx val="10"/>
        <c:spPr>
          <a:solidFill>
            <a:srgbClr val="C49A6C">
              <a:alpha val="92000"/>
            </a:srgbClr>
          </a:solidFill>
          <a:ln>
            <a:noFill/>
          </a:ln>
          <a:effectLst>
            <a:outerShdw blurRad="50800" dist="50800" dir="2400000" algn="ctr" rotWithShape="0">
              <a:srgbClr val="000000">
                <a:alpha val="43137"/>
              </a:srgbClr>
            </a:outerShdw>
          </a:effectLst>
          <a:sp3d/>
        </c:spPr>
      </c:pivotFmt>
      <c:pivotFmt>
        <c:idx val="11"/>
        <c:spPr>
          <a:solidFill>
            <a:srgbClr val="C49A6C">
              <a:alpha val="92000"/>
            </a:srgbClr>
          </a:solidFill>
          <a:ln>
            <a:noFill/>
          </a:ln>
          <a:effectLst>
            <a:outerShdw blurRad="50800" dist="50800" dir="2400000" algn="ctr" rotWithShape="0">
              <a:srgbClr val="000000">
                <a:alpha val="43137"/>
              </a:srgbClr>
            </a:outerShdw>
          </a:effectLst>
          <a:sp3d/>
        </c:spPr>
      </c:pivotFmt>
      <c:pivotFmt>
        <c:idx val="12"/>
        <c:spPr>
          <a:solidFill>
            <a:srgbClr val="C49A6C">
              <a:alpha val="92000"/>
            </a:srgbClr>
          </a:solidFill>
          <a:ln>
            <a:noFill/>
          </a:ln>
          <a:effectLst>
            <a:outerShdw blurRad="50800" dist="50800" dir="2400000" algn="ctr" rotWithShape="0">
              <a:srgbClr val="000000">
                <a:alpha val="43137"/>
              </a:srgbClr>
            </a:outerShdw>
          </a:effectLst>
          <a:sp3d/>
        </c:spPr>
      </c:pivotFmt>
      <c:pivotFmt>
        <c:idx val="13"/>
        <c:spPr>
          <a:solidFill>
            <a:srgbClr val="C49A6C">
              <a:alpha val="92000"/>
            </a:srgbClr>
          </a:solidFill>
          <a:ln>
            <a:noFill/>
          </a:ln>
          <a:effectLst>
            <a:outerShdw blurRad="50800" dist="50800" dir="2400000" algn="ctr" rotWithShape="0">
              <a:srgbClr val="000000">
                <a:alpha val="43137"/>
              </a:srgbClr>
            </a:outerShdw>
          </a:effectLst>
          <a:sp3d/>
        </c:spPr>
      </c:pivotFmt>
      <c:pivotFmt>
        <c:idx val="14"/>
        <c:spPr>
          <a:solidFill>
            <a:srgbClr val="C49A6C">
              <a:alpha val="92000"/>
            </a:srgbClr>
          </a:solidFill>
          <a:ln>
            <a:noFill/>
          </a:ln>
          <a:effectLst>
            <a:outerShdw blurRad="50800" dist="50800" dir="2400000" algn="ctr" rotWithShape="0">
              <a:srgbClr val="000000">
                <a:alpha val="43137"/>
              </a:srgbClr>
            </a:outerShdw>
          </a:effectLst>
          <a:sp3d/>
        </c:spPr>
      </c:pivotFmt>
      <c:pivotFmt>
        <c:idx val="15"/>
        <c:spPr>
          <a:solidFill>
            <a:srgbClr val="C49A6C">
              <a:alpha val="92000"/>
            </a:srgbClr>
          </a:solidFill>
          <a:ln>
            <a:noFill/>
          </a:ln>
          <a:effectLst>
            <a:outerShdw blurRad="50800" dist="50800" dir="2400000" algn="ctr" rotWithShape="0">
              <a:srgbClr val="000000">
                <a:alpha val="43137"/>
              </a:srgbClr>
            </a:outerShdw>
          </a:effectLst>
          <a:sp3d/>
        </c:spPr>
      </c:pivotFmt>
      <c:pivotFmt>
        <c:idx val="16"/>
        <c:spPr>
          <a:solidFill>
            <a:srgbClr val="C49A6C">
              <a:alpha val="92000"/>
            </a:srgbClr>
          </a:solidFill>
          <a:ln>
            <a:noFill/>
          </a:ln>
          <a:effectLst>
            <a:outerShdw blurRad="50800" dist="50800" dir="2400000" algn="ctr" rotWithShape="0">
              <a:srgbClr val="000000">
                <a:alpha val="43137"/>
              </a:srgbClr>
            </a:outerShdw>
          </a:effectLst>
          <a:sp3d/>
        </c:spPr>
      </c:pivotFmt>
      <c:pivotFmt>
        <c:idx val="17"/>
        <c:spPr>
          <a:solidFill>
            <a:srgbClr val="C49A6C">
              <a:alpha val="92000"/>
            </a:srgbClr>
          </a:solidFill>
          <a:ln>
            <a:noFill/>
          </a:ln>
          <a:effectLst>
            <a:outerShdw blurRad="50800" dist="50800" dir="2400000" algn="ctr" rotWithShape="0">
              <a:srgbClr val="000000">
                <a:alpha val="43137"/>
              </a:srgbClr>
            </a:outerShdw>
          </a:effectLst>
          <a:sp3d/>
        </c:spPr>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1"/>
        <c:ser>
          <c:idx val="0"/>
          <c:order val="0"/>
          <c:tx>
            <c:strRef>
              <c:f>'Pivot Table'!$K$3</c:f>
              <c:strCache>
                <c:ptCount val="1"/>
                <c:pt idx="0">
                  <c:v>Total</c:v>
                </c:pt>
              </c:strCache>
            </c:strRef>
          </c:tx>
          <c:spPr>
            <a:solidFill>
              <a:srgbClr val="C49A6C">
                <a:alpha val="92000"/>
              </a:srgbClr>
            </a:solidFill>
            <a:effectLst>
              <a:outerShdw blurRad="50800" dist="50800" dir="2400000" algn="ctr" rotWithShape="0">
                <a:srgbClr val="000000">
                  <a:alpha val="43137"/>
                </a:srgbClr>
              </a:outerShdw>
            </a:effectLst>
          </c:spPr>
          <c:invertIfNegative val="0"/>
          <c:dPt>
            <c:idx val="0"/>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01-E6DB-4CE6-B11C-1723CD7ECB75}"/>
              </c:ext>
            </c:extLst>
          </c:dPt>
          <c:dPt>
            <c:idx val="1"/>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03-E6DB-4CE6-B11C-1723CD7ECB75}"/>
              </c:ext>
            </c:extLst>
          </c:dPt>
          <c:dPt>
            <c:idx val="2"/>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05-E6DB-4CE6-B11C-1723CD7ECB75}"/>
              </c:ext>
            </c:extLst>
          </c:dPt>
          <c:dPt>
            <c:idx val="3"/>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07-E6DB-4CE6-B11C-1723CD7ECB75}"/>
              </c:ext>
            </c:extLst>
          </c:dPt>
          <c:dPt>
            <c:idx val="4"/>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09-E6DB-4CE6-B11C-1723CD7ECB75}"/>
              </c:ext>
            </c:extLst>
          </c:dPt>
          <c:dPt>
            <c:idx val="5"/>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0B-E6DB-4CE6-B11C-1723CD7ECB75}"/>
              </c:ext>
            </c:extLst>
          </c:dPt>
          <c:dPt>
            <c:idx val="6"/>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0D-E6DB-4CE6-B11C-1723CD7ECB75}"/>
              </c:ext>
            </c:extLst>
          </c:dPt>
          <c:dPt>
            <c:idx val="7"/>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0F-E6DB-4CE6-B11C-1723CD7ECB75}"/>
              </c:ext>
            </c:extLst>
          </c:dPt>
          <c:dPt>
            <c:idx val="8"/>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11-E6DB-4CE6-B11C-1723CD7ECB75}"/>
              </c:ext>
            </c:extLst>
          </c:dPt>
          <c:dPt>
            <c:idx val="9"/>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13-E6DB-4CE6-B11C-1723CD7ECB75}"/>
              </c:ext>
            </c:extLst>
          </c:dPt>
          <c:dPt>
            <c:idx val="10"/>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15-E6DB-4CE6-B11C-1723CD7ECB75}"/>
              </c:ext>
            </c:extLst>
          </c:dPt>
          <c:dPt>
            <c:idx val="11"/>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17-E6DB-4CE6-B11C-1723CD7ECB75}"/>
              </c:ext>
            </c:extLst>
          </c:dPt>
          <c:dPt>
            <c:idx val="12"/>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19-E6DB-4CE6-B11C-1723CD7ECB75}"/>
              </c:ext>
            </c:extLst>
          </c:dPt>
          <c:dPt>
            <c:idx val="13"/>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1B-E6DB-4CE6-B11C-1723CD7ECB75}"/>
              </c:ext>
            </c:extLst>
          </c:dPt>
          <c:dPt>
            <c:idx val="14"/>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1D-E6DB-4CE6-B11C-1723CD7ECB75}"/>
              </c:ext>
            </c:extLst>
          </c:dPt>
          <c:cat>
            <c:strRef>
              <c:f>'Pivot Table'!$J$4:$J$19</c:f>
              <c:strCache>
                <c:ptCount val="15"/>
                <c:pt idx="0">
                  <c:v>6 x 9 box</c:v>
                </c:pt>
                <c:pt idx="1">
                  <c:v>Cement</c:v>
                </c:pt>
                <c:pt idx="2">
                  <c:v>Lampara socket 13AMP(double)</c:v>
                </c:pt>
                <c:pt idx="3">
                  <c:v>Looping box</c:v>
                </c:pt>
                <c:pt idx="4">
                  <c:v>U box</c:v>
                </c:pt>
                <c:pt idx="5">
                  <c:v>End way box</c:v>
                </c:pt>
                <c:pt idx="6">
                  <c:v>Through box</c:v>
                </c:pt>
                <c:pt idx="7">
                  <c:v>3/4 x 1/2 M/F Elbow</c:v>
                </c:pt>
                <c:pt idx="8">
                  <c:v>1" PPR Cap-plug</c:v>
                </c:pt>
                <c:pt idx="9">
                  <c:v>1" PPR union connector</c:v>
                </c:pt>
                <c:pt idx="10">
                  <c:v>1" x 3/4 PPR Tee</c:v>
                </c:pt>
                <c:pt idx="11">
                  <c:v>3/4 x 1/2 M/F Socket</c:v>
                </c:pt>
                <c:pt idx="12">
                  <c:v>25mm coupler</c:v>
                </c:pt>
                <c:pt idx="13">
                  <c:v>Male bush</c:v>
                </c:pt>
                <c:pt idx="14">
                  <c:v>3x4</c:v>
                </c:pt>
              </c:strCache>
            </c:strRef>
          </c:cat>
          <c:val>
            <c:numRef>
              <c:f>'Pivot Table'!$K$4:$K$19</c:f>
              <c:numCache>
                <c:formatCode>General</c:formatCode>
                <c:ptCount val="15"/>
                <c:pt idx="0">
                  <c:v>3</c:v>
                </c:pt>
                <c:pt idx="1">
                  <c:v>100</c:v>
                </c:pt>
                <c:pt idx="2">
                  <c:v>100</c:v>
                </c:pt>
                <c:pt idx="3">
                  <c:v>1</c:v>
                </c:pt>
                <c:pt idx="4">
                  <c:v>2</c:v>
                </c:pt>
                <c:pt idx="5">
                  <c:v>2</c:v>
                </c:pt>
                <c:pt idx="6">
                  <c:v>1</c:v>
                </c:pt>
                <c:pt idx="7">
                  <c:v>10</c:v>
                </c:pt>
                <c:pt idx="8">
                  <c:v>20</c:v>
                </c:pt>
                <c:pt idx="9">
                  <c:v>5</c:v>
                </c:pt>
                <c:pt idx="10">
                  <c:v>17</c:v>
                </c:pt>
                <c:pt idx="11">
                  <c:v>10</c:v>
                </c:pt>
                <c:pt idx="12">
                  <c:v>5</c:v>
                </c:pt>
                <c:pt idx="13">
                  <c:v>5</c:v>
                </c:pt>
              </c:numCache>
            </c:numRef>
          </c:val>
          <c:shape val="pyramid"/>
          <c:extLst>
            <c:ext xmlns:c16="http://schemas.microsoft.com/office/drawing/2014/chart" uri="{C3380CC4-5D6E-409C-BE32-E72D297353CC}">
              <c16:uniqueId val="{00000000-E67D-429F-AEAC-5DC3E2AE45BA}"/>
            </c:ext>
          </c:extLst>
        </c:ser>
        <c:dLbls>
          <c:showLegendKey val="0"/>
          <c:showVal val="0"/>
          <c:showCatName val="0"/>
          <c:showSerName val="0"/>
          <c:showPercent val="0"/>
          <c:showBubbleSize val="0"/>
        </c:dLbls>
        <c:gapWidth val="128"/>
        <c:gapDepth val="0"/>
        <c:shape val="box"/>
        <c:axId val="690037792"/>
        <c:axId val="690046432"/>
        <c:axId val="0"/>
      </c:bar3DChart>
      <c:catAx>
        <c:axId val="690037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rgbClr val="002060"/>
                </a:solidFill>
                <a:latin typeface="+mn-lt"/>
                <a:ea typeface="+mn-ea"/>
                <a:cs typeface="+mn-cs"/>
              </a:defRPr>
            </a:pPr>
            <a:endParaRPr lang="en-US"/>
          </a:p>
        </c:txPr>
        <c:crossAx val="690046432"/>
        <c:crosses val="autoZero"/>
        <c:auto val="1"/>
        <c:lblAlgn val="ctr"/>
        <c:lblOffset val="100"/>
        <c:noMultiLvlLbl val="0"/>
      </c:catAx>
      <c:valAx>
        <c:axId val="690046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rgbClr val="002060"/>
                </a:solidFill>
                <a:latin typeface="+mn-lt"/>
                <a:ea typeface="+mn-ea"/>
                <a:cs typeface="+mn-cs"/>
              </a:defRPr>
            </a:pPr>
            <a:endParaRPr lang="en-US"/>
          </a:p>
        </c:txPr>
        <c:crossAx val="69003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microsoft.com/office/2007/relationships/hdphoto" Target="../media/hdphoto1.wdp"/><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85725</xdr:rowOff>
    </xdr:from>
    <xdr:to>
      <xdr:col>2</xdr:col>
      <xdr:colOff>247650</xdr:colOff>
      <xdr:row>15</xdr:row>
      <xdr:rowOff>20052</xdr:rowOff>
    </xdr:to>
    <xdr:sp macro="" textlink="">
      <xdr:nvSpPr>
        <xdr:cNvPr id="2" name="Rectangle 1">
          <a:extLst>
            <a:ext uri="{FF2B5EF4-FFF2-40B4-BE49-F238E27FC236}">
              <a16:creationId xmlns:a16="http://schemas.microsoft.com/office/drawing/2014/main" id="{C7585396-0CFE-5E8C-7DCF-3D53F2F5A1A7}"/>
            </a:ext>
          </a:extLst>
        </xdr:cNvPr>
        <xdr:cNvSpPr/>
      </xdr:nvSpPr>
      <xdr:spPr>
        <a:xfrm>
          <a:off x="76200" y="85725"/>
          <a:ext cx="1394661" cy="2811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endParaRPr lang="en-US" sz="1800" b="1" i="0" u="none" strike="noStrike">
            <a:solidFill>
              <a:schemeClr val="tx2">
                <a:lumMod val="50000"/>
              </a:schemeClr>
            </a:solidFill>
            <a:latin typeface="Calibri"/>
            <a:ea typeface="+mn-ea"/>
            <a:cs typeface="Calibri"/>
          </a:endParaRPr>
        </a:p>
      </xdr:txBody>
    </xdr:sp>
    <xdr:clientData/>
  </xdr:twoCellAnchor>
  <xdr:twoCellAnchor>
    <xdr:from>
      <xdr:col>0</xdr:col>
      <xdr:colOff>76200</xdr:colOff>
      <xdr:row>15</xdr:row>
      <xdr:rowOff>80209</xdr:rowOff>
    </xdr:from>
    <xdr:to>
      <xdr:col>2</xdr:col>
      <xdr:colOff>247650</xdr:colOff>
      <xdr:row>26</xdr:row>
      <xdr:rowOff>108016</xdr:rowOff>
    </xdr:to>
    <xdr:sp macro="" textlink="">
      <xdr:nvSpPr>
        <xdr:cNvPr id="3" name="Rectangle 2">
          <a:extLst>
            <a:ext uri="{FF2B5EF4-FFF2-40B4-BE49-F238E27FC236}">
              <a16:creationId xmlns:a16="http://schemas.microsoft.com/office/drawing/2014/main" id="{45731B5B-741E-4E43-8599-53451004D74E}"/>
            </a:ext>
          </a:extLst>
        </xdr:cNvPr>
        <xdr:cNvSpPr/>
      </xdr:nvSpPr>
      <xdr:spPr>
        <a:xfrm>
          <a:off x="76200" y="2898431"/>
          <a:ext cx="1389079" cy="20801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295275</xdr:colOff>
      <xdr:row>0</xdr:row>
      <xdr:rowOff>47625</xdr:rowOff>
    </xdr:from>
    <xdr:to>
      <xdr:col>20</xdr:col>
      <xdr:colOff>123825</xdr:colOff>
      <xdr:row>26</xdr:row>
      <xdr:rowOff>95250</xdr:rowOff>
    </xdr:to>
    <xdr:sp macro="" textlink="">
      <xdr:nvSpPr>
        <xdr:cNvPr id="5" name="Rectangle 4">
          <a:extLst>
            <a:ext uri="{FF2B5EF4-FFF2-40B4-BE49-F238E27FC236}">
              <a16:creationId xmlns:a16="http://schemas.microsoft.com/office/drawing/2014/main" id="{7242A229-165F-4F5C-BE70-9BF32213ACE3}"/>
            </a:ext>
          </a:extLst>
        </xdr:cNvPr>
        <xdr:cNvSpPr/>
      </xdr:nvSpPr>
      <xdr:spPr>
        <a:xfrm>
          <a:off x="1514475" y="47625"/>
          <a:ext cx="10934700" cy="5019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endParaRPr lang="en-US" sz="2400" b="1" i="0" u="none" strike="noStrike">
            <a:solidFill>
              <a:schemeClr val="bg2">
                <a:lumMod val="75000"/>
              </a:schemeClr>
            </a:solidFill>
            <a:latin typeface="Calibri"/>
            <a:ea typeface="+mn-ea"/>
            <a:cs typeface="Calibri"/>
          </a:endParaRPr>
        </a:p>
      </xdr:txBody>
    </xdr:sp>
    <xdr:clientData/>
  </xdr:twoCellAnchor>
  <xdr:twoCellAnchor>
    <xdr:from>
      <xdr:col>2</xdr:col>
      <xdr:colOff>371475</xdr:colOff>
      <xdr:row>0</xdr:row>
      <xdr:rowOff>104775</xdr:rowOff>
    </xdr:from>
    <xdr:to>
      <xdr:col>20</xdr:col>
      <xdr:colOff>88376</xdr:colOff>
      <xdr:row>3</xdr:row>
      <xdr:rowOff>95250</xdr:rowOff>
    </xdr:to>
    <xdr:sp macro="" textlink="">
      <xdr:nvSpPr>
        <xdr:cNvPr id="6" name="Rectangle: Rounded Corners 5">
          <a:extLst>
            <a:ext uri="{FF2B5EF4-FFF2-40B4-BE49-F238E27FC236}">
              <a16:creationId xmlns:a16="http://schemas.microsoft.com/office/drawing/2014/main" id="{97F71C9C-FB26-3603-EDE2-412230C3C759}"/>
            </a:ext>
          </a:extLst>
        </xdr:cNvPr>
        <xdr:cNvSpPr/>
      </xdr:nvSpPr>
      <xdr:spPr>
        <a:xfrm>
          <a:off x="1589104" y="104775"/>
          <a:ext cx="11215638" cy="569831"/>
        </a:xfrm>
        <a:prstGeom prst="roundRect">
          <a:avLst/>
        </a:prstGeom>
        <a:solidFill>
          <a:srgbClr val="1F4E79"/>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chemeClr val="bg1"/>
              </a:solidFill>
            </a:rPr>
            <a:t>       PrimeStock Solutions </a:t>
          </a:r>
          <a:r>
            <a:rPr lang="en-US" sz="2000" b="1">
              <a:solidFill>
                <a:schemeClr val="bg1"/>
              </a:solidFill>
            </a:rPr>
            <a:t>(PSS)</a:t>
          </a:r>
          <a:endParaRPr lang="en-US" sz="2800" b="1">
            <a:solidFill>
              <a:schemeClr val="bg1"/>
            </a:solidFill>
          </a:endParaRPr>
        </a:p>
      </xdr:txBody>
    </xdr:sp>
    <xdr:clientData/>
  </xdr:twoCellAnchor>
  <xdr:twoCellAnchor>
    <xdr:from>
      <xdr:col>10</xdr:col>
      <xdr:colOff>464663</xdr:colOff>
      <xdr:row>4</xdr:row>
      <xdr:rowOff>3927</xdr:rowOff>
    </xdr:from>
    <xdr:to>
      <xdr:col>13</xdr:col>
      <xdr:colOff>197962</xdr:colOff>
      <xdr:row>7</xdr:row>
      <xdr:rowOff>141731</xdr:rowOff>
    </xdr:to>
    <xdr:sp macro="" textlink="">
      <xdr:nvSpPr>
        <xdr:cNvPr id="7" name="Rectangle: Rounded Corners 6">
          <a:extLst>
            <a:ext uri="{FF2B5EF4-FFF2-40B4-BE49-F238E27FC236}">
              <a16:creationId xmlns:a16="http://schemas.microsoft.com/office/drawing/2014/main" id="{EB9C57A0-48B6-46C7-A76A-B8853ADF0E1A}"/>
            </a:ext>
          </a:extLst>
        </xdr:cNvPr>
        <xdr:cNvSpPr/>
      </xdr:nvSpPr>
      <xdr:spPr>
        <a:xfrm>
          <a:off x="6552807" y="769855"/>
          <a:ext cx="1559743" cy="697520"/>
        </a:xfrm>
        <a:prstGeom prst="roundRect">
          <a:avLst/>
        </a:prstGeom>
        <a:solidFill>
          <a:srgbClr val="00206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bg1"/>
              </a:solidFill>
              <a:latin typeface="+mn-lt"/>
              <a:ea typeface="+mn-ea"/>
              <a:cs typeface="+mn-cs"/>
            </a:rPr>
            <a:t>Total Inventory</a:t>
          </a:r>
        </a:p>
      </xdr:txBody>
    </xdr:sp>
    <xdr:clientData/>
  </xdr:twoCellAnchor>
  <xdr:twoCellAnchor>
    <xdr:from>
      <xdr:col>13</xdr:col>
      <xdr:colOff>265227</xdr:colOff>
      <xdr:row>4</xdr:row>
      <xdr:rowOff>4221</xdr:rowOff>
    </xdr:from>
    <xdr:to>
      <xdr:col>15</xdr:col>
      <xdr:colOff>545644</xdr:colOff>
      <xdr:row>7</xdr:row>
      <xdr:rowOff>151169</xdr:rowOff>
    </xdr:to>
    <xdr:sp macro="" textlink="">
      <xdr:nvSpPr>
        <xdr:cNvPr id="8" name="Rectangle: Rounded Corners 7">
          <a:extLst>
            <a:ext uri="{FF2B5EF4-FFF2-40B4-BE49-F238E27FC236}">
              <a16:creationId xmlns:a16="http://schemas.microsoft.com/office/drawing/2014/main" id="{06A64462-0B42-4063-AF4B-105D80C848C0}"/>
            </a:ext>
          </a:extLst>
        </xdr:cNvPr>
        <xdr:cNvSpPr/>
      </xdr:nvSpPr>
      <xdr:spPr>
        <a:xfrm>
          <a:off x="8179815" y="770149"/>
          <a:ext cx="1498045" cy="706664"/>
        </a:xfrm>
        <a:prstGeom prst="roundRect">
          <a:avLst/>
        </a:prstGeom>
        <a:solidFill>
          <a:srgbClr val="00206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bg1"/>
              </a:solidFill>
              <a:latin typeface="+mn-lt"/>
              <a:ea typeface="+mn-ea"/>
              <a:cs typeface="+mn-cs"/>
            </a:rPr>
            <a:t>Inflow (Qty)</a:t>
          </a:r>
        </a:p>
      </xdr:txBody>
    </xdr:sp>
    <xdr:clientData/>
  </xdr:twoCellAnchor>
  <xdr:twoCellAnchor>
    <xdr:from>
      <xdr:col>15</xdr:col>
      <xdr:colOff>608226</xdr:colOff>
      <xdr:row>3</xdr:row>
      <xdr:rowOff>181564</xdr:rowOff>
    </xdr:from>
    <xdr:to>
      <xdr:col>18</xdr:col>
      <xdr:colOff>279827</xdr:colOff>
      <xdr:row>7</xdr:row>
      <xdr:rowOff>141940</xdr:rowOff>
    </xdr:to>
    <xdr:sp macro="" textlink="">
      <xdr:nvSpPr>
        <xdr:cNvPr id="9" name="Rectangle: Rounded Corners 8">
          <a:extLst>
            <a:ext uri="{FF2B5EF4-FFF2-40B4-BE49-F238E27FC236}">
              <a16:creationId xmlns:a16="http://schemas.microsoft.com/office/drawing/2014/main" id="{52FD67B4-1CDF-4075-BBAD-8AEB4DE405A8}"/>
            </a:ext>
          </a:extLst>
        </xdr:cNvPr>
        <xdr:cNvSpPr/>
      </xdr:nvSpPr>
      <xdr:spPr>
        <a:xfrm>
          <a:off x="9740442" y="760920"/>
          <a:ext cx="1498045" cy="706664"/>
        </a:xfrm>
        <a:prstGeom prst="roundRect">
          <a:avLst/>
        </a:prstGeom>
        <a:solidFill>
          <a:srgbClr val="00206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bg1"/>
              </a:solidFill>
              <a:latin typeface="+mn-lt"/>
              <a:ea typeface="+mn-ea"/>
              <a:cs typeface="+mn-cs"/>
            </a:rPr>
            <a:t>Outflow (Qty)</a:t>
          </a:r>
        </a:p>
      </xdr:txBody>
    </xdr:sp>
    <xdr:clientData/>
  </xdr:twoCellAnchor>
  <xdr:twoCellAnchor>
    <xdr:from>
      <xdr:col>2</xdr:col>
      <xdr:colOff>353929</xdr:colOff>
      <xdr:row>7</xdr:row>
      <xdr:rowOff>180473</xdr:rowOff>
    </xdr:from>
    <xdr:to>
      <xdr:col>7</xdr:col>
      <xdr:colOff>255309</xdr:colOff>
      <xdr:row>26</xdr:row>
      <xdr:rowOff>9820</xdr:rowOff>
    </xdr:to>
    <xdr:sp macro="" textlink="">
      <xdr:nvSpPr>
        <xdr:cNvPr id="11" name="Rectangle 10">
          <a:extLst>
            <a:ext uri="{FF2B5EF4-FFF2-40B4-BE49-F238E27FC236}">
              <a16:creationId xmlns:a16="http://schemas.microsoft.com/office/drawing/2014/main" id="{0D975A9C-C2D9-D4BB-D557-E9E4B7B94154}"/>
            </a:ext>
          </a:extLst>
        </xdr:cNvPr>
        <xdr:cNvSpPr/>
      </xdr:nvSpPr>
      <xdr:spPr>
        <a:xfrm>
          <a:off x="1571558" y="1506117"/>
          <a:ext cx="2945452" cy="3374218"/>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u="none">
              <a:solidFill>
                <a:schemeClr val="bg1"/>
              </a:solidFill>
              <a:latin typeface="+mn-lt"/>
              <a:ea typeface="+mn-ea"/>
              <a:cs typeface="+mn-cs"/>
            </a:rPr>
            <a:t>Inventory</a:t>
          </a:r>
        </a:p>
      </xdr:txBody>
    </xdr:sp>
    <xdr:clientData/>
  </xdr:twoCellAnchor>
  <xdr:twoCellAnchor>
    <xdr:from>
      <xdr:col>7</xdr:col>
      <xdr:colOff>283590</xdr:colOff>
      <xdr:row>8</xdr:row>
      <xdr:rowOff>19639</xdr:rowOff>
    </xdr:from>
    <xdr:to>
      <xdr:col>16</xdr:col>
      <xdr:colOff>225850</xdr:colOff>
      <xdr:row>17</xdr:row>
      <xdr:rowOff>29164</xdr:rowOff>
    </xdr:to>
    <xdr:sp macro="" textlink="">
      <xdr:nvSpPr>
        <xdr:cNvPr id="12" name="Rectangle 11">
          <a:extLst>
            <a:ext uri="{FF2B5EF4-FFF2-40B4-BE49-F238E27FC236}">
              <a16:creationId xmlns:a16="http://schemas.microsoft.com/office/drawing/2014/main" id="{FF891CF5-1B03-4000-8429-B294CF470B02}"/>
            </a:ext>
          </a:extLst>
        </xdr:cNvPr>
        <xdr:cNvSpPr/>
      </xdr:nvSpPr>
      <xdr:spPr>
        <a:xfrm>
          <a:off x="4545291" y="1531855"/>
          <a:ext cx="5421590" cy="1688675"/>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lt1"/>
              </a:solidFill>
              <a:effectLst/>
              <a:latin typeface="+mn-lt"/>
              <a:ea typeface="+mn-ea"/>
              <a:cs typeface="+mn-cs"/>
            </a:rPr>
            <a:t>Category</a:t>
          </a:r>
        </a:p>
      </xdr:txBody>
    </xdr:sp>
    <xdr:clientData/>
  </xdr:twoCellAnchor>
  <xdr:twoCellAnchor>
    <xdr:from>
      <xdr:col>7</xdr:col>
      <xdr:colOff>294588</xdr:colOff>
      <xdr:row>17</xdr:row>
      <xdr:rowOff>56855</xdr:rowOff>
    </xdr:from>
    <xdr:to>
      <xdr:col>16</xdr:col>
      <xdr:colOff>228109</xdr:colOff>
      <xdr:row>25</xdr:row>
      <xdr:rowOff>186277</xdr:rowOff>
    </xdr:to>
    <xdr:sp macro="" textlink="">
      <xdr:nvSpPr>
        <xdr:cNvPr id="13" name="Rectangle 12">
          <a:extLst>
            <a:ext uri="{FF2B5EF4-FFF2-40B4-BE49-F238E27FC236}">
              <a16:creationId xmlns:a16="http://schemas.microsoft.com/office/drawing/2014/main" id="{E2C30D06-0882-461C-A7C4-07EEC686B51B}"/>
            </a:ext>
          </a:extLst>
        </xdr:cNvPr>
        <xdr:cNvSpPr/>
      </xdr:nvSpPr>
      <xdr:spPr>
        <a:xfrm>
          <a:off x="4556289" y="3248221"/>
          <a:ext cx="5412851" cy="1621999"/>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lt1"/>
              </a:solidFill>
              <a:effectLst/>
              <a:latin typeface="+mn-lt"/>
              <a:ea typeface="+mn-ea"/>
              <a:cs typeface="+mn-cs"/>
            </a:rPr>
            <a:t>Outflow(Qty</a:t>
          </a:r>
          <a:r>
            <a:rPr lang="en-US" sz="1100">
              <a:solidFill>
                <a:schemeClr val="lt1"/>
              </a:solidFill>
              <a:effectLst/>
              <a:latin typeface="+mn-lt"/>
              <a:ea typeface="+mn-ea"/>
              <a:cs typeface="+mn-cs"/>
            </a:rPr>
            <a:t>)</a:t>
          </a:r>
          <a:endParaRPr lang="en-US" sz="1200">
            <a:effectLst/>
          </a:endParaRPr>
        </a:p>
      </xdr:txBody>
    </xdr:sp>
    <xdr:clientData/>
  </xdr:twoCellAnchor>
  <xdr:twoCellAnchor>
    <xdr:from>
      <xdr:col>18</xdr:col>
      <xdr:colOff>333373</xdr:colOff>
      <xdr:row>3</xdr:row>
      <xdr:rowOff>181859</xdr:rowOff>
    </xdr:from>
    <xdr:to>
      <xdr:col>20</xdr:col>
      <xdr:colOff>69522</xdr:colOff>
      <xdr:row>7</xdr:row>
      <xdr:rowOff>143759</xdr:rowOff>
    </xdr:to>
    <xdr:sp macro="" textlink="">
      <xdr:nvSpPr>
        <xdr:cNvPr id="14" name="Rectangle: Rounded Corners 13">
          <a:extLst>
            <a:ext uri="{FF2B5EF4-FFF2-40B4-BE49-F238E27FC236}">
              <a16:creationId xmlns:a16="http://schemas.microsoft.com/office/drawing/2014/main" id="{A5690BBB-0CDB-45F9-90F8-B02D4DFA5BD9}"/>
            </a:ext>
          </a:extLst>
        </xdr:cNvPr>
        <xdr:cNvSpPr/>
      </xdr:nvSpPr>
      <xdr:spPr>
        <a:xfrm>
          <a:off x="11292033" y="761215"/>
          <a:ext cx="1493855" cy="708188"/>
        </a:xfrm>
        <a:prstGeom prst="roundRect">
          <a:avLst/>
        </a:prstGeom>
        <a:solidFill>
          <a:srgbClr val="00206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bg1"/>
              </a:solidFill>
              <a:latin typeface="+mn-lt"/>
              <a:ea typeface="+mn-ea"/>
              <a:cs typeface="+mn-cs"/>
            </a:rPr>
            <a:t>Stock Category</a:t>
          </a:r>
        </a:p>
      </xdr:txBody>
    </xdr:sp>
    <xdr:clientData/>
  </xdr:twoCellAnchor>
  <xdr:twoCellAnchor>
    <xdr:from>
      <xdr:col>16</xdr:col>
      <xdr:colOff>255309</xdr:colOff>
      <xdr:row>8</xdr:row>
      <xdr:rowOff>0</xdr:rowOff>
    </xdr:from>
    <xdr:to>
      <xdr:col>20</xdr:col>
      <xdr:colOff>78556</xdr:colOff>
      <xdr:row>26</xdr:row>
      <xdr:rowOff>9525</xdr:rowOff>
    </xdr:to>
    <xdr:sp macro="" textlink="">
      <xdr:nvSpPr>
        <xdr:cNvPr id="15" name="Rectangle 14">
          <a:extLst>
            <a:ext uri="{FF2B5EF4-FFF2-40B4-BE49-F238E27FC236}">
              <a16:creationId xmlns:a16="http://schemas.microsoft.com/office/drawing/2014/main" id="{437B2298-2D54-41D6-8E78-E23628CE8687}"/>
            </a:ext>
          </a:extLst>
        </xdr:cNvPr>
        <xdr:cNvSpPr/>
      </xdr:nvSpPr>
      <xdr:spPr>
        <a:xfrm>
          <a:off x="9996340" y="1512216"/>
          <a:ext cx="2798582" cy="3367824"/>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1"/>
              </a:solidFill>
              <a:latin typeface="+mn-lt"/>
              <a:ea typeface="+mn-ea"/>
              <a:cs typeface="+mn-cs"/>
            </a:rPr>
            <a:t>Inflow(Qty)</a:t>
          </a:r>
        </a:p>
      </xdr:txBody>
    </xdr:sp>
    <xdr:clientData/>
  </xdr:twoCellAnchor>
  <xdr:twoCellAnchor>
    <xdr:from>
      <xdr:col>13</xdr:col>
      <xdr:colOff>494710</xdr:colOff>
      <xdr:row>5</xdr:row>
      <xdr:rowOff>134233</xdr:rowOff>
    </xdr:from>
    <xdr:to>
      <xdr:col>15</xdr:col>
      <xdr:colOff>237535</xdr:colOff>
      <xdr:row>7</xdr:row>
      <xdr:rowOff>134233</xdr:rowOff>
    </xdr:to>
    <xdr:sp macro="" textlink="'Pivot Table'!Q2">
      <xdr:nvSpPr>
        <xdr:cNvPr id="16" name="TextBox 15">
          <a:extLst>
            <a:ext uri="{FF2B5EF4-FFF2-40B4-BE49-F238E27FC236}">
              <a16:creationId xmlns:a16="http://schemas.microsoft.com/office/drawing/2014/main" id="{E61986B9-35C1-6F79-4445-7D3202E8FAA2}"/>
            </a:ext>
          </a:extLst>
        </xdr:cNvPr>
        <xdr:cNvSpPr txBox="1"/>
      </xdr:nvSpPr>
      <xdr:spPr>
        <a:xfrm>
          <a:off x="8409298" y="1086733"/>
          <a:ext cx="960453" cy="373144"/>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D2295FB-E9FD-4EF2-9279-D9C5A3D71BCF}" type="TxLink">
            <a:rPr lang="en-US" sz="2400" b="1" i="0" u="none" strike="noStrike">
              <a:solidFill>
                <a:schemeClr val="bg1"/>
              </a:solidFill>
              <a:latin typeface="Calibri"/>
              <a:ea typeface="+mn-ea"/>
              <a:cs typeface="Calibri"/>
            </a:rPr>
            <a:pPr marL="0" indent="0" algn="l"/>
            <a:t> 1,740 </a:t>
          </a:fld>
          <a:endParaRPr lang="en-US" sz="2400" b="1" i="0" u="none" strike="noStrike">
            <a:solidFill>
              <a:schemeClr val="bg1"/>
            </a:solidFill>
            <a:latin typeface="Calibri"/>
            <a:ea typeface="+mn-ea"/>
            <a:cs typeface="Calibri"/>
          </a:endParaRPr>
        </a:p>
      </xdr:txBody>
    </xdr:sp>
    <xdr:clientData/>
  </xdr:twoCellAnchor>
  <xdr:twoCellAnchor>
    <xdr:from>
      <xdr:col>16</xdr:col>
      <xdr:colOff>332194</xdr:colOff>
      <xdr:row>5</xdr:row>
      <xdr:rowOff>95839</xdr:rowOff>
    </xdr:from>
    <xdr:to>
      <xdr:col>17</xdr:col>
      <xdr:colOff>541746</xdr:colOff>
      <xdr:row>7</xdr:row>
      <xdr:rowOff>114890</xdr:rowOff>
    </xdr:to>
    <xdr:sp macro="" textlink="'Pivot Table'!Q3">
      <xdr:nvSpPr>
        <xdr:cNvPr id="17" name="TextBox 16">
          <a:extLst>
            <a:ext uri="{FF2B5EF4-FFF2-40B4-BE49-F238E27FC236}">
              <a16:creationId xmlns:a16="http://schemas.microsoft.com/office/drawing/2014/main" id="{4A672F91-EA9B-4774-8040-C4C0909D7C95}"/>
            </a:ext>
          </a:extLst>
        </xdr:cNvPr>
        <xdr:cNvSpPr txBox="1"/>
      </xdr:nvSpPr>
      <xdr:spPr>
        <a:xfrm>
          <a:off x="10073225" y="1048339"/>
          <a:ext cx="818366" cy="392195"/>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E9560D9-A714-4875-B77C-180282163621}" type="TxLink">
            <a:rPr lang="en-US" sz="2400" b="1" i="0" u="none" strike="noStrike">
              <a:solidFill>
                <a:schemeClr val="bg1"/>
              </a:solidFill>
              <a:latin typeface="Calibri"/>
              <a:ea typeface="+mn-ea"/>
              <a:cs typeface="Calibri"/>
            </a:rPr>
            <a:pPr marL="0" indent="0" algn="l"/>
            <a:t> 281 </a:t>
          </a:fld>
          <a:endParaRPr lang="en-US" sz="2400" b="1" i="0" u="none" strike="noStrike">
            <a:solidFill>
              <a:schemeClr val="bg1"/>
            </a:solidFill>
            <a:latin typeface="Calibri"/>
            <a:ea typeface="+mn-ea"/>
            <a:cs typeface="Calibri"/>
          </a:endParaRPr>
        </a:p>
      </xdr:txBody>
    </xdr:sp>
    <xdr:clientData/>
  </xdr:twoCellAnchor>
  <xdr:twoCellAnchor>
    <xdr:from>
      <xdr:col>19</xdr:col>
      <xdr:colOff>253544</xdr:colOff>
      <xdr:row>5</xdr:row>
      <xdr:rowOff>125592</xdr:rowOff>
    </xdr:from>
    <xdr:to>
      <xdr:col>19</xdr:col>
      <xdr:colOff>805207</xdr:colOff>
      <xdr:row>7</xdr:row>
      <xdr:rowOff>77967</xdr:rowOff>
    </xdr:to>
    <xdr:sp macro="" textlink="'Pivot Table'!Q4">
      <xdr:nvSpPr>
        <xdr:cNvPr id="18" name="TextBox 17">
          <a:extLst>
            <a:ext uri="{FF2B5EF4-FFF2-40B4-BE49-F238E27FC236}">
              <a16:creationId xmlns:a16="http://schemas.microsoft.com/office/drawing/2014/main" id="{2EA5B9D2-4E07-46B9-94D9-50B1981579B7}"/>
            </a:ext>
          </a:extLst>
        </xdr:cNvPr>
        <xdr:cNvSpPr txBox="1"/>
      </xdr:nvSpPr>
      <xdr:spPr>
        <a:xfrm>
          <a:off x="11821018" y="1078092"/>
          <a:ext cx="551663" cy="325519"/>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E02891A-5587-40D5-9C1B-2A323E8ADD1F}" type="TxLink">
            <a:rPr lang="en-US" sz="2400" b="1" i="0" u="none" strike="noStrike">
              <a:solidFill>
                <a:schemeClr val="bg1"/>
              </a:solidFill>
              <a:latin typeface="Calibri"/>
              <a:ea typeface="+mn-ea"/>
              <a:cs typeface="Calibri"/>
            </a:rPr>
            <a:pPr marL="0" indent="0" algn="l"/>
            <a:t>97</a:t>
          </a:fld>
          <a:endParaRPr lang="en-US" sz="2400" b="1" i="0" u="none" strike="noStrike">
            <a:solidFill>
              <a:schemeClr val="bg1"/>
            </a:solidFill>
            <a:latin typeface="Calibri"/>
            <a:ea typeface="+mn-ea"/>
            <a:cs typeface="Calibri"/>
          </a:endParaRPr>
        </a:p>
      </xdr:txBody>
    </xdr:sp>
    <xdr:clientData/>
  </xdr:twoCellAnchor>
  <xdr:twoCellAnchor>
    <xdr:from>
      <xdr:col>10</xdr:col>
      <xdr:colOff>596637</xdr:colOff>
      <xdr:row>5</xdr:row>
      <xdr:rowOff>153282</xdr:rowOff>
    </xdr:from>
    <xdr:to>
      <xdr:col>13</xdr:col>
      <xdr:colOff>35447</xdr:colOff>
      <xdr:row>7</xdr:row>
      <xdr:rowOff>86607</xdr:rowOff>
    </xdr:to>
    <xdr:sp macro="" textlink="'Pivot Table'!Q5">
      <xdr:nvSpPr>
        <xdr:cNvPr id="19" name="TextBox 18">
          <a:extLst>
            <a:ext uri="{FF2B5EF4-FFF2-40B4-BE49-F238E27FC236}">
              <a16:creationId xmlns:a16="http://schemas.microsoft.com/office/drawing/2014/main" id="{F3F04A3C-BFE2-4D61-93FD-80605E71F429}"/>
            </a:ext>
          </a:extLst>
        </xdr:cNvPr>
        <xdr:cNvSpPr txBox="1"/>
      </xdr:nvSpPr>
      <xdr:spPr>
        <a:xfrm>
          <a:off x="6684781" y="1105782"/>
          <a:ext cx="1265254" cy="306469"/>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29C3C14-8AA6-4604-BCE7-B9F2D3A16FEB}" type="TxLink">
            <a:rPr lang="en-US" sz="2400" b="1" i="0" u="none" strike="noStrike">
              <a:solidFill>
                <a:schemeClr val="bg1"/>
              </a:solidFill>
              <a:latin typeface="Calibri"/>
              <a:cs typeface="Calibri"/>
            </a:rPr>
            <a:pPr algn="l"/>
            <a:t> 103,372 </a:t>
          </a:fld>
          <a:endParaRPr lang="en-US" sz="2400" b="1">
            <a:solidFill>
              <a:schemeClr val="bg1"/>
            </a:solidFill>
          </a:endParaRPr>
        </a:p>
      </xdr:txBody>
    </xdr:sp>
    <xdr:clientData/>
  </xdr:twoCellAnchor>
  <xdr:twoCellAnchor>
    <xdr:from>
      <xdr:col>2</xdr:col>
      <xdr:colOff>382505</xdr:colOff>
      <xdr:row>9</xdr:row>
      <xdr:rowOff>10026</xdr:rowOff>
    </xdr:from>
    <xdr:to>
      <xdr:col>7</xdr:col>
      <xdr:colOff>206211</xdr:colOff>
      <xdr:row>25</xdr:row>
      <xdr:rowOff>166933</xdr:rowOff>
    </xdr:to>
    <xdr:graphicFrame macro="">
      <xdr:nvGraphicFramePr>
        <xdr:cNvPr id="10" name="Chart 9">
          <a:extLst>
            <a:ext uri="{FF2B5EF4-FFF2-40B4-BE49-F238E27FC236}">
              <a16:creationId xmlns:a16="http://schemas.microsoft.com/office/drawing/2014/main" id="{EDB57F99-875A-49CA-9682-1C26C6DCB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314227</xdr:colOff>
      <xdr:row>9</xdr:row>
      <xdr:rowOff>40105</xdr:rowOff>
    </xdr:from>
    <xdr:to>
      <xdr:col>20</xdr:col>
      <xdr:colOff>29459</xdr:colOff>
      <xdr:row>25</xdr:row>
      <xdr:rowOff>152400</xdr:rowOff>
    </xdr:to>
    <xdr:graphicFrame macro="">
      <xdr:nvGraphicFramePr>
        <xdr:cNvPr id="26" name="Chart 25">
          <a:extLst>
            <a:ext uri="{FF2B5EF4-FFF2-40B4-BE49-F238E27FC236}">
              <a16:creationId xmlns:a16="http://schemas.microsoft.com/office/drawing/2014/main" id="{91C1898F-6632-4A5C-9BA0-88200FF66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312165</xdr:colOff>
      <xdr:row>9</xdr:row>
      <xdr:rowOff>39691</xdr:rowOff>
    </xdr:from>
    <xdr:to>
      <xdr:col>16</xdr:col>
      <xdr:colOff>196392</xdr:colOff>
      <xdr:row>16</xdr:row>
      <xdr:rowOff>180060</xdr:rowOff>
    </xdr:to>
    <xdr:graphicFrame macro="">
      <xdr:nvGraphicFramePr>
        <xdr:cNvPr id="29" name="Chart 28">
          <a:extLst>
            <a:ext uri="{FF2B5EF4-FFF2-40B4-BE49-F238E27FC236}">
              <a16:creationId xmlns:a16="http://schemas.microsoft.com/office/drawing/2014/main" id="{B05CDDD6-3366-4CF8-9A32-2A43DCE00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40105</xdr:colOff>
      <xdr:row>0</xdr:row>
      <xdr:rowOff>95249</xdr:rowOff>
    </xdr:from>
    <xdr:to>
      <xdr:col>2</xdr:col>
      <xdr:colOff>228600</xdr:colOff>
      <xdr:row>15</xdr:row>
      <xdr:rowOff>10025</xdr:rowOff>
    </xdr:to>
    <mc:AlternateContent xmlns:mc="http://schemas.openxmlformats.org/markup-compatibility/2006" xmlns:a14="http://schemas.microsoft.com/office/drawing/2010/main">
      <mc:Choice Requires="a14">
        <xdr:graphicFrame macro="">
          <xdr:nvGraphicFramePr>
            <xdr:cNvPr id="30" name="Category">
              <a:extLst>
                <a:ext uri="{FF2B5EF4-FFF2-40B4-BE49-F238E27FC236}">
                  <a16:creationId xmlns:a16="http://schemas.microsoft.com/office/drawing/2014/main" id="{C7D2BC97-5422-4495-8E95-A43896C0B9B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5725" y="95250"/>
              <a:ext cx="1362075" cy="1895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120316</xdr:colOff>
      <xdr:row>15</xdr:row>
      <xdr:rowOff>150396</xdr:rowOff>
    </xdr:from>
    <xdr:to>
      <xdr:col>2</xdr:col>
      <xdr:colOff>240130</xdr:colOff>
      <xdr:row>26</xdr:row>
      <xdr:rowOff>68738</xdr:rowOff>
    </xdr:to>
    <mc:AlternateContent xmlns:mc="http://schemas.openxmlformats.org/markup-compatibility/2006" xmlns:a14="http://schemas.microsoft.com/office/drawing/2010/main">
      <mc:Choice Requires="a14">
        <xdr:graphicFrame macro="">
          <xdr:nvGraphicFramePr>
            <xdr:cNvPr id="33" name="Month">
              <a:extLst>
                <a:ext uri="{FF2B5EF4-FFF2-40B4-BE49-F238E27FC236}">
                  <a16:creationId xmlns:a16="http://schemas.microsoft.com/office/drawing/2014/main" id="{07BFF335-76DD-44D0-8774-9BB32F36172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0316" y="2968618"/>
              <a:ext cx="1337443" cy="1970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380999</xdr:colOff>
      <xdr:row>4</xdr:row>
      <xdr:rowOff>28575</xdr:rowOff>
    </xdr:from>
    <xdr:to>
      <xdr:col>10</xdr:col>
      <xdr:colOff>147294</xdr:colOff>
      <xdr:row>7</xdr:row>
      <xdr:rowOff>85725</xdr:rowOff>
    </xdr:to>
    <xdr:sp macro="" textlink="">
      <xdr:nvSpPr>
        <xdr:cNvPr id="31" name="Rectangle: Rounded Corners 30">
          <a:extLst>
            <a:ext uri="{FF2B5EF4-FFF2-40B4-BE49-F238E27FC236}">
              <a16:creationId xmlns:a16="http://schemas.microsoft.com/office/drawing/2014/main" id="{AA17F941-41F2-6837-86F5-CAD633B10FE3}"/>
            </a:ext>
          </a:extLst>
        </xdr:cNvPr>
        <xdr:cNvSpPr/>
      </xdr:nvSpPr>
      <xdr:spPr>
        <a:xfrm>
          <a:off x="1598628" y="794503"/>
          <a:ext cx="4636810" cy="616866"/>
        </a:xfrm>
        <a:prstGeom prst="roundRect">
          <a:avLst/>
        </a:prstGeom>
        <a:solidFill>
          <a:schemeClr val="bg1"/>
        </a:solidFill>
        <a:ln>
          <a:gradFill>
            <a:gsLst>
              <a:gs pos="0">
                <a:schemeClr val="bg2">
                  <a:lumMod val="9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rgbClr val="C49A6C"/>
              </a:solidFill>
            </a:rPr>
            <a:t>Construction Site Inventory Tracker</a:t>
          </a:r>
          <a:r>
            <a:rPr lang="en-US" sz="2400" b="1">
              <a:solidFill>
                <a:srgbClr val="C49A6C"/>
              </a:solidFill>
            </a:rPr>
            <a:t> </a:t>
          </a:r>
        </a:p>
      </xdr:txBody>
    </xdr:sp>
    <xdr:clientData/>
  </xdr:twoCellAnchor>
  <xdr:twoCellAnchor>
    <xdr:from>
      <xdr:col>10</xdr:col>
      <xdr:colOff>98196</xdr:colOff>
      <xdr:row>0</xdr:row>
      <xdr:rowOff>152399</xdr:rowOff>
    </xdr:from>
    <xdr:to>
      <xdr:col>20</xdr:col>
      <xdr:colOff>29459</xdr:colOff>
      <xdr:row>3</xdr:row>
      <xdr:rowOff>28574</xdr:rowOff>
    </xdr:to>
    <xdr:sp macro="" textlink="">
      <xdr:nvSpPr>
        <xdr:cNvPr id="34" name="Rectangle: Rounded Corners 33">
          <a:extLst>
            <a:ext uri="{FF2B5EF4-FFF2-40B4-BE49-F238E27FC236}">
              <a16:creationId xmlns:a16="http://schemas.microsoft.com/office/drawing/2014/main" id="{513D5135-FEB1-3D8D-A66E-6A4E3CE68C83}"/>
            </a:ext>
          </a:extLst>
        </xdr:cNvPr>
        <xdr:cNvSpPr/>
      </xdr:nvSpPr>
      <xdr:spPr>
        <a:xfrm>
          <a:off x="6186340" y="152399"/>
          <a:ext cx="6559485" cy="455531"/>
        </a:xfrm>
        <a:prstGeom prst="roundRect">
          <a:avLst/>
        </a:prstGeom>
        <a:solidFill>
          <a:schemeClr val="bg1"/>
        </a:solidFill>
        <a:ln>
          <a:noFill/>
        </a:ln>
        <a:effectLst>
          <a:glow rad="63500">
            <a:schemeClr val="accent1">
              <a:satMod val="175000"/>
              <a:alpha val="40000"/>
            </a:schemeClr>
          </a:glow>
          <a:outerShdw blurRad="107950" dist="12700" dir="5400000" algn="ctr">
            <a:srgbClr val="000000"/>
          </a:outerShdw>
          <a:softEdge rad="12700"/>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373563</xdr:colOff>
      <xdr:row>0</xdr:row>
      <xdr:rowOff>108015</xdr:rowOff>
    </xdr:from>
    <xdr:to>
      <xdr:col>3</xdr:col>
      <xdr:colOff>382965</xdr:colOff>
      <xdr:row>3</xdr:row>
      <xdr:rowOff>88376</xdr:rowOff>
    </xdr:to>
    <xdr:pic>
      <xdr:nvPicPr>
        <xdr:cNvPr id="37" name="Picture 36">
          <a:extLst>
            <a:ext uri="{FF2B5EF4-FFF2-40B4-BE49-F238E27FC236}">
              <a16:creationId xmlns:a16="http://schemas.microsoft.com/office/drawing/2014/main" id="{7CCE08CC-C379-D362-F4A0-73E8DF9D42B6}"/>
            </a:ext>
          </a:extLst>
        </xdr:cNvPr>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sharpenSoften amount="50000"/>
                  </a14:imgEffect>
                  <a14:imgEffect>
                    <a14:brightnessContrast bright="9000"/>
                  </a14:imgEffect>
                </a14:imgLayer>
              </a14:imgProps>
            </a:ext>
            <a:ext uri="{28A0092B-C50C-407E-A947-70E740481C1C}">
              <a14:useLocalDpi xmlns:a14="http://schemas.microsoft.com/office/drawing/2010/main" val="0"/>
            </a:ext>
          </a:extLst>
        </a:blip>
        <a:stretch>
          <a:fillRect/>
        </a:stretch>
      </xdr:blipFill>
      <xdr:spPr>
        <a:xfrm rot="10800000" flipV="1">
          <a:off x="1591192" y="108015"/>
          <a:ext cx="618216" cy="559717"/>
        </a:xfrm>
        <a:prstGeom prst="rect">
          <a:avLst/>
        </a:prstGeom>
        <a:effectLst/>
      </xdr:spPr>
    </xdr:pic>
    <xdr:clientData/>
  </xdr:twoCellAnchor>
  <xdr:twoCellAnchor editAs="oneCell">
    <xdr:from>
      <xdr:col>13</xdr:col>
      <xdr:colOff>108014</xdr:colOff>
      <xdr:row>0</xdr:row>
      <xdr:rowOff>186572</xdr:rowOff>
    </xdr:from>
    <xdr:to>
      <xdr:col>17</xdr:col>
      <xdr:colOff>422243</xdr:colOff>
      <xdr:row>4</xdr:row>
      <xdr:rowOff>19638</xdr:rowOff>
    </xdr:to>
    <mc:AlternateContent xmlns:mc="http://schemas.openxmlformats.org/markup-compatibility/2006">
      <mc:Choice xmlns:a14="http://schemas.microsoft.com/office/drawing/2010/main" Requires="a14">
        <xdr:graphicFrame macro="">
          <xdr:nvGraphicFramePr>
            <xdr:cNvPr id="4" name="Stock Status">
              <a:extLst>
                <a:ext uri="{FF2B5EF4-FFF2-40B4-BE49-F238E27FC236}">
                  <a16:creationId xmlns:a16="http://schemas.microsoft.com/office/drawing/2014/main" id="{641D2C4D-00FC-4BA2-97A8-99CD67DC3EB3}"/>
                </a:ext>
              </a:extLst>
            </xdr:cNvPr>
            <xdr:cNvGraphicFramePr/>
          </xdr:nvGraphicFramePr>
          <xdr:xfrm>
            <a:off x="0" y="0"/>
            <a:ext cx="0" cy="0"/>
          </xdr:xfrm>
          <a:graphic>
            <a:graphicData uri="http://schemas.microsoft.com/office/drawing/2010/slicer">
              <sle:slicer xmlns:sle="http://schemas.microsoft.com/office/drawing/2010/slicer" name="Stock Status"/>
            </a:graphicData>
          </a:graphic>
        </xdr:graphicFrame>
      </mc:Choice>
      <mc:Fallback>
        <xdr:sp macro="" textlink="">
          <xdr:nvSpPr>
            <xdr:cNvPr id="0" name=""/>
            <xdr:cNvSpPr>
              <a:spLocks noTextEdit="1"/>
            </xdr:cNvSpPr>
          </xdr:nvSpPr>
          <xdr:spPr>
            <a:xfrm>
              <a:off x="8022602" y="186572"/>
              <a:ext cx="2749486" cy="5989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314227</xdr:colOff>
      <xdr:row>18</xdr:row>
      <xdr:rowOff>98198</xdr:rowOff>
    </xdr:from>
    <xdr:to>
      <xdr:col>16</xdr:col>
      <xdr:colOff>176752</xdr:colOff>
      <xdr:row>25</xdr:row>
      <xdr:rowOff>157115</xdr:rowOff>
    </xdr:to>
    <xdr:graphicFrame macro="">
      <xdr:nvGraphicFramePr>
        <xdr:cNvPr id="20" name="Chart 19">
          <a:extLst>
            <a:ext uri="{FF2B5EF4-FFF2-40B4-BE49-F238E27FC236}">
              <a16:creationId xmlns:a16="http://schemas.microsoft.com/office/drawing/2014/main" id="{F10FF6B7-4B36-4EE9-BEB1-4DF541569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432062</xdr:colOff>
      <xdr:row>0</xdr:row>
      <xdr:rowOff>127654</xdr:rowOff>
    </xdr:from>
    <xdr:to>
      <xdr:col>20</xdr:col>
      <xdr:colOff>58918</xdr:colOff>
      <xdr:row>3</xdr:row>
      <xdr:rowOff>39277</xdr:rowOff>
    </xdr:to>
    <xdr:sp macro="" textlink="$W$3">
      <xdr:nvSpPr>
        <xdr:cNvPr id="22" name="Rectangle: Rounded Corners 21">
          <a:extLst>
            <a:ext uri="{FF2B5EF4-FFF2-40B4-BE49-F238E27FC236}">
              <a16:creationId xmlns:a16="http://schemas.microsoft.com/office/drawing/2014/main" id="{4F794F0D-370F-44DE-D3CC-481E2FA8E369}"/>
            </a:ext>
          </a:extLst>
        </xdr:cNvPr>
        <xdr:cNvSpPr/>
      </xdr:nvSpPr>
      <xdr:spPr>
        <a:xfrm>
          <a:off x="10781907" y="127654"/>
          <a:ext cx="1993377" cy="49097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503585-41BD-4307-B6B3-F91199C3B461}" type="TxLink">
            <a:rPr lang="en-US" sz="1200" b="1" i="1" u="none" strike="noStrike">
              <a:solidFill>
                <a:srgbClr val="002060"/>
              </a:solidFill>
              <a:latin typeface="Calibri"/>
              <a:cs typeface="Calibri"/>
            </a:rPr>
            <a:pPr algn="ctr"/>
            <a:t>Last Updated: April 5, 2025</a:t>
          </a:fld>
          <a:endParaRPr lang="en-US" sz="1800">
            <a:solidFill>
              <a:srgbClr val="00206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hinde ojo" refreshedDate="45752.923255555557" createdVersion="8" refreshedVersion="8" minRefreshableVersion="3" recordCount="97" xr:uid="{EBB8092D-CBA8-4ABF-B8DA-D648CAC7FDE4}">
  <cacheSource type="worksheet">
    <worksheetSource name="Table4"/>
  </cacheSource>
  <cacheFields count="10">
    <cacheField name="Item ID" numFmtId="0">
      <sharedItems containsSemiMixedTypes="0" containsString="0" containsNumber="1" containsInteger="1" minValue="101" maxValue="197"/>
    </cacheField>
    <cacheField name="Item Name" numFmtId="0">
      <sharedItems count="95">
        <s v="Lampara socket 13AMP(double)"/>
        <s v="Lampara socket 13AMP(single)"/>
        <s v="Good man A/C switch "/>
        <s v="Good man 1 gang"/>
        <s v="Good man 2 gang"/>
        <s v="Good man 3 gang"/>
        <s v="Good man socket 13AMP(single)"/>
        <s v="20mm Pipe dignity"/>
        <s v="25mm Pipe dignity"/>
        <s v="20mm coupler"/>
        <s v="25mm coupler"/>
        <s v="Male bush"/>
        <s v="Pvc gum"/>
        <s v="4 way box"/>
        <s v="Tee box"/>
        <s v="3 x 3 box"/>
        <s v="3 x 6 box"/>
        <s v="6 x 6 cooker unit"/>
        <s v="6 x 9 box"/>
        <s v="Looping box"/>
        <s v="Through box"/>
        <s v="U box"/>
        <s v="End way box"/>
        <s v="DB Board D4"/>
        <s v="DB Board D6"/>
        <s v="1&quot; PPR Tee"/>
        <s v="1&quot; PPR Elbow"/>
        <s v="1&quot; PPR Socket"/>
        <s v="1&quot; PPR Stop-cock"/>
        <s v="1&quot; PPR Cap-plug"/>
        <s v="1&quot; PPR union connector"/>
        <s v="1&quot; x 3/4 PPR Tee"/>
        <s v="1&quot; x 3/4 PPR Elbow"/>
        <s v="3/4 PPR Tee"/>
        <s v="3/4 PPR Pipe"/>
        <s v="3/4 PPR Elbow"/>
        <s v="3/4 PPR Socket"/>
        <s v="3/4 PPR Stop-cock"/>
        <s v="3/4 PPR Cap-plug"/>
        <s v="3/4 x 1/2 M/F Elbow"/>
        <s v="3/4 x 1/2 M/F Socket"/>
        <s v="3/4 x 1/2 mixer head"/>
        <s v="3/4 x 45 degrees PPR Elbow"/>
        <s v="1/2&quot; PPR Threaded plug"/>
        <s v="4&quot; pipe"/>
        <s v="4&quot; bend"/>
        <s v="4&quot; plug"/>
        <s v="4&quot; x 45 bend"/>
        <s v="2&quot; pipe"/>
        <s v="2&quot; bend"/>
        <s v="2&quot; x 45 bend"/>
        <s v="2&quot; Tee"/>
        <s v="2&quot; Y-Tee"/>
        <s v="2&quot; socket"/>
        <s v="2&quot; plug"/>
        <s v="Topgit gum"/>
        <s v="2&quot; floor drain"/>
        <s v="Marine plywood  - 18mm "/>
        <s v="10mm"/>
        <s v="12mm"/>
        <s v="16mm"/>
        <s v="20mm"/>
        <s v="25mm"/>
        <s v="Polished porcelain "/>
        <s v="AOSHI CERAMICS "/>
        <s v="CDK Tiles PH toilet walls "/>
        <s v="Flat kitchen tiles Block 1-3 "/>
        <s v="Royal tile (Black) (Flat toilet, PH BQ toilet "/>
        <s v="CDK Black Elevator lobby"/>
        <s v="CDK PH living room "/>
        <s v="Pent house room &amp;BQ floor "/>
        <s v="Flat balcony small (red) "/>
        <s v="Royal tile Flat kitchen white  "/>
        <s v="Good will tile for roof gutter "/>
        <s v="4 Inches Nail"/>
        <s v="3 Inches Nail"/>
        <s v="2.5 Inches Nail"/>
        <s v="2 Inches Nail"/>
        <s v="4 Inches Tornado Nail"/>
        <s v="3 Inches Tornado Nail"/>
        <s v="2.5 Inches Tornado Nail"/>
        <s v="2 Inches Tornado Nail"/>
        <s v="Binding Wire"/>
        <s v="Cement"/>
        <s v="Granite"/>
        <s v="Plaster Sand"/>
        <s v="Sharp Sand"/>
        <s v="2x3"/>
        <s v="2x4"/>
        <s v="3x4"/>
        <s v="1x6"/>
        <s v="1x12"/>
        <s v="9 inches"/>
        <s v="6 inches"/>
        <s v="Rubbles"/>
      </sharedItems>
    </cacheField>
    <cacheField name="Category" numFmtId="0">
      <sharedItems count="14">
        <s v="Electrical"/>
        <s v="Plumbing"/>
        <s v="Marine Plywood"/>
        <s v="Reinforcement"/>
        <s v="Tile"/>
        <s v="Nail"/>
        <s v="Binding Wire"/>
        <s v="Cement"/>
        <s v="Granite"/>
        <s v="Plaster Sand"/>
        <s v="SharpSand"/>
        <s v="Planks"/>
        <s v="Blocks"/>
        <s v="Rubbles"/>
      </sharedItems>
    </cacheField>
    <cacheField name="Description" numFmtId="0">
      <sharedItems containsBlank="1"/>
    </cacheField>
    <cacheField name="QTY per Unit" numFmtId="0">
      <sharedItems containsSemiMixedTypes="0" containsString="0" containsNumber="1" containsInteger="1" minValue="1" maxValue="133"/>
    </cacheField>
    <cacheField name="Unit" numFmtId="0">
      <sharedItems/>
    </cacheField>
    <cacheField name="Initial Stock" numFmtId="0">
      <sharedItems containsSemiMixedTypes="0" containsString="0" containsNumber="1" minValue="0" maxValue="663"/>
    </cacheField>
    <cacheField name="Current Stock" numFmtId="0">
      <sharedItems containsSemiMixedTypes="0" containsString="0" containsNumber="1" minValue="0" maxValue="663"/>
    </cacheField>
    <cacheField name="Stock in Pcs" numFmtId="164">
      <sharedItems containsSemiMixedTypes="0" containsString="0" containsNumber="1" minValue="0" maxValue="25100"/>
    </cacheField>
    <cacheField name="Status" numFmtId="0">
      <sharedItems count="3">
        <s v="In Stock"/>
        <s v="Out of Stock"/>
        <s v="Low Stock"/>
      </sharedItems>
    </cacheField>
  </cacheFields>
  <extLst>
    <ext xmlns:x14="http://schemas.microsoft.com/office/spreadsheetml/2009/9/main" uri="{725AE2AE-9491-48be-B2B4-4EB974FC3084}">
      <x14:pivotCacheDefinition pivotCacheId="16799481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hinde ojo" refreshedDate="45752.923256249996" createdVersion="8" refreshedVersion="8" minRefreshableVersion="3" recordCount="98" xr:uid="{08248049-2B39-4F45-9257-657220D9DC10}">
  <cacheSource type="worksheet">
    <worksheetSource name="Table6"/>
  </cacheSource>
  <cacheFields count="9">
    <cacheField name="Date" numFmtId="165">
      <sharedItems containsNonDate="0" containsDate="1" containsString="0" containsBlank="1" minDate="2024-03-08T00:00:00" maxDate="2024-08-17T00:00:00"/>
    </cacheField>
    <cacheField name="Month" numFmtId="165">
      <sharedItems containsBlank="1" count="7">
        <s v="Mar"/>
        <s v="Apr"/>
        <s v="May"/>
        <s v="Jun"/>
        <s v="Jul"/>
        <s v="Aug"/>
        <m/>
      </sharedItems>
    </cacheField>
    <cacheField name="Item ID" numFmtId="0">
      <sharedItems containsString="0" containsBlank="1" containsNumber="1" containsInteger="1" minValue="101" maxValue="197"/>
    </cacheField>
    <cacheField name="Item Name" numFmtId="0">
      <sharedItems count="38">
        <s v="Lampara socket 13AMP(double)"/>
        <s v="Lampara socket 13AMP(single)"/>
        <s v="Good man A/C switch "/>
        <s v="Good man 1 gang"/>
        <s v="Good man 2 gang"/>
        <s v="Good man 3 gang"/>
        <s v="Cement"/>
        <s v="20mm"/>
        <s v="2x4"/>
        <s v="6 x 9 box"/>
        <s v="DB Board D6"/>
        <s v="12mm"/>
        <s v="16mm"/>
        <s v="Looping box"/>
        <s v="U box"/>
        <s v="End way box"/>
        <s v="Through box"/>
        <s v="3/4 x 1/2 M/F Elbow"/>
        <s v="1&quot; PPR Cap-plug"/>
        <s v="1&quot; PPR union connector"/>
        <s v="1&quot; x 3/4 PPR Tee"/>
        <s v="3/4 x 1/2 M/F Socket"/>
        <s v="25mm coupler"/>
        <s v="Male bush"/>
        <s v="20mm coupler"/>
        <s v="9 inches"/>
        <s v="6 inches"/>
        <s v="25mm Pipe dignity"/>
        <s v="20mm Pipe dignity"/>
        <s v="3 x 3 box"/>
        <s v="3 x 6 box"/>
        <s v="Granite"/>
        <s v="Plaster Sand"/>
        <s v="Sharp Sand"/>
        <s v="2x3"/>
        <s v="Rubbles"/>
        <s v="3x4"/>
        <s v=""/>
      </sharedItems>
    </cacheField>
    <cacheField name="Type" numFmtId="0">
      <sharedItems containsBlank="1" count="3">
        <s v="Inflow"/>
        <s v="Outflow"/>
        <m/>
      </sharedItems>
    </cacheField>
    <cacheField name="Quantity" numFmtId="0">
      <sharedItems containsString="0" containsBlank="1" containsNumber="1" containsInteger="1" minValue="1" maxValue="250"/>
    </cacheField>
    <cacheField name="Remarks" numFmtId="0">
      <sharedItems containsBlank="1"/>
    </cacheField>
    <cacheField name="Location of Use" numFmtId="0">
      <sharedItems containsBlank="1"/>
    </cacheField>
    <cacheField name="Aprroved By" numFmtId="0">
      <sharedItems containsBlank="1"/>
    </cacheField>
  </cacheFields>
  <extLst>
    <ext xmlns:x14="http://schemas.microsoft.com/office/spreadsheetml/2009/9/main" uri="{725AE2AE-9491-48be-B2B4-4EB974FC3084}">
      <x14:pivotCacheDefinition pivotCacheId="2107543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n v="101"/>
    <x v="0"/>
    <x v="0"/>
    <s v="5pcs=1pk 10pks=1ctn 5x10=50pcs"/>
    <n v="50"/>
    <s v="Carton"/>
    <n v="12"/>
    <n v="172"/>
    <n v="8600"/>
    <x v="0"/>
  </r>
  <r>
    <n v="102"/>
    <x v="1"/>
    <x v="0"/>
    <s v="10pcs=1pk 10pks=1ctn 10x10=100pcs"/>
    <n v="100"/>
    <s v="Carton"/>
    <n v="3"/>
    <n v="13"/>
    <n v="1300"/>
    <x v="0"/>
  </r>
  <r>
    <n v="103"/>
    <x v="2"/>
    <x v="0"/>
    <s v="10pcs=1pk 10pks=1ctn 10x10=100pcs"/>
    <n v="100"/>
    <s v="Carton"/>
    <n v="2"/>
    <n v="102"/>
    <n v="10200"/>
    <x v="0"/>
  </r>
  <r>
    <n v="104"/>
    <x v="3"/>
    <x v="0"/>
    <s v="10pcs=1pk 10pks=1ctn 10x10=100pcs"/>
    <n v="100"/>
    <s v="Carton"/>
    <n v="2"/>
    <n v="52"/>
    <n v="5200"/>
    <x v="0"/>
  </r>
  <r>
    <n v="105"/>
    <x v="4"/>
    <x v="0"/>
    <s v="10pcs=1pk 10pks=1ctn 10x10=100pcs"/>
    <n v="100"/>
    <s v="Carton"/>
    <n v="2"/>
    <n v="7"/>
    <n v="700"/>
    <x v="0"/>
  </r>
  <r>
    <n v="106"/>
    <x v="5"/>
    <x v="0"/>
    <s v="10pcs=1pk 10pks=1ctn 10x10=100pcs"/>
    <n v="100"/>
    <s v="Carton"/>
    <n v="1"/>
    <n v="251"/>
    <n v="25100"/>
    <x v="0"/>
  </r>
  <r>
    <n v="107"/>
    <x v="6"/>
    <x v="0"/>
    <s v="10pcs=1pk 10pks=1ctn 10x10=100pcs"/>
    <n v="100"/>
    <s v="Carton"/>
    <n v="2"/>
    <n v="2"/>
    <n v="200"/>
    <x v="0"/>
  </r>
  <r>
    <n v="108"/>
    <x v="7"/>
    <x v="0"/>
    <s v="25pcs = 1 bundle"/>
    <n v="25"/>
    <s v="Length"/>
    <n v="70"/>
    <n v="75"/>
    <n v="1875"/>
    <x v="0"/>
  </r>
  <r>
    <n v="109"/>
    <x v="8"/>
    <x v="0"/>
    <s v="25pcs = 1 bundle"/>
    <n v="25"/>
    <s v="Length"/>
    <n v="50"/>
    <n v="55"/>
    <n v="1375"/>
    <x v="0"/>
  </r>
  <r>
    <n v="110"/>
    <x v="9"/>
    <x v="0"/>
    <s v="100pcs = 1 pkt"/>
    <n v="100"/>
    <s v="Packs"/>
    <n v="27"/>
    <n v="29"/>
    <n v="2900"/>
    <x v="0"/>
  </r>
  <r>
    <n v="111"/>
    <x v="10"/>
    <x v="0"/>
    <s v="100pcs = 1 pkt"/>
    <n v="100"/>
    <s v="Packs"/>
    <n v="34"/>
    <n v="31"/>
    <n v="3100"/>
    <x v="0"/>
  </r>
  <r>
    <n v="112"/>
    <x v="11"/>
    <x v="0"/>
    <s v="100pcs = 1 pkt"/>
    <n v="100"/>
    <s v="Packs"/>
    <n v="40"/>
    <n v="35"/>
    <n v="3500"/>
    <x v="0"/>
  </r>
  <r>
    <n v="113"/>
    <x v="12"/>
    <x v="0"/>
    <s v="8pcs = 1 carton"/>
    <n v="8"/>
    <s v="Tin"/>
    <n v="16"/>
    <n v="16"/>
    <n v="128"/>
    <x v="0"/>
  </r>
  <r>
    <n v="114"/>
    <x v="13"/>
    <x v="0"/>
    <s v="100pcs = 1 pkt"/>
    <n v="100"/>
    <s v="Packs"/>
    <n v="23"/>
    <n v="23"/>
    <n v="2300"/>
    <x v="0"/>
  </r>
  <r>
    <n v="115"/>
    <x v="14"/>
    <x v="0"/>
    <s v="100pcs = 1 pkt"/>
    <n v="100"/>
    <s v="Packs"/>
    <n v="8"/>
    <n v="8"/>
    <n v="800"/>
    <x v="0"/>
  </r>
  <r>
    <n v="116"/>
    <x v="15"/>
    <x v="0"/>
    <s v="10pcs = 1 pkt"/>
    <n v="10"/>
    <s v="Packs"/>
    <n v="132"/>
    <n v="135"/>
    <n v="1350"/>
    <x v="0"/>
  </r>
  <r>
    <n v="117"/>
    <x v="16"/>
    <x v="0"/>
    <s v="10pcs = 1 pkt"/>
    <n v="10"/>
    <s v="Packs"/>
    <n v="74"/>
    <n v="77"/>
    <n v="770"/>
    <x v="0"/>
  </r>
  <r>
    <n v="118"/>
    <x v="17"/>
    <x v="0"/>
    <s v="10pcs = 1 pkt"/>
    <n v="10"/>
    <s v="Pcs"/>
    <n v="20"/>
    <n v="20"/>
    <n v="200"/>
    <x v="0"/>
  </r>
  <r>
    <n v="119"/>
    <x v="18"/>
    <x v="0"/>
    <s v="10pcs = 1 pkt"/>
    <n v="10"/>
    <s v="Packs"/>
    <n v="40"/>
    <n v="37"/>
    <n v="370"/>
    <x v="0"/>
  </r>
  <r>
    <n v="120"/>
    <x v="19"/>
    <x v="0"/>
    <s v="100pcs = 1 pkt"/>
    <n v="100"/>
    <s v="Packs"/>
    <n v="8"/>
    <n v="7"/>
    <n v="700"/>
    <x v="0"/>
  </r>
  <r>
    <n v="121"/>
    <x v="20"/>
    <x v="0"/>
    <s v="100pcs = 1 pkt"/>
    <n v="100"/>
    <s v="Packs"/>
    <n v="16"/>
    <n v="15"/>
    <n v="1500"/>
    <x v="0"/>
  </r>
  <r>
    <n v="122"/>
    <x v="21"/>
    <x v="0"/>
    <s v="100pcs = 1 pkt"/>
    <n v="100"/>
    <s v="Packs"/>
    <n v="2"/>
    <n v="0"/>
    <n v="0"/>
    <x v="1"/>
  </r>
  <r>
    <n v="123"/>
    <x v="22"/>
    <x v="0"/>
    <s v="100pcs = 1 pkt"/>
    <n v="100"/>
    <s v="Packs"/>
    <n v="8"/>
    <n v="6"/>
    <n v="600"/>
    <x v="0"/>
  </r>
  <r>
    <n v="124"/>
    <x v="23"/>
    <x v="0"/>
    <m/>
    <n v="1"/>
    <s v="Pcs"/>
    <n v="38"/>
    <n v="38"/>
    <n v="38"/>
    <x v="0"/>
  </r>
  <r>
    <n v="125"/>
    <x v="24"/>
    <x v="0"/>
    <m/>
    <n v="1"/>
    <s v="Pcs"/>
    <n v="7"/>
    <n v="8"/>
    <n v="8"/>
    <x v="0"/>
  </r>
  <r>
    <n v="126"/>
    <x v="25"/>
    <x v="1"/>
    <m/>
    <n v="1"/>
    <s v="Pcs"/>
    <n v="40"/>
    <n v="40"/>
    <n v="40"/>
    <x v="0"/>
  </r>
  <r>
    <n v="127"/>
    <x v="26"/>
    <x v="1"/>
    <m/>
    <n v="1"/>
    <s v="Pcs"/>
    <n v="80"/>
    <n v="80"/>
    <n v="80"/>
    <x v="0"/>
  </r>
  <r>
    <n v="128"/>
    <x v="27"/>
    <x v="1"/>
    <m/>
    <n v="1"/>
    <s v="Pcs"/>
    <n v="30"/>
    <n v="30"/>
    <n v="30"/>
    <x v="0"/>
  </r>
  <r>
    <n v="129"/>
    <x v="28"/>
    <x v="1"/>
    <m/>
    <n v="1"/>
    <s v="Pcs"/>
    <n v="20"/>
    <n v="20"/>
    <n v="20"/>
    <x v="0"/>
  </r>
  <r>
    <n v="130"/>
    <x v="29"/>
    <x v="1"/>
    <m/>
    <n v="1"/>
    <s v="Pcs"/>
    <n v="40"/>
    <n v="20"/>
    <n v="20"/>
    <x v="0"/>
  </r>
  <r>
    <n v="131"/>
    <x v="30"/>
    <x v="1"/>
    <m/>
    <n v="1"/>
    <s v="Pcs"/>
    <n v="50"/>
    <n v="45"/>
    <n v="45"/>
    <x v="0"/>
  </r>
  <r>
    <n v="132"/>
    <x v="31"/>
    <x v="1"/>
    <m/>
    <n v="1"/>
    <s v="Pcs"/>
    <n v="80"/>
    <n v="63"/>
    <n v="63"/>
    <x v="0"/>
  </r>
  <r>
    <n v="133"/>
    <x v="32"/>
    <x v="1"/>
    <m/>
    <n v="1"/>
    <s v="Length"/>
    <n v="80"/>
    <n v="80"/>
    <n v="80"/>
    <x v="0"/>
  </r>
  <r>
    <n v="134"/>
    <x v="33"/>
    <x v="1"/>
    <m/>
    <n v="1"/>
    <s v="Pcs"/>
    <n v="548"/>
    <n v="548"/>
    <n v="548"/>
    <x v="0"/>
  </r>
  <r>
    <n v="135"/>
    <x v="34"/>
    <x v="1"/>
    <m/>
    <n v="1"/>
    <s v="Pcs"/>
    <n v="250"/>
    <n v="250"/>
    <n v="250"/>
    <x v="0"/>
  </r>
  <r>
    <n v="136"/>
    <x v="35"/>
    <x v="1"/>
    <m/>
    <n v="1"/>
    <s v="Pcs"/>
    <n v="663"/>
    <n v="663"/>
    <n v="663"/>
    <x v="0"/>
  </r>
  <r>
    <n v="137"/>
    <x v="36"/>
    <x v="1"/>
    <m/>
    <n v="1"/>
    <s v="Pcs"/>
    <n v="67"/>
    <n v="67"/>
    <n v="67"/>
    <x v="0"/>
  </r>
  <r>
    <n v="138"/>
    <x v="37"/>
    <x v="1"/>
    <m/>
    <n v="1"/>
    <s v="Pcs"/>
    <n v="103"/>
    <n v="103"/>
    <n v="103"/>
    <x v="0"/>
  </r>
  <r>
    <n v="139"/>
    <x v="38"/>
    <x v="1"/>
    <m/>
    <n v="1"/>
    <s v="Pcs"/>
    <n v="85"/>
    <n v="85"/>
    <n v="85"/>
    <x v="0"/>
  </r>
  <r>
    <n v="140"/>
    <x v="39"/>
    <x v="1"/>
    <m/>
    <n v="1"/>
    <s v="Pcs"/>
    <n v="318"/>
    <n v="308"/>
    <n v="308"/>
    <x v="0"/>
  </r>
  <r>
    <n v="141"/>
    <x v="40"/>
    <x v="1"/>
    <m/>
    <n v="1"/>
    <s v="Pcs"/>
    <n v="231"/>
    <n v="221"/>
    <n v="221"/>
    <x v="0"/>
  </r>
  <r>
    <n v="142"/>
    <x v="41"/>
    <x v="1"/>
    <m/>
    <n v="1"/>
    <s v="Pcs"/>
    <n v="104"/>
    <n v="104"/>
    <n v="104"/>
    <x v="0"/>
  </r>
  <r>
    <n v="143"/>
    <x v="42"/>
    <x v="1"/>
    <m/>
    <n v="1"/>
    <s v="Length"/>
    <n v="100"/>
    <n v="100"/>
    <n v="100"/>
    <x v="0"/>
  </r>
  <r>
    <n v="144"/>
    <x v="43"/>
    <x v="1"/>
    <m/>
    <n v="1"/>
    <s v="Pcs"/>
    <n v="535"/>
    <n v="535"/>
    <n v="535"/>
    <x v="0"/>
  </r>
  <r>
    <n v="145"/>
    <x v="44"/>
    <x v="1"/>
    <m/>
    <n v="1"/>
    <s v="Pcs"/>
    <n v="17"/>
    <n v="17"/>
    <n v="17"/>
    <x v="0"/>
  </r>
  <r>
    <n v="146"/>
    <x v="45"/>
    <x v="1"/>
    <m/>
    <n v="1"/>
    <s v="Pcs"/>
    <n v="5"/>
    <n v="5"/>
    <n v="5"/>
    <x v="2"/>
  </r>
  <r>
    <n v="147"/>
    <x v="46"/>
    <x v="1"/>
    <m/>
    <n v="1"/>
    <s v="Length"/>
    <n v="93"/>
    <n v="93"/>
    <n v="93"/>
    <x v="0"/>
  </r>
  <r>
    <n v="148"/>
    <x v="47"/>
    <x v="1"/>
    <m/>
    <n v="1"/>
    <s v="Pcs"/>
    <n v="0"/>
    <n v="0"/>
    <n v="0"/>
    <x v="1"/>
  </r>
  <r>
    <n v="149"/>
    <x v="48"/>
    <x v="1"/>
    <m/>
    <n v="1"/>
    <s v="Pcs"/>
    <n v="101"/>
    <n v="101"/>
    <n v="101"/>
    <x v="0"/>
  </r>
  <r>
    <n v="150"/>
    <x v="49"/>
    <x v="1"/>
    <m/>
    <n v="1"/>
    <s v="Pcs"/>
    <n v="113"/>
    <n v="113"/>
    <n v="113"/>
    <x v="0"/>
  </r>
  <r>
    <n v="151"/>
    <x v="50"/>
    <x v="1"/>
    <m/>
    <n v="1"/>
    <s v="Pcs"/>
    <n v="194"/>
    <n v="194"/>
    <n v="194"/>
    <x v="0"/>
  </r>
  <r>
    <n v="152"/>
    <x v="51"/>
    <x v="1"/>
    <m/>
    <n v="1"/>
    <s v="Pcs"/>
    <n v="151"/>
    <n v="151"/>
    <n v="151"/>
    <x v="0"/>
  </r>
  <r>
    <n v="153"/>
    <x v="52"/>
    <x v="1"/>
    <m/>
    <n v="1"/>
    <s v="Pcs"/>
    <n v="182"/>
    <n v="182"/>
    <n v="182"/>
    <x v="0"/>
  </r>
  <r>
    <n v="154"/>
    <x v="53"/>
    <x v="1"/>
    <m/>
    <n v="8"/>
    <s v="Tin"/>
    <n v="50"/>
    <n v="50"/>
    <n v="400"/>
    <x v="0"/>
  </r>
  <r>
    <n v="155"/>
    <x v="54"/>
    <x v="1"/>
    <m/>
    <n v="1"/>
    <s v="Pcs"/>
    <n v="177"/>
    <n v="177"/>
    <n v="177"/>
    <x v="0"/>
  </r>
  <r>
    <n v="156"/>
    <x v="55"/>
    <x v="1"/>
    <s v="8pcs = 1 carton"/>
    <n v="1"/>
    <s v="Length"/>
    <n v="0"/>
    <n v="0"/>
    <n v="0"/>
    <x v="1"/>
  </r>
  <r>
    <n v="157"/>
    <x v="56"/>
    <x v="1"/>
    <m/>
    <n v="1"/>
    <s v="Pcs"/>
    <n v="14"/>
    <n v="14"/>
    <n v="14"/>
    <x v="0"/>
  </r>
  <r>
    <n v="158"/>
    <x v="57"/>
    <x v="2"/>
    <m/>
    <n v="1"/>
    <s v="Pcs"/>
    <n v="342"/>
    <n v="342"/>
    <n v="342"/>
    <x v="0"/>
  </r>
  <r>
    <n v="159"/>
    <x v="58"/>
    <x v="3"/>
    <s v=" (133pcs = 1 ton)"/>
    <n v="133"/>
    <s v="Ton"/>
    <n v="4"/>
    <n v="4"/>
    <n v="532"/>
    <x v="0"/>
  </r>
  <r>
    <n v="160"/>
    <x v="59"/>
    <x v="3"/>
    <s v="(93pcs = 1 ton)"/>
    <n v="93"/>
    <s v="Ton"/>
    <n v="0"/>
    <n v="50"/>
    <n v="4650"/>
    <x v="0"/>
  </r>
  <r>
    <n v="161"/>
    <x v="60"/>
    <x v="3"/>
    <s v="(52pcs =1 ton)"/>
    <n v="52"/>
    <s v="Ton"/>
    <n v="2.1"/>
    <n v="27.1"/>
    <n v="1409.2"/>
    <x v="0"/>
  </r>
  <r>
    <n v="162"/>
    <x v="61"/>
    <x v="3"/>
    <s v=" (33pcs = 1 ton)"/>
    <n v="33"/>
    <s v="Ton"/>
    <n v="0"/>
    <n v="1"/>
    <n v="33"/>
    <x v="0"/>
  </r>
  <r>
    <n v="163"/>
    <x v="62"/>
    <x v="3"/>
    <s v="(21pcs 1 ton)"/>
    <n v="21"/>
    <s v="Ton"/>
    <n v="0.45"/>
    <n v="0.45"/>
    <n v="9.4500000000000011"/>
    <x v="2"/>
  </r>
  <r>
    <n v="164"/>
    <x v="63"/>
    <x v="4"/>
    <s v="(600X600mm) 4pcs=1crtn"/>
    <n v="4"/>
    <s v="Sqr Meter"/>
    <n v="540"/>
    <n v="540"/>
    <n v="2160"/>
    <x v="0"/>
  </r>
  <r>
    <n v="165"/>
    <x v="64"/>
    <x v="4"/>
    <s v="(300X300mm) 15pcs=1crtn"/>
    <n v="15"/>
    <s v="Sqr Meter"/>
    <n v="467"/>
    <n v="467"/>
    <n v="7005"/>
    <x v="0"/>
  </r>
  <r>
    <n v="166"/>
    <x v="64"/>
    <x v="4"/>
    <s v="(300X600mm) 8pcs=1crtn"/>
    <n v="8"/>
    <s v="Sqr Meter"/>
    <n v="60"/>
    <n v="60"/>
    <n v="480"/>
    <x v="0"/>
  </r>
  <r>
    <n v="167"/>
    <x v="65"/>
    <x v="4"/>
    <s v="(300X300mm) 6pcs=1crtn "/>
    <n v="6"/>
    <s v="Sqr Meter"/>
    <n v="200"/>
    <n v="200"/>
    <n v="1200"/>
    <x v="0"/>
  </r>
  <r>
    <n v="168"/>
    <x v="66"/>
    <x v="4"/>
    <s v="(300 x 600) wall - colored"/>
    <n v="4"/>
    <s v="Sqr Meter"/>
    <n v="62"/>
    <n v="62"/>
    <n v="248"/>
    <x v="0"/>
  </r>
  <r>
    <n v="169"/>
    <x v="67"/>
    <x v="4"/>
    <s v="(brown tile) (200 x 600)"/>
    <n v="8"/>
    <s v="Sqr Meter"/>
    <n v="15"/>
    <n v="15"/>
    <n v="120"/>
    <x v="0"/>
  </r>
  <r>
    <n v="170"/>
    <x v="68"/>
    <x v="4"/>
    <s v="600 x 600 4pcs=1crtn"/>
    <n v="4"/>
    <s v="Sqr Meter"/>
    <n v="26"/>
    <n v="26"/>
    <n v="104"/>
    <x v="0"/>
  </r>
  <r>
    <n v="171"/>
    <x v="69"/>
    <x v="4"/>
    <s v="(8pcs=1crtn) 300x600"/>
    <n v="4"/>
    <s v="Sqr Meter"/>
    <n v="70"/>
    <n v="70"/>
    <n v="280"/>
    <x v="0"/>
  </r>
  <r>
    <n v="172"/>
    <x v="70"/>
    <x v="4"/>
    <s v=" (600X600mm) 4pcs=1crtn"/>
    <n v="4"/>
    <s v="Sqr Meter"/>
    <n v="21"/>
    <n v="21"/>
    <n v="84"/>
    <x v="0"/>
  </r>
  <r>
    <n v="173"/>
    <x v="71"/>
    <x v="4"/>
    <s v="(600X600mm) 4pcs=1crtn"/>
    <n v="50"/>
    <s v="Sqr Meter"/>
    <n v="17"/>
    <n v="17"/>
    <n v="850"/>
    <x v="0"/>
  </r>
  <r>
    <n v="174"/>
    <x v="71"/>
    <x v="4"/>
    <s v="(600X600mm)4pcs=1crtn"/>
    <n v="50"/>
    <s v="Sqr Meter"/>
    <n v="19"/>
    <n v="19"/>
    <n v="950"/>
    <x v="0"/>
  </r>
  <r>
    <n v="175"/>
    <x v="72"/>
    <x v="4"/>
    <s v="(100 x 200) 50pcs=1crtn"/>
    <n v="10"/>
    <s v="Sqr Meter"/>
    <n v="8"/>
    <n v="8"/>
    <n v="80"/>
    <x v="0"/>
  </r>
  <r>
    <n v="176"/>
    <x v="73"/>
    <x v="4"/>
    <s v="(100 x 200) 50pcs=1crtn"/>
    <n v="25"/>
    <s v="Sqr Meter"/>
    <n v="177"/>
    <n v="177"/>
    <n v="4425"/>
    <x v="0"/>
  </r>
  <r>
    <n v="177"/>
    <x v="74"/>
    <x v="5"/>
    <m/>
    <n v="1"/>
    <s v="Bags"/>
    <n v="8"/>
    <n v="8"/>
    <n v="8"/>
    <x v="0"/>
  </r>
  <r>
    <n v="178"/>
    <x v="75"/>
    <x v="5"/>
    <m/>
    <n v="1"/>
    <s v="Bags"/>
    <n v="17"/>
    <n v="17"/>
    <n v="17"/>
    <x v="0"/>
  </r>
  <r>
    <n v="179"/>
    <x v="76"/>
    <x v="5"/>
    <m/>
    <n v="1"/>
    <s v="Bags"/>
    <n v="20"/>
    <n v="20"/>
    <n v="20"/>
    <x v="0"/>
  </r>
  <r>
    <n v="180"/>
    <x v="77"/>
    <x v="5"/>
    <m/>
    <n v="1"/>
    <s v="Bags"/>
    <n v="0"/>
    <n v="0"/>
    <n v="0"/>
    <x v="1"/>
  </r>
  <r>
    <n v="181"/>
    <x v="78"/>
    <x v="5"/>
    <m/>
    <n v="1"/>
    <s v="Packs"/>
    <n v="0"/>
    <n v="0"/>
    <n v="0"/>
    <x v="1"/>
  </r>
  <r>
    <n v="182"/>
    <x v="79"/>
    <x v="5"/>
    <m/>
    <n v="1"/>
    <s v="Packs"/>
    <n v="0"/>
    <n v="0"/>
    <n v="0"/>
    <x v="1"/>
  </r>
  <r>
    <n v="183"/>
    <x v="80"/>
    <x v="5"/>
    <m/>
    <n v="1"/>
    <s v="Packs"/>
    <n v="0"/>
    <n v="0"/>
    <n v="0"/>
    <x v="1"/>
  </r>
  <r>
    <n v="184"/>
    <x v="81"/>
    <x v="5"/>
    <m/>
    <n v="1"/>
    <s v="Packs"/>
    <n v="0"/>
    <n v="0"/>
    <n v="0"/>
    <x v="1"/>
  </r>
  <r>
    <n v="185"/>
    <x v="82"/>
    <x v="6"/>
    <m/>
    <n v="1"/>
    <s v="Rolls"/>
    <n v="8"/>
    <n v="8"/>
    <n v="8"/>
    <x v="0"/>
  </r>
  <r>
    <n v="186"/>
    <x v="83"/>
    <x v="7"/>
    <m/>
    <n v="1"/>
    <s v="Bags"/>
    <n v="100"/>
    <n v="150"/>
    <n v="150"/>
    <x v="0"/>
  </r>
  <r>
    <n v="187"/>
    <x v="84"/>
    <x v="8"/>
    <s v="1 truck = Ton"/>
    <n v="1"/>
    <s v="Ton"/>
    <n v="1"/>
    <n v="2"/>
    <n v="2"/>
    <x v="0"/>
  </r>
  <r>
    <n v="188"/>
    <x v="85"/>
    <x v="9"/>
    <s v="1 truck = Ton"/>
    <n v="1"/>
    <s v="Ton"/>
    <n v="0"/>
    <n v="2"/>
    <n v="2"/>
    <x v="2"/>
  </r>
  <r>
    <n v="189"/>
    <x v="86"/>
    <x v="10"/>
    <s v="1 truck = Ton"/>
    <n v="1"/>
    <s v="Ton"/>
    <n v="1"/>
    <n v="2"/>
    <n v="2"/>
    <x v="0"/>
  </r>
  <r>
    <n v="190"/>
    <x v="87"/>
    <x v="11"/>
    <m/>
    <n v="1"/>
    <s v="Pcs"/>
    <n v="0"/>
    <n v="30"/>
    <n v="30"/>
    <x v="0"/>
  </r>
  <r>
    <n v="191"/>
    <x v="88"/>
    <x v="11"/>
    <m/>
    <n v="1"/>
    <s v="Pcs"/>
    <n v="0"/>
    <n v="250"/>
    <n v="250"/>
    <x v="0"/>
  </r>
  <r>
    <n v="192"/>
    <x v="89"/>
    <x v="11"/>
    <m/>
    <n v="1"/>
    <s v="Pcs"/>
    <n v="0"/>
    <n v="0"/>
    <n v="0"/>
    <x v="1"/>
  </r>
  <r>
    <n v="193"/>
    <x v="90"/>
    <x v="11"/>
    <m/>
    <n v="1"/>
    <s v="Pcs"/>
    <n v="0"/>
    <n v="0"/>
    <n v="0"/>
    <x v="1"/>
  </r>
  <r>
    <n v="194"/>
    <x v="91"/>
    <x v="11"/>
    <m/>
    <n v="1"/>
    <s v="Pcs"/>
    <n v="0"/>
    <n v="0"/>
    <n v="0"/>
    <x v="1"/>
  </r>
  <r>
    <n v="195"/>
    <x v="92"/>
    <x v="12"/>
    <m/>
    <n v="1"/>
    <s v="Pcs"/>
    <n v="20"/>
    <n v="120"/>
    <n v="120"/>
    <x v="0"/>
  </r>
  <r>
    <n v="196"/>
    <x v="93"/>
    <x v="12"/>
    <m/>
    <n v="1"/>
    <s v="Pcs"/>
    <n v="25"/>
    <n v="175"/>
    <n v="175"/>
    <x v="0"/>
  </r>
  <r>
    <n v="197"/>
    <x v="94"/>
    <x v="13"/>
    <s v="1 truck = Ton"/>
    <n v="1"/>
    <s v="Ton"/>
    <n v="0"/>
    <n v="3"/>
    <n v="3"/>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d v="2024-03-08T00:00:00"/>
    <x v="0"/>
    <n v="101"/>
    <x v="0"/>
    <x v="0"/>
    <n v="10"/>
    <s v="New Supply"/>
    <s v="Terrace"/>
    <s v="Rita"/>
  </r>
  <r>
    <d v="2024-03-08T00:00:00"/>
    <x v="0"/>
    <n v="102"/>
    <x v="1"/>
    <x v="0"/>
    <n v="10"/>
    <s v="Issued to site"/>
    <s v="Terrace"/>
    <s v="Rita"/>
  </r>
  <r>
    <d v="2024-03-08T00:00:00"/>
    <x v="0"/>
    <n v="103"/>
    <x v="2"/>
    <x v="0"/>
    <n v="100"/>
    <s v="Restocked"/>
    <s v="Terrace"/>
    <s v="Rita"/>
  </r>
  <r>
    <d v="2024-03-09T00:00:00"/>
    <x v="0"/>
    <n v="104"/>
    <x v="3"/>
    <x v="0"/>
    <n v="50"/>
    <s v="Used for project"/>
    <s v="Terrace"/>
    <s v="Rita"/>
  </r>
  <r>
    <d v="2024-03-09T00:00:00"/>
    <x v="0"/>
    <n v="105"/>
    <x v="4"/>
    <x v="0"/>
    <n v="5"/>
    <s v="Additional stock"/>
    <s v="Terrace"/>
    <s v="Rita"/>
  </r>
  <r>
    <d v="2024-03-10T00:00:00"/>
    <x v="0"/>
    <n v="101"/>
    <x v="0"/>
    <x v="1"/>
    <n v="100"/>
    <s v="Issued to site"/>
    <s v="Terrace"/>
    <s v="Rita"/>
  </r>
  <r>
    <d v="2024-03-10T00:00:00"/>
    <x v="0"/>
    <n v="101"/>
    <x v="0"/>
    <x v="0"/>
    <n v="250"/>
    <s v="Yes"/>
    <s v="Terrace"/>
    <s v="Rita"/>
  </r>
  <r>
    <d v="2024-03-10T00:00:00"/>
    <x v="0"/>
    <n v="106"/>
    <x v="5"/>
    <x v="0"/>
    <n v="250"/>
    <s v="Load"/>
    <s v="Terrace"/>
    <s v="Rita"/>
  </r>
  <r>
    <d v="2024-03-11T00:00:00"/>
    <x v="0"/>
    <n v="186"/>
    <x v="6"/>
    <x v="1"/>
    <n v="100"/>
    <s v="Ok"/>
    <s v="Terrace"/>
    <s v="Rita"/>
  </r>
  <r>
    <d v="2024-04-25T00:00:00"/>
    <x v="1"/>
    <n v="162"/>
    <x v="7"/>
    <x v="0"/>
    <n v="1"/>
    <s v="New Supply"/>
    <s v="Massionatte 1"/>
    <s v="Soji"/>
  </r>
  <r>
    <d v="2024-04-25T00:00:00"/>
    <x v="1"/>
    <n v="191"/>
    <x v="8"/>
    <x v="0"/>
    <n v="250"/>
    <s v="New Supply"/>
    <s v="Massionatte 1"/>
    <s v="Rita"/>
  </r>
  <r>
    <d v="2024-04-26T00:00:00"/>
    <x v="1"/>
    <n v="119"/>
    <x v="9"/>
    <x v="1"/>
    <n v="3"/>
    <s v="Issued to site"/>
    <s v="Massionatte 2"/>
    <s v="Rita"/>
  </r>
  <r>
    <d v="2024-04-26T00:00:00"/>
    <x v="1"/>
    <n v="125"/>
    <x v="10"/>
    <x v="0"/>
    <n v="1"/>
    <s v="New Supply"/>
    <s v="Big store"/>
    <m/>
  </r>
  <r>
    <d v="2024-04-27T00:00:00"/>
    <x v="1"/>
    <n v="160"/>
    <x v="11"/>
    <x v="0"/>
    <n v="50"/>
    <s v="New Supply"/>
    <s v="Big store"/>
    <m/>
  </r>
  <r>
    <d v="2024-04-28T00:00:00"/>
    <x v="1"/>
    <n v="161"/>
    <x v="12"/>
    <x v="0"/>
    <n v="25"/>
    <s v="New Supply"/>
    <s v="Big store"/>
    <m/>
  </r>
  <r>
    <d v="2024-05-02T00:00:00"/>
    <x v="2"/>
    <n v="120"/>
    <x v="13"/>
    <x v="1"/>
    <n v="1"/>
    <s v="Issued to site"/>
    <s v="Massionatte 2"/>
    <s v="Rita"/>
  </r>
  <r>
    <d v="2024-05-03T00:00:00"/>
    <x v="2"/>
    <n v="122"/>
    <x v="14"/>
    <x v="1"/>
    <n v="1"/>
    <s v="Issued to site"/>
    <s v="Massionatte 2"/>
    <s v="Rita"/>
  </r>
  <r>
    <d v="2024-05-03T00:00:00"/>
    <x v="2"/>
    <n v="123"/>
    <x v="15"/>
    <x v="1"/>
    <n v="2"/>
    <s v="Issued to site"/>
    <s v="Massionatte 2"/>
    <s v="Rita"/>
  </r>
  <r>
    <d v="2024-05-04T00:00:00"/>
    <x v="2"/>
    <n v="121"/>
    <x v="16"/>
    <x v="1"/>
    <n v="1"/>
    <s v="Issued to site"/>
    <s v="Massionatte 1"/>
    <s v="Rita"/>
  </r>
  <r>
    <d v="2024-05-05T00:00:00"/>
    <x v="2"/>
    <n v="140"/>
    <x v="17"/>
    <x v="1"/>
    <n v="10"/>
    <s v="Issued to site"/>
    <s v="Massionatte 1"/>
    <s v="Rita"/>
  </r>
  <r>
    <d v="2024-05-06T00:00:00"/>
    <x v="2"/>
    <n v="130"/>
    <x v="18"/>
    <x v="1"/>
    <n v="20"/>
    <s v="Issued to site"/>
    <s v="Massionatte 1"/>
    <s v="Rita"/>
  </r>
  <r>
    <d v="2024-05-07T00:00:00"/>
    <x v="2"/>
    <n v="131"/>
    <x v="19"/>
    <x v="1"/>
    <n v="5"/>
    <s v="Issued to site"/>
    <s v="Massionatte 1"/>
    <s v="Rita"/>
  </r>
  <r>
    <d v="2024-05-08T00:00:00"/>
    <x v="2"/>
    <n v="132"/>
    <x v="20"/>
    <x v="1"/>
    <n v="12"/>
    <s v="Issued to site"/>
    <s v="Massionatte 1"/>
    <s v="Rita"/>
  </r>
  <r>
    <d v="2024-05-09T00:00:00"/>
    <x v="2"/>
    <n v="141"/>
    <x v="21"/>
    <x v="1"/>
    <n v="10"/>
    <s v="Issued to site"/>
    <s v="Massionatte 1"/>
    <s v="Rita"/>
  </r>
  <r>
    <d v="2024-05-17T00:00:00"/>
    <x v="2"/>
    <n v="132"/>
    <x v="20"/>
    <x v="1"/>
    <n v="5"/>
    <s v="Issued to site"/>
    <s v="Massionatte 1"/>
    <s v="Rita"/>
  </r>
  <r>
    <d v="2024-06-18T00:00:00"/>
    <x v="3"/>
    <n v="111"/>
    <x v="22"/>
    <x v="1"/>
    <n v="5"/>
    <s v="Issued to site"/>
    <s v="Big store"/>
    <s v="Rita"/>
  </r>
  <r>
    <d v="2024-06-19T00:00:00"/>
    <x v="3"/>
    <n v="112"/>
    <x v="23"/>
    <x v="1"/>
    <n v="5"/>
    <s v="Issued to site"/>
    <s v="Big store"/>
    <s v="Rita"/>
  </r>
  <r>
    <d v="2024-06-20T00:00:00"/>
    <x v="3"/>
    <n v="110"/>
    <x v="24"/>
    <x v="0"/>
    <n v="2"/>
    <s v="New Supply"/>
    <s v="Big store"/>
    <m/>
  </r>
  <r>
    <d v="2024-06-21T00:00:00"/>
    <x v="3"/>
    <n v="111"/>
    <x v="22"/>
    <x v="0"/>
    <n v="2"/>
    <s v="New Supply"/>
    <s v="Big store"/>
    <m/>
  </r>
  <r>
    <d v="2024-06-22T00:00:00"/>
    <x v="3"/>
    <n v="195"/>
    <x v="25"/>
    <x v="0"/>
    <n v="100"/>
    <s v="New Supply"/>
    <s v="Big store"/>
    <m/>
  </r>
  <r>
    <d v="2024-07-02T00:00:00"/>
    <x v="4"/>
    <n v="196"/>
    <x v="26"/>
    <x v="0"/>
    <n v="150"/>
    <s v="New Supply"/>
    <s v="Big store"/>
    <m/>
  </r>
  <r>
    <d v="2024-07-03T00:00:00"/>
    <x v="4"/>
    <n v="109"/>
    <x v="27"/>
    <x v="0"/>
    <n v="5"/>
    <s v="New Supply"/>
    <s v="Big store"/>
    <m/>
  </r>
  <r>
    <d v="2024-07-04T00:00:00"/>
    <x v="4"/>
    <n v="108"/>
    <x v="28"/>
    <x v="0"/>
    <n v="5"/>
    <s v="New Supply"/>
    <s v="Big store"/>
    <m/>
  </r>
  <r>
    <d v="2024-07-05T00:00:00"/>
    <x v="4"/>
    <n v="116"/>
    <x v="29"/>
    <x v="0"/>
    <n v="3"/>
    <s v="New Supply"/>
    <s v="Big store"/>
    <m/>
  </r>
  <r>
    <d v="2024-07-22T00:00:00"/>
    <x v="4"/>
    <n v="117"/>
    <x v="30"/>
    <x v="0"/>
    <n v="3"/>
    <s v="New Supply"/>
    <s v="Big store"/>
    <m/>
  </r>
  <r>
    <d v="2024-08-10T00:00:00"/>
    <x v="5"/>
    <n v="186"/>
    <x v="6"/>
    <x v="0"/>
    <n v="150"/>
    <s v="New Supply"/>
    <s v="Big store"/>
    <m/>
  </r>
  <r>
    <d v="2024-08-11T00:00:00"/>
    <x v="5"/>
    <n v="187"/>
    <x v="31"/>
    <x v="0"/>
    <n v="1"/>
    <s v="New Supply"/>
    <s v="Big store"/>
    <m/>
  </r>
  <r>
    <d v="2024-08-12T00:00:00"/>
    <x v="5"/>
    <n v="188"/>
    <x v="32"/>
    <x v="0"/>
    <n v="2"/>
    <s v="New Supply"/>
    <s v="Big store"/>
    <m/>
  </r>
  <r>
    <d v="2024-08-13T00:00:00"/>
    <x v="5"/>
    <n v="189"/>
    <x v="33"/>
    <x v="0"/>
    <n v="1"/>
    <s v="New Supply"/>
    <s v="Big store"/>
    <m/>
  </r>
  <r>
    <d v="2024-08-14T00:00:00"/>
    <x v="5"/>
    <n v="190"/>
    <x v="34"/>
    <x v="0"/>
    <n v="30"/>
    <s v="New Supply"/>
    <s v="Big store"/>
    <m/>
  </r>
  <r>
    <d v="2024-08-15T00:00:00"/>
    <x v="5"/>
    <n v="122"/>
    <x v="14"/>
    <x v="1"/>
    <n v="1"/>
    <s v="Issued to site"/>
    <s v="Terrace"/>
    <s v="Rita"/>
  </r>
  <r>
    <d v="2024-08-16T00:00:00"/>
    <x v="5"/>
    <n v="197"/>
    <x v="35"/>
    <x v="0"/>
    <n v="3"/>
    <s v="New Supply"/>
    <s v="Big store"/>
    <m/>
  </r>
  <r>
    <m/>
    <x v="6"/>
    <n v="192"/>
    <x v="36"/>
    <x v="1"/>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30E66C-FCF7-4D1F-8A60-2C47C1845C69}" name="Category"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fieldListSortAscending="1">
  <location ref="M1:N16" firstHeaderRow="1" firstDataRow="1" firstDataCol="1"/>
  <pivotFields count="10">
    <pivotField showAll="0"/>
    <pivotField showAll="0"/>
    <pivotField axis="axisRow" showAll="0">
      <items count="15">
        <item x="6"/>
        <item x="12"/>
        <item x="7"/>
        <item x="0"/>
        <item x="8"/>
        <item x="2"/>
        <item x="5"/>
        <item x="11"/>
        <item x="9"/>
        <item x="1"/>
        <item x="3"/>
        <item x="13"/>
        <item x="10"/>
        <item x="4"/>
        <item t="default"/>
      </items>
    </pivotField>
    <pivotField showAll="0"/>
    <pivotField showAll="0"/>
    <pivotField showAll="0"/>
    <pivotField showAll="0"/>
    <pivotField showAll="0"/>
    <pivotField dataField="1" numFmtId="164" showAll="0"/>
    <pivotField multipleItemSelectionAllowed="1" showAll="0">
      <items count="4">
        <item x="0"/>
        <item x="2"/>
        <item x="1"/>
        <item t="default"/>
      </items>
    </pivotField>
  </pivotFields>
  <rowFields count="1">
    <field x="2"/>
  </rowFields>
  <rowItems count="15">
    <i>
      <x/>
    </i>
    <i>
      <x v="1"/>
    </i>
    <i>
      <x v="2"/>
    </i>
    <i>
      <x v="3"/>
    </i>
    <i>
      <x v="4"/>
    </i>
    <i>
      <x v="5"/>
    </i>
    <i>
      <x v="6"/>
    </i>
    <i>
      <x v="7"/>
    </i>
    <i>
      <x v="8"/>
    </i>
    <i>
      <x v="9"/>
    </i>
    <i>
      <x v="10"/>
    </i>
    <i>
      <x v="11"/>
    </i>
    <i>
      <x v="12"/>
    </i>
    <i>
      <x v="13"/>
    </i>
    <i t="grand">
      <x/>
    </i>
  </rowItems>
  <colItems count="1">
    <i/>
  </colItems>
  <dataFields count="1">
    <dataField name="Count by Category" fld="8" subtotal="count" baseField="2" baseItem="0"/>
  </dataFields>
  <chartFormats count="4">
    <chartFormat chart="5" format="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B21B8D-8B7C-4E09-AD0B-348F540ABEB7}" name="Outflow"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K19" firstHeaderRow="1" firstDataRow="1" firstDataCol="1" rowPageCount="1" colPageCount="1"/>
  <pivotFields count="9">
    <pivotField showAll="0"/>
    <pivotField showAll="0">
      <items count="8">
        <item x="0"/>
        <item x="1"/>
        <item x="2"/>
        <item x="3"/>
        <item x="4"/>
        <item x="5"/>
        <item x="6"/>
        <item t="default"/>
      </items>
    </pivotField>
    <pivotField showAll="0"/>
    <pivotField axis="axisRow" showAll="0">
      <items count="39">
        <item x="37"/>
        <item x="11"/>
        <item x="12"/>
        <item x="7"/>
        <item x="8"/>
        <item x="9"/>
        <item x="6"/>
        <item x="10"/>
        <item x="3"/>
        <item x="4"/>
        <item x="5"/>
        <item x="2"/>
        <item x="0"/>
        <item x="1"/>
        <item x="13"/>
        <item x="14"/>
        <item x="15"/>
        <item x="16"/>
        <item x="17"/>
        <item x="18"/>
        <item x="19"/>
        <item x="20"/>
        <item x="21"/>
        <item x="22"/>
        <item x="23"/>
        <item x="24"/>
        <item x="25"/>
        <item x="26"/>
        <item x="27"/>
        <item x="28"/>
        <item x="29"/>
        <item x="30"/>
        <item x="31"/>
        <item x="32"/>
        <item x="33"/>
        <item x="34"/>
        <item x="35"/>
        <item x="36"/>
        <item t="default"/>
      </items>
    </pivotField>
    <pivotField axis="axisPage" multipleItemSelectionAllowed="1" showAll="0">
      <items count="4">
        <item h="1" x="0"/>
        <item x="1"/>
        <item h="1" x="2"/>
        <item t="default"/>
      </items>
    </pivotField>
    <pivotField dataField="1" showAll="0"/>
    <pivotField showAll="0"/>
    <pivotField showAll="0"/>
    <pivotField showAll="0"/>
  </pivotFields>
  <rowFields count="1">
    <field x="3"/>
  </rowFields>
  <rowItems count="16">
    <i>
      <x v="5"/>
    </i>
    <i>
      <x v="6"/>
    </i>
    <i>
      <x v="12"/>
    </i>
    <i>
      <x v="14"/>
    </i>
    <i>
      <x v="15"/>
    </i>
    <i>
      <x v="16"/>
    </i>
    <i>
      <x v="17"/>
    </i>
    <i>
      <x v="18"/>
    </i>
    <i>
      <x v="19"/>
    </i>
    <i>
      <x v="20"/>
    </i>
    <i>
      <x v="21"/>
    </i>
    <i>
      <x v="22"/>
    </i>
    <i>
      <x v="23"/>
    </i>
    <i>
      <x v="24"/>
    </i>
    <i>
      <x v="37"/>
    </i>
    <i t="grand">
      <x/>
    </i>
  </rowItems>
  <colItems count="1">
    <i/>
  </colItems>
  <pageFields count="1">
    <pageField fld="4" hier="-1"/>
  </pageFields>
  <dataFields count="1">
    <dataField name="Sum of Quantity" fld="5" baseField="0" baseItem="0"/>
  </dataFields>
  <chartFormats count="1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5"/>
          </reference>
        </references>
      </pivotArea>
    </chartFormat>
    <chartFormat chart="2" format="4">
      <pivotArea type="data" outline="0" fieldPosition="0">
        <references count="2">
          <reference field="4294967294" count="1" selected="0">
            <x v="0"/>
          </reference>
          <reference field="3" count="1" selected="0">
            <x v="6"/>
          </reference>
        </references>
      </pivotArea>
    </chartFormat>
    <chartFormat chart="2" format="5">
      <pivotArea type="data" outline="0" fieldPosition="0">
        <references count="2">
          <reference field="4294967294" count="1" selected="0">
            <x v="0"/>
          </reference>
          <reference field="3" count="1" selected="0">
            <x v="12"/>
          </reference>
        </references>
      </pivotArea>
    </chartFormat>
    <chartFormat chart="2" format="6">
      <pivotArea type="data" outline="0" fieldPosition="0">
        <references count="2">
          <reference field="4294967294" count="1" selected="0">
            <x v="0"/>
          </reference>
          <reference field="3" count="1" selected="0">
            <x v="14"/>
          </reference>
        </references>
      </pivotArea>
    </chartFormat>
    <chartFormat chart="2" format="7">
      <pivotArea type="data" outline="0" fieldPosition="0">
        <references count="2">
          <reference field="4294967294" count="1" selected="0">
            <x v="0"/>
          </reference>
          <reference field="3" count="1" selected="0">
            <x v="15"/>
          </reference>
        </references>
      </pivotArea>
    </chartFormat>
    <chartFormat chart="2" format="8">
      <pivotArea type="data" outline="0" fieldPosition="0">
        <references count="2">
          <reference field="4294967294" count="1" selected="0">
            <x v="0"/>
          </reference>
          <reference field="3" count="1" selected="0">
            <x v="16"/>
          </reference>
        </references>
      </pivotArea>
    </chartFormat>
    <chartFormat chart="2" format="9">
      <pivotArea type="data" outline="0" fieldPosition="0">
        <references count="2">
          <reference field="4294967294" count="1" selected="0">
            <x v="0"/>
          </reference>
          <reference field="3" count="1" selected="0">
            <x v="17"/>
          </reference>
        </references>
      </pivotArea>
    </chartFormat>
    <chartFormat chart="2" format="10">
      <pivotArea type="data" outline="0" fieldPosition="0">
        <references count="2">
          <reference field="4294967294" count="1" selected="0">
            <x v="0"/>
          </reference>
          <reference field="3" count="1" selected="0">
            <x v="18"/>
          </reference>
        </references>
      </pivotArea>
    </chartFormat>
    <chartFormat chart="2" format="11">
      <pivotArea type="data" outline="0" fieldPosition="0">
        <references count="2">
          <reference field="4294967294" count="1" selected="0">
            <x v="0"/>
          </reference>
          <reference field="3" count="1" selected="0">
            <x v="19"/>
          </reference>
        </references>
      </pivotArea>
    </chartFormat>
    <chartFormat chart="2" format="12">
      <pivotArea type="data" outline="0" fieldPosition="0">
        <references count="2">
          <reference field="4294967294" count="1" selected="0">
            <x v="0"/>
          </reference>
          <reference field="3" count="1" selected="0">
            <x v="20"/>
          </reference>
        </references>
      </pivotArea>
    </chartFormat>
    <chartFormat chart="2" format="13">
      <pivotArea type="data" outline="0" fieldPosition="0">
        <references count="2">
          <reference field="4294967294" count="1" selected="0">
            <x v="0"/>
          </reference>
          <reference field="3" count="1" selected="0">
            <x v="21"/>
          </reference>
        </references>
      </pivotArea>
    </chartFormat>
    <chartFormat chart="2" format="14">
      <pivotArea type="data" outline="0" fieldPosition="0">
        <references count="2">
          <reference field="4294967294" count="1" selected="0">
            <x v="0"/>
          </reference>
          <reference field="3" count="1" selected="0">
            <x v="22"/>
          </reference>
        </references>
      </pivotArea>
    </chartFormat>
    <chartFormat chart="2" format="15">
      <pivotArea type="data" outline="0" fieldPosition="0">
        <references count="2">
          <reference field="4294967294" count="1" selected="0">
            <x v="0"/>
          </reference>
          <reference field="3" count="1" selected="0">
            <x v="23"/>
          </reference>
        </references>
      </pivotArea>
    </chartFormat>
    <chartFormat chart="2" format="16">
      <pivotArea type="data" outline="0" fieldPosition="0">
        <references count="2">
          <reference field="4294967294" count="1" selected="0">
            <x v="0"/>
          </reference>
          <reference field="3" count="1" selected="0">
            <x v="24"/>
          </reference>
        </references>
      </pivotArea>
    </chartFormat>
    <chartFormat chart="2" format="17">
      <pivotArea type="data" outline="0" fieldPosition="0">
        <references count="2">
          <reference field="4294967294" count="1" selected="0">
            <x v="0"/>
          </reference>
          <reference field="3" count="1" selected="0">
            <x v="3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538917-0110-45CC-9B23-3DEB3163E42B}" name="Low Stock"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fieldListSortAscending="1">
  <location ref="D3:E99" firstHeaderRow="1" firstDataRow="1" firstDataCol="1" rowPageCount="1" colPageCount="1"/>
  <pivotFields count="10">
    <pivotField showAll="0"/>
    <pivotField axis="axisRow" showAll="0">
      <items count="96">
        <item x="29"/>
        <item x="26"/>
        <item x="27"/>
        <item x="28"/>
        <item x="25"/>
        <item x="30"/>
        <item x="32"/>
        <item x="31"/>
        <item x="43"/>
        <item x="58"/>
        <item x="59"/>
        <item x="60"/>
        <item x="91"/>
        <item x="90"/>
        <item x="77"/>
        <item x="81"/>
        <item x="49"/>
        <item x="56"/>
        <item x="48"/>
        <item x="54"/>
        <item x="53"/>
        <item x="51"/>
        <item x="50"/>
        <item x="52"/>
        <item x="76"/>
        <item x="80"/>
        <item x="61"/>
        <item x="9"/>
        <item x="7"/>
        <item x="62"/>
        <item x="10"/>
        <item x="8"/>
        <item x="87"/>
        <item x="88"/>
        <item x="75"/>
        <item x="79"/>
        <item x="15"/>
        <item x="16"/>
        <item x="38"/>
        <item x="35"/>
        <item x="34"/>
        <item x="36"/>
        <item x="37"/>
        <item x="33"/>
        <item x="39"/>
        <item x="40"/>
        <item x="41"/>
        <item x="42"/>
        <item x="89"/>
        <item x="74"/>
        <item x="78"/>
        <item x="13"/>
        <item x="45"/>
        <item x="44"/>
        <item x="46"/>
        <item x="47"/>
        <item x="93"/>
        <item x="17"/>
        <item x="18"/>
        <item x="92"/>
        <item x="64"/>
        <item x="82"/>
        <item x="68"/>
        <item x="69"/>
        <item x="65"/>
        <item x="83"/>
        <item x="23"/>
        <item x="24"/>
        <item x="22"/>
        <item x="71"/>
        <item x="66"/>
        <item x="3"/>
        <item x="4"/>
        <item x="5"/>
        <item x="2"/>
        <item x="6"/>
        <item x="73"/>
        <item x="84"/>
        <item x="0"/>
        <item x="1"/>
        <item x="19"/>
        <item x="11"/>
        <item x="57"/>
        <item x="70"/>
        <item x="85"/>
        <item x="63"/>
        <item x="12"/>
        <item x="67"/>
        <item x="72"/>
        <item x="94"/>
        <item x="86"/>
        <item x="14"/>
        <item x="20"/>
        <item x="55"/>
        <item x="21"/>
        <item t="default"/>
      </items>
    </pivotField>
    <pivotField showAll="0">
      <items count="15">
        <item x="6"/>
        <item x="12"/>
        <item x="7"/>
        <item x="0"/>
        <item x="8"/>
        <item x="2"/>
        <item x="5"/>
        <item x="11"/>
        <item x="9"/>
        <item x="1"/>
        <item x="3"/>
        <item x="13"/>
        <item x="10"/>
        <item x="4"/>
        <item t="default"/>
      </items>
    </pivotField>
    <pivotField showAll="0"/>
    <pivotField showAll="0"/>
    <pivotField showAll="0"/>
    <pivotField showAll="0"/>
    <pivotField showAll="0"/>
    <pivotField dataField="1" numFmtId="164" showAll="0"/>
    <pivotField axis="axisPage" multipleItemSelectionAllowed="1" showAll="0">
      <items count="4">
        <item x="0"/>
        <item x="2"/>
        <item x="1"/>
        <item t="default"/>
      </items>
    </pivotField>
  </pivotFields>
  <rowFields count="1">
    <field x="1"/>
  </rowFields>
  <rowItems count="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t="grand">
      <x/>
    </i>
  </rowItems>
  <colItems count="1">
    <i/>
  </colItems>
  <pageFields count="1">
    <pageField fld="9" hier="-1"/>
  </pageFields>
  <dataFields count="1">
    <dataField name="Stock Qty" fld="8" baseField="1" baseItem="0" numFmtId="164"/>
  </dataField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chartFormats count="2">
    <chartFormat chart="5" format="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2">
          <x14:conditionalFormat priority="6" id="{0CA013B6-3A9A-4C63-B3EA-82D8A790F051}">
            <x14:pivotAreas count="1">
              <pivotArea type="data" outline="0" collapsedLevelsAreSubtotals="1" fieldPosition="0">
                <references count="1">
                  <reference field="4294967294" count="1" selected="0">
                    <x v="0"/>
                  </reference>
                </references>
              </pivotArea>
            </x14:pivotAreas>
          </x14:conditionalFormat>
          <x14:conditionalFormat priority="5" id="{A676BB05-C26D-4266-B0B6-DEB7D897BCAF}">
            <x14:pivotAreas count="1">
              <pivotArea type="data" outline="0" collapsedLevelsAreSubtotals="1" fieldPosition="0">
                <references count="1">
                  <reference field="4294967294" count="1" selected="0">
                    <x v="0"/>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7DD59F-26D2-4390-99F8-D54285D739C4}" name="Stock Overview"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fieldListSortAscending="1">
  <location ref="A3:B99" firstHeaderRow="1" firstDataRow="1" firstDataCol="1" rowPageCount="1" colPageCount="1"/>
  <pivotFields count="10">
    <pivotField showAll="0"/>
    <pivotField axis="axisRow" showAll="0">
      <items count="96">
        <item x="29"/>
        <item x="26"/>
        <item x="27"/>
        <item x="28"/>
        <item x="25"/>
        <item x="30"/>
        <item x="32"/>
        <item x="31"/>
        <item x="43"/>
        <item x="58"/>
        <item x="59"/>
        <item x="60"/>
        <item x="91"/>
        <item x="90"/>
        <item x="77"/>
        <item x="81"/>
        <item x="49"/>
        <item x="56"/>
        <item x="48"/>
        <item x="54"/>
        <item x="53"/>
        <item x="51"/>
        <item x="50"/>
        <item x="52"/>
        <item x="76"/>
        <item x="80"/>
        <item x="61"/>
        <item x="9"/>
        <item x="7"/>
        <item x="62"/>
        <item x="10"/>
        <item x="8"/>
        <item x="87"/>
        <item x="88"/>
        <item x="75"/>
        <item x="79"/>
        <item x="15"/>
        <item x="16"/>
        <item x="38"/>
        <item x="35"/>
        <item x="34"/>
        <item x="36"/>
        <item x="37"/>
        <item x="33"/>
        <item x="39"/>
        <item x="40"/>
        <item x="41"/>
        <item x="42"/>
        <item x="89"/>
        <item x="74"/>
        <item x="78"/>
        <item x="13"/>
        <item x="45"/>
        <item x="44"/>
        <item x="46"/>
        <item x="47"/>
        <item x="93"/>
        <item x="17"/>
        <item x="18"/>
        <item x="92"/>
        <item x="64"/>
        <item x="82"/>
        <item x="68"/>
        <item x="69"/>
        <item x="65"/>
        <item x="83"/>
        <item x="23"/>
        <item x="24"/>
        <item x="22"/>
        <item x="71"/>
        <item x="66"/>
        <item x="3"/>
        <item x="4"/>
        <item x="5"/>
        <item x="2"/>
        <item x="6"/>
        <item x="73"/>
        <item x="84"/>
        <item x="0"/>
        <item x="1"/>
        <item x="19"/>
        <item x="11"/>
        <item x="57"/>
        <item x="70"/>
        <item x="85"/>
        <item x="63"/>
        <item x="12"/>
        <item x="67"/>
        <item x="72"/>
        <item x="94"/>
        <item x="86"/>
        <item x="14"/>
        <item x="20"/>
        <item x="55"/>
        <item x="21"/>
        <item t="default"/>
      </items>
    </pivotField>
    <pivotField axis="axisPage" multipleItemSelectionAllowed="1" showAll="0">
      <items count="15">
        <item x="6"/>
        <item x="12"/>
        <item x="7"/>
        <item x="0"/>
        <item x="8"/>
        <item x="2"/>
        <item x="5"/>
        <item x="11"/>
        <item x="9"/>
        <item x="1"/>
        <item x="3"/>
        <item x="13"/>
        <item x="10"/>
        <item x="4"/>
        <item t="default"/>
      </items>
    </pivotField>
    <pivotField showAll="0"/>
    <pivotField showAll="0"/>
    <pivotField showAll="0"/>
    <pivotField showAll="0"/>
    <pivotField showAll="0"/>
    <pivotField dataField="1" numFmtId="164" showAll="0"/>
    <pivotField showAll="0">
      <items count="4">
        <item x="0"/>
        <item x="2"/>
        <item x="1"/>
        <item t="default"/>
      </items>
    </pivotField>
  </pivotFields>
  <rowFields count="1">
    <field x="1"/>
  </rowFields>
  <rowItems count="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t="grand">
      <x/>
    </i>
  </rowItems>
  <colItems count="1">
    <i/>
  </colItems>
  <pageFields count="1">
    <pageField fld="2" hier="-1"/>
  </pageFields>
  <dataFields count="1">
    <dataField name="Sum of Stock in Pcs" fld="8" baseField="1" baseItem="0" numFmtId="164"/>
  </dataFields>
  <chartFormats count="102">
    <chartFormat chart="18" format="7" series="1">
      <pivotArea type="data" outline="0" fieldPosition="0">
        <references count="1">
          <reference field="4294967294" count="1" selected="0">
            <x v="0"/>
          </reference>
        </references>
      </pivotArea>
    </chartFormat>
    <chartFormat chart="21" format="96" series="1">
      <pivotArea type="data" outline="0" fieldPosition="0">
        <references count="1">
          <reference field="4294967294" count="1" selected="0">
            <x v="0"/>
          </reference>
        </references>
      </pivotArea>
    </chartFormat>
    <chartFormat chart="21" format="97">
      <pivotArea type="data" outline="0" fieldPosition="0">
        <references count="2">
          <reference field="4294967294" count="1" selected="0">
            <x v="0"/>
          </reference>
          <reference field="1" count="1" selected="0">
            <x v="0"/>
          </reference>
        </references>
      </pivotArea>
    </chartFormat>
    <chartFormat chart="21" format="98">
      <pivotArea type="data" outline="0" fieldPosition="0">
        <references count="2">
          <reference field="4294967294" count="1" selected="0">
            <x v="0"/>
          </reference>
          <reference field="1" count="1" selected="0">
            <x v="1"/>
          </reference>
        </references>
      </pivotArea>
    </chartFormat>
    <chartFormat chart="21" format="99">
      <pivotArea type="data" outline="0" fieldPosition="0">
        <references count="2">
          <reference field="4294967294" count="1" selected="0">
            <x v="0"/>
          </reference>
          <reference field="1" count="1" selected="0">
            <x v="2"/>
          </reference>
        </references>
      </pivotArea>
    </chartFormat>
    <chartFormat chart="21" format="100">
      <pivotArea type="data" outline="0" fieldPosition="0">
        <references count="2">
          <reference field="4294967294" count="1" selected="0">
            <x v="0"/>
          </reference>
          <reference field="1" count="1" selected="0">
            <x v="3"/>
          </reference>
        </references>
      </pivotArea>
    </chartFormat>
    <chartFormat chart="21" format="101">
      <pivotArea type="data" outline="0" fieldPosition="0">
        <references count="2">
          <reference field="4294967294" count="1" selected="0">
            <x v="0"/>
          </reference>
          <reference field="1" count="1" selected="0">
            <x v="4"/>
          </reference>
        </references>
      </pivotArea>
    </chartFormat>
    <chartFormat chart="21" format="102">
      <pivotArea type="data" outline="0" fieldPosition="0">
        <references count="2">
          <reference field="4294967294" count="1" selected="0">
            <x v="0"/>
          </reference>
          <reference field="1" count="1" selected="0">
            <x v="5"/>
          </reference>
        </references>
      </pivotArea>
    </chartFormat>
    <chartFormat chart="21" format="103">
      <pivotArea type="data" outline="0" fieldPosition="0">
        <references count="2">
          <reference field="4294967294" count="1" selected="0">
            <x v="0"/>
          </reference>
          <reference field="1" count="1" selected="0">
            <x v="6"/>
          </reference>
        </references>
      </pivotArea>
    </chartFormat>
    <chartFormat chart="21" format="104">
      <pivotArea type="data" outline="0" fieldPosition="0">
        <references count="2">
          <reference field="4294967294" count="1" selected="0">
            <x v="0"/>
          </reference>
          <reference field="1" count="1" selected="0">
            <x v="7"/>
          </reference>
        </references>
      </pivotArea>
    </chartFormat>
    <chartFormat chart="21" format="105">
      <pivotArea type="data" outline="0" fieldPosition="0">
        <references count="2">
          <reference field="4294967294" count="1" selected="0">
            <x v="0"/>
          </reference>
          <reference field="1" count="1" selected="0">
            <x v="8"/>
          </reference>
        </references>
      </pivotArea>
    </chartFormat>
    <chartFormat chart="21" format="106">
      <pivotArea type="data" outline="0" fieldPosition="0">
        <references count="2">
          <reference field="4294967294" count="1" selected="0">
            <x v="0"/>
          </reference>
          <reference field="1" count="1" selected="0">
            <x v="9"/>
          </reference>
        </references>
      </pivotArea>
    </chartFormat>
    <chartFormat chart="21" format="107">
      <pivotArea type="data" outline="0" fieldPosition="0">
        <references count="2">
          <reference field="4294967294" count="1" selected="0">
            <x v="0"/>
          </reference>
          <reference field="1" count="1" selected="0">
            <x v="10"/>
          </reference>
        </references>
      </pivotArea>
    </chartFormat>
    <chartFormat chart="21" format="108">
      <pivotArea type="data" outline="0" fieldPosition="0">
        <references count="2">
          <reference field="4294967294" count="1" selected="0">
            <x v="0"/>
          </reference>
          <reference field="1" count="1" selected="0">
            <x v="11"/>
          </reference>
        </references>
      </pivotArea>
    </chartFormat>
    <chartFormat chart="21" format="109">
      <pivotArea type="data" outline="0" fieldPosition="0">
        <references count="2">
          <reference field="4294967294" count="1" selected="0">
            <x v="0"/>
          </reference>
          <reference field="1" count="1" selected="0">
            <x v="12"/>
          </reference>
        </references>
      </pivotArea>
    </chartFormat>
    <chartFormat chart="21" format="110">
      <pivotArea type="data" outline="0" fieldPosition="0">
        <references count="2">
          <reference field="4294967294" count="1" selected="0">
            <x v="0"/>
          </reference>
          <reference field="1" count="1" selected="0">
            <x v="13"/>
          </reference>
        </references>
      </pivotArea>
    </chartFormat>
    <chartFormat chart="21" format="111">
      <pivotArea type="data" outline="0" fieldPosition="0">
        <references count="2">
          <reference field="4294967294" count="1" selected="0">
            <x v="0"/>
          </reference>
          <reference field="1" count="1" selected="0">
            <x v="14"/>
          </reference>
        </references>
      </pivotArea>
    </chartFormat>
    <chartFormat chart="21" format="112">
      <pivotArea type="data" outline="0" fieldPosition="0">
        <references count="2">
          <reference field="4294967294" count="1" selected="0">
            <x v="0"/>
          </reference>
          <reference field="1" count="1" selected="0">
            <x v="15"/>
          </reference>
        </references>
      </pivotArea>
    </chartFormat>
    <chartFormat chart="21" format="113">
      <pivotArea type="data" outline="0" fieldPosition="0">
        <references count="2">
          <reference field="4294967294" count="1" selected="0">
            <x v="0"/>
          </reference>
          <reference field="1" count="1" selected="0">
            <x v="16"/>
          </reference>
        </references>
      </pivotArea>
    </chartFormat>
    <chartFormat chart="21" format="114">
      <pivotArea type="data" outline="0" fieldPosition="0">
        <references count="2">
          <reference field="4294967294" count="1" selected="0">
            <x v="0"/>
          </reference>
          <reference field="1" count="1" selected="0">
            <x v="17"/>
          </reference>
        </references>
      </pivotArea>
    </chartFormat>
    <chartFormat chart="21" format="115">
      <pivotArea type="data" outline="0" fieldPosition="0">
        <references count="2">
          <reference field="4294967294" count="1" selected="0">
            <x v="0"/>
          </reference>
          <reference field="1" count="1" selected="0">
            <x v="18"/>
          </reference>
        </references>
      </pivotArea>
    </chartFormat>
    <chartFormat chart="21" format="116">
      <pivotArea type="data" outline="0" fieldPosition="0">
        <references count="2">
          <reference field="4294967294" count="1" selected="0">
            <x v="0"/>
          </reference>
          <reference field="1" count="1" selected="0">
            <x v="19"/>
          </reference>
        </references>
      </pivotArea>
    </chartFormat>
    <chartFormat chart="21" format="117">
      <pivotArea type="data" outline="0" fieldPosition="0">
        <references count="2">
          <reference field="4294967294" count="1" selected="0">
            <x v="0"/>
          </reference>
          <reference field="1" count="1" selected="0">
            <x v="20"/>
          </reference>
        </references>
      </pivotArea>
    </chartFormat>
    <chartFormat chart="21" format="118">
      <pivotArea type="data" outline="0" fieldPosition="0">
        <references count="2">
          <reference field="4294967294" count="1" selected="0">
            <x v="0"/>
          </reference>
          <reference field="1" count="1" selected="0">
            <x v="21"/>
          </reference>
        </references>
      </pivotArea>
    </chartFormat>
    <chartFormat chart="21" format="119">
      <pivotArea type="data" outline="0" fieldPosition="0">
        <references count="2">
          <reference field="4294967294" count="1" selected="0">
            <x v="0"/>
          </reference>
          <reference field="1" count="1" selected="0">
            <x v="22"/>
          </reference>
        </references>
      </pivotArea>
    </chartFormat>
    <chartFormat chart="21" format="120">
      <pivotArea type="data" outline="0" fieldPosition="0">
        <references count="2">
          <reference field="4294967294" count="1" selected="0">
            <x v="0"/>
          </reference>
          <reference field="1" count="1" selected="0">
            <x v="23"/>
          </reference>
        </references>
      </pivotArea>
    </chartFormat>
    <chartFormat chart="21" format="121">
      <pivotArea type="data" outline="0" fieldPosition="0">
        <references count="2">
          <reference field="4294967294" count="1" selected="0">
            <x v="0"/>
          </reference>
          <reference field="1" count="1" selected="0">
            <x v="24"/>
          </reference>
        </references>
      </pivotArea>
    </chartFormat>
    <chartFormat chart="21" format="122">
      <pivotArea type="data" outline="0" fieldPosition="0">
        <references count="2">
          <reference field="4294967294" count="1" selected="0">
            <x v="0"/>
          </reference>
          <reference field="1" count="1" selected="0">
            <x v="25"/>
          </reference>
        </references>
      </pivotArea>
    </chartFormat>
    <chartFormat chart="21" format="123">
      <pivotArea type="data" outline="0" fieldPosition="0">
        <references count="2">
          <reference field="4294967294" count="1" selected="0">
            <x v="0"/>
          </reference>
          <reference field="1" count="1" selected="0">
            <x v="26"/>
          </reference>
        </references>
      </pivotArea>
    </chartFormat>
    <chartFormat chart="21" format="124">
      <pivotArea type="data" outline="0" fieldPosition="0">
        <references count="2">
          <reference field="4294967294" count="1" selected="0">
            <x v="0"/>
          </reference>
          <reference field="1" count="1" selected="0">
            <x v="27"/>
          </reference>
        </references>
      </pivotArea>
    </chartFormat>
    <chartFormat chart="21" format="125">
      <pivotArea type="data" outline="0" fieldPosition="0">
        <references count="2">
          <reference field="4294967294" count="1" selected="0">
            <x v="0"/>
          </reference>
          <reference field="1" count="1" selected="0">
            <x v="28"/>
          </reference>
        </references>
      </pivotArea>
    </chartFormat>
    <chartFormat chart="21" format="126">
      <pivotArea type="data" outline="0" fieldPosition="0">
        <references count="2">
          <reference field="4294967294" count="1" selected="0">
            <x v="0"/>
          </reference>
          <reference field="1" count="1" selected="0">
            <x v="29"/>
          </reference>
        </references>
      </pivotArea>
    </chartFormat>
    <chartFormat chart="21" format="127">
      <pivotArea type="data" outline="0" fieldPosition="0">
        <references count="2">
          <reference field="4294967294" count="1" selected="0">
            <x v="0"/>
          </reference>
          <reference field="1" count="1" selected="0">
            <x v="30"/>
          </reference>
        </references>
      </pivotArea>
    </chartFormat>
    <chartFormat chart="21" format="128">
      <pivotArea type="data" outline="0" fieldPosition="0">
        <references count="2">
          <reference field="4294967294" count="1" selected="0">
            <x v="0"/>
          </reference>
          <reference field="1" count="1" selected="0">
            <x v="31"/>
          </reference>
        </references>
      </pivotArea>
    </chartFormat>
    <chartFormat chart="21" format="129">
      <pivotArea type="data" outline="0" fieldPosition="0">
        <references count="2">
          <reference field="4294967294" count="1" selected="0">
            <x v="0"/>
          </reference>
          <reference field="1" count="1" selected="0">
            <x v="32"/>
          </reference>
        </references>
      </pivotArea>
    </chartFormat>
    <chartFormat chart="21" format="130">
      <pivotArea type="data" outline="0" fieldPosition="0">
        <references count="2">
          <reference field="4294967294" count="1" selected="0">
            <x v="0"/>
          </reference>
          <reference field="1" count="1" selected="0">
            <x v="33"/>
          </reference>
        </references>
      </pivotArea>
    </chartFormat>
    <chartFormat chart="21" format="131">
      <pivotArea type="data" outline="0" fieldPosition="0">
        <references count="2">
          <reference field="4294967294" count="1" selected="0">
            <x v="0"/>
          </reference>
          <reference field="1" count="1" selected="0">
            <x v="34"/>
          </reference>
        </references>
      </pivotArea>
    </chartFormat>
    <chartFormat chart="21" format="132">
      <pivotArea type="data" outline="0" fieldPosition="0">
        <references count="2">
          <reference field="4294967294" count="1" selected="0">
            <x v="0"/>
          </reference>
          <reference field="1" count="1" selected="0">
            <x v="35"/>
          </reference>
        </references>
      </pivotArea>
    </chartFormat>
    <chartFormat chart="21" format="133">
      <pivotArea type="data" outline="0" fieldPosition="0">
        <references count="2">
          <reference field="4294967294" count="1" selected="0">
            <x v="0"/>
          </reference>
          <reference field="1" count="1" selected="0">
            <x v="36"/>
          </reference>
        </references>
      </pivotArea>
    </chartFormat>
    <chartFormat chart="21" format="134">
      <pivotArea type="data" outline="0" fieldPosition="0">
        <references count="2">
          <reference field="4294967294" count="1" selected="0">
            <x v="0"/>
          </reference>
          <reference field="1" count="1" selected="0">
            <x v="37"/>
          </reference>
        </references>
      </pivotArea>
    </chartFormat>
    <chartFormat chart="21" format="135">
      <pivotArea type="data" outline="0" fieldPosition="0">
        <references count="2">
          <reference field="4294967294" count="1" selected="0">
            <x v="0"/>
          </reference>
          <reference field="1" count="1" selected="0">
            <x v="38"/>
          </reference>
        </references>
      </pivotArea>
    </chartFormat>
    <chartFormat chart="21" format="136">
      <pivotArea type="data" outline="0" fieldPosition="0">
        <references count="2">
          <reference field="4294967294" count="1" selected="0">
            <x v="0"/>
          </reference>
          <reference field="1" count="1" selected="0">
            <x v="39"/>
          </reference>
        </references>
      </pivotArea>
    </chartFormat>
    <chartFormat chart="21" format="137">
      <pivotArea type="data" outline="0" fieldPosition="0">
        <references count="2">
          <reference field="4294967294" count="1" selected="0">
            <x v="0"/>
          </reference>
          <reference field="1" count="1" selected="0">
            <x v="40"/>
          </reference>
        </references>
      </pivotArea>
    </chartFormat>
    <chartFormat chart="21" format="138">
      <pivotArea type="data" outline="0" fieldPosition="0">
        <references count="2">
          <reference field="4294967294" count="1" selected="0">
            <x v="0"/>
          </reference>
          <reference field="1" count="1" selected="0">
            <x v="41"/>
          </reference>
        </references>
      </pivotArea>
    </chartFormat>
    <chartFormat chart="21" format="139">
      <pivotArea type="data" outline="0" fieldPosition="0">
        <references count="2">
          <reference field="4294967294" count="1" selected="0">
            <x v="0"/>
          </reference>
          <reference field="1" count="1" selected="0">
            <x v="42"/>
          </reference>
        </references>
      </pivotArea>
    </chartFormat>
    <chartFormat chart="21" format="140">
      <pivotArea type="data" outline="0" fieldPosition="0">
        <references count="2">
          <reference field="4294967294" count="1" selected="0">
            <x v="0"/>
          </reference>
          <reference field="1" count="1" selected="0">
            <x v="43"/>
          </reference>
        </references>
      </pivotArea>
    </chartFormat>
    <chartFormat chart="21" format="141">
      <pivotArea type="data" outline="0" fieldPosition="0">
        <references count="2">
          <reference field="4294967294" count="1" selected="0">
            <x v="0"/>
          </reference>
          <reference field="1" count="1" selected="0">
            <x v="44"/>
          </reference>
        </references>
      </pivotArea>
    </chartFormat>
    <chartFormat chart="21" format="142">
      <pivotArea type="data" outline="0" fieldPosition="0">
        <references count="2">
          <reference field="4294967294" count="1" selected="0">
            <x v="0"/>
          </reference>
          <reference field="1" count="1" selected="0">
            <x v="45"/>
          </reference>
        </references>
      </pivotArea>
    </chartFormat>
    <chartFormat chart="21" format="143">
      <pivotArea type="data" outline="0" fieldPosition="0">
        <references count="2">
          <reference field="4294967294" count="1" selected="0">
            <x v="0"/>
          </reference>
          <reference field="1" count="1" selected="0">
            <x v="46"/>
          </reference>
        </references>
      </pivotArea>
    </chartFormat>
    <chartFormat chart="21" format="144">
      <pivotArea type="data" outline="0" fieldPosition="0">
        <references count="2">
          <reference field="4294967294" count="1" selected="0">
            <x v="0"/>
          </reference>
          <reference field="1" count="1" selected="0">
            <x v="47"/>
          </reference>
        </references>
      </pivotArea>
    </chartFormat>
    <chartFormat chart="21" format="145">
      <pivotArea type="data" outline="0" fieldPosition="0">
        <references count="2">
          <reference field="4294967294" count="1" selected="0">
            <x v="0"/>
          </reference>
          <reference field="1" count="1" selected="0">
            <x v="48"/>
          </reference>
        </references>
      </pivotArea>
    </chartFormat>
    <chartFormat chart="21" format="146">
      <pivotArea type="data" outline="0" fieldPosition="0">
        <references count="2">
          <reference field="4294967294" count="1" selected="0">
            <x v="0"/>
          </reference>
          <reference field="1" count="1" selected="0">
            <x v="49"/>
          </reference>
        </references>
      </pivotArea>
    </chartFormat>
    <chartFormat chart="21" format="147">
      <pivotArea type="data" outline="0" fieldPosition="0">
        <references count="2">
          <reference field="4294967294" count="1" selected="0">
            <x v="0"/>
          </reference>
          <reference field="1" count="1" selected="0">
            <x v="50"/>
          </reference>
        </references>
      </pivotArea>
    </chartFormat>
    <chartFormat chart="21" format="148">
      <pivotArea type="data" outline="0" fieldPosition="0">
        <references count="2">
          <reference field="4294967294" count="1" selected="0">
            <x v="0"/>
          </reference>
          <reference field="1" count="1" selected="0">
            <x v="51"/>
          </reference>
        </references>
      </pivotArea>
    </chartFormat>
    <chartFormat chart="21" format="149">
      <pivotArea type="data" outline="0" fieldPosition="0">
        <references count="2">
          <reference field="4294967294" count="1" selected="0">
            <x v="0"/>
          </reference>
          <reference field="1" count="1" selected="0">
            <x v="52"/>
          </reference>
        </references>
      </pivotArea>
    </chartFormat>
    <chartFormat chart="21" format="150">
      <pivotArea type="data" outline="0" fieldPosition="0">
        <references count="2">
          <reference field="4294967294" count="1" selected="0">
            <x v="0"/>
          </reference>
          <reference field="1" count="1" selected="0">
            <x v="53"/>
          </reference>
        </references>
      </pivotArea>
    </chartFormat>
    <chartFormat chart="21" format="151">
      <pivotArea type="data" outline="0" fieldPosition="0">
        <references count="2">
          <reference field="4294967294" count="1" selected="0">
            <x v="0"/>
          </reference>
          <reference field="1" count="1" selected="0">
            <x v="54"/>
          </reference>
        </references>
      </pivotArea>
    </chartFormat>
    <chartFormat chart="21" format="152">
      <pivotArea type="data" outline="0" fieldPosition="0">
        <references count="2">
          <reference field="4294967294" count="1" selected="0">
            <x v="0"/>
          </reference>
          <reference field="1" count="1" selected="0">
            <x v="55"/>
          </reference>
        </references>
      </pivotArea>
    </chartFormat>
    <chartFormat chart="21" format="153">
      <pivotArea type="data" outline="0" fieldPosition="0">
        <references count="2">
          <reference field="4294967294" count="1" selected="0">
            <x v="0"/>
          </reference>
          <reference field="1" count="1" selected="0">
            <x v="56"/>
          </reference>
        </references>
      </pivotArea>
    </chartFormat>
    <chartFormat chart="21" format="154">
      <pivotArea type="data" outline="0" fieldPosition="0">
        <references count="2">
          <reference field="4294967294" count="1" selected="0">
            <x v="0"/>
          </reference>
          <reference field="1" count="1" selected="0">
            <x v="57"/>
          </reference>
        </references>
      </pivotArea>
    </chartFormat>
    <chartFormat chart="21" format="155">
      <pivotArea type="data" outline="0" fieldPosition="0">
        <references count="2">
          <reference field="4294967294" count="1" selected="0">
            <x v="0"/>
          </reference>
          <reference field="1" count="1" selected="0">
            <x v="58"/>
          </reference>
        </references>
      </pivotArea>
    </chartFormat>
    <chartFormat chart="21" format="156">
      <pivotArea type="data" outline="0" fieldPosition="0">
        <references count="2">
          <reference field="4294967294" count="1" selected="0">
            <x v="0"/>
          </reference>
          <reference field="1" count="1" selected="0">
            <x v="59"/>
          </reference>
        </references>
      </pivotArea>
    </chartFormat>
    <chartFormat chart="21" format="157">
      <pivotArea type="data" outline="0" fieldPosition="0">
        <references count="2">
          <reference field="4294967294" count="1" selected="0">
            <x v="0"/>
          </reference>
          <reference field="1" count="1" selected="0">
            <x v="60"/>
          </reference>
        </references>
      </pivotArea>
    </chartFormat>
    <chartFormat chart="21" format="158">
      <pivotArea type="data" outline="0" fieldPosition="0">
        <references count="2">
          <reference field="4294967294" count="1" selected="0">
            <x v="0"/>
          </reference>
          <reference field="1" count="1" selected="0">
            <x v="61"/>
          </reference>
        </references>
      </pivotArea>
    </chartFormat>
    <chartFormat chart="21" format="159">
      <pivotArea type="data" outline="0" fieldPosition="0">
        <references count="2">
          <reference field="4294967294" count="1" selected="0">
            <x v="0"/>
          </reference>
          <reference field="1" count="1" selected="0">
            <x v="62"/>
          </reference>
        </references>
      </pivotArea>
    </chartFormat>
    <chartFormat chart="21" format="160">
      <pivotArea type="data" outline="0" fieldPosition="0">
        <references count="2">
          <reference field="4294967294" count="1" selected="0">
            <x v="0"/>
          </reference>
          <reference field="1" count="1" selected="0">
            <x v="63"/>
          </reference>
        </references>
      </pivotArea>
    </chartFormat>
    <chartFormat chart="21" format="161">
      <pivotArea type="data" outline="0" fieldPosition="0">
        <references count="2">
          <reference field="4294967294" count="1" selected="0">
            <x v="0"/>
          </reference>
          <reference field="1" count="1" selected="0">
            <x v="64"/>
          </reference>
        </references>
      </pivotArea>
    </chartFormat>
    <chartFormat chart="21" format="162">
      <pivotArea type="data" outline="0" fieldPosition="0">
        <references count="2">
          <reference field="4294967294" count="1" selected="0">
            <x v="0"/>
          </reference>
          <reference field="1" count="1" selected="0">
            <x v="65"/>
          </reference>
        </references>
      </pivotArea>
    </chartFormat>
    <chartFormat chart="21" format="163">
      <pivotArea type="data" outline="0" fieldPosition="0">
        <references count="2">
          <reference field="4294967294" count="1" selected="0">
            <x v="0"/>
          </reference>
          <reference field="1" count="1" selected="0">
            <x v="66"/>
          </reference>
        </references>
      </pivotArea>
    </chartFormat>
    <chartFormat chart="21" format="164">
      <pivotArea type="data" outline="0" fieldPosition="0">
        <references count="2">
          <reference field="4294967294" count="1" selected="0">
            <x v="0"/>
          </reference>
          <reference field="1" count="1" selected="0">
            <x v="67"/>
          </reference>
        </references>
      </pivotArea>
    </chartFormat>
    <chartFormat chart="21" format="165">
      <pivotArea type="data" outline="0" fieldPosition="0">
        <references count="2">
          <reference field="4294967294" count="1" selected="0">
            <x v="0"/>
          </reference>
          <reference field="1" count="1" selected="0">
            <x v="68"/>
          </reference>
        </references>
      </pivotArea>
    </chartFormat>
    <chartFormat chart="21" format="166">
      <pivotArea type="data" outline="0" fieldPosition="0">
        <references count="2">
          <reference field="4294967294" count="1" selected="0">
            <x v="0"/>
          </reference>
          <reference field="1" count="1" selected="0">
            <x v="69"/>
          </reference>
        </references>
      </pivotArea>
    </chartFormat>
    <chartFormat chart="21" format="167">
      <pivotArea type="data" outline="0" fieldPosition="0">
        <references count="2">
          <reference field="4294967294" count="1" selected="0">
            <x v="0"/>
          </reference>
          <reference field="1" count="1" selected="0">
            <x v="70"/>
          </reference>
        </references>
      </pivotArea>
    </chartFormat>
    <chartFormat chart="21" format="168">
      <pivotArea type="data" outline="0" fieldPosition="0">
        <references count="2">
          <reference field="4294967294" count="1" selected="0">
            <x v="0"/>
          </reference>
          <reference field="1" count="1" selected="0">
            <x v="71"/>
          </reference>
        </references>
      </pivotArea>
    </chartFormat>
    <chartFormat chart="21" format="169">
      <pivotArea type="data" outline="0" fieldPosition="0">
        <references count="2">
          <reference field="4294967294" count="1" selected="0">
            <x v="0"/>
          </reference>
          <reference field="1" count="1" selected="0">
            <x v="72"/>
          </reference>
        </references>
      </pivotArea>
    </chartFormat>
    <chartFormat chart="21" format="170">
      <pivotArea type="data" outline="0" fieldPosition="0">
        <references count="2">
          <reference field="4294967294" count="1" selected="0">
            <x v="0"/>
          </reference>
          <reference field="1" count="1" selected="0">
            <x v="73"/>
          </reference>
        </references>
      </pivotArea>
    </chartFormat>
    <chartFormat chart="21" format="171">
      <pivotArea type="data" outline="0" fieldPosition="0">
        <references count="2">
          <reference field="4294967294" count="1" selected="0">
            <x v="0"/>
          </reference>
          <reference field="1" count="1" selected="0">
            <x v="74"/>
          </reference>
        </references>
      </pivotArea>
    </chartFormat>
    <chartFormat chart="21" format="172">
      <pivotArea type="data" outline="0" fieldPosition="0">
        <references count="2">
          <reference field="4294967294" count="1" selected="0">
            <x v="0"/>
          </reference>
          <reference field="1" count="1" selected="0">
            <x v="75"/>
          </reference>
        </references>
      </pivotArea>
    </chartFormat>
    <chartFormat chart="21" format="173">
      <pivotArea type="data" outline="0" fieldPosition="0">
        <references count="2">
          <reference field="4294967294" count="1" selected="0">
            <x v="0"/>
          </reference>
          <reference field="1" count="1" selected="0">
            <x v="76"/>
          </reference>
        </references>
      </pivotArea>
    </chartFormat>
    <chartFormat chart="21" format="174">
      <pivotArea type="data" outline="0" fieldPosition="0">
        <references count="2">
          <reference field="4294967294" count="1" selected="0">
            <x v="0"/>
          </reference>
          <reference field="1" count="1" selected="0">
            <x v="77"/>
          </reference>
        </references>
      </pivotArea>
    </chartFormat>
    <chartFormat chart="21" format="175">
      <pivotArea type="data" outline="0" fieldPosition="0">
        <references count="2">
          <reference field="4294967294" count="1" selected="0">
            <x v="0"/>
          </reference>
          <reference field="1" count="1" selected="0">
            <x v="78"/>
          </reference>
        </references>
      </pivotArea>
    </chartFormat>
    <chartFormat chart="21" format="176">
      <pivotArea type="data" outline="0" fieldPosition="0">
        <references count="2">
          <reference field="4294967294" count="1" selected="0">
            <x v="0"/>
          </reference>
          <reference field="1" count="1" selected="0">
            <x v="79"/>
          </reference>
        </references>
      </pivotArea>
    </chartFormat>
    <chartFormat chart="21" format="177">
      <pivotArea type="data" outline="0" fieldPosition="0">
        <references count="2">
          <reference field="4294967294" count="1" selected="0">
            <x v="0"/>
          </reference>
          <reference field="1" count="1" selected="0">
            <x v="80"/>
          </reference>
        </references>
      </pivotArea>
    </chartFormat>
    <chartFormat chart="21" format="178">
      <pivotArea type="data" outline="0" fieldPosition="0">
        <references count="2">
          <reference field="4294967294" count="1" selected="0">
            <x v="0"/>
          </reference>
          <reference field="1" count="1" selected="0">
            <x v="81"/>
          </reference>
        </references>
      </pivotArea>
    </chartFormat>
    <chartFormat chart="21" format="179">
      <pivotArea type="data" outline="0" fieldPosition="0">
        <references count="2">
          <reference field="4294967294" count="1" selected="0">
            <x v="0"/>
          </reference>
          <reference field="1" count="1" selected="0">
            <x v="82"/>
          </reference>
        </references>
      </pivotArea>
    </chartFormat>
    <chartFormat chart="21" format="180">
      <pivotArea type="data" outline="0" fieldPosition="0">
        <references count="2">
          <reference field="4294967294" count="1" selected="0">
            <x v="0"/>
          </reference>
          <reference field="1" count="1" selected="0">
            <x v="83"/>
          </reference>
        </references>
      </pivotArea>
    </chartFormat>
    <chartFormat chart="21" format="181">
      <pivotArea type="data" outline="0" fieldPosition="0">
        <references count="2">
          <reference field="4294967294" count="1" selected="0">
            <x v="0"/>
          </reference>
          <reference field="1" count="1" selected="0">
            <x v="84"/>
          </reference>
        </references>
      </pivotArea>
    </chartFormat>
    <chartFormat chart="21" format="182">
      <pivotArea type="data" outline="0" fieldPosition="0">
        <references count="2">
          <reference field="4294967294" count="1" selected="0">
            <x v="0"/>
          </reference>
          <reference field="1" count="1" selected="0">
            <x v="85"/>
          </reference>
        </references>
      </pivotArea>
    </chartFormat>
    <chartFormat chart="21" format="183">
      <pivotArea type="data" outline="0" fieldPosition="0">
        <references count="2">
          <reference field="4294967294" count="1" selected="0">
            <x v="0"/>
          </reference>
          <reference field="1" count="1" selected="0">
            <x v="86"/>
          </reference>
        </references>
      </pivotArea>
    </chartFormat>
    <chartFormat chart="21" format="184">
      <pivotArea type="data" outline="0" fieldPosition="0">
        <references count="2">
          <reference field="4294967294" count="1" selected="0">
            <x v="0"/>
          </reference>
          <reference field="1" count="1" selected="0">
            <x v="87"/>
          </reference>
        </references>
      </pivotArea>
    </chartFormat>
    <chartFormat chart="21" format="185">
      <pivotArea type="data" outline="0" fieldPosition="0">
        <references count="2">
          <reference field="4294967294" count="1" selected="0">
            <x v="0"/>
          </reference>
          <reference field="1" count="1" selected="0">
            <x v="88"/>
          </reference>
        </references>
      </pivotArea>
    </chartFormat>
    <chartFormat chart="21" format="186">
      <pivotArea type="data" outline="0" fieldPosition="0">
        <references count="2">
          <reference field="4294967294" count="1" selected="0">
            <x v="0"/>
          </reference>
          <reference field="1" count="1" selected="0">
            <x v="89"/>
          </reference>
        </references>
      </pivotArea>
    </chartFormat>
    <chartFormat chart="21" format="187">
      <pivotArea type="data" outline="0" fieldPosition="0">
        <references count="2">
          <reference field="4294967294" count="1" selected="0">
            <x v="0"/>
          </reference>
          <reference field="1" count="1" selected="0">
            <x v="90"/>
          </reference>
        </references>
      </pivotArea>
    </chartFormat>
    <chartFormat chart="21" format="188">
      <pivotArea type="data" outline="0" fieldPosition="0">
        <references count="2">
          <reference field="4294967294" count="1" selected="0">
            <x v="0"/>
          </reference>
          <reference field="1" count="1" selected="0">
            <x v="91"/>
          </reference>
        </references>
      </pivotArea>
    </chartFormat>
    <chartFormat chart="21" format="189">
      <pivotArea type="data" outline="0" fieldPosition="0">
        <references count="2">
          <reference field="4294967294" count="1" selected="0">
            <x v="0"/>
          </reference>
          <reference field="1" count="1" selected="0">
            <x v="92"/>
          </reference>
        </references>
      </pivotArea>
    </chartFormat>
    <chartFormat chart="21" format="190">
      <pivotArea type="data" outline="0" fieldPosition="0">
        <references count="2">
          <reference field="4294967294" count="1" selected="0">
            <x v="0"/>
          </reference>
          <reference field="1" count="1" selected="0">
            <x v="93"/>
          </reference>
        </references>
      </pivotArea>
    </chartFormat>
    <chartFormat chart="21" format="191">
      <pivotArea type="data" outline="0" fieldPosition="0">
        <references count="2">
          <reference field="4294967294" count="1" selected="0">
            <x v="0"/>
          </reference>
          <reference field="1" count="1" selected="0">
            <x v="94"/>
          </reference>
        </references>
      </pivotArea>
    </chartFormat>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1" count="1" selected="0">
            <x v="73"/>
          </reference>
        </references>
      </pivotArea>
    </chartFormat>
    <chartFormat chart="24" format="10">
      <pivotArea type="data" outline="0" fieldPosition="0">
        <references count="2">
          <reference field="4294967294" count="1" selected="0">
            <x v="0"/>
          </reference>
          <reference field="1" count="1" selected="0">
            <x v="29"/>
          </reference>
        </references>
      </pivotArea>
    </chartFormat>
    <chartFormat chart="24" format="11">
      <pivotArea type="data" outline="0" fieldPosition="0">
        <references count="2">
          <reference field="4294967294" count="1" selected="0">
            <x v="0"/>
          </reference>
          <reference field="1" count="1" selected="0">
            <x v="52"/>
          </reference>
        </references>
      </pivotArea>
    </chartFormat>
    <chartFormat chart="24" format="12">
      <pivotArea type="data" outline="0" fieldPosition="0">
        <references count="2">
          <reference field="4294967294" count="1" selected="0">
            <x v="0"/>
          </reference>
          <reference field="1" count="1" selected="0">
            <x v="8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569D13-8C47-4A3C-AA33-EB02DE6198FE}" name="Inflow" cacheId="2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6" fieldListSortAscending="1">
  <location ref="G3:H42" firstHeaderRow="1" firstDataRow="1" firstDataCol="1" rowPageCount="1" colPageCount="1"/>
  <pivotFields count="9">
    <pivotField multipleItemSelectionAllowed="1" showAll="0"/>
    <pivotField multipleItemSelectionAllowed="1" showAll="0">
      <items count="8">
        <item x="0"/>
        <item x="1"/>
        <item x="2"/>
        <item x="3"/>
        <item x="4"/>
        <item x="5"/>
        <item x="6"/>
        <item t="default"/>
      </items>
    </pivotField>
    <pivotField showAll="0"/>
    <pivotField axis="axisRow" showAll="0">
      <items count="39">
        <item x="37"/>
        <item x="6"/>
        <item x="3"/>
        <item x="4"/>
        <item x="5"/>
        <item x="2"/>
        <item x="0"/>
        <item x="1"/>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axis="axisPage" multipleItemSelectionAllowed="1" showAll="0">
      <items count="4">
        <item x="0"/>
        <item x="1"/>
        <item x="2"/>
        <item t="default"/>
      </items>
    </pivotField>
    <pivotField dataField="1" showAll="0"/>
    <pivotField showAll="0"/>
    <pivotField showAll="0"/>
    <pivotField showAll="0"/>
  </pivotFields>
  <rowFields count="1">
    <field x="3"/>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pageFields count="1">
    <pageField fld="4" hier="-1"/>
  </pageFields>
  <dataFields count="1">
    <dataField name="Sum" fld="5" baseField="3" baseItem="11" numFmtId="3"/>
  </dataFields>
  <chartFormats count="4">
    <chartFormat chart="33" format="2" series="1">
      <pivotArea type="data" outline="0" fieldPosition="0">
        <references count="1">
          <reference field="4294967294" count="1" selected="0">
            <x v="0"/>
          </reference>
        </references>
      </pivotArea>
    </chartFormat>
    <chartFormat chart="33" format="3" series="1">
      <pivotArea type="data" outline="0" fieldPosition="0">
        <references count="2">
          <reference field="4294967294" count="1" selected="0">
            <x v="0"/>
          </reference>
          <reference field="4" count="1" selected="0">
            <x v="1"/>
          </reference>
        </references>
      </pivotArea>
    </chartFormat>
    <chartFormat chart="33" format="4" series="1">
      <pivotArea type="data" outline="0" fieldPosition="0">
        <references count="2">
          <reference field="4294967294" count="1" selected="0">
            <x v="0"/>
          </reference>
          <reference field="4" count="1" selected="0">
            <x v="2"/>
          </reference>
        </references>
      </pivotArea>
    </chartFormat>
    <chartFormat chart="33" format="5"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BB691E8-408C-47FB-9BC9-2542A85498B1}" sourceName="Category">
  <pivotTables>
    <pivotTable tabId="7" name="Stock Overview"/>
    <pivotTable tabId="7" name="Low Stock"/>
    <pivotTable tabId="7" name="Category"/>
  </pivotTables>
  <data>
    <tabular pivotCacheId="1679948136">
      <items count="14">
        <i x="6" s="1"/>
        <i x="12" s="1"/>
        <i x="7" s="1"/>
        <i x="0" s="1"/>
        <i x="8" s="1"/>
        <i x="2" s="1"/>
        <i x="5" s="1"/>
        <i x="11" s="1"/>
        <i x="9" s="1"/>
        <i x="1" s="1"/>
        <i x="3" s="1"/>
        <i x="13" s="1"/>
        <i x="1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BE9A64A-F0B3-4F57-8BBD-3D661ABA3629}" sourceName="Month">
  <pivotTables>
    <pivotTable tabId="7" name="Inflow"/>
    <pivotTable tabId="7" name="Outflow"/>
  </pivotTables>
  <data>
    <tabular pivotCacheId="2107543874">
      <items count="7">
        <i x="0" s="1"/>
        <i x="1" s="1"/>
        <i x="2" s="1"/>
        <i x="3" s="1"/>
        <i x="4" s="1"/>
        <i x="5" s="1"/>
        <i x="6"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F4802FC0-7679-4E2F-8AB8-FD1FCF9A2B52}" sourceName="Status">
  <pivotTables>
    <pivotTable tabId="7" name="Low Stock"/>
    <pivotTable tabId="7" name="Category"/>
    <pivotTable tabId="7" name="Stock Overview"/>
  </pivotTables>
  <data>
    <tabular pivotCacheId="1679948136">
      <items count="3">
        <i x="0" s="1"/>
        <i x="2"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3F4DD18-8B09-483B-B390-9F38A7BBF0CB}" cache="Slicer_Category" caption="Category" rowHeight="241300"/>
  <slicer name="Month" xr10:uid="{E122253E-6553-4DF2-88D8-5155E2F0DC0B}" cache="Slicer_Month" caption="Month" startItem="1" rowHeight="241300"/>
  <slicer name="Stock Status" xr10:uid="{81311CD8-D5EE-46C1-876C-86575F81D1CB}" cache="Slicer_Status" caption="Status"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6855147-3306-41C8-AF94-C6793EC46759}" name="Table16" displayName="Table16" ref="B2:C102" totalsRowShown="0" headerRowDxfId="9" headerRowBorderDxfId="35" tableBorderDxfId="34" totalsRowBorderDxfId="33">
  <autoFilter ref="B2:C102" xr:uid="{3FFA60FB-8416-4A64-9DAA-9E1C6B077B6C}"/>
  <tableColumns count="2">
    <tableColumn id="2" xr3:uid="{3691D30B-5998-4037-B018-3DF8D5E2CCD5}" name="Item Name" dataDxfId="32"/>
    <tableColumn id="3" xr3:uid="{FEA59315-F1F7-45D7-BEE3-732F45910A7A}" name="Re-order Level" dataDxfId="3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FA60FB-8416-4A64-9DAA-9E1C6B077B6C}" name="Table1" displayName="Table1" ref="A2:C102" totalsRowShown="0" headerRowDxfId="8" headerRowBorderDxfId="30" tableBorderDxfId="29" totalsRowBorderDxfId="28">
  <autoFilter ref="A2:C102" xr:uid="{3FFA60FB-8416-4A64-9DAA-9E1C6B077B6C}"/>
  <tableColumns count="3">
    <tableColumn id="1" xr3:uid="{C66904FB-C9E2-4C49-82C6-AB245DFCA080}" name="Item ID" dataDxfId="27"/>
    <tableColumn id="2" xr3:uid="{98F9CBE9-B039-45CE-BBE3-9A4AD9628A19}" name="Item Name" dataDxfId="26"/>
    <tableColumn id="3" xr3:uid="{8AFB3E15-B103-4B88-9D24-3B6ABC1AEFAD}" name="Category" dataDxfId="2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5FD843F-74D8-40DA-8D9D-ED461359DF50}" name="Table4" displayName="Table4" ref="A2:J99" totalsRowShown="0" headerRowDxfId="10" headerRowBorderDxfId="24" tableBorderDxfId="23">
  <autoFilter ref="A2:J99" xr:uid="{15FD843F-74D8-40DA-8D9D-ED461359DF50}"/>
  <tableColumns count="10">
    <tableColumn id="1" xr3:uid="{12DC4604-A173-4955-841F-7BC4C32113EC}" name="Item ID"/>
    <tableColumn id="2" xr3:uid="{AD570AE4-A69A-4E04-A83C-C29F49131901}" name="Item Name">
      <calculatedColumnFormula>IFERROR(VLOOKUP(A3,ItemList!A:C,2,FALSE), "")</calculatedColumnFormula>
    </tableColumn>
    <tableColumn id="3" xr3:uid="{A9149E44-EB35-46C6-8B7B-199E8B9030D4}" name="Category">
      <calculatedColumnFormula>IFERROR(VLOOKUP(B3,ItemList!B:D,2,FALSE), "")</calculatedColumnFormula>
    </tableColumn>
    <tableColumn id="4" xr3:uid="{6F7910B6-3F1F-45F8-83EE-BFE128EBC9F3}" name="Description"/>
    <tableColumn id="5" xr3:uid="{510CBC0F-5E05-4C9D-B460-3BE1C742C660}" name="QTY per Unit" dataDxfId="22"/>
    <tableColumn id="6" xr3:uid="{3A960A13-AAFD-4411-89EB-06CEA8CD09AD}" name="Unit"/>
    <tableColumn id="7" xr3:uid="{DEE8CA7B-3EB8-4244-9714-FDEF8279E577}" name="Initial Stock"/>
    <tableColumn id="8" xr3:uid="{88739E06-EDC7-4688-B1A3-365E36F2185B}" name="Current Stock"/>
    <tableColumn id="9" xr3:uid="{B234D19E-91DE-4F95-B567-27BB515AC046}" name="Stock in Pcs" dataDxfId="12" dataCellStyle="Comma"/>
    <tableColumn id="10" xr3:uid="{A2AB5656-E54A-47E1-A2FE-9D9060F34194}" name="Status" dataDxfId="11">
      <calculatedColumnFormula>IF(I3&lt;=0, "Out of Stock", IF(I3&lt;VLOOKUP(B3, Thresholds!$B$3:$C$150, 2, FALSE), "Low Stock", "In Stock"))</calculatedColumnFormula>
    </tableColumn>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13E2E5-0E9C-409C-B9D9-FFD4D442F00B}" name="Table6" displayName="Table6" ref="A2:I100" totalsRowShown="0" headerRowDxfId="13" headerRowBorderDxfId="21">
  <autoFilter ref="A2:I100" xr:uid="{3813E2E5-0E9C-409C-B9D9-FFD4D442F00B}"/>
  <sortState xmlns:xlrd2="http://schemas.microsoft.com/office/spreadsheetml/2017/richdata2" ref="A3:I11">
    <sortCondition ref="A3:A11"/>
  </sortState>
  <tableColumns count="9">
    <tableColumn id="1" xr3:uid="{6EBC25BE-30EB-4335-B818-A5433D77FC4B}" name="Date" dataDxfId="20"/>
    <tableColumn id="9" xr3:uid="{E86765FD-66AF-4F4E-9F25-70EF640F03DE}" name="Month" dataDxfId="19">
      <calculatedColumnFormula>TEXT(A3, "MMM")</calculatedColumnFormula>
    </tableColumn>
    <tableColumn id="2" xr3:uid="{939014EC-53A8-4CAE-B700-E9C135794C1B}" name="Item ID"/>
    <tableColumn id="3" xr3:uid="{4CF6FC22-8AD7-4A64-A795-0A8AD881DF6C}" name="Item Name">
      <calculatedColumnFormula>IFERROR(VLOOKUP(C3,ItemList!A:C,2,FALSE), "")</calculatedColumnFormula>
    </tableColumn>
    <tableColumn id="4" xr3:uid="{B4FCA67B-1087-4860-BB3E-6D81E77DF01A}" name="Type" dataDxfId="18"/>
    <tableColumn id="5" xr3:uid="{13656E0D-AAD5-4162-8287-B314988CA301}" name="Quantity"/>
    <tableColumn id="6" xr3:uid="{715A50E9-C6FF-4D48-B0E7-FD29CE20835F}" name="Remarks"/>
    <tableColumn id="7" xr3:uid="{6EDD9FBD-6BBF-4DDB-BB6A-28E453C690B3}" name="Location of Use"/>
    <tableColumn id="8" xr3:uid="{49184062-F05F-4F6E-BFCD-1222DC9C49AE}" name="Aprroved By"/>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5AA9E-6AF6-417E-8B8D-E3804E5D71A7}">
  <dimension ref="B2:I102"/>
  <sheetViews>
    <sheetView zoomScaleNormal="100" workbookViewId="0">
      <pane ySplit="2" topLeftCell="A3" activePane="bottomLeft" state="frozen"/>
      <selection pane="bottomLeft" activeCell="A3" sqref="A3"/>
    </sheetView>
  </sheetViews>
  <sheetFormatPr defaultRowHeight="15" x14ac:dyDescent="0.25"/>
  <cols>
    <col min="2" max="2" width="34.140625" customWidth="1"/>
    <col min="3" max="3" width="23.7109375" customWidth="1"/>
    <col min="4" max="4" width="12.28515625" customWidth="1"/>
    <col min="7" max="7" width="8.42578125" customWidth="1"/>
  </cols>
  <sheetData>
    <row r="2" spans="2:3" ht="24" customHeight="1" x14ac:dyDescent="0.25">
      <c r="B2" s="41" t="s">
        <v>1</v>
      </c>
      <c r="C2" s="42" t="s">
        <v>180</v>
      </c>
    </row>
    <row r="3" spans="2:3" x14ac:dyDescent="0.25">
      <c r="B3" s="3" t="s">
        <v>29</v>
      </c>
      <c r="C3" s="9">
        <v>10</v>
      </c>
    </row>
    <row r="4" spans="2:3" x14ac:dyDescent="0.25">
      <c r="B4" s="3" t="s">
        <v>30</v>
      </c>
      <c r="C4" s="9">
        <v>10</v>
      </c>
    </row>
    <row r="5" spans="2:3" x14ac:dyDescent="0.25">
      <c r="B5" s="3" t="s">
        <v>31</v>
      </c>
      <c r="C5" s="9">
        <v>10</v>
      </c>
    </row>
    <row r="6" spans="2:3" x14ac:dyDescent="0.25">
      <c r="B6" s="3" t="s">
        <v>32</v>
      </c>
      <c r="C6" s="9">
        <v>10</v>
      </c>
    </row>
    <row r="7" spans="2:3" x14ac:dyDescent="0.25">
      <c r="B7" s="3" t="s">
        <v>33</v>
      </c>
      <c r="C7" s="9">
        <v>10</v>
      </c>
    </row>
    <row r="8" spans="2:3" x14ac:dyDescent="0.25">
      <c r="B8" s="3" t="s">
        <v>34</v>
      </c>
      <c r="C8" s="9">
        <v>10</v>
      </c>
    </row>
    <row r="9" spans="2:3" x14ac:dyDescent="0.25">
      <c r="B9" s="3" t="s">
        <v>35</v>
      </c>
      <c r="C9" s="9">
        <v>10</v>
      </c>
    </row>
    <row r="10" spans="2:3" x14ac:dyDescent="0.25">
      <c r="B10" s="4" t="s">
        <v>36</v>
      </c>
      <c r="C10" s="9">
        <v>10</v>
      </c>
    </row>
    <row r="11" spans="2:3" x14ac:dyDescent="0.25">
      <c r="B11" s="4" t="s">
        <v>37</v>
      </c>
      <c r="C11" s="9">
        <v>10</v>
      </c>
    </row>
    <row r="12" spans="2:3" x14ac:dyDescent="0.25">
      <c r="B12" s="4" t="s">
        <v>38</v>
      </c>
      <c r="C12" s="9">
        <v>10</v>
      </c>
    </row>
    <row r="13" spans="2:3" x14ac:dyDescent="0.25">
      <c r="B13" s="4" t="s">
        <v>39</v>
      </c>
      <c r="C13" s="9">
        <v>10</v>
      </c>
    </row>
    <row r="14" spans="2:3" x14ac:dyDescent="0.25">
      <c r="B14" s="4" t="s">
        <v>40</v>
      </c>
      <c r="C14" s="9">
        <v>10</v>
      </c>
    </row>
    <row r="15" spans="2:3" x14ac:dyDescent="0.25">
      <c r="B15" s="4" t="s">
        <v>41</v>
      </c>
      <c r="C15" s="9">
        <v>10</v>
      </c>
    </row>
    <row r="16" spans="2:3" x14ac:dyDescent="0.25">
      <c r="B16" s="4" t="s">
        <v>42</v>
      </c>
      <c r="C16" s="9">
        <v>10</v>
      </c>
    </row>
    <row r="17" spans="2:3" x14ac:dyDescent="0.25">
      <c r="B17" s="4" t="s">
        <v>43</v>
      </c>
      <c r="C17" s="9">
        <v>10</v>
      </c>
    </row>
    <row r="18" spans="2:3" x14ac:dyDescent="0.25">
      <c r="B18" s="4" t="s">
        <v>44</v>
      </c>
      <c r="C18" s="9">
        <v>10</v>
      </c>
    </row>
    <row r="19" spans="2:3" x14ac:dyDescent="0.25">
      <c r="B19" s="4" t="s">
        <v>45</v>
      </c>
      <c r="C19" s="9">
        <v>10</v>
      </c>
    </row>
    <row r="20" spans="2:3" x14ac:dyDescent="0.25">
      <c r="B20" s="4" t="s">
        <v>46</v>
      </c>
      <c r="C20" s="9">
        <v>5</v>
      </c>
    </row>
    <row r="21" spans="2:3" x14ac:dyDescent="0.25">
      <c r="B21" s="4" t="s">
        <v>47</v>
      </c>
      <c r="C21" s="9">
        <v>5</v>
      </c>
    </row>
    <row r="22" spans="2:3" x14ac:dyDescent="0.25">
      <c r="B22" s="4" t="s">
        <v>48</v>
      </c>
      <c r="C22" s="9">
        <v>10</v>
      </c>
    </row>
    <row r="23" spans="2:3" x14ac:dyDescent="0.25">
      <c r="B23" s="4" t="s">
        <v>49</v>
      </c>
      <c r="C23" s="9">
        <v>10</v>
      </c>
    </row>
    <row r="24" spans="2:3" x14ac:dyDescent="0.25">
      <c r="B24" s="4" t="s">
        <v>50</v>
      </c>
      <c r="C24" s="9">
        <v>10</v>
      </c>
    </row>
    <row r="25" spans="2:3" x14ac:dyDescent="0.25">
      <c r="B25" s="4" t="s">
        <v>51</v>
      </c>
      <c r="C25" s="9">
        <v>10</v>
      </c>
    </row>
    <row r="26" spans="2:3" x14ac:dyDescent="0.25">
      <c r="B26" s="2" t="s">
        <v>136</v>
      </c>
      <c r="C26" s="9">
        <v>5</v>
      </c>
    </row>
    <row r="27" spans="2:3" x14ac:dyDescent="0.25">
      <c r="B27" s="2" t="s">
        <v>137</v>
      </c>
      <c r="C27" s="9">
        <v>5</v>
      </c>
    </row>
    <row r="28" spans="2:3" x14ac:dyDescent="0.25">
      <c r="B28" s="4" t="s">
        <v>52</v>
      </c>
      <c r="C28" s="9">
        <v>10</v>
      </c>
    </row>
    <row r="29" spans="2:3" x14ac:dyDescent="0.25">
      <c r="B29" s="4" t="s">
        <v>53</v>
      </c>
      <c r="C29" s="9">
        <v>10</v>
      </c>
    </row>
    <row r="30" spans="2:3" x14ac:dyDescent="0.25">
      <c r="B30" s="4" t="s">
        <v>54</v>
      </c>
      <c r="C30" s="9">
        <v>10</v>
      </c>
    </row>
    <row r="31" spans="2:3" x14ac:dyDescent="0.25">
      <c r="B31" s="4" t="s">
        <v>55</v>
      </c>
      <c r="C31" s="9">
        <v>10</v>
      </c>
    </row>
    <row r="32" spans="2:3" x14ac:dyDescent="0.25">
      <c r="B32" s="4" t="s">
        <v>56</v>
      </c>
      <c r="C32" s="9">
        <v>10</v>
      </c>
    </row>
    <row r="33" spans="2:3" x14ac:dyDescent="0.25">
      <c r="B33" s="4" t="s">
        <v>57</v>
      </c>
      <c r="C33" s="9">
        <v>10</v>
      </c>
    </row>
    <row r="34" spans="2:3" x14ac:dyDescent="0.25">
      <c r="B34" s="4" t="s">
        <v>58</v>
      </c>
      <c r="C34" s="9">
        <v>10</v>
      </c>
    </row>
    <row r="35" spans="2:3" x14ac:dyDescent="0.25">
      <c r="B35" s="4" t="s">
        <v>59</v>
      </c>
      <c r="C35" s="9">
        <v>10</v>
      </c>
    </row>
    <row r="36" spans="2:3" x14ac:dyDescent="0.25">
      <c r="B36" s="4" t="s">
        <v>60</v>
      </c>
      <c r="C36" s="9">
        <v>10</v>
      </c>
    </row>
    <row r="37" spans="2:3" x14ac:dyDescent="0.25">
      <c r="B37" s="4" t="s">
        <v>61</v>
      </c>
      <c r="C37" s="9">
        <v>10</v>
      </c>
    </row>
    <row r="38" spans="2:3" x14ac:dyDescent="0.25">
      <c r="B38" s="4" t="s">
        <v>62</v>
      </c>
      <c r="C38" s="9">
        <v>10</v>
      </c>
    </row>
    <row r="39" spans="2:3" x14ac:dyDescent="0.25">
      <c r="B39" s="4" t="s">
        <v>63</v>
      </c>
      <c r="C39" s="9">
        <v>10</v>
      </c>
    </row>
    <row r="40" spans="2:3" x14ac:dyDescent="0.25">
      <c r="B40" s="4" t="s">
        <v>64</v>
      </c>
      <c r="C40" s="9">
        <v>10</v>
      </c>
    </row>
    <row r="41" spans="2:3" x14ac:dyDescent="0.25">
      <c r="B41" s="4" t="s">
        <v>65</v>
      </c>
      <c r="C41" s="9">
        <v>10</v>
      </c>
    </row>
    <row r="42" spans="2:3" x14ac:dyDescent="0.25">
      <c r="B42" s="4" t="s">
        <v>66</v>
      </c>
      <c r="C42" s="9">
        <v>10</v>
      </c>
    </row>
    <row r="43" spans="2:3" x14ac:dyDescent="0.25">
      <c r="B43" s="4" t="s">
        <v>67</v>
      </c>
      <c r="C43" s="9">
        <v>10</v>
      </c>
    </row>
    <row r="44" spans="2:3" x14ac:dyDescent="0.25">
      <c r="B44" s="4" t="s">
        <v>68</v>
      </c>
      <c r="C44" s="9">
        <v>10</v>
      </c>
    </row>
    <row r="45" spans="2:3" x14ac:dyDescent="0.25">
      <c r="B45" s="4" t="s">
        <v>69</v>
      </c>
      <c r="C45" s="9">
        <v>10</v>
      </c>
    </row>
    <row r="46" spans="2:3" x14ac:dyDescent="0.25">
      <c r="B46" s="4" t="s">
        <v>70</v>
      </c>
      <c r="C46" s="9">
        <v>10</v>
      </c>
    </row>
    <row r="47" spans="2:3" x14ac:dyDescent="0.25">
      <c r="B47" s="4" t="s">
        <v>71</v>
      </c>
      <c r="C47" s="9">
        <v>10</v>
      </c>
    </row>
    <row r="48" spans="2:3" x14ac:dyDescent="0.25">
      <c r="B48" s="4" t="s">
        <v>72</v>
      </c>
      <c r="C48" s="9">
        <v>10</v>
      </c>
    </row>
    <row r="49" spans="2:3" x14ac:dyDescent="0.25">
      <c r="B49" s="4" t="s">
        <v>73</v>
      </c>
      <c r="C49" s="9">
        <v>10</v>
      </c>
    </row>
    <row r="50" spans="2:3" x14ac:dyDescent="0.25">
      <c r="B50" s="4" t="s">
        <v>74</v>
      </c>
      <c r="C50" s="9">
        <v>10</v>
      </c>
    </row>
    <row r="51" spans="2:3" x14ac:dyDescent="0.25">
      <c r="B51" s="4" t="s">
        <v>75</v>
      </c>
      <c r="C51" s="9">
        <v>10</v>
      </c>
    </row>
    <row r="52" spans="2:3" x14ac:dyDescent="0.25">
      <c r="B52" s="4" t="s">
        <v>76</v>
      </c>
      <c r="C52" s="9">
        <v>10</v>
      </c>
    </row>
    <row r="53" spans="2:3" x14ac:dyDescent="0.25">
      <c r="B53" s="4" t="s">
        <v>77</v>
      </c>
      <c r="C53" s="9">
        <v>10</v>
      </c>
    </row>
    <row r="54" spans="2:3" x14ac:dyDescent="0.25">
      <c r="B54" s="4" t="s">
        <v>78</v>
      </c>
      <c r="C54" s="9">
        <v>10</v>
      </c>
    </row>
    <row r="55" spans="2:3" x14ac:dyDescent="0.25">
      <c r="B55" s="4" t="s">
        <v>79</v>
      </c>
      <c r="C55" s="9">
        <v>10</v>
      </c>
    </row>
    <row r="56" spans="2:3" x14ac:dyDescent="0.25">
      <c r="B56" s="4" t="s">
        <v>80</v>
      </c>
      <c r="C56" s="9">
        <v>10</v>
      </c>
    </row>
    <row r="57" spans="2:3" x14ac:dyDescent="0.25">
      <c r="B57" s="4" t="s">
        <v>81</v>
      </c>
      <c r="C57" s="9">
        <v>10</v>
      </c>
    </row>
    <row r="58" spans="2:3" x14ac:dyDescent="0.25">
      <c r="B58" s="4" t="s">
        <v>82</v>
      </c>
      <c r="C58" s="9">
        <v>5</v>
      </c>
    </row>
    <row r="59" spans="2:3" x14ac:dyDescent="0.25">
      <c r="B59" s="4" t="s">
        <v>83</v>
      </c>
      <c r="C59" s="9">
        <v>10</v>
      </c>
    </row>
    <row r="60" spans="2:3" x14ac:dyDescent="0.25">
      <c r="B60" s="2" t="s">
        <v>84</v>
      </c>
      <c r="C60" s="9">
        <v>10</v>
      </c>
    </row>
    <row r="61" spans="2:3" x14ac:dyDescent="0.25">
      <c r="B61" s="2" t="s">
        <v>85</v>
      </c>
      <c r="C61" s="9">
        <v>10</v>
      </c>
    </row>
    <row r="62" spans="2:3" x14ac:dyDescent="0.25">
      <c r="B62" s="2" t="s">
        <v>86</v>
      </c>
      <c r="C62" s="9">
        <v>10</v>
      </c>
    </row>
    <row r="63" spans="2:3" x14ac:dyDescent="0.25">
      <c r="B63" s="2" t="s">
        <v>87</v>
      </c>
      <c r="C63" s="9">
        <v>10</v>
      </c>
    </row>
    <row r="64" spans="2:3" x14ac:dyDescent="0.25">
      <c r="B64" s="2" t="s">
        <v>88</v>
      </c>
      <c r="C64" s="9">
        <v>10</v>
      </c>
    </row>
    <row r="65" spans="2:9" x14ac:dyDescent="0.25">
      <c r="B65" s="2" t="s">
        <v>89</v>
      </c>
      <c r="C65" s="9">
        <v>10</v>
      </c>
    </row>
    <row r="66" spans="2:9" x14ac:dyDescent="0.25">
      <c r="B66" s="5" t="s">
        <v>90</v>
      </c>
      <c r="C66" s="9">
        <v>20</v>
      </c>
      <c r="H66" s="18"/>
      <c r="I66" s="18"/>
    </row>
    <row r="67" spans="2:9" x14ac:dyDescent="0.25">
      <c r="B67" s="5" t="s">
        <v>91</v>
      </c>
      <c r="C67" s="9">
        <v>20</v>
      </c>
      <c r="H67" s="18"/>
      <c r="I67" s="18"/>
    </row>
    <row r="68" spans="2:9" x14ac:dyDescent="0.25">
      <c r="B68" s="5" t="s">
        <v>91</v>
      </c>
      <c r="C68" s="9">
        <v>20</v>
      </c>
      <c r="H68" s="18"/>
      <c r="I68" s="18"/>
    </row>
    <row r="69" spans="2:9" x14ac:dyDescent="0.25">
      <c r="B69" s="6" t="s">
        <v>94</v>
      </c>
      <c r="C69" s="9">
        <v>20</v>
      </c>
      <c r="H69" s="13"/>
      <c r="I69" s="13"/>
    </row>
    <row r="70" spans="2:9" x14ac:dyDescent="0.25">
      <c r="B70" s="4" t="s">
        <v>96</v>
      </c>
      <c r="C70" s="9">
        <v>10</v>
      </c>
      <c r="H70" s="14"/>
      <c r="I70" s="15"/>
    </row>
    <row r="71" spans="2:9" x14ac:dyDescent="0.25">
      <c r="B71" s="4" t="s">
        <v>100</v>
      </c>
      <c r="C71" s="9">
        <v>10</v>
      </c>
      <c r="H71" s="15"/>
      <c r="I71" s="15"/>
    </row>
    <row r="72" spans="2:9" x14ac:dyDescent="0.25">
      <c r="B72" s="4" t="s">
        <v>102</v>
      </c>
      <c r="C72" s="9">
        <v>10</v>
      </c>
      <c r="H72" s="15"/>
      <c r="I72" s="15"/>
    </row>
    <row r="73" spans="2:9" x14ac:dyDescent="0.25">
      <c r="B73" s="4" t="s">
        <v>104</v>
      </c>
      <c r="C73" s="9">
        <v>10</v>
      </c>
      <c r="H73" s="15"/>
      <c r="I73" s="15"/>
    </row>
    <row r="74" spans="2:9" x14ac:dyDescent="0.25">
      <c r="B74" s="4" t="s">
        <v>106</v>
      </c>
      <c r="C74" s="9">
        <v>10</v>
      </c>
      <c r="H74" s="15"/>
      <c r="I74" s="15"/>
    </row>
    <row r="75" spans="2:9" x14ac:dyDescent="0.25">
      <c r="B75" s="4" t="s">
        <v>108</v>
      </c>
      <c r="C75" s="9">
        <v>10</v>
      </c>
      <c r="H75" s="15"/>
      <c r="I75" s="15"/>
    </row>
    <row r="76" spans="2:9" x14ac:dyDescent="0.25">
      <c r="B76" s="4" t="s">
        <v>108</v>
      </c>
      <c r="C76" s="9">
        <v>10</v>
      </c>
      <c r="G76" s="14"/>
      <c r="H76" s="15"/>
      <c r="I76" s="15"/>
    </row>
    <row r="77" spans="2:9" x14ac:dyDescent="0.25">
      <c r="B77" s="4" t="s">
        <v>110</v>
      </c>
      <c r="C77" s="9">
        <v>10</v>
      </c>
      <c r="G77" s="14"/>
      <c r="H77" s="14"/>
      <c r="I77" s="15"/>
    </row>
    <row r="78" spans="2:9" x14ac:dyDescent="0.25">
      <c r="B78" s="7" t="s">
        <v>111</v>
      </c>
      <c r="C78" s="9">
        <v>10</v>
      </c>
      <c r="G78" s="14"/>
      <c r="H78" s="14"/>
      <c r="I78" s="15"/>
    </row>
    <row r="79" spans="2:9" x14ac:dyDescent="0.25">
      <c r="B79" s="2" t="s">
        <v>112</v>
      </c>
      <c r="C79" s="9">
        <v>1</v>
      </c>
      <c r="G79" s="14"/>
      <c r="H79" s="15"/>
      <c r="I79" s="15"/>
    </row>
    <row r="80" spans="2:9" x14ac:dyDescent="0.25">
      <c r="B80" s="2" t="s">
        <v>113</v>
      </c>
      <c r="C80" s="9">
        <v>1</v>
      </c>
      <c r="G80" s="16"/>
      <c r="H80" s="17"/>
      <c r="I80" s="17"/>
    </row>
    <row r="81" spans="2:3" x14ac:dyDescent="0.25">
      <c r="B81" s="2" t="s">
        <v>114</v>
      </c>
      <c r="C81" s="9">
        <v>1</v>
      </c>
    </row>
    <row r="82" spans="2:3" x14ac:dyDescent="0.25">
      <c r="B82" s="2" t="s">
        <v>115</v>
      </c>
      <c r="C82" s="9">
        <v>1</v>
      </c>
    </row>
    <row r="83" spans="2:3" x14ac:dyDescent="0.25">
      <c r="B83" s="2" t="s">
        <v>116</v>
      </c>
      <c r="C83" s="9">
        <v>2</v>
      </c>
    </row>
    <row r="84" spans="2:3" x14ac:dyDescent="0.25">
      <c r="B84" s="2" t="s">
        <v>117</v>
      </c>
      <c r="C84" s="9">
        <v>2</v>
      </c>
    </row>
    <row r="85" spans="2:3" x14ac:dyDescent="0.25">
      <c r="B85" s="2" t="s">
        <v>118</v>
      </c>
      <c r="C85" s="9">
        <v>2</v>
      </c>
    </row>
    <row r="86" spans="2:3" x14ac:dyDescent="0.25">
      <c r="B86" s="2" t="s">
        <v>119</v>
      </c>
      <c r="C86" s="9">
        <v>2</v>
      </c>
    </row>
    <row r="87" spans="2:3" x14ac:dyDescent="0.25">
      <c r="B87" s="2" t="s">
        <v>27</v>
      </c>
      <c r="C87" s="9">
        <v>3</v>
      </c>
    </row>
    <row r="88" spans="2:3" x14ac:dyDescent="0.25">
      <c r="B88" s="10" t="s">
        <v>28</v>
      </c>
      <c r="C88" s="11">
        <v>60</v>
      </c>
    </row>
    <row r="89" spans="2:3" x14ac:dyDescent="0.25">
      <c r="B89" s="2" t="s">
        <v>144</v>
      </c>
      <c r="C89" s="9">
        <v>1</v>
      </c>
    </row>
    <row r="90" spans="2:3" x14ac:dyDescent="0.25">
      <c r="B90" s="2" t="s">
        <v>147</v>
      </c>
      <c r="C90" s="9">
        <v>3</v>
      </c>
    </row>
    <row r="91" spans="2:3" x14ac:dyDescent="0.25">
      <c r="B91" s="2" t="s">
        <v>150</v>
      </c>
      <c r="C91" s="9">
        <v>1</v>
      </c>
    </row>
    <row r="92" spans="2:3" x14ac:dyDescent="0.25">
      <c r="B92" s="2" t="s">
        <v>151</v>
      </c>
      <c r="C92" s="9">
        <v>15</v>
      </c>
    </row>
    <row r="93" spans="2:3" x14ac:dyDescent="0.25">
      <c r="B93" s="2" t="s">
        <v>152</v>
      </c>
      <c r="C93" s="9">
        <v>15</v>
      </c>
    </row>
    <row r="94" spans="2:3" x14ac:dyDescent="0.25">
      <c r="B94" s="2" t="s">
        <v>153</v>
      </c>
      <c r="C94" s="9">
        <v>15</v>
      </c>
    </row>
    <row r="95" spans="2:3" x14ac:dyDescent="0.25">
      <c r="B95" s="2" t="s">
        <v>154</v>
      </c>
      <c r="C95" s="9">
        <v>15</v>
      </c>
    </row>
    <row r="96" spans="2:3" x14ac:dyDescent="0.25">
      <c r="B96" s="2" t="s">
        <v>155</v>
      </c>
      <c r="C96" s="9">
        <v>15</v>
      </c>
    </row>
    <row r="97" spans="2:3" x14ac:dyDescent="0.25">
      <c r="B97" s="2" t="s">
        <v>156</v>
      </c>
      <c r="C97" s="9">
        <v>20</v>
      </c>
    </row>
    <row r="98" spans="2:3" x14ac:dyDescent="0.25">
      <c r="B98" s="2" t="s">
        <v>157</v>
      </c>
      <c r="C98" s="9">
        <v>20</v>
      </c>
    </row>
    <row r="99" spans="2:3" x14ac:dyDescent="0.25">
      <c r="B99" s="2" t="s">
        <v>146</v>
      </c>
      <c r="C99" s="9">
        <v>2</v>
      </c>
    </row>
    <row r="100" spans="2:3" x14ac:dyDescent="0.25">
      <c r="B100" s="2"/>
      <c r="C100" s="9"/>
    </row>
    <row r="101" spans="2:3" x14ac:dyDescent="0.25">
      <c r="B101" s="2"/>
      <c r="C101" s="9"/>
    </row>
    <row r="102" spans="2:3" x14ac:dyDescent="0.25">
      <c r="B102" s="2"/>
      <c r="C102" s="9"/>
    </row>
  </sheetData>
  <dataValidations count="1">
    <dataValidation type="list" allowBlank="1" showInputMessage="1" showErrorMessage="1" sqref="C3:C104" xr:uid="{04411193-5447-46F3-AF3C-A42601005C6A}">
      <formula1>ItemList</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E3BBD-D132-44AD-910F-6207FFB0C5A6}">
  <dimension ref="A2:N102"/>
  <sheetViews>
    <sheetView zoomScaleNormal="100" workbookViewId="0">
      <pane ySplit="2" topLeftCell="A3" activePane="bottomLeft" state="frozen"/>
      <selection pane="bottomLeft" activeCell="A3" sqref="A3"/>
    </sheetView>
  </sheetViews>
  <sheetFormatPr defaultRowHeight="15" x14ac:dyDescent="0.25"/>
  <cols>
    <col min="1" max="1" width="12.140625" customWidth="1"/>
    <col min="2" max="2" width="34.140625" customWidth="1"/>
    <col min="3" max="3" width="23" customWidth="1"/>
    <col min="4" max="4" width="12.28515625" customWidth="1"/>
    <col min="7" max="7" width="8.42578125" customWidth="1"/>
    <col min="14" max="14" width="19.42578125" customWidth="1"/>
  </cols>
  <sheetData>
    <row r="2" spans="1:14" ht="24" customHeight="1" x14ac:dyDescent="0.3">
      <c r="A2" s="43" t="s">
        <v>0</v>
      </c>
      <c r="B2" s="44" t="s">
        <v>1</v>
      </c>
      <c r="C2" s="45" t="s">
        <v>2</v>
      </c>
      <c r="N2" s="46" t="s">
        <v>120</v>
      </c>
    </row>
    <row r="3" spans="1:14" x14ac:dyDescent="0.25">
      <c r="A3" s="8">
        <v>101</v>
      </c>
      <c r="B3" s="3" t="s">
        <v>29</v>
      </c>
      <c r="C3" s="9" t="s">
        <v>23</v>
      </c>
      <c r="N3" s="2" t="s">
        <v>23</v>
      </c>
    </row>
    <row r="4" spans="1:14" x14ac:dyDescent="0.25">
      <c r="A4" s="8">
        <v>102</v>
      </c>
      <c r="B4" s="3" t="s">
        <v>30</v>
      </c>
      <c r="C4" s="9" t="s">
        <v>23</v>
      </c>
      <c r="N4" s="2" t="s">
        <v>6</v>
      </c>
    </row>
    <row r="5" spans="1:14" x14ac:dyDescent="0.25">
      <c r="A5" s="8">
        <v>103</v>
      </c>
      <c r="B5" s="3" t="s">
        <v>31</v>
      </c>
      <c r="C5" s="9" t="s">
        <v>23</v>
      </c>
      <c r="N5" s="2" t="s">
        <v>24</v>
      </c>
    </row>
    <row r="6" spans="1:14" x14ac:dyDescent="0.25">
      <c r="A6" s="8">
        <v>104</v>
      </c>
      <c r="B6" s="3" t="s">
        <v>32</v>
      </c>
      <c r="C6" s="9" t="s">
        <v>23</v>
      </c>
      <c r="N6" s="2" t="s">
        <v>9</v>
      </c>
    </row>
    <row r="7" spans="1:14" x14ac:dyDescent="0.25">
      <c r="A7" s="8">
        <v>105</v>
      </c>
      <c r="B7" s="3" t="s">
        <v>33</v>
      </c>
      <c r="C7" s="9" t="s">
        <v>23</v>
      </c>
      <c r="N7" s="2" t="s">
        <v>25</v>
      </c>
    </row>
    <row r="8" spans="1:14" x14ac:dyDescent="0.25">
      <c r="A8" s="8">
        <v>106</v>
      </c>
      <c r="B8" s="3" t="s">
        <v>34</v>
      </c>
      <c r="C8" s="9" t="s">
        <v>23</v>
      </c>
      <c r="N8" s="2" t="s">
        <v>26</v>
      </c>
    </row>
    <row r="9" spans="1:14" x14ac:dyDescent="0.25">
      <c r="A9" s="8">
        <v>107</v>
      </c>
      <c r="B9" s="3" t="s">
        <v>35</v>
      </c>
      <c r="C9" s="9" t="s">
        <v>23</v>
      </c>
      <c r="N9" s="2" t="s">
        <v>27</v>
      </c>
    </row>
    <row r="10" spans="1:14" x14ac:dyDescent="0.25">
      <c r="A10" s="8">
        <v>108</v>
      </c>
      <c r="B10" s="4" t="s">
        <v>36</v>
      </c>
      <c r="C10" s="9" t="s">
        <v>23</v>
      </c>
      <c r="N10" s="2" t="s">
        <v>28</v>
      </c>
    </row>
    <row r="11" spans="1:14" x14ac:dyDescent="0.25">
      <c r="A11" s="8">
        <v>109</v>
      </c>
      <c r="B11" s="4" t="s">
        <v>37</v>
      </c>
      <c r="C11" s="9" t="s">
        <v>23</v>
      </c>
      <c r="N11" s="2" t="s">
        <v>145</v>
      </c>
    </row>
    <row r="12" spans="1:14" x14ac:dyDescent="0.25">
      <c r="A12" s="8">
        <v>110</v>
      </c>
      <c r="B12" s="4" t="s">
        <v>38</v>
      </c>
      <c r="C12" s="9" t="s">
        <v>23</v>
      </c>
      <c r="N12" s="2" t="s">
        <v>144</v>
      </c>
    </row>
    <row r="13" spans="1:14" x14ac:dyDescent="0.25">
      <c r="A13" s="8">
        <v>111</v>
      </c>
      <c r="B13" s="4" t="s">
        <v>39</v>
      </c>
      <c r="C13" s="9" t="s">
        <v>23</v>
      </c>
      <c r="N13" s="2" t="s">
        <v>147</v>
      </c>
    </row>
    <row r="14" spans="1:14" x14ac:dyDescent="0.25">
      <c r="A14" s="8">
        <v>112</v>
      </c>
      <c r="B14" s="4" t="s">
        <v>40</v>
      </c>
      <c r="C14" s="9" t="s">
        <v>23</v>
      </c>
      <c r="N14" s="2" t="s">
        <v>148</v>
      </c>
    </row>
    <row r="15" spans="1:14" x14ac:dyDescent="0.25">
      <c r="A15" s="8">
        <v>113</v>
      </c>
      <c r="B15" s="4" t="s">
        <v>41</v>
      </c>
      <c r="C15" s="9" t="s">
        <v>23</v>
      </c>
      <c r="N15" s="2" t="s">
        <v>149</v>
      </c>
    </row>
    <row r="16" spans="1:14" x14ac:dyDescent="0.25">
      <c r="A16" s="8">
        <v>114</v>
      </c>
      <c r="B16" s="4" t="s">
        <v>42</v>
      </c>
      <c r="C16" s="9" t="s">
        <v>23</v>
      </c>
      <c r="N16" s="2" t="s">
        <v>146</v>
      </c>
    </row>
    <row r="17" spans="1:14" x14ac:dyDescent="0.25">
      <c r="A17" s="8">
        <v>115</v>
      </c>
      <c r="B17" s="4" t="s">
        <v>43</v>
      </c>
      <c r="C17" s="9" t="s">
        <v>23</v>
      </c>
      <c r="N17" s="2"/>
    </row>
    <row r="18" spans="1:14" x14ac:dyDescent="0.25">
      <c r="A18" s="8">
        <v>116</v>
      </c>
      <c r="B18" s="4" t="s">
        <v>44</v>
      </c>
      <c r="C18" s="9" t="s">
        <v>23</v>
      </c>
    </row>
    <row r="19" spans="1:14" x14ac:dyDescent="0.25">
      <c r="A19" s="8">
        <v>117</v>
      </c>
      <c r="B19" s="4" t="s">
        <v>45</v>
      </c>
      <c r="C19" s="9" t="s">
        <v>23</v>
      </c>
    </row>
    <row r="20" spans="1:14" x14ac:dyDescent="0.25">
      <c r="A20" s="8">
        <v>118</v>
      </c>
      <c r="B20" s="4" t="s">
        <v>46</v>
      </c>
      <c r="C20" s="9" t="s">
        <v>23</v>
      </c>
    </row>
    <row r="21" spans="1:14" x14ac:dyDescent="0.25">
      <c r="A21" s="8">
        <v>119</v>
      </c>
      <c r="B21" s="4" t="s">
        <v>47</v>
      </c>
      <c r="C21" s="9" t="s">
        <v>23</v>
      </c>
    </row>
    <row r="22" spans="1:14" x14ac:dyDescent="0.25">
      <c r="A22" s="8">
        <v>120</v>
      </c>
      <c r="B22" s="4" t="s">
        <v>48</v>
      </c>
      <c r="C22" s="9" t="s">
        <v>23</v>
      </c>
    </row>
    <row r="23" spans="1:14" x14ac:dyDescent="0.25">
      <c r="A23" s="8">
        <v>121</v>
      </c>
      <c r="B23" s="4" t="s">
        <v>49</v>
      </c>
      <c r="C23" s="9" t="s">
        <v>23</v>
      </c>
    </row>
    <row r="24" spans="1:14" x14ac:dyDescent="0.25">
      <c r="A24" s="8">
        <v>122</v>
      </c>
      <c r="B24" s="4" t="s">
        <v>50</v>
      </c>
      <c r="C24" s="9" t="s">
        <v>23</v>
      </c>
    </row>
    <row r="25" spans="1:14" x14ac:dyDescent="0.25">
      <c r="A25" s="8">
        <v>123</v>
      </c>
      <c r="B25" s="4" t="s">
        <v>51</v>
      </c>
      <c r="C25" s="9" t="s">
        <v>23</v>
      </c>
    </row>
    <row r="26" spans="1:14" x14ac:dyDescent="0.25">
      <c r="A26" s="8">
        <v>124</v>
      </c>
      <c r="B26" s="2" t="s">
        <v>136</v>
      </c>
      <c r="C26" s="9" t="s">
        <v>23</v>
      </c>
    </row>
    <row r="27" spans="1:14" x14ac:dyDescent="0.25">
      <c r="A27" s="8">
        <v>125</v>
      </c>
      <c r="B27" s="2" t="s">
        <v>137</v>
      </c>
      <c r="C27" s="9" t="s">
        <v>23</v>
      </c>
    </row>
    <row r="28" spans="1:14" x14ac:dyDescent="0.25">
      <c r="A28" s="8">
        <v>126</v>
      </c>
      <c r="B28" s="4" t="s">
        <v>52</v>
      </c>
      <c r="C28" s="9" t="s">
        <v>6</v>
      </c>
    </row>
    <row r="29" spans="1:14" x14ac:dyDescent="0.25">
      <c r="A29" s="8">
        <v>127</v>
      </c>
      <c r="B29" s="4" t="s">
        <v>53</v>
      </c>
      <c r="C29" s="9" t="s">
        <v>6</v>
      </c>
    </row>
    <row r="30" spans="1:14" x14ac:dyDescent="0.25">
      <c r="A30" s="8">
        <v>128</v>
      </c>
      <c r="B30" s="4" t="s">
        <v>54</v>
      </c>
      <c r="C30" s="9" t="s">
        <v>6</v>
      </c>
    </row>
    <row r="31" spans="1:14" x14ac:dyDescent="0.25">
      <c r="A31" s="8">
        <v>129</v>
      </c>
      <c r="B31" s="4" t="s">
        <v>55</v>
      </c>
      <c r="C31" s="9" t="s">
        <v>6</v>
      </c>
    </row>
    <row r="32" spans="1:14" x14ac:dyDescent="0.25">
      <c r="A32" s="8">
        <v>130</v>
      </c>
      <c r="B32" s="4" t="s">
        <v>56</v>
      </c>
      <c r="C32" s="9" t="s">
        <v>6</v>
      </c>
    </row>
    <row r="33" spans="1:3" x14ac:dyDescent="0.25">
      <c r="A33" s="8">
        <v>131</v>
      </c>
      <c r="B33" s="4" t="s">
        <v>57</v>
      </c>
      <c r="C33" s="9" t="s">
        <v>6</v>
      </c>
    </row>
    <row r="34" spans="1:3" x14ac:dyDescent="0.25">
      <c r="A34" s="8">
        <v>132</v>
      </c>
      <c r="B34" s="4" t="s">
        <v>58</v>
      </c>
      <c r="C34" s="9" t="s">
        <v>6</v>
      </c>
    </row>
    <row r="35" spans="1:3" x14ac:dyDescent="0.25">
      <c r="A35" s="8">
        <v>133</v>
      </c>
      <c r="B35" s="4" t="s">
        <v>59</v>
      </c>
      <c r="C35" s="9" t="s">
        <v>6</v>
      </c>
    </row>
    <row r="36" spans="1:3" x14ac:dyDescent="0.25">
      <c r="A36" s="8">
        <v>134</v>
      </c>
      <c r="B36" s="4" t="s">
        <v>60</v>
      </c>
      <c r="C36" s="9" t="s">
        <v>6</v>
      </c>
    </row>
    <row r="37" spans="1:3" x14ac:dyDescent="0.25">
      <c r="A37" s="8">
        <v>135</v>
      </c>
      <c r="B37" s="4" t="s">
        <v>61</v>
      </c>
      <c r="C37" s="9" t="s">
        <v>6</v>
      </c>
    </row>
    <row r="38" spans="1:3" x14ac:dyDescent="0.25">
      <c r="A38" s="8">
        <v>136</v>
      </c>
      <c r="B38" s="4" t="s">
        <v>62</v>
      </c>
      <c r="C38" s="9" t="s">
        <v>6</v>
      </c>
    </row>
    <row r="39" spans="1:3" x14ac:dyDescent="0.25">
      <c r="A39" s="8">
        <v>137</v>
      </c>
      <c r="B39" s="4" t="s">
        <v>63</v>
      </c>
      <c r="C39" s="9" t="s">
        <v>6</v>
      </c>
    </row>
    <row r="40" spans="1:3" x14ac:dyDescent="0.25">
      <c r="A40" s="8">
        <v>138</v>
      </c>
      <c r="B40" s="4" t="s">
        <v>64</v>
      </c>
      <c r="C40" s="9" t="s">
        <v>6</v>
      </c>
    </row>
    <row r="41" spans="1:3" x14ac:dyDescent="0.25">
      <c r="A41" s="8">
        <v>139</v>
      </c>
      <c r="B41" s="4" t="s">
        <v>65</v>
      </c>
      <c r="C41" s="9" t="s">
        <v>6</v>
      </c>
    </row>
    <row r="42" spans="1:3" x14ac:dyDescent="0.25">
      <c r="A42" s="8">
        <v>140</v>
      </c>
      <c r="B42" s="4" t="s">
        <v>66</v>
      </c>
      <c r="C42" s="9" t="s">
        <v>6</v>
      </c>
    </row>
    <row r="43" spans="1:3" x14ac:dyDescent="0.25">
      <c r="A43" s="8">
        <v>141</v>
      </c>
      <c r="B43" s="4" t="s">
        <v>67</v>
      </c>
      <c r="C43" s="9" t="s">
        <v>6</v>
      </c>
    </row>
    <row r="44" spans="1:3" x14ac:dyDescent="0.25">
      <c r="A44" s="8">
        <v>142</v>
      </c>
      <c r="B44" s="4" t="s">
        <v>68</v>
      </c>
      <c r="C44" s="9" t="s">
        <v>6</v>
      </c>
    </row>
    <row r="45" spans="1:3" x14ac:dyDescent="0.25">
      <c r="A45" s="8">
        <v>143</v>
      </c>
      <c r="B45" s="4" t="s">
        <v>69</v>
      </c>
      <c r="C45" s="9" t="s">
        <v>6</v>
      </c>
    </row>
    <row r="46" spans="1:3" x14ac:dyDescent="0.25">
      <c r="A46" s="8">
        <v>144</v>
      </c>
      <c r="B46" s="4" t="s">
        <v>70</v>
      </c>
      <c r="C46" s="9" t="s">
        <v>6</v>
      </c>
    </row>
    <row r="47" spans="1:3" x14ac:dyDescent="0.25">
      <c r="A47" s="8">
        <v>145</v>
      </c>
      <c r="B47" s="4" t="s">
        <v>71</v>
      </c>
      <c r="C47" s="9" t="s">
        <v>6</v>
      </c>
    </row>
    <row r="48" spans="1:3" x14ac:dyDescent="0.25">
      <c r="A48" s="8">
        <v>146</v>
      </c>
      <c r="B48" s="4" t="s">
        <v>72</v>
      </c>
      <c r="C48" s="9" t="s">
        <v>6</v>
      </c>
    </row>
    <row r="49" spans="1:3" x14ac:dyDescent="0.25">
      <c r="A49" s="8">
        <v>147</v>
      </c>
      <c r="B49" s="4" t="s">
        <v>73</v>
      </c>
      <c r="C49" s="9" t="s">
        <v>6</v>
      </c>
    </row>
    <row r="50" spans="1:3" x14ac:dyDescent="0.25">
      <c r="A50" s="8">
        <v>148</v>
      </c>
      <c r="B50" s="4" t="s">
        <v>74</v>
      </c>
      <c r="C50" s="9" t="s">
        <v>6</v>
      </c>
    </row>
    <row r="51" spans="1:3" x14ac:dyDescent="0.25">
      <c r="A51" s="8">
        <v>149</v>
      </c>
      <c r="B51" s="4" t="s">
        <v>75</v>
      </c>
      <c r="C51" s="9" t="s">
        <v>6</v>
      </c>
    </row>
    <row r="52" spans="1:3" x14ac:dyDescent="0.25">
      <c r="A52" s="8">
        <v>150</v>
      </c>
      <c r="B52" s="4" t="s">
        <v>76</v>
      </c>
      <c r="C52" s="9" t="s">
        <v>6</v>
      </c>
    </row>
    <row r="53" spans="1:3" x14ac:dyDescent="0.25">
      <c r="A53" s="8">
        <v>151</v>
      </c>
      <c r="B53" s="4" t="s">
        <v>77</v>
      </c>
      <c r="C53" s="9" t="s">
        <v>6</v>
      </c>
    </row>
    <row r="54" spans="1:3" x14ac:dyDescent="0.25">
      <c r="A54" s="8">
        <v>152</v>
      </c>
      <c r="B54" s="4" t="s">
        <v>78</v>
      </c>
      <c r="C54" s="9" t="s">
        <v>6</v>
      </c>
    </row>
    <row r="55" spans="1:3" x14ac:dyDescent="0.25">
      <c r="A55" s="8">
        <v>153</v>
      </c>
      <c r="B55" s="4" t="s">
        <v>79</v>
      </c>
      <c r="C55" s="9" t="s">
        <v>6</v>
      </c>
    </row>
    <row r="56" spans="1:3" x14ac:dyDescent="0.25">
      <c r="A56" s="8">
        <v>154</v>
      </c>
      <c r="B56" s="4" t="s">
        <v>80</v>
      </c>
      <c r="C56" s="9" t="s">
        <v>6</v>
      </c>
    </row>
    <row r="57" spans="1:3" x14ac:dyDescent="0.25">
      <c r="A57" s="8">
        <v>155</v>
      </c>
      <c r="B57" s="4" t="s">
        <v>81</v>
      </c>
      <c r="C57" s="9" t="s">
        <v>6</v>
      </c>
    </row>
    <row r="58" spans="1:3" x14ac:dyDescent="0.25">
      <c r="A58" s="8">
        <v>156</v>
      </c>
      <c r="B58" s="4" t="s">
        <v>82</v>
      </c>
      <c r="C58" s="9" t="s">
        <v>6</v>
      </c>
    </row>
    <row r="59" spans="1:3" x14ac:dyDescent="0.25">
      <c r="A59" s="8">
        <v>157</v>
      </c>
      <c r="B59" s="4" t="s">
        <v>83</v>
      </c>
      <c r="C59" s="9" t="s">
        <v>6</v>
      </c>
    </row>
    <row r="60" spans="1:3" x14ac:dyDescent="0.25">
      <c r="A60" s="8">
        <v>158</v>
      </c>
      <c r="B60" s="2" t="s">
        <v>84</v>
      </c>
      <c r="C60" s="9" t="s">
        <v>24</v>
      </c>
    </row>
    <row r="61" spans="1:3" x14ac:dyDescent="0.25">
      <c r="A61" s="8">
        <v>159</v>
      </c>
      <c r="B61" s="2" t="s">
        <v>85</v>
      </c>
      <c r="C61" s="9" t="s">
        <v>9</v>
      </c>
    </row>
    <row r="62" spans="1:3" x14ac:dyDescent="0.25">
      <c r="A62" s="8">
        <v>160</v>
      </c>
      <c r="B62" s="2" t="s">
        <v>86</v>
      </c>
      <c r="C62" s="9" t="s">
        <v>9</v>
      </c>
    </row>
    <row r="63" spans="1:3" x14ac:dyDescent="0.25">
      <c r="A63" s="8">
        <v>161</v>
      </c>
      <c r="B63" s="2" t="s">
        <v>87</v>
      </c>
      <c r="C63" s="9" t="s">
        <v>9</v>
      </c>
    </row>
    <row r="64" spans="1:3" x14ac:dyDescent="0.25">
      <c r="A64" s="8">
        <v>162</v>
      </c>
      <c r="B64" s="2" t="s">
        <v>88</v>
      </c>
      <c r="C64" s="9" t="s">
        <v>9</v>
      </c>
    </row>
    <row r="65" spans="1:9" x14ac:dyDescent="0.25">
      <c r="A65" s="8">
        <v>163</v>
      </c>
      <c r="B65" s="2" t="s">
        <v>89</v>
      </c>
      <c r="C65" s="9" t="s">
        <v>9</v>
      </c>
    </row>
    <row r="66" spans="1:9" x14ac:dyDescent="0.25">
      <c r="A66" s="8">
        <v>164</v>
      </c>
      <c r="B66" s="5" t="s">
        <v>90</v>
      </c>
      <c r="C66" s="9" t="s">
        <v>25</v>
      </c>
      <c r="H66" s="18"/>
      <c r="I66" s="18"/>
    </row>
    <row r="67" spans="1:9" x14ac:dyDescent="0.25">
      <c r="A67" s="8">
        <v>165</v>
      </c>
      <c r="B67" s="5" t="s">
        <v>91</v>
      </c>
      <c r="C67" s="9" t="s">
        <v>25</v>
      </c>
      <c r="H67" s="18"/>
      <c r="I67" s="18"/>
    </row>
    <row r="68" spans="1:9" x14ac:dyDescent="0.25">
      <c r="A68" s="8">
        <v>166</v>
      </c>
      <c r="B68" s="5" t="s">
        <v>91</v>
      </c>
      <c r="C68" s="9" t="s">
        <v>25</v>
      </c>
      <c r="H68" s="18"/>
      <c r="I68" s="18"/>
    </row>
    <row r="69" spans="1:9" x14ac:dyDescent="0.25">
      <c r="A69" s="8">
        <v>167</v>
      </c>
      <c r="B69" s="6" t="s">
        <v>94</v>
      </c>
      <c r="C69" s="9" t="s">
        <v>25</v>
      </c>
      <c r="H69" s="13"/>
      <c r="I69" s="13"/>
    </row>
    <row r="70" spans="1:9" x14ac:dyDescent="0.25">
      <c r="A70" s="8">
        <v>168</v>
      </c>
      <c r="B70" s="4" t="s">
        <v>96</v>
      </c>
      <c r="C70" s="9" t="s">
        <v>25</v>
      </c>
      <c r="H70" s="14"/>
      <c r="I70" s="15"/>
    </row>
    <row r="71" spans="1:9" x14ac:dyDescent="0.25">
      <c r="A71" s="8">
        <v>169</v>
      </c>
      <c r="B71" s="4" t="s">
        <v>100</v>
      </c>
      <c r="C71" s="9" t="s">
        <v>25</v>
      </c>
      <c r="H71" s="15"/>
      <c r="I71" s="15"/>
    </row>
    <row r="72" spans="1:9" x14ac:dyDescent="0.25">
      <c r="A72" s="8">
        <v>170</v>
      </c>
      <c r="B72" s="4" t="s">
        <v>102</v>
      </c>
      <c r="C72" s="9" t="s">
        <v>25</v>
      </c>
      <c r="H72" s="15"/>
      <c r="I72" s="15"/>
    </row>
    <row r="73" spans="1:9" x14ac:dyDescent="0.25">
      <c r="A73" s="8">
        <v>171</v>
      </c>
      <c r="B73" s="4" t="s">
        <v>104</v>
      </c>
      <c r="C73" s="9" t="s">
        <v>25</v>
      </c>
      <c r="H73" s="15"/>
      <c r="I73" s="15"/>
    </row>
    <row r="74" spans="1:9" x14ac:dyDescent="0.25">
      <c r="A74" s="8">
        <v>172</v>
      </c>
      <c r="B74" s="4" t="s">
        <v>106</v>
      </c>
      <c r="C74" s="9" t="s">
        <v>25</v>
      </c>
      <c r="H74" s="15"/>
      <c r="I74" s="15"/>
    </row>
    <row r="75" spans="1:9" x14ac:dyDescent="0.25">
      <c r="A75" s="8">
        <v>173</v>
      </c>
      <c r="B75" s="4" t="s">
        <v>108</v>
      </c>
      <c r="C75" s="9" t="s">
        <v>25</v>
      </c>
      <c r="H75" s="15"/>
      <c r="I75" s="15"/>
    </row>
    <row r="76" spans="1:9" x14ac:dyDescent="0.25">
      <c r="A76" s="8">
        <v>174</v>
      </c>
      <c r="B76" s="4" t="s">
        <v>108</v>
      </c>
      <c r="C76" s="9" t="s">
        <v>25</v>
      </c>
      <c r="G76" s="14"/>
      <c r="H76" s="15"/>
      <c r="I76" s="15"/>
    </row>
    <row r="77" spans="1:9" x14ac:dyDescent="0.25">
      <c r="A77" s="8">
        <v>175</v>
      </c>
      <c r="B77" s="4" t="s">
        <v>110</v>
      </c>
      <c r="C77" s="9" t="s">
        <v>25</v>
      </c>
      <c r="G77" s="14"/>
      <c r="H77" s="14"/>
      <c r="I77" s="15"/>
    </row>
    <row r="78" spans="1:9" x14ac:dyDescent="0.25">
      <c r="A78" s="8">
        <v>176</v>
      </c>
      <c r="B78" s="7" t="s">
        <v>111</v>
      </c>
      <c r="C78" s="9" t="s">
        <v>25</v>
      </c>
      <c r="G78" s="14"/>
      <c r="H78" s="14"/>
      <c r="I78" s="15"/>
    </row>
    <row r="79" spans="1:9" x14ac:dyDescent="0.25">
      <c r="A79" s="8">
        <v>177</v>
      </c>
      <c r="B79" s="2" t="s">
        <v>112</v>
      </c>
      <c r="C79" s="9" t="s">
        <v>26</v>
      </c>
      <c r="G79" s="14"/>
      <c r="H79" s="15"/>
      <c r="I79" s="15"/>
    </row>
    <row r="80" spans="1:9" x14ac:dyDescent="0.25">
      <c r="A80" s="8">
        <v>178</v>
      </c>
      <c r="B80" s="2" t="s">
        <v>113</v>
      </c>
      <c r="C80" s="9" t="s">
        <v>26</v>
      </c>
      <c r="G80" s="16"/>
      <c r="H80" s="17"/>
      <c r="I80" s="17"/>
    </row>
    <row r="81" spans="1:3" x14ac:dyDescent="0.25">
      <c r="A81" s="8">
        <v>179</v>
      </c>
      <c r="B81" s="2" t="s">
        <v>114</v>
      </c>
      <c r="C81" s="9" t="s">
        <v>26</v>
      </c>
    </row>
    <row r="82" spans="1:3" x14ac:dyDescent="0.25">
      <c r="A82" s="8">
        <v>180</v>
      </c>
      <c r="B82" s="2" t="s">
        <v>115</v>
      </c>
      <c r="C82" s="9" t="s">
        <v>26</v>
      </c>
    </row>
    <row r="83" spans="1:3" x14ac:dyDescent="0.25">
      <c r="A83" s="8">
        <v>181</v>
      </c>
      <c r="B83" s="2" t="s">
        <v>116</v>
      </c>
      <c r="C83" s="9" t="s">
        <v>26</v>
      </c>
    </row>
    <row r="84" spans="1:3" x14ac:dyDescent="0.25">
      <c r="A84" s="8">
        <v>182</v>
      </c>
      <c r="B84" s="2" t="s">
        <v>117</v>
      </c>
      <c r="C84" s="9" t="s">
        <v>26</v>
      </c>
    </row>
    <row r="85" spans="1:3" x14ac:dyDescent="0.25">
      <c r="A85" s="8">
        <v>183</v>
      </c>
      <c r="B85" s="2" t="s">
        <v>118</v>
      </c>
      <c r="C85" s="9" t="s">
        <v>26</v>
      </c>
    </row>
    <row r="86" spans="1:3" x14ac:dyDescent="0.25">
      <c r="A86" s="8">
        <v>184</v>
      </c>
      <c r="B86" s="2" t="s">
        <v>119</v>
      </c>
      <c r="C86" s="9" t="s">
        <v>26</v>
      </c>
    </row>
    <row r="87" spans="1:3" x14ac:dyDescent="0.25">
      <c r="A87" s="8">
        <v>185</v>
      </c>
      <c r="B87" s="2" t="s">
        <v>27</v>
      </c>
      <c r="C87" s="9" t="s">
        <v>27</v>
      </c>
    </row>
    <row r="88" spans="1:3" x14ac:dyDescent="0.25">
      <c r="A88" s="8">
        <v>186</v>
      </c>
      <c r="B88" s="10" t="s">
        <v>28</v>
      </c>
      <c r="C88" s="11" t="s">
        <v>28</v>
      </c>
    </row>
    <row r="89" spans="1:3" x14ac:dyDescent="0.25">
      <c r="A89" s="8">
        <v>187</v>
      </c>
      <c r="B89" s="2" t="s">
        <v>144</v>
      </c>
      <c r="C89" s="9" t="s">
        <v>144</v>
      </c>
    </row>
    <row r="90" spans="1:3" x14ac:dyDescent="0.25">
      <c r="A90" s="8">
        <v>188</v>
      </c>
      <c r="B90" s="2" t="s">
        <v>147</v>
      </c>
      <c r="C90" s="9" t="s">
        <v>147</v>
      </c>
    </row>
    <row r="91" spans="1:3" x14ac:dyDescent="0.25">
      <c r="A91" s="8">
        <v>189</v>
      </c>
      <c r="B91" s="2" t="s">
        <v>150</v>
      </c>
      <c r="C91" s="9" t="s">
        <v>148</v>
      </c>
    </row>
    <row r="92" spans="1:3" x14ac:dyDescent="0.25">
      <c r="A92" s="8">
        <v>190</v>
      </c>
      <c r="B92" s="2" t="s">
        <v>151</v>
      </c>
      <c r="C92" s="9" t="s">
        <v>149</v>
      </c>
    </row>
    <row r="93" spans="1:3" x14ac:dyDescent="0.25">
      <c r="A93" s="8">
        <v>191</v>
      </c>
      <c r="B93" s="2" t="s">
        <v>152</v>
      </c>
      <c r="C93" s="9" t="s">
        <v>149</v>
      </c>
    </row>
    <row r="94" spans="1:3" x14ac:dyDescent="0.25">
      <c r="A94" s="8">
        <v>192</v>
      </c>
      <c r="B94" s="2" t="s">
        <v>153</v>
      </c>
      <c r="C94" s="9" t="s">
        <v>149</v>
      </c>
    </row>
    <row r="95" spans="1:3" x14ac:dyDescent="0.25">
      <c r="A95" s="8">
        <v>193</v>
      </c>
      <c r="B95" s="2" t="s">
        <v>154</v>
      </c>
      <c r="C95" s="9" t="s">
        <v>149</v>
      </c>
    </row>
    <row r="96" spans="1:3" x14ac:dyDescent="0.25">
      <c r="A96" s="8">
        <v>194</v>
      </c>
      <c r="B96" s="2" t="s">
        <v>155</v>
      </c>
      <c r="C96" s="9" t="s">
        <v>149</v>
      </c>
    </row>
    <row r="97" spans="1:3" x14ac:dyDescent="0.25">
      <c r="A97" s="8">
        <v>195</v>
      </c>
      <c r="B97" s="2" t="s">
        <v>156</v>
      </c>
      <c r="C97" s="9" t="s">
        <v>145</v>
      </c>
    </row>
    <row r="98" spans="1:3" x14ac:dyDescent="0.25">
      <c r="A98" s="8">
        <v>196</v>
      </c>
      <c r="B98" s="2" t="s">
        <v>157</v>
      </c>
      <c r="C98" s="9" t="s">
        <v>145</v>
      </c>
    </row>
    <row r="99" spans="1:3" x14ac:dyDescent="0.25">
      <c r="A99" s="8">
        <v>197</v>
      </c>
      <c r="B99" s="2" t="s">
        <v>146</v>
      </c>
      <c r="C99" s="9" t="s">
        <v>146</v>
      </c>
    </row>
    <row r="100" spans="1:3" x14ac:dyDescent="0.25">
      <c r="A100" s="8">
        <v>198</v>
      </c>
      <c r="B100" s="2"/>
      <c r="C100" s="9"/>
    </row>
    <row r="101" spans="1:3" x14ac:dyDescent="0.25">
      <c r="A101" s="8">
        <v>199</v>
      </c>
      <c r="B101" s="2"/>
      <c r="C101" s="9"/>
    </row>
    <row r="102" spans="1:3" x14ac:dyDescent="0.25">
      <c r="A102" s="8">
        <v>200</v>
      </c>
      <c r="B102" s="2"/>
      <c r="C102" s="9"/>
    </row>
  </sheetData>
  <phoneticPr fontId="1" type="noConversion"/>
  <dataValidations count="2">
    <dataValidation type="list" allowBlank="1" showInputMessage="1" showErrorMessage="1" sqref="C3:C104" xr:uid="{1DAE123F-F309-4CCE-A9CB-47D5106E67A0}">
      <formula1>ItemList</formula1>
    </dataValidation>
    <dataValidation type="list" allowBlank="1" showInputMessage="1" showErrorMessage="1" sqref="A3:A101 A103:A130 A102" xr:uid="{DF72151E-D677-4734-BE33-C07295607FE6}">
      <formula1>$A$3:$A$102</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9"/>
  <sheetViews>
    <sheetView zoomScale="95" zoomScaleNormal="95" workbookViewId="0">
      <pane ySplit="2" topLeftCell="A90" activePane="bottomLeft" state="frozen"/>
      <selection pane="bottomLeft" activeCell="H102" sqref="H102"/>
    </sheetView>
  </sheetViews>
  <sheetFormatPr defaultRowHeight="24.95" customHeight="1" x14ac:dyDescent="0.25"/>
  <cols>
    <col min="1" max="1" width="9.85546875" customWidth="1"/>
    <col min="2" max="2" width="29.85546875" customWidth="1"/>
    <col min="3" max="3" width="15.7109375" customWidth="1"/>
    <col min="4" max="4" width="32.5703125" customWidth="1"/>
    <col min="5" max="5" width="11.28515625" style="1" customWidth="1"/>
    <col min="6" max="6" width="9.85546875" customWidth="1"/>
    <col min="7" max="7" width="11.7109375" customWidth="1"/>
    <col min="8" max="8" width="11.28515625" customWidth="1"/>
    <col min="9" max="9" width="15.28515625" style="19" customWidth="1"/>
    <col min="10" max="10" width="18" customWidth="1"/>
    <col min="11" max="11" width="45.85546875" customWidth="1"/>
  </cols>
  <sheetData>
    <row r="1" spans="1:10" ht="15.75" customHeight="1" x14ac:dyDescent="0.25"/>
    <row r="2" spans="1:10" s="21" customFormat="1" ht="30.75" customHeight="1" x14ac:dyDescent="0.25">
      <c r="A2" s="39" t="s">
        <v>0</v>
      </c>
      <c r="B2" s="39" t="s">
        <v>1</v>
      </c>
      <c r="C2" s="39" t="s">
        <v>2</v>
      </c>
      <c r="D2" s="39" t="s">
        <v>127</v>
      </c>
      <c r="E2" s="40" t="s">
        <v>135</v>
      </c>
      <c r="F2" s="39" t="s">
        <v>3</v>
      </c>
      <c r="G2" s="40" t="s">
        <v>4</v>
      </c>
      <c r="H2" s="40" t="s">
        <v>5</v>
      </c>
      <c r="I2" s="40" t="s">
        <v>134</v>
      </c>
      <c r="J2" s="39" t="s">
        <v>143</v>
      </c>
    </row>
    <row r="3" spans="1:10" ht="24.95" customHeight="1" x14ac:dyDescent="0.35">
      <c r="A3">
        <v>101</v>
      </c>
      <c r="B3" t="str">
        <f>IFERROR(VLOOKUP(A3,ItemList!A:C,2,FALSE), "")</f>
        <v>Lampara socket 13AMP(double)</v>
      </c>
      <c r="C3" t="str">
        <f>IFERROR(VLOOKUP(B3,ItemList!B:D,2,FALSE), "")</f>
        <v>Electrical</v>
      </c>
      <c r="D3" s="12" t="s">
        <v>128</v>
      </c>
      <c r="E3" s="20">
        <v>50</v>
      </c>
      <c r="F3" t="s">
        <v>121</v>
      </c>
      <c r="G3">
        <v>12</v>
      </c>
      <c r="H3">
        <f>G3+SUMIFS(Transactions!F:F,Transactions!C:C,A3,Transactions!E:E,"Inflow")-SUMIFS(Transactions!F:F,Transactions!C:C,A3,Transactions!E:E,"Outflow")</f>
        <v>172</v>
      </c>
      <c r="I3" s="19">
        <f>H3*E3</f>
        <v>8600</v>
      </c>
      <c r="J3" s="38" t="str">
        <f>IF(I3&lt;=0, "Out of Stock", IF(I3&lt;VLOOKUP(B3, Thresholds!$B$3:$C$150, 2, FALSE), "Low Stock", "In Stock"))</f>
        <v>In Stock</v>
      </c>
    </row>
    <row r="4" spans="1:10" ht="24.95" customHeight="1" x14ac:dyDescent="0.35">
      <c r="A4">
        <v>102</v>
      </c>
      <c r="B4" t="str">
        <f>IFERROR(VLOOKUP(A4,ItemList!A:C,2,FALSE), "")</f>
        <v>Lampara socket 13AMP(single)</v>
      </c>
      <c r="C4" t="str">
        <f>IFERROR(VLOOKUP(B4,ItemList!B:D,2,FALSE), "")</f>
        <v>Electrical</v>
      </c>
      <c r="D4" s="12" t="s">
        <v>129</v>
      </c>
      <c r="E4" s="20">
        <v>100</v>
      </c>
      <c r="F4" t="s">
        <v>121</v>
      </c>
      <c r="G4">
        <v>3</v>
      </c>
      <c r="H4">
        <f>G4+SUMIFS(Transactions!F:F,Transactions!C:C,A4,Transactions!E:E,"Inflow")-SUMIFS(Transactions!F:F,Transactions!C:C,A4,Transactions!E:E,"Outflow")</f>
        <v>13</v>
      </c>
      <c r="I4" s="19">
        <f t="shared" ref="I4:I67" si="0">H4*E4</f>
        <v>1300</v>
      </c>
      <c r="J4" s="38" t="str">
        <f>IF(I4&lt;=0, "Out of Stock", IF(I4&lt;VLOOKUP(B4, Thresholds!$B$3:$C$150, 2, FALSE), "Low Stock", "In Stock"))</f>
        <v>In Stock</v>
      </c>
    </row>
    <row r="5" spans="1:10" ht="24.95" customHeight="1" x14ac:dyDescent="0.35">
      <c r="A5">
        <v>103</v>
      </c>
      <c r="B5" t="str">
        <f>IFERROR(VLOOKUP(A5,ItemList!A:C,2,FALSE), "")</f>
        <v xml:space="preserve">Good man A/C switch </v>
      </c>
      <c r="C5" t="str">
        <f>IFERROR(VLOOKUP(B5,ItemList!B:D,2,FALSE), "")</f>
        <v>Electrical</v>
      </c>
      <c r="D5" s="12" t="s">
        <v>129</v>
      </c>
      <c r="E5" s="20">
        <v>100</v>
      </c>
      <c r="F5" t="s">
        <v>121</v>
      </c>
      <c r="G5">
        <v>2</v>
      </c>
      <c r="H5">
        <f>G5+SUMIFS(Transactions!F:F,Transactions!C:C,A5,Transactions!E:E,"Inflow")-SUMIFS(Transactions!F:F,Transactions!C:C,A5,Transactions!E:E,"Outflow")</f>
        <v>102</v>
      </c>
      <c r="I5" s="19">
        <f t="shared" si="0"/>
        <v>10200</v>
      </c>
      <c r="J5" s="38" t="str">
        <f>IF(I5&lt;=0, "Out of Stock", IF(I5&lt;VLOOKUP(B5, Thresholds!$B$3:$C$150, 2, FALSE), "Low Stock", "In Stock"))</f>
        <v>In Stock</v>
      </c>
    </row>
    <row r="6" spans="1:10" ht="24.95" customHeight="1" x14ac:dyDescent="0.35">
      <c r="A6">
        <v>104</v>
      </c>
      <c r="B6" t="str">
        <f>IFERROR(VLOOKUP(A6,ItemList!A:C,2,FALSE), "")</f>
        <v>Good man 1 gang</v>
      </c>
      <c r="C6" t="str">
        <f>IFERROR(VLOOKUP(B6,ItemList!B:D,2,FALSE), "")</f>
        <v>Electrical</v>
      </c>
      <c r="D6" s="12" t="s">
        <v>129</v>
      </c>
      <c r="E6" s="20">
        <v>100</v>
      </c>
      <c r="F6" t="s">
        <v>121</v>
      </c>
      <c r="G6">
        <v>2</v>
      </c>
      <c r="H6">
        <f>G6+SUMIFS(Transactions!F:F,Transactions!C:C,A6,Transactions!E:E,"Inflow")-SUMIFS(Transactions!F:F,Transactions!C:C,A6,Transactions!E:E,"Outflow")</f>
        <v>52</v>
      </c>
      <c r="I6" s="19">
        <f t="shared" si="0"/>
        <v>5200</v>
      </c>
      <c r="J6" s="38" t="str">
        <f>IF(I6&lt;=0, "Out of Stock", IF(I6&lt;VLOOKUP(B6, Thresholds!$B$3:$C$150, 2, FALSE), "Low Stock", "In Stock"))</f>
        <v>In Stock</v>
      </c>
    </row>
    <row r="7" spans="1:10" ht="24.95" customHeight="1" x14ac:dyDescent="0.35">
      <c r="A7">
        <v>105</v>
      </c>
      <c r="B7" t="str">
        <f>IFERROR(VLOOKUP(A7,ItemList!A:C,2,FALSE), "")</f>
        <v>Good man 2 gang</v>
      </c>
      <c r="C7" t="str">
        <f>IFERROR(VLOOKUP(B7,ItemList!B:D,2,FALSE), "")</f>
        <v>Electrical</v>
      </c>
      <c r="D7" s="12" t="s">
        <v>129</v>
      </c>
      <c r="E7" s="20">
        <v>100</v>
      </c>
      <c r="F7" t="s">
        <v>121</v>
      </c>
      <c r="G7">
        <v>2</v>
      </c>
      <c r="H7">
        <f>G7+SUMIFS(Transactions!F:F,Transactions!C:C,A7,Transactions!E:E,"Inflow")-SUMIFS(Transactions!F:F,Transactions!C:C,A7,Transactions!E:E,"Outflow")</f>
        <v>7</v>
      </c>
      <c r="I7" s="19">
        <f t="shared" si="0"/>
        <v>700</v>
      </c>
      <c r="J7" s="38" t="str">
        <f>IF(I7&lt;=0, "Out of Stock", IF(I7&lt;VLOOKUP(B7, Thresholds!$B$3:$C$150, 2, FALSE), "Low Stock", "In Stock"))</f>
        <v>In Stock</v>
      </c>
    </row>
    <row r="8" spans="1:10" ht="24.95" customHeight="1" x14ac:dyDescent="0.35">
      <c r="A8">
        <v>106</v>
      </c>
      <c r="B8" t="str">
        <f>IFERROR(VLOOKUP(A8,ItemList!A:C,2,FALSE), "")</f>
        <v>Good man 3 gang</v>
      </c>
      <c r="C8" t="str">
        <f>IFERROR(VLOOKUP(B8,ItemList!B:D,2,FALSE), "")</f>
        <v>Electrical</v>
      </c>
      <c r="D8" s="12" t="s">
        <v>129</v>
      </c>
      <c r="E8" s="20">
        <v>100</v>
      </c>
      <c r="F8" t="s">
        <v>121</v>
      </c>
      <c r="G8">
        <v>1</v>
      </c>
      <c r="H8">
        <f>G8+SUMIFS(Transactions!F:F,Transactions!C:C,A8,Transactions!E:E,"Inflow")-SUMIFS(Transactions!F:F,Transactions!C:C,A8,Transactions!E:E,"Outflow")</f>
        <v>251</v>
      </c>
      <c r="I8" s="19">
        <f t="shared" si="0"/>
        <v>25100</v>
      </c>
      <c r="J8" s="38" t="str">
        <f>IF(I8&lt;=0, "Out of Stock", IF(I8&lt;VLOOKUP(B8, Thresholds!$B$3:$C$150, 2, FALSE), "Low Stock", "In Stock"))</f>
        <v>In Stock</v>
      </c>
    </row>
    <row r="9" spans="1:10" ht="24.95" customHeight="1" x14ac:dyDescent="0.35">
      <c r="A9">
        <v>107</v>
      </c>
      <c r="B9" t="str">
        <f>IFERROR(VLOOKUP(A9,ItemList!A:C,2,FALSE), "")</f>
        <v>Good man socket 13AMP(single)</v>
      </c>
      <c r="C9" t="str">
        <f>IFERROR(VLOOKUP(B9,ItemList!B:D,2,FALSE), "")</f>
        <v>Electrical</v>
      </c>
      <c r="D9" s="12" t="s">
        <v>129</v>
      </c>
      <c r="E9" s="20">
        <v>100</v>
      </c>
      <c r="F9" t="s">
        <v>121</v>
      </c>
      <c r="G9">
        <v>2</v>
      </c>
      <c r="H9">
        <f>G9+SUMIFS(Transactions!F:F,Transactions!C:C,A9,Transactions!E:E,"Inflow")-SUMIFS(Transactions!F:F,Transactions!C:C,A9,Transactions!E:E,"Outflow")</f>
        <v>2</v>
      </c>
      <c r="I9" s="19">
        <f t="shared" si="0"/>
        <v>200</v>
      </c>
      <c r="J9" s="38" t="str">
        <f>IF(I9&lt;=0, "Out of Stock", IF(I9&lt;VLOOKUP(B9, Thresholds!$B$3:$C$150, 2, FALSE), "Low Stock", "In Stock"))</f>
        <v>In Stock</v>
      </c>
    </row>
    <row r="10" spans="1:10" ht="24.95" customHeight="1" x14ac:dyDescent="0.35">
      <c r="A10">
        <v>108</v>
      </c>
      <c r="B10" t="str">
        <f>IFERROR(VLOOKUP(A10,ItemList!A:C,2,FALSE), "")</f>
        <v>20mm Pipe dignity</v>
      </c>
      <c r="C10" t="str">
        <f>IFERROR(VLOOKUP(B10,ItemList!B:D,2,FALSE), "")</f>
        <v>Electrical</v>
      </c>
      <c r="D10" s="12" t="s">
        <v>130</v>
      </c>
      <c r="E10" s="20">
        <v>25</v>
      </c>
      <c r="F10" t="s">
        <v>124</v>
      </c>
      <c r="G10">
        <v>70</v>
      </c>
      <c r="H10">
        <f>G10+SUMIFS(Transactions!F:F,Transactions!C:C,A10,Transactions!E:E,"Inflow")-SUMIFS(Transactions!F:F,Transactions!C:C,A10,Transactions!E:E,"Outflow")</f>
        <v>75</v>
      </c>
      <c r="I10" s="19">
        <f t="shared" si="0"/>
        <v>1875</v>
      </c>
      <c r="J10" s="38" t="str">
        <f>IF(I10&lt;=0, "Out of Stock", IF(I10&lt;VLOOKUP(B10, Thresholds!$B$3:$C$150, 2, FALSE), "Low Stock", "In Stock"))</f>
        <v>In Stock</v>
      </c>
    </row>
    <row r="11" spans="1:10" ht="24.95" customHeight="1" x14ac:dyDescent="0.35">
      <c r="A11">
        <v>109</v>
      </c>
      <c r="B11" t="str">
        <f>IFERROR(VLOOKUP(A11,ItemList!A:C,2,FALSE), "")</f>
        <v>25mm Pipe dignity</v>
      </c>
      <c r="C11" t="str">
        <f>IFERROR(VLOOKUP(B11,ItemList!B:D,2,FALSE), "")</f>
        <v>Electrical</v>
      </c>
      <c r="D11" s="12" t="s">
        <v>130</v>
      </c>
      <c r="E11" s="20">
        <v>25</v>
      </c>
      <c r="F11" t="s">
        <v>124</v>
      </c>
      <c r="G11">
        <v>50</v>
      </c>
      <c r="H11">
        <f>G11+SUMIFS(Transactions!F:F,Transactions!C:C,A11,Transactions!E:E,"Inflow")-SUMIFS(Transactions!F:F,Transactions!C:C,A11,Transactions!E:E,"Outflow")</f>
        <v>55</v>
      </c>
      <c r="I11" s="19">
        <f t="shared" si="0"/>
        <v>1375</v>
      </c>
      <c r="J11" s="38" t="str">
        <f>IF(I11&lt;=0, "Out of Stock", IF(I11&lt;VLOOKUP(B11, Thresholds!$B$3:$C$150, 2, FALSE), "Low Stock", "In Stock"))</f>
        <v>In Stock</v>
      </c>
    </row>
    <row r="12" spans="1:10" ht="24.95" customHeight="1" x14ac:dyDescent="0.35">
      <c r="A12">
        <v>110</v>
      </c>
      <c r="B12" t="str">
        <f>IFERROR(VLOOKUP(A12,ItemList!A:C,2,FALSE), "")</f>
        <v>20mm coupler</v>
      </c>
      <c r="C12" t="str">
        <f>IFERROR(VLOOKUP(B12,ItemList!B:D,2,FALSE), "")</f>
        <v>Electrical</v>
      </c>
      <c r="D12" s="12" t="s">
        <v>131</v>
      </c>
      <c r="E12" s="20">
        <v>100</v>
      </c>
      <c r="F12" t="s">
        <v>122</v>
      </c>
      <c r="G12">
        <v>27</v>
      </c>
      <c r="H12">
        <f>G12+SUMIFS(Transactions!F:F,Transactions!C:C,A12,Transactions!E:E,"Inflow")-SUMIFS(Transactions!F:F,Transactions!C:C,A12,Transactions!E:E,"Outflow")</f>
        <v>29</v>
      </c>
      <c r="I12" s="19">
        <f t="shared" si="0"/>
        <v>2900</v>
      </c>
      <c r="J12" s="38" t="str">
        <f>IF(I12&lt;=0, "Out of Stock", IF(I12&lt;VLOOKUP(B12, Thresholds!$B$3:$C$150, 2, FALSE), "Low Stock", "In Stock"))</f>
        <v>In Stock</v>
      </c>
    </row>
    <row r="13" spans="1:10" ht="24.95" customHeight="1" x14ac:dyDescent="0.35">
      <c r="A13">
        <v>111</v>
      </c>
      <c r="B13" t="str">
        <f>IFERROR(VLOOKUP(A13,ItemList!A:C,2,FALSE), "")</f>
        <v>25mm coupler</v>
      </c>
      <c r="C13" t="str">
        <f>IFERROR(VLOOKUP(B13,ItemList!B:D,2,FALSE), "")</f>
        <v>Electrical</v>
      </c>
      <c r="D13" s="12" t="s">
        <v>131</v>
      </c>
      <c r="E13" s="20">
        <v>100</v>
      </c>
      <c r="F13" t="s">
        <v>122</v>
      </c>
      <c r="G13">
        <v>34</v>
      </c>
      <c r="H13">
        <f>G13+SUMIFS(Transactions!F:F,Transactions!C:C,A13,Transactions!E:E,"Inflow")-SUMIFS(Transactions!F:F,Transactions!C:C,A13,Transactions!E:E,"Outflow")</f>
        <v>31</v>
      </c>
      <c r="I13" s="19">
        <f t="shared" si="0"/>
        <v>3100</v>
      </c>
      <c r="J13" s="38" t="str">
        <f>IF(I13&lt;=0, "Out of Stock", IF(I13&lt;VLOOKUP(B13, Thresholds!$B$3:$C$150, 2, FALSE), "Low Stock", "In Stock"))</f>
        <v>In Stock</v>
      </c>
    </row>
    <row r="14" spans="1:10" ht="24.95" customHeight="1" x14ac:dyDescent="0.35">
      <c r="A14">
        <v>112</v>
      </c>
      <c r="B14" t="str">
        <f>IFERROR(VLOOKUP(A14,ItemList!A:C,2,FALSE), "")</f>
        <v>Male bush</v>
      </c>
      <c r="C14" t="str">
        <f>IFERROR(VLOOKUP(B14,ItemList!B:D,2,FALSE), "")</f>
        <v>Electrical</v>
      </c>
      <c r="D14" s="12" t="s">
        <v>131</v>
      </c>
      <c r="E14" s="20">
        <v>100</v>
      </c>
      <c r="F14" t="s">
        <v>122</v>
      </c>
      <c r="G14">
        <v>40</v>
      </c>
      <c r="H14">
        <f>G14+SUMIFS(Transactions!F:F,Transactions!C:C,A14,Transactions!E:E,"Inflow")-SUMIFS(Transactions!F:F,Transactions!C:C,A14,Transactions!E:E,"Outflow")</f>
        <v>35</v>
      </c>
      <c r="I14" s="19">
        <f t="shared" si="0"/>
        <v>3500</v>
      </c>
      <c r="J14" s="38" t="str">
        <f>IF(I14&lt;=0, "Out of Stock", IF(I14&lt;VLOOKUP(B14, Thresholds!$B$3:$C$150, 2, FALSE), "Low Stock", "In Stock"))</f>
        <v>In Stock</v>
      </c>
    </row>
    <row r="15" spans="1:10" ht="24.95" customHeight="1" x14ac:dyDescent="0.35">
      <c r="A15">
        <v>113</v>
      </c>
      <c r="B15" t="str">
        <f>IFERROR(VLOOKUP(A15,ItemList!A:C,2,FALSE), "")</f>
        <v>Pvc gum</v>
      </c>
      <c r="C15" t="str">
        <f>IFERROR(VLOOKUP(B15,ItemList!B:D,2,FALSE), "")</f>
        <v>Electrical</v>
      </c>
      <c r="D15" s="12" t="s">
        <v>132</v>
      </c>
      <c r="E15" s="20">
        <v>8</v>
      </c>
      <c r="F15" t="s">
        <v>123</v>
      </c>
      <c r="G15">
        <v>16</v>
      </c>
      <c r="H15">
        <f>G15+SUMIFS(Transactions!F:F,Transactions!C:C,A15,Transactions!E:E,"Inflow")-SUMIFS(Transactions!F:F,Transactions!C:C,A15,Transactions!E:E,"Outflow")</f>
        <v>16</v>
      </c>
      <c r="I15" s="19">
        <f t="shared" si="0"/>
        <v>128</v>
      </c>
      <c r="J15" s="38" t="str">
        <f>IF(I15&lt;=0, "Out of Stock", IF(I15&lt;VLOOKUP(B15, Thresholds!$B$3:$C$150, 2, FALSE), "Low Stock", "In Stock"))</f>
        <v>In Stock</v>
      </c>
    </row>
    <row r="16" spans="1:10" ht="24.95" customHeight="1" x14ac:dyDescent="0.35">
      <c r="A16">
        <v>114</v>
      </c>
      <c r="B16" t="str">
        <f>IFERROR(VLOOKUP(A16,ItemList!A:C,2,FALSE), "")</f>
        <v>4 way box</v>
      </c>
      <c r="C16" t="str">
        <f>IFERROR(VLOOKUP(B16,ItemList!B:D,2,FALSE), "")</f>
        <v>Electrical</v>
      </c>
      <c r="D16" s="12" t="s">
        <v>131</v>
      </c>
      <c r="E16" s="20">
        <v>100</v>
      </c>
      <c r="F16" t="s">
        <v>122</v>
      </c>
      <c r="G16">
        <v>23</v>
      </c>
      <c r="H16">
        <f>G16+SUMIFS(Transactions!F:F,Transactions!C:C,A16,Transactions!E:E,"Inflow")-SUMIFS(Transactions!F:F,Transactions!C:C,A16,Transactions!E:E,"Outflow")</f>
        <v>23</v>
      </c>
      <c r="I16" s="19">
        <f t="shared" si="0"/>
        <v>2300</v>
      </c>
      <c r="J16" s="38" t="str">
        <f>IF(I16&lt;=0, "Out of Stock", IF(I16&lt;VLOOKUP(B16, Thresholds!$B$3:$C$150, 2, FALSE), "Low Stock", "In Stock"))</f>
        <v>In Stock</v>
      </c>
    </row>
    <row r="17" spans="1:10" ht="24.95" customHeight="1" x14ac:dyDescent="0.35">
      <c r="A17">
        <v>115</v>
      </c>
      <c r="B17" t="str">
        <f>IFERROR(VLOOKUP(A17,ItemList!A:C,2,FALSE), "")</f>
        <v>Tee box</v>
      </c>
      <c r="C17" t="str">
        <f>IFERROR(VLOOKUP(B17,ItemList!B:D,2,FALSE), "")</f>
        <v>Electrical</v>
      </c>
      <c r="D17" s="12" t="s">
        <v>131</v>
      </c>
      <c r="E17" s="20">
        <v>100</v>
      </c>
      <c r="F17" t="s">
        <v>122</v>
      </c>
      <c r="G17">
        <v>8</v>
      </c>
      <c r="H17">
        <f>G17+SUMIFS(Transactions!F:F,Transactions!C:C,A17,Transactions!E:E,"Inflow")-SUMIFS(Transactions!F:F,Transactions!C:C,A17,Transactions!E:E,"Outflow")</f>
        <v>8</v>
      </c>
      <c r="I17" s="19">
        <f t="shared" si="0"/>
        <v>800</v>
      </c>
      <c r="J17" s="38" t="str">
        <f>IF(I17&lt;=0, "Out of Stock", IF(I17&lt;VLOOKUP(B17, Thresholds!$B$3:$C$150, 2, FALSE), "Low Stock", "In Stock"))</f>
        <v>In Stock</v>
      </c>
    </row>
    <row r="18" spans="1:10" ht="24.95" customHeight="1" x14ac:dyDescent="0.35">
      <c r="A18">
        <v>116</v>
      </c>
      <c r="B18" t="str">
        <f>IFERROR(VLOOKUP(A18,ItemList!A:C,2,FALSE), "")</f>
        <v>3 x 3 box</v>
      </c>
      <c r="C18" t="str">
        <f>IFERROR(VLOOKUP(B18,ItemList!B:D,2,FALSE), "")</f>
        <v>Electrical</v>
      </c>
      <c r="D18" s="12" t="s">
        <v>133</v>
      </c>
      <c r="E18" s="20">
        <v>10</v>
      </c>
      <c r="F18" t="s">
        <v>122</v>
      </c>
      <c r="G18">
        <v>132</v>
      </c>
      <c r="H18">
        <f>G18+SUMIFS(Transactions!F:F,Transactions!C:C,A18,Transactions!E:E,"Inflow")-SUMIFS(Transactions!F:F,Transactions!C:C,A18,Transactions!E:E,"Outflow")</f>
        <v>135</v>
      </c>
      <c r="I18" s="19">
        <f t="shared" si="0"/>
        <v>1350</v>
      </c>
      <c r="J18" s="38" t="str">
        <f>IF(I18&lt;=0, "Out of Stock", IF(I18&lt;VLOOKUP(B18, Thresholds!$B$3:$C$150, 2, FALSE), "Low Stock", "In Stock"))</f>
        <v>In Stock</v>
      </c>
    </row>
    <row r="19" spans="1:10" ht="24.95" customHeight="1" x14ac:dyDescent="0.35">
      <c r="A19">
        <v>117</v>
      </c>
      <c r="B19" t="str">
        <f>IFERROR(VLOOKUP(A19,ItemList!A:C,2,FALSE), "")</f>
        <v>3 x 6 box</v>
      </c>
      <c r="C19" t="str">
        <f>IFERROR(VLOOKUP(B19,ItemList!B:D,2,FALSE), "")</f>
        <v>Electrical</v>
      </c>
      <c r="D19" s="12" t="s">
        <v>133</v>
      </c>
      <c r="E19" s="20">
        <v>10</v>
      </c>
      <c r="F19" t="s">
        <v>122</v>
      </c>
      <c r="G19">
        <v>74</v>
      </c>
      <c r="H19">
        <f>G19+SUMIFS(Transactions!F:F,Transactions!C:C,A19,Transactions!E:E,"Inflow")-SUMIFS(Transactions!F:F,Transactions!C:C,A19,Transactions!E:E,"Outflow")</f>
        <v>77</v>
      </c>
      <c r="I19" s="19">
        <f t="shared" si="0"/>
        <v>770</v>
      </c>
      <c r="J19" s="38" t="str">
        <f>IF(I19&lt;=0, "Out of Stock", IF(I19&lt;VLOOKUP(B19, Thresholds!$B$3:$C$150, 2, FALSE), "Low Stock", "In Stock"))</f>
        <v>In Stock</v>
      </c>
    </row>
    <row r="20" spans="1:10" ht="24.95" customHeight="1" x14ac:dyDescent="0.35">
      <c r="A20">
        <v>118</v>
      </c>
      <c r="B20" t="str">
        <f>IFERROR(VLOOKUP(A20,ItemList!A:C,2,FALSE), "")</f>
        <v>6 x 6 cooker unit</v>
      </c>
      <c r="C20" t="str">
        <f>IFERROR(VLOOKUP(B20,ItemList!B:D,2,FALSE), "")</f>
        <v>Electrical</v>
      </c>
      <c r="D20" s="12" t="s">
        <v>133</v>
      </c>
      <c r="E20" s="20">
        <v>10</v>
      </c>
      <c r="F20" t="s">
        <v>7</v>
      </c>
      <c r="G20">
        <v>20</v>
      </c>
      <c r="H20">
        <f>G20+SUMIFS(Transactions!F:F,Transactions!C:C,A20,Transactions!E:E,"Inflow")-SUMIFS(Transactions!F:F,Transactions!C:C,A20,Transactions!E:E,"Outflow")</f>
        <v>20</v>
      </c>
      <c r="I20" s="19">
        <f t="shared" si="0"/>
        <v>200</v>
      </c>
      <c r="J20" s="38" t="str">
        <f>IF(I20&lt;=0, "Out of Stock", IF(I20&lt;VLOOKUP(B20, Thresholds!$B$3:$C$150, 2, FALSE), "Low Stock", "In Stock"))</f>
        <v>In Stock</v>
      </c>
    </row>
    <row r="21" spans="1:10" ht="24.95" customHeight="1" x14ac:dyDescent="0.35">
      <c r="A21">
        <v>119</v>
      </c>
      <c r="B21" t="str">
        <f>IFERROR(VLOOKUP(A21,ItemList!A:C,2,FALSE), "")</f>
        <v>6 x 9 box</v>
      </c>
      <c r="C21" t="str">
        <f>IFERROR(VLOOKUP(B21,ItemList!B:D,2,FALSE), "")</f>
        <v>Electrical</v>
      </c>
      <c r="D21" s="12" t="s">
        <v>133</v>
      </c>
      <c r="E21" s="20">
        <v>10</v>
      </c>
      <c r="F21" t="s">
        <v>122</v>
      </c>
      <c r="G21">
        <v>40</v>
      </c>
      <c r="H21">
        <f>G21+SUMIFS(Transactions!F:F,Transactions!C:C,A21,Transactions!E:E,"Inflow")-SUMIFS(Transactions!F:F,Transactions!C:C,A21,Transactions!E:E,"Outflow")</f>
        <v>37</v>
      </c>
      <c r="I21" s="19">
        <f t="shared" si="0"/>
        <v>370</v>
      </c>
      <c r="J21" s="38" t="str">
        <f>IF(I21&lt;=0, "Out of Stock", IF(I21&lt;VLOOKUP(B21, Thresholds!$B$3:$C$150, 2, FALSE), "Low Stock", "In Stock"))</f>
        <v>In Stock</v>
      </c>
    </row>
    <row r="22" spans="1:10" ht="24.95" customHeight="1" x14ac:dyDescent="0.35">
      <c r="A22">
        <v>120</v>
      </c>
      <c r="B22" t="str">
        <f>IFERROR(VLOOKUP(A22,ItemList!A:C,2,FALSE), "")</f>
        <v>Looping box</v>
      </c>
      <c r="C22" t="str">
        <f>IFERROR(VLOOKUP(B22,ItemList!B:D,2,FALSE), "")</f>
        <v>Electrical</v>
      </c>
      <c r="D22" s="12" t="s">
        <v>131</v>
      </c>
      <c r="E22" s="20">
        <v>100</v>
      </c>
      <c r="F22" t="s">
        <v>122</v>
      </c>
      <c r="G22">
        <v>8</v>
      </c>
      <c r="H22">
        <f>G22+SUMIFS(Transactions!F:F,Transactions!C:C,A22,Transactions!E:E,"Inflow")-SUMIFS(Transactions!F:F,Transactions!C:C,A22,Transactions!E:E,"Outflow")</f>
        <v>7</v>
      </c>
      <c r="I22" s="19">
        <f t="shared" si="0"/>
        <v>700</v>
      </c>
      <c r="J22" s="38" t="str">
        <f>IF(I22&lt;=0, "Out of Stock", IF(I22&lt;VLOOKUP(B22, Thresholds!$B$3:$C$150, 2, FALSE), "Low Stock", "In Stock"))</f>
        <v>In Stock</v>
      </c>
    </row>
    <row r="23" spans="1:10" ht="24.95" customHeight="1" x14ac:dyDescent="0.35">
      <c r="A23">
        <v>121</v>
      </c>
      <c r="B23" t="str">
        <f>IFERROR(VLOOKUP(A23,ItemList!A:C,2,FALSE), "")</f>
        <v>Through box</v>
      </c>
      <c r="C23" t="str">
        <f>IFERROR(VLOOKUP(B23,ItemList!B:D,2,FALSE), "")</f>
        <v>Electrical</v>
      </c>
      <c r="D23" s="12" t="s">
        <v>131</v>
      </c>
      <c r="E23" s="20">
        <v>100</v>
      </c>
      <c r="F23" t="s">
        <v>122</v>
      </c>
      <c r="G23">
        <v>16</v>
      </c>
      <c r="H23">
        <f>G23+SUMIFS(Transactions!F:F,Transactions!C:C,A23,Transactions!E:E,"Inflow")-SUMIFS(Transactions!F:F,Transactions!C:C,A23,Transactions!E:E,"Outflow")</f>
        <v>15</v>
      </c>
      <c r="I23" s="19">
        <f t="shared" si="0"/>
        <v>1500</v>
      </c>
      <c r="J23" s="38" t="str">
        <f>IF(I23&lt;=0, "Out of Stock", IF(I23&lt;VLOOKUP(B23, Thresholds!$B$3:$C$150, 2, FALSE), "Low Stock", "In Stock"))</f>
        <v>In Stock</v>
      </c>
    </row>
    <row r="24" spans="1:10" ht="24.95" customHeight="1" x14ac:dyDescent="0.35">
      <c r="A24">
        <v>122</v>
      </c>
      <c r="B24" t="str">
        <f>IFERROR(VLOOKUP(A24,ItemList!A:C,2,FALSE), "")</f>
        <v>U box</v>
      </c>
      <c r="C24" t="str">
        <f>IFERROR(VLOOKUP(B24,ItemList!B:D,2,FALSE), "")</f>
        <v>Electrical</v>
      </c>
      <c r="D24" s="12" t="s">
        <v>131</v>
      </c>
      <c r="E24" s="20">
        <v>100</v>
      </c>
      <c r="F24" t="s">
        <v>122</v>
      </c>
      <c r="G24">
        <v>2</v>
      </c>
      <c r="H24">
        <f>G24+SUMIFS(Transactions!F:F,Transactions!C:C,A24,Transactions!E:E,"Inflow")-SUMIFS(Transactions!F:F,Transactions!C:C,A24,Transactions!E:E,"Outflow")</f>
        <v>0</v>
      </c>
      <c r="I24" s="19">
        <f>H24*E24</f>
        <v>0</v>
      </c>
      <c r="J24" s="38" t="str">
        <f>IF(I24&lt;=0, "Out of Stock", IF(I24&lt;VLOOKUP(B24, Thresholds!$B$3:$C$150, 2, FALSE), "Low Stock", "In Stock"))</f>
        <v>Out of Stock</v>
      </c>
    </row>
    <row r="25" spans="1:10" ht="24.95" customHeight="1" x14ac:dyDescent="0.35">
      <c r="A25">
        <v>123</v>
      </c>
      <c r="B25" t="str">
        <f>IFERROR(VLOOKUP(A25,ItemList!A:C,2,FALSE), "")</f>
        <v>End way box</v>
      </c>
      <c r="C25" t="str">
        <f>IFERROR(VLOOKUP(B25,ItemList!B:D,2,FALSE), "")</f>
        <v>Electrical</v>
      </c>
      <c r="D25" s="12" t="s">
        <v>131</v>
      </c>
      <c r="E25" s="20">
        <v>100</v>
      </c>
      <c r="F25" t="s">
        <v>122</v>
      </c>
      <c r="G25">
        <v>8</v>
      </c>
      <c r="H25">
        <f>G25+SUMIFS(Transactions!F:F,Transactions!C:C,A25,Transactions!E:E,"Inflow")-SUMIFS(Transactions!F:F,Transactions!C:C,A25,Transactions!E:E,"Outflow")</f>
        <v>6</v>
      </c>
      <c r="I25" s="19">
        <f t="shared" si="0"/>
        <v>600</v>
      </c>
      <c r="J25" s="38" t="str">
        <f>IF(I25&lt;=0, "Out of Stock", IF(I25&lt;VLOOKUP(B25, Thresholds!$B$3:$C$150, 2, FALSE), "Low Stock", "In Stock"))</f>
        <v>In Stock</v>
      </c>
    </row>
    <row r="26" spans="1:10" ht="24.95" customHeight="1" x14ac:dyDescent="0.35">
      <c r="A26">
        <v>124</v>
      </c>
      <c r="B26" t="str">
        <f>IFERROR(VLOOKUP(A26,ItemList!A:C,2,FALSE), "")</f>
        <v>DB Board D4</v>
      </c>
      <c r="C26" t="str">
        <f>IFERROR(VLOOKUP(B26,ItemList!B:D,2,FALSE), "")</f>
        <v>Electrical</v>
      </c>
      <c r="E26" s="1">
        <v>1</v>
      </c>
      <c r="F26" t="s">
        <v>7</v>
      </c>
      <c r="G26">
        <v>38</v>
      </c>
      <c r="H26">
        <f>G26+SUMIFS(Transactions!F:F,Transactions!C:C,A26,Transactions!E:E,"Inflow")-SUMIFS(Transactions!F:F,Transactions!C:C,A26,Transactions!E:E,"Outflow")</f>
        <v>38</v>
      </c>
      <c r="I26" s="19">
        <f>H26*E26</f>
        <v>38</v>
      </c>
      <c r="J26" s="38" t="str">
        <f>IF(I26&lt;=0, "Out of Stock", IF(I26&lt;VLOOKUP(B26, Thresholds!$B$3:$C$150, 2, FALSE), "Low Stock", "In Stock"))</f>
        <v>In Stock</v>
      </c>
    </row>
    <row r="27" spans="1:10" ht="24.95" customHeight="1" x14ac:dyDescent="0.35">
      <c r="A27">
        <v>125</v>
      </c>
      <c r="B27" t="str">
        <f>IFERROR(VLOOKUP(A27,ItemList!A:C,2,FALSE), "")</f>
        <v>DB Board D6</v>
      </c>
      <c r="C27" t="str">
        <f>IFERROR(VLOOKUP(B27,ItemList!B:D,2,FALSE), "")</f>
        <v>Electrical</v>
      </c>
      <c r="E27" s="1">
        <v>1</v>
      </c>
      <c r="F27" t="s">
        <v>7</v>
      </c>
      <c r="G27">
        <v>7</v>
      </c>
      <c r="H27">
        <f>G27+SUMIFS(Transactions!F:F,Transactions!C:C,A27,Transactions!E:E,"Inflow")-SUMIFS(Transactions!F:F,Transactions!C:C,A27,Transactions!E:E,"Outflow")</f>
        <v>8</v>
      </c>
      <c r="I27" s="19">
        <f t="shared" si="0"/>
        <v>8</v>
      </c>
      <c r="J27" s="38" t="str">
        <f>IF(I27&lt;=0, "Out of Stock", IF(I27&lt;VLOOKUP(B27, Thresholds!$B$3:$C$150, 2, FALSE), "Low Stock", "In Stock"))</f>
        <v>In Stock</v>
      </c>
    </row>
    <row r="28" spans="1:10" ht="24.95" customHeight="1" x14ac:dyDescent="0.35">
      <c r="A28">
        <v>126</v>
      </c>
      <c r="B28" t="str">
        <f>IFERROR(VLOOKUP(A28,ItemList!A:C,2,FALSE), "")</f>
        <v>1" PPR Tee</v>
      </c>
      <c r="C28" t="str">
        <f>IFERROR(VLOOKUP(B28,ItemList!B:D,2,FALSE), "")</f>
        <v>Plumbing</v>
      </c>
      <c r="E28" s="1">
        <v>1</v>
      </c>
      <c r="F28" t="s">
        <v>7</v>
      </c>
      <c r="G28">
        <v>40</v>
      </c>
      <c r="H28">
        <f>G28+SUMIFS(Transactions!F:F,Transactions!C:C,A28,Transactions!E:E,"Inflow")-SUMIFS(Transactions!F:F,Transactions!C:C,A28,Transactions!E:E,"Outflow")</f>
        <v>40</v>
      </c>
      <c r="I28" s="19">
        <f t="shared" si="0"/>
        <v>40</v>
      </c>
      <c r="J28" s="38" t="str">
        <f>IF(I28&lt;=0, "Out of Stock", IF(I28&lt;VLOOKUP(B28, Thresholds!$B$3:$C$150, 2, FALSE), "Low Stock", "In Stock"))</f>
        <v>In Stock</v>
      </c>
    </row>
    <row r="29" spans="1:10" ht="24.95" customHeight="1" x14ac:dyDescent="0.35">
      <c r="A29">
        <v>127</v>
      </c>
      <c r="B29" t="str">
        <f>IFERROR(VLOOKUP(A29,ItemList!A:C,2,FALSE), "")</f>
        <v>1" PPR Elbow</v>
      </c>
      <c r="C29" t="str">
        <f>IFERROR(VLOOKUP(B29,ItemList!B:D,2,FALSE), "")</f>
        <v>Plumbing</v>
      </c>
      <c r="E29" s="1">
        <v>1</v>
      </c>
      <c r="F29" t="s">
        <v>7</v>
      </c>
      <c r="G29">
        <v>80</v>
      </c>
      <c r="H29">
        <f>G29+SUMIFS(Transactions!F:F,Transactions!C:C,A29,Transactions!E:E,"Inflow")-SUMIFS(Transactions!F:F,Transactions!C:C,A29,Transactions!E:E,"Outflow")</f>
        <v>80</v>
      </c>
      <c r="I29" s="19">
        <f t="shared" si="0"/>
        <v>80</v>
      </c>
      <c r="J29" s="38" t="str">
        <f>IF(I29&lt;=0, "Out of Stock", IF(I29&lt;VLOOKUP(B29, Thresholds!$B$3:$C$150, 2, FALSE), "Low Stock", "In Stock"))</f>
        <v>In Stock</v>
      </c>
    </row>
    <row r="30" spans="1:10" ht="24.95" customHeight="1" x14ac:dyDescent="0.35">
      <c r="A30">
        <v>128</v>
      </c>
      <c r="B30" t="str">
        <f>IFERROR(VLOOKUP(A30,ItemList!A:C,2,FALSE), "")</f>
        <v>1" PPR Socket</v>
      </c>
      <c r="C30" t="str">
        <f>IFERROR(VLOOKUP(B30,ItemList!B:D,2,FALSE), "")</f>
        <v>Plumbing</v>
      </c>
      <c r="E30" s="1">
        <v>1</v>
      </c>
      <c r="F30" t="s">
        <v>7</v>
      </c>
      <c r="G30">
        <v>30</v>
      </c>
      <c r="H30">
        <f>G30+SUMIFS(Transactions!F:F,Transactions!C:C,A30,Transactions!E:E,"Inflow")-SUMIFS(Transactions!F:F,Transactions!C:C,A30,Transactions!E:E,"Outflow")</f>
        <v>30</v>
      </c>
      <c r="I30" s="19">
        <f t="shared" si="0"/>
        <v>30</v>
      </c>
      <c r="J30" s="38" t="str">
        <f>IF(I30&lt;=0, "Out of Stock", IF(I30&lt;VLOOKUP(B30, Thresholds!$B$3:$C$150, 2, FALSE), "Low Stock", "In Stock"))</f>
        <v>In Stock</v>
      </c>
    </row>
    <row r="31" spans="1:10" ht="24.95" customHeight="1" x14ac:dyDescent="0.35">
      <c r="A31">
        <v>129</v>
      </c>
      <c r="B31" t="str">
        <f>IFERROR(VLOOKUP(A31,ItemList!A:C,2,FALSE), "")</f>
        <v>1" PPR Stop-cock</v>
      </c>
      <c r="C31" t="str">
        <f>IFERROR(VLOOKUP(B31,ItemList!B:D,2,FALSE), "")</f>
        <v>Plumbing</v>
      </c>
      <c r="E31" s="1">
        <v>1</v>
      </c>
      <c r="F31" t="s">
        <v>7</v>
      </c>
      <c r="G31">
        <v>20</v>
      </c>
      <c r="H31">
        <f>G31+SUMIFS(Transactions!F:F,Transactions!C:C,A31,Transactions!E:E,"Inflow")-SUMIFS(Transactions!F:F,Transactions!C:C,A31,Transactions!E:E,"Outflow")</f>
        <v>20</v>
      </c>
      <c r="I31" s="19">
        <f t="shared" si="0"/>
        <v>20</v>
      </c>
      <c r="J31" s="38" t="str">
        <f>IF(I31&lt;=0, "Out of Stock", IF(I31&lt;VLOOKUP(B31, Thresholds!$B$3:$C$150, 2, FALSE), "Low Stock", "In Stock"))</f>
        <v>In Stock</v>
      </c>
    </row>
    <row r="32" spans="1:10" ht="24.95" customHeight="1" x14ac:dyDescent="0.35">
      <c r="A32">
        <v>130</v>
      </c>
      <c r="B32" t="str">
        <f>IFERROR(VLOOKUP(A32,ItemList!A:C,2,FALSE), "")</f>
        <v>1" PPR Cap-plug</v>
      </c>
      <c r="C32" t="str">
        <f>IFERROR(VLOOKUP(B32,ItemList!B:D,2,FALSE), "")</f>
        <v>Plumbing</v>
      </c>
      <c r="E32" s="1">
        <v>1</v>
      </c>
      <c r="F32" t="s">
        <v>7</v>
      </c>
      <c r="G32">
        <v>40</v>
      </c>
      <c r="H32">
        <f>G32+SUMIFS(Transactions!F:F,Transactions!C:C,A32,Transactions!E:E,"Inflow")-SUMIFS(Transactions!F:F,Transactions!C:C,A32,Transactions!E:E,"Outflow")</f>
        <v>20</v>
      </c>
      <c r="I32" s="19">
        <f t="shared" si="0"/>
        <v>20</v>
      </c>
      <c r="J32" s="38" t="str">
        <f>IF(I32&lt;=0, "Out of Stock", IF(I32&lt;VLOOKUP(B32, Thresholds!$B$3:$C$150, 2, FALSE), "Low Stock", "In Stock"))</f>
        <v>In Stock</v>
      </c>
    </row>
    <row r="33" spans="1:10" ht="24.95" customHeight="1" x14ac:dyDescent="0.35">
      <c r="A33">
        <v>131</v>
      </c>
      <c r="B33" t="str">
        <f>IFERROR(VLOOKUP(A33,ItemList!A:C,2,FALSE), "")</f>
        <v>1" PPR union connector</v>
      </c>
      <c r="C33" t="str">
        <f>IFERROR(VLOOKUP(B33,ItemList!B:D,2,FALSE), "")</f>
        <v>Plumbing</v>
      </c>
      <c r="E33" s="1">
        <v>1</v>
      </c>
      <c r="F33" t="s">
        <v>7</v>
      </c>
      <c r="G33">
        <v>50</v>
      </c>
      <c r="H33">
        <f>G33+SUMIFS(Transactions!F:F,Transactions!C:C,A33,Transactions!E:E,"Inflow")-SUMIFS(Transactions!F:F,Transactions!C:C,A33,Transactions!E:E,"Outflow")</f>
        <v>45</v>
      </c>
      <c r="I33" s="19">
        <f t="shared" si="0"/>
        <v>45</v>
      </c>
      <c r="J33" s="38" t="str">
        <f>IF(I33&lt;=0, "Out of Stock", IF(I33&lt;VLOOKUP(B33, Thresholds!$B$3:$C$150, 2, FALSE), "Low Stock", "In Stock"))</f>
        <v>In Stock</v>
      </c>
    </row>
    <row r="34" spans="1:10" ht="24.95" customHeight="1" x14ac:dyDescent="0.35">
      <c r="A34">
        <v>132</v>
      </c>
      <c r="B34" t="str">
        <f>IFERROR(VLOOKUP(A34,ItemList!A:C,2,FALSE), "")</f>
        <v>1" x 3/4 PPR Tee</v>
      </c>
      <c r="C34" t="str">
        <f>IFERROR(VLOOKUP(B34,ItemList!B:D,2,FALSE), "")</f>
        <v>Plumbing</v>
      </c>
      <c r="E34" s="1">
        <v>1</v>
      </c>
      <c r="F34" t="s">
        <v>7</v>
      </c>
      <c r="G34">
        <v>80</v>
      </c>
      <c r="H34">
        <f>G34+SUMIFS(Transactions!F:F,Transactions!C:C,A34,Transactions!E:E,"Inflow")-SUMIFS(Transactions!F:F,Transactions!C:C,A34,Transactions!E:E,"Outflow")</f>
        <v>63</v>
      </c>
      <c r="I34" s="19">
        <f t="shared" si="0"/>
        <v>63</v>
      </c>
      <c r="J34" s="38" t="str">
        <f>IF(I34&lt;=0, "Out of Stock", IF(I34&lt;VLOOKUP(B34, Thresholds!$B$3:$C$150, 2, FALSE), "Low Stock", "In Stock"))</f>
        <v>In Stock</v>
      </c>
    </row>
    <row r="35" spans="1:10" ht="24.95" customHeight="1" x14ac:dyDescent="0.35">
      <c r="A35">
        <v>133</v>
      </c>
      <c r="B35" t="str">
        <f>IFERROR(VLOOKUP(A35,ItemList!A:C,2,FALSE), "")</f>
        <v>1" x 3/4 PPR Elbow</v>
      </c>
      <c r="C35" t="str">
        <f>IFERROR(VLOOKUP(B35,ItemList!B:D,2,FALSE), "")</f>
        <v>Plumbing</v>
      </c>
      <c r="E35" s="1">
        <v>1</v>
      </c>
      <c r="F35" t="s">
        <v>124</v>
      </c>
      <c r="G35">
        <v>80</v>
      </c>
      <c r="H35">
        <f>G35+SUMIFS(Transactions!F:F,Transactions!C:C,A35,Transactions!E:E,"Inflow")-SUMIFS(Transactions!F:F,Transactions!C:C,A35,Transactions!E:E,"Outflow")</f>
        <v>80</v>
      </c>
      <c r="I35" s="19">
        <f t="shared" si="0"/>
        <v>80</v>
      </c>
      <c r="J35" s="38" t="str">
        <f>IF(I35&lt;=0, "Out of Stock", IF(I35&lt;VLOOKUP(B35, Thresholds!$B$3:$C$150, 2, FALSE), "Low Stock", "In Stock"))</f>
        <v>In Stock</v>
      </c>
    </row>
    <row r="36" spans="1:10" ht="24.95" customHeight="1" x14ac:dyDescent="0.35">
      <c r="A36">
        <v>134</v>
      </c>
      <c r="B36" t="str">
        <f>IFERROR(VLOOKUP(A36,ItemList!A:C,2,FALSE), "")</f>
        <v>3/4 PPR Tee</v>
      </c>
      <c r="C36" t="str">
        <f>IFERROR(VLOOKUP(B36,ItemList!B:D,2,FALSE), "")</f>
        <v>Plumbing</v>
      </c>
      <c r="E36" s="1">
        <v>1</v>
      </c>
      <c r="F36" t="s">
        <v>7</v>
      </c>
      <c r="G36">
        <v>548</v>
      </c>
      <c r="H36">
        <f>G36+SUMIFS(Transactions!F:F,Transactions!C:C,A36,Transactions!E:E,"Inflow")-SUMIFS(Transactions!F:F,Transactions!C:C,A36,Transactions!E:E,"Outflow")</f>
        <v>548</v>
      </c>
      <c r="I36" s="19">
        <f t="shared" si="0"/>
        <v>548</v>
      </c>
      <c r="J36" s="38" t="str">
        <f>IF(I36&lt;=0, "Out of Stock", IF(I36&lt;VLOOKUP(B36, Thresholds!$B$3:$C$150, 2, FALSE), "Low Stock", "In Stock"))</f>
        <v>In Stock</v>
      </c>
    </row>
    <row r="37" spans="1:10" ht="24.95" customHeight="1" x14ac:dyDescent="0.35">
      <c r="A37">
        <v>135</v>
      </c>
      <c r="B37" t="str">
        <f>IFERROR(VLOOKUP(A37,ItemList!A:C,2,FALSE), "")</f>
        <v>3/4 PPR Pipe</v>
      </c>
      <c r="C37" t="str">
        <f>IFERROR(VLOOKUP(B37,ItemList!B:D,2,FALSE), "")</f>
        <v>Plumbing</v>
      </c>
      <c r="E37" s="1">
        <v>1</v>
      </c>
      <c r="F37" t="s">
        <v>7</v>
      </c>
      <c r="G37">
        <v>250</v>
      </c>
      <c r="H37">
        <f>G37+SUMIFS(Transactions!F:F,Transactions!C:C,A37,Transactions!E:E,"Inflow")-SUMIFS(Transactions!F:F,Transactions!C:C,A37,Transactions!E:E,"Outflow")</f>
        <v>250</v>
      </c>
      <c r="I37" s="19">
        <f t="shared" si="0"/>
        <v>250</v>
      </c>
      <c r="J37" s="38" t="str">
        <f>IF(I37&lt;=0, "Out of Stock", IF(I37&lt;VLOOKUP(B37, Thresholds!$B$3:$C$150, 2, FALSE), "Low Stock", "In Stock"))</f>
        <v>In Stock</v>
      </c>
    </row>
    <row r="38" spans="1:10" ht="24.95" customHeight="1" x14ac:dyDescent="0.35">
      <c r="A38">
        <v>136</v>
      </c>
      <c r="B38" t="str">
        <f>IFERROR(VLOOKUP(A38,ItemList!A:C,2,FALSE), "")</f>
        <v>3/4 PPR Elbow</v>
      </c>
      <c r="C38" t="str">
        <f>IFERROR(VLOOKUP(B38,ItemList!B:D,2,FALSE), "")</f>
        <v>Plumbing</v>
      </c>
      <c r="E38" s="1">
        <v>1</v>
      </c>
      <c r="F38" t="s">
        <v>7</v>
      </c>
      <c r="G38">
        <v>663</v>
      </c>
      <c r="H38">
        <f>G38+SUMIFS(Transactions!F:F,Transactions!C:C,A38,Transactions!E:E,"Inflow")-SUMIFS(Transactions!F:F,Transactions!C:C,A38,Transactions!E:E,"Outflow")</f>
        <v>663</v>
      </c>
      <c r="I38" s="19">
        <f t="shared" si="0"/>
        <v>663</v>
      </c>
      <c r="J38" s="38" t="str">
        <f>IF(I38&lt;=0, "Out of Stock", IF(I38&lt;VLOOKUP(B38, Thresholds!$B$3:$C$150, 2, FALSE), "Low Stock", "In Stock"))</f>
        <v>In Stock</v>
      </c>
    </row>
    <row r="39" spans="1:10" ht="24.95" customHeight="1" x14ac:dyDescent="0.35">
      <c r="A39">
        <v>137</v>
      </c>
      <c r="B39" t="str">
        <f>IFERROR(VLOOKUP(A39,ItemList!A:C,2,FALSE), "")</f>
        <v>3/4 PPR Socket</v>
      </c>
      <c r="C39" t="str">
        <f>IFERROR(VLOOKUP(B39,ItemList!B:D,2,FALSE), "")</f>
        <v>Plumbing</v>
      </c>
      <c r="E39" s="1">
        <v>1</v>
      </c>
      <c r="F39" t="s">
        <v>7</v>
      </c>
      <c r="G39">
        <v>67</v>
      </c>
      <c r="H39">
        <f>G39+SUMIFS(Transactions!F:F,Transactions!C:C,A39,Transactions!E:E,"Inflow")-SUMIFS(Transactions!F:F,Transactions!C:C,A39,Transactions!E:E,"Outflow")</f>
        <v>67</v>
      </c>
      <c r="I39" s="19">
        <f t="shared" si="0"/>
        <v>67</v>
      </c>
      <c r="J39" s="38" t="str">
        <f>IF(I39&lt;=0, "Out of Stock", IF(I39&lt;VLOOKUP(B39, Thresholds!$B$3:$C$150, 2, FALSE), "Low Stock", "In Stock"))</f>
        <v>In Stock</v>
      </c>
    </row>
    <row r="40" spans="1:10" ht="24.95" customHeight="1" x14ac:dyDescent="0.35">
      <c r="A40">
        <v>138</v>
      </c>
      <c r="B40" t="str">
        <f>IFERROR(VLOOKUP(A40,ItemList!A:C,2,FALSE), "")</f>
        <v>3/4 PPR Stop-cock</v>
      </c>
      <c r="C40" t="str">
        <f>IFERROR(VLOOKUP(B40,ItemList!B:D,2,FALSE), "")</f>
        <v>Plumbing</v>
      </c>
      <c r="E40" s="1">
        <v>1</v>
      </c>
      <c r="F40" t="s">
        <v>7</v>
      </c>
      <c r="G40">
        <v>103</v>
      </c>
      <c r="H40">
        <f>G40+SUMIFS(Transactions!F:F,Transactions!C:C,A40,Transactions!E:E,"Inflow")-SUMIFS(Transactions!F:F,Transactions!C:C,A40,Transactions!E:E,"Outflow")</f>
        <v>103</v>
      </c>
      <c r="I40" s="19">
        <f t="shared" si="0"/>
        <v>103</v>
      </c>
      <c r="J40" s="38" t="str">
        <f>IF(I40&lt;=0, "Out of Stock", IF(I40&lt;VLOOKUP(B40, Thresholds!$B$3:$C$150, 2, FALSE), "Low Stock", "In Stock"))</f>
        <v>In Stock</v>
      </c>
    </row>
    <row r="41" spans="1:10" ht="24.95" customHeight="1" x14ac:dyDescent="0.35">
      <c r="A41">
        <v>139</v>
      </c>
      <c r="B41" t="str">
        <f>IFERROR(VLOOKUP(A41,ItemList!A:C,2,FALSE), "")</f>
        <v>3/4 PPR Cap-plug</v>
      </c>
      <c r="C41" t="str">
        <f>IFERROR(VLOOKUP(B41,ItemList!B:D,2,FALSE), "")</f>
        <v>Plumbing</v>
      </c>
      <c r="E41" s="1">
        <v>1</v>
      </c>
      <c r="F41" t="s">
        <v>7</v>
      </c>
      <c r="G41">
        <v>85</v>
      </c>
      <c r="H41">
        <f>G41+SUMIFS(Transactions!F:F,Transactions!C:C,A41,Transactions!E:E,"Inflow")-SUMIFS(Transactions!F:F,Transactions!C:C,A41,Transactions!E:E,"Outflow")</f>
        <v>85</v>
      </c>
      <c r="I41" s="19">
        <f t="shared" si="0"/>
        <v>85</v>
      </c>
      <c r="J41" s="38" t="str">
        <f>IF(I41&lt;=0, "Out of Stock", IF(I41&lt;VLOOKUP(B41, Thresholds!$B$3:$C$150, 2, FALSE), "Low Stock", "In Stock"))</f>
        <v>In Stock</v>
      </c>
    </row>
    <row r="42" spans="1:10" ht="24.95" customHeight="1" x14ac:dyDescent="0.35">
      <c r="A42">
        <v>140</v>
      </c>
      <c r="B42" t="str">
        <f>IFERROR(VLOOKUP(A42,ItemList!A:C,2,FALSE), "")</f>
        <v>3/4 x 1/2 M/F Elbow</v>
      </c>
      <c r="C42" t="str">
        <f>IFERROR(VLOOKUP(B42,ItemList!B:D,2,FALSE), "")</f>
        <v>Plumbing</v>
      </c>
      <c r="E42" s="1">
        <v>1</v>
      </c>
      <c r="F42" t="s">
        <v>7</v>
      </c>
      <c r="G42">
        <v>318</v>
      </c>
      <c r="H42">
        <f>G42+SUMIFS(Transactions!F:F,Transactions!C:C,A42,Transactions!E:E,"Inflow")-SUMIFS(Transactions!F:F,Transactions!C:C,A42,Transactions!E:E,"Outflow")</f>
        <v>308</v>
      </c>
      <c r="I42" s="19">
        <f t="shared" si="0"/>
        <v>308</v>
      </c>
      <c r="J42" s="38" t="str">
        <f>IF(I42&lt;=0, "Out of Stock", IF(I42&lt;VLOOKUP(B42, Thresholds!$B$3:$C$150, 2, FALSE), "Low Stock", "In Stock"))</f>
        <v>In Stock</v>
      </c>
    </row>
    <row r="43" spans="1:10" ht="24.95" customHeight="1" x14ac:dyDescent="0.35">
      <c r="A43">
        <v>141</v>
      </c>
      <c r="B43" t="str">
        <f>IFERROR(VLOOKUP(A43,ItemList!A:C,2,FALSE), "")</f>
        <v>3/4 x 1/2 M/F Socket</v>
      </c>
      <c r="C43" t="str">
        <f>IFERROR(VLOOKUP(B43,ItemList!B:D,2,FALSE), "")</f>
        <v>Plumbing</v>
      </c>
      <c r="E43" s="1">
        <v>1</v>
      </c>
      <c r="F43" t="s">
        <v>7</v>
      </c>
      <c r="G43">
        <v>231</v>
      </c>
      <c r="H43">
        <f>G43+SUMIFS(Transactions!F:F,Transactions!C:C,A43,Transactions!E:E,"Inflow")-SUMIFS(Transactions!F:F,Transactions!C:C,A43,Transactions!E:E,"Outflow")</f>
        <v>221</v>
      </c>
      <c r="I43" s="19">
        <f t="shared" si="0"/>
        <v>221</v>
      </c>
      <c r="J43" s="38" t="str">
        <f>IF(I43&lt;=0, "Out of Stock", IF(I43&lt;VLOOKUP(B43, Thresholds!$B$3:$C$150, 2, FALSE), "Low Stock", "In Stock"))</f>
        <v>In Stock</v>
      </c>
    </row>
    <row r="44" spans="1:10" ht="24.95" customHeight="1" x14ac:dyDescent="0.35">
      <c r="A44">
        <v>142</v>
      </c>
      <c r="B44" t="str">
        <f>IFERROR(VLOOKUP(A44,ItemList!A:C,2,FALSE), "")</f>
        <v>3/4 x 1/2 mixer head</v>
      </c>
      <c r="C44" t="str">
        <f>IFERROR(VLOOKUP(B44,ItemList!B:D,2,FALSE), "")</f>
        <v>Plumbing</v>
      </c>
      <c r="E44" s="1">
        <v>1</v>
      </c>
      <c r="F44" t="s">
        <v>7</v>
      </c>
      <c r="G44">
        <v>104</v>
      </c>
      <c r="H44">
        <f>G44+SUMIFS(Transactions!F:F,Transactions!C:C,A44,Transactions!E:E,"Inflow")-SUMIFS(Transactions!F:F,Transactions!C:C,A44,Transactions!E:E,"Outflow")</f>
        <v>104</v>
      </c>
      <c r="I44" s="19">
        <f t="shared" si="0"/>
        <v>104</v>
      </c>
      <c r="J44" s="38" t="str">
        <f>IF(I44&lt;=0, "Out of Stock", IF(I44&lt;VLOOKUP(B44, Thresholds!$B$3:$C$150, 2, FALSE), "Low Stock", "In Stock"))</f>
        <v>In Stock</v>
      </c>
    </row>
    <row r="45" spans="1:10" ht="24.95" customHeight="1" x14ac:dyDescent="0.35">
      <c r="A45">
        <v>143</v>
      </c>
      <c r="B45" t="str">
        <f>IFERROR(VLOOKUP(A45,ItemList!A:C,2,FALSE), "")</f>
        <v>3/4 x 45 degrees PPR Elbow</v>
      </c>
      <c r="C45" t="str">
        <f>IFERROR(VLOOKUP(B45,ItemList!B:D,2,FALSE), "")</f>
        <v>Plumbing</v>
      </c>
      <c r="E45" s="1">
        <v>1</v>
      </c>
      <c r="F45" t="s">
        <v>124</v>
      </c>
      <c r="G45">
        <v>100</v>
      </c>
      <c r="H45">
        <f>G45+SUMIFS(Transactions!F:F,Transactions!C:C,A45,Transactions!E:E,"Inflow")-SUMIFS(Transactions!F:F,Transactions!C:C,A45,Transactions!E:E,"Outflow")</f>
        <v>100</v>
      </c>
      <c r="I45" s="19">
        <f t="shared" si="0"/>
        <v>100</v>
      </c>
      <c r="J45" s="38" t="str">
        <f>IF(I45&lt;=0, "Out of Stock", IF(I45&lt;VLOOKUP(B45, Thresholds!$B$3:$C$150, 2, FALSE), "Low Stock", "In Stock"))</f>
        <v>In Stock</v>
      </c>
    </row>
    <row r="46" spans="1:10" ht="24.95" customHeight="1" x14ac:dyDescent="0.35">
      <c r="A46">
        <v>144</v>
      </c>
      <c r="B46" t="str">
        <f>IFERROR(VLOOKUP(A46,ItemList!A:C,2,FALSE), "")</f>
        <v>1/2" PPR Threaded plug</v>
      </c>
      <c r="C46" t="str">
        <f>IFERROR(VLOOKUP(B46,ItemList!B:D,2,FALSE), "")</f>
        <v>Plumbing</v>
      </c>
      <c r="E46" s="1">
        <v>1</v>
      </c>
      <c r="F46" t="s">
        <v>7</v>
      </c>
      <c r="G46">
        <v>535</v>
      </c>
      <c r="H46">
        <f>G46+SUMIFS(Transactions!F:F,Transactions!C:C,A46,Transactions!E:E,"Inflow")-SUMIFS(Transactions!F:F,Transactions!C:C,A46,Transactions!E:E,"Outflow")</f>
        <v>535</v>
      </c>
      <c r="I46" s="19">
        <f t="shared" si="0"/>
        <v>535</v>
      </c>
      <c r="J46" s="38" t="str">
        <f>IF(I46&lt;=0, "Out of Stock", IF(I46&lt;VLOOKUP(B46, Thresholds!$B$3:$C$150, 2, FALSE), "Low Stock", "In Stock"))</f>
        <v>In Stock</v>
      </c>
    </row>
    <row r="47" spans="1:10" ht="24.95" customHeight="1" x14ac:dyDescent="0.35">
      <c r="A47">
        <v>145</v>
      </c>
      <c r="B47" t="str">
        <f>IFERROR(VLOOKUP(A47,ItemList!A:C,2,FALSE), "")</f>
        <v>4" pipe</v>
      </c>
      <c r="C47" t="str">
        <f>IFERROR(VLOOKUP(B47,ItemList!B:D,2,FALSE), "")</f>
        <v>Plumbing</v>
      </c>
      <c r="E47" s="1">
        <v>1</v>
      </c>
      <c r="F47" t="s">
        <v>7</v>
      </c>
      <c r="G47">
        <v>17</v>
      </c>
      <c r="H47">
        <f>G47+SUMIFS(Transactions!F:F,Transactions!C:C,A47,Transactions!E:E,"Inflow")-SUMIFS(Transactions!F:F,Transactions!C:C,A47,Transactions!E:E,"Outflow")</f>
        <v>17</v>
      </c>
      <c r="I47" s="19">
        <f t="shared" si="0"/>
        <v>17</v>
      </c>
      <c r="J47" s="38" t="str">
        <f>IF(I47&lt;=0, "Out of Stock", IF(I47&lt;VLOOKUP(B47, Thresholds!$B$3:$C$150, 2, FALSE), "Low Stock", "In Stock"))</f>
        <v>In Stock</v>
      </c>
    </row>
    <row r="48" spans="1:10" ht="24.95" customHeight="1" x14ac:dyDescent="0.35">
      <c r="A48">
        <v>146</v>
      </c>
      <c r="B48" t="str">
        <f>IFERROR(VLOOKUP(A48,ItemList!A:C,2,FALSE), "")</f>
        <v>4" bend</v>
      </c>
      <c r="C48" t="str">
        <f>IFERROR(VLOOKUP(B48,ItemList!B:D,2,FALSE), "")</f>
        <v>Plumbing</v>
      </c>
      <c r="E48" s="1">
        <v>1</v>
      </c>
      <c r="F48" t="s">
        <v>7</v>
      </c>
      <c r="G48">
        <v>5</v>
      </c>
      <c r="H48">
        <f>G48+SUMIFS(Transactions!F:F,Transactions!C:C,A48,Transactions!E:E,"Inflow")-SUMIFS(Transactions!F:F,Transactions!C:C,A48,Transactions!E:E,"Outflow")</f>
        <v>5</v>
      </c>
      <c r="I48" s="19">
        <f t="shared" si="0"/>
        <v>5</v>
      </c>
      <c r="J48" s="38" t="str">
        <f>IF(I48&lt;=0, "Out of Stock", IF(I48&lt;VLOOKUP(B48, Thresholds!$B$3:$C$150, 2, FALSE), "Low Stock", "In Stock"))</f>
        <v>Low Stock</v>
      </c>
    </row>
    <row r="49" spans="1:10" ht="24.95" customHeight="1" x14ac:dyDescent="0.35">
      <c r="A49">
        <v>147</v>
      </c>
      <c r="B49" t="str">
        <f>IFERROR(VLOOKUP(A49,ItemList!A:C,2,FALSE), "")</f>
        <v>4" plug</v>
      </c>
      <c r="C49" t="str">
        <f>IFERROR(VLOOKUP(B49,ItemList!B:D,2,FALSE), "")</f>
        <v>Plumbing</v>
      </c>
      <c r="E49" s="1">
        <v>1</v>
      </c>
      <c r="F49" t="s">
        <v>124</v>
      </c>
      <c r="G49">
        <v>93</v>
      </c>
      <c r="H49">
        <f>G49+SUMIFS(Transactions!F:F,Transactions!C:C,A49,Transactions!E:E,"Inflow")-SUMIFS(Transactions!F:F,Transactions!C:C,A49,Transactions!E:E,"Outflow")</f>
        <v>93</v>
      </c>
      <c r="I49" s="19">
        <f t="shared" si="0"/>
        <v>93</v>
      </c>
      <c r="J49" s="38" t="str">
        <f>IF(I49&lt;=0, "Out of Stock", IF(I49&lt;VLOOKUP(B49, Thresholds!$B$3:$C$150, 2, FALSE), "Low Stock", "In Stock"))</f>
        <v>In Stock</v>
      </c>
    </row>
    <row r="50" spans="1:10" ht="24.95" customHeight="1" x14ac:dyDescent="0.35">
      <c r="A50">
        <v>148</v>
      </c>
      <c r="B50" t="str">
        <f>IFERROR(VLOOKUP(A50,ItemList!A:C,2,FALSE), "")</f>
        <v>4" x 45 bend</v>
      </c>
      <c r="C50" t="str">
        <f>IFERROR(VLOOKUP(B50,ItemList!B:D,2,FALSE), "")</f>
        <v>Plumbing</v>
      </c>
      <c r="E50" s="1">
        <v>1</v>
      </c>
      <c r="F50" t="s">
        <v>7</v>
      </c>
      <c r="G50">
        <v>0</v>
      </c>
      <c r="H50">
        <f>G50+SUMIFS(Transactions!F:F,Transactions!C:C,A50,Transactions!E:E,"Inflow")-SUMIFS(Transactions!F:F,Transactions!C:C,A50,Transactions!E:E,"Outflow")</f>
        <v>0</v>
      </c>
      <c r="I50" s="19">
        <f t="shared" si="0"/>
        <v>0</v>
      </c>
      <c r="J50" s="38" t="str">
        <f>IF(I50&lt;=0, "Out of Stock", IF(I50&lt;VLOOKUP(B50, Thresholds!$B$3:$C$150, 2, FALSE), "Low Stock", "In Stock"))</f>
        <v>Out of Stock</v>
      </c>
    </row>
    <row r="51" spans="1:10" ht="24.95" customHeight="1" x14ac:dyDescent="0.35">
      <c r="A51">
        <v>149</v>
      </c>
      <c r="B51" t="str">
        <f>IFERROR(VLOOKUP(A51,ItemList!A:C,2,FALSE), "")</f>
        <v>2" pipe</v>
      </c>
      <c r="C51" t="str">
        <f>IFERROR(VLOOKUP(B51,ItemList!B:D,2,FALSE), "")</f>
        <v>Plumbing</v>
      </c>
      <c r="E51" s="1">
        <v>1</v>
      </c>
      <c r="F51" t="s">
        <v>7</v>
      </c>
      <c r="G51">
        <v>101</v>
      </c>
      <c r="H51">
        <f>G51+SUMIFS(Transactions!F:F,Transactions!C:C,A51,Transactions!E:E,"Inflow")-SUMIFS(Transactions!F:F,Transactions!C:C,A51,Transactions!E:E,"Outflow")</f>
        <v>101</v>
      </c>
      <c r="I51" s="19">
        <f t="shared" si="0"/>
        <v>101</v>
      </c>
      <c r="J51" s="38" t="str">
        <f>IF(I51&lt;=0, "Out of Stock", IF(I51&lt;VLOOKUP(B51, Thresholds!$B$3:$C$150, 2, FALSE), "Low Stock", "In Stock"))</f>
        <v>In Stock</v>
      </c>
    </row>
    <row r="52" spans="1:10" ht="24.95" customHeight="1" x14ac:dyDescent="0.35">
      <c r="A52">
        <v>150</v>
      </c>
      <c r="B52" t="str">
        <f>IFERROR(VLOOKUP(A52,ItemList!A:C,2,FALSE), "")</f>
        <v>2" bend</v>
      </c>
      <c r="C52" t="str">
        <f>IFERROR(VLOOKUP(B52,ItemList!B:D,2,FALSE), "")</f>
        <v>Plumbing</v>
      </c>
      <c r="E52" s="1">
        <v>1</v>
      </c>
      <c r="F52" t="s">
        <v>7</v>
      </c>
      <c r="G52">
        <v>113</v>
      </c>
      <c r="H52">
        <f>G52+SUMIFS(Transactions!F:F,Transactions!C:C,A52,Transactions!E:E,"Inflow")-SUMIFS(Transactions!F:F,Transactions!C:C,A52,Transactions!E:E,"Outflow")</f>
        <v>113</v>
      </c>
      <c r="I52" s="19">
        <f t="shared" si="0"/>
        <v>113</v>
      </c>
      <c r="J52" s="38" t="str">
        <f>IF(I52&lt;=0, "Out of Stock", IF(I52&lt;VLOOKUP(B52, Thresholds!$B$3:$C$150, 2, FALSE), "Low Stock", "In Stock"))</f>
        <v>In Stock</v>
      </c>
    </row>
    <row r="53" spans="1:10" ht="24.95" customHeight="1" x14ac:dyDescent="0.35">
      <c r="A53">
        <v>151</v>
      </c>
      <c r="B53" t="str">
        <f>IFERROR(VLOOKUP(A53,ItemList!A:C,2,FALSE), "")</f>
        <v>2" x 45 bend</v>
      </c>
      <c r="C53" t="str">
        <f>IFERROR(VLOOKUP(B53,ItemList!B:D,2,FALSE), "")</f>
        <v>Plumbing</v>
      </c>
      <c r="E53" s="1">
        <v>1</v>
      </c>
      <c r="F53" t="s">
        <v>7</v>
      </c>
      <c r="G53">
        <v>194</v>
      </c>
      <c r="H53">
        <f>G53+SUMIFS(Transactions!F:F,Transactions!C:C,A53,Transactions!E:E,"Inflow")-SUMIFS(Transactions!F:F,Transactions!C:C,A53,Transactions!E:E,"Outflow")</f>
        <v>194</v>
      </c>
      <c r="I53" s="19">
        <f t="shared" si="0"/>
        <v>194</v>
      </c>
      <c r="J53" s="38" t="str">
        <f>IF(I53&lt;=0, "Out of Stock", IF(I53&lt;VLOOKUP(B53, Thresholds!$B$3:$C$150, 2, FALSE), "Low Stock", "In Stock"))</f>
        <v>In Stock</v>
      </c>
    </row>
    <row r="54" spans="1:10" ht="24.95" customHeight="1" x14ac:dyDescent="0.35">
      <c r="A54">
        <v>152</v>
      </c>
      <c r="B54" t="str">
        <f>IFERROR(VLOOKUP(A54,ItemList!A:C,2,FALSE), "")</f>
        <v>2" Tee</v>
      </c>
      <c r="C54" t="str">
        <f>IFERROR(VLOOKUP(B54,ItemList!B:D,2,FALSE), "")</f>
        <v>Plumbing</v>
      </c>
      <c r="E54" s="1">
        <v>1</v>
      </c>
      <c r="F54" t="s">
        <v>7</v>
      </c>
      <c r="G54">
        <v>151</v>
      </c>
      <c r="H54">
        <f>G54+SUMIFS(Transactions!F:F,Transactions!C:C,A54,Transactions!E:E,"Inflow")-SUMIFS(Transactions!F:F,Transactions!C:C,A54,Transactions!E:E,"Outflow")</f>
        <v>151</v>
      </c>
      <c r="I54" s="19">
        <f t="shared" si="0"/>
        <v>151</v>
      </c>
      <c r="J54" s="38" t="str">
        <f>IF(I54&lt;=0, "Out of Stock", IF(I54&lt;VLOOKUP(B54, Thresholds!$B$3:$C$150, 2, FALSE), "Low Stock", "In Stock"))</f>
        <v>In Stock</v>
      </c>
    </row>
    <row r="55" spans="1:10" ht="24.95" customHeight="1" x14ac:dyDescent="0.35">
      <c r="A55">
        <v>153</v>
      </c>
      <c r="B55" t="str">
        <f>IFERROR(VLOOKUP(A55,ItemList!A:C,2,FALSE), "")</f>
        <v>2" Y-Tee</v>
      </c>
      <c r="C55" t="str">
        <f>IFERROR(VLOOKUP(B55,ItemList!B:D,2,FALSE), "")</f>
        <v>Plumbing</v>
      </c>
      <c r="E55" s="1">
        <v>1</v>
      </c>
      <c r="F55" t="s">
        <v>7</v>
      </c>
      <c r="G55">
        <v>182</v>
      </c>
      <c r="H55">
        <f>G55+SUMIFS(Transactions!F:F,Transactions!C:C,A55,Transactions!E:E,"Inflow")-SUMIFS(Transactions!F:F,Transactions!C:C,A55,Transactions!E:E,"Outflow")</f>
        <v>182</v>
      </c>
      <c r="I55" s="19">
        <f t="shared" si="0"/>
        <v>182</v>
      </c>
      <c r="J55" s="38" t="str">
        <f>IF(I55&lt;=0, "Out of Stock", IF(I55&lt;VLOOKUP(B55, Thresholds!$B$3:$C$150, 2, FALSE), "Low Stock", "In Stock"))</f>
        <v>In Stock</v>
      </c>
    </row>
    <row r="56" spans="1:10" ht="24.95" customHeight="1" x14ac:dyDescent="0.35">
      <c r="A56">
        <v>154</v>
      </c>
      <c r="B56" t="str">
        <f>IFERROR(VLOOKUP(A56,ItemList!A:C,2,FALSE), "")</f>
        <v>2" socket</v>
      </c>
      <c r="C56" t="str">
        <f>IFERROR(VLOOKUP(B56,ItemList!B:D,2,FALSE), "")</f>
        <v>Plumbing</v>
      </c>
      <c r="E56" s="1">
        <v>8</v>
      </c>
      <c r="F56" t="s">
        <v>123</v>
      </c>
      <c r="G56">
        <v>50</v>
      </c>
      <c r="H56">
        <f>G56+SUMIFS(Transactions!F:F,Transactions!C:C,A56,Transactions!E:E,"Inflow")-SUMIFS(Transactions!F:F,Transactions!C:C,A56,Transactions!E:E,"Outflow")</f>
        <v>50</v>
      </c>
      <c r="I56" s="19">
        <f t="shared" si="0"/>
        <v>400</v>
      </c>
      <c r="J56" s="38" t="str">
        <f>IF(I56&lt;=0, "Out of Stock", IF(I56&lt;VLOOKUP(B56, Thresholds!$B$3:$C$150, 2, FALSE), "Low Stock", "In Stock"))</f>
        <v>In Stock</v>
      </c>
    </row>
    <row r="57" spans="1:10" ht="24.95" customHeight="1" x14ac:dyDescent="0.35">
      <c r="A57">
        <v>155</v>
      </c>
      <c r="B57" t="str">
        <f>IFERROR(VLOOKUP(A57,ItemList!A:C,2,FALSE), "")</f>
        <v>2" plug</v>
      </c>
      <c r="C57" t="str">
        <f>IFERROR(VLOOKUP(B57,ItemList!B:D,2,FALSE), "")</f>
        <v>Plumbing</v>
      </c>
      <c r="E57" s="1">
        <v>1</v>
      </c>
      <c r="F57" t="s">
        <v>7</v>
      </c>
      <c r="G57">
        <v>177</v>
      </c>
      <c r="H57">
        <f>G57+SUMIFS(Transactions!F:F,Transactions!C:C,A57,Transactions!E:E,"Inflow")-SUMIFS(Transactions!F:F,Transactions!C:C,A57,Transactions!E:E,"Outflow")</f>
        <v>177</v>
      </c>
      <c r="I57" s="19">
        <f t="shared" si="0"/>
        <v>177</v>
      </c>
      <c r="J57" s="38" t="str">
        <f>IF(I57&lt;=0, "Out of Stock", IF(I57&lt;VLOOKUP(B57, Thresholds!$B$3:$C$150, 2, FALSE), "Low Stock", "In Stock"))</f>
        <v>In Stock</v>
      </c>
    </row>
    <row r="58" spans="1:10" ht="24.95" customHeight="1" x14ac:dyDescent="0.35">
      <c r="A58">
        <v>156</v>
      </c>
      <c r="B58" t="str">
        <f>IFERROR(VLOOKUP(A58,ItemList!A:C,2,FALSE), "")</f>
        <v>Topgit gum</v>
      </c>
      <c r="C58" t="str">
        <f>IFERROR(VLOOKUP(B58,ItemList!B:D,2,FALSE), "")</f>
        <v>Plumbing</v>
      </c>
      <c r="D58" t="s">
        <v>132</v>
      </c>
      <c r="E58" s="1">
        <v>1</v>
      </c>
      <c r="F58" t="s">
        <v>124</v>
      </c>
      <c r="G58">
        <v>0</v>
      </c>
      <c r="H58">
        <f>G58+SUMIFS(Transactions!F:F,Transactions!C:C,A58,Transactions!E:E,"Inflow")-SUMIFS(Transactions!F:F,Transactions!C:C,A58,Transactions!E:E,"Outflow")</f>
        <v>0</v>
      </c>
      <c r="I58" s="19">
        <f t="shared" si="0"/>
        <v>0</v>
      </c>
      <c r="J58" s="38" t="str">
        <f>IF(I58&lt;=0, "Out of Stock", IF(I58&lt;VLOOKUP(B58, Thresholds!$B$3:$C$150, 2, FALSE), "Low Stock", "In Stock"))</f>
        <v>Out of Stock</v>
      </c>
    </row>
    <row r="59" spans="1:10" ht="24.95" customHeight="1" x14ac:dyDescent="0.35">
      <c r="A59">
        <v>157</v>
      </c>
      <c r="B59" t="str">
        <f>IFERROR(VLOOKUP(A59,ItemList!A:C,2,FALSE), "")</f>
        <v>2" floor drain</v>
      </c>
      <c r="C59" t="str">
        <f>IFERROR(VLOOKUP(B59,ItemList!B:D,2,FALSE), "")</f>
        <v>Plumbing</v>
      </c>
      <c r="E59" s="1">
        <v>1</v>
      </c>
      <c r="F59" t="s">
        <v>7</v>
      </c>
      <c r="G59">
        <v>14</v>
      </c>
      <c r="H59">
        <f>G59+SUMIFS(Transactions!F:F,Transactions!C:C,A59,Transactions!E:E,"Inflow")-SUMIFS(Transactions!F:F,Transactions!C:C,A59,Transactions!E:E,"Outflow")</f>
        <v>14</v>
      </c>
      <c r="I59" s="19">
        <f t="shared" si="0"/>
        <v>14</v>
      </c>
      <c r="J59" s="38" t="str">
        <f>IF(I59&lt;=0, "Out of Stock", IF(I59&lt;VLOOKUP(B59, Thresholds!$B$3:$C$150, 2, FALSE), "Low Stock", "In Stock"))</f>
        <v>In Stock</v>
      </c>
    </row>
    <row r="60" spans="1:10" ht="24.95" customHeight="1" x14ac:dyDescent="0.35">
      <c r="A60">
        <v>158</v>
      </c>
      <c r="B60" t="str">
        <f>IFERROR(VLOOKUP(A60,ItemList!A:C,2,FALSE), "")</f>
        <v xml:space="preserve">Marine plywood  - 18mm </v>
      </c>
      <c r="C60" t="str">
        <f>IFERROR(VLOOKUP(B60,ItemList!B:D,2,FALSE), "")</f>
        <v>Marine Plywood</v>
      </c>
      <c r="E60" s="1">
        <v>1</v>
      </c>
      <c r="F60" t="s">
        <v>7</v>
      </c>
      <c r="G60">
        <v>342</v>
      </c>
      <c r="H60">
        <f>G60+SUMIFS(Transactions!F:F,Transactions!C:C,A60,Transactions!E:E,"Inflow")-SUMIFS(Transactions!F:F,Transactions!C:C,A60,Transactions!E:E,"Outflow")</f>
        <v>342</v>
      </c>
      <c r="I60" s="19">
        <f t="shared" si="0"/>
        <v>342</v>
      </c>
      <c r="J60" s="38" t="str">
        <f>IF(I60&lt;=0, "Out of Stock", IF(I60&lt;VLOOKUP(B60, Thresholds!$B$3:$C$150, 2, FALSE), "Low Stock", "In Stock"))</f>
        <v>In Stock</v>
      </c>
    </row>
    <row r="61" spans="1:10" ht="24.95" customHeight="1" x14ac:dyDescent="0.35">
      <c r="A61">
        <v>159</v>
      </c>
      <c r="B61" t="str">
        <f>IFERROR(VLOOKUP(A61,ItemList!A:C,2,FALSE), "")</f>
        <v>10mm</v>
      </c>
      <c r="C61" t="str">
        <f>IFERROR(VLOOKUP(B61,ItemList!B:D,2,FALSE), "")</f>
        <v>Reinforcement</v>
      </c>
      <c r="D61" t="s">
        <v>138</v>
      </c>
      <c r="E61" s="1">
        <v>133</v>
      </c>
      <c r="F61" t="s">
        <v>125</v>
      </c>
      <c r="G61">
        <v>4</v>
      </c>
      <c r="H61">
        <f>G61+SUMIFS(Transactions!F:F,Transactions!C:C,A61,Transactions!E:E,"Inflow")-SUMIFS(Transactions!F:F,Transactions!C:C,A61,Transactions!E:E,"Outflow")</f>
        <v>4</v>
      </c>
      <c r="I61" s="19">
        <f t="shared" si="0"/>
        <v>532</v>
      </c>
      <c r="J61" s="38" t="str">
        <f>IF(I61&lt;=0, "Out of Stock", IF(I61&lt;VLOOKUP(B61, Thresholds!$B$3:$C$150, 2, FALSE), "Low Stock", "In Stock"))</f>
        <v>In Stock</v>
      </c>
    </row>
    <row r="62" spans="1:10" ht="24.95" customHeight="1" x14ac:dyDescent="0.35">
      <c r="A62">
        <v>160</v>
      </c>
      <c r="B62" t="str">
        <f>IFERROR(VLOOKUP(A62,ItemList!A:C,2,FALSE), "")</f>
        <v>12mm</v>
      </c>
      <c r="C62" t="str">
        <f>IFERROR(VLOOKUP(B62,ItemList!B:D,2,FALSE), "")</f>
        <v>Reinforcement</v>
      </c>
      <c r="D62" t="s">
        <v>139</v>
      </c>
      <c r="E62" s="1">
        <v>93</v>
      </c>
      <c r="F62" t="s">
        <v>125</v>
      </c>
      <c r="G62">
        <v>0</v>
      </c>
      <c r="H62">
        <f>G62+SUMIFS(Transactions!F:F,Transactions!C:C,A62,Transactions!E:E,"Inflow")-SUMIFS(Transactions!F:F,Transactions!C:C,A62,Transactions!E:E,"Outflow")</f>
        <v>50</v>
      </c>
      <c r="I62" s="19">
        <f t="shared" si="0"/>
        <v>4650</v>
      </c>
      <c r="J62" s="38" t="str">
        <f>IF(I62&lt;=0, "Out of Stock", IF(I62&lt;VLOOKUP(B62, Thresholds!$B$3:$C$150, 2, FALSE), "Low Stock", "In Stock"))</f>
        <v>In Stock</v>
      </c>
    </row>
    <row r="63" spans="1:10" ht="24.95" customHeight="1" x14ac:dyDescent="0.35">
      <c r="A63">
        <v>161</v>
      </c>
      <c r="B63" t="str">
        <f>IFERROR(VLOOKUP(A63,ItemList!A:C,2,FALSE), "")</f>
        <v>16mm</v>
      </c>
      <c r="C63" t="str">
        <f>IFERROR(VLOOKUP(B63,ItemList!B:D,2,FALSE), "")</f>
        <v>Reinforcement</v>
      </c>
      <c r="D63" t="s">
        <v>140</v>
      </c>
      <c r="E63" s="1">
        <v>52</v>
      </c>
      <c r="F63" t="s">
        <v>125</v>
      </c>
      <c r="G63">
        <v>2.1</v>
      </c>
      <c r="H63">
        <f>G63+SUMIFS(Transactions!F:F,Transactions!C:C,A63,Transactions!E:E,"Inflow")-SUMIFS(Transactions!F:F,Transactions!C:C,A63,Transactions!E:E,"Outflow")</f>
        <v>27.1</v>
      </c>
      <c r="I63" s="19">
        <f t="shared" si="0"/>
        <v>1409.2</v>
      </c>
      <c r="J63" s="38" t="str">
        <f>IF(I63&lt;=0, "Out of Stock", IF(I63&lt;VLOOKUP(B63, Thresholds!$B$3:$C$150, 2, FALSE), "Low Stock", "In Stock"))</f>
        <v>In Stock</v>
      </c>
    </row>
    <row r="64" spans="1:10" ht="24.95" customHeight="1" x14ac:dyDescent="0.35">
      <c r="A64">
        <v>162</v>
      </c>
      <c r="B64" t="str">
        <f>IFERROR(VLOOKUP(A64,ItemList!A:C,2,FALSE), "")</f>
        <v>20mm</v>
      </c>
      <c r="C64" t="str">
        <f>IFERROR(VLOOKUP(B64,ItemList!B:D,2,FALSE), "")</f>
        <v>Reinforcement</v>
      </c>
      <c r="D64" t="s">
        <v>141</v>
      </c>
      <c r="E64" s="1">
        <v>33</v>
      </c>
      <c r="F64" t="s">
        <v>125</v>
      </c>
      <c r="G64">
        <v>0</v>
      </c>
      <c r="H64">
        <f>G64+SUMIFS(Transactions!F:F,Transactions!C:C,A64,Transactions!E:E,"Inflow")-SUMIFS(Transactions!F:F,Transactions!C:C,A64,Transactions!E:E,"Outflow")</f>
        <v>1</v>
      </c>
      <c r="I64" s="19">
        <f t="shared" si="0"/>
        <v>33</v>
      </c>
      <c r="J64" s="38" t="str">
        <f>IF(I64&lt;=0, "Out of Stock", IF(I64&lt;VLOOKUP(B64, Thresholds!$B$3:$C$150, 2, FALSE), "Low Stock", "In Stock"))</f>
        <v>In Stock</v>
      </c>
    </row>
    <row r="65" spans="1:10" ht="24.95" customHeight="1" x14ac:dyDescent="0.35">
      <c r="A65">
        <v>163</v>
      </c>
      <c r="B65" t="str">
        <f>IFERROR(VLOOKUP(A65,ItemList!A:C,2,FALSE), "")</f>
        <v>25mm</v>
      </c>
      <c r="C65" t="str">
        <f>IFERROR(VLOOKUP(B65,ItemList!B:D,2,FALSE), "")</f>
        <v>Reinforcement</v>
      </c>
      <c r="D65" t="s">
        <v>142</v>
      </c>
      <c r="E65" s="1">
        <v>21</v>
      </c>
      <c r="F65" t="s">
        <v>125</v>
      </c>
      <c r="G65">
        <v>0.45</v>
      </c>
      <c r="H65">
        <f>G65+SUMIFS(Transactions!F:F,Transactions!C:C,A65,Transactions!E:E,"Inflow")-SUMIFS(Transactions!F:F,Transactions!C:C,A65,Transactions!E:E,"Outflow")</f>
        <v>0.45</v>
      </c>
      <c r="I65" s="19">
        <f t="shared" si="0"/>
        <v>9.4500000000000011</v>
      </c>
      <c r="J65" s="38" t="str">
        <f>IF(I65&lt;=0, "Out of Stock", IF(I65&lt;VLOOKUP(B65, Thresholds!$B$3:$C$150, 2, FALSE), "Low Stock", "In Stock"))</f>
        <v>Low Stock</v>
      </c>
    </row>
    <row r="66" spans="1:10" ht="24.95" customHeight="1" x14ac:dyDescent="0.35">
      <c r="A66">
        <v>164</v>
      </c>
      <c r="B66" t="str">
        <f>IFERROR(VLOOKUP(A66,ItemList!A:C,2,FALSE), "")</f>
        <v xml:space="preserve">Polished porcelain </v>
      </c>
      <c r="C66" t="str">
        <f>IFERROR(VLOOKUP(B66,ItemList!B:D,2,FALSE), "")</f>
        <v>Tile</v>
      </c>
      <c r="D66" t="s">
        <v>105</v>
      </c>
      <c r="E66" s="1">
        <v>4</v>
      </c>
      <c r="F66" t="s">
        <v>126</v>
      </c>
      <c r="G66">
        <v>540</v>
      </c>
      <c r="H66">
        <f>G66+SUMIFS(Transactions!F:F,Transactions!C:C,A66,Transactions!E:E,"Inflow")-SUMIFS(Transactions!F:F,Transactions!C:C,A66,Transactions!E:E,"Outflow")</f>
        <v>540</v>
      </c>
      <c r="I66" s="19">
        <f t="shared" si="0"/>
        <v>2160</v>
      </c>
      <c r="J66" s="38" t="str">
        <f>IF(I66&lt;=0, "Out of Stock", IF(I66&lt;VLOOKUP(B66, Thresholds!$B$3:$C$150, 2, FALSE), "Low Stock", "In Stock"))</f>
        <v>In Stock</v>
      </c>
    </row>
    <row r="67" spans="1:10" ht="24.95" customHeight="1" x14ac:dyDescent="0.35">
      <c r="A67">
        <v>165</v>
      </c>
      <c r="B67" t="str">
        <f>IFERROR(VLOOKUP(A67,ItemList!A:C,2,FALSE), "")</f>
        <v xml:space="preserve">AOSHI CERAMICS </v>
      </c>
      <c r="C67" t="str">
        <f>IFERROR(VLOOKUP(B67,ItemList!B:D,2,FALSE), "")</f>
        <v>Tile</v>
      </c>
      <c r="D67" t="s">
        <v>92</v>
      </c>
      <c r="E67" s="1">
        <v>15</v>
      </c>
      <c r="F67" t="s">
        <v>126</v>
      </c>
      <c r="G67">
        <v>467</v>
      </c>
      <c r="H67">
        <f>G67+SUMIFS(Transactions!F:F,Transactions!C:C,A67,Transactions!E:E,"Inflow")-SUMIFS(Transactions!F:F,Transactions!C:C,A67,Transactions!E:E,"Outflow")</f>
        <v>467</v>
      </c>
      <c r="I67" s="19">
        <f t="shared" si="0"/>
        <v>7005</v>
      </c>
      <c r="J67" s="38" t="str">
        <f>IF(I67&lt;=0, "Out of Stock", IF(I67&lt;VLOOKUP(B67, Thresholds!$B$3:$C$150, 2, FALSE), "Low Stock", "In Stock"))</f>
        <v>In Stock</v>
      </c>
    </row>
    <row r="68" spans="1:10" ht="24.95" customHeight="1" x14ac:dyDescent="0.35">
      <c r="A68">
        <v>166</v>
      </c>
      <c r="B68" t="str">
        <f>IFERROR(VLOOKUP(A68,ItemList!A:C,2,FALSE), "")</f>
        <v xml:space="preserve">AOSHI CERAMICS </v>
      </c>
      <c r="C68" t="str">
        <f>IFERROR(VLOOKUP(B68,ItemList!B:D,2,FALSE), "")</f>
        <v>Tile</v>
      </c>
      <c r="D68" t="s">
        <v>93</v>
      </c>
      <c r="E68" s="1">
        <v>8</v>
      </c>
      <c r="F68" t="s">
        <v>126</v>
      </c>
      <c r="G68">
        <v>60</v>
      </c>
      <c r="H68">
        <f>G68+SUMIFS(Transactions!F:F,Transactions!C:C,A68,Transactions!E:E,"Inflow")-SUMIFS(Transactions!F:F,Transactions!C:C,A68,Transactions!E:E,"Outflow")</f>
        <v>60</v>
      </c>
      <c r="I68" s="19">
        <f t="shared" ref="I68:I99" si="1">H68*E68</f>
        <v>480</v>
      </c>
      <c r="J68" s="38" t="str">
        <f>IF(I68&lt;=0, "Out of Stock", IF(I68&lt;VLOOKUP(B68, Thresholds!$B$3:$C$150, 2, FALSE), "Low Stock", "In Stock"))</f>
        <v>In Stock</v>
      </c>
    </row>
    <row r="69" spans="1:10" ht="24.95" customHeight="1" x14ac:dyDescent="0.35">
      <c r="A69">
        <v>167</v>
      </c>
      <c r="B69" t="str">
        <f>IFERROR(VLOOKUP(A69,ItemList!A:C,2,FALSE), "")</f>
        <v xml:space="preserve">CDK Tiles PH toilet walls </v>
      </c>
      <c r="C69" t="str">
        <f>IFERROR(VLOOKUP(B69,ItemList!B:D,2,FALSE), "")</f>
        <v>Tile</v>
      </c>
      <c r="D69" t="s">
        <v>95</v>
      </c>
      <c r="E69" s="1">
        <v>6</v>
      </c>
      <c r="F69" t="s">
        <v>126</v>
      </c>
      <c r="G69">
        <v>200</v>
      </c>
      <c r="H69">
        <f>G69+SUMIFS(Transactions!F:F,Transactions!C:C,A69,Transactions!E:E,"Inflow")-SUMIFS(Transactions!F:F,Transactions!C:C,A69,Transactions!E:E,"Outflow")</f>
        <v>200</v>
      </c>
      <c r="I69" s="19">
        <f t="shared" si="1"/>
        <v>1200</v>
      </c>
      <c r="J69" s="38" t="str">
        <f>IF(I69&lt;=0, "Out of Stock", IF(I69&lt;VLOOKUP(B69, Thresholds!$B$3:$C$150, 2, FALSE), "Low Stock", "In Stock"))</f>
        <v>In Stock</v>
      </c>
    </row>
    <row r="70" spans="1:10" ht="24.95" customHeight="1" x14ac:dyDescent="0.35">
      <c r="A70">
        <v>168</v>
      </c>
      <c r="B70" t="str">
        <f>IFERROR(VLOOKUP(A70,ItemList!A:C,2,FALSE), "")</f>
        <v xml:space="preserve">Flat kitchen tiles Block 1-3 </v>
      </c>
      <c r="C70" t="str">
        <f>IFERROR(VLOOKUP(B70,ItemList!B:D,2,FALSE), "")</f>
        <v>Tile</v>
      </c>
      <c r="D70" t="s">
        <v>97</v>
      </c>
      <c r="E70" s="1">
        <v>4</v>
      </c>
      <c r="F70" t="s">
        <v>126</v>
      </c>
      <c r="G70">
        <v>62</v>
      </c>
      <c r="H70">
        <f>G70+SUMIFS(Transactions!F:F,Transactions!C:C,A70,Transactions!E:E,"Inflow")-SUMIFS(Transactions!F:F,Transactions!C:C,A70,Transactions!E:E,"Outflow")</f>
        <v>62</v>
      </c>
      <c r="I70" s="19">
        <f t="shared" si="1"/>
        <v>248</v>
      </c>
      <c r="J70" s="38" t="str">
        <f>IF(I70&lt;=0, "Out of Stock", IF(I70&lt;VLOOKUP(B70, Thresholds!$B$3:$C$150, 2, FALSE), "Low Stock", "In Stock"))</f>
        <v>In Stock</v>
      </c>
    </row>
    <row r="71" spans="1:10" ht="24.95" customHeight="1" x14ac:dyDescent="0.35">
      <c r="A71">
        <v>169</v>
      </c>
      <c r="B71" t="str">
        <f>IFERROR(VLOOKUP(A71,ItemList!A:C,2,FALSE), "")</f>
        <v xml:space="preserve">Royal tile (Black) (Flat toilet, PH BQ toilet </v>
      </c>
      <c r="C71" t="str">
        <f>IFERROR(VLOOKUP(B71,ItemList!B:D,2,FALSE), "")</f>
        <v>Tile</v>
      </c>
      <c r="D71" t="s">
        <v>98</v>
      </c>
      <c r="E71" s="1">
        <v>8</v>
      </c>
      <c r="F71" t="s">
        <v>126</v>
      </c>
      <c r="G71">
        <v>15</v>
      </c>
      <c r="H71">
        <f>G71+SUMIFS(Transactions!F:F,Transactions!C:C,A71,Transactions!E:E,"Inflow")-SUMIFS(Transactions!F:F,Transactions!C:C,A71,Transactions!E:E,"Outflow")</f>
        <v>15</v>
      </c>
      <c r="I71" s="19">
        <f t="shared" si="1"/>
        <v>120</v>
      </c>
      <c r="J71" s="38" t="str">
        <f>IF(I71&lt;=0, "Out of Stock", IF(I71&lt;VLOOKUP(B71, Thresholds!$B$3:$C$150, 2, FALSE), "Low Stock", "In Stock"))</f>
        <v>In Stock</v>
      </c>
    </row>
    <row r="72" spans="1:10" ht="24.95" customHeight="1" x14ac:dyDescent="0.35">
      <c r="A72">
        <v>170</v>
      </c>
      <c r="B72" t="str">
        <f>IFERROR(VLOOKUP(A72,ItemList!A:C,2,FALSE), "")</f>
        <v>CDK Black Elevator lobby</v>
      </c>
      <c r="C72" t="str">
        <f>IFERROR(VLOOKUP(B72,ItemList!B:D,2,FALSE), "")</f>
        <v>Tile</v>
      </c>
      <c r="D72" t="s">
        <v>99</v>
      </c>
      <c r="E72" s="1">
        <v>4</v>
      </c>
      <c r="F72" t="s">
        <v>126</v>
      </c>
      <c r="G72">
        <v>26</v>
      </c>
      <c r="H72">
        <f>G72+SUMIFS(Transactions!F:F,Transactions!C:C,A72,Transactions!E:E,"Inflow")-SUMIFS(Transactions!F:F,Transactions!C:C,A72,Transactions!E:E,"Outflow")</f>
        <v>26</v>
      </c>
      <c r="I72" s="19">
        <f t="shared" si="1"/>
        <v>104</v>
      </c>
      <c r="J72" s="38" t="str">
        <f>IF(I72&lt;=0, "Out of Stock", IF(I72&lt;VLOOKUP(B72, Thresholds!$B$3:$C$150, 2, FALSE), "Low Stock", "In Stock"))</f>
        <v>In Stock</v>
      </c>
    </row>
    <row r="73" spans="1:10" ht="24.95" customHeight="1" x14ac:dyDescent="0.35">
      <c r="A73">
        <v>171</v>
      </c>
      <c r="B73" t="str">
        <f>IFERROR(VLOOKUP(A73,ItemList!A:C,2,FALSE), "")</f>
        <v xml:space="preserve">CDK PH living room </v>
      </c>
      <c r="C73" t="str">
        <f>IFERROR(VLOOKUP(B73,ItemList!B:D,2,FALSE), "")</f>
        <v>Tile</v>
      </c>
      <c r="D73" t="s">
        <v>101</v>
      </c>
      <c r="E73" s="1">
        <v>4</v>
      </c>
      <c r="F73" t="s">
        <v>126</v>
      </c>
      <c r="G73">
        <v>70</v>
      </c>
      <c r="H73">
        <f>G73+SUMIFS(Transactions!F:F,Transactions!C:C,A73,Transactions!E:E,"Inflow")-SUMIFS(Transactions!F:F,Transactions!C:C,A73,Transactions!E:E,"Outflow")</f>
        <v>70</v>
      </c>
      <c r="I73" s="19">
        <f t="shared" si="1"/>
        <v>280</v>
      </c>
      <c r="J73" s="38" t="str">
        <f>IF(I73&lt;=0, "Out of Stock", IF(I73&lt;VLOOKUP(B73, Thresholds!$B$3:$C$150, 2, FALSE), "Low Stock", "In Stock"))</f>
        <v>In Stock</v>
      </c>
    </row>
    <row r="74" spans="1:10" ht="24.95" customHeight="1" x14ac:dyDescent="0.35">
      <c r="A74">
        <v>172</v>
      </c>
      <c r="B74" t="str">
        <f>IFERROR(VLOOKUP(A74,ItemList!A:C,2,FALSE), "")</f>
        <v xml:space="preserve">Pent house room &amp;BQ floor </v>
      </c>
      <c r="C74" t="str">
        <f>IFERROR(VLOOKUP(B74,ItemList!B:D,2,FALSE), "")</f>
        <v>Tile</v>
      </c>
      <c r="D74" t="s">
        <v>103</v>
      </c>
      <c r="E74" s="1">
        <v>4</v>
      </c>
      <c r="F74" t="s">
        <v>126</v>
      </c>
      <c r="G74">
        <v>21</v>
      </c>
      <c r="H74">
        <f>G74+SUMIFS(Transactions!F:F,Transactions!C:C,A74,Transactions!E:E,"Inflow")-SUMIFS(Transactions!F:F,Transactions!C:C,A74,Transactions!E:E,"Outflow")</f>
        <v>21</v>
      </c>
      <c r="I74" s="19">
        <f t="shared" si="1"/>
        <v>84</v>
      </c>
      <c r="J74" s="38" t="str">
        <f>IF(I74&lt;=0, "Out of Stock", IF(I74&lt;VLOOKUP(B74, Thresholds!$B$3:$C$150, 2, FALSE), "Low Stock", "In Stock"))</f>
        <v>In Stock</v>
      </c>
    </row>
    <row r="75" spans="1:10" ht="24.95" customHeight="1" x14ac:dyDescent="0.35">
      <c r="A75">
        <v>173</v>
      </c>
      <c r="B75" t="str">
        <f>IFERROR(VLOOKUP(A75,ItemList!A:C,2,FALSE), "")</f>
        <v xml:space="preserve">Flat balcony small (red) </v>
      </c>
      <c r="C75" t="str">
        <f>IFERROR(VLOOKUP(B75,ItemList!B:D,2,FALSE), "")</f>
        <v>Tile</v>
      </c>
      <c r="D75" t="s">
        <v>105</v>
      </c>
      <c r="E75" s="1">
        <v>50</v>
      </c>
      <c r="F75" t="s">
        <v>126</v>
      </c>
      <c r="G75">
        <v>17</v>
      </c>
      <c r="H75">
        <f>G75+SUMIFS(Transactions!F:F,Transactions!C:C,A75,Transactions!E:E,"Inflow")-SUMIFS(Transactions!F:F,Transactions!C:C,A75,Transactions!E:E,"Outflow")</f>
        <v>17</v>
      </c>
      <c r="I75" s="19">
        <f t="shared" si="1"/>
        <v>850</v>
      </c>
      <c r="J75" s="38" t="str">
        <f>IF(I75&lt;=0, "Out of Stock", IF(I75&lt;VLOOKUP(B75, Thresholds!$B$3:$C$150, 2, FALSE), "Low Stock", "In Stock"))</f>
        <v>In Stock</v>
      </c>
    </row>
    <row r="76" spans="1:10" ht="24.95" customHeight="1" x14ac:dyDescent="0.35">
      <c r="A76">
        <v>174</v>
      </c>
      <c r="B76" t="str">
        <f>IFERROR(VLOOKUP(A76,ItemList!A:C,2,FALSE), "")</f>
        <v xml:space="preserve">Flat balcony small (red) </v>
      </c>
      <c r="C76" t="str">
        <f>IFERROR(VLOOKUP(B76,ItemList!B:D,2,FALSE), "")</f>
        <v>Tile</v>
      </c>
      <c r="D76" t="s">
        <v>107</v>
      </c>
      <c r="E76" s="1">
        <v>50</v>
      </c>
      <c r="F76" t="s">
        <v>126</v>
      </c>
      <c r="G76">
        <v>19</v>
      </c>
      <c r="H76">
        <f>G76+SUMIFS(Transactions!F:F,Transactions!C:C,A76,Transactions!E:E,"Inflow")-SUMIFS(Transactions!F:F,Transactions!C:C,A76,Transactions!E:E,"Outflow")</f>
        <v>19</v>
      </c>
      <c r="I76" s="19">
        <f t="shared" si="1"/>
        <v>950</v>
      </c>
      <c r="J76" s="38" t="str">
        <f>IF(I76&lt;=0, "Out of Stock", IF(I76&lt;VLOOKUP(B76, Thresholds!$B$3:$C$150, 2, FALSE), "Low Stock", "In Stock"))</f>
        <v>In Stock</v>
      </c>
    </row>
    <row r="77" spans="1:10" ht="24.95" customHeight="1" x14ac:dyDescent="0.35">
      <c r="A77">
        <v>175</v>
      </c>
      <c r="B77" t="str">
        <f>IFERROR(VLOOKUP(A77,ItemList!A:C,2,FALSE), "")</f>
        <v xml:space="preserve">Royal tile Flat kitchen white  </v>
      </c>
      <c r="C77" t="str">
        <f>IFERROR(VLOOKUP(B77,ItemList!B:D,2,FALSE), "")</f>
        <v>Tile</v>
      </c>
      <c r="D77" t="s">
        <v>109</v>
      </c>
      <c r="E77" s="1">
        <v>10</v>
      </c>
      <c r="F77" t="s">
        <v>126</v>
      </c>
      <c r="G77">
        <v>8</v>
      </c>
      <c r="H77">
        <f>G77+SUMIFS(Transactions!F:F,Transactions!C:C,A77,Transactions!E:E,"Inflow")-SUMIFS(Transactions!F:F,Transactions!C:C,A77,Transactions!E:E,"Outflow")</f>
        <v>8</v>
      </c>
      <c r="I77" s="19">
        <f t="shared" si="1"/>
        <v>80</v>
      </c>
      <c r="J77" s="38" t="str">
        <f>IF(I77&lt;=0, "Out of Stock", IF(I77&lt;VLOOKUP(B77, Thresholds!$B$3:$C$150, 2, FALSE), "Low Stock", "In Stock"))</f>
        <v>In Stock</v>
      </c>
    </row>
    <row r="78" spans="1:10" ht="24.95" customHeight="1" x14ac:dyDescent="0.35">
      <c r="A78">
        <v>176</v>
      </c>
      <c r="B78" t="str">
        <f>IFERROR(VLOOKUP(A78,ItemList!A:C,2,FALSE), "")</f>
        <v xml:space="preserve">Good will tile for roof gutter </v>
      </c>
      <c r="C78" t="str">
        <f>IFERROR(VLOOKUP(B78,ItemList!B:D,2,FALSE), "")</f>
        <v>Tile</v>
      </c>
      <c r="D78" t="s">
        <v>109</v>
      </c>
      <c r="E78" s="1">
        <v>25</v>
      </c>
      <c r="F78" t="s">
        <v>126</v>
      </c>
      <c r="G78">
        <v>177</v>
      </c>
      <c r="H78">
        <f>G78+SUMIFS(Transactions!F:F,Transactions!C:C,A78,Transactions!E:E,"Inflow")-SUMIFS(Transactions!F:F,Transactions!C:C,A78,Transactions!E:E,"Outflow")</f>
        <v>177</v>
      </c>
      <c r="I78" s="19">
        <f t="shared" si="1"/>
        <v>4425</v>
      </c>
      <c r="J78" s="38" t="str">
        <f>IF(I78&lt;=0, "Out of Stock", IF(I78&lt;VLOOKUP(B78, Thresholds!$B$3:$C$150, 2, FALSE), "Low Stock", "In Stock"))</f>
        <v>In Stock</v>
      </c>
    </row>
    <row r="79" spans="1:10" ht="24.95" customHeight="1" x14ac:dyDescent="0.35">
      <c r="A79">
        <v>177</v>
      </c>
      <c r="B79" t="str">
        <f>IFERROR(VLOOKUP(A79,ItemList!A:C,2,FALSE), "")</f>
        <v>4 Inches Nail</v>
      </c>
      <c r="C79" t="str">
        <f>IFERROR(VLOOKUP(B79,ItemList!B:D,2,FALSE), "")</f>
        <v>Nail</v>
      </c>
      <c r="E79" s="1">
        <v>1</v>
      </c>
      <c r="F79" t="s">
        <v>10</v>
      </c>
      <c r="G79">
        <v>8</v>
      </c>
      <c r="H79">
        <f>G79+SUMIFS(Transactions!F:F,Transactions!C:C,A79,Transactions!E:E,"Inflow")-SUMIFS(Transactions!F:F,Transactions!C:C,A79,Transactions!E:E,"Outflow")</f>
        <v>8</v>
      </c>
      <c r="I79" s="19">
        <f t="shared" si="1"/>
        <v>8</v>
      </c>
      <c r="J79" s="38" t="str">
        <f>IF(I79&lt;=0, "Out of Stock", IF(I79&lt;VLOOKUP(B79, Thresholds!$B$3:$C$150, 2, FALSE), "Low Stock", "In Stock"))</f>
        <v>In Stock</v>
      </c>
    </row>
    <row r="80" spans="1:10" ht="24.95" customHeight="1" x14ac:dyDescent="0.35">
      <c r="A80">
        <v>178</v>
      </c>
      <c r="B80" t="str">
        <f>IFERROR(VLOOKUP(A80,ItemList!A:C,2,FALSE), "")</f>
        <v>3 Inches Nail</v>
      </c>
      <c r="C80" t="str">
        <f>IFERROR(VLOOKUP(B80,ItemList!B:D,2,FALSE), "")</f>
        <v>Nail</v>
      </c>
      <c r="E80" s="1">
        <v>1</v>
      </c>
      <c r="F80" t="s">
        <v>10</v>
      </c>
      <c r="G80">
        <v>17</v>
      </c>
      <c r="H80">
        <f>G80+SUMIFS(Transactions!F:F,Transactions!C:C,A80,Transactions!E:E,"Inflow")-SUMIFS(Transactions!F:F,Transactions!C:C,A80,Transactions!E:E,"Outflow")</f>
        <v>17</v>
      </c>
      <c r="I80" s="19">
        <f t="shared" si="1"/>
        <v>17</v>
      </c>
      <c r="J80" s="38" t="str">
        <f>IF(I80&lt;=0, "Out of Stock", IF(I80&lt;VLOOKUP(B80, Thresholds!$B$3:$C$150, 2, FALSE), "Low Stock", "In Stock"))</f>
        <v>In Stock</v>
      </c>
    </row>
    <row r="81" spans="1:10" ht="24.95" customHeight="1" x14ac:dyDescent="0.35">
      <c r="A81">
        <v>179</v>
      </c>
      <c r="B81" t="str">
        <f>IFERROR(VLOOKUP(A81,ItemList!A:C,2,FALSE), "")</f>
        <v>2.5 Inches Nail</v>
      </c>
      <c r="C81" t="str">
        <f>IFERROR(VLOOKUP(B81,ItemList!B:D,2,FALSE), "")</f>
        <v>Nail</v>
      </c>
      <c r="E81" s="1">
        <v>1</v>
      </c>
      <c r="F81" t="s">
        <v>10</v>
      </c>
      <c r="G81">
        <v>20</v>
      </c>
      <c r="H81">
        <f>G81+SUMIFS(Transactions!F:F,Transactions!C:C,A81,Transactions!E:E,"Inflow")-SUMIFS(Transactions!F:F,Transactions!C:C,A81,Transactions!E:E,"Outflow")</f>
        <v>20</v>
      </c>
      <c r="I81" s="19">
        <f t="shared" si="1"/>
        <v>20</v>
      </c>
      <c r="J81" s="38" t="str">
        <f>IF(I81&lt;=0, "Out of Stock", IF(I81&lt;VLOOKUP(B81, Thresholds!$B$3:$C$150, 2, FALSE), "Low Stock", "In Stock"))</f>
        <v>In Stock</v>
      </c>
    </row>
    <row r="82" spans="1:10" ht="24.95" customHeight="1" x14ac:dyDescent="0.35">
      <c r="A82">
        <v>180</v>
      </c>
      <c r="B82" t="str">
        <f>IFERROR(VLOOKUP(A82,ItemList!A:C,2,FALSE), "")</f>
        <v>2 Inches Nail</v>
      </c>
      <c r="C82" t="str">
        <f>IFERROR(VLOOKUP(B82,ItemList!B:D,2,FALSE), "")</f>
        <v>Nail</v>
      </c>
      <c r="E82" s="1">
        <v>1</v>
      </c>
      <c r="F82" t="s">
        <v>10</v>
      </c>
      <c r="G82">
        <v>0</v>
      </c>
      <c r="H82">
        <f>G82+SUMIFS(Transactions!F:F,Transactions!C:C,A82,Transactions!E:E,"Inflow")-SUMIFS(Transactions!F:F,Transactions!C:C,A82,Transactions!E:E,"Outflow")</f>
        <v>0</v>
      </c>
      <c r="I82" s="19">
        <f t="shared" si="1"/>
        <v>0</v>
      </c>
      <c r="J82" s="38" t="str">
        <f>IF(I82&lt;=0, "Out of Stock", IF(I82&lt;VLOOKUP(B82, Thresholds!$B$3:$C$150, 2, FALSE), "Low Stock", "In Stock"))</f>
        <v>Out of Stock</v>
      </c>
    </row>
    <row r="83" spans="1:10" ht="24.95" customHeight="1" x14ac:dyDescent="0.35">
      <c r="A83">
        <v>181</v>
      </c>
      <c r="B83" t="str">
        <f>IFERROR(VLOOKUP(A83,ItemList!A:C,2,FALSE), "")</f>
        <v>4 Inches Tornado Nail</v>
      </c>
      <c r="C83" t="str">
        <f>IFERROR(VLOOKUP(B83,ItemList!B:D,2,FALSE), "")</f>
        <v>Nail</v>
      </c>
      <c r="E83" s="1">
        <v>1</v>
      </c>
      <c r="F83" t="s">
        <v>122</v>
      </c>
      <c r="G83">
        <v>0</v>
      </c>
      <c r="H83">
        <f>G83+SUMIFS(Transactions!F:F,Transactions!C:C,A83,Transactions!E:E,"Inflow")-SUMIFS(Transactions!F:F,Transactions!C:C,A83,Transactions!E:E,"Outflow")</f>
        <v>0</v>
      </c>
      <c r="I83" s="19">
        <f t="shared" si="1"/>
        <v>0</v>
      </c>
      <c r="J83" s="38" t="str">
        <f>IF(I83&lt;=0, "Out of Stock", IF(I83&lt;VLOOKUP(B83, Thresholds!$B$3:$C$150, 2, FALSE), "Low Stock", "In Stock"))</f>
        <v>Out of Stock</v>
      </c>
    </row>
    <row r="84" spans="1:10" ht="24.95" customHeight="1" x14ac:dyDescent="0.35">
      <c r="A84">
        <v>182</v>
      </c>
      <c r="B84" t="str">
        <f>IFERROR(VLOOKUP(A84,ItemList!A:C,2,FALSE), "")</f>
        <v>3 Inches Tornado Nail</v>
      </c>
      <c r="C84" t="str">
        <f>IFERROR(VLOOKUP(B84,ItemList!B:D,2,FALSE), "")</f>
        <v>Nail</v>
      </c>
      <c r="E84" s="1">
        <v>1</v>
      </c>
      <c r="F84" t="s">
        <v>122</v>
      </c>
      <c r="G84">
        <v>0</v>
      </c>
      <c r="H84">
        <f>G84+SUMIFS(Transactions!F:F,Transactions!C:C,A84,Transactions!E:E,"Inflow")-SUMIFS(Transactions!F:F,Transactions!C:C,A84,Transactions!E:E,"Outflow")</f>
        <v>0</v>
      </c>
      <c r="I84" s="19">
        <f t="shared" si="1"/>
        <v>0</v>
      </c>
      <c r="J84" s="38" t="str">
        <f>IF(I84&lt;=0, "Out of Stock", IF(I84&lt;VLOOKUP(B84, Thresholds!$B$3:$C$150, 2, FALSE), "Low Stock", "In Stock"))</f>
        <v>Out of Stock</v>
      </c>
    </row>
    <row r="85" spans="1:10" ht="24.95" customHeight="1" x14ac:dyDescent="0.35">
      <c r="A85">
        <v>183</v>
      </c>
      <c r="B85" t="str">
        <f>IFERROR(VLOOKUP(A85,ItemList!A:C,2,FALSE), "")</f>
        <v>2.5 Inches Tornado Nail</v>
      </c>
      <c r="C85" t="str">
        <f>IFERROR(VLOOKUP(B85,ItemList!B:D,2,FALSE), "")</f>
        <v>Nail</v>
      </c>
      <c r="E85" s="1">
        <v>1</v>
      </c>
      <c r="F85" t="s">
        <v>122</v>
      </c>
      <c r="G85">
        <v>0</v>
      </c>
      <c r="H85">
        <f>G85+SUMIFS(Transactions!F:F,Transactions!C:C,A85,Transactions!E:E,"Inflow")-SUMIFS(Transactions!F:F,Transactions!C:C,A85,Transactions!E:E,"Outflow")</f>
        <v>0</v>
      </c>
      <c r="I85" s="19">
        <f t="shared" si="1"/>
        <v>0</v>
      </c>
      <c r="J85" s="38" t="str">
        <f>IF(I85&lt;=0, "Out of Stock", IF(I85&lt;VLOOKUP(B85, Thresholds!$B$3:$C$150, 2, FALSE), "Low Stock", "In Stock"))</f>
        <v>Out of Stock</v>
      </c>
    </row>
    <row r="86" spans="1:10" ht="24.95" customHeight="1" x14ac:dyDescent="0.35">
      <c r="A86">
        <v>184</v>
      </c>
      <c r="B86" t="str">
        <f>IFERROR(VLOOKUP(A86,ItemList!A:C,2,FALSE), "")</f>
        <v>2 Inches Tornado Nail</v>
      </c>
      <c r="C86" t="str">
        <f>IFERROR(VLOOKUP(B86,ItemList!B:D,2,FALSE), "")</f>
        <v>Nail</v>
      </c>
      <c r="E86" s="1">
        <v>1</v>
      </c>
      <c r="F86" t="s">
        <v>122</v>
      </c>
      <c r="G86">
        <v>0</v>
      </c>
      <c r="H86">
        <f>G86+SUMIFS(Transactions!F:F,Transactions!C:C,A86,Transactions!E:E,"Inflow")-SUMIFS(Transactions!F:F,Transactions!C:C,A86,Transactions!E:E,"Outflow")</f>
        <v>0</v>
      </c>
      <c r="I86" s="19">
        <f t="shared" si="1"/>
        <v>0</v>
      </c>
      <c r="J86" s="38" t="str">
        <f>IF(I86&lt;=0, "Out of Stock", IF(I86&lt;VLOOKUP(B86, Thresholds!$B$3:$C$150, 2, FALSE), "Low Stock", "In Stock"))</f>
        <v>Out of Stock</v>
      </c>
    </row>
    <row r="87" spans="1:10" ht="24.95" customHeight="1" x14ac:dyDescent="0.35">
      <c r="A87">
        <v>185</v>
      </c>
      <c r="B87" t="str">
        <f>IFERROR(VLOOKUP(A87,ItemList!A:C,2,FALSE), "")</f>
        <v>Binding Wire</v>
      </c>
      <c r="C87" t="str">
        <f>IFERROR(VLOOKUP(B87,ItemList!B:D,2,FALSE), "")</f>
        <v>Binding Wire</v>
      </c>
      <c r="E87" s="1">
        <v>1</v>
      </c>
      <c r="F87" t="s">
        <v>8</v>
      </c>
      <c r="G87">
        <v>8</v>
      </c>
      <c r="H87">
        <f>G87+SUMIFS(Transactions!F:F,Transactions!C:C,A87,Transactions!E:E,"Inflow")-SUMIFS(Transactions!F:F,Transactions!C:C,A87,Transactions!E:E,"Outflow")</f>
        <v>8</v>
      </c>
      <c r="I87" s="19">
        <f t="shared" si="1"/>
        <v>8</v>
      </c>
      <c r="J87" s="38" t="str">
        <f>IF(I87&lt;=0, "Out of Stock", IF(I87&lt;VLOOKUP(B87, Thresholds!$B$3:$C$150, 2, FALSE), "Low Stock", "In Stock"))</f>
        <v>In Stock</v>
      </c>
    </row>
    <row r="88" spans="1:10" ht="24.95" customHeight="1" x14ac:dyDescent="0.35">
      <c r="A88">
        <v>186</v>
      </c>
      <c r="B88" t="str">
        <f>IFERROR(VLOOKUP(A88,ItemList!A:C,2,FALSE), "")</f>
        <v>Cement</v>
      </c>
      <c r="C88" t="str">
        <f>IFERROR(VLOOKUP(B88,ItemList!B:D,2,FALSE), "")</f>
        <v>Cement</v>
      </c>
      <c r="E88" s="1">
        <v>1</v>
      </c>
      <c r="F88" t="s">
        <v>10</v>
      </c>
      <c r="G88">
        <v>100</v>
      </c>
      <c r="H88">
        <f>G88+SUMIFS(Transactions!F:F,Transactions!C:C,A88,Transactions!E:E,"Inflow")-SUMIFS(Transactions!F:F,Transactions!C:C,A88,Transactions!E:E,"Outflow")</f>
        <v>150</v>
      </c>
      <c r="I88" s="19">
        <f t="shared" si="1"/>
        <v>150</v>
      </c>
      <c r="J88" s="38" t="str">
        <f>IF(I88&lt;=0, "Out of Stock", IF(I88&lt;VLOOKUP(B88, Thresholds!$B$3:$C$150, 2, FALSE), "Low Stock", "In Stock"))</f>
        <v>In Stock</v>
      </c>
    </row>
    <row r="89" spans="1:10" ht="24.95" customHeight="1" x14ac:dyDescent="0.35">
      <c r="A89">
        <v>187</v>
      </c>
      <c r="B89" t="str">
        <f>IFERROR(VLOOKUP(A89,ItemList!A:C,2,FALSE), "")</f>
        <v>Granite</v>
      </c>
      <c r="C89" t="str">
        <f>IFERROR(VLOOKUP(B89,ItemList!B:D,2,FALSE), "")</f>
        <v>Granite</v>
      </c>
      <c r="D89" t="s">
        <v>158</v>
      </c>
      <c r="E89" s="1">
        <v>1</v>
      </c>
      <c r="F89" t="s">
        <v>125</v>
      </c>
      <c r="G89">
        <v>1</v>
      </c>
      <c r="H89">
        <f>G89+SUMIFS(Transactions!F:F,Transactions!C:C,A89,Transactions!E:E,"Inflow")-SUMIFS(Transactions!F:F,Transactions!C:C,A89,Transactions!E:E,"Outflow")</f>
        <v>2</v>
      </c>
      <c r="I89" s="19">
        <f t="shared" si="1"/>
        <v>2</v>
      </c>
      <c r="J89" s="38" t="str">
        <f>IF(I89&lt;=0, "Out of Stock", IF(I89&lt;VLOOKUP(B89, Thresholds!$B$3:$C$150, 2, FALSE), "Low Stock", "In Stock"))</f>
        <v>In Stock</v>
      </c>
    </row>
    <row r="90" spans="1:10" ht="24.95" customHeight="1" x14ac:dyDescent="0.35">
      <c r="A90">
        <v>188</v>
      </c>
      <c r="B90" t="str">
        <f>IFERROR(VLOOKUP(A90,ItemList!A:C,2,FALSE), "")</f>
        <v>Plaster Sand</v>
      </c>
      <c r="C90" t="str">
        <f>IFERROR(VLOOKUP(B90,ItemList!B:D,2,FALSE), "")</f>
        <v>Plaster Sand</v>
      </c>
      <c r="D90" t="s">
        <v>158</v>
      </c>
      <c r="E90" s="1">
        <v>1</v>
      </c>
      <c r="F90" t="s">
        <v>125</v>
      </c>
      <c r="G90">
        <v>0</v>
      </c>
      <c r="H90">
        <f>G90+SUMIFS(Transactions!F:F,Transactions!C:C,A90,Transactions!E:E,"Inflow")-SUMIFS(Transactions!F:F,Transactions!C:C,A90,Transactions!E:E,"Outflow")</f>
        <v>2</v>
      </c>
      <c r="I90" s="19">
        <f t="shared" si="1"/>
        <v>2</v>
      </c>
      <c r="J90" s="38" t="str">
        <f>IF(I90&lt;=0, "Out of Stock", IF(I90&lt;VLOOKUP(B90, Thresholds!$B$3:$C$150, 2, FALSE), "Low Stock", "In Stock"))</f>
        <v>Low Stock</v>
      </c>
    </row>
    <row r="91" spans="1:10" ht="24.95" customHeight="1" x14ac:dyDescent="0.35">
      <c r="A91">
        <v>189</v>
      </c>
      <c r="B91" t="str">
        <f>IFERROR(VLOOKUP(A91,ItemList!A:C,2,FALSE), "")</f>
        <v>Sharp Sand</v>
      </c>
      <c r="C91" t="str">
        <f>IFERROR(VLOOKUP(B91,ItemList!B:D,2,FALSE), "")</f>
        <v>SharpSand</v>
      </c>
      <c r="D91" t="s">
        <v>158</v>
      </c>
      <c r="E91" s="1">
        <v>1</v>
      </c>
      <c r="F91" t="s">
        <v>125</v>
      </c>
      <c r="G91">
        <v>1</v>
      </c>
      <c r="H91">
        <f>G91+SUMIFS(Transactions!F:F,Transactions!C:C,A91,Transactions!E:E,"Inflow")-SUMIFS(Transactions!F:F,Transactions!C:C,A91,Transactions!E:E,"Outflow")</f>
        <v>2</v>
      </c>
      <c r="I91" s="19">
        <f t="shared" si="1"/>
        <v>2</v>
      </c>
      <c r="J91" s="38" t="str">
        <f>IF(I91&lt;=0, "Out of Stock", IF(I91&lt;VLOOKUP(B91, Thresholds!$B$3:$C$150, 2, FALSE), "Low Stock", "In Stock"))</f>
        <v>In Stock</v>
      </c>
    </row>
    <row r="92" spans="1:10" ht="24.95" customHeight="1" x14ac:dyDescent="0.35">
      <c r="A92">
        <v>190</v>
      </c>
      <c r="B92" t="str">
        <f>IFERROR(VLOOKUP(A92,ItemList!A:C,2,FALSE), "")</f>
        <v>2x3</v>
      </c>
      <c r="C92" t="str">
        <f>IFERROR(VLOOKUP(B92,ItemList!B:D,2,FALSE), "")</f>
        <v>Planks</v>
      </c>
      <c r="E92" s="1">
        <v>1</v>
      </c>
      <c r="F92" t="s">
        <v>7</v>
      </c>
      <c r="G92">
        <v>0</v>
      </c>
      <c r="H92">
        <f>G92+SUMIFS(Transactions!F:F,Transactions!C:C,A92,Transactions!E:E,"Inflow")-SUMIFS(Transactions!F:F,Transactions!C:C,A92,Transactions!E:E,"Outflow")</f>
        <v>30</v>
      </c>
      <c r="I92" s="19">
        <f t="shared" si="1"/>
        <v>30</v>
      </c>
      <c r="J92" s="38" t="str">
        <f>IF(I92&lt;=0, "Out of Stock", IF(I92&lt;VLOOKUP(B92, Thresholds!$B$3:$C$150, 2, FALSE), "Low Stock", "In Stock"))</f>
        <v>In Stock</v>
      </c>
    </row>
    <row r="93" spans="1:10" ht="24.95" customHeight="1" x14ac:dyDescent="0.35">
      <c r="A93">
        <v>191</v>
      </c>
      <c r="B93" t="str">
        <f>IFERROR(VLOOKUP(A93,ItemList!A:C,2,FALSE), "")</f>
        <v>2x4</v>
      </c>
      <c r="C93" t="str">
        <f>IFERROR(VLOOKUP(B93,ItemList!B:D,2,FALSE), "")</f>
        <v>Planks</v>
      </c>
      <c r="E93" s="1">
        <v>1</v>
      </c>
      <c r="F93" t="s">
        <v>7</v>
      </c>
      <c r="G93">
        <v>0</v>
      </c>
      <c r="H93">
        <f>G93+SUMIFS(Transactions!F:F,Transactions!C:C,A93,Transactions!E:E,"Inflow")-SUMIFS(Transactions!F:F,Transactions!C:C,A93,Transactions!E:E,"Outflow")</f>
        <v>250</v>
      </c>
      <c r="I93" s="19">
        <f t="shared" si="1"/>
        <v>250</v>
      </c>
      <c r="J93" s="38" t="str">
        <f>IF(I93&lt;=0, "Out of Stock", IF(I93&lt;VLOOKUP(B93, Thresholds!$B$3:$C$150, 2, FALSE), "Low Stock", "In Stock"))</f>
        <v>In Stock</v>
      </c>
    </row>
    <row r="94" spans="1:10" ht="24.95" customHeight="1" x14ac:dyDescent="0.35">
      <c r="A94">
        <v>192</v>
      </c>
      <c r="B94" t="str">
        <f>IFERROR(VLOOKUP(A94,ItemList!A:C,2,FALSE), "")</f>
        <v>3x4</v>
      </c>
      <c r="C94" t="str">
        <f>IFERROR(VLOOKUP(B94,ItemList!B:D,2,FALSE), "")</f>
        <v>Planks</v>
      </c>
      <c r="E94" s="1">
        <v>1</v>
      </c>
      <c r="F94" t="s">
        <v>7</v>
      </c>
      <c r="G94">
        <v>0</v>
      </c>
      <c r="H94">
        <f>G94+SUMIFS(Transactions!F:F,Transactions!C:C,A94,Transactions!E:E,"Inflow")-SUMIFS(Transactions!F:F,Transactions!C:C,A94,Transactions!E:E,"Outflow")</f>
        <v>0</v>
      </c>
      <c r="I94" s="19">
        <f t="shared" si="1"/>
        <v>0</v>
      </c>
      <c r="J94" s="38" t="str">
        <f>IF(I94&lt;=0, "Out of Stock", IF(I94&lt;VLOOKUP(B94, Thresholds!$B$3:$C$150, 2, FALSE), "Low Stock", "In Stock"))</f>
        <v>Out of Stock</v>
      </c>
    </row>
    <row r="95" spans="1:10" ht="24.95" customHeight="1" x14ac:dyDescent="0.35">
      <c r="A95">
        <v>193</v>
      </c>
      <c r="B95" t="str">
        <f>IFERROR(VLOOKUP(A95,ItemList!A:C,2,FALSE), "")</f>
        <v>1x6</v>
      </c>
      <c r="C95" t="str">
        <f>IFERROR(VLOOKUP(B95,ItemList!B:D,2,FALSE), "")</f>
        <v>Planks</v>
      </c>
      <c r="E95" s="1">
        <v>1</v>
      </c>
      <c r="F95" t="s">
        <v>7</v>
      </c>
      <c r="G95">
        <v>0</v>
      </c>
      <c r="H95">
        <f>G95+SUMIFS(Transactions!F:F,Transactions!C:C,A95,Transactions!E:E,"Inflow")-SUMIFS(Transactions!F:F,Transactions!C:C,A95,Transactions!E:E,"Outflow")</f>
        <v>0</v>
      </c>
      <c r="I95" s="19">
        <f t="shared" si="1"/>
        <v>0</v>
      </c>
      <c r="J95" s="38" t="str">
        <f>IF(I95&lt;=0, "Out of Stock", IF(I95&lt;VLOOKUP(B95, Thresholds!$B$3:$C$150, 2, FALSE), "Low Stock", "In Stock"))</f>
        <v>Out of Stock</v>
      </c>
    </row>
    <row r="96" spans="1:10" ht="24.95" customHeight="1" x14ac:dyDescent="0.35">
      <c r="A96">
        <v>194</v>
      </c>
      <c r="B96" t="str">
        <f>IFERROR(VLOOKUP(A96,ItemList!A:C,2,FALSE), "")</f>
        <v>1x12</v>
      </c>
      <c r="C96" t="str">
        <f>IFERROR(VLOOKUP(B96,ItemList!B:D,2,FALSE), "")</f>
        <v>Planks</v>
      </c>
      <c r="E96" s="1">
        <v>1</v>
      </c>
      <c r="F96" t="s">
        <v>7</v>
      </c>
      <c r="G96">
        <v>0</v>
      </c>
      <c r="H96">
        <f>G96+SUMIFS(Transactions!F:F,Transactions!C:C,A96,Transactions!E:E,"Inflow")-SUMIFS(Transactions!F:F,Transactions!C:C,A96,Transactions!E:E,"Outflow")</f>
        <v>50</v>
      </c>
      <c r="I96" s="19">
        <f t="shared" si="1"/>
        <v>50</v>
      </c>
      <c r="J96" s="38" t="str">
        <f>IF(I96&lt;=0, "Out of Stock", IF(I96&lt;VLOOKUP(B96, Thresholds!$B$3:$C$150, 2, FALSE), "Low Stock", "In Stock"))</f>
        <v>In Stock</v>
      </c>
    </row>
    <row r="97" spans="1:10" ht="24.95" customHeight="1" x14ac:dyDescent="0.35">
      <c r="A97">
        <v>195</v>
      </c>
      <c r="B97" t="str">
        <f>IFERROR(VLOOKUP(A97,ItemList!A:C,2,FALSE), "")</f>
        <v>9 inches</v>
      </c>
      <c r="C97" t="str">
        <f>IFERROR(VLOOKUP(B97,ItemList!B:D,2,FALSE), "")</f>
        <v>Blocks</v>
      </c>
      <c r="E97" s="1">
        <v>1</v>
      </c>
      <c r="F97" t="s">
        <v>7</v>
      </c>
      <c r="G97">
        <v>20</v>
      </c>
      <c r="H97">
        <f>G97+SUMIFS(Transactions!F:F,Transactions!C:C,A97,Transactions!E:E,"Inflow")-SUMIFS(Transactions!F:F,Transactions!C:C,A97,Transactions!E:E,"Outflow")</f>
        <v>120</v>
      </c>
      <c r="I97" s="19">
        <f t="shared" si="1"/>
        <v>120</v>
      </c>
      <c r="J97" s="38" t="str">
        <f>IF(I97&lt;=0, "Out of Stock", IF(I97&lt;VLOOKUP(B97, Thresholds!$B$3:$C$150, 2, FALSE), "Low Stock", "In Stock"))</f>
        <v>In Stock</v>
      </c>
    </row>
    <row r="98" spans="1:10" ht="24.95" customHeight="1" x14ac:dyDescent="0.35">
      <c r="A98">
        <v>196</v>
      </c>
      <c r="B98" t="str">
        <f>IFERROR(VLOOKUP(A98,ItemList!A:C,2,FALSE), "")</f>
        <v>6 inches</v>
      </c>
      <c r="C98" t="str">
        <f>IFERROR(VLOOKUP(B98,ItemList!B:D,2,FALSE), "")</f>
        <v>Blocks</v>
      </c>
      <c r="E98" s="1">
        <v>1</v>
      </c>
      <c r="F98" t="s">
        <v>7</v>
      </c>
      <c r="G98">
        <v>25</v>
      </c>
      <c r="H98">
        <f>G98+SUMIFS(Transactions!F:F,Transactions!C:C,A98,Transactions!E:E,"Inflow")-SUMIFS(Transactions!F:F,Transactions!C:C,A98,Transactions!E:E,"Outflow")</f>
        <v>175</v>
      </c>
      <c r="I98" s="19">
        <f t="shared" si="1"/>
        <v>175</v>
      </c>
      <c r="J98" s="38" t="str">
        <f>IF(I98&lt;=0, "Out of Stock", IF(I98&lt;VLOOKUP(B98, Thresholds!$B$3:$C$150, 2, FALSE), "Low Stock", "In Stock"))</f>
        <v>In Stock</v>
      </c>
    </row>
    <row r="99" spans="1:10" ht="24.95" customHeight="1" x14ac:dyDescent="0.35">
      <c r="A99">
        <v>197</v>
      </c>
      <c r="B99" t="str">
        <f>IFERROR(VLOOKUP(A99,ItemList!A:C,2,FALSE), "")</f>
        <v>Rubbles</v>
      </c>
      <c r="C99" t="str">
        <f>IFERROR(VLOOKUP(B99,ItemList!B:D,2,FALSE), "")</f>
        <v>Rubbles</v>
      </c>
      <c r="D99" t="s">
        <v>158</v>
      </c>
      <c r="E99" s="1">
        <v>1</v>
      </c>
      <c r="F99" t="s">
        <v>125</v>
      </c>
      <c r="G99">
        <v>0</v>
      </c>
      <c r="H99">
        <f>G99+SUMIFS(Transactions!F:F,Transactions!C:C,A99,Transactions!E:E,"Inflow")-SUMIFS(Transactions!F:F,Transactions!C:C,A99,Transactions!E:E,"Outflow")</f>
        <v>3</v>
      </c>
      <c r="I99" s="19">
        <f t="shared" si="1"/>
        <v>3</v>
      </c>
      <c r="J99" s="38" t="str">
        <f>IF(I99&lt;=0, "Out of Stock", IF(I99&lt;VLOOKUP(B99, Thresholds!$B$3:$C$150, 2, FALSE), "Low Stock", "In Stock"))</f>
        <v>In Stock</v>
      </c>
    </row>
  </sheetData>
  <phoneticPr fontId="1" type="noConversion"/>
  <conditionalFormatting sqref="J3:J99">
    <cfRule type="expression" dxfId="7" priority="1">
      <formula>J3="Out of Stock"</formula>
    </cfRule>
  </conditionalFormatting>
  <dataValidations count="1">
    <dataValidation type="list" allowBlank="1" showInputMessage="1" showErrorMessage="1" sqref="F3:F99" xr:uid="{7D25CA47-583D-4F3D-A0AC-6C6CFCF3AB3E}">
      <formula1>"Pcs, Rolls, Carton, Bags, Units, Packs, Tin, Length, Ton, Sqr Meter"</formula1>
    </dataValidation>
  </dataValidation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3" stopIfTrue="1" id="{1D8CDD8A-2F2C-4611-A896-A67BD6C4D1EF}">
            <xm:f>AND(I3&lt;VLOOKUP(B3, Thresholds!$B$3:$C$150, 2, FALSE), $I3&gt;0)</xm:f>
            <x14:dxf>
              <fill>
                <patternFill>
                  <bgColor rgb="FFFFFF99"/>
                </patternFill>
              </fill>
            </x14:dxf>
          </x14:cfRule>
          <x14:cfRule type="expression" priority="5" stopIfTrue="1" id="{6366CAC2-3D37-4850-8D7F-B7CC92AD0876}">
            <xm:f>I3&gt;=VLOOKUP(B3, Thresholds!$B$3:$C$150, 2, FALSE)</xm:f>
            <x14:dxf>
              <fill>
                <patternFill>
                  <bgColor theme="6" tint="0.59996337778862885"/>
                </patternFill>
              </fill>
            </x14:dxf>
          </x14:cfRule>
          <xm:sqref>J3:J99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6E03F25-6CDA-428C-A586-A6C3A463BCC3}">
          <x14:formula1>
            <xm:f>ItemList!$A$3:$A$102</xm:f>
          </x14:formula1>
          <xm:sqref>A3:A99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274"/>
  <sheetViews>
    <sheetView workbookViewId="0">
      <pane ySplit="2" topLeftCell="A39" activePane="bottomLeft" state="frozen"/>
      <selection pane="bottomLeft" activeCell="E51" sqref="E51"/>
    </sheetView>
  </sheetViews>
  <sheetFormatPr defaultRowHeight="20.100000000000001" customHeight="1" x14ac:dyDescent="0.25"/>
  <cols>
    <col min="1" max="1" width="12.140625" style="26" customWidth="1"/>
    <col min="2" max="2" width="10.5703125" style="26" customWidth="1"/>
    <col min="3" max="3" width="9.5703125" customWidth="1"/>
    <col min="4" max="4" width="30.140625" customWidth="1"/>
    <col min="5" max="5" width="15.42578125" style="1" customWidth="1"/>
    <col min="6" max="6" width="14" customWidth="1"/>
    <col min="7" max="7" width="20.5703125" customWidth="1"/>
    <col min="8" max="8" width="18.140625" customWidth="1"/>
    <col min="9" max="9" width="24" customWidth="1"/>
  </cols>
  <sheetData>
    <row r="2" spans="1:9" s="22" customFormat="1" ht="24.75" customHeight="1" x14ac:dyDescent="0.25">
      <c r="A2" s="34" t="s">
        <v>11</v>
      </c>
      <c r="B2" s="35" t="s">
        <v>168</v>
      </c>
      <c r="C2" s="36" t="s">
        <v>0</v>
      </c>
      <c r="D2" s="36" t="s">
        <v>1</v>
      </c>
      <c r="E2" s="36" t="s">
        <v>12</v>
      </c>
      <c r="F2" s="36" t="s">
        <v>13</v>
      </c>
      <c r="G2" s="36" t="s">
        <v>14</v>
      </c>
      <c r="H2" s="36" t="s">
        <v>170</v>
      </c>
      <c r="I2" s="37" t="s">
        <v>22</v>
      </c>
    </row>
    <row r="3" spans="1:9" ht="20.100000000000001" customHeight="1" x14ac:dyDescent="0.25">
      <c r="A3" s="26">
        <v>45359</v>
      </c>
      <c r="B3" s="26" t="str">
        <f t="shared" ref="B3:B44" si="0">TEXT(A3, "MMM")</f>
        <v>Mar</v>
      </c>
      <c r="C3">
        <v>101</v>
      </c>
      <c r="D3" t="str">
        <f>IFERROR(VLOOKUP(C3,ItemList!A:C,2,FALSE), "")</f>
        <v>Lampara socket 13AMP(double)</v>
      </c>
      <c r="E3" s="1" t="s">
        <v>15</v>
      </c>
      <c r="F3">
        <v>10</v>
      </c>
      <c r="G3" t="s">
        <v>16</v>
      </c>
      <c r="H3" t="s">
        <v>166</v>
      </c>
      <c r="I3" t="s">
        <v>167</v>
      </c>
    </row>
    <row r="4" spans="1:9" ht="20.100000000000001" customHeight="1" x14ac:dyDescent="0.25">
      <c r="A4" s="26">
        <v>45359</v>
      </c>
      <c r="B4" s="26" t="str">
        <f t="shared" si="0"/>
        <v>Mar</v>
      </c>
      <c r="C4">
        <v>102</v>
      </c>
      <c r="D4" t="str">
        <f>IFERROR(VLOOKUP(C4,ItemList!A:C,2,FALSE), "")</f>
        <v>Lampara socket 13AMP(single)</v>
      </c>
      <c r="E4" s="1" t="s">
        <v>15</v>
      </c>
      <c r="F4">
        <v>10</v>
      </c>
      <c r="G4" t="s">
        <v>18</v>
      </c>
      <c r="H4" t="s">
        <v>166</v>
      </c>
      <c r="I4" t="s">
        <v>167</v>
      </c>
    </row>
    <row r="5" spans="1:9" ht="20.100000000000001" customHeight="1" x14ac:dyDescent="0.25">
      <c r="A5" s="26">
        <v>45359</v>
      </c>
      <c r="B5" s="26" t="str">
        <f t="shared" si="0"/>
        <v>Mar</v>
      </c>
      <c r="C5">
        <v>103</v>
      </c>
      <c r="D5" t="str">
        <f>IFERROR(VLOOKUP(C5,ItemList!A:C,2,FALSE), "")</f>
        <v xml:space="preserve">Good man A/C switch </v>
      </c>
      <c r="E5" s="1" t="s">
        <v>15</v>
      </c>
      <c r="F5">
        <v>100</v>
      </c>
      <c r="G5" t="s">
        <v>19</v>
      </c>
      <c r="H5" t="s">
        <v>166</v>
      </c>
      <c r="I5" t="s">
        <v>167</v>
      </c>
    </row>
    <row r="6" spans="1:9" ht="20.100000000000001" customHeight="1" x14ac:dyDescent="0.25">
      <c r="A6" s="26">
        <v>45360</v>
      </c>
      <c r="B6" s="26" t="str">
        <f t="shared" si="0"/>
        <v>Mar</v>
      </c>
      <c r="C6">
        <v>104</v>
      </c>
      <c r="D6" t="str">
        <f>IFERROR(VLOOKUP(C6,ItemList!A:C,2,FALSE), "")</f>
        <v>Good man 1 gang</v>
      </c>
      <c r="E6" s="1" t="s">
        <v>15</v>
      </c>
      <c r="F6">
        <v>50</v>
      </c>
      <c r="G6" t="s">
        <v>20</v>
      </c>
      <c r="H6" t="s">
        <v>166</v>
      </c>
      <c r="I6" t="s">
        <v>167</v>
      </c>
    </row>
    <row r="7" spans="1:9" ht="20.100000000000001" customHeight="1" x14ac:dyDescent="0.25">
      <c r="A7" s="26">
        <v>45360</v>
      </c>
      <c r="B7" s="26" t="str">
        <f t="shared" si="0"/>
        <v>Mar</v>
      </c>
      <c r="C7">
        <v>105</v>
      </c>
      <c r="D7" t="str">
        <f>IFERROR(VLOOKUP(C7,ItemList!A:C,2,FALSE), "")</f>
        <v>Good man 2 gang</v>
      </c>
      <c r="E7" s="1" t="s">
        <v>15</v>
      </c>
      <c r="F7">
        <v>5</v>
      </c>
      <c r="G7" t="s">
        <v>21</v>
      </c>
      <c r="H7" t="s">
        <v>166</v>
      </c>
      <c r="I7" t="s">
        <v>167</v>
      </c>
    </row>
    <row r="8" spans="1:9" ht="20.100000000000001" customHeight="1" x14ac:dyDescent="0.25">
      <c r="A8" s="26">
        <v>45361</v>
      </c>
      <c r="B8" s="26" t="str">
        <f t="shared" si="0"/>
        <v>Mar</v>
      </c>
      <c r="C8">
        <v>101</v>
      </c>
      <c r="D8" t="str">
        <f>IFERROR(VLOOKUP(C8,ItemList!A:C,2,FALSE), "")</f>
        <v>Lampara socket 13AMP(double)</v>
      </c>
      <c r="E8" s="1" t="s">
        <v>17</v>
      </c>
      <c r="F8">
        <v>100</v>
      </c>
      <c r="G8" t="s">
        <v>18</v>
      </c>
      <c r="H8" t="s">
        <v>166</v>
      </c>
      <c r="I8" t="s">
        <v>167</v>
      </c>
    </row>
    <row r="9" spans="1:9" ht="20.100000000000001" customHeight="1" x14ac:dyDescent="0.25">
      <c r="A9" s="26">
        <v>45361</v>
      </c>
      <c r="B9" s="26" t="str">
        <f t="shared" si="0"/>
        <v>Mar</v>
      </c>
      <c r="C9">
        <v>101</v>
      </c>
      <c r="D9" t="str">
        <f>IFERROR(VLOOKUP(C9,ItemList!A:C,2,FALSE), "")</f>
        <v>Lampara socket 13AMP(double)</v>
      </c>
      <c r="E9" s="1" t="s">
        <v>15</v>
      </c>
      <c r="F9">
        <v>250</v>
      </c>
      <c r="G9" t="s">
        <v>163</v>
      </c>
      <c r="H9" t="s">
        <v>166</v>
      </c>
      <c r="I9" t="s">
        <v>167</v>
      </c>
    </row>
    <row r="10" spans="1:9" ht="20.100000000000001" customHeight="1" x14ac:dyDescent="0.25">
      <c r="A10" s="26">
        <v>45361</v>
      </c>
      <c r="B10" s="26" t="str">
        <f t="shared" si="0"/>
        <v>Mar</v>
      </c>
      <c r="C10">
        <v>106</v>
      </c>
      <c r="D10" t="str">
        <f>IFERROR(VLOOKUP(C10,ItemList!A:C,2,FALSE), "")</f>
        <v>Good man 3 gang</v>
      </c>
      <c r="E10" s="1" t="s">
        <v>15</v>
      </c>
      <c r="F10">
        <v>250</v>
      </c>
      <c r="G10" t="s">
        <v>164</v>
      </c>
      <c r="H10" t="s">
        <v>166</v>
      </c>
      <c r="I10" t="s">
        <v>167</v>
      </c>
    </row>
    <row r="11" spans="1:9" ht="20.100000000000001" customHeight="1" x14ac:dyDescent="0.25">
      <c r="A11" s="26">
        <v>45362</v>
      </c>
      <c r="B11" s="26" t="str">
        <f t="shared" si="0"/>
        <v>Mar</v>
      </c>
      <c r="C11">
        <v>186</v>
      </c>
      <c r="D11" t="str">
        <f>IFERROR(VLOOKUP(C11,ItemList!A:C,2,FALSE), "")</f>
        <v>Cement</v>
      </c>
      <c r="E11" s="1" t="s">
        <v>17</v>
      </c>
      <c r="F11">
        <v>100</v>
      </c>
      <c r="G11" t="s">
        <v>165</v>
      </c>
      <c r="H11" t="s">
        <v>166</v>
      </c>
      <c r="I11" t="s">
        <v>167</v>
      </c>
    </row>
    <row r="12" spans="1:9" ht="20.100000000000001" customHeight="1" x14ac:dyDescent="0.25">
      <c r="A12" s="26">
        <v>45407</v>
      </c>
      <c r="B12" s="26" t="str">
        <f t="shared" si="0"/>
        <v>Apr</v>
      </c>
      <c r="C12">
        <v>162</v>
      </c>
      <c r="D12" t="str">
        <f>IFERROR(VLOOKUP(C12,ItemList!A:C,2,FALSE), "")</f>
        <v>20mm</v>
      </c>
      <c r="E12" s="1" t="s">
        <v>15</v>
      </c>
      <c r="F12">
        <v>1</v>
      </c>
      <c r="G12" t="s">
        <v>16</v>
      </c>
      <c r="H12" t="s">
        <v>171</v>
      </c>
      <c r="I12" t="s">
        <v>172</v>
      </c>
    </row>
    <row r="13" spans="1:9" ht="20.100000000000001" customHeight="1" x14ac:dyDescent="0.25">
      <c r="A13" s="26">
        <v>45407</v>
      </c>
      <c r="B13" s="26" t="str">
        <f t="shared" si="0"/>
        <v>Apr</v>
      </c>
      <c r="C13">
        <v>191</v>
      </c>
      <c r="D13" t="str">
        <f>IFERROR(VLOOKUP(C13,ItemList!A:C,2,FALSE), "")</f>
        <v>2x4</v>
      </c>
      <c r="E13" s="1" t="s">
        <v>15</v>
      </c>
      <c r="F13">
        <v>250</v>
      </c>
      <c r="G13" t="s">
        <v>16</v>
      </c>
      <c r="H13" t="s">
        <v>171</v>
      </c>
      <c r="I13" t="s">
        <v>167</v>
      </c>
    </row>
    <row r="14" spans="1:9" ht="20.100000000000001" customHeight="1" x14ac:dyDescent="0.25">
      <c r="A14" s="26">
        <v>45408</v>
      </c>
      <c r="B14" s="26" t="str">
        <f t="shared" si="0"/>
        <v>Apr</v>
      </c>
      <c r="C14">
        <v>119</v>
      </c>
      <c r="D14" t="str">
        <f>IFERROR(VLOOKUP(C14,ItemList!A:C,2,FALSE), "")</f>
        <v>6 x 9 box</v>
      </c>
      <c r="E14" s="1" t="s">
        <v>17</v>
      </c>
      <c r="F14">
        <v>3</v>
      </c>
      <c r="G14" t="s">
        <v>18</v>
      </c>
      <c r="H14" t="s">
        <v>181</v>
      </c>
      <c r="I14" t="s">
        <v>167</v>
      </c>
    </row>
    <row r="15" spans="1:9" ht="20.100000000000001" customHeight="1" x14ac:dyDescent="0.25">
      <c r="A15" s="26">
        <v>45408</v>
      </c>
      <c r="B15" s="26" t="str">
        <f t="shared" si="0"/>
        <v>Apr</v>
      </c>
      <c r="C15">
        <v>125</v>
      </c>
      <c r="D15" t="str">
        <f>IFERROR(VLOOKUP(C15,ItemList!A:C,2,FALSE), "")</f>
        <v>DB Board D6</v>
      </c>
      <c r="E15" s="1" t="s">
        <v>15</v>
      </c>
      <c r="F15">
        <v>1</v>
      </c>
      <c r="G15" t="s">
        <v>16</v>
      </c>
      <c r="H15" t="s">
        <v>182</v>
      </c>
    </row>
    <row r="16" spans="1:9" ht="20.100000000000001" customHeight="1" x14ac:dyDescent="0.25">
      <c r="A16" s="26">
        <v>45409</v>
      </c>
      <c r="B16" s="26" t="str">
        <f t="shared" si="0"/>
        <v>Apr</v>
      </c>
      <c r="C16">
        <v>160</v>
      </c>
      <c r="D16" t="str">
        <f>IFERROR(VLOOKUP(C16,ItemList!A:C,2,FALSE), "")</f>
        <v>12mm</v>
      </c>
      <c r="E16" s="1" t="s">
        <v>15</v>
      </c>
      <c r="F16">
        <v>50</v>
      </c>
      <c r="G16" t="s">
        <v>16</v>
      </c>
      <c r="H16" t="s">
        <v>182</v>
      </c>
    </row>
    <row r="17" spans="1:9" ht="20.100000000000001" customHeight="1" x14ac:dyDescent="0.25">
      <c r="A17" s="26">
        <v>45410</v>
      </c>
      <c r="B17" s="26" t="str">
        <f t="shared" si="0"/>
        <v>Apr</v>
      </c>
      <c r="C17">
        <v>161</v>
      </c>
      <c r="D17" t="str">
        <f>IFERROR(VLOOKUP(C17,ItemList!A:C,2,FALSE), "")</f>
        <v>16mm</v>
      </c>
      <c r="E17" s="1" t="s">
        <v>15</v>
      </c>
      <c r="F17">
        <v>25</v>
      </c>
      <c r="G17" t="s">
        <v>16</v>
      </c>
      <c r="H17" t="s">
        <v>182</v>
      </c>
    </row>
    <row r="18" spans="1:9" ht="20.100000000000001" customHeight="1" x14ac:dyDescent="0.25">
      <c r="A18" s="26">
        <v>45414</v>
      </c>
      <c r="B18" s="26" t="str">
        <f t="shared" si="0"/>
        <v>May</v>
      </c>
      <c r="C18">
        <v>120</v>
      </c>
      <c r="D18" t="str">
        <f>IFERROR(VLOOKUP(C18,ItemList!A:C,2,FALSE), "")</f>
        <v>Looping box</v>
      </c>
      <c r="E18" s="1" t="s">
        <v>17</v>
      </c>
      <c r="F18">
        <v>1</v>
      </c>
      <c r="G18" t="s">
        <v>18</v>
      </c>
      <c r="H18" t="s">
        <v>181</v>
      </c>
      <c r="I18" t="s">
        <v>167</v>
      </c>
    </row>
    <row r="19" spans="1:9" ht="20.100000000000001" customHeight="1" x14ac:dyDescent="0.25">
      <c r="A19" s="26">
        <v>45415</v>
      </c>
      <c r="B19" s="26" t="str">
        <f t="shared" si="0"/>
        <v>May</v>
      </c>
      <c r="C19">
        <v>122</v>
      </c>
      <c r="D19" t="str">
        <f>IFERROR(VLOOKUP(C19,ItemList!A:C,2,FALSE), "")</f>
        <v>U box</v>
      </c>
      <c r="E19" s="1" t="s">
        <v>17</v>
      </c>
      <c r="F19">
        <v>1</v>
      </c>
      <c r="G19" t="s">
        <v>18</v>
      </c>
      <c r="H19" t="s">
        <v>181</v>
      </c>
      <c r="I19" t="s">
        <v>167</v>
      </c>
    </row>
    <row r="20" spans="1:9" ht="20.100000000000001" customHeight="1" x14ac:dyDescent="0.25">
      <c r="A20" s="26">
        <v>45415</v>
      </c>
      <c r="B20" s="26" t="str">
        <f t="shared" si="0"/>
        <v>May</v>
      </c>
      <c r="C20">
        <v>123</v>
      </c>
      <c r="D20" t="str">
        <f>IFERROR(VLOOKUP(C20,ItemList!A:C,2,FALSE), "")</f>
        <v>End way box</v>
      </c>
      <c r="E20" s="1" t="s">
        <v>17</v>
      </c>
      <c r="F20">
        <v>2</v>
      </c>
      <c r="G20" t="s">
        <v>18</v>
      </c>
      <c r="H20" t="s">
        <v>181</v>
      </c>
      <c r="I20" t="s">
        <v>167</v>
      </c>
    </row>
    <row r="21" spans="1:9" ht="20.100000000000001" customHeight="1" x14ac:dyDescent="0.25">
      <c r="A21" s="26">
        <v>45416</v>
      </c>
      <c r="B21" s="26" t="str">
        <f t="shared" si="0"/>
        <v>May</v>
      </c>
      <c r="C21">
        <v>121</v>
      </c>
      <c r="D21" t="str">
        <f>IFERROR(VLOOKUP(C21,ItemList!A:C,2,FALSE), "")</f>
        <v>Through box</v>
      </c>
      <c r="E21" s="1" t="s">
        <v>17</v>
      </c>
      <c r="F21">
        <v>1</v>
      </c>
      <c r="G21" t="s">
        <v>18</v>
      </c>
      <c r="H21" t="s">
        <v>171</v>
      </c>
      <c r="I21" t="s">
        <v>167</v>
      </c>
    </row>
    <row r="22" spans="1:9" ht="20.100000000000001" customHeight="1" x14ac:dyDescent="0.25">
      <c r="A22" s="26">
        <v>45417</v>
      </c>
      <c r="B22" s="26" t="str">
        <f t="shared" si="0"/>
        <v>May</v>
      </c>
      <c r="C22">
        <v>140</v>
      </c>
      <c r="D22" t="str">
        <f>IFERROR(VLOOKUP(C22,ItemList!A:C,2,FALSE), "")</f>
        <v>3/4 x 1/2 M/F Elbow</v>
      </c>
      <c r="E22" s="1" t="s">
        <v>17</v>
      </c>
      <c r="F22">
        <v>10</v>
      </c>
      <c r="G22" t="s">
        <v>18</v>
      </c>
      <c r="H22" t="s">
        <v>171</v>
      </c>
      <c r="I22" t="s">
        <v>167</v>
      </c>
    </row>
    <row r="23" spans="1:9" ht="20.100000000000001" customHeight="1" x14ac:dyDescent="0.25">
      <c r="A23" s="26">
        <v>45418</v>
      </c>
      <c r="B23" s="26" t="str">
        <f t="shared" si="0"/>
        <v>May</v>
      </c>
      <c r="C23">
        <v>130</v>
      </c>
      <c r="D23" t="str">
        <f>IFERROR(VLOOKUP(C23,ItemList!A:C,2,FALSE), "")</f>
        <v>1" PPR Cap-plug</v>
      </c>
      <c r="E23" s="1" t="s">
        <v>17</v>
      </c>
      <c r="F23">
        <v>20</v>
      </c>
      <c r="G23" t="s">
        <v>18</v>
      </c>
      <c r="H23" t="s">
        <v>171</v>
      </c>
      <c r="I23" t="s">
        <v>167</v>
      </c>
    </row>
    <row r="24" spans="1:9" ht="20.100000000000001" customHeight="1" x14ac:dyDescent="0.25">
      <c r="A24" s="26">
        <v>45419</v>
      </c>
      <c r="B24" s="26" t="str">
        <f t="shared" si="0"/>
        <v>May</v>
      </c>
      <c r="C24">
        <v>131</v>
      </c>
      <c r="D24" t="str">
        <f>IFERROR(VLOOKUP(C24,ItemList!A:C,2,FALSE), "")</f>
        <v>1" PPR union connector</v>
      </c>
      <c r="E24" s="1" t="s">
        <v>17</v>
      </c>
      <c r="F24">
        <v>5</v>
      </c>
      <c r="G24" t="s">
        <v>18</v>
      </c>
      <c r="H24" t="s">
        <v>171</v>
      </c>
      <c r="I24" t="s">
        <v>167</v>
      </c>
    </row>
    <row r="25" spans="1:9" ht="20.100000000000001" customHeight="1" x14ac:dyDescent="0.25">
      <c r="A25" s="26">
        <v>45420</v>
      </c>
      <c r="B25" s="26" t="str">
        <f t="shared" si="0"/>
        <v>May</v>
      </c>
      <c r="C25">
        <v>132</v>
      </c>
      <c r="D25" t="str">
        <f>IFERROR(VLOOKUP(C25,ItemList!A:C,2,FALSE), "")</f>
        <v>1" x 3/4 PPR Tee</v>
      </c>
      <c r="E25" s="1" t="s">
        <v>17</v>
      </c>
      <c r="F25">
        <v>12</v>
      </c>
      <c r="G25" t="s">
        <v>18</v>
      </c>
      <c r="H25" t="s">
        <v>171</v>
      </c>
      <c r="I25" t="s">
        <v>167</v>
      </c>
    </row>
    <row r="26" spans="1:9" ht="20.100000000000001" customHeight="1" x14ac:dyDescent="0.25">
      <c r="A26" s="26">
        <v>45421</v>
      </c>
      <c r="B26" s="26" t="str">
        <f t="shared" si="0"/>
        <v>May</v>
      </c>
      <c r="C26">
        <v>141</v>
      </c>
      <c r="D26" t="str">
        <f>IFERROR(VLOOKUP(C26,ItemList!A:C,2,FALSE), "")</f>
        <v>3/4 x 1/2 M/F Socket</v>
      </c>
      <c r="E26" s="1" t="s">
        <v>17</v>
      </c>
      <c r="F26">
        <v>10</v>
      </c>
      <c r="G26" t="s">
        <v>18</v>
      </c>
      <c r="H26" t="s">
        <v>171</v>
      </c>
      <c r="I26" t="s">
        <v>167</v>
      </c>
    </row>
    <row r="27" spans="1:9" ht="20.100000000000001" customHeight="1" x14ac:dyDescent="0.25">
      <c r="A27" s="26">
        <v>45429</v>
      </c>
      <c r="B27" s="26" t="str">
        <f t="shared" si="0"/>
        <v>May</v>
      </c>
      <c r="C27">
        <v>132</v>
      </c>
      <c r="D27" t="str">
        <f>IFERROR(VLOOKUP(C27,ItemList!A:C,2,FALSE), "")</f>
        <v>1" x 3/4 PPR Tee</v>
      </c>
      <c r="E27" s="1" t="s">
        <v>17</v>
      </c>
      <c r="F27">
        <v>5</v>
      </c>
      <c r="G27" t="s">
        <v>18</v>
      </c>
      <c r="H27" t="s">
        <v>171</v>
      </c>
      <c r="I27" t="s">
        <v>167</v>
      </c>
    </row>
    <row r="28" spans="1:9" ht="20.100000000000001" customHeight="1" x14ac:dyDescent="0.25">
      <c r="A28" s="26">
        <v>45461</v>
      </c>
      <c r="B28" s="26" t="str">
        <f t="shared" si="0"/>
        <v>Jun</v>
      </c>
      <c r="C28">
        <v>111</v>
      </c>
      <c r="D28" t="str">
        <f>IFERROR(VLOOKUP(C28,ItemList!A:C,2,FALSE), "")</f>
        <v>25mm coupler</v>
      </c>
      <c r="E28" s="1" t="s">
        <v>17</v>
      </c>
      <c r="F28">
        <v>5</v>
      </c>
      <c r="G28" t="s">
        <v>18</v>
      </c>
      <c r="H28" t="s">
        <v>182</v>
      </c>
      <c r="I28" t="s">
        <v>167</v>
      </c>
    </row>
    <row r="29" spans="1:9" ht="20.100000000000001" customHeight="1" x14ac:dyDescent="0.25">
      <c r="A29" s="26">
        <v>45462</v>
      </c>
      <c r="B29" s="26" t="str">
        <f t="shared" si="0"/>
        <v>Jun</v>
      </c>
      <c r="C29">
        <v>112</v>
      </c>
      <c r="D29" t="str">
        <f>IFERROR(VLOOKUP(C29,ItemList!A:C,2,FALSE), "")</f>
        <v>Male bush</v>
      </c>
      <c r="E29" s="1" t="s">
        <v>17</v>
      </c>
      <c r="F29">
        <v>5</v>
      </c>
      <c r="G29" t="s">
        <v>18</v>
      </c>
      <c r="H29" t="s">
        <v>182</v>
      </c>
      <c r="I29" t="s">
        <v>167</v>
      </c>
    </row>
    <row r="30" spans="1:9" ht="20.100000000000001" customHeight="1" x14ac:dyDescent="0.25">
      <c r="A30" s="26">
        <v>45463</v>
      </c>
      <c r="B30" s="26" t="str">
        <f t="shared" si="0"/>
        <v>Jun</v>
      </c>
      <c r="C30">
        <v>110</v>
      </c>
      <c r="D30" t="str">
        <f>IFERROR(VLOOKUP(C30,ItemList!A:C,2,FALSE), "")</f>
        <v>20mm coupler</v>
      </c>
      <c r="E30" s="1" t="s">
        <v>15</v>
      </c>
      <c r="F30">
        <v>2</v>
      </c>
      <c r="G30" t="s">
        <v>16</v>
      </c>
      <c r="H30" t="s">
        <v>182</v>
      </c>
    </row>
    <row r="31" spans="1:9" ht="20.100000000000001" customHeight="1" x14ac:dyDescent="0.25">
      <c r="A31" s="26">
        <v>45464</v>
      </c>
      <c r="B31" s="26" t="str">
        <f t="shared" si="0"/>
        <v>Jun</v>
      </c>
      <c r="C31">
        <v>111</v>
      </c>
      <c r="D31" t="str">
        <f>IFERROR(VLOOKUP(C31,ItemList!A:C,2,FALSE), "")</f>
        <v>25mm coupler</v>
      </c>
      <c r="E31" s="1" t="s">
        <v>15</v>
      </c>
      <c r="F31">
        <v>2</v>
      </c>
      <c r="G31" t="s">
        <v>16</v>
      </c>
      <c r="H31" t="s">
        <v>182</v>
      </c>
    </row>
    <row r="32" spans="1:9" ht="20.100000000000001" customHeight="1" x14ac:dyDescent="0.25">
      <c r="A32" s="26">
        <v>45465</v>
      </c>
      <c r="B32" s="26" t="str">
        <f t="shared" si="0"/>
        <v>Jun</v>
      </c>
      <c r="C32">
        <v>195</v>
      </c>
      <c r="D32" t="str">
        <f>IFERROR(VLOOKUP(C32,ItemList!A:C,2,FALSE), "")</f>
        <v>9 inches</v>
      </c>
      <c r="E32" s="1" t="s">
        <v>15</v>
      </c>
      <c r="F32">
        <v>100</v>
      </c>
      <c r="G32" t="s">
        <v>16</v>
      </c>
      <c r="H32" t="s">
        <v>182</v>
      </c>
    </row>
    <row r="33" spans="1:9" ht="20.100000000000001" customHeight="1" x14ac:dyDescent="0.25">
      <c r="A33" s="26">
        <v>45475</v>
      </c>
      <c r="B33" s="26" t="str">
        <f t="shared" si="0"/>
        <v>Jul</v>
      </c>
      <c r="C33">
        <v>196</v>
      </c>
      <c r="D33" t="str">
        <f>IFERROR(VLOOKUP(C33,ItemList!A:C,2,FALSE), "")</f>
        <v>6 inches</v>
      </c>
      <c r="E33" s="1" t="s">
        <v>15</v>
      </c>
      <c r="F33">
        <v>150</v>
      </c>
      <c r="G33" t="s">
        <v>16</v>
      </c>
      <c r="H33" t="s">
        <v>182</v>
      </c>
    </row>
    <row r="34" spans="1:9" ht="20.100000000000001" customHeight="1" x14ac:dyDescent="0.25">
      <c r="A34" s="26">
        <v>45476</v>
      </c>
      <c r="B34" s="26" t="str">
        <f t="shared" si="0"/>
        <v>Jul</v>
      </c>
      <c r="C34">
        <v>109</v>
      </c>
      <c r="D34" t="str">
        <f>IFERROR(VLOOKUP(C34,ItemList!A:C,2,FALSE), "")</f>
        <v>25mm Pipe dignity</v>
      </c>
      <c r="E34" s="1" t="s">
        <v>15</v>
      </c>
      <c r="F34">
        <v>5</v>
      </c>
      <c r="G34" t="s">
        <v>16</v>
      </c>
      <c r="H34" t="s">
        <v>182</v>
      </c>
    </row>
    <row r="35" spans="1:9" ht="20.100000000000001" customHeight="1" x14ac:dyDescent="0.25">
      <c r="A35" s="26">
        <v>45477</v>
      </c>
      <c r="B35" s="26" t="str">
        <f t="shared" si="0"/>
        <v>Jul</v>
      </c>
      <c r="C35">
        <v>108</v>
      </c>
      <c r="D35" t="str">
        <f>IFERROR(VLOOKUP(C35,ItemList!A:C,2,FALSE), "")</f>
        <v>20mm Pipe dignity</v>
      </c>
      <c r="E35" s="1" t="s">
        <v>15</v>
      </c>
      <c r="F35">
        <v>5</v>
      </c>
      <c r="G35" t="s">
        <v>16</v>
      </c>
      <c r="H35" t="s">
        <v>182</v>
      </c>
    </row>
    <row r="36" spans="1:9" ht="20.100000000000001" customHeight="1" x14ac:dyDescent="0.25">
      <c r="A36" s="26">
        <v>45478</v>
      </c>
      <c r="B36" s="26" t="str">
        <f t="shared" si="0"/>
        <v>Jul</v>
      </c>
      <c r="C36">
        <v>116</v>
      </c>
      <c r="D36" t="str">
        <f>IFERROR(VLOOKUP(C36,ItemList!A:C,2,FALSE), "")</f>
        <v>3 x 3 box</v>
      </c>
      <c r="E36" s="1" t="s">
        <v>15</v>
      </c>
      <c r="F36">
        <v>3</v>
      </c>
      <c r="G36" t="s">
        <v>16</v>
      </c>
      <c r="H36" t="s">
        <v>182</v>
      </c>
    </row>
    <row r="37" spans="1:9" ht="20.100000000000001" customHeight="1" x14ac:dyDescent="0.25">
      <c r="A37" s="26">
        <v>45495</v>
      </c>
      <c r="B37" s="26" t="str">
        <f t="shared" si="0"/>
        <v>Jul</v>
      </c>
      <c r="C37">
        <v>117</v>
      </c>
      <c r="D37" t="str">
        <f>IFERROR(VLOOKUP(C37,ItemList!A:C,2,FALSE), "")</f>
        <v>3 x 6 box</v>
      </c>
      <c r="E37" s="1" t="s">
        <v>15</v>
      </c>
      <c r="F37">
        <v>3</v>
      </c>
      <c r="G37" t="s">
        <v>16</v>
      </c>
      <c r="H37" t="s">
        <v>182</v>
      </c>
    </row>
    <row r="38" spans="1:9" ht="20.100000000000001" customHeight="1" x14ac:dyDescent="0.25">
      <c r="A38" s="26">
        <v>45514</v>
      </c>
      <c r="B38" s="26" t="str">
        <f t="shared" si="0"/>
        <v>Aug</v>
      </c>
      <c r="C38">
        <v>186</v>
      </c>
      <c r="D38" t="str">
        <f>IFERROR(VLOOKUP(C38,ItemList!A:C,2,FALSE), "")</f>
        <v>Cement</v>
      </c>
      <c r="E38" s="1" t="s">
        <v>15</v>
      </c>
      <c r="F38">
        <v>150</v>
      </c>
      <c r="G38" t="s">
        <v>16</v>
      </c>
      <c r="H38" t="s">
        <v>182</v>
      </c>
    </row>
    <row r="39" spans="1:9" ht="20.100000000000001" customHeight="1" x14ac:dyDescent="0.25">
      <c r="A39" s="26">
        <v>45515</v>
      </c>
      <c r="B39" s="26" t="str">
        <f t="shared" si="0"/>
        <v>Aug</v>
      </c>
      <c r="C39">
        <v>187</v>
      </c>
      <c r="D39" t="str">
        <f>IFERROR(VLOOKUP(C39,ItemList!A:C,2,FALSE), "")</f>
        <v>Granite</v>
      </c>
      <c r="E39" s="1" t="s">
        <v>15</v>
      </c>
      <c r="F39">
        <v>1</v>
      </c>
      <c r="G39" t="s">
        <v>16</v>
      </c>
      <c r="H39" t="s">
        <v>182</v>
      </c>
    </row>
    <row r="40" spans="1:9" ht="20.100000000000001" customHeight="1" x14ac:dyDescent="0.25">
      <c r="A40" s="26">
        <v>45516</v>
      </c>
      <c r="B40" s="26" t="str">
        <f t="shared" si="0"/>
        <v>Aug</v>
      </c>
      <c r="C40">
        <v>188</v>
      </c>
      <c r="D40" t="str">
        <f>IFERROR(VLOOKUP(C40,ItemList!A:C,2,FALSE), "")</f>
        <v>Plaster Sand</v>
      </c>
      <c r="E40" s="1" t="s">
        <v>15</v>
      </c>
      <c r="F40">
        <v>2</v>
      </c>
      <c r="G40" t="s">
        <v>16</v>
      </c>
      <c r="H40" t="s">
        <v>182</v>
      </c>
    </row>
    <row r="41" spans="1:9" ht="20.100000000000001" customHeight="1" x14ac:dyDescent="0.25">
      <c r="A41" s="26">
        <v>45517</v>
      </c>
      <c r="B41" s="26" t="str">
        <f t="shared" si="0"/>
        <v>Aug</v>
      </c>
      <c r="C41">
        <v>189</v>
      </c>
      <c r="D41" t="str">
        <f>IFERROR(VLOOKUP(C41,ItemList!A:C,2,FALSE), "")</f>
        <v>Sharp Sand</v>
      </c>
      <c r="E41" s="1" t="s">
        <v>15</v>
      </c>
      <c r="F41">
        <v>1</v>
      </c>
      <c r="G41" t="s">
        <v>16</v>
      </c>
      <c r="H41" t="s">
        <v>182</v>
      </c>
    </row>
    <row r="42" spans="1:9" ht="20.100000000000001" customHeight="1" x14ac:dyDescent="0.25">
      <c r="A42" s="26">
        <v>45518</v>
      </c>
      <c r="B42" s="26" t="str">
        <f t="shared" si="0"/>
        <v>Aug</v>
      </c>
      <c r="C42">
        <v>190</v>
      </c>
      <c r="D42" t="str">
        <f>IFERROR(VLOOKUP(C42,ItemList!A:C,2,FALSE), "")</f>
        <v>2x3</v>
      </c>
      <c r="E42" s="1" t="s">
        <v>15</v>
      </c>
      <c r="F42">
        <v>30</v>
      </c>
      <c r="G42" t="s">
        <v>16</v>
      </c>
      <c r="H42" t="s">
        <v>182</v>
      </c>
    </row>
    <row r="43" spans="1:9" ht="20.100000000000001" customHeight="1" x14ac:dyDescent="0.25">
      <c r="A43" s="26">
        <v>45519</v>
      </c>
      <c r="B43" s="26" t="str">
        <f t="shared" si="0"/>
        <v>Aug</v>
      </c>
      <c r="C43">
        <v>122</v>
      </c>
      <c r="D43" t="str">
        <f>IFERROR(VLOOKUP(C43,ItemList!A:C,2,FALSE), "")</f>
        <v>U box</v>
      </c>
      <c r="E43" s="1" t="s">
        <v>17</v>
      </c>
      <c r="F43">
        <v>1</v>
      </c>
      <c r="G43" t="s">
        <v>18</v>
      </c>
      <c r="H43" t="s">
        <v>166</v>
      </c>
      <c r="I43" t="s">
        <v>167</v>
      </c>
    </row>
    <row r="44" spans="1:9" ht="20.100000000000001" customHeight="1" x14ac:dyDescent="0.25">
      <c r="A44" s="26">
        <v>45520</v>
      </c>
      <c r="B44" s="26" t="str">
        <f t="shared" si="0"/>
        <v>Aug</v>
      </c>
      <c r="C44">
        <v>197</v>
      </c>
      <c r="D44" t="str">
        <f>IFERROR(VLOOKUP(C44,ItemList!A:C,2,FALSE), "")</f>
        <v>Rubbles</v>
      </c>
      <c r="E44" s="1" t="s">
        <v>15</v>
      </c>
      <c r="F44">
        <v>3</v>
      </c>
      <c r="G44" t="s">
        <v>16</v>
      </c>
      <c r="H44" t="s">
        <v>182</v>
      </c>
    </row>
    <row r="45" spans="1:9" ht="20.100000000000001" customHeight="1" x14ac:dyDescent="0.25">
      <c r="C45">
        <v>194</v>
      </c>
      <c r="D45" t="str">
        <f>IFERROR(VLOOKUP(C45,ItemList!A:C,2,FALSE), "")</f>
        <v>1x12</v>
      </c>
      <c r="E45" s="1" t="s">
        <v>15</v>
      </c>
      <c r="F45">
        <v>50</v>
      </c>
      <c r="G45" t="s">
        <v>16</v>
      </c>
    </row>
    <row r="47" spans="1:9" ht="20.100000000000001" customHeight="1" x14ac:dyDescent="0.25">
      <c r="D47" t="str">
        <f>IFERROR(VLOOKUP(C47,ItemList!A:C,2,FALSE), "")</f>
        <v/>
      </c>
    </row>
    <row r="48" spans="1:9" ht="20.100000000000001" customHeight="1" x14ac:dyDescent="0.25">
      <c r="D48" t="str">
        <f>IFERROR(VLOOKUP(C48,ItemList!A:C,2,FALSE), "")</f>
        <v/>
      </c>
    </row>
    <row r="49" spans="4:4" ht="20.100000000000001" customHeight="1" x14ac:dyDescent="0.25">
      <c r="D49" t="str">
        <f>IFERROR(VLOOKUP(C49,ItemList!A:C,2,FALSE), "")</f>
        <v/>
      </c>
    </row>
    <row r="50" spans="4:4" ht="20.100000000000001" customHeight="1" x14ac:dyDescent="0.25">
      <c r="D50" t="str">
        <f>IFERROR(VLOOKUP(C50,ItemList!A:C,2,FALSE), "")</f>
        <v/>
      </c>
    </row>
    <row r="51" spans="4:4" ht="20.100000000000001" customHeight="1" x14ac:dyDescent="0.25">
      <c r="D51" t="str">
        <f>IFERROR(VLOOKUP(C51,ItemList!A:C,2,FALSE), "")</f>
        <v/>
      </c>
    </row>
    <row r="52" spans="4:4" ht="20.100000000000001" customHeight="1" x14ac:dyDescent="0.25">
      <c r="D52" t="str">
        <f>IFERROR(VLOOKUP(C52,ItemList!A:C,2,FALSE), "")</f>
        <v/>
      </c>
    </row>
    <row r="53" spans="4:4" ht="20.100000000000001" customHeight="1" x14ac:dyDescent="0.25">
      <c r="D53" t="str">
        <f>IFERROR(VLOOKUP(C53,ItemList!A:C,2,FALSE), "")</f>
        <v/>
      </c>
    </row>
    <row r="54" spans="4:4" ht="20.100000000000001" customHeight="1" x14ac:dyDescent="0.25">
      <c r="D54" t="str">
        <f>IFERROR(VLOOKUP(C54,ItemList!A:C,2,FALSE), "")</f>
        <v/>
      </c>
    </row>
    <row r="55" spans="4:4" ht="20.100000000000001" customHeight="1" x14ac:dyDescent="0.25">
      <c r="D55" t="str">
        <f>IFERROR(VLOOKUP(C55,ItemList!A:C,2,FALSE), "")</f>
        <v/>
      </c>
    </row>
    <row r="56" spans="4:4" ht="20.100000000000001" customHeight="1" x14ac:dyDescent="0.25">
      <c r="D56" t="str">
        <f>IFERROR(VLOOKUP(C56,ItemList!A:C,2,FALSE), "")</f>
        <v/>
      </c>
    </row>
    <row r="57" spans="4:4" ht="20.100000000000001" customHeight="1" x14ac:dyDescent="0.25">
      <c r="D57" t="str">
        <f>IFERROR(VLOOKUP(C57,ItemList!A:C,2,FALSE), "")</f>
        <v/>
      </c>
    </row>
    <row r="58" spans="4:4" ht="20.100000000000001" customHeight="1" x14ac:dyDescent="0.25">
      <c r="D58" t="str">
        <f>IFERROR(VLOOKUP(C58,ItemList!A:C,2,FALSE), "")</f>
        <v/>
      </c>
    </row>
    <row r="59" spans="4:4" ht="20.100000000000001" customHeight="1" x14ac:dyDescent="0.25">
      <c r="D59" t="str">
        <f>IFERROR(VLOOKUP(C59,ItemList!A:C,2,FALSE), "")</f>
        <v/>
      </c>
    </row>
    <row r="60" spans="4:4" ht="20.100000000000001" customHeight="1" x14ac:dyDescent="0.25">
      <c r="D60" t="str">
        <f>IFERROR(VLOOKUP(C60,ItemList!A:C,2,FALSE), "")</f>
        <v/>
      </c>
    </row>
    <row r="61" spans="4:4" ht="20.100000000000001" customHeight="1" x14ac:dyDescent="0.25">
      <c r="D61" t="str">
        <f>IFERROR(VLOOKUP(C61,ItemList!A:C,2,FALSE), "")</f>
        <v/>
      </c>
    </row>
    <row r="62" spans="4:4" ht="20.100000000000001" customHeight="1" x14ac:dyDescent="0.25">
      <c r="D62" t="str">
        <f>IFERROR(VLOOKUP(C62,ItemList!A:C,2,FALSE), "")</f>
        <v/>
      </c>
    </row>
    <row r="63" spans="4:4" ht="20.100000000000001" customHeight="1" x14ac:dyDescent="0.25">
      <c r="D63" t="str">
        <f>IFERROR(VLOOKUP(C63,ItemList!A:C,2,FALSE), "")</f>
        <v/>
      </c>
    </row>
    <row r="64" spans="4:4" ht="20.100000000000001" customHeight="1" x14ac:dyDescent="0.25">
      <c r="D64" t="str">
        <f>IFERROR(VLOOKUP(C64,ItemList!A:C,2,FALSE), "")</f>
        <v/>
      </c>
    </row>
    <row r="65" spans="4:4" ht="20.100000000000001" customHeight="1" x14ac:dyDescent="0.25">
      <c r="D65" t="str">
        <f>IFERROR(VLOOKUP(C65,ItemList!A:C,2,FALSE), "")</f>
        <v/>
      </c>
    </row>
    <row r="66" spans="4:4" ht="20.100000000000001" customHeight="1" x14ac:dyDescent="0.25">
      <c r="D66" t="str">
        <f>IFERROR(VLOOKUP(C66,ItemList!A:C,2,FALSE), "")</f>
        <v/>
      </c>
    </row>
    <row r="67" spans="4:4" ht="20.100000000000001" customHeight="1" x14ac:dyDescent="0.25">
      <c r="D67" t="str">
        <f>IFERROR(VLOOKUP(C67,ItemList!A:C,2,FALSE), "")</f>
        <v/>
      </c>
    </row>
    <row r="68" spans="4:4" ht="20.100000000000001" customHeight="1" x14ac:dyDescent="0.25">
      <c r="D68" t="str">
        <f>IFERROR(VLOOKUP(C68,ItemList!A:C,2,FALSE), "")</f>
        <v/>
      </c>
    </row>
    <row r="69" spans="4:4" ht="20.100000000000001" customHeight="1" x14ac:dyDescent="0.25">
      <c r="D69" t="str">
        <f>IFERROR(VLOOKUP(C69,ItemList!A:C,2,FALSE), "")</f>
        <v/>
      </c>
    </row>
    <row r="70" spans="4:4" ht="20.100000000000001" customHeight="1" x14ac:dyDescent="0.25">
      <c r="D70" t="str">
        <f>IFERROR(VLOOKUP(C70,ItemList!A:C,2,FALSE), "")</f>
        <v/>
      </c>
    </row>
    <row r="71" spans="4:4" ht="20.100000000000001" customHeight="1" x14ac:dyDescent="0.25">
      <c r="D71" t="str">
        <f>IFERROR(VLOOKUP(C71,ItemList!A:C,2,FALSE), "")</f>
        <v/>
      </c>
    </row>
    <row r="72" spans="4:4" ht="20.100000000000001" customHeight="1" x14ac:dyDescent="0.25">
      <c r="D72" t="str">
        <f>IFERROR(VLOOKUP(C72,ItemList!A:C,2,FALSE), "")</f>
        <v/>
      </c>
    </row>
    <row r="73" spans="4:4" ht="20.100000000000001" customHeight="1" x14ac:dyDescent="0.25">
      <c r="D73" t="str">
        <f>IFERROR(VLOOKUP(C73,ItemList!A:C,2,FALSE), "")</f>
        <v/>
      </c>
    </row>
    <row r="74" spans="4:4" ht="20.100000000000001" customHeight="1" x14ac:dyDescent="0.25">
      <c r="D74" t="str">
        <f>IFERROR(VLOOKUP(C74,ItemList!A:C,2,FALSE), "")</f>
        <v/>
      </c>
    </row>
    <row r="75" spans="4:4" ht="20.100000000000001" customHeight="1" x14ac:dyDescent="0.25">
      <c r="D75" t="str">
        <f>IFERROR(VLOOKUP(C75,ItemList!A:C,2,FALSE), "")</f>
        <v/>
      </c>
    </row>
    <row r="76" spans="4:4" ht="20.100000000000001" customHeight="1" x14ac:dyDescent="0.25">
      <c r="D76" t="str">
        <f>IFERROR(VLOOKUP(C76,ItemList!A:C,2,FALSE), "")</f>
        <v/>
      </c>
    </row>
    <row r="77" spans="4:4" ht="20.100000000000001" customHeight="1" x14ac:dyDescent="0.25">
      <c r="D77" t="str">
        <f>IFERROR(VLOOKUP(C77,ItemList!A:C,2,FALSE), "")</f>
        <v/>
      </c>
    </row>
    <row r="78" spans="4:4" ht="20.100000000000001" customHeight="1" x14ac:dyDescent="0.25">
      <c r="D78" t="str">
        <f>IFERROR(VLOOKUP(C78,ItemList!A:C,2,FALSE), "")</f>
        <v/>
      </c>
    </row>
    <row r="79" spans="4:4" ht="20.100000000000001" customHeight="1" x14ac:dyDescent="0.25">
      <c r="D79" t="str">
        <f>IFERROR(VLOOKUP(C79,ItemList!A:C,2,FALSE), "")</f>
        <v/>
      </c>
    </row>
    <row r="80" spans="4:4" ht="20.100000000000001" customHeight="1" x14ac:dyDescent="0.25">
      <c r="D80" t="str">
        <f>IFERROR(VLOOKUP(C80,ItemList!A:C,2,FALSE), "")</f>
        <v/>
      </c>
    </row>
    <row r="81" spans="4:4" ht="20.100000000000001" customHeight="1" x14ac:dyDescent="0.25">
      <c r="D81" t="str">
        <f>IFERROR(VLOOKUP(C81,ItemList!A:C,2,FALSE), "")</f>
        <v/>
      </c>
    </row>
    <row r="82" spans="4:4" ht="20.100000000000001" customHeight="1" x14ac:dyDescent="0.25">
      <c r="D82" t="str">
        <f>IFERROR(VLOOKUP(C82,ItemList!A:C,2,FALSE), "")</f>
        <v/>
      </c>
    </row>
    <row r="83" spans="4:4" ht="20.100000000000001" customHeight="1" x14ac:dyDescent="0.25">
      <c r="D83" t="str">
        <f>IFERROR(VLOOKUP(C83,ItemList!A:C,2,FALSE), "")</f>
        <v/>
      </c>
    </row>
    <row r="84" spans="4:4" ht="20.100000000000001" customHeight="1" x14ac:dyDescent="0.25">
      <c r="D84" t="str">
        <f>IFERROR(VLOOKUP(C84,ItemList!A:C,2,FALSE), "")</f>
        <v/>
      </c>
    </row>
    <row r="85" spans="4:4" ht="20.100000000000001" customHeight="1" x14ac:dyDescent="0.25">
      <c r="D85" t="str">
        <f>IFERROR(VLOOKUP(C85,ItemList!A:C,2,FALSE), "")</f>
        <v/>
      </c>
    </row>
    <row r="86" spans="4:4" ht="20.100000000000001" customHeight="1" x14ac:dyDescent="0.25">
      <c r="D86" t="str">
        <f>IFERROR(VLOOKUP(C86,ItemList!A:C,2,FALSE), "")</f>
        <v/>
      </c>
    </row>
    <row r="87" spans="4:4" ht="20.100000000000001" customHeight="1" x14ac:dyDescent="0.25">
      <c r="D87" t="str">
        <f>IFERROR(VLOOKUP(C87,ItemList!A:C,2,FALSE), "")</f>
        <v/>
      </c>
    </row>
    <row r="88" spans="4:4" ht="20.100000000000001" customHeight="1" x14ac:dyDescent="0.25">
      <c r="D88" t="str">
        <f>IFERROR(VLOOKUP(C88,ItemList!A:C,2,FALSE), "")</f>
        <v/>
      </c>
    </row>
    <row r="89" spans="4:4" ht="20.100000000000001" customHeight="1" x14ac:dyDescent="0.25">
      <c r="D89" t="str">
        <f>IFERROR(VLOOKUP(C89,ItemList!A:C,2,FALSE), "")</f>
        <v/>
      </c>
    </row>
    <row r="90" spans="4:4" ht="20.100000000000001" customHeight="1" x14ac:dyDescent="0.25">
      <c r="D90" t="str">
        <f>IFERROR(VLOOKUP(C90,ItemList!A:C,2,FALSE), "")</f>
        <v/>
      </c>
    </row>
    <row r="91" spans="4:4" ht="20.100000000000001" customHeight="1" x14ac:dyDescent="0.25">
      <c r="D91" t="str">
        <f>IFERROR(VLOOKUP(C91,ItemList!A:C,2,FALSE), "")</f>
        <v/>
      </c>
    </row>
    <row r="92" spans="4:4" ht="20.100000000000001" customHeight="1" x14ac:dyDescent="0.25">
      <c r="D92" t="str">
        <f>IFERROR(VLOOKUP(C92,ItemList!A:C,2,FALSE), "")</f>
        <v/>
      </c>
    </row>
    <row r="93" spans="4:4" ht="20.100000000000001" customHeight="1" x14ac:dyDescent="0.25">
      <c r="D93" t="str">
        <f>IFERROR(VLOOKUP(C93,ItemList!A:C,2,FALSE), "")</f>
        <v/>
      </c>
    </row>
    <row r="94" spans="4:4" ht="20.100000000000001" customHeight="1" x14ac:dyDescent="0.25">
      <c r="D94" t="str">
        <f>IFERROR(VLOOKUP(C94,ItemList!A:C,2,FALSE), "")</f>
        <v/>
      </c>
    </row>
    <row r="95" spans="4:4" ht="20.100000000000001" customHeight="1" x14ac:dyDescent="0.25">
      <c r="D95" t="str">
        <f>IFERROR(VLOOKUP(C95,ItemList!A:C,2,FALSE), "")</f>
        <v/>
      </c>
    </row>
    <row r="96" spans="4:4" ht="20.100000000000001" customHeight="1" x14ac:dyDescent="0.25">
      <c r="D96" t="str">
        <f>IFERROR(VLOOKUP(C96,ItemList!A:C,2,FALSE), "")</f>
        <v/>
      </c>
    </row>
    <row r="97" spans="4:4" ht="20.100000000000001" customHeight="1" x14ac:dyDescent="0.25">
      <c r="D97" t="str">
        <f>IFERROR(VLOOKUP(C97,ItemList!A:C,2,FALSE), "")</f>
        <v/>
      </c>
    </row>
    <row r="98" spans="4:4" ht="20.100000000000001" customHeight="1" x14ac:dyDescent="0.25">
      <c r="D98" t="str">
        <f>IFERROR(VLOOKUP(C98,ItemList!A:C,2,FALSE), "")</f>
        <v/>
      </c>
    </row>
    <row r="99" spans="4:4" ht="20.100000000000001" customHeight="1" x14ac:dyDescent="0.25">
      <c r="D99" t="str">
        <f>IFERROR(VLOOKUP(C99,ItemList!A:C,2,FALSE), "")</f>
        <v/>
      </c>
    </row>
    <row r="100" spans="4:4" ht="20.100000000000001" customHeight="1" x14ac:dyDescent="0.25">
      <c r="D100" t="str">
        <f>IFERROR(VLOOKUP(C100,ItemList!A:C,2,FALSE), "")</f>
        <v/>
      </c>
    </row>
    <row r="101" spans="4:4" ht="20.100000000000001" customHeight="1" x14ac:dyDescent="0.25">
      <c r="D101" t="str">
        <f>IFERROR(VLOOKUP(C101,ItemList!A:C,2,FALSE), "")</f>
        <v/>
      </c>
    </row>
    <row r="102" spans="4:4" ht="20.100000000000001" customHeight="1" x14ac:dyDescent="0.25">
      <c r="D102" t="str">
        <f>IFERROR(VLOOKUP(C102,ItemList!A:C,2,FALSE), "")</f>
        <v/>
      </c>
    </row>
    <row r="103" spans="4:4" ht="20.100000000000001" customHeight="1" x14ac:dyDescent="0.25">
      <c r="D103" t="str">
        <f>IFERROR(VLOOKUP(C103,ItemList!A:C,2,FALSE), "")</f>
        <v/>
      </c>
    </row>
    <row r="104" spans="4:4" ht="20.100000000000001" customHeight="1" x14ac:dyDescent="0.25">
      <c r="D104" t="str">
        <f>IFERROR(VLOOKUP(C104,ItemList!A:C,2,FALSE), "")</f>
        <v/>
      </c>
    </row>
    <row r="105" spans="4:4" ht="20.100000000000001" customHeight="1" x14ac:dyDescent="0.25">
      <c r="D105" t="str">
        <f>IFERROR(VLOOKUP(C105,ItemList!A:C,2,FALSE), "")</f>
        <v/>
      </c>
    </row>
    <row r="106" spans="4:4" ht="20.100000000000001" customHeight="1" x14ac:dyDescent="0.25">
      <c r="D106" t="str">
        <f>IFERROR(VLOOKUP(C106,ItemList!A:C,2,FALSE), "")</f>
        <v/>
      </c>
    </row>
    <row r="107" spans="4:4" ht="20.100000000000001" customHeight="1" x14ac:dyDescent="0.25">
      <c r="D107" t="str">
        <f>IFERROR(VLOOKUP(C107,ItemList!A:C,2,FALSE), "")</f>
        <v/>
      </c>
    </row>
    <row r="108" spans="4:4" ht="20.100000000000001" customHeight="1" x14ac:dyDescent="0.25">
      <c r="D108" t="str">
        <f>IFERROR(VLOOKUP(C108,ItemList!A:C,2,FALSE), "")</f>
        <v/>
      </c>
    </row>
    <row r="109" spans="4:4" ht="20.100000000000001" customHeight="1" x14ac:dyDescent="0.25">
      <c r="D109" t="str">
        <f>IFERROR(VLOOKUP(C109,ItemList!A:C,2,FALSE), "")</f>
        <v/>
      </c>
    </row>
    <row r="110" spans="4:4" ht="20.100000000000001" customHeight="1" x14ac:dyDescent="0.25">
      <c r="D110" t="str">
        <f>IFERROR(VLOOKUP(C110,ItemList!A:C,2,FALSE), "")</f>
        <v/>
      </c>
    </row>
    <row r="111" spans="4:4" ht="20.100000000000001" customHeight="1" x14ac:dyDescent="0.25">
      <c r="D111" t="str">
        <f>IFERROR(VLOOKUP(C111,ItemList!A:C,2,FALSE), "")</f>
        <v/>
      </c>
    </row>
    <row r="112" spans="4:4" ht="20.100000000000001" customHeight="1" x14ac:dyDescent="0.25">
      <c r="D112" t="str">
        <f>IFERROR(VLOOKUP(C112,ItemList!A:C,2,FALSE), "")</f>
        <v/>
      </c>
    </row>
    <row r="113" spans="4:4" ht="20.100000000000001" customHeight="1" x14ac:dyDescent="0.25">
      <c r="D113" t="str">
        <f>IFERROR(VLOOKUP(C113,ItemList!A:C,2,FALSE), "")</f>
        <v/>
      </c>
    </row>
    <row r="114" spans="4:4" ht="20.100000000000001" customHeight="1" x14ac:dyDescent="0.25">
      <c r="D114" t="str">
        <f>IFERROR(VLOOKUP(C114,ItemList!A:C,2,FALSE), "")</f>
        <v/>
      </c>
    </row>
    <row r="115" spans="4:4" ht="20.100000000000001" customHeight="1" x14ac:dyDescent="0.25">
      <c r="D115" t="str">
        <f>IFERROR(VLOOKUP(C115,ItemList!A:C,2,FALSE), "")</f>
        <v/>
      </c>
    </row>
    <row r="116" spans="4:4" ht="20.100000000000001" customHeight="1" x14ac:dyDescent="0.25">
      <c r="D116" t="str">
        <f>IFERROR(VLOOKUP(C116,ItemList!A:C,2,FALSE), "")</f>
        <v/>
      </c>
    </row>
    <row r="117" spans="4:4" ht="20.100000000000001" customHeight="1" x14ac:dyDescent="0.25">
      <c r="D117" t="str">
        <f>IFERROR(VLOOKUP(C117,ItemList!A:C,2,FALSE), "")</f>
        <v/>
      </c>
    </row>
    <row r="118" spans="4:4" ht="20.100000000000001" customHeight="1" x14ac:dyDescent="0.25">
      <c r="D118" t="str">
        <f>IFERROR(VLOOKUP(C118,ItemList!A:C,2,FALSE), "")</f>
        <v/>
      </c>
    </row>
    <row r="119" spans="4:4" ht="20.100000000000001" customHeight="1" x14ac:dyDescent="0.25">
      <c r="D119" t="str">
        <f>IFERROR(VLOOKUP(C119,ItemList!A:C,2,FALSE), "")</f>
        <v/>
      </c>
    </row>
    <row r="120" spans="4:4" ht="20.100000000000001" customHeight="1" x14ac:dyDescent="0.25">
      <c r="D120" t="str">
        <f>IFERROR(VLOOKUP(C120,ItemList!A:C,2,FALSE), "")</f>
        <v/>
      </c>
    </row>
    <row r="121" spans="4:4" ht="20.100000000000001" customHeight="1" x14ac:dyDescent="0.25">
      <c r="D121" t="str">
        <f>IFERROR(VLOOKUP(C121,ItemList!A:C,2,FALSE), "")</f>
        <v/>
      </c>
    </row>
    <row r="122" spans="4:4" ht="20.100000000000001" customHeight="1" x14ac:dyDescent="0.25">
      <c r="D122" t="str">
        <f>IFERROR(VLOOKUP(C122,ItemList!A:C,2,FALSE), "")</f>
        <v/>
      </c>
    </row>
    <row r="123" spans="4:4" ht="20.100000000000001" customHeight="1" x14ac:dyDescent="0.25">
      <c r="D123" t="str">
        <f>IFERROR(VLOOKUP(C123,ItemList!A:C,2,FALSE), "")</f>
        <v/>
      </c>
    </row>
    <row r="124" spans="4:4" ht="20.100000000000001" customHeight="1" x14ac:dyDescent="0.25">
      <c r="D124" t="str">
        <f>IFERROR(VLOOKUP(C124,ItemList!A:C,2,FALSE), "")</f>
        <v/>
      </c>
    </row>
    <row r="125" spans="4:4" ht="20.100000000000001" customHeight="1" x14ac:dyDescent="0.25">
      <c r="D125" t="str">
        <f>IFERROR(VLOOKUP(C125,ItemList!A:C,2,FALSE), "")</f>
        <v/>
      </c>
    </row>
    <row r="126" spans="4:4" ht="20.100000000000001" customHeight="1" x14ac:dyDescent="0.25">
      <c r="D126" t="str">
        <f>IFERROR(VLOOKUP(C126,ItemList!A:C,2,FALSE), "")</f>
        <v/>
      </c>
    </row>
    <row r="127" spans="4:4" ht="20.100000000000001" customHeight="1" x14ac:dyDescent="0.25">
      <c r="D127" t="str">
        <f>IFERROR(VLOOKUP(C127,ItemList!A:C,2,FALSE), "")</f>
        <v/>
      </c>
    </row>
    <row r="128" spans="4:4" ht="20.100000000000001" customHeight="1" x14ac:dyDescent="0.25">
      <c r="D128" t="str">
        <f>IFERROR(VLOOKUP(C128,ItemList!A:C,2,FALSE), "")</f>
        <v/>
      </c>
    </row>
    <row r="129" spans="4:4" ht="20.100000000000001" customHeight="1" x14ac:dyDescent="0.25">
      <c r="D129" t="str">
        <f>IFERROR(VLOOKUP(C129,ItemList!A:C,2,FALSE), "")</f>
        <v/>
      </c>
    </row>
    <row r="130" spans="4:4" ht="20.100000000000001" customHeight="1" x14ac:dyDescent="0.25">
      <c r="D130" t="str">
        <f>IFERROR(VLOOKUP(C130,ItemList!A:C,2,FALSE), "")</f>
        <v/>
      </c>
    </row>
    <row r="131" spans="4:4" ht="20.100000000000001" customHeight="1" x14ac:dyDescent="0.25">
      <c r="D131" t="str">
        <f>IFERROR(VLOOKUP(C131,ItemList!A:C,2,FALSE), "")</f>
        <v/>
      </c>
    </row>
    <row r="132" spans="4:4" ht="20.100000000000001" customHeight="1" x14ac:dyDescent="0.25">
      <c r="D132" t="str">
        <f>IFERROR(VLOOKUP(C132,ItemList!A:C,2,FALSE), "")</f>
        <v/>
      </c>
    </row>
    <row r="133" spans="4:4" ht="20.100000000000001" customHeight="1" x14ac:dyDescent="0.25">
      <c r="D133" t="str">
        <f>IFERROR(VLOOKUP(C133,ItemList!A:C,2,FALSE), "")</f>
        <v/>
      </c>
    </row>
    <row r="134" spans="4:4" ht="20.100000000000001" customHeight="1" x14ac:dyDescent="0.25">
      <c r="D134" t="str">
        <f>IFERROR(VLOOKUP(C134,ItemList!A:C,2,FALSE), "")</f>
        <v/>
      </c>
    </row>
    <row r="135" spans="4:4" ht="20.100000000000001" customHeight="1" x14ac:dyDescent="0.25">
      <c r="D135" t="str">
        <f>IFERROR(VLOOKUP(C135,ItemList!A:C,2,FALSE), "")</f>
        <v/>
      </c>
    </row>
    <row r="136" spans="4:4" ht="20.100000000000001" customHeight="1" x14ac:dyDescent="0.25">
      <c r="D136" t="str">
        <f>IFERROR(VLOOKUP(C136,ItemList!A:C,2,FALSE), "")</f>
        <v/>
      </c>
    </row>
    <row r="137" spans="4:4" ht="20.100000000000001" customHeight="1" x14ac:dyDescent="0.25">
      <c r="D137" t="str">
        <f>IFERROR(VLOOKUP(C137,ItemList!A:C,2,FALSE), "")</f>
        <v/>
      </c>
    </row>
    <row r="138" spans="4:4" ht="20.100000000000001" customHeight="1" x14ac:dyDescent="0.25">
      <c r="D138" t="str">
        <f>IFERROR(VLOOKUP(C138,ItemList!A:C,2,FALSE), "")</f>
        <v/>
      </c>
    </row>
    <row r="139" spans="4:4" ht="20.100000000000001" customHeight="1" x14ac:dyDescent="0.25">
      <c r="D139" t="str">
        <f>IFERROR(VLOOKUP(C139,ItemList!A:C,2,FALSE), "")</f>
        <v/>
      </c>
    </row>
    <row r="140" spans="4:4" ht="20.100000000000001" customHeight="1" x14ac:dyDescent="0.25">
      <c r="D140" t="str">
        <f>IFERROR(VLOOKUP(C140,ItemList!A:C,2,FALSE), "")</f>
        <v/>
      </c>
    </row>
    <row r="141" spans="4:4" ht="20.100000000000001" customHeight="1" x14ac:dyDescent="0.25">
      <c r="D141" t="str">
        <f>IFERROR(VLOOKUP(C141,ItemList!A:C,2,FALSE), "")</f>
        <v/>
      </c>
    </row>
    <row r="142" spans="4:4" ht="20.100000000000001" customHeight="1" x14ac:dyDescent="0.25">
      <c r="D142" t="str">
        <f>IFERROR(VLOOKUP(C142,ItemList!A:C,2,FALSE), "")</f>
        <v/>
      </c>
    </row>
    <row r="143" spans="4:4" ht="20.100000000000001" customHeight="1" x14ac:dyDescent="0.25">
      <c r="D143" t="str">
        <f>IFERROR(VLOOKUP(C143,ItemList!A:C,2,FALSE), "")</f>
        <v/>
      </c>
    </row>
    <row r="144" spans="4:4" ht="20.100000000000001" customHeight="1" x14ac:dyDescent="0.25">
      <c r="D144" t="str">
        <f>IFERROR(VLOOKUP(C144,ItemList!A:C,2,FALSE), "")</f>
        <v/>
      </c>
    </row>
    <row r="145" spans="4:4" ht="20.100000000000001" customHeight="1" x14ac:dyDescent="0.25">
      <c r="D145" t="str">
        <f>IFERROR(VLOOKUP(C145,ItemList!A:C,2,FALSE), "")</f>
        <v/>
      </c>
    </row>
    <row r="146" spans="4:4" ht="20.100000000000001" customHeight="1" x14ac:dyDescent="0.25">
      <c r="D146" t="str">
        <f>IFERROR(VLOOKUP(C146,ItemList!A:C,2,FALSE), "")</f>
        <v/>
      </c>
    </row>
    <row r="147" spans="4:4" ht="20.100000000000001" customHeight="1" x14ac:dyDescent="0.25">
      <c r="D147" t="str">
        <f>IFERROR(VLOOKUP(C147,ItemList!A:C,2,FALSE), "")</f>
        <v/>
      </c>
    </row>
    <row r="148" spans="4:4" ht="20.100000000000001" customHeight="1" x14ac:dyDescent="0.25">
      <c r="D148" t="str">
        <f>IFERROR(VLOOKUP(C148,ItemList!A:C,2,FALSE), "")</f>
        <v/>
      </c>
    </row>
    <row r="149" spans="4:4" ht="20.100000000000001" customHeight="1" x14ac:dyDescent="0.25">
      <c r="D149" t="str">
        <f>IFERROR(VLOOKUP(C149,ItemList!A:C,2,FALSE), "")</f>
        <v/>
      </c>
    </row>
    <row r="150" spans="4:4" ht="20.100000000000001" customHeight="1" x14ac:dyDescent="0.25">
      <c r="D150" t="str">
        <f>IFERROR(VLOOKUP(C150,ItemList!A:C,2,FALSE), "")</f>
        <v/>
      </c>
    </row>
    <row r="151" spans="4:4" ht="20.100000000000001" customHeight="1" x14ac:dyDescent="0.25">
      <c r="D151" t="str">
        <f>IFERROR(VLOOKUP(C151,ItemList!A:C,2,FALSE), "")</f>
        <v/>
      </c>
    </row>
    <row r="152" spans="4:4" ht="20.100000000000001" customHeight="1" x14ac:dyDescent="0.25">
      <c r="D152" t="str">
        <f>IFERROR(VLOOKUP(C152,ItemList!A:C,2,FALSE), "")</f>
        <v/>
      </c>
    </row>
    <row r="153" spans="4:4" ht="20.100000000000001" customHeight="1" x14ac:dyDescent="0.25">
      <c r="D153" t="str">
        <f>IFERROR(VLOOKUP(C153,ItemList!A:C,2,FALSE), "")</f>
        <v/>
      </c>
    </row>
    <row r="154" spans="4:4" ht="20.100000000000001" customHeight="1" x14ac:dyDescent="0.25">
      <c r="D154" t="str">
        <f>IFERROR(VLOOKUP(C154,ItemList!A:C,2,FALSE), "")</f>
        <v/>
      </c>
    </row>
    <row r="155" spans="4:4" ht="20.100000000000001" customHeight="1" x14ac:dyDescent="0.25">
      <c r="D155" t="str">
        <f>IFERROR(VLOOKUP(C155,ItemList!A:C,2,FALSE), "")</f>
        <v/>
      </c>
    </row>
    <row r="156" spans="4:4" ht="20.100000000000001" customHeight="1" x14ac:dyDescent="0.25">
      <c r="D156" t="str">
        <f>IFERROR(VLOOKUP(C156,ItemList!A:C,2,FALSE), "")</f>
        <v/>
      </c>
    </row>
    <row r="157" spans="4:4" ht="20.100000000000001" customHeight="1" x14ac:dyDescent="0.25">
      <c r="D157" t="str">
        <f>IFERROR(VLOOKUP(C157,ItemList!A:C,2,FALSE), "")</f>
        <v/>
      </c>
    </row>
    <row r="158" spans="4:4" ht="20.100000000000001" customHeight="1" x14ac:dyDescent="0.25">
      <c r="D158" t="str">
        <f>IFERROR(VLOOKUP(C158,ItemList!A:C,2,FALSE), "")</f>
        <v/>
      </c>
    </row>
    <row r="159" spans="4:4" ht="20.100000000000001" customHeight="1" x14ac:dyDescent="0.25">
      <c r="D159" t="str">
        <f>IFERROR(VLOOKUP(C159,ItemList!A:C,2,FALSE), "")</f>
        <v/>
      </c>
    </row>
    <row r="160" spans="4:4" ht="20.100000000000001" customHeight="1" x14ac:dyDescent="0.25">
      <c r="D160" t="str">
        <f>IFERROR(VLOOKUP(C160,ItemList!A:C,2,FALSE), "")</f>
        <v/>
      </c>
    </row>
    <row r="161" spans="4:4" ht="20.100000000000001" customHeight="1" x14ac:dyDescent="0.25">
      <c r="D161" t="str">
        <f>IFERROR(VLOOKUP(C161,ItemList!A:C,2,FALSE), "")</f>
        <v/>
      </c>
    </row>
    <row r="162" spans="4:4" ht="20.100000000000001" customHeight="1" x14ac:dyDescent="0.25">
      <c r="D162" t="str">
        <f>IFERROR(VLOOKUP(C162,ItemList!A:C,2,FALSE), "")</f>
        <v/>
      </c>
    </row>
    <row r="163" spans="4:4" ht="20.100000000000001" customHeight="1" x14ac:dyDescent="0.25">
      <c r="D163" t="str">
        <f>IFERROR(VLOOKUP(C163,ItemList!A:C,2,FALSE), "")</f>
        <v/>
      </c>
    </row>
    <row r="164" spans="4:4" ht="20.100000000000001" customHeight="1" x14ac:dyDescent="0.25">
      <c r="D164" t="str">
        <f>IFERROR(VLOOKUP(C164,ItemList!A:C,2,FALSE), "")</f>
        <v/>
      </c>
    </row>
    <row r="165" spans="4:4" ht="20.100000000000001" customHeight="1" x14ac:dyDescent="0.25">
      <c r="D165" t="str">
        <f>IFERROR(VLOOKUP(C165,ItemList!A:C,2,FALSE), "")</f>
        <v/>
      </c>
    </row>
    <row r="166" spans="4:4" ht="20.100000000000001" customHeight="1" x14ac:dyDescent="0.25">
      <c r="D166" t="str">
        <f>IFERROR(VLOOKUP(C166,ItemList!A:C,2,FALSE), "")</f>
        <v/>
      </c>
    </row>
    <row r="167" spans="4:4" ht="20.100000000000001" customHeight="1" x14ac:dyDescent="0.25">
      <c r="D167" t="str">
        <f>IFERROR(VLOOKUP(C167,ItemList!A:C,2,FALSE), "")</f>
        <v/>
      </c>
    </row>
    <row r="168" spans="4:4" ht="20.100000000000001" customHeight="1" x14ac:dyDescent="0.25">
      <c r="D168" t="str">
        <f>IFERROR(VLOOKUP(C168,ItemList!A:C,2,FALSE), "")</f>
        <v/>
      </c>
    </row>
    <row r="169" spans="4:4" ht="20.100000000000001" customHeight="1" x14ac:dyDescent="0.25">
      <c r="D169" t="str">
        <f>IFERROR(VLOOKUP(C169,ItemList!A:C,2,FALSE), "")</f>
        <v/>
      </c>
    </row>
    <row r="170" spans="4:4" ht="20.100000000000001" customHeight="1" x14ac:dyDescent="0.25">
      <c r="D170" t="str">
        <f>IFERROR(VLOOKUP(C170,ItemList!A:C,2,FALSE), "")</f>
        <v/>
      </c>
    </row>
    <row r="171" spans="4:4" ht="20.100000000000001" customHeight="1" x14ac:dyDescent="0.25">
      <c r="D171" t="str">
        <f>IFERROR(VLOOKUP(C171,ItemList!A:C,2,FALSE), "")</f>
        <v/>
      </c>
    </row>
    <row r="172" spans="4:4" ht="20.100000000000001" customHeight="1" x14ac:dyDescent="0.25">
      <c r="D172" t="str">
        <f>IFERROR(VLOOKUP(C172,ItemList!A:C,2,FALSE), "")</f>
        <v/>
      </c>
    </row>
    <row r="173" spans="4:4" ht="20.100000000000001" customHeight="1" x14ac:dyDescent="0.25">
      <c r="D173" t="str">
        <f>IFERROR(VLOOKUP(C173,ItemList!A:C,2,FALSE), "")</f>
        <v/>
      </c>
    </row>
    <row r="174" spans="4:4" ht="20.100000000000001" customHeight="1" x14ac:dyDescent="0.25">
      <c r="D174" t="str">
        <f>IFERROR(VLOOKUP(C174,ItemList!A:C,2,FALSE), "")</f>
        <v/>
      </c>
    </row>
    <row r="175" spans="4:4" ht="20.100000000000001" customHeight="1" x14ac:dyDescent="0.25">
      <c r="D175" t="str">
        <f>IFERROR(VLOOKUP(C175,ItemList!A:C,2,FALSE), "")</f>
        <v/>
      </c>
    </row>
    <row r="176" spans="4:4" ht="20.100000000000001" customHeight="1" x14ac:dyDescent="0.25">
      <c r="D176" t="str">
        <f>IFERROR(VLOOKUP(C176,ItemList!A:C,2,FALSE), "")</f>
        <v/>
      </c>
    </row>
    <row r="177" spans="4:4" ht="20.100000000000001" customHeight="1" x14ac:dyDescent="0.25">
      <c r="D177" t="str">
        <f>IFERROR(VLOOKUP(C177,ItemList!A:C,2,FALSE), "")</f>
        <v/>
      </c>
    </row>
    <row r="178" spans="4:4" ht="20.100000000000001" customHeight="1" x14ac:dyDescent="0.25">
      <c r="D178" t="str">
        <f>IFERROR(VLOOKUP(C178,ItemList!A:C,2,FALSE), "")</f>
        <v/>
      </c>
    </row>
    <row r="179" spans="4:4" ht="20.100000000000001" customHeight="1" x14ac:dyDescent="0.25">
      <c r="D179" t="str">
        <f>IFERROR(VLOOKUP(C179,ItemList!A:C,2,FALSE), "")</f>
        <v/>
      </c>
    </row>
    <row r="180" spans="4:4" ht="20.100000000000001" customHeight="1" x14ac:dyDescent="0.25">
      <c r="D180" t="str">
        <f>IFERROR(VLOOKUP(C180,ItemList!A:C,2,FALSE), "")</f>
        <v/>
      </c>
    </row>
    <row r="181" spans="4:4" ht="20.100000000000001" customHeight="1" x14ac:dyDescent="0.25">
      <c r="D181" t="str">
        <f>IFERROR(VLOOKUP(C181,ItemList!A:C,2,FALSE), "")</f>
        <v/>
      </c>
    </row>
    <row r="182" spans="4:4" ht="20.100000000000001" customHeight="1" x14ac:dyDescent="0.25">
      <c r="D182" t="str">
        <f>IFERROR(VLOOKUP(C182,ItemList!A:C,2,FALSE), "")</f>
        <v/>
      </c>
    </row>
    <row r="183" spans="4:4" ht="20.100000000000001" customHeight="1" x14ac:dyDescent="0.25">
      <c r="D183" t="str">
        <f>IFERROR(VLOOKUP(C183,ItemList!A:C,2,FALSE), "")</f>
        <v/>
      </c>
    </row>
    <row r="184" spans="4:4" ht="20.100000000000001" customHeight="1" x14ac:dyDescent="0.25">
      <c r="D184" t="str">
        <f>IFERROR(VLOOKUP(C184,ItemList!A:C,2,FALSE), "")</f>
        <v/>
      </c>
    </row>
    <row r="185" spans="4:4" ht="20.100000000000001" customHeight="1" x14ac:dyDescent="0.25">
      <c r="D185" t="str">
        <f>IFERROR(VLOOKUP(C185,ItemList!A:C,2,FALSE), "")</f>
        <v/>
      </c>
    </row>
    <row r="186" spans="4:4" ht="20.100000000000001" customHeight="1" x14ac:dyDescent="0.25">
      <c r="D186" t="str">
        <f>IFERROR(VLOOKUP(C186,ItemList!A:C,2,FALSE), "")</f>
        <v/>
      </c>
    </row>
    <row r="187" spans="4:4" ht="20.100000000000001" customHeight="1" x14ac:dyDescent="0.25">
      <c r="D187" t="str">
        <f>IFERROR(VLOOKUP(C187,ItemList!A:C,2,FALSE), "")</f>
        <v/>
      </c>
    </row>
    <row r="188" spans="4:4" ht="20.100000000000001" customHeight="1" x14ac:dyDescent="0.25">
      <c r="D188" t="str">
        <f>IFERROR(VLOOKUP(C188,ItemList!A:C,2,FALSE), "")</f>
        <v/>
      </c>
    </row>
    <row r="189" spans="4:4" ht="20.100000000000001" customHeight="1" x14ac:dyDescent="0.25">
      <c r="D189" t="str">
        <f>IFERROR(VLOOKUP(C189,ItemList!A:C,2,FALSE), "")</f>
        <v/>
      </c>
    </row>
    <row r="190" spans="4:4" ht="20.100000000000001" customHeight="1" x14ac:dyDescent="0.25">
      <c r="D190" t="str">
        <f>IFERROR(VLOOKUP(C190,ItemList!A:C,2,FALSE), "")</f>
        <v/>
      </c>
    </row>
    <row r="191" spans="4:4" ht="20.100000000000001" customHeight="1" x14ac:dyDescent="0.25">
      <c r="D191" t="str">
        <f>IFERROR(VLOOKUP(C191,ItemList!A:C,2,FALSE), "")</f>
        <v/>
      </c>
    </row>
    <row r="192" spans="4:4" ht="20.100000000000001" customHeight="1" x14ac:dyDescent="0.25">
      <c r="D192" t="str">
        <f>IFERROR(VLOOKUP(C192,ItemList!A:C,2,FALSE), "")</f>
        <v/>
      </c>
    </row>
    <row r="193" spans="4:4" ht="20.100000000000001" customHeight="1" x14ac:dyDescent="0.25">
      <c r="D193" t="str">
        <f>IFERROR(VLOOKUP(C193,ItemList!A:C,2,FALSE), "")</f>
        <v/>
      </c>
    </row>
    <row r="194" spans="4:4" ht="20.100000000000001" customHeight="1" x14ac:dyDescent="0.25">
      <c r="D194" t="str">
        <f>IFERROR(VLOOKUP(C194,ItemList!A:C,2,FALSE), "")</f>
        <v/>
      </c>
    </row>
    <row r="195" spans="4:4" ht="20.100000000000001" customHeight="1" x14ac:dyDescent="0.25">
      <c r="D195" t="str">
        <f>IFERROR(VLOOKUP(C195,ItemList!A:C,2,FALSE), "")</f>
        <v/>
      </c>
    </row>
    <row r="196" spans="4:4" ht="20.100000000000001" customHeight="1" x14ac:dyDescent="0.25">
      <c r="D196" t="str">
        <f>IFERROR(VLOOKUP(C196,ItemList!A:C,2,FALSE), "")</f>
        <v/>
      </c>
    </row>
    <row r="197" spans="4:4" ht="20.100000000000001" customHeight="1" x14ac:dyDescent="0.25">
      <c r="D197" t="str">
        <f>IFERROR(VLOOKUP(C197,ItemList!A:C,2,FALSE), "")</f>
        <v/>
      </c>
    </row>
    <row r="198" spans="4:4" ht="20.100000000000001" customHeight="1" x14ac:dyDescent="0.25">
      <c r="D198" t="str">
        <f>IFERROR(VLOOKUP(C198,ItemList!A:C,2,FALSE), "")</f>
        <v/>
      </c>
    </row>
    <row r="199" spans="4:4" ht="20.100000000000001" customHeight="1" x14ac:dyDescent="0.25">
      <c r="D199" t="str">
        <f>IFERROR(VLOOKUP(C199,ItemList!A:C,2,FALSE), "")</f>
        <v/>
      </c>
    </row>
    <row r="200" spans="4:4" ht="20.100000000000001" customHeight="1" x14ac:dyDescent="0.25">
      <c r="D200" t="str">
        <f>IFERROR(VLOOKUP(C200,ItemList!A:C,2,FALSE), "")</f>
        <v/>
      </c>
    </row>
    <row r="201" spans="4:4" ht="20.100000000000001" customHeight="1" x14ac:dyDescent="0.25">
      <c r="D201" t="str">
        <f>IFERROR(VLOOKUP(C201,ItemList!A:C,2,FALSE), "")</f>
        <v/>
      </c>
    </row>
    <row r="202" spans="4:4" ht="20.100000000000001" customHeight="1" x14ac:dyDescent="0.25">
      <c r="D202" t="str">
        <f>IFERROR(VLOOKUP(C202,ItemList!A:C,2,FALSE), "")</f>
        <v/>
      </c>
    </row>
    <row r="203" spans="4:4" ht="20.100000000000001" customHeight="1" x14ac:dyDescent="0.25">
      <c r="D203" t="str">
        <f>IFERROR(VLOOKUP(C203,ItemList!A:C,2,FALSE), "")</f>
        <v/>
      </c>
    </row>
    <row r="204" spans="4:4" ht="20.100000000000001" customHeight="1" x14ac:dyDescent="0.25">
      <c r="D204" t="str">
        <f>IFERROR(VLOOKUP(C204,ItemList!A:C,2,FALSE), "")</f>
        <v/>
      </c>
    </row>
    <row r="205" spans="4:4" ht="20.100000000000001" customHeight="1" x14ac:dyDescent="0.25">
      <c r="D205" t="str">
        <f>IFERROR(VLOOKUP(C205,ItemList!A:C,2,FALSE), "")</f>
        <v/>
      </c>
    </row>
    <row r="206" spans="4:4" ht="20.100000000000001" customHeight="1" x14ac:dyDescent="0.25">
      <c r="D206" t="str">
        <f>IFERROR(VLOOKUP(C206,ItemList!A:C,2,FALSE), "")</f>
        <v/>
      </c>
    </row>
    <row r="207" spans="4:4" ht="20.100000000000001" customHeight="1" x14ac:dyDescent="0.25">
      <c r="D207" t="str">
        <f>IFERROR(VLOOKUP(C207,ItemList!A:C,2,FALSE), "")</f>
        <v/>
      </c>
    </row>
    <row r="208" spans="4:4" ht="20.100000000000001" customHeight="1" x14ac:dyDescent="0.25">
      <c r="D208" t="str">
        <f>IFERROR(VLOOKUP(C208,ItemList!A:C,2,FALSE), "")</f>
        <v/>
      </c>
    </row>
    <row r="209" spans="4:4" ht="20.100000000000001" customHeight="1" x14ac:dyDescent="0.25">
      <c r="D209" t="str">
        <f>IFERROR(VLOOKUP(C209,ItemList!A:C,2,FALSE), "")</f>
        <v/>
      </c>
    </row>
    <row r="210" spans="4:4" ht="20.100000000000001" customHeight="1" x14ac:dyDescent="0.25">
      <c r="D210" t="str">
        <f>IFERROR(VLOOKUP(C210,ItemList!A:C,2,FALSE), "")</f>
        <v/>
      </c>
    </row>
    <row r="211" spans="4:4" ht="20.100000000000001" customHeight="1" x14ac:dyDescent="0.25">
      <c r="D211" t="str">
        <f>IFERROR(VLOOKUP(C211,ItemList!A:C,2,FALSE), "")</f>
        <v/>
      </c>
    </row>
    <row r="212" spans="4:4" ht="20.100000000000001" customHeight="1" x14ac:dyDescent="0.25">
      <c r="D212" t="str">
        <f>IFERROR(VLOOKUP(C212,ItemList!A:C,2,FALSE), "")</f>
        <v/>
      </c>
    </row>
    <row r="213" spans="4:4" ht="20.100000000000001" customHeight="1" x14ac:dyDescent="0.25">
      <c r="D213" t="str">
        <f>IFERROR(VLOOKUP(C213,ItemList!A:C,2,FALSE), "")</f>
        <v/>
      </c>
    </row>
    <row r="214" spans="4:4" ht="20.100000000000001" customHeight="1" x14ac:dyDescent="0.25">
      <c r="D214" t="str">
        <f>IFERROR(VLOOKUP(C214,ItemList!A:C,2,FALSE), "")</f>
        <v/>
      </c>
    </row>
    <row r="215" spans="4:4" ht="20.100000000000001" customHeight="1" x14ac:dyDescent="0.25">
      <c r="D215" t="str">
        <f>IFERROR(VLOOKUP(C215,ItemList!A:C,2,FALSE), "")</f>
        <v/>
      </c>
    </row>
    <row r="216" spans="4:4" ht="20.100000000000001" customHeight="1" x14ac:dyDescent="0.25">
      <c r="D216" t="str">
        <f>IFERROR(VLOOKUP(C216,ItemList!A:C,2,FALSE), "")</f>
        <v/>
      </c>
    </row>
    <row r="217" spans="4:4" ht="20.100000000000001" customHeight="1" x14ac:dyDescent="0.25">
      <c r="D217" t="str">
        <f>IFERROR(VLOOKUP(C217,ItemList!A:C,2,FALSE), "")</f>
        <v/>
      </c>
    </row>
    <row r="218" spans="4:4" ht="20.100000000000001" customHeight="1" x14ac:dyDescent="0.25">
      <c r="D218" t="str">
        <f>IFERROR(VLOOKUP(C218,ItemList!A:C,2,FALSE), "")</f>
        <v/>
      </c>
    </row>
    <row r="219" spans="4:4" ht="20.100000000000001" customHeight="1" x14ac:dyDescent="0.25">
      <c r="D219" t="str">
        <f>IFERROR(VLOOKUP(C219,ItemList!A:C,2,FALSE), "")</f>
        <v/>
      </c>
    </row>
    <row r="220" spans="4:4" ht="20.100000000000001" customHeight="1" x14ac:dyDescent="0.25">
      <c r="D220" t="str">
        <f>IFERROR(VLOOKUP(C220,ItemList!A:C,2,FALSE), "")</f>
        <v/>
      </c>
    </row>
    <row r="221" spans="4:4" ht="20.100000000000001" customHeight="1" x14ac:dyDescent="0.25">
      <c r="D221" t="str">
        <f>IFERROR(VLOOKUP(C221,ItemList!A:C,2,FALSE), "")</f>
        <v/>
      </c>
    </row>
    <row r="222" spans="4:4" ht="20.100000000000001" customHeight="1" x14ac:dyDescent="0.25">
      <c r="D222" t="str">
        <f>IFERROR(VLOOKUP(C222,ItemList!A:C,2,FALSE), "")</f>
        <v/>
      </c>
    </row>
    <row r="223" spans="4:4" ht="20.100000000000001" customHeight="1" x14ac:dyDescent="0.25">
      <c r="D223" t="str">
        <f>IFERROR(VLOOKUP(C223,ItemList!A:C,2,FALSE), "")</f>
        <v/>
      </c>
    </row>
    <row r="224" spans="4:4" ht="20.100000000000001" customHeight="1" x14ac:dyDescent="0.25">
      <c r="D224" t="str">
        <f>IFERROR(VLOOKUP(C224,ItemList!A:C,2,FALSE), "")</f>
        <v/>
      </c>
    </row>
    <row r="225" spans="4:4" ht="20.100000000000001" customHeight="1" x14ac:dyDescent="0.25">
      <c r="D225" t="str">
        <f>IFERROR(VLOOKUP(C225,ItemList!A:C,2,FALSE), "")</f>
        <v/>
      </c>
    </row>
    <row r="226" spans="4:4" ht="20.100000000000001" customHeight="1" x14ac:dyDescent="0.25">
      <c r="D226" t="str">
        <f>IFERROR(VLOOKUP(C226,ItemList!A:C,2,FALSE), "")</f>
        <v/>
      </c>
    </row>
    <row r="227" spans="4:4" ht="20.100000000000001" customHeight="1" x14ac:dyDescent="0.25">
      <c r="D227" t="str">
        <f>IFERROR(VLOOKUP(C227,ItemList!A:C,2,FALSE), "")</f>
        <v/>
      </c>
    </row>
    <row r="228" spans="4:4" ht="20.100000000000001" customHeight="1" x14ac:dyDescent="0.25">
      <c r="D228" t="str">
        <f>IFERROR(VLOOKUP(C228,ItemList!A:C,2,FALSE), "")</f>
        <v/>
      </c>
    </row>
    <row r="229" spans="4:4" ht="20.100000000000001" customHeight="1" x14ac:dyDescent="0.25">
      <c r="D229" t="str">
        <f>IFERROR(VLOOKUP(C229,ItemList!A:C,2,FALSE), "")</f>
        <v/>
      </c>
    </row>
    <row r="230" spans="4:4" ht="20.100000000000001" customHeight="1" x14ac:dyDescent="0.25">
      <c r="D230" t="str">
        <f>IFERROR(VLOOKUP(C230,ItemList!A:C,2,FALSE), "")</f>
        <v/>
      </c>
    </row>
    <row r="231" spans="4:4" ht="20.100000000000001" customHeight="1" x14ac:dyDescent="0.25">
      <c r="D231" t="str">
        <f>IFERROR(VLOOKUP(C231,ItemList!A:C,2,FALSE), "")</f>
        <v/>
      </c>
    </row>
    <row r="232" spans="4:4" ht="20.100000000000001" customHeight="1" x14ac:dyDescent="0.25">
      <c r="D232" t="str">
        <f>IFERROR(VLOOKUP(C232,ItemList!A:C,2,FALSE), "")</f>
        <v/>
      </c>
    </row>
    <row r="233" spans="4:4" ht="20.100000000000001" customHeight="1" x14ac:dyDescent="0.25">
      <c r="D233" t="str">
        <f>IFERROR(VLOOKUP(C233,ItemList!A:C,2,FALSE), "")</f>
        <v/>
      </c>
    </row>
    <row r="234" spans="4:4" ht="20.100000000000001" customHeight="1" x14ac:dyDescent="0.25">
      <c r="D234" t="str">
        <f>IFERROR(VLOOKUP(C234,ItemList!A:C,2,FALSE), "")</f>
        <v/>
      </c>
    </row>
    <row r="235" spans="4:4" ht="20.100000000000001" customHeight="1" x14ac:dyDescent="0.25">
      <c r="D235" t="str">
        <f>IFERROR(VLOOKUP(C235,ItemList!A:C,2,FALSE), "")</f>
        <v/>
      </c>
    </row>
    <row r="236" spans="4:4" ht="20.100000000000001" customHeight="1" x14ac:dyDescent="0.25">
      <c r="D236" t="str">
        <f>IFERROR(VLOOKUP(C236,ItemList!A:C,2,FALSE), "")</f>
        <v/>
      </c>
    </row>
    <row r="237" spans="4:4" ht="20.100000000000001" customHeight="1" x14ac:dyDescent="0.25">
      <c r="D237" t="str">
        <f>IFERROR(VLOOKUP(C237,ItemList!A:C,2,FALSE), "")</f>
        <v/>
      </c>
    </row>
    <row r="238" spans="4:4" ht="20.100000000000001" customHeight="1" x14ac:dyDescent="0.25">
      <c r="D238" t="str">
        <f>IFERROR(VLOOKUP(C238,ItemList!A:C,2,FALSE), "")</f>
        <v/>
      </c>
    </row>
    <row r="239" spans="4:4" ht="20.100000000000001" customHeight="1" x14ac:dyDescent="0.25">
      <c r="D239" t="str">
        <f>IFERROR(VLOOKUP(C239,ItemList!A:C,2,FALSE), "")</f>
        <v/>
      </c>
    </row>
    <row r="240" spans="4:4" ht="20.100000000000001" customHeight="1" x14ac:dyDescent="0.25">
      <c r="D240" t="str">
        <f>IFERROR(VLOOKUP(C240,ItemList!A:C,2,FALSE), "")</f>
        <v/>
      </c>
    </row>
    <row r="241" spans="4:4" ht="20.100000000000001" customHeight="1" x14ac:dyDescent="0.25">
      <c r="D241" t="str">
        <f>IFERROR(VLOOKUP(C241,ItemList!A:C,2,FALSE), "")</f>
        <v/>
      </c>
    </row>
    <row r="242" spans="4:4" ht="20.100000000000001" customHeight="1" x14ac:dyDescent="0.25">
      <c r="D242" t="str">
        <f>IFERROR(VLOOKUP(C242,ItemList!A:C,2,FALSE), "")</f>
        <v/>
      </c>
    </row>
    <row r="243" spans="4:4" ht="20.100000000000001" customHeight="1" x14ac:dyDescent="0.25">
      <c r="D243" t="str">
        <f>IFERROR(VLOOKUP(C243,ItemList!A:C,2,FALSE), "")</f>
        <v/>
      </c>
    </row>
    <row r="244" spans="4:4" ht="20.100000000000001" customHeight="1" x14ac:dyDescent="0.25">
      <c r="D244" t="str">
        <f>IFERROR(VLOOKUP(C244,ItemList!A:C,2,FALSE), "")</f>
        <v/>
      </c>
    </row>
    <row r="245" spans="4:4" ht="20.100000000000001" customHeight="1" x14ac:dyDescent="0.25">
      <c r="D245" t="str">
        <f>IFERROR(VLOOKUP(C245,ItemList!A:C,2,FALSE), "")</f>
        <v/>
      </c>
    </row>
    <row r="246" spans="4:4" ht="20.100000000000001" customHeight="1" x14ac:dyDescent="0.25">
      <c r="D246" t="str">
        <f>IFERROR(VLOOKUP(C246,ItemList!A:C,2,FALSE), "")</f>
        <v/>
      </c>
    </row>
    <row r="247" spans="4:4" ht="20.100000000000001" customHeight="1" x14ac:dyDescent="0.25">
      <c r="D247" t="str">
        <f>IFERROR(VLOOKUP(C247,ItemList!A:C,2,FALSE), "")</f>
        <v/>
      </c>
    </row>
    <row r="248" spans="4:4" ht="20.100000000000001" customHeight="1" x14ac:dyDescent="0.25">
      <c r="D248" t="str">
        <f>IFERROR(VLOOKUP(C248,ItemList!A:C,2,FALSE), "")</f>
        <v/>
      </c>
    </row>
    <row r="249" spans="4:4" ht="20.100000000000001" customHeight="1" x14ac:dyDescent="0.25">
      <c r="D249" t="str">
        <f>IFERROR(VLOOKUP(C249,ItemList!A:C,2,FALSE), "")</f>
        <v/>
      </c>
    </row>
    <row r="250" spans="4:4" ht="20.100000000000001" customHeight="1" x14ac:dyDescent="0.25">
      <c r="D250" t="str">
        <f>IFERROR(VLOOKUP(C250,ItemList!A:C,2,FALSE), "")</f>
        <v/>
      </c>
    </row>
    <row r="251" spans="4:4" ht="20.100000000000001" customHeight="1" x14ac:dyDescent="0.25">
      <c r="D251" t="str">
        <f>IFERROR(VLOOKUP(C251,ItemList!A:C,2,FALSE), "")</f>
        <v/>
      </c>
    </row>
    <row r="252" spans="4:4" ht="20.100000000000001" customHeight="1" x14ac:dyDescent="0.25">
      <c r="D252" t="str">
        <f>IFERROR(VLOOKUP(C252,ItemList!A:C,2,FALSE), "")</f>
        <v/>
      </c>
    </row>
    <row r="253" spans="4:4" ht="20.100000000000001" customHeight="1" x14ac:dyDescent="0.25">
      <c r="D253" t="str">
        <f>IFERROR(VLOOKUP(C253,ItemList!A:C,2,FALSE), "")</f>
        <v/>
      </c>
    </row>
    <row r="254" spans="4:4" ht="20.100000000000001" customHeight="1" x14ac:dyDescent="0.25">
      <c r="D254" t="str">
        <f>IFERROR(VLOOKUP(C254,ItemList!A:C,2,FALSE), "")</f>
        <v/>
      </c>
    </row>
    <row r="255" spans="4:4" ht="20.100000000000001" customHeight="1" x14ac:dyDescent="0.25">
      <c r="D255" t="str">
        <f>IFERROR(VLOOKUP(C255,ItemList!A:C,2,FALSE), "")</f>
        <v/>
      </c>
    </row>
    <row r="256" spans="4:4" ht="20.100000000000001" customHeight="1" x14ac:dyDescent="0.25">
      <c r="D256" t="str">
        <f>IFERROR(VLOOKUP(C256,ItemList!A:C,2,FALSE), "")</f>
        <v/>
      </c>
    </row>
    <row r="257" spans="4:4" ht="20.100000000000001" customHeight="1" x14ac:dyDescent="0.25">
      <c r="D257" t="str">
        <f>IFERROR(VLOOKUP(C257,ItemList!A:C,2,FALSE), "")</f>
        <v/>
      </c>
    </row>
    <row r="258" spans="4:4" ht="20.100000000000001" customHeight="1" x14ac:dyDescent="0.25">
      <c r="D258" t="str">
        <f>IFERROR(VLOOKUP(C258,ItemList!A:C,2,FALSE), "")</f>
        <v/>
      </c>
    </row>
    <row r="259" spans="4:4" ht="20.100000000000001" customHeight="1" x14ac:dyDescent="0.25">
      <c r="D259" t="str">
        <f>IFERROR(VLOOKUP(C259,ItemList!A:C,2,FALSE), "")</f>
        <v/>
      </c>
    </row>
    <row r="260" spans="4:4" ht="20.100000000000001" customHeight="1" x14ac:dyDescent="0.25">
      <c r="D260" t="str">
        <f>IFERROR(VLOOKUP(C260,ItemList!A:C,2,FALSE), "")</f>
        <v/>
      </c>
    </row>
    <row r="261" spans="4:4" ht="20.100000000000001" customHeight="1" x14ac:dyDescent="0.25">
      <c r="D261" t="str">
        <f>IFERROR(VLOOKUP(C261,ItemList!A:C,2,FALSE), "")</f>
        <v/>
      </c>
    </row>
    <row r="262" spans="4:4" ht="20.100000000000001" customHeight="1" x14ac:dyDescent="0.25">
      <c r="D262" t="str">
        <f>IFERROR(VLOOKUP(C262,ItemList!A:C,2,FALSE), "")</f>
        <v/>
      </c>
    </row>
    <row r="263" spans="4:4" ht="20.100000000000001" customHeight="1" x14ac:dyDescent="0.25">
      <c r="D263" t="str">
        <f>IFERROR(VLOOKUP(C263,ItemList!A:C,2,FALSE), "")</f>
        <v/>
      </c>
    </row>
    <row r="264" spans="4:4" ht="20.100000000000001" customHeight="1" x14ac:dyDescent="0.25">
      <c r="D264" t="str">
        <f>IFERROR(VLOOKUP(C264,ItemList!A:C,2,FALSE), "")</f>
        <v/>
      </c>
    </row>
    <row r="265" spans="4:4" ht="20.100000000000001" customHeight="1" x14ac:dyDescent="0.25">
      <c r="D265" t="str">
        <f>IFERROR(VLOOKUP(C265,ItemList!A:C,2,FALSE), "")</f>
        <v/>
      </c>
    </row>
    <row r="266" spans="4:4" ht="20.100000000000001" customHeight="1" x14ac:dyDescent="0.25">
      <c r="D266" t="str">
        <f>IFERROR(VLOOKUP(C266,ItemList!A:C,2,FALSE), "")</f>
        <v/>
      </c>
    </row>
    <row r="267" spans="4:4" ht="20.100000000000001" customHeight="1" x14ac:dyDescent="0.25">
      <c r="D267" t="str">
        <f>IFERROR(VLOOKUP(C267,ItemList!A:C,2,FALSE), "")</f>
        <v/>
      </c>
    </row>
    <row r="268" spans="4:4" ht="20.100000000000001" customHeight="1" x14ac:dyDescent="0.25">
      <c r="D268" t="str">
        <f>IFERROR(VLOOKUP(C268,ItemList!A:C,2,FALSE), "")</f>
        <v/>
      </c>
    </row>
    <row r="269" spans="4:4" ht="20.100000000000001" customHeight="1" x14ac:dyDescent="0.25">
      <c r="D269" t="str">
        <f>IFERROR(VLOOKUP(C269,ItemList!A:C,2,FALSE), "")</f>
        <v/>
      </c>
    </row>
    <row r="270" spans="4:4" ht="20.100000000000001" customHeight="1" x14ac:dyDescent="0.25">
      <c r="D270" t="str">
        <f>IFERROR(VLOOKUP(C270,ItemList!A:C,2,FALSE), "")</f>
        <v/>
      </c>
    </row>
    <row r="271" spans="4:4" ht="20.100000000000001" customHeight="1" x14ac:dyDescent="0.25">
      <c r="D271" t="str">
        <f>IFERROR(VLOOKUP(C271,ItemList!A:C,2,FALSE), "")</f>
        <v/>
      </c>
    </row>
    <row r="272" spans="4:4" ht="20.100000000000001" customHeight="1" x14ac:dyDescent="0.25">
      <c r="D272" t="str">
        <f>IFERROR(VLOOKUP(C272,ItemList!A:C,2,FALSE), "")</f>
        <v/>
      </c>
    </row>
    <row r="273" spans="4:4" ht="20.100000000000001" customHeight="1" x14ac:dyDescent="0.25">
      <c r="D273" t="str">
        <f>IFERROR(VLOOKUP(C273,ItemList!A:C,2,FALSE), "")</f>
        <v/>
      </c>
    </row>
    <row r="274" spans="4:4" ht="20.100000000000001" customHeight="1" x14ac:dyDescent="0.25">
      <c r="D274" t="str">
        <f>IFERROR(VLOOKUP(C274,ItemList!A:C,2,FALSE), "")</f>
        <v/>
      </c>
    </row>
  </sheetData>
  <phoneticPr fontId="1" type="noConversion"/>
  <conditionalFormatting sqref="A3:I100">
    <cfRule type="expression" dxfId="4" priority="1" stopIfTrue="1">
      <formula>$E3="Inflow"</formula>
    </cfRule>
    <cfRule type="expression" dxfId="3" priority="2" stopIfTrue="1">
      <formula>$E3="Outflow"</formula>
    </cfRule>
  </conditionalFormatting>
  <dataValidations count="1">
    <dataValidation type="list" allowBlank="1" showInputMessage="1" showErrorMessage="1" sqref="E3:E400" xr:uid="{0ABDE845-0349-4DC0-AE53-097DC5B4B78D}">
      <formula1>"Inflow, Outflow"</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DADC16C-4B3A-4727-9367-CFF88621B0E6}">
          <x14:formula1>
            <xm:f>ItemList!$A$2:$A$105</xm:f>
          </x14:formula1>
          <xm:sqref>C3:C220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C8134-3F27-4942-AA68-DE6AD3CC3E9F}">
  <dimension ref="A1:Q100"/>
  <sheetViews>
    <sheetView workbookViewId="0">
      <selection activeCell="B15" sqref="B15"/>
    </sheetView>
  </sheetViews>
  <sheetFormatPr defaultRowHeight="15" x14ac:dyDescent="0.25"/>
  <cols>
    <col min="1" max="1" width="38.5703125" bestFit="1" customWidth="1"/>
    <col min="2" max="2" width="18" bestFit="1" customWidth="1"/>
    <col min="3" max="3" width="5.140625" customWidth="1"/>
    <col min="4" max="4" width="38.5703125" bestFit="1" customWidth="1"/>
    <col min="5" max="5" width="9.28515625" bestFit="1" customWidth="1"/>
    <col min="6" max="6" width="3" customWidth="1"/>
    <col min="7" max="7" width="29.42578125" bestFit="1" customWidth="1"/>
    <col min="8" max="8" width="7.140625" bestFit="1" customWidth="1"/>
    <col min="9" max="9" width="2.5703125" customWidth="1"/>
    <col min="10" max="10" width="29.42578125" bestFit="1" customWidth="1"/>
    <col min="11" max="11" width="15.42578125" bestFit="1" customWidth="1"/>
    <col min="12" max="12" width="3.85546875" customWidth="1"/>
    <col min="13" max="13" width="15.5703125" bestFit="1" customWidth="1"/>
    <col min="14" max="14" width="17.42578125" bestFit="1" customWidth="1"/>
    <col min="15" max="15" width="11.85546875" bestFit="1" customWidth="1"/>
    <col min="16" max="16" width="13.42578125" bestFit="1" customWidth="1"/>
    <col min="17" max="17" width="11.85546875" bestFit="1" customWidth="1"/>
    <col min="18" max="18" width="18.42578125" bestFit="1" customWidth="1"/>
    <col min="19" max="19" width="16.85546875" bestFit="1" customWidth="1"/>
  </cols>
  <sheetData>
    <row r="1" spans="1:17" x14ac:dyDescent="0.25">
      <c r="A1" s="23" t="s">
        <v>2</v>
      </c>
      <c r="B1" t="s">
        <v>161</v>
      </c>
      <c r="D1" s="23" t="s">
        <v>143</v>
      </c>
      <c r="E1" t="s">
        <v>161</v>
      </c>
      <c r="G1" s="23" t="s">
        <v>12</v>
      </c>
      <c r="H1" t="s">
        <v>161</v>
      </c>
      <c r="J1" s="23" t="s">
        <v>12</v>
      </c>
      <c r="K1" t="s">
        <v>17</v>
      </c>
      <c r="M1" s="23" t="s">
        <v>159</v>
      </c>
      <c r="N1" t="s">
        <v>176</v>
      </c>
    </row>
    <row r="2" spans="1:17" x14ac:dyDescent="0.25">
      <c r="M2" s="24" t="s">
        <v>27</v>
      </c>
      <c r="N2" s="33">
        <v>1</v>
      </c>
      <c r="P2" s="24" t="s">
        <v>174</v>
      </c>
      <c r="Q2" s="29">
        <f>GETPIVOTDATA("Quantity",$G$3)</f>
        <v>1740</v>
      </c>
    </row>
    <row r="3" spans="1:17" x14ac:dyDescent="0.25">
      <c r="A3" s="23" t="s">
        <v>159</v>
      </c>
      <c r="B3" t="s">
        <v>173</v>
      </c>
      <c r="D3" s="23" t="s">
        <v>159</v>
      </c>
      <c r="E3" t="s">
        <v>162</v>
      </c>
      <c r="G3" s="23" t="s">
        <v>159</v>
      </c>
      <c r="H3" t="s">
        <v>169</v>
      </c>
      <c r="J3" s="23" t="s">
        <v>159</v>
      </c>
      <c r="K3" t="s">
        <v>179</v>
      </c>
      <c r="M3" s="24" t="s">
        <v>145</v>
      </c>
      <c r="N3" s="33">
        <v>2</v>
      </c>
      <c r="P3" s="24" t="s">
        <v>175</v>
      </c>
      <c r="Q3" s="29">
        <f>GETPIVOTDATA("Quantity",$J$3)</f>
        <v>281</v>
      </c>
    </row>
    <row r="4" spans="1:17" x14ac:dyDescent="0.25">
      <c r="A4" s="24" t="s">
        <v>56</v>
      </c>
      <c r="B4" s="25">
        <v>20</v>
      </c>
      <c r="D4" s="24" t="s">
        <v>56</v>
      </c>
      <c r="E4" s="25">
        <v>20</v>
      </c>
      <c r="G4" s="24"/>
      <c r="H4" s="28"/>
      <c r="J4" s="24" t="s">
        <v>47</v>
      </c>
      <c r="K4" s="33">
        <v>3</v>
      </c>
      <c r="M4" s="24" t="s">
        <v>28</v>
      </c>
      <c r="N4" s="33">
        <v>1</v>
      </c>
      <c r="P4" s="24" t="s">
        <v>177</v>
      </c>
      <c r="Q4">
        <f>GETPIVOTDATA("Stock in Pcs",$M$1)</f>
        <v>97</v>
      </c>
    </row>
    <row r="5" spans="1:17" x14ac:dyDescent="0.25">
      <c r="A5" s="24" t="s">
        <v>53</v>
      </c>
      <c r="B5" s="25">
        <v>80</v>
      </c>
      <c r="D5" s="24" t="s">
        <v>53</v>
      </c>
      <c r="E5" s="25">
        <v>80</v>
      </c>
      <c r="G5" s="24" t="s">
        <v>28</v>
      </c>
      <c r="H5" s="28">
        <v>250</v>
      </c>
      <c r="J5" s="24" t="s">
        <v>28</v>
      </c>
      <c r="K5" s="33">
        <v>100</v>
      </c>
      <c r="M5" s="24" t="s">
        <v>23</v>
      </c>
      <c r="N5" s="33">
        <v>25</v>
      </c>
      <c r="P5" s="24" t="s">
        <v>178</v>
      </c>
      <c r="Q5" s="29">
        <f>GETPIVOTDATA("Stock in Pcs",$A$3)</f>
        <v>103371.65</v>
      </c>
    </row>
    <row r="6" spans="1:17" x14ac:dyDescent="0.25">
      <c r="A6" s="24" t="s">
        <v>54</v>
      </c>
      <c r="B6" s="25">
        <v>30</v>
      </c>
      <c r="D6" s="24" t="s">
        <v>54</v>
      </c>
      <c r="E6" s="25">
        <v>30</v>
      </c>
      <c r="G6" s="24" t="s">
        <v>32</v>
      </c>
      <c r="H6" s="28">
        <v>50</v>
      </c>
      <c r="J6" s="24" t="s">
        <v>29</v>
      </c>
      <c r="K6" s="33">
        <v>100</v>
      </c>
      <c r="M6" s="24" t="s">
        <v>144</v>
      </c>
      <c r="N6" s="33">
        <v>1</v>
      </c>
    </row>
    <row r="7" spans="1:17" x14ac:dyDescent="0.25">
      <c r="A7" s="24" t="s">
        <v>55</v>
      </c>
      <c r="B7" s="25">
        <v>20</v>
      </c>
      <c r="D7" s="24" t="s">
        <v>55</v>
      </c>
      <c r="E7" s="25">
        <v>20</v>
      </c>
      <c r="G7" s="24" t="s">
        <v>33</v>
      </c>
      <c r="H7" s="28">
        <v>5</v>
      </c>
      <c r="J7" s="24" t="s">
        <v>48</v>
      </c>
      <c r="K7" s="33">
        <v>1</v>
      </c>
      <c r="M7" s="24" t="s">
        <v>24</v>
      </c>
      <c r="N7" s="33">
        <v>1</v>
      </c>
    </row>
    <row r="8" spans="1:17" x14ac:dyDescent="0.25">
      <c r="A8" s="24" t="s">
        <v>52</v>
      </c>
      <c r="B8" s="25">
        <v>40</v>
      </c>
      <c r="D8" s="24" t="s">
        <v>52</v>
      </c>
      <c r="E8" s="25">
        <v>40</v>
      </c>
      <c r="G8" s="24" t="s">
        <v>34</v>
      </c>
      <c r="H8" s="28">
        <v>250</v>
      </c>
      <c r="J8" s="24" t="s">
        <v>50</v>
      </c>
      <c r="K8" s="33">
        <v>2</v>
      </c>
      <c r="M8" s="24" t="s">
        <v>26</v>
      </c>
      <c r="N8" s="33">
        <v>8</v>
      </c>
    </row>
    <row r="9" spans="1:17" x14ac:dyDescent="0.25">
      <c r="A9" s="24" t="s">
        <v>57</v>
      </c>
      <c r="B9" s="25">
        <v>45</v>
      </c>
      <c r="D9" s="24" t="s">
        <v>57</v>
      </c>
      <c r="E9" s="25">
        <v>45</v>
      </c>
      <c r="G9" s="24" t="s">
        <v>31</v>
      </c>
      <c r="H9" s="28">
        <v>100</v>
      </c>
      <c r="J9" s="24" t="s">
        <v>51</v>
      </c>
      <c r="K9" s="33">
        <v>2</v>
      </c>
      <c r="M9" s="24" t="s">
        <v>149</v>
      </c>
      <c r="N9" s="33">
        <v>5</v>
      </c>
    </row>
    <row r="10" spans="1:17" x14ac:dyDescent="0.25">
      <c r="A10" s="24" t="s">
        <v>59</v>
      </c>
      <c r="B10" s="25">
        <v>80</v>
      </c>
      <c r="D10" s="24" t="s">
        <v>59</v>
      </c>
      <c r="E10" s="25">
        <v>80</v>
      </c>
      <c r="G10" s="24" t="s">
        <v>29</v>
      </c>
      <c r="H10" s="28">
        <v>360</v>
      </c>
      <c r="J10" s="24" t="s">
        <v>49</v>
      </c>
      <c r="K10" s="33">
        <v>1</v>
      </c>
      <c r="M10" s="24" t="s">
        <v>147</v>
      </c>
      <c r="N10" s="33">
        <v>1</v>
      </c>
    </row>
    <row r="11" spans="1:17" x14ac:dyDescent="0.25">
      <c r="A11" s="24" t="s">
        <v>58</v>
      </c>
      <c r="B11" s="25">
        <v>63</v>
      </c>
      <c r="D11" s="24" t="s">
        <v>58</v>
      </c>
      <c r="E11" s="25">
        <v>63</v>
      </c>
      <c r="G11" s="24" t="s">
        <v>30</v>
      </c>
      <c r="H11" s="28">
        <v>10</v>
      </c>
      <c r="J11" s="24" t="s">
        <v>66</v>
      </c>
      <c r="K11" s="33">
        <v>10</v>
      </c>
      <c r="M11" s="24" t="s">
        <v>6</v>
      </c>
      <c r="N11" s="33">
        <v>32</v>
      </c>
    </row>
    <row r="12" spans="1:17" x14ac:dyDescent="0.25">
      <c r="A12" s="24" t="s">
        <v>70</v>
      </c>
      <c r="B12" s="25">
        <v>535</v>
      </c>
      <c r="D12" s="24" t="s">
        <v>70</v>
      </c>
      <c r="E12" s="25">
        <v>535</v>
      </c>
      <c r="G12" s="24" t="s">
        <v>88</v>
      </c>
      <c r="H12" s="28">
        <v>1</v>
      </c>
      <c r="J12" s="24" t="s">
        <v>56</v>
      </c>
      <c r="K12" s="33">
        <v>20</v>
      </c>
      <c r="M12" s="24" t="s">
        <v>9</v>
      </c>
      <c r="N12" s="33">
        <v>5</v>
      </c>
    </row>
    <row r="13" spans="1:17" x14ac:dyDescent="0.25">
      <c r="A13" s="24" t="s">
        <v>85</v>
      </c>
      <c r="B13" s="25">
        <v>532</v>
      </c>
      <c r="D13" s="24" t="s">
        <v>85</v>
      </c>
      <c r="E13" s="25">
        <v>532</v>
      </c>
      <c r="G13" s="24" t="s">
        <v>152</v>
      </c>
      <c r="H13" s="28">
        <v>250</v>
      </c>
      <c r="J13" s="24" t="s">
        <v>57</v>
      </c>
      <c r="K13" s="33">
        <v>5</v>
      </c>
      <c r="M13" s="24" t="s">
        <v>146</v>
      </c>
      <c r="N13" s="33">
        <v>1</v>
      </c>
    </row>
    <row r="14" spans="1:17" x14ac:dyDescent="0.25">
      <c r="A14" s="24" t="s">
        <v>86</v>
      </c>
      <c r="B14" s="25">
        <v>4650</v>
      </c>
      <c r="D14" s="24" t="s">
        <v>86</v>
      </c>
      <c r="E14" s="25">
        <v>4650</v>
      </c>
      <c r="G14" s="24" t="s">
        <v>47</v>
      </c>
      <c r="H14" s="28">
        <v>3</v>
      </c>
      <c r="J14" s="24" t="s">
        <v>58</v>
      </c>
      <c r="K14" s="33">
        <v>17</v>
      </c>
      <c r="M14" s="24" t="s">
        <v>148</v>
      </c>
      <c r="N14" s="33">
        <v>1</v>
      </c>
    </row>
    <row r="15" spans="1:17" x14ac:dyDescent="0.25">
      <c r="A15" s="24" t="s">
        <v>87</v>
      </c>
      <c r="B15" s="25">
        <v>1409.2</v>
      </c>
      <c r="D15" s="24" t="s">
        <v>87</v>
      </c>
      <c r="E15" s="25">
        <v>1409.2</v>
      </c>
      <c r="G15" s="24" t="s">
        <v>137</v>
      </c>
      <c r="H15" s="28">
        <v>1</v>
      </c>
      <c r="J15" s="24" t="s">
        <v>67</v>
      </c>
      <c r="K15" s="33">
        <v>10</v>
      </c>
      <c r="M15" s="24" t="s">
        <v>25</v>
      </c>
      <c r="N15" s="33">
        <v>13</v>
      </c>
    </row>
    <row r="16" spans="1:17" x14ac:dyDescent="0.25">
      <c r="A16" s="24" t="s">
        <v>155</v>
      </c>
      <c r="B16" s="25">
        <v>0</v>
      </c>
      <c r="D16" s="24" t="s">
        <v>155</v>
      </c>
      <c r="E16" s="25">
        <v>0</v>
      </c>
      <c r="G16" s="24" t="s">
        <v>86</v>
      </c>
      <c r="H16" s="28">
        <v>50</v>
      </c>
      <c r="J16" s="24" t="s">
        <v>39</v>
      </c>
      <c r="K16" s="33">
        <v>5</v>
      </c>
      <c r="M16" s="24" t="s">
        <v>160</v>
      </c>
      <c r="N16" s="33">
        <v>97</v>
      </c>
    </row>
    <row r="17" spans="1:11" x14ac:dyDescent="0.25">
      <c r="A17" s="24" t="s">
        <v>154</v>
      </c>
      <c r="B17" s="25">
        <v>0</v>
      </c>
      <c r="D17" s="24" t="s">
        <v>154</v>
      </c>
      <c r="E17" s="25">
        <v>0</v>
      </c>
      <c r="G17" s="24" t="s">
        <v>87</v>
      </c>
      <c r="H17" s="28">
        <v>25</v>
      </c>
      <c r="J17" s="24" t="s">
        <v>40</v>
      </c>
      <c r="K17" s="33">
        <v>5</v>
      </c>
    </row>
    <row r="18" spans="1:11" x14ac:dyDescent="0.25">
      <c r="A18" s="24" t="s">
        <v>115</v>
      </c>
      <c r="B18" s="25">
        <v>0</v>
      </c>
      <c r="D18" s="24" t="s">
        <v>115</v>
      </c>
      <c r="E18" s="25">
        <v>0</v>
      </c>
      <c r="G18" s="24" t="s">
        <v>48</v>
      </c>
      <c r="H18" s="28">
        <v>1</v>
      </c>
      <c r="J18" s="24" t="s">
        <v>153</v>
      </c>
      <c r="K18" s="33"/>
    </row>
    <row r="19" spans="1:11" x14ac:dyDescent="0.25">
      <c r="A19" s="24" t="s">
        <v>119</v>
      </c>
      <c r="B19" s="25">
        <v>0</v>
      </c>
      <c r="D19" s="24" t="s">
        <v>119</v>
      </c>
      <c r="E19" s="25">
        <v>0</v>
      </c>
      <c r="G19" s="24" t="s">
        <v>50</v>
      </c>
      <c r="H19" s="28">
        <v>2</v>
      </c>
      <c r="J19" s="24" t="s">
        <v>160</v>
      </c>
      <c r="K19" s="33">
        <v>281</v>
      </c>
    </row>
    <row r="20" spans="1:11" x14ac:dyDescent="0.25">
      <c r="A20" s="24" t="s">
        <v>76</v>
      </c>
      <c r="B20" s="25">
        <v>113</v>
      </c>
      <c r="D20" s="24" t="s">
        <v>76</v>
      </c>
      <c r="E20" s="25">
        <v>113</v>
      </c>
      <c r="G20" s="24" t="s">
        <v>51</v>
      </c>
      <c r="H20" s="28">
        <v>2</v>
      </c>
    </row>
    <row r="21" spans="1:11" x14ac:dyDescent="0.25">
      <c r="A21" s="24" t="s">
        <v>83</v>
      </c>
      <c r="B21" s="25">
        <v>14</v>
      </c>
      <c r="D21" s="24" t="s">
        <v>83</v>
      </c>
      <c r="E21" s="25">
        <v>14</v>
      </c>
      <c r="G21" s="24" t="s">
        <v>49</v>
      </c>
      <c r="H21" s="28">
        <v>1</v>
      </c>
    </row>
    <row r="22" spans="1:11" x14ac:dyDescent="0.25">
      <c r="A22" s="24" t="s">
        <v>75</v>
      </c>
      <c r="B22" s="25">
        <v>101</v>
      </c>
      <c r="D22" s="24" t="s">
        <v>75</v>
      </c>
      <c r="E22" s="25">
        <v>101</v>
      </c>
      <c r="G22" s="24" t="s">
        <v>66</v>
      </c>
      <c r="H22" s="28">
        <v>10</v>
      </c>
    </row>
    <row r="23" spans="1:11" x14ac:dyDescent="0.25">
      <c r="A23" s="24" t="s">
        <v>81</v>
      </c>
      <c r="B23" s="25">
        <v>177</v>
      </c>
      <c r="D23" s="24" t="s">
        <v>81</v>
      </c>
      <c r="E23" s="25">
        <v>177</v>
      </c>
      <c r="G23" s="24" t="s">
        <v>56</v>
      </c>
      <c r="H23" s="28">
        <v>20</v>
      </c>
    </row>
    <row r="24" spans="1:11" x14ac:dyDescent="0.25">
      <c r="A24" s="24" t="s">
        <v>80</v>
      </c>
      <c r="B24" s="25">
        <v>400</v>
      </c>
      <c r="D24" s="24" t="s">
        <v>80</v>
      </c>
      <c r="E24" s="25">
        <v>400</v>
      </c>
      <c r="G24" s="24" t="s">
        <v>57</v>
      </c>
      <c r="H24" s="28">
        <v>5</v>
      </c>
    </row>
    <row r="25" spans="1:11" x14ac:dyDescent="0.25">
      <c r="A25" s="24" t="s">
        <v>78</v>
      </c>
      <c r="B25" s="25">
        <v>151</v>
      </c>
      <c r="D25" s="24" t="s">
        <v>78</v>
      </c>
      <c r="E25" s="25">
        <v>151</v>
      </c>
      <c r="G25" s="24" t="s">
        <v>58</v>
      </c>
      <c r="H25" s="28">
        <v>17</v>
      </c>
    </row>
    <row r="26" spans="1:11" x14ac:dyDescent="0.25">
      <c r="A26" s="24" t="s">
        <v>77</v>
      </c>
      <c r="B26" s="25">
        <v>194</v>
      </c>
      <c r="D26" s="24" t="s">
        <v>77</v>
      </c>
      <c r="E26" s="25">
        <v>194</v>
      </c>
      <c r="G26" s="24" t="s">
        <v>67</v>
      </c>
      <c r="H26" s="28">
        <v>10</v>
      </c>
    </row>
    <row r="27" spans="1:11" x14ac:dyDescent="0.25">
      <c r="A27" s="24" t="s">
        <v>79</v>
      </c>
      <c r="B27" s="25">
        <v>182</v>
      </c>
      <c r="D27" s="24" t="s">
        <v>79</v>
      </c>
      <c r="E27" s="25">
        <v>182</v>
      </c>
      <c r="G27" s="24" t="s">
        <v>39</v>
      </c>
      <c r="H27" s="28">
        <v>7</v>
      </c>
    </row>
    <row r="28" spans="1:11" x14ac:dyDescent="0.25">
      <c r="A28" s="24" t="s">
        <v>114</v>
      </c>
      <c r="B28" s="25">
        <v>20</v>
      </c>
      <c r="D28" s="24" t="s">
        <v>114</v>
      </c>
      <c r="E28" s="25">
        <v>20</v>
      </c>
      <c r="G28" s="24" t="s">
        <v>40</v>
      </c>
      <c r="H28" s="28">
        <v>5</v>
      </c>
    </row>
    <row r="29" spans="1:11" x14ac:dyDescent="0.25">
      <c r="A29" s="24" t="s">
        <v>118</v>
      </c>
      <c r="B29" s="25">
        <v>0</v>
      </c>
      <c r="D29" s="24" t="s">
        <v>118</v>
      </c>
      <c r="E29" s="25">
        <v>0</v>
      </c>
      <c r="G29" s="24" t="s">
        <v>38</v>
      </c>
      <c r="H29" s="28">
        <v>2</v>
      </c>
    </row>
    <row r="30" spans="1:11" x14ac:dyDescent="0.25">
      <c r="A30" s="24" t="s">
        <v>88</v>
      </c>
      <c r="B30" s="25">
        <v>33</v>
      </c>
      <c r="D30" s="24" t="s">
        <v>88</v>
      </c>
      <c r="E30" s="25">
        <v>33</v>
      </c>
      <c r="G30" s="24" t="s">
        <v>156</v>
      </c>
      <c r="H30" s="28">
        <v>100</v>
      </c>
    </row>
    <row r="31" spans="1:11" x14ac:dyDescent="0.25">
      <c r="A31" s="24" t="s">
        <v>38</v>
      </c>
      <c r="B31" s="25">
        <v>2900</v>
      </c>
      <c r="D31" s="24" t="s">
        <v>38</v>
      </c>
      <c r="E31" s="25">
        <v>2900</v>
      </c>
      <c r="G31" s="24" t="s">
        <v>157</v>
      </c>
      <c r="H31" s="28">
        <v>150</v>
      </c>
    </row>
    <row r="32" spans="1:11" x14ac:dyDescent="0.25">
      <c r="A32" s="24" t="s">
        <v>36</v>
      </c>
      <c r="B32" s="25">
        <v>1875</v>
      </c>
      <c r="D32" s="24" t="s">
        <v>36</v>
      </c>
      <c r="E32" s="25">
        <v>1875</v>
      </c>
      <c r="G32" s="24" t="s">
        <v>37</v>
      </c>
      <c r="H32" s="28">
        <v>5</v>
      </c>
    </row>
    <row r="33" spans="1:8" x14ac:dyDescent="0.25">
      <c r="A33" s="24" t="s">
        <v>89</v>
      </c>
      <c r="B33" s="25">
        <v>9.4500000000000011</v>
      </c>
      <c r="D33" s="24" t="s">
        <v>89</v>
      </c>
      <c r="E33" s="25">
        <v>9.4500000000000011</v>
      </c>
      <c r="G33" s="24" t="s">
        <v>36</v>
      </c>
      <c r="H33" s="28">
        <v>5</v>
      </c>
    </row>
    <row r="34" spans="1:8" x14ac:dyDescent="0.25">
      <c r="A34" s="24" t="s">
        <v>39</v>
      </c>
      <c r="B34" s="25">
        <v>3100</v>
      </c>
      <c r="D34" s="24" t="s">
        <v>39</v>
      </c>
      <c r="E34" s="25">
        <v>3100</v>
      </c>
      <c r="G34" s="24" t="s">
        <v>44</v>
      </c>
      <c r="H34" s="28">
        <v>3</v>
      </c>
    </row>
    <row r="35" spans="1:8" x14ac:dyDescent="0.25">
      <c r="A35" s="24" t="s">
        <v>37</v>
      </c>
      <c r="B35" s="25">
        <v>1375</v>
      </c>
      <c r="D35" s="24" t="s">
        <v>37</v>
      </c>
      <c r="E35" s="25">
        <v>1375</v>
      </c>
      <c r="G35" s="24" t="s">
        <v>45</v>
      </c>
      <c r="H35" s="28">
        <v>3</v>
      </c>
    </row>
    <row r="36" spans="1:8" x14ac:dyDescent="0.25">
      <c r="A36" s="24" t="s">
        <v>151</v>
      </c>
      <c r="B36" s="25">
        <v>30</v>
      </c>
      <c r="D36" s="24" t="s">
        <v>151</v>
      </c>
      <c r="E36" s="25">
        <v>30</v>
      </c>
      <c r="G36" s="24" t="s">
        <v>144</v>
      </c>
      <c r="H36" s="28">
        <v>1</v>
      </c>
    </row>
    <row r="37" spans="1:8" x14ac:dyDescent="0.25">
      <c r="A37" s="24" t="s">
        <v>152</v>
      </c>
      <c r="B37" s="25">
        <v>250</v>
      </c>
      <c r="D37" s="24" t="s">
        <v>152</v>
      </c>
      <c r="E37" s="25">
        <v>250</v>
      </c>
      <c r="G37" s="24" t="s">
        <v>147</v>
      </c>
      <c r="H37" s="28">
        <v>2</v>
      </c>
    </row>
    <row r="38" spans="1:8" x14ac:dyDescent="0.25">
      <c r="A38" s="24" t="s">
        <v>113</v>
      </c>
      <c r="B38" s="25">
        <v>17</v>
      </c>
      <c r="D38" s="24" t="s">
        <v>113</v>
      </c>
      <c r="E38" s="25">
        <v>17</v>
      </c>
      <c r="G38" s="24" t="s">
        <v>150</v>
      </c>
      <c r="H38" s="28">
        <v>1</v>
      </c>
    </row>
    <row r="39" spans="1:8" x14ac:dyDescent="0.25">
      <c r="A39" s="24" t="s">
        <v>117</v>
      </c>
      <c r="B39" s="25">
        <v>0</v>
      </c>
      <c r="D39" s="24" t="s">
        <v>117</v>
      </c>
      <c r="E39" s="25">
        <v>0</v>
      </c>
      <c r="G39" s="24" t="s">
        <v>151</v>
      </c>
      <c r="H39" s="28">
        <v>30</v>
      </c>
    </row>
    <row r="40" spans="1:8" x14ac:dyDescent="0.25">
      <c r="A40" s="24" t="s">
        <v>44</v>
      </c>
      <c r="B40" s="25">
        <v>1350</v>
      </c>
      <c r="D40" s="24" t="s">
        <v>44</v>
      </c>
      <c r="E40" s="25">
        <v>1350</v>
      </c>
      <c r="G40" s="24" t="s">
        <v>146</v>
      </c>
      <c r="H40" s="28">
        <v>3</v>
      </c>
    </row>
    <row r="41" spans="1:8" x14ac:dyDescent="0.25">
      <c r="A41" s="24" t="s">
        <v>45</v>
      </c>
      <c r="B41" s="25">
        <v>770</v>
      </c>
      <c r="D41" s="24" t="s">
        <v>45</v>
      </c>
      <c r="E41" s="25">
        <v>770</v>
      </c>
      <c r="G41" s="24" t="s">
        <v>153</v>
      </c>
      <c r="H41" s="28"/>
    </row>
    <row r="42" spans="1:8" x14ac:dyDescent="0.25">
      <c r="A42" s="24" t="s">
        <v>65</v>
      </c>
      <c r="B42" s="25">
        <v>85</v>
      </c>
      <c r="D42" s="24" t="s">
        <v>65</v>
      </c>
      <c r="E42" s="25">
        <v>85</v>
      </c>
      <c r="G42" s="24" t="s">
        <v>160</v>
      </c>
      <c r="H42" s="28">
        <v>1740</v>
      </c>
    </row>
    <row r="43" spans="1:8" x14ac:dyDescent="0.25">
      <c r="A43" s="24" t="s">
        <v>62</v>
      </c>
      <c r="B43" s="25">
        <v>663</v>
      </c>
      <c r="D43" s="24" t="s">
        <v>62</v>
      </c>
      <c r="E43" s="25">
        <v>663</v>
      </c>
    </row>
    <row r="44" spans="1:8" x14ac:dyDescent="0.25">
      <c r="A44" s="24" t="s">
        <v>61</v>
      </c>
      <c r="B44" s="25">
        <v>250</v>
      </c>
      <c r="D44" s="24" t="s">
        <v>61</v>
      </c>
      <c r="E44" s="25">
        <v>250</v>
      </c>
    </row>
    <row r="45" spans="1:8" x14ac:dyDescent="0.25">
      <c r="A45" s="24" t="s">
        <v>63</v>
      </c>
      <c r="B45" s="25">
        <v>67</v>
      </c>
      <c r="D45" s="24" t="s">
        <v>63</v>
      </c>
      <c r="E45" s="25">
        <v>67</v>
      </c>
    </row>
    <row r="46" spans="1:8" x14ac:dyDescent="0.25">
      <c r="A46" s="24" t="s">
        <v>64</v>
      </c>
      <c r="B46" s="25">
        <v>103</v>
      </c>
      <c r="D46" s="24" t="s">
        <v>64</v>
      </c>
      <c r="E46" s="25">
        <v>103</v>
      </c>
    </row>
    <row r="47" spans="1:8" x14ac:dyDescent="0.25">
      <c r="A47" s="24" t="s">
        <v>60</v>
      </c>
      <c r="B47" s="25">
        <v>548</v>
      </c>
      <c r="D47" s="24" t="s">
        <v>60</v>
      </c>
      <c r="E47" s="25">
        <v>548</v>
      </c>
    </row>
    <row r="48" spans="1:8" x14ac:dyDescent="0.25">
      <c r="A48" s="24" t="s">
        <v>66</v>
      </c>
      <c r="B48" s="25">
        <v>308</v>
      </c>
      <c r="D48" s="24" t="s">
        <v>66</v>
      </c>
      <c r="E48" s="25">
        <v>308</v>
      </c>
    </row>
    <row r="49" spans="1:5" x14ac:dyDescent="0.25">
      <c r="A49" s="24" t="s">
        <v>67</v>
      </c>
      <c r="B49" s="25">
        <v>221</v>
      </c>
      <c r="D49" s="24" t="s">
        <v>67</v>
      </c>
      <c r="E49" s="25">
        <v>221</v>
      </c>
    </row>
    <row r="50" spans="1:5" x14ac:dyDescent="0.25">
      <c r="A50" s="24" t="s">
        <v>68</v>
      </c>
      <c r="B50" s="25">
        <v>104</v>
      </c>
      <c r="D50" s="24" t="s">
        <v>68</v>
      </c>
      <c r="E50" s="25">
        <v>104</v>
      </c>
    </row>
    <row r="51" spans="1:5" x14ac:dyDescent="0.25">
      <c r="A51" s="24" t="s">
        <v>69</v>
      </c>
      <c r="B51" s="25">
        <v>100</v>
      </c>
      <c r="D51" s="24" t="s">
        <v>69</v>
      </c>
      <c r="E51" s="25">
        <v>100</v>
      </c>
    </row>
    <row r="52" spans="1:5" x14ac:dyDescent="0.25">
      <c r="A52" s="24" t="s">
        <v>153</v>
      </c>
      <c r="B52" s="25">
        <v>0</v>
      </c>
      <c r="D52" s="24" t="s">
        <v>153</v>
      </c>
      <c r="E52" s="25">
        <v>0</v>
      </c>
    </row>
    <row r="53" spans="1:5" x14ac:dyDescent="0.25">
      <c r="A53" s="24" t="s">
        <v>112</v>
      </c>
      <c r="B53" s="25">
        <v>8</v>
      </c>
      <c r="D53" s="24" t="s">
        <v>112</v>
      </c>
      <c r="E53" s="25">
        <v>8</v>
      </c>
    </row>
    <row r="54" spans="1:5" x14ac:dyDescent="0.25">
      <c r="A54" s="24" t="s">
        <v>116</v>
      </c>
      <c r="B54" s="25">
        <v>0</v>
      </c>
      <c r="D54" s="24" t="s">
        <v>116</v>
      </c>
      <c r="E54" s="25">
        <v>0</v>
      </c>
    </row>
    <row r="55" spans="1:5" x14ac:dyDescent="0.25">
      <c r="A55" s="24" t="s">
        <v>42</v>
      </c>
      <c r="B55" s="25">
        <v>2300</v>
      </c>
      <c r="D55" s="24" t="s">
        <v>42</v>
      </c>
      <c r="E55" s="25">
        <v>2300</v>
      </c>
    </row>
    <row r="56" spans="1:5" x14ac:dyDescent="0.25">
      <c r="A56" s="24" t="s">
        <v>72</v>
      </c>
      <c r="B56" s="25">
        <v>5</v>
      </c>
      <c r="D56" s="24" t="s">
        <v>72</v>
      </c>
      <c r="E56" s="25">
        <v>5</v>
      </c>
    </row>
    <row r="57" spans="1:5" x14ac:dyDescent="0.25">
      <c r="A57" s="24" t="s">
        <v>71</v>
      </c>
      <c r="B57" s="25">
        <v>17</v>
      </c>
      <c r="D57" s="24" t="s">
        <v>71</v>
      </c>
      <c r="E57" s="25">
        <v>17</v>
      </c>
    </row>
    <row r="58" spans="1:5" x14ac:dyDescent="0.25">
      <c r="A58" s="24" t="s">
        <v>73</v>
      </c>
      <c r="B58" s="25">
        <v>93</v>
      </c>
      <c r="D58" s="24" t="s">
        <v>73</v>
      </c>
      <c r="E58" s="25">
        <v>93</v>
      </c>
    </row>
    <row r="59" spans="1:5" x14ac:dyDescent="0.25">
      <c r="A59" s="24" t="s">
        <v>74</v>
      </c>
      <c r="B59" s="25">
        <v>0</v>
      </c>
      <c r="D59" s="24" t="s">
        <v>74</v>
      </c>
      <c r="E59" s="25">
        <v>0</v>
      </c>
    </row>
    <row r="60" spans="1:5" x14ac:dyDescent="0.25">
      <c r="A60" s="24" t="s">
        <v>157</v>
      </c>
      <c r="B60" s="25">
        <v>175</v>
      </c>
      <c r="D60" s="24" t="s">
        <v>157</v>
      </c>
      <c r="E60" s="25">
        <v>175</v>
      </c>
    </row>
    <row r="61" spans="1:5" x14ac:dyDescent="0.25">
      <c r="A61" s="24" t="s">
        <v>46</v>
      </c>
      <c r="B61" s="25">
        <v>200</v>
      </c>
      <c r="D61" s="24" t="s">
        <v>46</v>
      </c>
      <c r="E61" s="25">
        <v>200</v>
      </c>
    </row>
    <row r="62" spans="1:5" x14ac:dyDescent="0.25">
      <c r="A62" s="24" t="s">
        <v>47</v>
      </c>
      <c r="B62" s="25">
        <v>370</v>
      </c>
      <c r="D62" s="24" t="s">
        <v>47</v>
      </c>
      <c r="E62" s="25">
        <v>370</v>
      </c>
    </row>
    <row r="63" spans="1:5" x14ac:dyDescent="0.25">
      <c r="A63" s="24" t="s">
        <v>156</v>
      </c>
      <c r="B63" s="25">
        <v>120</v>
      </c>
      <c r="D63" s="24" t="s">
        <v>156</v>
      </c>
      <c r="E63" s="25">
        <v>120</v>
      </c>
    </row>
    <row r="64" spans="1:5" x14ac:dyDescent="0.25">
      <c r="A64" s="24" t="s">
        <v>91</v>
      </c>
      <c r="B64" s="25">
        <v>7485</v>
      </c>
      <c r="D64" s="24" t="s">
        <v>91</v>
      </c>
      <c r="E64" s="25">
        <v>7485</v>
      </c>
    </row>
    <row r="65" spans="1:5" x14ac:dyDescent="0.25">
      <c r="A65" s="24" t="s">
        <v>27</v>
      </c>
      <c r="B65" s="25">
        <v>8</v>
      </c>
      <c r="D65" s="24" t="s">
        <v>27</v>
      </c>
      <c r="E65" s="25">
        <v>8</v>
      </c>
    </row>
    <row r="66" spans="1:5" x14ac:dyDescent="0.25">
      <c r="A66" s="24" t="s">
        <v>102</v>
      </c>
      <c r="B66" s="25">
        <v>104</v>
      </c>
      <c r="D66" s="24" t="s">
        <v>102</v>
      </c>
      <c r="E66" s="25">
        <v>104</v>
      </c>
    </row>
    <row r="67" spans="1:5" x14ac:dyDescent="0.25">
      <c r="A67" s="24" t="s">
        <v>104</v>
      </c>
      <c r="B67" s="25">
        <v>280</v>
      </c>
      <c r="D67" s="24" t="s">
        <v>104</v>
      </c>
      <c r="E67" s="25">
        <v>280</v>
      </c>
    </row>
    <row r="68" spans="1:5" x14ac:dyDescent="0.25">
      <c r="A68" s="24" t="s">
        <v>94</v>
      </c>
      <c r="B68" s="25">
        <v>1200</v>
      </c>
      <c r="D68" s="24" t="s">
        <v>94</v>
      </c>
      <c r="E68" s="25">
        <v>1200</v>
      </c>
    </row>
    <row r="69" spans="1:5" x14ac:dyDescent="0.25">
      <c r="A69" s="24" t="s">
        <v>28</v>
      </c>
      <c r="B69" s="25">
        <v>150</v>
      </c>
      <c r="D69" s="24" t="s">
        <v>28</v>
      </c>
      <c r="E69" s="25">
        <v>150</v>
      </c>
    </row>
    <row r="70" spans="1:5" x14ac:dyDescent="0.25">
      <c r="A70" s="24" t="s">
        <v>136</v>
      </c>
      <c r="B70" s="25">
        <v>38</v>
      </c>
      <c r="D70" s="24" t="s">
        <v>136</v>
      </c>
      <c r="E70" s="25">
        <v>38</v>
      </c>
    </row>
    <row r="71" spans="1:5" x14ac:dyDescent="0.25">
      <c r="A71" s="24" t="s">
        <v>137</v>
      </c>
      <c r="B71" s="25">
        <v>8</v>
      </c>
      <c r="D71" s="24" t="s">
        <v>137</v>
      </c>
      <c r="E71" s="25">
        <v>8</v>
      </c>
    </row>
    <row r="72" spans="1:5" x14ac:dyDescent="0.25">
      <c r="A72" s="24" t="s">
        <v>51</v>
      </c>
      <c r="B72" s="25">
        <v>600</v>
      </c>
      <c r="D72" s="24" t="s">
        <v>51</v>
      </c>
      <c r="E72" s="25">
        <v>600</v>
      </c>
    </row>
    <row r="73" spans="1:5" x14ac:dyDescent="0.25">
      <c r="A73" s="24" t="s">
        <v>108</v>
      </c>
      <c r="B73" s="25">
        <v>1800</v>
      </c>
      <c r="D73" s="24" t="s">
        <v>108</v>
      </c>
      <c r="E73" s="25">
        <v>1800</v>
      </c>
    </row>
    <row r="74" spans="1:5" x14ac:dyDescent="0.25">
      <c r="A74" s="24" t="s">
        <v>96</v>
      </c>
      <c r="B74" s="25">
        <v>248</v>
      </c>
      <c r="D74" s="24" t="s">
        <v>96</v>
      </c>
      <c r="E74" s="25">
        <v>248</v>
      </c>
    </row>
    <row r="75" spans="1:5" x14ac:dyDescent="0.25">
      <c r="A75" s="24" t="s">
        <v>32</v>
      </c>
      <c r="B75" s="25">
        <v>5200</v>
      </c>
      <c r="D75" s="24" t="s">
        <v>32</v>
      </c>
      <c r="E75" s="25">
        <v>5200</v>
      </c>
    </row>
    <row r="76" spans="1:5" x14ac:dyDescent="0.25">
      <c r="A76" s="24" t="s">
        <v>33</v>
      </c>
      <c r="B76" s="25">
        <v>700</v>
      </c>
      <c r="D76" s="24" t="s">
        <v>33</v>
      </c>
      <c r="E76" s="25">
        <v>700</v>
      </c>
    </row>
    <row r="77" spans="1:5" x14ac:dyDescent="0.25">
      <c r="A77" s="24" t="s">
        <v>34</v>
      </c>
      <c r="B77" s="25">
        <v>25100</v>
      </c>
      <c r="D77" s="24" t="s">
        <v>34</v>
      </c>
      <c r="E77" s="25">
        <v>25100</v>
      </c>
    </row>
    <row r="78" spans="1:5" x14ac:dyDescent="0.25">
      <c r="A78" s="24" t="s">
        <v>31</v>
      </c>
      <c r="B78" s="25">
        <v>10200</v>
      </c>
      <c r="D78" s="24" t="s">
        <v>31</v>
      </c>
      <c r="E78" s="25">
        <v>10200</v>
      </c>
    </row>
    <row r="79" spans="1:5" x14ac:dyDescent="0.25">
      <c r="A79" s="24" t="s">
        <v>35</v>
      </c>
      <c r="B79" s="25">
        <v>200</v>
      </c>
      <c r="D79" s="24" t="s">
        <v>35</v>
      </c>
      <c r="E79" s="25">
        <v>200</v>
      </c>
    </row>
    <row r="80" spans="1:5" x14ac:dyDescent="0.25">
      <c r="A80" s="24" t="s">
        <v>111</v>
      </c>
      <c r="B80" s="25">
        <v>4425</v>
      </c>
      <c r="D80" s="24" t="s">
        <v>111</v>
      </c>
      <c r="E80" s="25">
        <v>4425</v>
      </c>
    </row>
    <row r="81" spans="1:5" x14ac:dyDescent="0.25">
      <c r="A81" s="24" t="s">
        <v>144</v>
      </c>
      <c r="B81" s="25">
        <v>2</v>
      </c>
      <c r="D81" s="24" t="s">
        <v>144</v>
      </c>
      <c r="E81" s="25">
        <v>2</v>
      </c>
    </row>
    <row r="82" spans="1:5" x14ac:dyDescent="0.25">
      <c r="A82" s="24" t="s">
        <v>29</v>
      </c>
      <c r="B82" s="25">
        <v>8600</v>
      </c>
      <c r="D82" s="24" t="s">
        <v>29</v>
      </c>
      <c r="E82" s="25">
        <v>8600</v>
      </c>
    </row>
    <row r="83" spans="1:5" x14ac:dyDescent="0.25">
      <c r="A83" s="24" t="s">
        <v>30</v>
      </c>
      <c r="B83" s="25">
        <v>1300</v>
      </c>
      <c r="D83" s="24" t="s">
        <v>30</v>
      </c>
      <c r="E83" s="25">
        <v>1300</v>
      </c>
    </row>
    <row r="84" spans="1:5" x14ac:dyDescent="0.25">
      <c r="A84" s="24" t="s">
        <v>48</v>
      </c>
      <c r="B84" s="25">
        <v>700</v>
      </c>
      <c r="D84" s="24" t="s">
        <v>48</v>
      </c>
      <c r="E84" s="25">
        <v>700</v>
      </c>
    </row>
    <row r="85" spans="1:5" x14ac:dyDescent="0.25">
      <c r="A85" s="24" t="s">
        <v>40</v>
      </c>
      <c r="B85" s="25">
        <v>3500</v>
      </c>
      <c r="D85" s="24" t="s">
        <v>40</v>
      </c>
      <c r="E85" s="25">
        <v>3500</v>
      </c>
    </row>
    <row r="86" spans="1:5" x14ac:dyDescent="0.25">
      <c r="A86" s="24" t="s">
        <v>84</v>
      </c>
      <c r="B86" s="25">
        <v>342</v>
      </c>
      <c r="D86" s="24" t="s">
        <v>84</v>
      </c>
      <c r="E86" s="25">
        <v>342</v>
      </c>
    </row>
    <row r="87" spans="1:5" x14ac:dyDescent="0.25">
      <c r="A87" s="24" t="s">
        <v>106</v>
      </c>
      <c r="B87" s="25">
        <v>84</v>
      </c>
      <c r="D87" s="24" t="s">
        <v>106</v>
      </c>
      <c r="E87" s="25">
        <v>84</v>
      </c>
    </row>
    <row r="88" spans="1:5" x14ac:dyDescent="0.25">
      <c r="A88" s="24" t="s">
        <v>147</v>
      </c>
      <c r="B88" s="25">
        <v>2</v>
      </c>
      <c r="D88" s="24" t="s">
        <v>147</v>
      </c>
      <c r="E88" s="25">
        <v>2</v>
      </c>
    </row>
    <row r="89" spans="1:5" x14ac:dyDescent="0.25">
      <c r="A89" s="24" t="s">
        <v>90</v>
      </c>
      <c r="B89" s="25">
        <v>2160</v>
      </c>
      <c r="D89" s="24" t="s">
        <v>90</v>
      </c>
      <c r="E89" s="25">
        <v>2160</v>
      </c>
    </row>
    <row r="90" spans="1:5" x14ac:dyDescent="0.25">
      <c r="A90" s="24" t="s">
        <v>41</v>
      </c>
      <c r="B90" s="25">
        <v>128</v>
      </c>
      <c r="D90" s="24" t="s">
        <v>41</v>
      </c>
      <c r="E90" s="25">
        <v>128</v>
      </c>
    </row>
    <row r="91" spans="1:5" x14ac:dyDescent="0.25">
      <c r="A91" s="24" t="s">
        <v>100</v>
      </c>
      <c r="B91" s="25">
        <v>120</v>
      </c>
      <c r="D91" s="24" t="s">
        <v>100</v>
      </c>
      <c r="E91" s="25">
        <v>120</v>
      </c>
    </row>
    <row r="92" spans="1:5" x14ac:dyDescent="0.25">
      <c r="A92" s="24" t="s">
        <v>110</v>
      </c>
      <c r="B92" s="25">
        <v>80</v>
      </c>
      <c r="D92" s="24" t="s">
        <v>110</v>
      </c>
      <c r="E92" s="25">
        <v>80</v>
      </c>
    </row>
    <row r="93" spans="1:5" x14ac:dyDescent="0.25">
      <c r="A93" s="24" t="s">
        <v>146</v>
      </c>
      <c r="B93" s="25">
        <v>3</v>
      </c>
      <c r="D93" s="24" t="s">
        <v>146</v>
      </c>
      <c r="E93" s="25">
        <v>3</v>
      </c>
    </row>
    <row r="94" spans="1:5" x14ac:dyDescent="0.25">
      <c r="A94" s="24" t="s">
        <v>150</v>
      </c>
      <c r="B94" s="25">
        <v>2</v>
      </c>
      <c r="D94" s="24" t="s">
        <v>150</v>
      </c>
      <c r="E94" s="25">
        <v>2</v>
      </c>
    </row>
    <row r="95" spans="1:5" x14ac:dyDescent="0.25">
      <c r="A95" s="24" t="s">
        <v>43</v>
      </c>
      <c r="B95" s="25">
        <v>800</v>
      </c>
      <c r="D95" s="24" t="s">
        <v>43</v>
      </c>
      <c r="E95" s="25">
        <v>800</v>
      </c>
    </row>
    <row r="96" spans="1:5" x14ac:dyDescent="0.25">
      <c r="A96" s="24" t="s">
        <v>49</v>
      </c>
      <c r="B96" s="25">
        <v>1500</v>
      </c>
      <c r="D96" s="24" t="s">
        <v>49</v>
      </c>
      <c r="E96" s="25">
        <v>1500</v>
      </c>
    </row>
    <row r="97" spans="1:5" x14ac:dyDescent="0.25">
      <c r="A97" s="24" t="s">
        <v>82</v>
      </c>
      <c r="B97" s="25">
        <v>0</v>
      </c>
      <c r="D97" s="24" t="s">
        <v>82</v>
      </c>
      <c r="E97" s="25">
        <v>0</v>
      </c>
    </row>
    <row r="98" spans="1:5" x14ac:dyDescent="0.25">
      <c r="A98" s="24" t="s">
        <v>50</v>
      </c>
      <c r="B98" s="25">
        <v>0</v>
      </c>
      <c r="D98" s="24" t="s">
        <v>50</v>
      </c>
      <c r="E98" s="25">
        <v>0</v>
      </c>
    </row>
    <row r="99" spans="1:5" x14ac:dyDescent="0.25">
      <c r="A99" s="24" t="s">
        <v>160</v>
      </c>
      <c r="B99" s="25">
        <v>103371.65</v>
      </c>
      <c r="D99" s="24" t="s">
        <v>160</v>
      </c>
      <c r="E99" s="25">
        <v>103371.65</v>
      </c>
    </row>
    <row r="100" spans="1:5" x14ac:dyDescent="0.25">
      <c r="B100" s="30">
        <f>GETPIVOTDATA("Stock in Pcs",$A$3)/100</f>
        <v>1033.7165</v>
      </c>
    </row>
  </sheetData>
  <conditionalFormatting pivot="1" sqref="E4:E99">
    <cfRule type="expression" dxfId="2" priority="2" stopIfTrue="1">
      <formula>E4&lt;=0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expression" priority="5" stopIfTrue="1" id="{A676BB05-C26D-4266-B0B6-DEB7D897BCAF}">
            <xm:f>AND(E4&lt;VLOOKUP(D4, Thresholds!$B$3:$C$150, 2, FALSE), $E4&gt;0)</xm:f>
            <x14:dxf>
              <fill>
                <patternFill>
                  <bgColor rgb="FFFFFF99"/>
                </patternFill>
              </fill>
            </x14:dxf>
          </x14:cfRule>
          <xm:sqref>E4:E99</xm:sqref>
        </x14:conditionalFormatting>
        <x14:conditionalFormatting xmlns:xm="http://schemas.microsoft.com/office/excel/2006/main" pivot="1">
          <x14:cfRule type="expression" priority="6" stopIfTrue="1" id="{0CA013B6-3A9A-4C63-B3EA-82D8A790F051}">
            <xm:f>E4&gt;=VLOOKUP(D4, Thresholds!$B$3:$C$150, 2, FALSE)</xm:f>
            <x14:dxf>
              <fill>
                <patternFill>
                  <bgColor theme="6" tint="0.39994506668294322"/>
                </patternFill>
              </fill>
            </x14:dxf>
          </x14:cfRule>
          <xm:sqref>E4:E99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980F7-E40C-4F04-89DA-EF395D023572}">
  <dimension ref="A1:BQ53"/>
  <sheetViews>
    <sheetView showGridLines="0" tabSelected="1" zoomScale="97" zoomScaleNormal="97" workbookViewId="0">
      <selection activeCell="H28" sqref="H28"/>
    </sheetView>
  </sheetViews>
  <sheetFormatPr defaultRowHeight="15" x14ac:dyDescent="0.25"/>
  <cols>
    <col min="1" max="19" width="9.140625" style="27"/>
    <col min="20" max="20" width="17.28515625" style="27" customWidth="1"/>
    <col min="21" max="21" width="10.85546875" style="27" customWidth="1"/>
    <col min="22" max="22" width="9.140625" style="27"/>
    <col min="23" max="23" width="6" style="27" customWidth="1"/>
    <col min="24" max="16384" width="9.140625" style="27"/>
  </cols>
  <sheetData>
    <row r="1" spans="1:69" ht="16.5" customHeight="1" x14ac:dyDescent="0.25">
      <c r="A1" s="31"/>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row>
    <row r="2" spans="1:69" x14ac:dyDescent="0.25">
      <c r="A2" s="31"/>
      <c r="B2" s="31"/>
      <c r="C2" s="31"/>
      <c r="D2" s="31"/>
      <c r="E2" s="31"/>
      <c r="F2" s="31"/>
      <c r="G2" s="31"/>
      <c r="H2" s="31"/>
      <c r="I2" s="31"/>
      <c r="J2" s="31"/>
      <c r="K2" s="31"/>
      <c r="L2" s="31"/>
      <c r="M2" s="31"/>
      <c r="N2" s="31"/>
      <c r="O2" s="31"/>
      <c r="P2" s="31"/>
      <c r="Q2" s="31"/>
      <c r="R2" s="31"/>
      <c r="S2" s="31"/>
      <c r="T2" s="31"/>
      <c r="U2" s="31"/>
      <c r="V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row>
    <row r="3" spans="1:69" x14ac:dyDescent="0.25">
      <c r="A3" s="31"/>
      <c r="B3" s="31"/>
      <c r="C3" s="31"/>
      <c r="D3" s="31"/>
      <c r="E3" s="31"/>
      <c r="F3" s="31"/>
      <c r="G3" s="31"/>
      <c r="H3" s="31"/>
      <c r="I3" s="31"/>
      <c r="J3" s="31"/>
      <c r="K3" s="31"/>
      <c r="L3" s="31"/>
      <c r="M3" s="31"/>
      <c r="N3" s="31"/>
      <c r="O3" s="31"/>
      <c r="P3" s="31"/>
      <c r="Q3" s="31"/>
      <c r="R3" s="31"/>
      <c r="S3" s="31"/>
      <c r="T3" s="31"/>
      <c r="U3" s="31"/>
      <c r="V3" s="31"/>
      <c r="W3" s="32" t="str">
        <f ca="1">"Last Updated: " &amp; TEXT(TODAY(), "mmmm d, yyyy")</f>
        <v>Last Updated: April 5, 2025</v>
      </c>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row>
    <row r="4" spans="1:69" x14ac:dyDescent="0.25">
      <c r="A4" s="31"/>
      <c r="B4" s="31"/>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row>
    <row r="5" spans="1:69" x14ac:dyDescent="0.25">
      <c r="A5" s="31"/>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row>
    <row r="6" spans="1:69" x14ac:dyDescent="0.25">
      <c r="A6" s="31"/>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row>
    <row r="7" spans="1:69" x14ac:dyDescent="0.25">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row>
    <row r="8" spans="1:69" x14ac:dyDescent="0.25">
      <c r="A8" s="31"/>
      <c r="B8" s="31"/>
      <c r="C8" s="31"/>
      <c r="D8" s="31"/>
      <c r="E8" s="31"/>
      <c r="F8" s="31"/>
      <c r="G8" s="31"/>
      <c r="H8" s="31"/>
      <c r="I8" s="31"/>
      <c r="J8" s="31"/>
      <c r="K8" s="31"/>
      <c r="L8" s="31"/>
      <c r="M8" s="31"/>
      <c r="N8" s="31"/>
      <c r="O8" s="31"/>
      <c r="P8" s="31"/>
      <c r="Q8" s="31"/>
      <c r="R8" s="31"/>
      <c r="S8" s="31"/>
      <c r="T8" s="31"/>
      <c r="U8" s="31"/>
      <c r="V8" s="31" t="s">
        <v>183</v>
      </c>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row>
    <row r="9" spans="1:69" x14ac:dyDescent="0.25">
      <c r="A9" s="31"/>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row>
    <row r="10" spans="1:69" x14ac:dyDescent="0.25">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row>
    <row r="11" spans="1:69" x14ac:dyDescent="0.25">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row>
    <row r="12" spans="1:69" x14ac:dyDescent="0.25">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row>
    <row r="13" spans="1:69" x14ac:dyDescent="0.25">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row>
    <row r="14" spans="1:69" x14ac:dyDescent="0.25">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row>
    <row r="15" spans="1:69" x14ac:dyDescent="0.25">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row>
    <row r="16" spans="1:69" x14ac:dyDescent="0.25">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row>
    <row r="17" spans="1:69" x14ac:dyDescent="0.25">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row>
    <row r="18" spans="1:69" x14ac:dyDescent="0.25">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row>
    <row r="19" spans="1:69" x14ac:dyDescent="0.25">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row>
    <row r="20" spans="1:69" x14ac:dyDescent="0.25">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row>
    <row r="21" spans="1:69" x14ac:dyDescent="0.25">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row>
    <row r="22" spans="1:69" x14ac:dyDescent="0.25">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row>
    <row r="23" spans="1:69" x14ac:dyDescent="0.25">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row>
    <row r="24" spans="1:69" x14ac:dyDescent="0.25">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row>
    <row r="25" spans="1:69" x14ac:dyDescent="0.25">
      <c r="A25" s="31"/>
      <c r="B25" s="31"/>
      <c r="C25" s="31"/>
      <c r="D25" s="31"/>
      <c r="E25" s="31"/>
      <c r="F25" s="31"/>
      <c r="G25" s="31"/>
      <c r="H25" s="31"/>
      <c r="I25" s="31"/>
      <c r="J25" s="31"/>
      <c r="K25" s="31"/>
      <c r="L25" s="31"/>
      <c r="M25" s="31"/>
      <c r="N25" s="31"/>
      <c r="O25" s="31"/>
      <c r="P25" s="31"/>
      <c r="Q25" s="31"/>
      <c r="R25" s="31"/>
      <c r="S25" s="31"/>
      <c r="T25" s="31"/>
      <c r="U25" s="31" t="s">
        <v>183</v>
      </c>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row>
    <row r="26" spans="1:69" x14ac:dyDescent="0.25">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row>
    <row r="27" spans="1:69" x14ac:dyDescent="0.25">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row>
    <row r="28" spans="1:69" x14ac:dyDescent="0.25">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row>
    <row r="29" spans="1:69" x14ac:dyDescent="0.25">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row>
    <row r="30" spans="1:69" x14ac:dyDescent="0.25">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row>
    <row r="31" spans="1:69" x14ac:dyDescent="0.25">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row>
    <row r="32" spans="1:69" x14ac:dyDescent="0.25">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row>
    <row r="33" spans="1:69" x14ac:dyDescent="0.25">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row>
    <row r="34" spans="1:69" x14ac:dyDescent="0.25">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row>
    <row r="35" spans="1:69" x14ac:dyDescent="0.2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row>
    <row r="36" spans="1:69" x14ac:dyDescent="0.25">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row>
    <row r="37" spans="1:69" x14ac:dyDescent="0.25">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row>
    <row r="38" spans="1:69" x14ac:dyDescent="0.25">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row>
    <row r="39" spans="1:69" x14ac:dyDescent="0.25">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row>
    <row r="40" spans="1:69" x14ac:dyDescent="0.25">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row>
    <row r="41" spans="1:69" x14ac:dyDescent="0.25">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row>
    <row r="42" spans="1:69" x14ac:dyDescent="0.25">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row>
    <row r="43" spans="1:69" x14ac:dyDescent="0.25">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row>
    <row r="44" spans="1:69" x14ac:dyDescent="0.25">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row>
    <row r="45" spans="1:69" x14ac:dyDescent="0.2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row>
    <row r="46" spans="1:69" x14ac:dyDescent="0.25">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row>
    <row r="47" spans="1:69" x14ac:dyDescent="0.25">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row>
    <row r="48" spans="1:69" x14ac:dyDescent="0.25">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row>
    <row r="49" spans="1:69" x14ac:dyDescent="0.25">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row>
    <row r="50" spans="1:69" x14ac:dyDescent="0.25">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row>
    <row r="51" spans="1:69" x14ac:dyDescent="0.25">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row>
    <row r="52" spans="1:69" x14ac:dyDescent="0.25">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row>
    <row r="53" spans="1:69" x14ac:dyDescent="0.25">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Thresholds</vt:lpstr>
      <vt:lpstr>ItemList</vt:lpstr>
      <vt:lpstr>Inventory List</vt:lpstr>
      <vt:lpstr>Transactions</vt:lpstr>
      <vt:lpstr>Pivot Table</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kehinde ojo</cp:lastModifiedBy>
  <dcterms:created xsi:type="dcterms:W3CDTF">2025-03-09T09:07:18Z</dcterms:created>
  <dcterms:modified xsi:type="dcterms:W3CDTF">2025-04-05T21:37:03Z</dcterms:modified>
</cp:coreProperties>
</file>