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Sheet1!$A$1:$AP$35</definedName>
  </definedNames>
  <calcPr/>
  <extLst>
    <ext uri="GoogleSheetsCustomDataVersion1">
      <go:sheetsCustomData xmlns:go="http://customooxmlschemas.google.com/" r:id="rId5" roundtripDataSignature="AMtx7mgSN9iediXMTeT0Z6ahWFo7qhxQIg=="/>
    </ext>
  </extLst>
</workbook>
</file>

<file path=xl/sharedStrings.xml><?xml version="1.0" encoding="utf-8"?>
<sst xmlns="http://schemas.openxmlformats.org/spreadsheetml/2006/main" count="203" uniqueCount="98">
  <si>
    <t>province_code</t>
  </si>
  <si>
    <t>region</t>
  </si>
  <si>
    <t>Province</t>
  </si>
  <si>
    <t>PCs Planned (5373 IEC List of Aug 19)</t>
  </si>
  <si>
    <t>PS Planned (5373 IEC List of Aug 19)</t>
  </si>
  <si>
    <t>PCs Planned (4928 MOI List of Sept 28)</t>
  </si>
  <si>
    <t>MOI Percent of IEC Planned</t>
  </si>
  <si>
    <t>PS Planned (4938 MOI List of Sept 28)</t>
  </si>
  <si>
    <t>Partial PC Reporting (09-28-19)</t>
  </si>
  <si>
    <t>Partial PC Reporting (09-29-19)</t>
  </si>
  <si>
    <t>Partial PC Reporting (10-01-19)</t>
  </si>
  <si>
    <t xml:space="preserve"> % PCs Preliminary Reporting based on IEC 5373 List (09-28-19)</t>
  </si>
  <si>
    <t>% PCs Preliminary Reporting based on IEC 5373 List (09-29-19)</t>
  </si>
  <si>
    <t>Open Rate Against IEC 5373 List (10-01-19)</t>
  </si>
  <si>
    <t>Open Rate Against 4928 MOI List (10-01-19)</t>
  </si>
  <si>
    <t>% of PCs Potentially Remaining Based on 4928 MOI List as of 10-01-19</t>
  </si>
  <si>
    <t>Partial PS Reporting (09-29-19)</t>
  </si>
  <si>
    <t>% PS Partial Reporting Based on IEC 5373 List (09-29-19)</t>
  </si>
  <si>
    <t>PC-PS Reporting Difference</t>
  </si>
  <si>
    <t>Partial Votes Reported (09-28-19)</t>
  </si>
  <si>
    <t>Partial Votes Reported (09-29-19)</t>
  </si>
  <si>
    <t>Total Votes Reported (10-01-19)</t>
  </si>
  <si>
    <t>Net PC Partial Reporting Change Sat-Sun</t>
  </si>
  <si>
    <t>Net Partial Vote Change Sat-Sun</t>
  </si>
  <si>
    <t>Net PC Partial Reporting Change Sun-Tues</t>
  </si>
  <si>
    <t>Net Partial Vote Change Sun-Tues</t>
  </si>
  <si>
    <t>Average Votes / Center (09-28-19)</t>
  </si>
  <si>
    <t>Average Votes / Center (09-29-19)</t>
  </si>
  <si>
    <t>Average Votes / Center (10-01-19)</t>
  </si>
  <si>
    <t>Projection of Total Votes if All Centers Opened Assuming Uniform Distribution as of 10-01-19</t>
  </si>
  <si>
    <t>Total VR 2019</t>
  </si>
  <si>
    <t>Turnout as of 10-01-19</t>
  </si>
  <si>
    <t>Total Preliminary Votes 2018</t>
  </si>
  <si>
    <t>Pct Change 18-19 Votes as of 10-01-19</t>
  </si>
  <si>
    <t>Total VR 2018</t>
  </si>
  <si>
    <t>Pct Change 18-19 VR</t>
  </si>
  <si>
    <t>Turnout 2018</t>
  </si>
  <si>
    <t>Pct Change Turnout 18-19 as of 10-01-19</t>
  </si>
  <si>
    <t>Total Preliminary Votes First Round 2014</t>
  </si>
  <si>
    <t>Pct Change 14-19 as of 10-01-19</t>
  </si>
  <si>
    <t>Northeast</t>
  </si>
  <si>
    <t>Badakhshan</t>
  </si>
  <si>
    <t>UNKNOWN (No detailed PC data for MOI Plan)</t>
  </si>
  <si>
    <t>NA</t>
  </si>
  <si>
    <t>West</t>
  </si>
  <si>
    <t>Badghis</t>
  </si>
  <si>
    <t>Baghlan</t>
  </si>
  <si>
    <t>North</t>
  </si>
  <si>
    <t>Balkh</t>
  </si>
  <si>
    <t>Central</t>
  </si>
  <si>
    <t>Bamyan</t>
  </si>
  <si>
    <t>Daykundi</t>
  </si>
  <si>
    <t>Farah</t>
  </si>
  <si>
    <t>Faryab</t>
  </si>
  <si>
    <t>Southeast</t>
  </si>
  <si>
    <t>Ghazni</t>
  </si>
  <si>
    <t>Ghor</t>
  </si>
  <si>
    <t>South</t>
  </si>
  <si>
    <t>Hilmand</t>
  </si>
  <si>
    <t>Hirat</t>
  </si>
  <si>
    <t>Jawzjan</t>
  </si>
  <si>
    <t>Kabul</t>
  </si>
  <si>
    <t>Kandahar</t>
  </si>
  <si>
    <t>Capital</t>
  </si>
  <si>
    <t>Kapisa</t>
  </si>
  <si>
    <t>Khost</t>
  </si>
  <si>
    <t>East</t>
  </si>
  <si>
    <t>Kunar</t>
  </si>
  <si>
    <t>Kunduz</t>
  </si>
  <si>
    <t>Laghman</t>
  </si>
  <si>
    <t>Logar</t>
  </si>
  <si>
    <t>Maydanwardak</t>
  </si>
  <si>
    <t>Nangarhar</t>
  </si>
  <si>
    <t>Nimroz</t>
  </si>
  <si>
    <t>Nuristan</t>
  </si>
  <si>
    <t>Paktika</t>
  </si>
  <si>
    <t>Paktya</t>
  </si>
  <si>
    <t>Panjsher</t>
  </si>
  <si>
    <t>Parwan</t>
  </si>
  <si>
    <t>Samangan</t>
  </si>
  <si>
    <t>Sar-e-Pul</t>
  </si>
  <si>
    <t>Takhar</t>
  </si>
  <si>
    <t>Uruzgan</t>
  </si>
  <si>
    <t>Zabul</t>
  </si>
  <si>
    <t>NATIONAL TOTAL</t>
  </si>
  <si>
    <t>Author: Colin Cookman (@colincookman)</t>
  </si>
  <si>
    <t>Notes:</t>
  </si>
  <si>
    <t>On October 1, the IEC reportedly amended its day one report for partial results from Nangarhar, correcting it to approximately 160,000 votes. https://twitter.com/MujMash/status/1179016067991121921</t>
  </si>
  <si>
    <t>TOLO reporting as of October 1 suggests that, barring some adjustments, these figures represent total topline counts for all 4669 open polling centers on election day.</t>
  </si>
  <si>
    <t>TOLO reporting initially ommitted Paktika and Uruzgan; if polling center counts are accurate, three additional centers were added to previous 09-29 reports. Vote totals for those provinces derived from 1TV report, which did not include polling center counts.</t>
  </si>
  <si>
    <t>Sources:</t>
  </si>
  <si>
    <r>
      <rPr>
        <rFont val="Calibri"/>
        <b/>
        <sz val="12.0"/>
      </rPr>
      <t>Partial IEC Figures as of September 28 2019:</t>
    </r>
    <r>
      <rPr>
        <rFont val="Calibri"/>
        <color theme="1"/>
        <sz val="12.0"/>
      </rPr>
      <t xml:space="preserve"> http://www.1tvnews.af/en/news/afghanistan/39667</t>
    </r>
  </si>
  <si>
    <r>
      <rPr>
        <rFont val="Calibri"/>
        <b/>
        <color theme="1"/>
        <sz val="12.0"/>
      </rPr>
      <t xml:space="preserve">Partial IEC Figures as of September 29 2019: </t>
    </r>
    <r>
      <rPr>
        <rFont val="Calibri"/>
        <color theme="1"/>
        <sz val="12.0"/>
      </rPr>
      <t>https://twitter.com/Samiullah_mahdi/status/1178564236118777856</t>
    </r>
  </si>
  <si>
    <r>
      <rPr>
        <rFont val="Calibri"/>
        <b/>
        <color theme="1"/>
        <sz val="12.0"/>
      </rPr>
      <t xml:space="preserve">Partial IEC Figures as of October 01 2019: </t>
    </r>
    <r>
      <rPr>
        <rFont val="Calibri"/>
        <color theme="1"/>
        <sz val="12.0"/>
      </rPr>
      <t>http://www.1tvnews.af/en/news/afghanistan/39715, https://www.tolonews.com/elections-2019/commission-announces-25-million-votes-nationwide</t>
    </r>
  </si>
  <si>
    <r>
      <rPr>
        <rFont val="Calibri"/>
        <b/>
        <color theme="1"/>
        <sz val="12.0"/>
      </rPr>
      <t>MOI Election Day Polling Center List:</t>
    </r>
    <r>
      <rPr>
        <rFont val="Calibri"/>
        <color theme="1"/>
        <sz val="12.0"/>
      </rPr>
      <t xml:space="preserve"> Unpublished election observer source</t>
    </r>
  </si>
  <si>
    <r>
      <rPr>
        <rFont val="Calibri"/>
        <b/>
        <sz val="12.0"/>
      </rPr>
      <t xml:space="preserve">Presidential Election Data: </t>
    </r>
    <r>
      <rPr>
        <rFont val="Calibri"/>
        <color theme="1"/>
        <sz val="12.0"/>
      </rPr>
      <t>https://github.com/colincookman/afghanistan_presidential_election_2019</t>
    </r>
  </si>
  <si>
    <r>
      <rPr>
        <rFont val="Calibri"/>
        <b/>
        <sz val="12.0"/>
      </rPr>
      <t xml:space="preserve">Parliamentary Election Data: </t>
    </r>
    <r>
      <rPr>
        <rFont val="Calibri"/>
        <color theme="1"/>
        <sz val="12.0"/>
      </rPr>
      <t>https://github.com/colincookman/afghanistan_election_results_2018</t>
    </r>
  </si>
  <si>
    <r>
      <rPr>
        <rFont val="Calibri"/>
        <b/>
        <color theme="1"/>
        <sz val="12.0"/>
      </rPr>
      <t xml:space="preserve">See also: </t>
    </r>
    <r>
      <rPr>
        <rFont val="Calibri"/>
        <color theme="1"/>
        <sz val="12.0"/>
      </rPr>
      <t>https://www.afghanistan-analysts.org/afghanistans-2019-election-12-scrutinising-the-iecs-partial-turnout-figures/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</si>
</sst>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2">
    <font>
      <sz val="12.0"/>
      <color theme="1"/>
      <name val="Arial"/>
    </font>
    <font>
      <b/>
      <sz val="11.0"/>
      <color theme="1"/>
      <name val="Calibri"/>
    </font>
    <font>
      <b/>
      <sz val="11.0"/>
      <color rgb="FF000000"/>
      <name val="Calibri"/>
    </font>
    <font>
      <sz val="12.0"/>
      <color theme="1"/>
      <name val="Calibri"/>
    </font>
    <font>
      <b/>
      <sz val="12.0"/>
      <color theme="1"/>
      <name val="Calibri"/>
    </font>
    <font>
      <sz val="11.0"/>
      <color rgb="FF000000"/>
      <name val="Calibri"/>
    </font>
    <font>
      <sz val="12.0"/>
      <color rgb="FF000000"/>
      <name val="Calibri"/>
    </font>
    <font>
      <b/>
      <sz val="12.0"/>
      <color theme="0"/>
      <name val="Arial"/>
    </font>
    <font>
      <b/>
      <sz val="12.0"/>
      <color theme="0"/>
      <name val="Calibri"/>
    </font>
    <font>
      <b/>
      <sz val="12.0"/>
      <color rgb="FF000000"/>
      <name val="Calibri"/>
    </font>
    <font>
      <b/>
      <u/>
      <sz val="12.0"/>
      <color rgb="FF000000"/>
      <name val="Calibri"/>
    </font>
    <font>
      <b/>
      <u/>
      <sz val="12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7B7B7B"/>
        <bgColor rgb="FF7B7B7B"/>
      </patternFill>
    </fill>
    <fill>
      <patternFill patternType="solid">
        <fgColor rgb="FF7F7F7F"/>
        <bgColor rgb="FF7F7F7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1" xfId="0" applyBorder="1" applyFont="1" applyNumberFormat="1"/>
    <xf borderId="1" fillId="2" fontId="2" numFmtId="0" xfId="0" applyBorder="1" applyFont="1"/>
    <xf borderId="1" fillId="2" fontId="1" numFmtId="3" xfId="0" applyBorder="1" applyFont="1" applyNumberFormat="1"/>
    <xf borderId="1" fillId="2" fontId="1" numFmtId="10" xfId="0" applyBorder="1" applyFont="1" applyNumberFormat="1"/>
    <xf borderId="0" fillId="0" fontId="3" numFmtId="0" xfId="0" applyFont="1"/>
    <xf borderId="0" fillId="0" fontId="3" numFmtId="1" xfId="0" applyFont="1" applyNumberFormat="1"/>
    <xf borderId="0" fillId="0" fontId="3" numFmtId="9" xfId="0" applyFont="1" applyNumberFormat="1"/>
    <xf borderId="0" fillId="0" fontId="3" numFmtId="10" xfId="0" applyFont="1" applyNumberFormat="1"/>
    <xf borderId="0" fillId="0" fontId="0" numFmtId="10" xfId="0" applyFont="1" applyNumberFormat="1"/>
    <xf borderId="0" fillId="0" fontId="3" numFmtId="164" xfId="0" applyFont="1" applyNumberFormat="1"/>
    <xf borderId="1" fillId="2" fontId="3" numFmtId="9" xfId="0" applyBorder="1" applyFont="1" applyNumberFormat="1"/>
    <xf borderId="0" fillId="0" fontId="3" numFmtId="2" xfId="0" applyFont="1" applyNumberFormat="1"/>
    <xf borderId="0" fillId="0" fontId="0" numFmtId="2" xfId="0" applyFont="1" applyNumberFormat="1"/>
    <xf borderId="1" fillId="2" fontId="4" numFmtId="1" xfId="0" applyBorder="1" applyFont="1" applyNumberFormat="1"/>
    <xf borderId="0" fillId="0" fontId="5" numFmtId="0" xfId="0" applyAlignment="1" applyFont="1">
      <alignment horizontal="right"/>
    </xf>
    <xf borderId="0" fillId="0" fontId="6" numFmtId="10" xfId="0" applyFont="1" applyNumberFormat="1"/>
    <xf borderId="0" fillId="0" fontId="6" numFmtId="0" xfId="0" applyFont="1"/>
    <xf borderId="0" fillId="0" fontId="5" numFmtId="0" xfId="0" applyFont="1"/>
    <xf borderId="1" fillId="0" fontId="3" numFmtId="0" xfId="0" applyBorder="1" applyFont="1"/>
    <xf borderId="0" fillId="3" fontId="3" numFmtId="0" xfId="0" applyFill="1" applyFont="1"/>
    <xf borderId="0" fillId="4" fontId="3" numFmtId="0" xfId="0" applyFill="1" applyFont="1"/>
    <xf borderId="1" fillId="2" fontId="3" numFmtId="0" xfId="0" applyBorder="1" applyFont="1"/>
    <xf borderId="1" fillId="2" fontId="3" numFmtId="1" xfId="0" applyBorder="1" applyFont="1" applyNumberFormat="1"/>
    <xf borderId="1" fillId="2" fontId="3" numFmtId="10" xfId="0" applyBorder="1" applyFont="1" applyNumberFormat="1"/>
    <xf borderId="1" fillId="2" fontId="3" numFmtId="3" xfId="0" applyBorder="1" applyFont="1" applyNumberFormat="1"/>
    <xf borderId="1" fillId="2" fontId="6" numFmtId="0" xfId="0" applyBorder="1" applyFont="1"/>
    <xf borderId="1" fillId="5" fontId="7" numFmtId="0" xfId="0" applyBorder="1" applyFill="1" applyFont="1"/>
    <xf borderId="1" fillId="5" fontId="8" numFmtId="0" xfId="0" applyBorder="1" applyFont="1"/>
    <xf borderId="1" fillId="5" fontId="8" numFmtId="1" xfId="0" applyBorder="1" applyFont="1" applyNumberFormat="1"/>
    <xf borderId="1" fillId="5" fontId="8" numFmtId="9" xfId="0" applyBorder="1" applyFont="1" applyNumberFormat="1"/>
    <xf borderId="1" fillId="5" fontId="8" numFmtId="164" xfId="0" applyBorder="1" applyFont="1" applyNumberFormat="1"/>
    <xf borderId="1" fillId="6" fontId="8" numFmtId="164" xfId="0" applyBorder="1" applyFill="1" applyFont="1" applyNumberFormat="1"/>
    <xf borderId="1" fillId="5" fontId="8" numFmtId="10" xfId="0" applyBorder="1" applyFont="1" applyNumberFormat="1"/>
    <xf borderId="0" fillId="0" fontId="4" numFmtId="0" xfId="0" applyFont="1"/>
    <xf borderId="0" fillId="0" fontId="9" numFmtId="0" xfId="0" applyFont="1"/>
    <xf borderId="0" fillId="0" fontId="10" numFmtId="0" xfId="0" applyFont="1"/>
    <xf borderId="0" fillId="0" fontId="0" numFmtId="0" xfId="0" applyFont="1"/>
    <xf borderId="0" fillId="0" fontId="3" numFmtId="3" xfId="0" applyFont="1" applyNumberFormat="1"/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1.22" defaultRowHeight="15.0"/>
  <cols>
    <col customWidth="1" hidden="1" min="1" max="1" width="18.67"/>
    <col customWidth="1" hidden="1" min="2" max="2" width="10.44"/>
    <col customWidth="1" min="3" max="3" width="17.11"/>
    <col customWidth="1" min="4" max="4" width="41.56"/>
    <col customWidth="1" min="5" max="5" width="40.11"/>
    <col customWidth="1" min="6" max="6" width="43.11"/>
    <col customWidth="1" min="7" max="7" width="23.11"/>
    <col customWidth="1" hidden="1" min="8" max="8" width="41.78"/>
    <col customWidth="1" min="9" max="10" width="34.78"/>
    <col customWidth="1" min="11" max="11" width="34.0"/>
    <col customWidth="1" hidden="1" min="12" max="12" width="66.33"/>
    <col customWidth="1" hidden="1" min="13" max="13" width="46.89"/>
    <col customWidth="1" min="14" max="14" width="46.89"/>
    <col customWidth="1" min="15" max="15" width="42.56"/>
    <col customWidth="1" hidden="1" min="16" max="16" width="71.89"/>
    <col customWidth="1" hidden="1" min="17" max="17" width="36.33"/>
    <col customWidth="1" hidden="1" min="18" max="18" width="60.33"/>
    <col customWidth="1" hidden="1" min="19" max="19" width="33.0"/>
    <col customWidth="1" min="20" max="20" width="1.67"/>
    <col customWidth="1" min="21" max="22" width="37.0"/>
    <col customWidth="1" min="23" max="23" width="34.11"/>
    <col customWidth="1" min="24" max="24" width="45.67"/>
    <col customWidth="1" min="25" max="25" width="29.67"/>
    <col customWidth="1" min="26" max="26" width="43.22"/>
    <col customWidth="1" min="27" max="27" width="38.11"/>
    <col customWidth="1" min="28" max="28" width="38.67"/>
    <col customWidth="1" min="29" max="29" width="41.44"/>
    <col customWidth="1" min="30" max="30" width="38.11"/>
    <col customWidth="1" hidden="1" min="31" max="31" width="74.33"/>
    <col customWidth="1" min="32" max="32" width="2.11"/>
    <col customWidth="1" min="33" max="33" width="17.56"/>
    <col customWidth="1" min="34" max="34" width="26.33"/>
    <col customWidth="1" min="35" max="35" width="33.0"/>
    <col customWidth="1" min="36" max="36" width="41.22"/>
    <col customWidth="1" min="37" max="37" width="17.89"/>
    <col customWidth="1" min="38" max="38" width="24.78"/>
    <col customWidth="1" min="39" max="39" width="17.44"/>
    <col customWidth="1" min="40" max="40" width="40.11"/>
    <col customWidth="1" min="41" max="41" width="29.78"/>
    <col customWidth="1" min="42" max="42" width="52.11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3" t="s">
        <v>16</v>
      </c>
      <c r="R1" s="3" t="s">
        <v>17</v>
      </c>
      <c r="S1" s="3" t="s">
        <v>18</v>
      </c>
      <c r="T1" s="3"/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1" t="s">
        <v>29</v>
      </c>
      <c r="AF1" s="1"/>
      <c r="AG1" s="4" t="s">
        <v>30</v>
      </c>
      <c r="AH1" s="5" t="s">
        <v>31</v>
      </c>
      <c r="AI1" s="1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1" t="s">
        <v>38</v>
      </c>
      <c r="AP1" s="5" t="s">
        <v>39</v>
      </c>
    </row>
    <row r="2" ht="15.75" customHeight="1">
      <c r="A2" s="6">
        <v>17.0</v>
      </c>
      <c r="B2" s="6" t="s">
        <v>40</v>
      </c>
      <c r="C2" s="6" t="s">
        <v>41</v>
      </c>
      <c r="D2" s="7">
        <v>276.0</v>
      </c>
      <c r="E2" s="7">
        <v>1093.0</v>
      </c>
      <c r="F2" s="7">
        <v>260.0</v>
      </c>
      <c r="G2" s="8">
        <f t="shared" ref="G2:G35" si="2">F2/D2</f>
        <v>0.9420289855</v>
      </c>
      <c r="H2" s="7" t="s">
        <v>42</v>
      </c>
      <c r="I2" s="6">
        <v>17.0</v>
      </c>
      <c r="J2" s="6">
        <v>17.0</v>
      </c>
      <c r="K2" s="6">
        <v>236.0</v>
      </c>
      <c r="L2" s="9">
        <f t="shared" ref="L2:L35" si="3">I2/D2</f>
        <v>0.0615942029</v>
      </c>
      <c r="M2" s="9">
        <f t="shared" ref="M2:M35" si="4">J2/D2</f>
        <v>0.0615942029</v>
      </c>
      <c r="N2" s="10">
        <f t="shared" ref="N2:N35" si="5">K2/D2</f>
        <v>0.8550724638</v>
      </c>
      <c r="O2" s="10">
        <f t="shared" ref="O2:O35" si="6">K2/F2</f>
        <v>0.9076923077</v>
      </c>
      <c r="P2" s="11">
        <f t="shared" ref="P2:P35" si="7">(F2-K2)/F2</f>
        <v>0.09230769231</v>
      </c>
      <c r="Q2" s="6" t="s">
        <v>43</v>
      </c>
      <c r="R2" s="9" t="s">
        <v>43</v>
      </c>
      <c r="S2" s="9" t="s">
        <v>43</v>
      </c>
      <c r="T2" s="12"/>
      <c r="U2" s="6">
        <v>6028.0</v>
      </c>
      <c r="V2" s="6">
        <v>6028.0</v>
      </c>
      <c r="W2" s="6">
        <v>68038.0</v>
      </c>
      <c r="X2" s="6">
        <f t="shared" ref="X2:X35" si="8">J2-I2</f>
        <v>0</v>
      </c>
      <c r="Y2" s="6">
        <f>V2-U2</f>
        <v>0</v>
      </c>
      <c r="Z2" s="6">
        <f t="shared" ref="Z2:Z35" si="9">K2-J2</f>
        <v>219</v>
      </c>
      <c r="AA2" s="6">
        <f t="shared" ref="AA2:AA7" si="10">W2-V2</f>
        <v>62010</v>
      </c>
      <c r="AB2" s="13">
        <f t="shared" ref="AB2:AD2" si="1">U2/I2</f>
        <v>354.5882353</v>
      </c>
      <c r="AC2" s="13">
        <f t="shared" si="1"/>
        <v>354.5882353</v>
      </c>
      <c r="AD2" s="14">
        <f t="shared" si="1"/>
        <v>288.2966102</v>
      </c>
      <c r="AE2" s="7">
        <f t="shared" ref="AE2:AE35" si="12">W2/(1-P2)</f>
        <v>74957.11864</v>
      </c>
      <c r="AF2" s="15"/>
      <c r="AG2" s="6">
        <v>325327.0</v>
      </c>
      <c r="AH2" s="9">
        <f t="shared" ref="AH2:AH35" si="13">W2/AG2</f>
        <v>0.209137268</v>
      </c>
      <c r="AI2" s="6">
        <v>158976.0</v>
      </c>
      <c r="AJ2" s="9">
        <f t="shared" ref="AJ2:AJ9" si="14">(W2-AI2)/AI2</f>
        <v>-0.5720234501</v>
      </c>
      <c r="AK2" s="16">
        <v>295737.0</v>
      </c>
      <c r="AL2" s="17">
        <f t="shared" ref="AL2:AL9" si="15">(AG2-AK2)/AK2</f>
        <v>0.1000551165</v>
      </c>
      <c r="AM2" s="17">
        <f t="shared" ref="AM2:AM9" si="16">AI2/AK2</f>
        <v>0.5375587093</v>
      </c>
      <c r="AN2" s="17">
        <f t="shared" ref="AN2:AN9" si="17">(AH2-AM2)/AM2</f>
        <v>-0.6109499029</v>
      </c>
      <c r="AO2" s="18">
        <v>292029.0</v>
      </c>
      <c r="AP2" s="9">
        <f t="shared" ref="AP2:AP35" si="18">(W2-AO2)/AO2</f>
        <v>-0.7670162895</v>
      </c>
    </row>
    <row r="3" ht="15.75" customHeight="1">
      <c r="A3" s="6">
        <v>31.0</v>
      </c>
      <c r="B3" s="6" t="s">
        <v>44</v>
      </c>
      <c r="C3" s="6" t="s">
        <v>45</v>
      </c>
      <c r="D3" s="7">
        <v>76.0</v>
      </c>
      <c r="E3" s="7">
        <v>335.0</v>
      </c>
      <c r="F3" s="7">
        <v>45.0</v>
      </c>
      <c r="G3" s="8">
        <f t="shared" si="2"/>
        <v>0.5921052632</v>
      </c>
      <c r="H3" s="7" t="s">
        <v>42</v>
      </c>
      <c r="I3" s="6">
        <v>0.0</v>
      </c>
      <c r="J3" s="6">
        <v>27.0</v>
      </c>
      <c r="K3" s="6">
        <v>76.0</v>
      </c>
      <c r="L3" s="9">
        <f t="shared" si="3"/>
        <v>0</v>
      </c>
      <c r="M3" s="9">
        <f t="shared" si="4"/>
        <v>0.3552631579</v>
      </c>
      <c r="N3" s="10">
        <f t="shared" si="5"/>
        <v>1</v>
      </c>
      <c r="O3" s="10">
        <f t="shared" si="6"/>
        <v>1.688888889</v>
      </c>
      <c r="P3" s="11">
        <f t="shared" si="7"/>
        <v>-0.6888888889</v>
      </c>
      <c r="Q3" s="6">
        <v>117.0</v>
      </c>
      <c r="R3" s="9">
        <f t="shared" ref="R3:R12" si="19">Q3/E3</f>
        <v>0.3492537313</v>
      </c>
      <c r="S3" s="11">
        <f t="shared" ref="S3:S12" si="20">R3-M3</f>
        <v>-0.006009426551</v>
      </c>
      <c r="T3" s="12"/>
      <c r="U3" s="6" t="s">
        <v>43</v>
      </c>
      <c r="V3" s="6">
        <v>6889.0</v>
      </c>
      <c r="W3" s="6">
        <v>9961.0</v>
      </c>
      <c r="X3" s="6">
        <f t="shared" si="8"/>
        <v>27</v>
      </c>
      <c r="Y3" s="6" t="s">
        <v>43</v>
      </c>
      <c r="Z3" s="6">
        <f t="shared" si="9"/>
        <v>49</v>
      </c>
      <c r="AA3" s="6">
        <f t="shared" si="10"/>
        <v>3072</v>
      </c>
      <c r="AB3" s="13" t="s">
        <v>43</v>
      </c>
      <c r="AC3" s="13">
        <f t="shared" ref="AC3:AD3" si="11">V3/J3</f>
        <v>255.1481481</v>
      </c>
      <c r="AD3" s="14">
        <f t="shared" si="11"/>
        <v>131.0657895</v>
      </c>
      <c r="AE3" s="7">
        <f t="shared" si="12"/>
        <v>5897.960526</v>
      </c>
      <c r="AF3" s="15"/>
      <c r="AG3" s="6">
        <v>101371.0</v>
      </c>
      <c r="AH3" s="9">
        <f t="shared" si="13"/>
        <v>0.09826281678</v>
      </c>
      <c r="AI3" s="6">
        <v>44889.0</v>
      </c>
      <c r="AJ3" s="9">
        <f t="shared" si="14"/>
        <v>-0.7780970839</v>
      </c>
      <c r="AK3" s="16">
        <v>86175.0</v>
      </c>
      <c r="AL3" s="17">
        <f t="shared" si="15"/>
        <v>0.1763388454</v>
      </c>
      <c r="AM3" s="17">
        <f t="shared" si="16"/>
        <v>0.5209051349</v>
      </c>
      <c r="AN3" s="17">
        <f t="shared" si="17"/>
        <v>-0.8113613973</v>
      </c>
      <c r="AO3" s="18">
        <v>121727.0</v>
      </c>
      <c r="AP3" s="9">
        <f t="shared" si="18"/>
        <v>-0.9181693462</v>
      </c>
    </row>
    <row r="4" ht="15.75" customHeight="1">
      <c r="A4" s="6">
        <v>9.0</v>
      </c>
      <c r="B4" s="6" t="s">
        <v>40</v>
      </c>
      <c r="C4" s="6" t="s">
        <v>46</v>
      </c>
      <c r="D4" s="7">
        <v>216.0</v>
      </c>
      <c r="E4" s="7">
        <v>1295.0</v>
      </c>
      <c r="F4" s="7">
        <v>205.0</v>
      </c>
      <c r="G4" s="8">
        <f t="shared" si="2"/>
        <v>0.9490740741</v>
      </c>
      <c r="H4" s="7" t="s">
        <v>42</v>
      </c>
      <c r="I4" s="6">
        <v>86.0</v>
      </c>
      <c r="J4" s="6">
        <v>104.0</v>
      </c>
      <c r="K4" s="6">
        <v>146.0</v>
      </c>
      <c r="L4" s="9">
        <f t="shared" si="3"/>
        <v>0.3981481481</v>
      </c>
      <c r="M4" s="9">
        <f t="shared" si="4"/>
        <v>0.4814814815</v>
      </c>
      <c r="N4" s="10">
        <f t="shared" si="5"/>
        <v>0.6759259259</v>
      </c>
      <c r="O4" s="10">
        <f t="shared" si="6"/>
        <v>0.712195122</v>
      </c>
      <c r="P4" s="11">
        <f t="shared" si="7"/>
        <v>0.287804878</v>
      </c>
      <c r="Q4" s="6">
        <v>589.0</v>
      </c>
      <c r="R4" s="9">
        <f t="shared" si="19"/>
        <v>0.4548262548</v>
      </c>
      <c r="S4" s="11">
        <f t="shared" si="20"/>
        <v>-0.02665522666</v>
      </c>
      <c r="T4" s="12"/>
      <c r="U4" s="6">
        <v>13695.0</v>
      </c>
      <c r="V4" s="6">
        <v>44777.0</v>
      </c>
      <c r="W4" s="6">
        <v>155772.0</v>
      </c>
      <c r="X4" s="6">
        <f t="shared" si="8"/>
        <v>18</v>
      </c>
      <c r="Y4" s="6">
        <f t="shared" ref="Y4:Y7" si="22">V4-U4</f>
        <v>31082</v>
      </c>
      <c r="Z4" s="6">
        <f t="shared" si="9"/>
        <v>42</v>
      </c>
      <c r="AA4" s="6">
        <f t="shared" si="10"/>
        <v>110995</v>
      </c>
      <c r="AB4" s="13">
        <f t="shared" ref="AB4:AD4" si="21">U4/I4</f>
        <v>159.244186</v>
      </c>
      <c r="AC4" s="13">
        <f t="shared" si="21"/>
        <v>430.5480769</v>
      </c>
      <c r="AD4" s="14">
        <f t="shared" si="21"/>
        <v>1066.931507</v>
      </c>
      <c r="AE4" s="7">
        <f t="shared" si="12"/>
        <v>218720.9589</v>
      </c>
      <c r="AF4" s="15"/>
      <c r="AG4" s="6">
        <v>437008.0</v>
      </c>
      <c r="AH4" s="9">
        <f t="shared" si="13"/>
        <v>0.3564511405</v>
      </c>
      <c r="AI4" s="6">
        <v>124609.0</v>
      </c>
      <c r="AJ4" s="9">
        <f t="shared" si="14"/>
        <v>0.2500862699</v>
      </c>
      <c r="AK4" s="16">
        <v>408904.0</v>
      </c>
      <c r="AL4" s="17">
        <f t="shared" si="15"/>
        <v>0.06873006867</v>
      </c>
      <c r="AM4" s="17">
        <f t="shared" si="16"/>
        <v>0.3047390096</v>
      </c>
      <c r="AN4" s="17">
        <f t="shared" si="17"/>
        <v>0.1696931774</v>
      </c>
      <c r="AO4" s="18">
        <v>251304.0</v>
      </c>
      <c r="AP4" s="9">
        <f t="shared" si="18"/>
        <v>-0.3801451628</v>
      </c>
    </row>
    <row r="5" ht="15.75" customHeight="1">
      <c r="A5" s="6">
        <v>21.0</v>
      </c>
      <c r="B5" s="6" t="s">
        <v>47</v>
      </c>
      <c r="C5" s="6" t="s">
        <v>48</v>
      </c>
      <c r="D5" s="7">
        <v>282.0</v>
      </c>
      <c r="E5" s="7">
        <v>1467.0</v>
      </c>
      <c r="F5" s="7">
        <v>151.0</v>
      </c>
      <c r="G5" s="8">
        <f t="shared" si="2"/>
        <v>0.5354609929</v>
      </c>
      <c r="H5" s="7" t="s">
        <v>42</v>
      </c>
      <c r="I5" s="6">
        <v>100.0</v>
      </c>
      <c r="J5" s="6">
        <v>155.0</v>
      </c>
      <c r="K5" s="6">
        <v>158.0</v>
      </c>
      <c r="L5" s="9">
        <f t="shared" si="3"/>
        <v>0.3546099291</v>
      </c>
      <c r="M5" s="9">
        <f t="shared" si="4"/>
        <v>0.5496453901</v>
      </c>
      <c r="N5" s="10">
        <f t="shared" si="5"/>
        <v>0.5602836879</v>
      </c>
      <c r="O5" s="10">
        <f t="shared" si="6"/>
        <v>1.046357616</v>
      </c>
      <c r="P5" s="11">
        <f t="shared" si="7"/>
        <v>-0.04635761589</v>
      </c>
      <c r="Q5" s="6">
        <v>972.0</v>
      </c>
      <c r="R5" s="9">
        <f t="shared" si="19"/>
        <v>0.6625766871</v>
      </c>
      <c r="S5" s="11">
        <f t="shared" si="20"/>
        <v>0.112931297</v>
      </c>
      <c r="T5" s="12"/>
      <c r="U5" s="6">
        <v>53334.0</v>
      </c>
      <c r="V5" s="6">
        <v>74441.0</v>
      </c>
      <c r="W5" s="6">
        <v>74441.0</v>
      </c>
      <c r="X5" s="6">
        <f t="shared" si="8"/>
        <v>55</v>
      </c>
      <c r="Y5" s="6">
        <f t="shared" si="22"/>
        <v>21107</v>
      </c>
      <c r="Z5" s="6">
        <f t="shared" si="9"/>
        <v>3</v>
      </c>
      <c r="AA5" s="6">
        <f t="shared" si="10"/>
        <v>0</v>
      </c>
      <c r="AB5" s="13">
        <f t="shared" ref="AB5:AD5" si="23">U5/I5</f>
        <v>533.34</v>
      </c>
      <c r="AC5" s="13">
        <f t="shared" si="23"/>
        <v>480.2645161</v>
      </c>
      <c r="AD5" s="14">
        <f t="shared" si="23"/>
        <v>471.1455696</v>
      </c>
      <c r="AE5" s="7">
        <f t="shared" si="12"/>
        <v>71142.98101</v>
      </c>
      <c r="AF5" s="15"/>
      <c r="AG5" s="6">
        <v>471967.0</v>
      </c>
      <c r="AH5" s="9">
        <f t="shared" si="13"/>
        <v>0.1577250104</v>
      </c>
      <c r="AI5" s="6">
        <v>209009.0</v>
      </c>
      <c r="AJ5" s="9">
        <f t="shared" si="14"/>
        <v>-0.6438383036</v>
      </c>
      <c r="AK5" s="16">
        <v>442384.0</v>
      </c>
      <c r="AL5" s="17">
        <f t="shared" si="15"/>
        <v>0.06687176751</v>
      </c>
      <c r="AM5" s="17">
        <f t="shared" si="16"/>
        <v>0.4724605772</v>
      </c>
      <c r="AN5" s="17">
        <f t="shared" si="17"/>
        <v>-0.6661626006</v>
      </c>
      <c r="AO5" s="18">
        <v>395520.0</v>
      </c>
      <c r="AP5" s="9">
        <f t="shared" si="18"/>
        <v>-0.8117895429</v>
      </c>
    </row>
    <row r="6" ht="15.75" customHeight="1">
      <c r="A6" s="6">
        <v>10.0</v>
      </c>
      <c r="B6" s="6" t="s">
        <v>49</v>
      </c>
      <c r="C6" s="6" t="s">
        <v>50</v>
      </c>
      <c r="D6" s="7">
        <v>220.0</v>
      </c>
      <c r="E6" s="7">
        <v>649.0</v>
      </c>
      <c r="F6" s="7">
        <v>220.0</v>
      </c>
      <c r="G6" s="8">
        <f t="shared" si="2"/>
        <v>1</v>
      </c>
      <c r="H6" s="7" t="s">
        <v>42</v>
      </c>
      <c r="I6" s="6">
        <v>202.0</v>
      </c>
      <c r="J6" s="6">
        <v>218.0</v>
      </c>
      <c r="K6" s="6">
        <v>219.0</v>
      </c>
      <c r="L6" s="9">
        <f t="shared" si="3"/>
        <v>0.9181818182</v>
      </c>
      <c r="M6" s="9">
        <f t="shared" si="4"/>
        <v>0.9909090909</v>
      </c>
      <c r="N6" s="10">
        <f t="shared" si="5"/>
        <v>0.9954545455</v>
      </c>
      <c r="O6" s="10">
        <f t="shared" si="6"/>
        <v>0.9954545455</v>
      </c>
      <c r="P6" s="11">
        <f t="shared" si="7"/>
        <v>0.004545454545</v>
      </c>
      <c r="Q6" s="6">
        <v>644.0</v>
      </c>
      <c r="R6" s="9">
        <f t="shared" si="19"/>
        <v>0.9922958398</v>
      </c>
      <c r="S6" s="11">
        <f t="shared" si="20"/>
        <v>0.001386748844</v>
      </c>
      <c r="T6" s="12"/>
      <c r="U6" s="6">
        <v>70939.0</v>
      </c>
      <c r="V6" s="6">
        <v>84124.0</v>
      </c>
      <c r="W6" s="6">
        <v>84124.0</v>
      </c>
      <c r="X6" s="6">
        <f t="shared" si="8"/>
        <v>16</v>
      </c>
      <c r="Y6" s="6">
        <f t="shared" si="22"/>
        <v>13185</v>
      </c>
      <c r="Z6" s="6">
        <f t="shared" si="9"/>
        <v>1</v>
      </c>
      <c r="AA6" s="6">
        <f t="shared" si="10"/>
        <v>0</v>
      </c>
      <c r="AB6" s="13">
        <f t="shared" ref="AB6:AD6" si="24">U6/I6</f>
        <v>351.1831683</v>
      </c>
      <c r="AC6" s="13">
        <f t="shared" si="24"/>
        <v>385.8899083</v>
      </c>
      <c r="AD6" s="14">
        <f t="shared" si="24"/>
        <v>384.1278539</v>
      </c>
      <c r="AE6" s="7">
        <f t="shared" si="12"/>
        <v>84508.12785</v>
      </c>
      <c r="AF6" s="15"/>
      <c r="AG6" s="6">
        <v>171475.0</v>
      </c>
      <c r="AH6" s="9">
        <f t="shared" si="13"/>
        <v>0.4905904651</v>
      </c>
      <c r="AI6" s="6">
        <v>125564.0</v>
      </c>
      <c r="AJ6" s="9">
        <f t="shared" si="14"/>
        <v>-0.3300309006</v>
      </c>
      <c r="AK6" s="16">
        <v>167239.0</v>
      </c>
      <c r="AL6" s="17">
        <f t="shared" si="15"/>
        <v>0.02532902014</v>
      </c>
      <c r="AM6" s="17">
        <f t="shared" si="16"/>
        <v>0.7508057331</v>
      </c>
      <c r="AN6" s="17">
        <f t="shared" si="17"/>
        <v>-0.3465813546</v>
      </c>
      <c r="AO6" s="18">
        <v>166769.0</v>
      </c>
      <c r="AP6" s="9">
        <f t="shared" si="18"/>
        <v>-0.4955657226</v>
      </c>
    </row>
    <row r="7" ht="15.75" customHeight="1">
      <c r="A7" s="6">
        <v>24.0</v>
      </c>
      <c r="B7" s="6" t="s">
        <v>49</v>
      </c>
      <c r="C7" s="6" t="s">
        <v>51</v>
      </c>
      <c r="D7" s="7">
        <v>252.0</v>
      </c>
      <c r="E7" s="7">
        <v>658.0</v>
      </c>
      <c r="F7" s="7">
        <v>252.0</v>
      </c>
      <c r="G7" s="8">
        <f t="shared" si="2"/>
        <v>1</v>
      </c>
      <c r="H7" s="7" t="s">
        <v>42</v>
      </c>
      <c r="I7" s="6">
        <v>246.0</v>
      </c>
      <c r="J7" s="6">
        <v>243.0</v>
      </c>
      <c r="K7" s="6">
        <v>252.0</v>
      </c>
      <c r="L7" s="9">
        <f t="shared" si="3"/>
        <v>0.9761904762</v>
      </c>
      <c r="M7" s="9">
        <f t="shared" si="4"/>
        <v>0.9642857143</v>
      </c>
      <c r="N7" s="10">
        <f t="shared" si="5"/>
        <v>1</v>
      </c>
      <c r="O7" s="10">
        <f t="shared" si="6"/>
        <v>1</v>
      </c>
      <c r="P7" s="11">
        <f t="shared" si="7"/>
        <v>0</v>
      </c>
      <c r="Q7" s="6">
        <v>637.0</v>
      </c>
      <c r="R7" s="9">
        <f t="shared" si="19"/>
        <v>0.9680851064</v>
      </c>
      <c r="S7" s="11">
        <f t="shared" si="20"/>
        <v>0.003799392097</v>
      </c>
      <c r="T7" s="12"/>
      <c r="U7" s="6">
        <v>69870.0</v>
      </c>
      <c r="V7" s="6">
        <v>114310.0</v>
      </c>
      <c r="W7" s="6">
        <v>117506.0</v>
      </c>
      <c r="X7" s="6">
        <f t="shared" si="8"/>
        <v>-3</v>
      </c>
      <c r="Y7" s="6">
        <f t="shared" si="22"/>
        <v>44440</v>
      </c>
      <c r="Z7" s="6">
        <f t="shared" si="9"/>
        <v>9</v>
      </c>
      <c r="AA7" s="6">
        <f t="shared" si="10"/>
        <v>3196</v>
      </c>
      <c r="AB7" s="13">
        <f t="shared" ref="AB7:AD7" si="25">U7/I7</f>
        <v>284.0243902</v>
      </c>
      <c r="AC7" s="13">
        <f t="shared" si="25"/>
        <v>470.4115226</v>
      </c>
      <c r="AD7" s="14">
        <f t="shared" si="25"/>
        <v>466.2936508</v>
      </c>
      <c r="AE7" s="7">
        <f t="shared" si="12"/>
        <v>117506</v>
      </c>
      <c r="AF7" s="15"/>
      <c r="AG7" s="6">
        <v>179851.0</v>
      </c>
      <c r="AH7" s="9">
        <f t="shared" si="13"/>
        <v>0.6533519413</v>
      </c>
      <c r="AI7" s="6">
        <v>134695.0</v>
      </c>
      <c r="AJ7" s="9">
        <f t="shared" si="14"/>
        <v>-0.1276142396</v>
      </c>
      <c r="AK7" s="16">
        <v>167337.0</v>
      </c>
      <c r="AL7" s="17">
        <f t="shared" si="15"/>
        <v>0.07478322188</v>
      </c>
      <c r="AM7" s="17">
        <f t="shared" si="16"/>
        <v>0.8049325612</v>
      </c>
      <c r="AN7" s="17">
        <f t="shared" si="17"/>
        <v>-0.1883146828</v>
      </c>
      <c r="AO7" s="18">
        <v>171397.0</v>
      </c>
      <c r="AP7" s="9">
        <f t="shared" si="18"/>
        <v>-0.3144220727</v>
      </c>
    </row>
    <row r="8" ht="15.75" customHeight="1">
      <c r="A8" s="6">
        <v>33.0</v>
      </c>
      <c r="B8" s="6" t="s">
        <v>44</v>
      </c>
      <c r="C8" s="6" t="s">
        <v>52</v>
      </c>
      <c r="D8" s="7">
        <v>50.0</v>
      </c>
      <c r="E8" s="7">
        <v>226.0</v>
      </c>
      <c r="F8" s="7">
        <v>43.0</v>
      </c>
      <c r="G8" s="8">
        <f t="shared" si="2"/>
        <v>0.86</v>
      </c>
      <c r="H8" s="7" t="s">
        <v>42</v>
      </c>
      <c r="I8" s="6">
        <v>0.0</v>
      </c>
      <c r="J8" s="6">
        <v>0.0</v>
      </c>
      <c r="K8" s="6">
        <v>50.0</v>
      </c>
      <c r="L8" s="9">
        <f t="shared" si="3"/>
        <v>0</v>
      </c>
      <c r="M8" s="9">
        <f t="shared" si="4"/>
        <v>0</v>
      </c>
      <c r="N8" s="10">
        <f t="shared" si="5"/>
        <v>1</v>
      </c>
      <c r="O8" s="10">
        <f t="shared" si="6"/>
        <v>1.162790698</v>
      </c>
      <c r="P8" s="11">
        <f t="shared" si="7"/>
        <v>-0.1627906977</v>
      </c>
      <c r="Q8" s="6">
        <v>0.0</v>
      </c>
      <c r="R8" s="9">
        <f t="shared" si="19"/>
        <v>0</v>
      </c>
      <c r="S8" s="11">
        <f t="shared" si="20"/>
        <v>0</v>
      </c>
      <c r="T8" s="12"/>
      <c r="U8" s="6" t="s">
        <v>43</v>
      </c>
      <c r="V8" s="6" t="s">
        <v>43</v>
      </c>
      <c r="W8" s="6">
        <v>22975.0</v>
      </c>
      <c r="X8" s="6">
        <f t="shared" si="8"/>
        <v>0</v>
      </c>
      <c r="Y8" s="6" t="s">
        <v>43</v>
      </c>
      <c r="Z8" s="6">
        <f t="shared" si="9"/>
        <v>50</v>
      </c>
      <c r="AA8" s="6" t="s">
        <v>43</v>
      </c>
      <c r="AB8" s="13" t="s">
        <v>43</v>
      </c>
      <c r="AC8" s="13" t="s">
        <v>43</v>
      </c>
      <c r="AD8" s="14">
        <f>W8/K8</f>
        <v>459.5</v>
      </c>
      <c r="AE8" s="7">
        <f t="shared" si="12"/>
        <v>19758.5</v>
      </c>
      <c r="AF8" s="15"/>
      <c r="AG8" s="6">
        <v>68638.0</v>
      </c>
      <c r="AH8" s="9">
        <f t="shared" si="13"/>
        <v>0.3347271191</v>
      </c>
      <c r="AI8" s="6">
        <v>25966.0</v>
      </c>
      <c r="AJ8" s="9">
        <f t="shared" si="14"/>
        <v>-0.1151890934</v>
      </c>
      <c r="AK8" s="16">
        <v>62598.0</v>
      </c>
      <c r="AL8" s="17">
        <f t="shared" si="15"/>
        <v>0.09648870571</v>
      </c>
      <c r="AM8" s="17">
        <f t="shared" si="16"/>
        <v>0.4148055848</v>
      </c>
      <c r="AN8" s="17">
        <f t="shared" si="17"/>
        <v>-0.1930505969</v>
      </c>
      <c r="AO8" s="18">
        <v>83649.0</v>
      </c>
      <c r="AP8" s="9">
        <f t="shared" si="18"/>
        <v>-0.7253404105</v>
      </c>
    </row>
    <row r="9" ht="15.75" customHeight="1">
      <c r="A9" s="6">
        <v>29.0</v>
      </c>
      <c r="B9" s="6" t="s">
        <v>47</v>
      </c>
      <c r="C9" s="6" t="s">
        <v>53</v>
      </c>
      <c r="D9" s="7">
        <v>109.0</v>
      </c>
      <c r="E9" s="7">
        <v>655.0</v>
      </c>
      <c r="F9" s="7">
        <v>65.0</v>
      </c>
      <c r="G9" s="8">
        <f t="shared" si="2"/>
        <v>0.5963302752</v>
      </c>
      <c r="H9" s="7" t="s">
        <v>42</v>
      </c>
      <c r="I9" s="6">
        <v>30.0</v>
      </c>
      <c r="J9" s="6">
        <v>60.0</v>
      </c>
      <c r="K9" s="6">
        <v>59.0</v>
      </c>
      <c r="L9" s="9">
        <f t="shared" si="3"/>
        <v>0.2752293578</v>
      </c>
      <c r="M9" s="9">
        <f t="shared" si="4"/>
        <v>0.5504587156</v>
      </c>
      <c r="N9" s="10">
        <f t="shared" si="5"/>
        <v>0.5412844037</v>
      </c>
      <c r="O9" s="10">
        <f t="shared" si="6"/>
        <v>0.9076923077</v>
      </c>
      <c r="P9" s="11">
        <f t="shared" si="7"/>
        <v>0.09230769231</v>
      </c>
      <c r="Q9" s="6">
        <v>395.0</v>
      </c>
      <c r="R9" s="9">
        <f t="shared" si="19"/>
        <v>0.6030534351</v>
      </c>
      <c r="S9" s="11">
        <f t="shared" si="20"/>
        <v>0.05259471952</v>
      </c>
      <c r="T9" s="12"/>
      <c r="U9" s="6">
        <v>8771.0</v>
      </c>
      <c r="V9" s="6">
        <v>31674.0</v>
      </c>
      <c r="W9" s="6">
        <v>43464.0</v>
      </c>
      <c r="X9" s="6">
        <f t="shared" si="8"/>
        <v>30</v>
      </c>
      <c r="Y9" s="6">
        <f>V9-U9</f>
        <v>22903</v>
      </c>
      <c r="Z9" s="6">
        <f t="shared" si="9"/>
        <v>-1</v>
      </c>
      <c r="AA9" s="6">
        <f t="shared" ref="AA9:AA35" si="27">W9-V9</f>
        <v>11790</v>
      </c>
      <c r="AB9" s="13">
        <f t="shared" ref="AB9:AD9" si="26">U9/I9</f>
        <v>292.3666667</v>
      </c>
      <c r="AC9" s="13">
        <f t="shared" si="26"/>
        <v>527.9</v>
      </c>
      <c r="AD9" s="14">
        <f t="shared" si="26"/>
        <v>736.6779661</v>
      </c>
      <c r="AE9" s="7">
        <f t="shared" si="12"/>
        <v>47884.0678</v>
      </c>
      <c r="AF9" s="15"/>
      <c r="AG9" s="6">
        <v>220210.0</v>
      </c>
      <c r="AH9" s="9">
        <f t="shared" si="13"/>
        <v>0.1973752327</v>
      </c>
      <c r="AI9" s="6">
        <v>70419.0</v>
      </c>
      <c r="AJ9" s="9">
        <f t="shared" si="14"/>
        <v>-0.3827802156</v>
      </c>
      <c r="AK9" s="16">
        <v>189467.0</v>
      </c>
      <c r="AL9" s="17">
        <f t="shared" si="15"/>
        <v>0.1622604464</v>
      </c>
      <c r="AM9" s="17">
        <f t="shared" si="16"/>
        <v>0.371668945</v>
      </c>
      <c r="AN9" s="17">
        <f t="shared" si="17"/>
        <v>-0.4689488175</v>
      </c>
      <c r="AO9" s="18">
        <v>266195.0</v>
      </c>
      <c r="AP9" s="9">
        <f t="shared" si="18"/>
        <v>-0.8367212006</v>
      </c>
    </row>
    <row r="10" ht="15.75" customHeight="1">
      <c r="A10" s="6">
        <v>11.0</v>
      </c>
      <c r="B10" s="6" t="s">
        <v>54</v>
      </c>
      <c r="C10" s="6" t="s">
        <v>55</v>
      </c>
      <c r="D10" s="7">
        <v>233.0</v>
      </c>
      <c r="E10" s="7">
        <v>828.0</v>
      </c>
      <c r="F10" s="7">
        <v>233.0</v>
      </c>
      <c r="G10" s="8">
        <f t="shared" si="2"/>
        <v>1</v>
      </c>
      <c r="H10" s="7" t="s">
        <v>42</v>
      </c>
      <c r="I10" s="6">
        <v>0.0</v>
      </c>
      <c r="J10" s="6">
        <v>101.0</v>
      </c>
      <c r="K10" s="6">
        <v>232.0</v>
      </c>
      <c r="L10" s="9">
        <f t="shared" si="3"/>
        <v>0</v>
      </c>
      <c r="M10" s="9">
        <f t="shared" si="4"/>
        <v>0.4334763948</v>
      </c>
      <c r="N10" s="10">
        <f t="shared" si="5"/>
        <v>0.9957081545</v>
      </c>
      <c r="O10" s="10">
        <f t="shared" si="6"/>
        <v>0.9957081545</v>
      </c>
      <c r="P10" s="11">
        <f t="shared" si="7"/>
        <v>0.004291845494</v>
      </c>
      <c r="Q10" s="6">
        <v>326.0</v>
      </c>
      <c r="R10" s="9">
        <f t="shared" si="19"/>
        <v>0.3937198068</v>
      </c>
      <c r="S10" s="11">
        <f t="shared" si="20"/>
        <v>-0.03975658809</v>
      </c>
      <c r="T10" s="12"/>
      <c r="U10" s="6" t="s">
        <v>43</v>
      </c>
      <c r="V10" s="6">
        <v>22568.0</v>
      </c>
      <c r="W10" s="6">
        <v>39740.0</v>
      </c>
      <c r="X10" s="6">
        <f t="shared" si="8"/>
        <v>101</v>
      </c>
      <c r="Y10" s="6" t="s">
        <v>43</v>
      </c>
      <c r="Z10" s="6">
        <f t="shared" si="9"/>
        <v>131</v>
      </c>
      <c r="AA10" s="6">
        <f t="shared" si="27"/>
        <v>17172</v>
      </c>
      <c r="AB10" s="13" t="s">
        <v>43</v>
      </c>
      <c r="AC10" s="13">
        <f t="shared" ref="AC10:AD10" si="28">V10/J10</f>
        <v>223.4455446</v>
      </c>
      <c r="AD10" s="14">
        <f t="shared" si="28"/>
        <v>171.2931034</v>
      </c>
      <c r="AE10" s="7">
        <f t="shared" si="12"/>
        <v>39911.2931</v>
      </c>
      <c r="AF10" s="15"/>
      <c r="AG10" s="6">
        <v>235213.0</v>
      </c>
      <c r="AH10" s="9">
        <f t="shared" si="13"/>
        <v>0.1689532466</v>
      </c>
      <c r="AI10" s="6" t="s">
        <v>43</v>
      </c>
      <c r="AJ10" s="9" t="s">
        <v>43</v>
      </c>
      <c r="AK10" s="19" t="s">
        <v>43</v>
      </c>
      <c r="AL10" s="17" t="s">
        <v>43</v>
      </c>
      <c r="AM10" s="18" t="s">
        <v>43</v>
      </c>
      <c r="AN10" s="17" t="s">
        <v>43</v>
      </c>
      <c r="AO10" s="18">
        <v>360606.0</v>
      </c>
      <c r="AP10" s="9">
        <f t="shared" si="18"/>
        <v>-0.8897966201</v>
      </c>
    </row>
    <row r="11" ht="15.75" customHeight="1">
      <c r="A11" s="6">
        <v>23.0</v>
      </c>
      <c r="B11" s="6" t="s">
        <v>44</v>
      </c>
      <c r="C11" s="6" t="s">
        <v>56</v>
      </c>
      <c r="D11" s="7">
        <v>181.0</v>
      </c>
      <c r="E11" s="7">
        <v>798.0</v>
      </c>
      <c r="F11" s="7">
        <v>126.0</v>
      </c>
      <c r="G11" s="8">
        <f t="shared" si="2"/>
        <v>0.6961325967</v>
      </c>
      <c r="H11" s="7" t="s">
        <v>42</v>
      </c>
      <c r="I11" s="6">
        <v>35.0</v>
      </c>
      <c r="J11" s="6">
        <v>74.0</v>
      </c>
      <c r="K11" s="6">
        <v>109.0</v>
      </c>
      <c r="L11" s="9">
        <f t="shared" si="3"/>
        <v>0.1933701657</v>
      </c>
      <c r="M11" s="9">
        <f t="shared" si="4"/>
        <v>0.408839779</v>
      </c>
      <c r="N11" s="10">
        <f t="shared" si="5"/>
        <v>0.6022099448</v>
      </c>
      <c r="O11" s="10">
        <f t="shared" si="6"/>
        <v>0.8650793651</v>
      </c>
      <c r="P11" s="11">
        <f t="shared" si="7"/>
        <v>0.1349206349</v>
      </c>
      <c r="Q11" s="6">
        <v>301.0</v>
      </c>
      <c r="R11" s="9">
        <f t="shared" si="19"/>
        <v>0.3771929825</v>
      </c>
      <c r="S11" s="11">
        <f t="shared" si="20"/>
        <v>-0.03164679655</v>
      </c>
      <c r="T11" s="12"/>
      <c r="U11" s="6">
        <v>15054.0</v>
      </c>
      <c r="V11" s="6">
        <v>35371.0</v>
      </c>
      <c r="W11" s="6">
        <v>60483.0</v>
      </c>
      <c r="X11" s="6">
        <f t="shared" si="8"/>
        <v>39</v>
      </c>
      <c r="Y11" s="6">
        <f t="shared" ref="Y11:Y35" si="30">V11-U11</f>
        <v>20317</v>
      </c>
      <c r="Z11" s="6">
        <f t="shared" si="9"/>
        <v>35</v>
      </c>
      <c r="AA11" s="6">
        <f t="shared" si="27"/>
        <v>25112</v>
      </c>
      <c r="AB11" s="13">
        <f t="shared" ref="AB11:AD11" si="29">U11/I11</f>
        <v>430.1142857</v>
      </c>
      <c r="AC11" s="13">
        <f t="shared" si="29"/>
        <v>477.9864865</v>
      </c>
      <c r="AD11" s="14">
        <f t="shared" si="29"/>
        <v>554.8899083</v>
      </c>
      <c r="AE11" s="7">
        <f t="shared" si="12"/>
        <v>69916.12844</v>
      </c>
      <c r="AF11" s="15"/>
      <c r="AG11" s="6">
        <v>250233.0</v>
      </c>
      <c r="AH11" s="9">
        <f t="shared" si="13"/>
        <v>0.2417067293</v>
      </c>
      <c r="AI11" s="6">
        <v>108712.0</v>
      </c>
      <c r="AJ11" s="9">
        <f t="shared" ref="AJ11:AJ35" si="32">(W11-AI11)/AI11</f>
        <v>-0.4436400765</v>
      </c>
      <c r="AK11" s="16">
        <v>238466.0</v>
      </c>
      <c r="AL11" s="17">
        <f t="shared" ref="AL11:AL35" si="33">(AG11-AK11)/AK11</f>
        <v>0.04934456065</v>
      </c>
      <c r="AM11" s="17">
        <f t="shared" ref="AM11:AM35" si="34">AI11/AK11</f>
        <v>0.4558805029</v>
      </c>
      <c r="AN11" s="17">
        <f t="shared" ref="AN11:AN35" si="35">(AH11-AM11)/AM11</f>
        <v>-0.4698024421</v>
      </c>
      <c r="AO11" s="18">
        <v>292361.0</v>
      </c>
      <c r="AP11" s="9">
        <f t="shared" si="18"/>
        <v>-0.7931222017</v>
      </c>
    </row>
    <row r="12" ht="15.75" customHeight="1">
      <c r="A12" s="6">
        <v>30.0</v>
      </c>
      <c r="B12" s="6" t="s">
        <v>57</v>
      </c>
      <c r="C12" s="6" t="s">
        <v>58</v>
      </c>
      <c r="D12" s="7">
        <v>97.0</v>
      </c>
      <c r="E12" s="7">
        <v>937.0</v>
      </c>
      <c r="F12" s="7">
        <v>97.0</v>
      </c>
      <c r="G12" s="8">
        <f t="shared" si="2"/>
        <v>1</v>
      </c>
      <c r="H12" s="7" t="s">
        <v>42</v>
      </c>
      <c r="I12" s="6">
        <v>68.0</v>
      </c>
      <c r="J12" s="6">
        <v>61.0</v>
      </c>
      <c r="K12" s="6">
        <v>97.0</v>
      </c>
      <c r="L12" s="9">
        <f t="shared" si="3"/>
        <v>0.7010309278</v>
      </c>
      <c r="M12" s="9">
        <f t="shared" si="4"/>
        <v>0.6288659794</v>
      </c>
      <c r="N12" s="10">
        <f t="shared" si="5"/>
        <v>1</v>
      </c>
      <c r="O12" s="10">
        <f t="shared" si="6"/>
        <v>1</v>
      </c>
      <c r="P12" s="11">
        <f t="shared" si="7"/>
        <v>0</v>
      </c>
      <c r="Q12" s="6">
        <v>775.0</v>
      </c>
      <c r="R12" s="9">
        <f t="shared" si="19"/>
        <v>0.8271077908</v>
      </c>
      <c r="S12" s="11">
        <f t="shared" si="20"/>
        <v>0.1982418114</v>
      </c>
      <c r="T12" s="12"/>
      <c r="U12" s="20">
        <v>18641.0</v>
      </c>
      <c r="V12" s="6">
        <v>70218.0</v>
      </c>
      <c r="W12" s="6">
        <v>115333.0</v>
      </c>
      <c r="X12" s="6">
        <f t="shared" si="8"/>
        <v>-7</v>
      </c>
      <c r="Y12" s="6">
        <f t="shared" si="30"/>
        <v>51577</v>
      </c>
      <c r="Z12" s="6">
        <f t="shared" si="9"/>
        <v>36</v>
      </c>
      <c r="AA12" s="6">
        <f t="shared" si="27"/>
        <v>45115</v>
      </c>
      <c r="AB12" s="13">
        <f t="shared" ref="AB12:AD12" si="31">U12/I12</f>
        <v>274.1323529</v>
      </c>
      <c r="AC12" s="13">
        <f t="shared" si="31"/>
        <v>1151.114754</v>
      </c>
      <c r="AD12" s="14">
        <f t="shared" si="31"/>
        <v>1189</v>
      </c>
      <c r="AE12" s="7">
        <f t="shared" si="12"/>
        <v>115333</v>
      </c>
      <c r="AF12" s="15"/>
      <c r="AG12" s="6">
        <v>323267.0</v>
      </c>
      <c r="AH12" s="9">
        <f t="shared" si="13"/>
        <v>0.3567731937</v>
      </c>
      <c r="AI12" s="6">
        <v>83405.0</v>
      </c>
      <c r="AJ12" s="9">
        <f t="shared" si="32"/>
        <v>0.3828067862</v>
      </c>
      <c r="AK12" s="16">
        <v>303494.0</v>
      </c>
      <c r="AL12" s="17">
        <f t="shared" si="33"/>
        <v>0.06515120563</v>
      </c>
      <c r="AM12" s="17">
        <f t="shared" si="34"/>
        <v>0.2748159766</v>
      </c>
      <c r="AN12" s="17">
        <f t="shared" si="35"/>
        <v>0.2982258095</v>
      </c>
      <c r="AO12" s="18">
        <v>105010.0</v>
      </c>
      <c r="AP12" s="9">
        <f t="shared" si="18"/>
        <v>0.09830492334</v>
      </c>
    </row>
    <row r="13" ht="15.75" customHeight="1">
      <c r="A13" s="6">
        <v>32.0</v>
      </c>
      <c r="B13" s="6" t="s">
        <v>44</v>
      </c>
      <c r="C13" s="6" t="s">
        <v>59</v>
      </c>
      <c r="D13" s="7">
        <v>300.0</v>
      </c>
      <c r="E13" s="7">
        <v>1738.0</v>
      </c>
      <c r="F13" s="7">
        <v>267.0</v>
      </c>
      <c r="G13" s="8">
        <f t="shared" si="2"/>
        <v>0.89</v>
      </c>
      <c r="H13" s="7" t="s">
        <v>42</v>
      </c>
      <c r="I13" s="6">
        <v>128.0</v>
      </c>
      <c r="J13" s="6">
        <v>166.0</v>
      </c>
      <c r="K13" s="6">
        <v>253.0</v>
      </c>
      <c r="L13" s="9">
        <f t="shared" si="3"/>
        <v>0.4266666667</v>
      </c>
      <c r="M13" s="9">
        <f t="shared" si="4"/>
        <v>0.5533333333</v>
      </c>
      <c r="N13" s="10">
        <f t="shared" si="5"/>
        <v>0.8433333333</v>
      </c>
      <c r="O13" s="10">
        <f t="shared" si="6"/>
        <v>0.9475655431</v>
      </c>
      <c r="P13" s="11">
        <f t="shared" si="7"/>
        <v>0.05243445693</v>
      </c>
      <c r="Q13" s="6" t="s">
        <v>43</v>
      </c>
      <c r="R13" s="9" t="s">
        <v>43</v>
      </c>
      <c r="S13" s="9" t="s">
        <v>43</v>
      </c>
      <c r="T13" s="12"/>
      <c r="U13" s="6">
        <v>57358.0</v>
      </c>
      <c r="V13" s="6">
        <v>104459.0</v>
      </c>
      <c r="W13" s="6">
        <v>120056.0</v>
      </c>
      <c r="X13" s="6">
        <f t="shared" si="8"/>
        <v>38</v>
      </c>
      <c r="Y13" s="6">
        <f t="shared" si="30"/>
        <v>47101</v>
      </c>
      <c r="Z13" s="6">
        <f t="shared" si="9"/>
        <v>87</v>
      </c>
      <c r="AA13" s="6">
        <f t="shared" si="27"/>
        <v>15597</v>
      </c>
      <c r="AB13" s="13">
        <f t="shared" ref="AB13:AD13" si="36">U13/I13</f>
        <v>448.109375</v>
      </c>
      <c r="AC13" s="13">
        <f t="shared" si="36"/>
        <v>629.2710843</v>
      </c>
      <c r="AD13" s="14">
        <f t="shared" si="36"/>
        <v>474.5296443</v>
      </c>
      <c r="AE13" s="7">
        <f t="shared" si="12"/>
        <v>126699.415</v>
      </c>
      <c r="AF13" s="15"/>
      <c r="AG13" s="6">
        <v>574055.0</v>
      </c>
      <c r="AH13" s="9">
        <f t="shared" si="13"/>
        <v>0.2091367552</v>
      </c>
      <c r="AI13" s="6">
        <v>339645.0</v>
      </c>
      <c r="AJ13" s="9">
        <f t="shared" si="32"/>
        <v>-0.6465250482</v>
      </c>
      <c r="AK13" s="16">
        <v>539956.0</v>
      </c>
      <c r="AL13" s="17">
        <f t="shared" si="33"/>
        <v>0.06315144197</v>
      </c>
      <c r="AM13" s="17">
        <f t="shared" si="34"/>
        <v>0.629023476</v>
      </c>
      <c r="AN13" s="17">
        <f t="shared" si="35"/>
        <v>-0.6675215422</v>
      </c>
      <c r="AO13" s="18">
        <v>515416.0</v>
      </c>
      <c r="AP13" s="9">
        <f t="shared" si="18"/>
        <v>-0.7670697068</v>
      </c>
    </row>
    <row r="14" ht="15.75" customHeight="1">
      <c r="A14" s="6">
        <v>28.0</v>
      </c>
      <c r="B14" s="6" t="s">
        <v>47</v>
      </c>
      <c r="C14" s="6" t="s">
        <v>60</v>
      </c>
      <c r="D14" s="7">
        <v>62.0</v>
      </c>
      <c r="E14" s="7">
        <v>322.0</v>
      </c>
      <c r="F14" s="7">
        <v>55.0</v>
      </c>
      <c r="G14" s="8">
        <f t="shared" si="2"/>
        <v>0.8870967742</v>
      </c>
      <c r="H14" s="7" t="s">
        <v>42</v>
      </c>
      <c r="I14" s="6">
        <v>25.0</v>
      </c>
      <c r="J14" s="6">
        <v>51.0</v>
      </c>
      <c r="K14" s="6">
        <v>54.0</v>
      </c>
      <c r="L14" s="9">
        <f t="shared" si="3"/>
        <v>0.4032258065</v>
      </c>
      <c r="M14" s="9">
        <f t="shared" si="4"/>
        <v>0.8225806452</v>
      </c>
      <c r="N14" s="10">
        <f t="shared" si="5"/>
        <v>0.8709677419</v>
      </c>
      <c r="O14" s="10">
        <f t="shared" si="6"/>
        <v>0.9818181818</v>
      </c>
      <c r="P14" s="11">
        <f t="shared" si="7"/>
        <v>0.01818181818</v>
      </c>
      <c r="Q14" s="6" t="s">
        <v>43</v>
      </c>
      <c r="R14" s="9" t="s">
        <v>43</v>
      </c>
      <c r="S14" s="9" t="s">
        <v>43</v>
      </c>
      <c r="T14" s="12"/>
      <c r="U14" s="6">
        <v>18215.0</v>
      </c>
      <c r="V14" s="6">
        <v>36910.0</v>
      </c>
      <c r="W14" s="6">
        <v>38135.0</v>
      </c>
      <c r="X14" s="6">
        <f t="shared" si="8"/>
        <v>26</v>
      </c>
      <c r="Y14" s="6">
        <f t="shared" si="30"/>
        <v>18695</v>
      </c>
      <c r="Z14" s="6">
        <f t="shared" si="9"/>
        <v>3</v>
      </c>
      <c r="AA14" s="6">
        <f t="shared" si="27"/>
        <v>1225</v>
      </c>
      <c r="AB14" s="13">
        <f t="shared" ref="AB14:AD14" si="37">U14/I14</f>
        <v>728.6</v>
      </c>
      <c r="AC14" s="13">
        <f t="shared" si="37"/>
        <v>723.7254902</v>
      </c>
      <c r="AD14" s="14">
        <f t="shared" si="37"/>
        <v>706.2037037</v>
      </c>
      <c r="AE14" s="7">
        <f t="shared" si="12"/>
        <v>38841.2037</v>
      </c>
      <c r="AF14" s="15"/>
      <c r="AG14" s="6">
        <v>103386.0</v>
      </c>
      <c r="AH14" s="9">
        <f t="shared" si="13"/>
        <v>0.3688603873</v>
      </c>
      <c r="AI14" s="6">
        <v>55371.0</v>
      </c>
      <c r="AJ14" s="9">
        <f t="shared" si="32"/>
        <v>-0.3112820791</v>
      </c>
      <c r="AK14" s="16">
        <v>94794.0</v>
      </c>
      <c r="AL14" s="17">
        <f t="shared" si="33"/>
        <v>0.09063864802</v>
      </c>
      <c r="AM14" s="17">
        <f t="shared" si="34"/>
        <v>0.5841192481</v>
      </c>
      <c r="AN14" s="17">
        <f t="shared" si="35"/>
        <v>-0.3685186911</v>
      </c>
      <c r="AO14" s="18">
        <v>149695.0</v>
      </c>
      <c r="AP14" s="9">
        <f t="shared" si="18"/>
        <v>-0.7452486723</v>
      </c>
    </row>
    <row r="15" ht="15.75" customHeight="1">
      <c r="A15" s="6">
        <v>1.0</v>
      </c>
      <c r="B15" s="6" t="s">
        <v>61</v>
      </c>
      <c r="C15" s="6" t="s">
        <v>61</v>
      </c>
      <c r="D15" s="7">
        <v>558.0</v>
      </c>
      <c r="E15" s="7">
        <v>4777.0</v>
      </c>
      <c r="F15" s="7">
        <v>558.0</v>
      </c>
      <c r="G15" s="8">
        <f t="shared" si="2"/>
        <v>1</v>
      </c>
      <c r="H15" s="7" t="s">
        <v>42</v>
      </c>
      <c r="I15" s="6">
        <v>516.0</v>
      </c>
      <c r="J15" s="6">
        <v>554.0</v>
      </c>
      <c r="K15" s="6">
        <v>557.0</v>
      </c>
      <c r="L15" s="9">
        <f t="shared" si="3"/>
        <v>0.9247311828</v>
      </c>
      <c r="M15" s="9">
        <f t="shared" si="4"/>
        <v>0.9928315412</v>
      </c>
      <c r="N15" s="10">
        <f t="shared" si="5"/>
        <v>0.9982078853</v>
      </c>
      <c r="O15" s="10">
        <f t="shared" si="6"/>
        <v>0.9982078853</v>
      </c>
      <c r="P15" s="11">
        <f t="shared" si="7"/>
        <v>0.001792114695</v>
      </c>
      <c r="Q15" s="6">
        <v>4733.0</v>
      </c>
      <c r="R15" s="9">
        <f t="shared" ref="R15:R17" si="39">Q15/E15</f>
        <v>0.9907891982</v>
      </c>
      <c r="S15" s="11">
        <f t="shared" ref="S15:S17" si="40">R15-M15</f>
        <v>-0.002042342977</v>
      </c>
      <c r="T15" s="12"/>
      <c r="U15" s="6">
        <v>440808.0</v>
      </c>
      <c r="V15" s="6">
        <v>458549.0</v>
      </c>
      <c r="W15" s="6">
        <v>458549.0</v>
      </c>
      <c r="X15" s="6">
        <f t="shared" si="8"/>
        <v>38</v>
      </c>
      <c r="Y15" s="6">
        <f t="shared" si="30"/>
        <v>17741</v>
      </c>
      <c r="Z15" s="6">
        <f t="shared" si="9"/>
        <v>3</v>
      </c>
      <c r="AA15" s="6">
        <f t="shared" si="27"/>
        <v>0</v>
      </c>
      <c r="AB15" s="13">
        <f t="shared" ref="AB15:AD15" si="38">U15/I15</f>
        <v>854.2790698</v>
      </c>
      <c r="AC15" s="13">
        <f t="shared" si="38"/>
        <v>827.7057762</v>
      </c>
      <c r="AD15" s="14">
        <f t="shared" si="38"/>
        <v>823.2477558</v>
      </c>
      <c r="AE15" s="7">
        <f t="shared" si="12"/>
        <v>459372.2478</v>
      </c>
      <c r="AF15" s="15"/>
      <c r="AG15" s="6">
        <v>1696341.0</v>
      </c>
      <c r="AH15" s="9">
        <f t="shared" si="13"/>
        <v>0.2703165224</v>
      </c>
      <c r="AI15" s="6">
        <v>700945.0</v>
      </c>
      <c r="AJ15" s="9">
        <f t="shared" si="32"/>
        <v>-0.3458131522</v>
      </c>
      <c r="AK15" s="16">
        <v>1567465.0</v>
      </c>
      <c r="AL15" s="17">
        <f t="shared" si="33"/>
        <v>0.0822193797</v>
      </c>
      <c r="AM15" s="17">
        <f t="shared" si="34"/>
        <v>0.4471838287</v>
      </c>
      <c r="AN15" s="17">
        <f t="shared" si="35"/>
        <v>-0.3955136454</v>
      </c>
      <c r="AO15" s="18">
        <v>789077.0</v>
      </c>
      <c r="AP15" s="9">
        <f t="shared" si="18"/>
        <v>-0.4188792729</v>
      </c>
    </row>
    <row r="16" ht="15.75" customHeight="1">
      <c r="A16" s="6">
        <v>27.0</v>
      </c>
      <c r="B16" s="6" t="s">
        <v>57</v>
      </c>
      <c r="C16" s="6" t="s">
        <v>62</v>
      </c>
      <c r="D16" s="7">
        <v>174.0</v>
      </c>
      <c r="E16" s="7">
        <v>1584.0</v>
      </c>
      <c r="F16" s="7">
        <v>169.0</v>
      </c>
      <c r="G16" s="8">
        <f t="shared" si="2"/>
        <v>0.9712643678</v>
      </c>
      <c r="H16" s="7" t="s">
        <v>42</v>
      </c>
      <c r="I16" s="6">
        <v>43.0</v>
      </c>
      <c r="J16" s="6">
        <v>151.0</v>
      </c>
      <c r="K16" s="6">
        <v>167.0</v>
      </c>
      <c r="L16" s="9">
        <f t="shared" si="3"/>
        <v>0.2471264368</v>
      </c>
      <c r="M16" s="9">
        <f t="shared" si="4"/>
        <v>0.867816092</v>
      </c>
      <c r="N16" s="10">
        <f t="shared" si="5"/>
        <v>0.9597701149</v>
      </c>
      <c r="O16" s="10">
        <f t="shared" si="6"/>
        <v>0.9881656805</v>
      </c>
      <c r="P16" s="11">
        <f t="shared" si="7"/>
        <v>0.01183431953</v>
      </c>
      <c r="Q16" s="6">
        <v>1457.0</v>
      </c>
      <c r="R16" s="9">
        <f t="shared" si="39"/>
        <v>0.9198232323</v>
      </c>
      <c r="S16" s="11">
        <f t="shared" si="40"/>
        <v>0.05200714037</v>
      </c>
      <c r="T16" s="12"/>
      <c r="U16" s="6">
        <v>25153.0</v>
      </c>
      <c r="V16" s="6">
        <v>182540.0</v>
      </c>
      <c r="W16" s="6">
        <v>193624.0</v>
      </c>
      <c r="X16" s="6">
        <f t="shared" si="8"/>
        <v>108</v>
      </c>
      <c r="Y16" s="6">
        <f t="shared" si="30"/>
        <v>157387</v>
      </c>
      <c r="Z16" s="6">
        <f t="shared" si="9"/>
        <v>16</v>
      </c>
      <c r="AA16" s="6">
        <f t="shared" si="27"/>
        <v>11084</v>
      </c>
      <c r="AB16" s="13">
        <f t="shared" ref="AB16:AD16" si="41">U16/I16</f>
        <v>584.9534884</v>
      </c>
      <c r="AC16" s="13">
        <f t="shared" si="41"/>
        <v>1208.874172</v>
      </c>
      <c r="AD16" s="14">
        <f t="shared" si="41"/>
        <v>1159.42515</v>
      </c>
      <c r="AE16" s="7">
        <f t="shared" si="12"/>
        <v>195942.8503</v>
      </c>
      <c r="AF16" s="15"/>
      <c r="AG16" s="6">
        <v>558567.0</v>
      </c>
      <c r="AH16" s="9">
        <f t="shared" si="13"/>
        <v>0.3466441806</v>
      </c>
      <c r="AI16" s="6">
        <v>175944.0</v>
      </c>
      <c r="AJ16" s="9">
        <f t="shared" si="32"/>
        <v>0.1004865184</v>
      </c>
      <c r="AK16" s="16">
        <v>510339.0</v>
      </c>
      <c r="AL16" s="17">
        <f t="shared" si="33"/>
        <v>0.09450188992</v>
      </c>
      <c r="AM16" s="17">
        <f t="shared" si="34"/>
        <v>0.3447590719</v>
      </c>
      <c r="AN16" s="17">
        <f t="shared" si="35"/>
        <v>0.005467901493</v>
      </c>
      <c r="AO16" s="18">
        <v>268537.0</v>
      </c>
      <c r="AP16" s="9">
        <f t="shared" si="18"/>
        <v>-0.2789671442</v>
      </c>
    </row>
    <row r="17" ht="15.75" customHeight="1">
      <c r="A17" s="6">
        <v>2.0</v>
      </c>
      <c r="B17" s="6" t="s">
        <v>63</v>
      </c>
      <c r="C17" s="6" t="s">
        <v>64</v>
      </c>
      <c r="D17" s="7">
        <v>80.0</v>
      </c>
      <c r="E17" s="7">
        <v>481.0</v>
      </c>
      <c r="F17" s="7">
        <v>77.0</v>
      </c>
      <c r="G17" s="8">
        <f t="shared" si="2"/>
        <v>0.9625</v>
      </c>
      <c r="H17" s="7" t="s">
        <v>42</v>
      </c>
      <c r="I17" s="6">
        <v>25.0</v>
      </c>
      <c r="J17" s="6">
        <v>77.0</v>
      </c>
      <c r="K17" s="6">
        <v>78.0</v>
      </c>
      <c r="L17" s="9">
        <f t="shared" si="3"/>
        <v>0.3125</v>
      </c>
      <c r="M17" s="9">
        <f t="shared" si="4"/>
        <v>0.9625</v>
      </c>
      <c r="N17" s="10">
        <f t="shared" si="5"/>
        <v>0.975</v>
      </c>
      <c r="O17" s="10">
        <f t="shared" si="6"/>
        <v>1.012987013</v>
      </c>
      <c r="P17" s="11">
        <f t="shared" si="7"/>
        <v>-0.01298701299</v>
      </c>
      <c r="Q17" s="6">
        <v>464.0</v>
      </c>
      <c r="R17" s="9">
        <f t="shared" si="39"/>
        <v>0.9646569647</v>
      </c>
      <c r="S17" s="11">
        <f t="shared" si="40"/>
        <v>0.002156964657</v>
      </c>
      <c r="T17" s="12"/>
      <c r="U17" s="6">
        <v>10140.0</v>
      </c>
      <c r="V17" s="6">
        <v>34435.0</v>
      </c>
      <c r="W17" s="6">
        <v>34435.0</v>
      </c>
      <c r="X17" s="6">
        <f t="shared" si="8"/>
        <v>52</v>
      </c>
      <c r="Y17" s="6">
        <f t="shared" si="30"/>
        <v>24295</v>
      </c>
      <c r="Z17" s="6">
        <f t="shared" si="9"/>
        <v>1</v>
      </c>
      <c r="AA17" s="6">
        <f t="shared" si="27"/>
        <v>0</v>
      </c>
      <c r="AB17" s="13">
        <f t="shared" ref="AB17:AD17" si="42">U17/I17</f>
        <v>405.6</v>
      </c>
      <c r="AC17" s="13">
        <f t="shared" si="42"/>
        <v>447.2077922</v>
      </c>
      <c r="AD17" s="14">
        <f t="shared" si="42"/>
        <v>441.474359</v>
      </c>
      <c r="AE17" s="7">
        <f t="shared" si="12"/>
        <v>33993.52564</v>
      </c>
      <c r="AF17" s="15"/>
      <c r="AG17" s="6">
        <v>160818.0</v>
      </c>
      <c r="AH17" s="9">
        <f t="shared" si="13"/>
        <v>0.2141240408</v>
      </c>
      <c r="AI17" s="6">
        <v>44585.0</v>
      </c>
      <c r="AJ17" s="9">
        <f t="shared" si="32"/>
        <v>-0.2276550409</v>
      </c>
      <c r="AK17" s="16">
        <v>143971.0</v>
      </c>
      <c r="AL17" s="17">
        <f t="shared" si="33"/>
        <v>0.1170166214</v>
      </c>
      <c r="AM17" s="17">
        <f t="shared" si="34"/>
        <v>0.3096804218</v>
      </c>
      <c r="AN17" s="17">
        <f t="shared" si="35"/>
        <v>-0.3085644884</v>
      </c>
      <c r="AO17" s="18">
        <v>64569.0</v>
      </c>
      <c r="AP17" s="9">
        <f t="shared" si="18"/>
        <v>-0.4666945438</v>
      </c>
    </row>
    <row r="18" ht="15.75" customHeight="1">
      <c r="A18" s="6">
        <v>14.0</v>
      </c>
      <c r="B18" s="6" t="s">
        <v>54</v>
      </c>
      <c r="C18" s="6" t="s">
        <v>65</v>
      </c>
      <c r="D18" s="7">
        <v>186.0</v>
      </c>
      <c r="E18" s="7">
        <v>835.0</v>
      </c>
      <c r="F18" s="7">
        <v>186.0</v>
      </c>
      <c r="G18" s="8">
        <f t="shared" si="2"/>
        <v>1</v>
      </c>
      <c r="H18" s="7" t="s">
        <v>42</v>
      </c>
      <c r="I18" s="6">
        <v>154.0</v>
      </c>
      <c r="J18" s="6">
        <v>182.0</v>
      </c>
      <c r="K18" s="6">
        <v>185.0</v>
      </c>
      <c r="L18" s="9">
        <f t="shared" si="3"/>
        <v>0.8279569892</v>
      </c>
      <c r="M18" s="9">
        <f t="shared" si="4"/>
        <v>0.9784946237</v>
      </c>
      <c r="N18" s="10">
        <f t="shared" si="5"/>
        <v>0.9946236559</v>
      </c>
      <c r="O18" s="10">
        <f t="shared" si="6"/>
        <v>0.9946236559</v>
      </c>
      <c r="P18" s="11">
        <f t="shared" si="7"/>
        <v>0.005376344086</v>
      </c>
      <c r="Q18" s="6" t="s">
        <v>43</v>
      </c>
      <c r="R18" s="9" t="s">
        <v>43</v>
      </c>
      <c r="S18" s="9" t="s">
        <v>43</v>
      </c>
      <c r="T18" s="12"/>
      <c r="U18" s="6">
        <v>50549.0</v>
      </c>
      <c r="V18" s="6">
        <v>93205.0</v>
      </c>
      <c r="W18" s="6">
        <v>94485.0</v>
      </c>
      <c r="X18" s="6">
        <f t="shared" si="8"/>
        <v>28</v>
      </c>
      <c r="Y18" s="6">
        <f t="shared" si="30"/>
        <v>42656</v>
      </c>
      <c r="Z18" s="6">
        <f t="shared" si="9"/>
        <v>3</v>
      </c>
      <c r="AA18" s="6">
        <f t="shared" si="27"/>
        <v>1280</v>
      </c>
      <c r="AB18" s="13">
        <f t="shared" ref="AB18:AD18" si="43">U18/I18</f>
        <v>328.2402597</v>
      </c>
      <c r="AC18" s="13">
        <f t="shared" si="43"/>
        <v>512.1153846</v>
      </c>
      <c r="AD18" s="14">
        <f t="shared" si="43"/>
        <v>510.7297297</v>
      </c>
      <c r="AE18" s="7">
        <f t="shared" si="12"/>
        <v>94995.72973</v>
      </c>
      <c r="AF18" s="15"/>
      <c r="AG18" s="6">
        <v>258116.0</v>
      </c>
      <c r="AH18" s="9">
        <f t="shared" si="13"/>
        <v>0.3660563468</v>
      </c>
      <c r="AI18" s="6">
        <v>79048.0</v>
      </c>
      <c r="AJ18" s="9">
        <f t="shared" si="32"/>
        <v>0.1952864083</v>
      </c>
      <c r="AK18" s="16">
        <v>228469.0</v>
      </c>
      <c r="AL18" s="17">
        <f t="shared" si="33"/>
        <v>0.1297637754</v>
      </c>
      <c r="AM18" s="17">
        <f t="shared" si="34"/>
        <v>0.3459900468</v>
      </c>
      <c r="AN18" s="17">
        <f t="shared" si="35"/>
        <v>0.05799675498</v>
      </c>
      <c r="AO18" s="18">
        <v>111852.0</v>
      </c>
      <c r="AP18" s="9">
        <f t="shared" si="18"/>
        <v>-0.1552676751</v>
      </c>
    </row>
    <row r="19" ht="15.75" customHeight="1">
      <c r="A19" s="6">
        <v>15.0</v>
      </c>
      <c r="B19" s="6" t="s">
        <v>66</v>
      </c>
      <c r="C19" s="6" t="s">
        <v>67</v>
      </c>
      <c r="D19" s="7">
        <v>110.0</v>
      </c>
      <c r="E19" s="7">
        <v>586.0</v>
      </c>
      <c r="F19" s="7">
        <v>110.0</v>
      </c>
      <c r="G19" s="8">
        <f t="shared" si="2"/>
        <v>1</v>
      </c>
      <c r="H19" s="7" t="s">
        <v>42</v>
      </c>
      <c r="I19" s="6">
        <v>110.0</v>
      </c>
      <c r="J19" s="6">
        <v>110.0</v>
      </c>
      <c r="K19" s="6">
        <v>110.0</v>
      </c>
      <c r="L19" s="9">
        <f t="shared" si="3"/>
        <v>1</v>
      </c>
      <c r="M19" s="9">
        <f t="shared" si="4"/>
        <v>1</v>
      </c>
      <c r="N19" s="10">
        <f t="shared" si="5"/>
        <v>1</v>
      </c>
      <c r="O19" s="10">
        <f t="shared" si="6"/>
        <v>1</v>
      </c>
      <c r="P19" s="11">
        <f t="shared" si="7"/>
        <v>0</v>
      </c>
      <c r="Q19" s="6">
        <v>586.0</v>
      </c>
      <c r="R19" s="9">
        <f>Q19/E19</f>
        <v>1</v>
      </c>
      <c r="S19" s="11">
        <f>R19-M19</f>
        <v>0</v>
      </c>
      <c r="T19" s="12"/>
      <c r="U19" s="6">
        <v>39998.0</v>
      </c>
      <c r="V19" s="6">
        <v>67383.0</v>
      </c>
      <c r="W19" s="6">
        <v>67383.0</v>
      </c>
      <c r="X19" s="6">
        <f t="shared" si="8"/>
        <v>0</v>
      </c>
      <c r="Y19" s="6">
        <f t="shared" si="30"/>
        <v>27385</v>
      </c>
      <c r="Z19" s="6">
        <f t="shared" si="9"/>
        <v>0</v>
      </c>
      <c r="AA19" s="6">
        <f t="shared" si="27"/>
        <v>0</v>
      </c>
      <c r="AB19" s="13">
        <f t="shared" ref="AB19:AD19" si="44">U19/I19</f>
        <v>363.6181818</v>
      </c>
      <c r="AC19" s="13">
        <f t="shared" si="44"/>
        <v>612.5727273</v>
      </c>
      <c r="AD19" s="14">
        <f t="shared" si="44"/>
        <v>612.5727273</v>
      </c>
      <c r="AE19" s="7">
        <f t="shared" si="12"/>
        <v>67383</v>
      </c>
      <c r="AF19" s="15"/>
      <c r="AG19" s="6">
        <v>190880.0</v>
      </c>
      <c r="AH19" s="9">
        <f t="shared" si="13"/>
        <v>0.3530123638</v>
      </c>
      <c r="AI19" s="6">
        <v>83486.0</v>
      </c>
      <c r="AJ19" s="9">
        <f t="shared" si="32"/>
        <v>-0.192882639</v>
      </c>
      <c r="AK19" s="16">
        <v>169359.0</v>
      </c>
      <c r="AL19" s="17">
        <f t="shared" si="33"/>
        <v>0.1270732586</v>
      </c>
      <c r="AM19" s="17">
        <f t="shared" si="34"/>
        <v>0.4929528398</v>
      </c>
      <c r="AN19" s="17">
        <f t="shared" si="35"/>
        <v>-0.283882077</v>
      </c>
      <c r="AO19" s="18">
        <v>109679.0</v>
      </c>
      <c r="AP19" s="9">
        <f t="shared" si="18"/>
        <v>-0.3856344423</v>
      </c>
    </row>
    <row r="20" ht="15.75" customHeight="1">
      <c r="A20" s="6">
        <v>19.0</v>
      </c>
      <c r="B20" s="6" t="s">
        <v>40</v>
      </c>
      <c r="C20" s="6" t="s">
        <v>68</v>
      </c>
      <c r="D20" s="7">
        <v>98.0</v>
      </c>
      <c r="E20" s="7">
        <v>581.0</v>
      </c>
      <c r="F20" s="7">
        <v>91.0</v>
      </c>
      <c r="G20" s="8">
        <f t="shared" si="2"/>
        <v>0.9285714286</v>
      </c>
      <c r="H20" s="7" t="s">
        <v>42</v>
      </c>
      <c r="I20" s="6">
        <v>46.0</v>
      </c>
      <c r="J20" s="6">
        <v>46.0</v>
      </c>
      <c r="K20" s="6">
        <v>62.0</v>
      </c>
      <c r="L20" s="9">
        <f t="shared" si="3"/>
        <v>0.4693877551</v>
      </c>
      <c r="M20" s="9">
        <f t="shared" si="4"/>
        <v>0.4693877551</v>
      </c>
      <c r="N20" s="10">
        <f t="shared" si="5"/>
        <v>0.6326530612</v>
      </c>
      <c r="O20" s="10">
        <f t="shared" si="6"/>
        <v>0.6813186813</v>
      </c>
      <c r="P20" s="11">
        <f t="shared" si="7"/>
        <v>0.3186813187</v>
      </c>
      <c r="Q20" s="6" t="s">
        <v>43</v>
      </c>
      <c r="R20" s="9" t="s">
        <v>43</v>
      </c>
      <c r="S20" s="9" t="s">
        <v>43</v>
      </c>
      <c r="T20" s="12"/>
      <c r="U20" s="6">
        <v>11541.0</v>
      </c>
      <c r="V20" s="6">
        <v>11541.0</v>
      </c>
      <c r="W20" s="6">
        <v>12763.0</v>
      </c>
      <c r="X20" s="6">
        <f t="shared" si="8"/>
        <v>0</v>
      </c>
      <c r="Y20" s="6">
        <f t="shared" si="30"/>
        <v>0</v>
      </c>
      <c r="Z20" s="6">
        <f t="shared" si="9"/>
        <v>16</v>
      </c>
      <c r="AA20" s="6">
        <f t="shared" si="27"/>
        <v>1222</v>
      </c>
      <c r="AB20" s="13">
        <f t="shared" ref="AB20:AD20" si="45">U20/I20</f>
        <v>250.8913043</v>
      </c>
      <c r="AC20" s="13">
        <f t="shared" si="45"/>
        <v>250.8913043</v>
      </c>
      <c r="AD20" s="14">
        <f t="shared" si="45"/>
        <v>205.8548387</v>
      </c>
      <c r="AE20" s="7">
        <f t="shared" si="12"/>
        <v>18732.79032</v>
      </c>
      <c r="AF20" s="15"/>
      <c r="AG20" s="6">
        <v>192546.0</v>
      </c>
      <c r="AH20" s="9">
        <f t="shared" si="13"/>
        <v>0.06628545906</v>
      </c>
      <c r="AI20" s="6">
        <v>52251.0</v>
      </c>
      <c r="AJ20" s="9">
        <f t="shared" si="32"/>
        <v>-0.7557367323</v>
      </c>
      <c r="AK20" s="16">
        <v>169674.0</v>
      </c>
      <c r="AL20" s="17">
        <f t="shared" si="33"/>
        <v>0.1347996747</v>
      </c>
      <c r="AM20" s="17">
        <f t="shared" si="34"/>
        <v>0.3079493617</v>
      </c>
      <c r="AN20" s="17">
        <f t="shared" si="35"/>
        <v>-0.7847520817</v>
      </c>
      <c r="AO20" s="18">
        <v>211026.0</v>
      </c>
      <c r="AP20" s="9">
        <f t="shared" si="18"/>
        <v>-0.9395193009</v>
      </c>
    </row>
    <row r="21" ht="15.75" customHeight="1">
      <c r="A21" s="6">
        <v>7.0</v>
      </c>
      <c r="B21" s="6" t="s">
        <v>66</v>
      </c>
      <c r="C21" s="6" t="s">
        <v>69</v>
      </c>
      <c r="D21" s="7">
        <v>79.0</v>
      </c>
      <c r="E21" s="7">
        <v>513.0</v>
      </c>
      <c r="F21" s="7">
        <v>79.0</v>
      </c>
      <c r="G21" s="8">
        <f t="shared" si="2"/>
        <v>1</v>
      </c>
      <c r="H21" s="7" t="s">
        <v>42</v>
      </c>
      <c r="I21" s="6">
        <v>46.0</v>
      </c>
      <c r="J21" s="6">
        <v>59.0</v>
      </c>
      <c r="K21" s="6">
        <v>68.0</v>
      </c>
      <c r="L21" s="9">
        <f t="shared" si="3"/>
        <v>0.582278481</v>
      </c>
      <c r="M21" s="9">
        <f t="shared" si="4"/>
        <v>0.746835443</v>
      </c>
      <c r="N21" s="10">
        <f t="shared" si="5"/>
        <v>0.8607594937</v>
      </c>
      <c r="O21" s="10">
        <f t="shared" si="6"/>
        <v>0.8607594937</v>
      </c>
      <c r="P21" s="11">
        <f t="shared" si="7"/>
        <v>0.1392405063</v>
      </c>
      <c r="Q21" s="6">
        <v>438.0</v>
      </c>
      <c r="R21" s="9">
        <f t="shared" ref="R21:R24" si="47">Q21/E21</f>
        <v>0.8538011696</v>
      </c>
      <c r="S21" s="11">
        <f t="shared" ref="S21:S24" si="48">R21-M21</f>
        <v>0.1069657266</v>
      </c>
      <c r="T21" s="12"/>
      <c r="U21" s="6">
        <v>13736.0</v>
      </c>
      <c r="V21" s="6">
        <v>27333.0</v>
      </c>
      <c r="W21" s="6">
        <v>27537.0</v>
      </c>
      <c r="X21" s="6">
        <f t="shared" si="8"/>
        <v>13</v>
      </c>
      <c r="Y21" s="6">
        <f t="shared" si="30"/>
        <v>13597</v>
      </c>
      <c r="Z21" s="6">
        <f t="shared" si="9"/>
        <v>9</v>
      </c>
      <c r="AA21" s="6">
        <f t="shared" si="27"/>
        <v>204</v>
      </c>
      <c r="AB21" s="13">
        <f t="shared" ref="AB21:AD21" si="46">U21/I21</f>
        <v>298.6086957</v>
      </c>
      <c r="AC21" s="13">
        <f t="shared" si="46"/>
        <v>463.2711864</v>
      </c>
      <c r="AD21" s="14">
        <f t="shared" si="46"/>
        <v>404.9558824</v>
      </c>
      <c r="AE21" s="7">
        <f t="shared" si="12"/>
        <v>31991.51471</v>
      </c>
      <c r="AF21" s="15"/>
      <c r="AG21" s="6">
        <v>173286.0</v>
      </c>
      <c r="AH21" s="9">
        <f t="shared" si="13"/>
        <v>0.1589107025</v>
      </c>
      <c r="AI21" s="6">
        <v>46136.0</v>
      </c>
      <c r="AJ21" s="9">
        <f t="shared" si="32"/>
        <v>-0.4031342119</v>
      </c>
      <c r="AK21" s="16">
        <v>156944.0</v>
      </c>
      <c r="AL21" s="17">
        <f t="shared" si="33"/>
        <v>0.1041263126</v>
      </c>
      <c r="AM21" s="17">
        <f t="shared" si="34"/>
        <v>0.2939647263</v>
      </c>
      <c r="AN21" s="17">
        <f t="shared" si="35"/>
        <v>-0.4594225486</v>
      </c>
      <c r="AO21" s="18">
        <v>82108.0</v>
      </c>
      <c r="AP21" s="9">
        <f t="shared" si="18"/>
        <v>-0.6646246407</v>
      </c>
    </row>
    <row r="22" ht="15.75" customHeight="1">
      <c r="A22" s="6">
        <v>5.0</v>
      </c>
      <c r="B22" s="6" t="s">
        <v>63</v>
      </c>
      <c r="C22" s="6" t="s">
        <v>70</v>
      </c>
      <c r="D22" s="7">
        <v>34.0</v>
      </c>
      <c r="E22" s="7">
        <v>310.0</v>
      </c>
      <c r="F22" s="7">
        <v>34.0</v>
      </c>
      <c r="G22" s="8">
        <f t="shared" si="2"/>
        <v>1</v>
      </c>
      <c r="H22" s="7" t="s">
        <v>42</v>
      </c>
      <c r="I22" s="6">
        <v>10.0</v>
      </c>
      <c r="J22" s="6">
        <v>30.0</v>
      </c>
      <c r="K22" s="6">
        <v>33.0</v>
      </c>
      <c r="L22" s="9">
        <f t="shared" si="3"/>
        <v>0.2941176471</v>
      </c>
      <c r="M22" s="9">
        <f t="shared" si="4"/>
        <v>0.8823529412</v>
      </c>
      <c r="N22" s="10">
        <f t="shared" si="5"/>
        <v>0.9705882353</v>
      </c>
      <c r="O22" s="10">
        <f t="shared" si="6"/>
        <v>0.9705882353</v>
      </c>
      <c r="P22" s="11">
        <f t="shared" si="7"/>
        <v>0.02941176471</v>
      </c>
      <c r="Q22" s="6">
        <v>206.0</v>
      </c>
      <c r="R22" s="9">
        <f t="shared" si="47"/>
        <v>0.664516129</v>
      </c>
      <c r="S22" s="11">
        <f t="shared" si="48"/>
        <v>-0.2178368121</v>
      </c>
      <c r="T22" s="12"/>
      <c r="U22" s="6">
        <v>2784.0</v>
      </c>
      <c r="V22" s="6">
        <v>19981.0</v>
      </c>
      <c r="W22" s="6">
        <v>19981.0</v>
      </c>
      <c r="X22" s="6">
        <f t="shared" si="8"/>
        <v>20</v>
      </c>
      <c r="Y22" s="6">
        <f t="shared" si="30"/>
        <v>17197</v>
      </c>
      <c r="Z22" s="6">
        <f t="shared" si="9"/>
        <v>3</v>
      </c>
      <c r="AA22" s="6">
        <f t="shared" si="27"/>
        <v>0</v>
      </c>
      <c r="AB22" s="13">
        <f t="shared" ref="AB22:AD22" si="49">U22/I22</f>
        <v>278.4</v>
      </c>
      <c r="AC22" s="13">
        <f t="shared" si="49"/>
        <v>666.0333333</v>
      </c>
      <c r="AD22" s="14">
        <f t="shared" si="49"/>
        <v>605.4848485</v>
      </c>
      <c r="AE22" s="7">
        <f t="shared" si="12"/>
        <v>20586.48485</v>
      </c>
      <c r="AF22" s="15"/>
      <c r="AG22" s="6">
        <v>107559.0</v>
      </c>
      <c r="AH22" s="9">
        <f t="shared" si="13"/>
        <v>0.1857678112</v>
      </c>
      <c r="AI22" s="6">
        <v>24637.0</v>
      </c>
      <c r="AJ22" s="9">
        <f t="shared" si="32"/>
        <v>-0.1889840484</v>
      </c>
      <c r="AK22" s="16">
        <v>92011.0</v>
      </c>
      <c r="AL22" s="17">
        <f t="shared" si="33"/>
        <v>0.1689797959</v>
      </c>
      <c r="AM22" s="17">
        <f t="shared" si="34"/>
        <v>0.2677614633</v>
      </c>
      <c r="AN22" s="17">
        <f t="shared" si="35"/>
        <v>-0.3062190172</v>
      </c>
      <c r="AO22" s="18">
        <v>32866.0</v>
      </c>
      <c r="AP22" s="9">
        <f t="shared" si="18"/>
        <v>-0.3920464918</v>
      </c>
    </row>
    <row r="23" ht="15.75" customHeight="1">
      <c r="A23" s="6">
        <v>4.0</v>
      </c>
      <c r="B23" s="6" t="s">
        <v>63</v>
      </c>
      <c r="C23" s="6" t="s">
        <v>71</v>
      </c>
      <c r="D23" s="7">
        <v>106.0</v>
      </c>
      <c r="E23" s="7">
        <v>516.0</v>
      </c>
      <c r="F23" s="7">
        <v>75.0</v>
      </c>
      <c r="G23" s="8">
        <f t="shared" si="2"/>
        <v>0.7075471698</v>
      </c>
      <c r="H23" s="7" t="s">
        <v>42</v>
      </c>
      <c r="I23" s="6">
        <v>67.0</v>
      </c>
      <c r="J23" s="6">
        <v>64.0</v>
      </c>
      <c r="K23" s="6">
        <v>84.0</v>
      </c>
      <c r="L23" s="9">
        <f t="shared" si="3"/>
        <v>0.6320754717</v>
      </c>
      <c r="M23" s="9">
        <f t="shared" si="4"/>
        <v>0.6037735849</v>
      </c>
      <c r="N23" s="10">
        <f t="shared" si="5"/>
        <v>0.7924528302</v>
      </c>
      <c r="O23" s="10">
        <f t="shared" si="6"/>
        <v>1.12</v>
      </c>
      <c r="P23" s="11">
        <f t="shared" si="7"/>
        <v>-0.12</v>
      </c>
      <c r="Q23" s="6">
        <v>265.0</v>
      </c>
      <c r="R23" s="9">
        <f t="shared" si="47"/>
        <v>0.5135658915</v>
      </c>
      <c r="S23" s="11">
        <f t="shared" si="48"/>
        <v>-0.09020769343</v>
      </c>
      <c r="T23" s="12"/>
      <c r="U23" s="6">
        <v>4763.0</v>
      </c>
      <c r="V23" s="6">
        <v>20560.0</v>
      </c>
      <c r="W23" s="6">
        <v>20560.0</v>
      </c>
      <c r="X23" s="6">
        <f t="shared" si="8"/>
        <v>-3</v>
      </c>
      <c r="Y23" s="6">
        <f t="shared" si="30"/>
        <v>15797</v>
      </c>
      <c r="Z23" s="6">
        <f t="shared" si="9"/>
        <v>20</v>
      </c>
      <c r="AA23" s="6">
        <f t="shared" si="27"/>
        <v>0</v>
      </c>
      <c r="AB23" s="13">
        <f t="shared" ref="AB23:AD23" si="50">U23/I23</f>
        <v>71.08955224</v>
      </c>
      <c r="AC23" s="13">
        <f t="shared" si="50"/>
        <v>321.25</v>
      </c>
      <c r="AD23" s="14">
        <f t="shared" si="50"/>
        <v>244.7619048</v>
      </c>
      <c r="AE23" s="7">
        <f t="shared" si="12"/>
        <v>18357.14286</v>
      </c>
      <c r="AF23" s="15"/>
      <c r="AG23" s="6">
        <v>162244.0</v>
      </c>
      <c r="AH23" s="9">
        <f t="shared" si="13"/>
        <v>0.1267227139</v>
      </c>
      <c r="AI23" s="6">
        <v>59102.0</v>
      </c>
      <c r="AJ23" s="9">
        <f t="shared" si="32"/>
        <v>-0.6521268316</v>
      </c>
      <c r="AK23" s="16">
        <v>144419.0</v>
      </c>
      <c r="AL23" s="17">
        <f t="shared" si="33"/>
        <v>0.123425588</v>
      </c>
      <c r="AM23" s="17">
        <f t="shared" si="34"/>
        <v>0.4092397815</v>
      </c>
      <c r="AN23" s="17">
        <f t="shared" si="35"/>
        <v>-0.6903460522</v>
      </c>
      <c r="AO23" s="18">
        <v>96262.0</v>
      </c>
      <c r="AP23" s="9">
        <f t="shared" si="18"/>
        <v>-0.786416239</v>
      </c>
    </row>
    <row r="24" ht="15.75" customHeight="1">
      <c r="A24" s="6">
        <v>6.0</v>
      </c>
      <c r="B24" s="6" t="s">
        <v>66</v>
      </c>
      <c r="C24" s="6" t="s">
        <v>72</v>
      </c>
      <c r="D24" s="7">
        <v>395.0</v>
      </c>
      <c r="E24" s="7">
        <v>2534.0</v>
      </c>
      <c r="F24" s="7">
        <v>395.0</v>
      </c>
      <c r="G24" s="8">
        <f t="shared" si="2"/>
        <v>1</v>
      </c>
      <c r="H24" s="7" t="s">
        <v>42</v>
      </c>
      <c r="I24" s="6">
        <v>309.0</v>
      </c>
      <c r="J24" s="6">
        <v>390.0</v>
      </c>
      <c r="K24" s="20">
        <v>394.0</v>
      </c>
      <c r="L24" s="9">
        <f t="shared" si="3"/>
        <v>0.782278481</v>
      </c>
      <c r="M24" s="9">
        <f t="shared" si="4"/>
        <v>0.9873417722</v>
      </c>
      <c r="N24" s="10">
        <f t="shared" si="5"/>
        <v>0.9974683544</v>
      </c>
      <c r="O24" s="10">
        <f t="shared" si="6"/>
        <v>0.9974683544</v>
      </c>
      <c r="P24" s="11">
        <f t="shared" si="7"/>
        <v>0.00253164557</v>
      </c>
      <c r="Q24" s="6">
        <v>2509.0</v>
      </c>
      <c r="R24" s="9">
        <f t="shared" si="47"/>
        <v>0.9901341752</v>
      </c>
      <c r="S24" s="11">
        <f t="shared" si="48"/>
        <v>0.002792403065</v>
      </c>
      <c r="T24" s="12"/>
      <c r="U24" s="21">
        <v>22813.0</v>
      </c>
      <c r="V24" s="6">
        <v>254871.0</v>
      </c>
      <c r="W24" s="6">
        <v>255052.0</v>
      </c>
      <c r="X24" s="6">
        <f t="shared" si="8"/>
        <v>81</v>
      </c>
      <c r="Y24" s="6">
        <f t="shared" si="30"/>
        <v>232058</v>
      </c>
      <c r="Z24" s="6">
        <f t="shared" si="9"/>
        <v>4</v>
      </c>
      <c r="AA24" s="6">
        <f t="shared" si="27"/>
        <v>181</v>
      </c>
      <c r="AB24" s="13">
        <f t="shared" ref="AB24:AD24" si="51">U24/I24</f>
        <v>73.82847896</v>
      </c>
      <c r="AC24" s="13">
        <f t="shared" si="51"/>
        <v>653.5153846</v>
      </c>
      <c r="AD24" s="14">
        <f t="shared" si="51"/>
        <v>647.3401015</v>
      </c>
      <c r="AE24" s="7">
        <f t="shared" si="12"/>
        <v>255699.3401</v>
      </c>
      <c r="AF24" s="15"/>
      <c r="AG24" s="6">
        <v>856243.0</v>
      </c>
      <c r="AH24" s="9">
        <f t="shared" si="13"/>
        <v>0.2978733841</v>
      </c>
      <c r="AI24" s="6">
        <v>265207.0</v>
      </c>
      <c r="AJ24" s="9">
        <f t="shared" si="32"/>
        <v>-0.03829084451</v>
      </c>
      <c r="AK24" s="16">
        <v>794133.0</v>
      </c>
      <c r="AL24" s="17">
        <f t="shared" si="33"/>
        <v>0.07821108051</v>
      </c>
      <c r="AM24" s="17">
        <f t="shared" si="34"/>
        <v>0.3339579139</v>
      </c>
      <c r="AN24" s="17">
        <f t="shared" si="35"/>
        <v>-0.1080511294</v>
      </c>
      <c r="AO24" s="18">
        <v>332224.0</v>
      </c>
      <c r="AP24" s="9">
        <f t="shared" si="18"/>
        <v>-0.232289058</v>
      </c>
    </row>
    <row r="25" ht="15.75" customHeight="1">
      <c r="A25" s="6">
        <v>34.0</v>
      </c>
      <c r="B25" s="6" t="s">
        <v>57</v>
      </c>
      <c r="C25" s="6" t="s">
        <v>73</v>
      </c>
      <c r="D25" s="7">
        <v>50.0</v>
      </c>
      <c r="E25" s="7">
        <v>284.0</v>
      </c>
      <c r="F25" s="7">
        <v>50.0</v>
      </c>
      <c r="G25" s="8">
        <f t="shared" si="2"/>
        <v>1</v>
      </c>
      <c r="H25" s="7" t="s">
        <v>42</v>
      </c>
      <c r="I25" s="6">
        <v>11.0</v>
      </c>
      <c r="J25" s="6">
        <v>49.0</v>
      </c>
      <c r="K25" s="6">
        <v>50.0</v>
      </c>
      <c r="L25" s="9">
        <f t="shared" si="3"/>
        <v>0.22</v>
      </c>
      <c r="M25" s="9">
        <f t="shared" si="4"/>
        <v>0.98</v>
      </c>
      <c r="N25" s="10">
        <f t="shared" si="5"/>
        <v>1</v>
      </c>
      <c r="O25" s="10">
        <f t="shared" si="6"/>
        <v>1</v>
      </c>
      <c r="P25" s="11">
        <f t="shared" si="7"/>
        <v>0</v>
      </c>
      <c r="Q25" s="6">
        <v>272.0</v>
      </c>
      <c r="R25" s="9" t="s">
        <v>43</v>
      </c>
      <c r="S25" s="9" t="s">
        <v>43</v>
      </c>
      <c r="T25" s="12"/>
      <c r="U25" s="6">
        <v>3705.0</v>
      </c>
      <c r="V25" s="6">
        <v>12637.0</v>
      </c>
      <c r="W25" s="6">
        <v>12637.0</v>
      </c>
      <c r="X25" s="6">
        <f t="shared" si="8"/>
        <v>38</v>
      </c>
      <c r="Y25" s="6">
        <f t="shared" si="30"/>
        <v>8932</v>
      </c>
      <c r="Z25" s="6">
        <f t="shared" si="9"/>
        <v>1</v>
      </c>
      <c r="AA25" s="6">
        <f t="shared" si="27"/>
        <v>0</v>
      </c>
      <c r="AB25" s="13">
        <f t="shared" ref="AB25:AD25" si="52">U25/I25</f>
        <v>336.8181818</v>
      </c>
      <c r="AC25" s="13">
        <f t="shared" si="52"/>
        <v>257.8979592</v>
      </c>
      <c r="AD25" s="14">
        <f t="shared" si="52"/>
        <v>252.74</v>
      </c>
      <c r="AE25" s="7">
        <f t="shared" si="12"/>
        <v>12637</v>
      </c>
      <c r="AF25" s="15"/>
      <c r="AG25" s="6">
        <v>91940.0</v>
      </c>
      <c r="AH25" s="9">
        <f t="shared" si="13"/>
        <v>0.1374483359</v>
      </c>
      <c r="AI25" s="6">
        <v>32583.0</v>
      </c>
      <c r="AJ25" s="9">
        <f t="shared" si="32"/>
        <v>-0.6121597152</v>
      </c>
      <c r="AK25" s="16">
        <v>91674.0</v>
      </c>
      <c r="AL25" s="17">
        <f t="shared" si="33"/>
        <v>0.002901586055</v>
      </c>
      <c r="AM25" s="17">
        <f t="shared" si="34"/>
        <v>0.3554224753</v>
      </c>
      <c r="AN25" s="17">
        <f t="shared" si="35"/>
        <v>-0.6132818113</v>
      </c>
      <c r="AO25" s="18">
        <v>45349.0</v>
      </c>
      <c r="AP25" s="9">
        <f t="shared" si="18"/>
        <v>-0.721338949</v>
      </c>
    </row>
    <row r="26" ht="15.75" customHeight="1">
      <c r="A26" s="6">
        <v>16.0</v>
      </c>
      <c r="B26" s="6" t="s">
        <v>66</v>
      </c>
      <c r="C26" s="6" t="s">
        <v>74</v>
      </c>
      <c r="D26" s="7">
        <v>54.0</v>
      </c>
      <c r="E26" s="7">
        <v>286.0</v>
      </c>
      <c r="F26" s="7">
        <v>34.0</v>
      </c>
      <c r="G26" s="8">
        <f t="shared" si="2"/>
        <v>0.6296296296</v>
      </c>
      <c r="H26" s="7" t="s">
        <v>42</v>
      </c>
      <c r="I26" s="6">
        <v>14.0</v>
      </c>
      <c r="J26" s="6">
        <v>25.0</v>
      </c>
      <c r="K26" s="6">
        <v>29.0</v>
      </c>
      <c r="L26" s="9">
        <f t="shared" si="3"/>
        <v>0.2592592593</v>
      </c>
      <c r="M26" s="9">
        <f t="shared" si="4"/>
        <v>0.462962963</v>
      </c>
      <c r="N26" s="10">
        <f t="shared" si="5"/>
        <v>0.537037037</v>
      </c>
      <c r="O26" s="10">
        <f t="shared" si="6"/>
        <v>0.8529411765</v>
      </c>
      <c r="P26" s="11">
        <f t="shared" si="7"/>
        <v>0.1470588235</v>
      </c>
      <c r="Q26" s="6">
        <v>132.0</v>
      </c>
      <c r="R26" s="9">
        <f t="shared" ref="R26:R27" si="54">Q26/E26</f>
        <v>0.4615384615</v>
      </c>
      <c r="S26" s="11">
        <f t="shared" ref="S26:S27" si="55">R26-M26</f>
        <v>-0.001424501425</v>
      </c>
      <c r="T26" s="12"/>
      <c r="U26" s="6">
        <v>7736.0</v>
      </c>
      <c r="V26" s="6">
        <v>17805.0</v>
      </c>
      <c r="W26" s="6">
        <v>23742.0</v>
      </c>
      <c r="X26" s="6">
        <f t="shared" si="8"/>
        <v>11</v>
      </c>
      <c r="Y26" s="6">
        <f t="shared" si="30"/>
        <v>10069</v>
      </c>
      <c r="Z26" s="6">
        <f t="shared" si="9"/>
        <v>4</v>
      </c>
      <c r="AA26" s="6">
        <f t="shared" si="27"/>
        <v>5937</v>
      </c>
      <c r="AB26" s="13">
        <f t="shared" ref="AB26:AD26" si="53">U26/I26</f>
        <v>552.5714286</v>
      </c>
      <c r="AC26" s="13">
        <f t="shared" si="53"/>
        <v>712.2</v>
      </c>
      <c r="AD26" s="14">
        <f t="shared" si="53"/>
        <v>818.6896552</v>
      </c>
      <c r="AE26" s="7">
        <f t="shared" si="12"/>
        <v>27835.44828</v>
      </c>
      <c r="AF26" s="15"/>
      <c r="AG26" s="6">
        <v>86189.0</v>
      </c>
      <c r="AH26" s="9">
        <f t="shared" si="13"/>
        <v>0.2754643864</v>
      </c>
      <c r="AI26" s="6">
        <v>20655.0</v>
      </c>
      <c r="AJ26" s="9">
        <f t="shared" si="32"/>
        <v>0.1494553377</v>
      </c>
      <c r="AK26" s="16">
        <v>67054.0</v>
      </c>
      <c r="AL26" s="17">
        <f t="shared" si="33"/>
        <v>0.2853670176</v>
      </c>
      <c r="AM26" s="17">
        <f t="shared" si="34"/>
        <v>0.3080353148</v>
      </c>
      <c r="AN26" s="17">
        <f t="shared" si="35"/>
        <v>-0.1057376439</v>
      </c>
      <c r="AO26" s="18">
        <v>60655.0</v>
      </c>
      <c r="AP26" s="9">
        <f t="shared" si="18"/>
        <v>-0.6085730772</v>
      </c>
    </row>
    <row r="27" ht="15.75" customHeight="1">
      <c r="A27" s="6">
        <v>12.0</v>
      </c>
      <c r="B27" s="6" t="s">
        <v>54</v>
      </c>
      <c r="C27" s="6" t="s">
        <v>75</v>
      </c>
      <c r="D27" s="7">
        <v>166.0</v>
      </c>
      <c r="E27" s="7">
        <v>773.0</v>
      </c>
      <c r="F27" s="7">
        <v>166.0</v>
      </c>
      <c r="G27" s="8">
        <f t="shared" si="2"/>
        <v>1</v>
      </c>
      <c r="H27" s="7" t="s">
        <v>42</v>
      </c>
      <c r="I27" s="6">
        <v>26.0</v>
      </c>
      <c r="J27" s="6">
        <v>131.0</v>
      </c>
      <c r="K27" s="22">
        <v>131.0</v>
      </c>
      <c r="L27" s="9">
        <f t="shared" si="3"/>
        <v>0.156626506</v>
      </c>
      <c r="M27" s="9">
        <f t="shared" si="4"/>
        <v>0.7891566265</v>
      </c>
      <c r="N27" s="10">
        <f t="shared" si="5"/>
        <v>0.7891566265</v>
      </c>
      <c r="O27" s="10">
        <f t="shared" si="6"/>
        <v>0.7891566265</v>
      </c>
      <c r="P27" s="11">
        <f t="shared" si="7"/>
        <v>0.2108433735</v>
      </c>
      <c r="Q27" s="6">
        <v>612.0</v>
      </c>
      <c r="R27" s="9">
        <f t="shared" si="54"/>
        <v>0.7917205692</v>
      </c>
      <c r="S27" s="11">
        <f t="shared" si="55"/>
        <v>0.002563942705</v>
      </c>
      <c r="T27" s="12"/>
      <c r="U27" s="6">
        <v>3068.0</v>
      </c>
      <c r="V27" s="6">
        <v>43590.0</v>
      </c>
      <c r="W27" s="6">
        <v>45741.0</v>
      </c>
      <c r="X27" s="6">
        <f t="shared" si="8"/>
        <v>105</v>
      </c>
      <c r="Y27" s="6">
        <f t="shared" si="30"/>
        <v>40522</v>
      </c>
      <c r="Z27" s="6">
        <f t="shared" si="9"/>
        <v>0</v>
      </c>
      <c r="AA27" s="6">
        <f t="shared" si="27"/>
        <v>2151</v>
      </c>
      <c r="AB27" s="13">
        <f t="shared" ref="AB27:AD27" si="56">U27/I27</f>
        <v>118</v>
      </c>
      <c r="AC27" s="13">
        <f t="shared" si="56"/>
        <v>332.7480916</v>
      </c>
      <c r="AD27" s="14">
        <f t="shared" si="56"/>
        <v>349.1679389</v>
      </c>
      <c r="AE27" s="7">
        <f t="shared" si="12"/>
        <v>57961.87786</v>
      </c>
      <c r="AF27" s="15"/>
      <c r="AG27" s="6">
        <v>235727.0</v>
      </c>
      <c r="AH27" s="9">
        <f t="shared" si="13"/>
        <v>0.1940422608</v>
      </c>
      <c r="AI27" s="6">
        <v>37656.0</v>
      </c>
      <c r="AJ27" s="9">
        <f t="shared" si="32"/>
        <v>0.2147068196</v>
      </c>
      <c r="AK27" s="16">
        <v>197487.0</v>
      </c>
      <c r="AL27" s="17">
        <f t="shared" si="33"/>
        <v>0.1936329986</v>
      </c>
      <c r="AM27" s="17">
        <f t="shared" si="34"/>
        <v>0.190675842</v>
      </c>
      <c r="AN27" s="17">
        <f t="shared" si="35"/>
        <v>0.01765519303</v>
      </c>
      <c r="AO27" s="18">
        <v>256735.0</v>
      </c>
      <c r="AP27" s="9">
        <f t="shared" si="18"/>
        <v>-0.821835745</v>
      </c>
    </row>
    <row r="28" ht="15.75" customHeight="1">
      <c r="A28" s="6">
        <v>13.0</v>
      </c>
      <c r="B28" s="6" t="s">
        <v>54</v>
      </c>
      <c r="C28" s="6" t="s">
        <v>76</v>
      </c>
      <c r="D28" s="7">
        <v>194.0</v>
      </c>
      <c r="E28" s="7">
        <v>1194.0</v>
      </c>
      <c r="F28" s="7">
        <v>194.0</v>
      </c>
      <c r="G28" s="8">
        <f t="shared" si="2"/>
        <v>1</v>
      </c>
      <c r="H28" s="7" t="s">
        <v>42</v>
      </c>
      <c r="I28" s="6">
        <v>47.0</v>
      </c>
      <c r="J28" s="6">
        <v>155.0</v>
      </c>
      <c r="K28" s="6">
        <v>159.0</v>
      </c>
      <c r="L28" s="9">
        <f t="shared" si="3"/>
        <v>0.2422680412</v>
      </c>
      <c r="M28" s="9">
        <f t="shared" si="4"/>
        <v>0.7989690722</v>
      </c>
      <c r="N28" s="10">
        <f t="shared" si="5"/>
        <v>0.8195876289</v>
      </c>
      <c r="O28" s="10">
        <f t="shared" si="6"/>
        <v>0.8195876289</v>
      </c>
      <c r="P28" s="11">
        <f t="shared" si="7"/>
        <v>0.1804123711</v>
      </c>
      <c r="Q28" s="6" t="s">
        <v>43</v>
      </c>
      <c r="R28" s="9" t="s">
        <v>43</v>
      </c>
      <c r="S28" s="9" t="s">
        <v>43</v>
      </c>
      <c r="T28" s="12"/>
      <c r="U28" s="6">
        <v>11821.0</v>
      </c>
      <c r="V28" s="6">
        <v>161678.0</v>
      </c>
      <c r="W28" s="6">
        <v>161678.0</v>
      </c>
      <c r="X28" s="6">
        <f t="shared" si="8"/>
        <v>108</v>
      </c>
      <c r="Y28" s="6">
        <f t="shared" si="30"/>
        <v>149857</v>
      </c>
      <c r="Z28" s="6">
        <f t="shared" si="9"/>
        <v>4</v>
      </c>
      <c r="AA28" s="6">
        <f t="shared" si="27"/>
        <v>0</v>
      </c>
      <c r="AB28" s="13">
        <f t="shared" ref="AB28:AD28" si="57">U28/I28</f>
        <v>251.5106383</v>
      </c>
      <c r="AC28" s="13">
        <f t="shared" si="57"/>
        <v>1043.083871</v>
      </c>
      <c r="AD28" s="14">
        <f t="shared" si="57"/>
        <v>1016.842767</v>
      </c>
      <c r="AE28" s="7">
        <f t="shared" si="12"/>
        <v>197267.4969</v>
      </c>
      <c r="AF28" s="15"/>
      <c r="AG28" s="6">
        <v>400809.0</v>
      </c>
      <c r="AH28" s="9">
        <f t="shared" si="13"/>
        <v>0.4033791656</v>
      </c>
      <c r="AI28" s="6">
        <v>77247.0</v>
      </c>
      <c r="AJ28" s="9">
        <f t="shared" si="32"/>
        <v>1.093000375</v>
      </c>
      <c r="AK28" s="16">
        <v>381052.0</v>
      </c>
      <c r="AL28" s="17">
        <f t="shared" si="33"/>
        <v>0.0518485666</v>
      </c>
      <c r="AM28" s="17">
        <f t="shared" si="34"/>
        <v>0.2027203636</v>
      </c>
      <c r="AN28" s="17">
        <f t="shared" si="35"/>
        <v>0.9898305154</v>
      </c>
      <c r="AO28" s="18">
        <v>184208.0</v>
      </c>
      <c r="AP28" s="9">
        <f t="shared" si="18"/>
        <v>-0.1223073916</v>
      </c>
    </row>
    <row r="29" ht="15.75" customHeight="1">
      <c r="A29" s="6">
        <v>8.0</v>
      </c>
      <c r="B29" s="6" t="s">
        <v>63</v>
      </c>
      <c r="C29" s="6" t="s">
        <v>77</v>
      </c>
      <c r="D29" s="7">
        <v>96.0</v>
      </c>
      <c r="E29" s="7">
        <v>295.0</v>
      </c>
      <c r="F29" s="7">
        <v>96.0</v>
      </c>
      <c r="G29" s="8">
        <f t="shared" si="2"/>
        <v>1</v>
      </c>
      <c r="H29" s="7" t="s">
        <v>42</v>
      </c>
      <c r="I29" s="6">
        <v>96.0</v>
      </c>
      <c r="J29" s="6">
        <v>96.0</v>
      </c>
      <c r="K29" s="6">
        <v>96.0</v>
      </c>
      <c r="L29" s="9">
        <f t="shared" si="3"/>
        <v>1</v>
      </c>
      <c r="M29" s="9">
        <f t="shared" si="4"/>
        <v>1</v>
      </c>
      <c r="N29" s="10">
        <f t="shared" si="5"/>
        <v>1</v>
      </c>
      <c r="O29" s="10">
        <f t="shared" si="6"/>
        <v>1</v>
      </c>
      <c r="P29" s="11">
        <f t="shared" si="7"/>
        <v>0</v>
      </c>
      <c r="Q29" s="6">
        <v>295.0</v>
      </c>
      <c r="R29" s="9">
        <f t="shared" ref="R29:R30" si="59">Q29/E29</f>
        <v>1</v>
      </c>
      <c r="S29" s="11">
        <f t="shared" ref="S29:S30" si="60">R29-M29</f>
        <v>0</v>
      </c>
      <c r="T29" s="12"/>
      <c r="U29" s="6">
        <v>10144.0</v>
      </c>
      <c r="V29" s="6">
        <v>19205.0</v>
      </c>
      <c r="W29" s="6">
        <v>19205.0</v>
      </c>
      <c r="X29" s="6">
        <f t="shared" si="8"/>
        <v>0</v>
      </c>
      <c r="Y29" s="6">
        <f t="shared" si="30"/>
        <v>9061</v>
      </c>
      <c r="Z29" s="6">
        <f t="shared" si="9"/>
        <v>0</v>
      </c>
      <c r="AA29" s="6">
        <f t="shared" si="27"/>
        <v>0</v>
      </c>
      <c r="AB29" s="13">
        <f t="shared" ref="AB29:AD29" si="58">U29/I29</f>
        <v>105.6666667</v>
      </c>
      <c r="AC29" s="13">
        <f t="shared" si="58"/>
        <v>200.0520833</v>
      </c>
      <c r="AD29" s="14">
        <f t="shared" si="58"/>
        <v>200.0520833</v>
      </c>
      <c r="AE29" s="7">
        <f t="shared" si="12"/>
        <v>19205</v>
      </c>
      <c r="AF29" s="15"/>
      <c r="AG29" s="6">
        <v>77305.0</v>
      </c>
      <c r="AH29" s="9">
        <f t="shared" si="13"/>
        <v>0.2484315374</v>
      </c>
      <c r="AI29" s="6">
        <v>32847.0</v>
      </c>
      <c r="AJ29" s="9">
        <f t="shared" si="32"/>
        <v>-0.4153195117</v>
      </c>
      <c r="AK29" s="16">
        <v>73737.0</v>
      </c>
      <c r="AL29" s="17">
        <f t="shared" si="33"/>
        <v>0.04838819046</v>
      </c>
      <c r="AM29" s="17">
        <f t="shared" si="34"/>
        <v>0.4454615729</v>
      </c>
      <c r="AN29" s="17">
        <f t="shared" si="35"/>
        <v>-0.4423053468</v>
      </c>
      <c r="AO29" s="18">
        <v>42536.0</v>
      </c>
      <c r="AP29" s="9">
        <f t="shared" si="18"/>
        <v>-0.548500094</v>
      </c>
    </row>
    <row r="30" ht="15.75" customHeight="1">
      <c r="A30" s="6">
        <v>3.0</v>
      </c>
      <c r="B30" s="6" t="s">
        <v>63</v>
      </c>
      <c r="C30" s="6" t="s">
        <v>78</v>
      </c>
      <c r="D30" s="7">
        <v>154.0</v>
      </c>
      <c r="E30" s="7">
        <v>704.0</v>
      </c>
      <c r="F30" s="7">
        <v>154.0</v>
      </c>
      <c r="G30" s="8">
        <f t="shared" si="2"/>
        <v>1</v>
      </c>
      <c r="H30" s="7" t="s">
        <v>42</v>
      </c>
      <c r="I30" s="6">
        <v>37.0</v>
      </c>
      <c r="J30" s="6">
        <v>153.0</v>
      </c>
      <c r="K30" s="6">
        <v>153.0</v>
      </c>
      <c r="L30" s="9">
        <f t="shared" si="3"/>
        <v>0.2402597403</v>
      </c>
      <c r="M30" s="9">
        <f t="shared" si="4"/>
        <v>0.9935064935</v>
      </c>
      <c r="N30" s="10">
        <f t="shared" si="5"/>
        <v>0.9935064935</v>
      </c>
      <c r="O30" s="10">
        <f t="shared" si="6"/>
        <v>0.9935064935</v>
      </c>
      <c r="P30" s="11">
        <f t="shared" si="7"/>
        <v>0.006493506494</v>
      </c>
      <c r="Q30" s="6">
        <v>703.0</v>
      </c>
      <c r="R30" s="9">
        <f t="shared" si="59"/>
        <v>0.9985795455</v>
      </c>
      <c r="S30" s="11">
        <f t="shared" si="60"/>
        <v>0.005073051948</v>
      </c>
      <c r="T30" s="12"/>
      <c r="U30" s="6">
        <v>14208.0</v>
      </c>
      <c r="V30" s="6">
        <v>42183.0</v>
      </c>
      <c r="W30" s="6">
        <v>42183.0</v>
      </c>
      <c r="X30" s="6">
        <f t="shared" si="8"/>
        <v>116</v>
      </c>
      <c r="Y30" s="6">
        <f t="shared" si="30"/>
        <v>27975</v>
      </c>
      <c r="Z30" s="6">
        <f t="shared" si="9"/>
        <v>0</v>
      </c>
      <c r="AA30" s="6">
        <f t="shared" si="27"/>
        <v>0</v>
      </c>
      <c r="AB30" s="13">
        <f t="shared" ref="AB30:AD30" si="61">U30/I30</f>
        <v>384</v>
      </c>
      <c r="AC30" s="13">
        <f t="shared" si="61"/>
        <v>275.7058824</v>
      </c>
      <c r="AD30" s="14">
        <f t="shared" si="61"/>
        <v>275.7058824</v>
      </c>
      <c r="AE30" s="7">
        <f t="shared" si="12"/>
        <v>42458.70588</v>
      </c>
      <c r="AF30" s="15"/>
      <c r="AG30" s="6">
        <v>218935.0</v>
      </c>
      <c r="AH30" s="9">
        <f t="shared" si="13"/>
        <v>0.1926736246</v>
      </c>
      <c r="AI30" s="6">
        <v>86814.0</v>
      </c>
      <c r="AJ30" s="9">
        <f t="shared" si="32"/>
        <v>-0.5140991084</v>
      </c>
      <c r="AK30" s="16">
        <v>212499.0</v>
      </c>
      <c r="AL30" s="17">
        <f t="shared" si="33"/>
        <v>0.03028720135</v>
      </c>
      <c r="AM30" s="17">
        <f t="shared" si="34"/>
        <v>0.4085383931</v>
      </c>
      <c r="AN30" s="17">
        <f t="shared" si="35"/>
        <v>-0.5283830655</v>
      </c>
      <c r="AO30" s="18">
        <v>147774.0</v>
      </c>
      <c r="AP30" s="9">
        <f t="shared" si="18"/>
        <v>-0.7145438304</v>
      </c>
    </row>
    <row r="31" ht="15.75" customHeight="1">
      <c r="A31" s="6">
        <v>20.0</v>
      </c>
      <c r="B31" s="6" t="s">
        <v>47</v>
      </c>
      <c r="C31" s="6" t="s">
        <v>79</v>
      </c>
      <c r="D31" s="7">
        <v>99.0</v>
      </c>
      <c r="E31" s="7">
        <v>457.0</v>
      </c>
      <c r="F31" s="7">
        <v>80.0</v>
      </c>
      <c r="G31" s="8">
        <f t="shared" si="2"/>
        <v>0.8080808081</v>
      </c>
      <c r="H31" s="7" t="s">
        <v>42</v>
      </c>
      <c r="I31" s="6">
        <v>19.0</v>
      </c>
      <c r="J31" s="6">
        <v>36.0</v>
      </c>
      <c r="K31" s="6">
        <v>76.0</v>
      </c>
      <c r="L31" s="9">
        <f t="shared" si="3"/>
        <v>0.1919191919</v>
      </c>
      <c r="M31" s="9">
        <f t="shared" si="4"/>
        <v>0.3636363636</v>
      </c>
      <c r="N31" s="10">
        <f t="shared" si="5"/>
        <v>0.7676767677</v>
      </c>
      <c r="O31" s="10">
        <f t="shared" si="6"/>
        <v>0.95</v>
      </c>
      <c r="P31" s="11">
        <f t="shared" si="7"/>
        <v>0.05</v>
      </c>
      <c r="Q31" s="6" t="s">
        <v>43</v>
      </c>
      <c r="R31" s="9" t="s">
        <v>43</v>
      </c>
      <c r="S31" s="9" t="s">
        <v>43</v>
      </c>
      <c r="T31" s="12"/>
      <c r="U31" s="6">
        <v>15339.0</v>
      </c>
      <c r="V31" s="6">
        <v>20560.0</v>
      </c>
      <c r="W31" s="6">
        <v>39255.0</v>
      </c>
      <c r="X31" s="6">
        <f t="shared" si="8"/>
        <v>17</v>
      </c>
      <c r="Y31" s="6">
        <f t="shared" si="30"/>
        <v>5221</v>
      </c>
      <c r="Z31" s="6">
        <f t="shared" si="9"/>
        <v>40</v>
      </c>
      <c r="AA31" s="6">
        <f t="shared" si="27"/>
        <v>18695</v>
      </c>
      <c r="AB31" s="13">
        <f t="shared" ref="AB31:AD31" si="62">U31/I31</f>
        <v>807.3157895</v>
      </c>
      <c r="AC31" s="13">
        <f t="shared" si="62"/>
        <v>571.1111111</v>
      </c>
      <c r="AD31" s="14">
        <f t="shared" si="62"/>
        <v>516.5131579</v>
      </c>
      <c r="AE31" s="7">
        <f t="shared" si="12"/>
        <v>41321.05263</v>
      </c>
      <c r="AF31" s="15"/>
      <c r="AG31" s="6">
        <v>141504.0</v>
      </c>
      <c r="AH31" s="9">
        <f t="shared" si="13"/>
        <v>0.2774126526</v>
      </c>
      <c r="AI31" s="6">
        <v>76927.0</v>
      </c>
      <c r="AJ31" s="9">
        <f t="shared" si="32"/>
        <v>-0.4897110247</v>
      </c>
      <c r="AK31" s="16">
        <v>135303.0</v>
      </c>
      <c r="AL31" s="17">
        <f t="shared" si="33"/>
        <v>0.04583046939</v>
      </c>
      <c r="AM31" s="17">
        <f t="shared" si="34"/>
        <v>0.5685535428</v>
      </c>
      <c r="AN31" s="17">
        <f t="shared" si="35"/>
        <v>-0.5120729504</v>
      </c>
      <c r="AO31" s="18">
        <v>140418.0</v>
      </c>
      <c r="AP31" s="9">
        <f t="shared" si="18"/>
        <v>-0.7204418237</v>
      </c>
    </row>
    <row r="32" ht="15.75" customHeight="1">
      <c r="A32" s="6">
        <v>22.0</v>
      </c>
      <c r="B32" s="6" t="s">
        <v>47</v>
      </c>
      <c r="C32" s="6" t="s">
        <v>80</v>
      </c>
      <c r="D32" s="7">
        <v>82.0</v>
      </c>
      <c r="E32" s="7">
        <v>436.0</v>
      </c>
      <c r="F32" s="7">
        <v>71.0</v>
      </c>
      <c r="G32" s="8">
        <f t="shared" si="2"/>
        <v>0.8658536585</v>
      </c>
      <c r="H32" s="7" t="s">
        <v>42</v>
      </c>
      <c r="I32" s="6">
        <v>33.0</v>
      </c>
      <c r="J32" s="6">
        <v>64.0</v>
      </c>
      <c r="K32" s="6">
        <v>65.0</v>
      </c>
      <c r="L32" s="9">
        <f t="shared" si="3"/>
        <v>0.4024390244</v>
      </c>
      <c r="M32" s="9">
        <f t="shared" si="4"/>
        <v>0.7804878049</v>
      </c>
      <c r="N32" s="10">
        <f t="shared" si="5"/>
        <v>0.7926829268</v>
      </c>
      <c r="O32" s="10">
        <f t="shared" si="6"/>
        <v>0.9154929577</v>
      </c>
      <c r="P32" s="11">
        <f t="shared" si="7"/>
        <v>0.08450704225</v>
      </c>
      <c r="Q32" s="6" t="s">
        <v>43</v>
      </c>
      <c r="R32" s="9" t="s">
        <v>43</v>
      </c>
      <c r="S32" s="9" t="s">
        <v>43</v>
      </c>
      <c r="T32" s="12"/>
      <c r="U32" s="6">
        <v>16395.0</v>
      </c>
      <c r="V32" s="6">
        <v>35509.0</v>
      </c>
      <c r="W32" s="6">
        <v>35509.0</v>
      </c>
      <c r="X32" s="6">
        <f t="shared" si="8"/>
        <v>31</v>
      </c>
      <c r="Y32" s="6">
        <f t="shared" si="30"/>
        <v>19114</v>
      </c>
      <c r="Z32" s="6">
        <f t="shared" si="9"/>
        <v>1</v>
      </c>
      <c r="AA32" s="6">
        <f t="shared" si="27"/>
        <v>0</v>
      </c>
      <c r="AB32" s="13">
        <f t="shared" ref="AB32:AD32" si="63">U32/I32</f>
        <v>496.8181818</v>
      </c>
      <c r="AC32" s="13">
        <f t="shared" si="63"/>
        <v>554.828125</v>
      </c>
      <c r="AD32" s="14">
        <f t="shared" si="63"/>
        <v>546.2923077</v>
      </c>
      <c r="AE32" s="7">
        <f t="shared" si="12"/>
        <v>38786.75385</v>
      </c>
      <c r="AF32" s="15"/>
      <c r="AG32" s="6">
        <v>140948.0</v>
      </c>
      <c r="AH32" s="9">
        <f t="shared" si="13"/>
        <v>0.2519297897</v>
      </c>
      <c r="AI32" s="6">
        <v>80368.0</v>
      </c>
      <c r="AJ32" s="9">
        <f t="shared" si="32"/>
        <v>-0.5581699184</v>
      </c>
      <c r="AK32" s="16">
        <v>134767.0</v>
      </c>
      <c r="AL32" s="17">
        <f t="shared" si="33"/>
        <v>0.04586434364</v>
      </c>
      <c r="AM32" s="17">
        <f t="shared" si="34"/>
        <v>0.5963477706</v>
      </c>
      <c r="AN32" s="17">
        <f t="shared" si="35"/>
        <v>-0.577545516</v>
      </c>
      <c r="AO32" s="18">
        <v>148858.0</v>
      </c>
      <c r="AP32" s="9">
        <f t="shared" si="18"/>
        <v>-0.7614572277</v>
      </c>
    </row>
    <row r="33" ht="15.75" customHeight="1">
      <c r="A33" s="6">
        <v>18.0</v>
      </c>
      <c r="B33" s="6" t="s">
        <v>40</v>
      </c>
      <c r="C33" s="6" t="s">
        <v>81</v>
      </c>
      <c r="D33" s="7">
        <v>229.0</v>
      </c>
      <c r="E33" s="7">
        <v>1026.0</v>
      </c>
      <c r="F33" s="7">
        <v>215.0</v>
      </c>
      <c r="G33" s="8">
        <f t="shared" si="2"/>
        <v>0.9388646288</v>
      </c>
      <c r="H33" s="7" t="s">
        <v>42</v>
      </c>
      <c r="I33" s="6">
        <v>41.0</v>
      </c>
      <c r="J33" s="6">
        <v>41.0</v>
      </c>
      <c r="K33" s="20">
        <v>169.0</v>
      </c>
      <c r="L33" s="9">
        <f t="shared" si="3"/>
        <v>0.1790393013</v>
      </c>
      <c r="M33" s="9">
        <f t="shared" si="4"/>
        <v>0.1790393013</v>
      </c>
      <c r="N33" s="10">
        <f t="shared" si="5"/>
        <v>0.7379912664</v>
      </c>
      <c r="O33" s="10">
        <f t="shared" si="6"/>
        <v>0.7860465116</v>
      </c>
      <c r="P33" s="11">
        <f t="shared" si="7"/>
        <v>0.2139534884</v>
      </c>
      <c r="Q33" s="6" t="s">
        <v>43</v>
      </c>
      <c r="R33" s="9" t="s">
        <v>43</v>
      </c>
      <c r="S33" s="9" t="s">
        <v>43</v>
      </c>
      <c r="T33" s="12"/>
      <c r="U33" s="6">
        <v>14466.0</v>
      </c>
      <c r="V33" s="6">
        <v>14466.0</v>
      </c>
      <c r="W33" s="6">
        <v>59864.0</v>
      </c>
      <c r="X33" s="6">
        <f t="shared" si="8"/>
        <v>0</v>
      </c>
      <c r="Y33" s="6">
        <f t="shared" si="30"/>
        <v>0</v>
      </c>
      <c r="Z33" s="6">
        <f t="shared" si="9"/>
        <v>128</v>
      </c>
      <c r="AA33" s="6">
        <f t="shared" si="27"/>
        <v>45398</v>
      </c>
      <c r="AB33" s="13">
        <f t="shared" ref="AB33:AD33" si="64">U33/I33</f>
        <v>352.8292683</v>
      </c>
      <c r="AC33" s="13">
        <f t="shared" si="64"/>
        <v>352.8292683</v>
      </c>
      <c r="AD33" s="14">
        <f t="shared" si="64"/>
        <v>354.2248521</v>
      </c>
      <c r="AE33" s="7">
        <f t="shared" si="12"/>
        <v>76158.3432</v>
      </c>
      <c r="AF33" s="15"/>
      <c r="AG33" s="6">
        <v>316568.0</v>
      </c>
      <c r="AH33" s="9">
        <f t="shared" si="13"/>
        <v>0.1891031311</v>
      </c>
      <c r="AI33" s="6">
        <v>175099.0</v>
      </c>
      <c r="AJ33" s="9">
        <f t="shared" si="32"/>
        <v>-0.6581134101</v>
      </c>
      <c r="AK33" s="16">
        <v>288820.0</v>
      </c>
      <c r="AL33" s="17">
        <f t="shared" si="33"/>
        <v>0.09607367911</v>
      </c>
      <c r="AM33" s="17">
        <f t="shared" si="34"/>
        <v>0.6062564919</v>
      </c>
      <c r="AN33" s="17">
        <f t="shared" si="35"/>
        <v>-0.6880806497</v>
      </c>
      <c r="AO33" s="18">
        <v>318278.0</v>
      </c>
      <c r="AP33" s="9">
        <f t="shared" si="18"/>
        <v>-0.8119128561</v>
      </c>
    </row>
    <row r="34" ht="15.75" customHeight="1">
      <c r="A34" s="6">
        <v>25.0</v>
      </c>
      <c r="B34" s="6" t="s">
        <v>57</v>
      </c>
      <c r="C34" s="6" t="s">
        <v>82</v>
      </c>
      <c r="D34" s="7">
        <v>32.0</v>
      </c>
      <c r="E34" s="7">
        <v>200.0</v>
      </c>
      <c r="F34" s="7">
        <v>32.0</v>
      </c>
      <c r="G34" s="8">
        <f t="shared" si="2"/>
        <v>1</v>
      </c>
      <c r="H34" s="7" t="s">
        <v>42</v>
      </c>
      <c r="I34" s="6">
        <v>4.0</v>
      </c>
      <c r="J34" s="6">
        <v>24.0</v>
      </c>
      <c r="K34" s="22">
        <v>24.0</v>
      </c>
      <c r="L34" s="9">
        <f t="shared" si="3"/>
        <v>0.125</v>
      </c>
      <c r="M34" s="9">
        <f t="shared" si="4"/>
        <v>0.75</v>
      </c>
      <c r="N34" s="10">
        <f t="shared" si="5"/>
        <v>0.75</v>
      </c>
      <c r="O34" s="10">
        <f t="shared" si="6"/>
        <v>0.75</v>
      </c>
      <c r="P34" s="11">
        <f t="shared" si="7"/>
        <v>0.25</v>
      </c>
      <c r="Q34" s="6">
        <v>153.0</v>
      </c>
      <c r="R34" s="9">
        <f t="shared" ref="R34:R35" si="66">Q34/E34</f>
        <v>0.765</v>
      </c>
      <c r="S34" s="11">
        <f t="shared" ref="S34:S35" si="67">R34-M34</f>
        <v>0.015</v>
      </c>
      <c r="T34" s="12"/>
      <c r="U34" s="6">
        <v>436.0</v>
      </c>
      <c r="V34" s="6">
        <v>4414.0</v>
      </c>
      <c r="W34" s="6">
        <v>5856.0</v>
      </c>
      <c r="X34" s="6">
        <f t="shared" si="8"/>
        <v>20</v>
      </c>
      <c r="Y34" s="6">
        <f t="shared" si="30"/>
        <v>3978</v>
      </c>
      <c r="Z34" s="6">
        <f t="shared" si="9"/>
        <v>0</v>
      </c>
      <c r="AA34" s="6">
        <f t="shared" si="27"/>
        <v>1442</v>
      </c>
      <c r="AB34" s="13">
        <f t="shared" ref="AB34:AD34" si="65">U34/I34</f>
        <v>109</v>
      </c>
      <c r="AC34" s="13">
        <f t="shared" si="65"/>
        <v>183.9166667</v>
      </c>
      <c r="AD34" s="14">
        <f t="shared" si="65"/>
        <v>244</v>
      </c>
      <c r="AE34" s="7">
        <f t="shared" si="12"/>
        <v>7808</v>
      </c>
      <c r="AF34" s="15"/>
      <c r="AG34" s="6">
        <v>56952.0</v>
      </c>
      <c r="AH34" s="9">
        <f t="shared" si="13"/>
        <v>0.1028234303</v>
      </c>
      <c r="AI34" s="6">
        <v>12870.0</v>
      </c>
      <c r="AJ34" s="9">
        <f t="shared" si="32"/>
        <v>-0.544988345</v>
      </c>
      <c r="AK34" s="16">
        <v>56003.0</v>
      </c>
      <c r="AL34" s="17">
        <f t="shared" si="33"/>
        <v>0.01694552078</v>
      </c>
      <c r="AM34" s="17">
        <f t="shared" si="34"/>
        <v>0.2298091174</v>
      </c>
      <c r="AN34" s="17">
        <f t="shared" si="35"/>
        <v>-0.5525702747</v>
      </c>
      <c r="AO34" s="18">
        <v>22900.0</v>
      </c>
      <c r="AP34" s="9">
        <f t="shared" si="18"/>
        <v>-0.744279476</v>
      </c>
    </row>
    <row r="35" ht="15.75" customHeight="1">
      <c r="A35" s="6">
        <v>26.0</v>
      </c>
      <c r="B35" s="6" t="s">
        <v>57</v>
      </c>
      <c r="C35" s="6" t="s">
        <v>83</v>
      </c>
      <c r="D35" s="7">
        <v>43.0</v>
      </c>
      <c r="E35" s="7">
        <v>213.0</v>
      </c>
      <c r="F35" s="7">
        <v>43.0</v>
      </c>
      <c r="G35" s="8">
        <f t="shared" si="2"/>
        <v>1</v>
      </c>
      <c r="H35" s="7" t="s">
        <v>42</v>
      </c>
      <c r="I35" s="6">
        <v>6.0</v>
      </c>
      <c r="J35" s="6">
        <v>22.0</v>
      </c>
      <c r="K35" s="6">
        <v>35.0</v>
      </c>
      <c r="L35" s="9">
        <f t="shared" si="3"/>
        <v>0.1395348837</v>
      </c>
      <c r="M35" s="9">
        <f t="shared" si="4"/>
        <v>0.511627907</v>
      </c>
      <c r="N35" s="10">
        <f t="shared" si="5"/>
        <v>0.8139534884</v>
      </c>
      <c r="O35" s="10">
        <f t="shared" si="6"/>
        <v>0.8139534884</v>
      </c>
      <c r="P35" s="11">
        <f t="shared" si="7"/>
        <v>0.1860465116</v>
      </c>
      <c r="Q35" s="6">
        <v>108.0</v>
      </c>
      <c r="R35" s="9">
        <f t="shared" si="66"/>
        <v>0.5070422535</v>
      </c>
      <c r="S35" s="11">
        <f t="shared" si="67"/>
        <v>-0.004585653456</v>
      </c>
      <c r="T35" s="12"/>
      <c r="U35" s="6">
        <v>490.0</v>
      </c>
      <c r="V35" s="6">
        <v>17579.0</v>
      </c>
      <c r="W35" s="6">
        <v>18378.0</v>
      </c>
      <c r="X35" s="6">
        <f t="shared" si="8"/>
        <v>16</v>
      </c>
      <c r="Y35" s="6">
        <f t="shared" si="30"/>
        <v>17089</v>
      </c>
      <c r="Z35" s="6">
        <f t="shared" si="9"/>
        <v>13</v>
      </c>
      <c r="AA35" s="6">
        <f t="shared" si="27"/>
        <v>799</v>
      </c>
      <c r="AB35" s="13">
        <f t="shared" ref="AB35:AD35" si="68">U35/I35</f>
        <v>81.66666667</v>
      </c>
      <c r="AC35" s="13">
        <f t="shared" si="68"/>
        <v>799.0454545</v>
      </c>
      <c r="AD35" s="14">
        <f t="shared" si="68"/>
        <v>525.0857143</v>
      </c>
      <c r="AE35" s="7">
        <f t="shared" si="12"/>
        <v>22578.68571</v>
      </c>
      <c r="AF35" s="15"/>
      <c r="AG35" s="6">
        <v>66489.0</v>
      </c>
      <c r="AH35" s="9">
        <f t="shared" si="13"/>
        <v>0.2764066237</v>
      </c>
      <c r="AI35" s="6">
        <v>13803.0</v>
      </c>
      <c r="AJ35" s="9">
        <f t="shared" si="32"/>
        <v>0.3314496849</v>
      </c>
      <c r="AK35" s="16">
        <v>60915.0</v>
      </c>
      <c r="AL35" s="17">
        <f t="shared" si="33"/>
        <v>0.09150455553</v>
      </c>
      <c r="AM35" s="17">
        <f t="shared" si="34"/>
        <v>0.2265944349</v>
      </c>
      <c r="AN35" s="17">
        <f t="shared" si="35"/>
        <v>0.2198297095</v>
      </c>
      <c r="AO35" s="18">
        <v>20553.0</v>
      </c>
      <c r="AP35" s="9">
        <f t="shared" si="18"/>
        <v>-0.1058239673</v>
      </c>
    </row>
    <row r="36" ht="15.75" customHeight="1">
      <c r="A36" s="23"/>
      <c r="B36" s="23"/>
      <c r="C36" s="23"/>
      <c r="D36" s="24"/>
      <c r="E36" s="24"/>
      <c r="F36" s="24"/>
      <c r="G36" s="24"/>
      <c r="H36" s="24"/>
      <c r="I36" s="23"/>
      <c r="J36" s="23"/>
      <c r="K36" s="23"/>
      <c r="L36" s="12"/>
      <c r="M36" s="25"/>
      <c r="N36" s="25"/>
      <c r="O36" s="25"/>
      <c r="P36" s="12"/>
      <c r="Q36" s="23"/>
      <c r="R36" s="12"/>
      <c r="S36" s="12"/>
      <c r="T36" s="12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4"/>
      <c r="AF36" s="15"/>
      <c r="AG36" s="26"/>
      <c r="AH36" s="25"/>
      <c r="AI36" s="23"/>
      <c r="AJ36" s="25"/>
      <c r="AK36" s="27"/>
      <c r="AL36" s="27"/>
      <c r="AM36" s="27"/>
      <c r="AN36" s="27"/>
      <c r="AO36" s="27"/>
      <c r="AP36" s="12"/>
    </row>
    <row r="37" ht="15.75" customHeight="1">
      <c r="A37" s="28"/>
      <c r="B37" s="28"/>
      <c r="C37" s="29" t="s">
        <v>84</v>
      </c>
      <c r="D37" s="30">
        <f t="shared" ref="D37:F37" si="69">SUM(D2:D35)</f>
        <v>5373</v>
      </c>
      <c r="E37" s="30">
        <f t="shared" si="69"/>
        <v>29586</v>
      </c>
      <c r="F37" s="30">
        <f t="shared" si="69"/>
        <v>4928</v>
      </c>
      <c r="G37" s="31">
        <f>F37/D37</f>
        <v>0.917178485</v>
      </c>
      <c r="H37" s="30">
        <f t="shared" ref="H37:K37" si="70">SUM(H2:H35)</f>
        <v>0</v>
      </c>
      <c r="I37" s="30">
        <f t="shared" si="70"/>
        <v>2597</v>
      </c>
      <c r="J37" s="30">
        <f t="shared" si="70"/>
        <v>3736</v>
      </c>
      <c r="K37" s="30">
        <f t="shared" si="70"/>
        <v>4666</v>
      </c>
      <c r="L37" s="32">
        <f>I37/D37</f>
        <v>0.4833426391</v>
      </c>
      <c r="M37" s="32">
        <f>J37/D37</f>
        <v>0.6953284943</v>
      </c>
      <c r="N37" s="32">
        <f>K37/D37</f>
        <v>0.8684161548</v>
      </c>
      <c r="O37" s="32">
        <f>K37/F37</f>
        <v>0.9468344156</v>
      </c>
      <c r="P37" s="33">
        <f>(F37-K37)/F37</f>
        <v>0.05316558442</v>
      </c>
      <c r="Q37" s="30">
        <f>SUM(Q2:Q35)</f>
        <v>17689</v>
      </c>
      <c r="R37" s="31">
        <f>J37/F37</f>
        <v>0.7581168831</v>
      </c>
      <c r="S37" s="31"/>
      <c r="T37" s="31"/>
      <c r="U37" s="30">
        <f t="shared" ref="U37:W37" si="71">SUM(U2:U35)</f>
        <v>1051998</v>
      </c>
      <c r="V37" s="30">
        <f t="shared" si="71"/>
        <v>2191793</v>
      </c>
      <c r="W37" s="30">
        <f t="shared" si="71"/>
        <v>2598445</v>
      </c>
      <c r="X37" s="30">
        <f>J37-I37</f>
        <v>1139</v>
      </c>
      <c r="Y37" s="30">
        <f>SUM(Y2:Y35)</f>
        <v>1110338</v>
      </c>
      <c r="Z37" s="30">
        <f>K37-J37</f>
        <v>930</v>
      </c>
      <c r="AA37" s="30">
        <f>W37-V37</f>
        <v>406652</v>
      </c>
      <c r="AB37" s="30">
        <f t="shared" ref="AB37:AD37" si="72">U37/I37</f>
        <v>405.0820177</v>
      </c>
      <c r="AC37" s="30">
        <f t="shared" si="72"/>
        <v>586.6683619</v>
      </c>
      <c r="AD37" s="30">
        <f t="shared" si="72"/>
        <v>556.8891985</v>
      </c>
      <c r="AE37" s="30">
        <f>SUM(AE2:AE35)</f>
        <v>2772149.746</v>
      </c>
      <c r="AF37" s="30"/>
      <c r="AG37" s="30">
        <f>SUM(AG2:AG35)</f>
        <v>9651967</v>
      </c>
      <c r="AH37" s="34">
        <f>W37/AG37</f>
        <v>0.2692140369</v>
      </c>
      <c r="AI37" s="30">
        <f>SUM(AI2:AI35)</f>
        <v>3659470</v>
      </c>
      <c r="AJ37" s="34">
        <f>(W37-AI37)/AI37</f>
        <v>-0.2899395268</v>
      </c>
      <c r="AK37" s="30">
        <f>SUM(AK2:AK35)</f>
        <v>8672646</v>
      </c>
      <c r="AL37" s="34">
        <f>(AG37-AK37)/AK37</f>
        <v>0.1129206703</v>
      </c>
      <c r="AM37" s="34">
        <f>AI37/AK37</f>
        <v>0.4219554217</v>
      </c>
      <c r="AN37" s="34">
        <f>(AH37-AM37)/AM37</f>
        <v>-0.361984648</v>
      </c>
      <c r="AO37" s="30">
        <f>SUM(AO2:AO35)</f>
        <v>6658142</v>
      </c>
      <c r="AP37" s="34">
        <f>(W37-AO37)/AO37</f>
        <v>-0.6097342171</v>
      </c>
    </row>
    <row r="38" ht="15.75" customHeight="1">
      <c r="C38" s="35"/>
      <c r="D38" s="7"/>
      <c r="E38" s="7"/>
      <c r="F38" s="7"/>
      <c r="G38" s="7"/>
      <c r="H38" s="7"/>
      <c r="I38" s="7"/>
      <c r="J38" s="7"/>
      <c r="K38" s="7"/>
      <c r="L38" s="8"/>
      <c r="M38" s="8"/>
      <c r="P38" s="8"/>
      <c r="Q38" s="7"/>
      <c r="R38" s="8"/>
      <c r="S38" s="8"/>
      <c r="T38" s="8"/>
      <c r="U38" s="7"/>
      <c r="V38" s="7"/>
      <c r="W38" s="7"/>
      <c r="X38" s="7"/>
      <c r="Y38" s="7"/>
      <c r="Z38" s="7"/>
      <c r="AA38" s="7"/>
      <c r="AB38" s="7"/>
      <c r="AC38" s="7"/>
      <c r="AE38" s="7"/>
      <c r="AF38" s="7"/>
      <c r="AG38" s="7"/>
      <c r="AH38" s="9"/>
      <c r="AI38" s="7"/>
      <c r="AJ38" s="8"/>
      <c r="AK38" s="7"/>
      <c r="AL38" s="7"/>
      <c r="AM38" s="7"/>
      <c r="AN38" s="7"/>
      <c r="AO38" s="7"/>
      <c r="AP38" s="8"/>
    </row>
    <row r="39" ht="15.75" customHeight="1">
      <c r="C39" s="36" t="s">
        <v>85</v>
      </c>
      <c r="D39" s="7"/>
      <c r="E39" s="7"/>
      <c r="F39" s="7"/>
      <c r="G39" s="7"/>
      <c r="H39" s="7"/>
      <c r="I39" s="7"/>
      <c r="J39" s="7"/>
      <c r="K39" s="7"/>
      <c r="L39" s="8"/>
      <c r="M39" s="8"/>
      <c r="P39" s="8"/>
      <c r="Q39" s="7"/>
      <c r="R39" s="8"/>
      <c r="S39" s="8"/>
      <c r="T39" s="8"/>
      <c r="U39" s="7"/>
      <c r="V39" s="7"/>
      <c r="W39" s="7"/>
      <c r="X39" s="7"/>
      <c r="Y39" s="7"/>
      <c r="Z39" s="7"/>
      <c r="AA39" s="7"/>
      <c r="AB39" s="7"/>
      <c r="AC39" s="7"/>
      <c r="AE39" s="7"/>
      <c r="AF39" s="7"/>
      <c r="AG39" s="7"/>
      <c r="AH39" s="9"/>
      <c r="AI39" s="7"/>
      <c r="AJ39" s="8"/>
      <c r="AK39" s="7"/>
      <c r="AL39" s="7"/>
      <c r="AM39" s="7"/>
      <c r="AN39" s="7"/>
      <c r="AO39" s="7"/>
      <c r="AP39" s="8"/>
    </row>
    <row r="40" ht="15.75" customHeight="1">
      <c r="C40" s="35"/>
      <c r="D40" s="7"/>
      <c r="E40" s="7"/>
      <c r="F40" s="7"/>
      <c r="G40" s="7"/>
      <c r="H40" s="7"/>
      <c r="I40" s="7"/>
      <c r="J40" s="7"/>
      <c r="K40" s="7"/>
      <c r="L40" s="8"/>
      <c r="M40" s="8"/>
      <c r="P40" s="8"/>
      <c r="Q40" s="7"/>
      <c r="R40" s="8"/>
      <c r="S40" s="8"/>
      <c r="T40" s="8"/>
      <c r="U40" s="7"/>
      <c r="V40" s="7"/>
      <c r="W40" s="7"/>
      <c r="X40" s="7"/>
      <c r="Y40" s="7"/>
      <c r="Z40" s="7"/>
      <c r="AA40" s="7"/>
      <c r="AB40" s="7"/>
      <c r="AC40" s="7"/>
      <c r="AE40" s="7"/>
      <c r="AF40" s="7"/>
      <c r="AG40" s="7"/>
      <c r="AH40" s="9"/>
      <c r="AI40" s="7"/>
      <c r="AJ40" s="8"/>
      <c r="AK40" s="7"/>
      <c r="AL40" s="7"/>
      <c r="AM40" s="7"/>
      <c r="AN40" s="7"/>
      <c r="AO40" s="7"/>
      <c r="AP40" s="8"/>
    </row>
    <row r="41" ht="15.75" customHeight="1">
      <c r="C41" s="37" t="s">
        <v>86</v>
      </c>
      <c r="D41" s="7"/>
      <c r="E41" s="7"/>
      <c r="F41" s="7"/>
      <c r="G41" s="7"/>
      <c r="H41" s="7"/>
      <c r="I41" s="7"/>
      <c r="J41" s="7"/>
      <c r="K41" s="7"/>
      <c r="L41" s="8"/>
      <c r="M41" s="8"/>
      <c r="P41" s="8"/>
      <c r="Q41" s="7"/>
      <c r="R41" s="8"/>
      <c r="S41" s="8"/>
      <c r="T41" s="8"/>
      <c r="U41" s="7"/>
      <c r="V41" s="7"/>
      <c r="W41" s="7"/>
      <c r="X41" s="7"/>
      <c r="Y41" s="7"/>
      <c r="Z41" s="7"/>
      <c r="AA41" s="7"/>
      <c r="AB41" s="7"/>
      <c r="AC41" s="7"/>
      <c r="AE41" s="7"/>
      <c r="AF41" s="7"/>
      <c r="AG41" s="7"/>
      <c r="AH41" s="9"/>
      <c r="AI41" s="7"/>
      <c r="AJ41" s="8"/>
      <c r="AK41" s="7"/>
      <c r="AL41" s="7"/>
      <c r="AM41" s="7"/>
      <c r="AN41" s="7"/>
      <c r="AO41" s="7"/>
      <c r="AP41" s="8"/>
    </row>
    <row r="42" ht="15.75" customHeight="1">
      <c r="C42" s="38" t="s">
        <v>87</v>
      </c>
      <c r="P42" s="8"/>
      <c r="AG42" s="39"/>
    </row>
    <row r="43" ht="15.75" customHeight="1">
      <c r="C43" s="38" t="s">
        <v>88</v>
      </c>
      <c r="P43" s="8"/>
      <c r="AG43" s="39"/>
    </row>
    <row r="44" ht="15.75" customHeight="1">
      <c r="C44" s="38" t="s">
        <v>89</v>
      </c>
      <c r="P44" s="8"/>
      <c r="AG44" s="39"/>
    </row>
    <row r="45" ht="15.75" customHeight="1">
      <c r="C45" s="35"/>
      <c r="P45" s="8"/>
      <c r="AG45" s="39"/>
    </row>
    <row r="46" ht="15.75" customHeight="1">
      <c r="C46" s="40" t="s">
        <v>90</v>
      </c>
      <c r="P46" s="8"/>
      <c r="AG46" s="39"/>
    </row>
    <row r="47" ht="15.75" customHeight="1">
      <c r="C47" s="6" t="s">
        <v>91</v>
      </c>
      <c r="P47" s="8"/>
      <c r="AG47" s="39"/>
    </row>
    <row r="48" ht="15.75" customHeight="1">
      <c r="C48" s="6" t="s">
        <v>92</v>
      </c>
      <c r="P48" s="8"/>
      <c r="AG48" s="39"/>
    </row>
    <row r="49" ht="15.75" customHeight="1">
      <c r="C49" s="6" t="s">
        <v>93</v>
      </c>
      <c r="P49" s="8"/>
      <c r="AG49" s="39"/>
    </row>
    <row r="50" ht="15.75" customHeight="1">
      <c r="C50" s="6" t="s">
        <v>94</v>
      </c>
      <c r="P50" s="8"/>
      <c r="AG50" s="39"/>
    </row>
    <row r="51" ht="15.75" customHeight="1">
      <c r="C51" s="6" t="s">
        <v>95</v>
      </c>
    </row>
    <row r="52" ht="15.75" customHeight="1">
      <c r="C52" s="6" t="s">
        <v>96</v>
      </c>
    </row>
    <row r="53" ht="15.75" customHeight="1">
      <c r="C53" s="6" t="s">
        <v>97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autoFilter ref="$A$1:$AP$35">
    <sortState ref="A1:AP35">
      <sortCondition ref="C1:C35"/>
      <sortCondition descending="1" ref="AH1:AH35"/>
    </sortState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2019-09-29T11:37:51Z</dcterms:created>
  <dc:creator>USIP Asia Center Editor</dc:creator>
</cp:coreProperties>
</file>