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kawamura/"/>
    </mc:Choice>
  </mc:AlternateContent>
  <xr:revisionPtr revIDLastSave="0" documentId="13_ncr:1_{81A585A0-BB0C-EB4F-9E1C-7314757EBE4D}" xr6:coauthVersionLast="45" xr6:coauthVersionMax="45" xr10:uidLastSave="{00000000-0000-0000-0000-000000000000}"/>
  <bookViews>
    <workbookView xWindow="1540" yWindow="7020" windowWidth="14400" windowHeight="9660" activeTab="1" xr2:uid="{91C84BA5-CB83-C04F-B101-47459AFC6130}"/>
  </bookViews>
  <sheets>
    <sheet name="Sheet1" sheetId="1" r:id="rId1"/>
    <sheet name="Sheet2" sheetId="2" r:id="rId2"/>
  </sheets>
  <definedNames>
    <definedName name="solver_adj" localSheetId="1" hidden="1">Sheet2!$B$1:$B$4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Sheet2!$F$1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H6" i="2" l="1"/>
  <c r="F12" i="2"/>
  <c r="F20" i="2"/>
  <c r="F28" i="2"/>
  <c r="E7" i="2"/>
  <c r="E8" i="2"/>
  <c r="E9" i="2"/>
  <c r="E10" i="2"/>
  <c r="E11" i="2"/>
  <c r="F11" i="2" s="1"/>
  <c r="E12" i="2"/>
  <c r="E13" i="2"/>
  <c r="E14" i="2"/>
  <c r="E15" i="2"/>
  <c r="E16" i="2"/>
  <c r="E17" i="2"/>
  <c r="E18" i="2"/>
  <c r="E19" i="2"/>
  <c r="F19" i="2" s="1"/>
  <c r="E20" i="2"/>
  <c r="E21" i="2"/>
  <c r="E22" i="2"/>
  <c r="E23" i="2"/>
  <c r="E24" i="2"/>
  <c r="E25" i="2"/>
  <c r="E26" i="2"/>
  <c r="E27" i="2"/>
  <c r="F27" i="2" s="1"/>
  <c r="E28" i="2"/>
  <c r="E29" i="2"/>
  <c r="E30" i="2"/>
  <c r="E6" i="2"/>
  <c r="D7" i="2"/>
  <c r="F7" i="2" s="1"/>
  <c r="D8" i="2"/>
  <c r="F8" i="2" s="1"/>
  <c r="D9" i="2"/>
  <c r="F9" i="2" s="1"/>
  <c r="D10" i="2"/>
  <c r="F10" i="2" s="1"/>
  <c r="D11" i="2"/>
  <c r="D12" i="2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D20" i="2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D28" i="2"/>
  <c r="D29" i="2"/>
  <c r="F29" i="2" s="1"/>
  <c r="D30" i="2"/>
  <c r="F30" i="2" s="1"/>
  <c r="D6" i="2"/>
  <c r="G7" i="2" s="1"/>
  <c r="G8" i="2" l="1"/>
  <c r="H7" i="2"/>
  <c r="I7" i="2" s="1"/>
  <c r="F6" i="2"/>
  <c r="I6" i="2"/>
  <c r="G9" i="2" l="1"/>
  <c r="H8" i="2"/>
  <c r="I8" i="2" s="1"/>
  <c r="E7" i="1"/>
  <c r="B7" i="1"/>
  <c r="A7" i="1" s="1"/>
  <c r="B8" i="1" s="1"/>
  <c r="A8" i="1" s="1"/>
  <c r="B9" i="1" s="1"/>
  <c r="A9" i="1" s="1"/>
  <c r="B10" i="1" s="1"/>
  <c r="A10" i="1" s="1"/>
  <c r="B11" i="1" s="1"/>
  <c r="A11" i="1" s="1"/>
  <c r="B12" i="1" s="1"/>
  <c r="A12" i="1" s="1"/>
  <c r="B13" i="1" s="1"/>
  <c r="A13" i="1" s="1"/>
  <c r="B14" i="1" s="1"/>
  <c r="A14" i="1" s="1"/>
  <c r="B15" i="1" s="1"/>
  <c r="A15" i="1" s="1"/>
  <c r="B16" i="1" s="1"/>
  <c r="A16" i="1" s="1"/>
  <c r="B17" i="1" s="1"/>
  <c r="A17" i="1" s="1"/>
  <c r="B18" i="1" s="1"/>
  <c r="A18" i="1" s="1"/>
  <c r="B19" i="1" s="1"/>
  <c r="A19" i="1" s="1"/>
  <c r="B20" i="1" s="1"/>
  <c r="A20" i="1" s="1"/>
  <c r="B21" i="1" s="1"/>
  <c r="A21" i="1" s="1"/>
  <c r="B22" i="1" s="1"/>
  <c r="A22" i="1" s="1"/>
  <c r="B23" i="1" s="1"/>
  <c r="A23" i="1" s="1"/>
  <c r="B24" i="1" s="1"/>
  <c r="A24" i="1" s="1"/>
  <c r="B25" i="1" s="1"/>
  <c r="A25" i="1" s="1"/>
  <c r="B26" i="1" s="1"/>
  <c r="A26" i="1" s="1"/>
  <c r="B27" i="1" s="1"/>
  <c r="A27" i="1" s="1"/>
  <c r="G10" i="2" l="1"/>
  <c r="H9" i="2"/>
  <c r="I9" i="2" s="1"/>
  <c r="F8" i="1"/>
  <c r="E8" i="1" s="1"/>
  <c r="G11" i="2" l="1"/>
  <c r="H11" i="2" s="1"/>
  <c r="I11" i="2" s="1"/>
  <c r="H10" i="2"/>
  <c r="I10" i="2" s="1"/>
  <c r="F9" i="1"/>
  <c r="E9" i="1" s="1"/>
  <c r="F10" i="1" s="1"/>
  <c r="E10" i="1" s="1"/>
  <c r="F11" i="1" s="1"/>
  <c r="E11" i="1" s="1"/>
  <c r="F12" i="1" s="1"/>
  <c r="E12" i="1" s="1"/>
  <c r="F13" i="1" s="1"/>
  <c r="E13" i="1" s="1"/>
  <c r="F14" i="1" s="1"/>
  <c r="E14" i="1" s="1"/>
  <c r="F15" i="1" s="1"/>
  <c r="E15" i="1" s="1"/>
  <c r="F16" i="1" s="1"/>
  <c r="E16" i="1" s="1"/>
  <c r="F17" i="1" s="1"/>
  <c r="E17" i="1" s="1"/>
  <c r="F18" i="1" s="1"/>
  <c r="E18" i="1" s="1"/>
  <c r="F19" i="1" s="1"/>
  <c r="E19" i="1" s="1"/>
  <c r="F20" i="1" s="1"/>
  <c r="E20" i="1" s="1"/>
  <c r="F21" i="1" s="1"/>
  <c r="E21" i="1" s="1"/>
  <c r="F22" i="1" s="1"/>
  <c r="E22" i="1" s="1"/>
  <c r="F23" i="1" s="1"/>
  <c r="E23" i="1" s="1"/>
  <c r="F24" i="1" s="1"/>
  <c r="E24" i="1" s="1"/>
  <c r="F25" i="1" s="1"/>
  <c r="E25" i="1" s="1"/>
  <c r="F26" i="1" s="1"/>
  <c r="E26" i="1" s="1"/>
  <c r="F27" i="1" s="1"/>
  <c r="E27" i="1" s="1"/>
  <c r="G12" i="2" l="1"/>
  <c r="G13" i="2" l="1"/>
  <c r="H12" i="2"/>
  <c r="I12" i="2" s="1"/>
  <c r="G14" i="2" l="1"/>
  <c r="H13" i="2"/>
  <c r="I13" i="2" s="1"/>
  <c r="G15" i="2" l="1"/>
  <c r="H14" i="2"/>
  <c r="I14" i="2" s="1"/>
  <c r="G16" i="2" l="1"/>
  <c r="H15" i="2"/>
  <c r="I15" i="2" s="1"/>
  <c r="G17" i="2" l="1"/>
  <c r="H16" i="2"/>
  <c r="I16" i="2" s="1"/>
  <c r="G18" i="2" l="1"/>
  <c r="H17" i="2"/>
  <c r="I17" i="2" s="1"/>
  <c r="G19" i="2" l="1"/>
  <c r="H18" i="2"/>
  <c r="I18" i="2" s="1"/>
  <c r="G20" i="2" l="1"/>
  <c r="H19" i="2"/>
  <c r="I19" i="2" s="1"/>
  <c r="G21" i="2" l="1"/>
  <c r="H20" i="2"/>
  <c r="I20" i="2" s="1"/>
  <c r="G22" i="2" l="1"/>
  <c r="H21" i="2"/>
  <c r="I21" i="2" s="1"/>
  <c r="G23" i="2" l="1"/>
  <c r="H22" i="2"/>
  <c r="I22" i="2" s="1"/>
  <c r="G24" i="2" l="1"/>
  <c r="H23" i="2"/>
  <c r="I23" i="2" s="1"/>
  <c r="G25" i="2" l="1"/>
  <c r="H24" i="2"/>
  <c r="I24" i="2" s="1"/>
  <c r="G26" i="2" l="1"/>
  <c r="H25" i="2"/>
  <c r="I25" i="2" s="1"/>
  <c r="G27" i="2" l="1"/>
  <c r="H26" i="2"/>
  <c r="I26" i="2" s="1"/>
  <c r="G28" i="2" l="1"/>
  <c r="H27" i="2"/>
  <c r="I27" i="2" s="1"/>
  <c r="G29" i="2" l="1"/>
  <c r="H28" i="2"/>
  <c r="I28" i="2" s="1"/>
  <c r="G30" i="2" l="1"/>
  <c r="H30" i="2" s="1"/>
  <c r="I30" i="2" s="1"/>
  <c r="H29" i="2"/>
  <c r="I29" i="2" s="1"/>
  <c r="F1" i="2" l="1"/>
</calcChain>
</file>

<file path=xl/sharedStrings.xml><?xml version="1.0" encoding="utf-8"?>
<sst xmlns="http://schemas.openxmlformats.org/spreadsheetml/2006/main" count="28" uniqueCount="19">
  <si>
    <t>formula</t>
    <phoneticPr fontId="1"/>
  </si>
  <si>
    <t>Bt+1=Bt+rBt(1-Bt/K)-Ht</t>
    <phoneticPr fontId="1"/>
  </si>
  <si>
    <t>Bt+1</t>
    <phoneticPr fontId="1"/>
  </si>
  <si>
    <t>Bt</t>
    <phoneticPr fontId="1"/>
  </si>
  <si>
    <t>K</t>
    <phoneticPr fontId="1"/>
  </si>
  <si>
    <t>r</t>
    <phoneticPr fontId="1"/>
  </si>
  <si>
    <t>Ht</t>
    <phoneticPr fontId="1"/>
  </si>
  <si>
    <t>B0</t>
    <phoneticPr fontId="1"/>
  </si>
  <si>
    <t>time</t>
    <phoneticPr fontId="1"/>
  </si>
  <si>
    <t>Year</t>
  </si>
  <si>
    <t>Year_catch</t>
  </si>
  <si>
    <t>Annual_landing_day</t>
  </si>
  <si>
    <t>q</t>
    <phoneticPr fontId="1"/>
  </si>
  <si>
    <t>Annual_landing/10000</t>
    <phoneticPr fontId="1"/>
  </si>
  <si>
    <t>Year_catch/10000</t>
    <phoneticPr fontId="1"/>
  </si>
  <si>
    <t>CPUEt</t>
    <phoneticPr fontId="1"/>
  </si>
  <si>
    <t>qBt</t>
    <phoneticPr fontId="1"/>
  </si>
  <si>
    <t>(qBt-CPUEt)^2</t>
    <phoneticPr fontId="1"/>
  </si>
  <si>
    <t>SUM(qBt-CPUEt)^2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</si>
</sst>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Sheet1!$C$7:$C$27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</c:numCache>
            </c:numRef>
          </c:xVal>
          <c:yVal>
            <c:numRef>
              <c:f>Sheet1!$A$7:$A$27</c:f>
              <c:numCache>
                <c:formatCode>General</c:formatCode>
                <c:ptCount val="21"/>
                <c:pt idx="0">
                  <c:v>860</c:v>
                </c:pt>
                <c:pt idx="1">
                  <c:v>870.4</c:v>
                </c:pt>
                <c:pt idx="2">
                  <c:v>863.20384000000001</c:v>
                </c:pt>
                <c:pt idx="3">
                  <c:v>851.28681060925442</c:v>
                </c:pt>
                <c:pt idx="4">
                  <c:v>837.88438730123221</c:v>
                </c:pt>
                <c:pt idx="5">
                  <c:v>823.71852811930319</c:v>
                </c:pt>
                <c:pt idx="6">
                  <c:v>808.92484267157511</c:v>
                </c:pt>
                <c:pt idx="7">
                  <c:v>793.49028425191761</c:v>
                </c:pt>
                <c:pt idx="8">
                  <c:v>777.35373730164622</c:v>
                </c:pt>
                <c:pt idx="9">
                  <c:v>760.42864170645566</c:v>
                </c:pt>
                <c:pt idx="10">
                  <c:v>742.60556428538621</c:v>
                </c:pt>
                <c:pt idx="11">
                  <c:v>723.74810446315564</c:v>
                </c:pt>
                <c:pt idx="12">
                  <c:v>703.68489021230039</c:v>
                </c:pt>
                <c:pt idx="13">
                  <c:v>682.19735571150352</c:v>
                </c:pt>
                <c:pt idx="14">
                  <c:v>659.00147928323941</c:v>
                </c:pt>
                <c:pt idx="15">
                  <c:v>633.72000886898104</c:v>
                </c:pt>
                <c:pt idx="16">
                  <c:v>605.83896809706062</c:v>
                </c:pt>
                <c:pt idx="17">
                  <c:v>574.63708092921001</c:v>
                </c:pt>
                <c:pt idx="18">
                  <c:v>539.06638707957654</c:v>
                </c:pt>
                <c:pt idx="19">
                  <c:v>497.54020448012523</c:v>
                </c:pt>
                <c:pt idx="20">
                  <c:v>447.53415388612564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F-824A-9F2B-7F8DBAB9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02224"/>
        <c:axId val="2025636672"/>
      </c:scatterChart>
      <c:valAx>
        <c:axId val="20257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5636672"/>
        <c:crosses val="autoZero"/>
        <c:crossBetween val="midCat"/>
      </c:valAx>
      <c:valAx>
        <c:axId val="20256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57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Bt+1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Sheet1!$G$7:$G$27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Sheet1!$E$7:$E$27</c:f>
              <c:numCache>
                <c:formatCode>General</c:formatCode>
                <c:ptCount val="21"/>
                <c:pt idx="0">
                  <c:v>97.5</c:v>
                </c:pt>
                <c:pt idx="1">
                  <c:v>185.49374999999998</c:v>
                </c:pt>
                <c:pt idx="2">
                  <c:v>336.57956871093745</c:v>
                </c:pt>
                <c:pt idx="3">
                  <c:v>559.87333134823427</c:v>
                </c:pt>
                <c:pt idx="4">
                  <c:v>806.28851554149878</c:v>
                </c:pt>
                <c:pt idx="5">
                  <c:v>962.47586078888378</c:v>
                </c:pt>
                <c:pt idx="6">
                  <c:v>998.59193897646469</c:v>
                </c:pt>
                <c:pt idx="7">
                  <c:v>999.99801736415395</c:v>
                </c:pt>
                <c:pt idx="8">
                  <c:v>999.99999999606916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F-B047-831D-B593A667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212832"/>
        <c:axId val="2031841984"/>
      </c:lineChart>
      <c:catAx>
        <c:axId val="20312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841984"/>
        <c:crosses val="autoZero"/>
        <c:auto val="1"/>
        <c:lblAlgn val="ctr"/>
        <c:lblOffset val="100"/>
        <c:noMultiLvlLbl val="0"/>
      </c:catAx>
      <c:valAx>
        <c:axId val="20318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2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CPUEt</a:t>
            </a:r>
            <a:r>
              <a:rPr lang="en-US" altLang="ja-JP" baseline="0"/>
              <a:t> vs predicted qBt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CPUEt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Sheet2!$F$6:$F$30</c:f>
              <c:numCache>
                <c:formatCode>General</c:formatCode>
                <c:ptCount val="25"/>
                <c:pt idx="0">
                  <c:v>0.67978764728732366</c:v>
                </c:pt>
                <c:pt idx="1">
                  <c:v>0.35425899241456188</c:v>
                </c:pt>
                <c:pt idx="2">
                  <c:v>0.47356287085679732</c:v>
                </c:pt>
                <c:pt idx="3">
                  <c:v>0.3749836963610278</c:v>
                </c:pt>
                <c:pt idx="4">
                  <c:v>0.52061428662460973</c:v>
                </c:pt>
                <c:pt idx="5">
                  <c:v>0.36671084195869885</c:v>
                </c:pt>
                <c:pt idx="6">
                  <c:v>0.46107387493555274</c:v>
                </c:pt>
                <c:pt idx="7">
                  <c:v>0.67442656624443675</c:v>
                </c:pt>
                <c:pt idx="8">
                  <c:v>0.79091291543962972</c:v>
                </c:pt>
                <c:pt idx="9">
                  <c:v>0.62748305678896932</c:v>
                </c:pt>
                <c:pt idx="10">
                  <c:v>0.28157323458051331</c:v>
                </c:pt>
                <c:pt idx="11">
                  <c:v>0.39521053364361441</c:v>
                </c:pt>
                <c:pt idx="12">
                  <c:v>0.35275451740855002</c:v>
                </c:pt>
                <c:pt idx="13">
                  <c:v>0.42879893046025591</c:v>
                </c:pt>
                <c:pt idx="14">
                  <c:v>0.6032473432623553</c:v>
                </c:pt>
                <c:pt idx="15">
                  <c:v>0.54701933041950157</c:v>
                </c:pt>
                <c:pt idx="16">
                  <c:v>0.4809220985691573</c:v>
                </c:pt>
                <c:pt idx="17">
                  <c:v>0.37572114219227232</c:v>
                </c:pt>
                <c:pt idx="18">
                  <c:v>0.45228071530647718</c:v>
                </c:pt>
                <c:pt idx="19">
                  <c:v>0.30501680619637156</c:v>
                </c:pt>
                <c:pt idx="20">
                  <c:v>0.27963379969729407</c:v>
                </c:pt>
                <c:pt idx="21">
                  <c:v>0.36542126490271676</c:v>
                </c:pt>
                <c:pt idx="22">
                  <c:v>0.26743061669240425</c:v>
                </c:pt>
                <c:pt idx="23">
                  <c:v>0.40876503237742828</c:v>
                </c:pt>
                <c:pt idx="24">
                  <c:v>0.4882075471698113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4-6E49-9412-A464C2076439}"/>
            </c:ext>
          </c:extLst>
        </c:ser>
        <c:ser>
          <c:idx val="1"/>
          <c:order val="1"/>
          <c:tx>
            <c:strRef>
              <c:f>Sheet2!$H$5</c:f>
              <c:strCache>
                <c:ptCount val="1"/>
                <c:pt idx="0">
                  <c:v>qBt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Sheet2!$H$6:$H$30</c:f>
              <c:numCache>
                <c:formatCode>General</c:formatCode>
                <c:ptCount val="25"/>
                <c:pt idx="0">
                  <c:v>0.56844570809186767</c:v>
                </c:pt>
                <c:pt idx="1">
                  <c:v>0.32455067438084173</c:v>
                </c:pt>
                <c:pt idx="2">
                  <c:v>0.48558019574247635</c:v>
                </c:pt>
                <c:pt idx="3">
                  <c:v>0.42986036818318396</c:v>
                </c:pt>
                <c:pt idx="4">
                  <c:v>0.47136010214644447</c:v>
                </c:pt>
                <c:pt idx="5">
                  <c:v>0.44264769675766547</c:v>
                </c:pt>
                <c:pt idx="6">
                  <c:v>0.46391269908818034</c:v>
                </c:pt>
                <c:pt idx="7">
                  <c:v>0.44878647922325637</c:v>
                </c:pt>
                <c:pt idx="8">
                  <c:v>0.45992868809888293</c:v>
                </c:pt>
                <c:pt idx="9">
                  <c:v>0.45190843832984617</c:v>
                </c:pt>
                <c:pt idx="10">
                  <c:v>0.45776578815190794</c:v>
                </c:pt>
                <c:pt idx="11">
                  <c:v>0.45352011781412827</c:v>
                </c:pt>
                <c:pt idx="12">
                  <c:v>0.45660922738426296</c:v>
                </c:pt>
                <c:pt idx="13">
                  <c:v>0.4543675467784144</c:v>
                </c:pt>
                <c:pt idx="14">
                  <c:v>0.4559933091925672</c:v>
                </c:pt>
                <c:pt idx="15">
                  <c:v>0.45484059959017797</c:v>
                </c:pt>
                <c:pt idx="16">
                  <c:v>0.45569335664967392</c:v>
                </c:pt>
                <c:pt idx="17">
                  <c:v>0.45505798499726174</c:v>
                </c:pt>
                <c:pt idx="18">
                  <c:v>0.45555474567769244</c:v>
                </c:pt>
                <c:pt idx="19">
                  <c:v>0.45517644440358151</c:v>
                </c:pt>
                <c:pt idx="20">
                  <c:v>0.45543924526018958</c:v>
                </c:pt>
                <c:pt idx="21">
                  <c:v>0.4552457919719376</c:v>
                </c:pt>
                <c:pt idx="22">
                  <c:v>0.45538076837508118</c:v>
                </c:pt>
                <c:pt idx="23">
                  <c:v>0.45527381123815985</c:v>
                </c:pt>
                <c:pt idx="24">
                  <c:v>0.45537051765811271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4-6E49-9412-A464C207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82912"/>
        <c:axId val="2063027952"/>
      </c:lineChart>
      <c:catAx>
        <c:axId val="20634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027952"/>
        <c:crosses val="autoZero"/>
        <c:auto val="1"/>
        <c:lblAlgn val="ctr"/>
        <c:lblOffset val="100"/>
        <c:noMultiLvlLbl val="0"/>
      </c:catAx>
      <c:valAx>
        <c:axId val="2063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4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4</xdr:col>
      <xdr:colOff>762000</xdr:colOff>
      <xdr:row>40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5FCC48-D080-584A-8EC0-3DAA70DB4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2</xdr:row>
      <xdr:rowOff>50800</xdr:rowOff>
    </xdr:from>
    <xdr:to>
      <xdr:col>17</xdr:col>
      <xdr:colOff>101600</xdr:colOff>
      <xdr:row>11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A136D6-74A3-3846-B03E-547C4BAA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8</xdr:row>
      <xdr:rowOff>57150</xdr:rowOff>
    </xdr:from>
    <xdr:to>
      <xdr:col>14</xdr:col>
      <xdr:colOff>190500</xdr:colOff>
      <xdr:row>19</xdr:row>
      <xdr:rowOff>6350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C9A3D58-2832-214A-AFC1-6CC7CA43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E8A2-4F8F-D44A-8668-0047A95491BF}">
  <dimension ref="A1:K31"/>
  <sheetViews>
    <sheetView topLeftCell="F3" workbookViewId="0">
      <selection activeCell="I6" sqref="I6:K31"/>
    </sheetView>
  </sheetViews>
  <sheetFormatPr baseColWidth="10" defaultRowHeight="20"/>
  <sheetData>
    <row r="1" spans="1:11">
      <c r="A1" t="s">
        <v>0</v>
      </c>
    </row>
    <row r="2" spans="1:11">
      <c r="A2" t="s">
        <v>1</v>
      </c>
    </row>
    <row r="4" spans="1:11">
      <c r="A4" t="s">
        <v>4</v>
      </c>
      <c r="B4">
        <v>1000</v>
      </c>
      <c r="C4" t="s">
        <v>5</v>
      </c>
      <c r="D4">
        <v>1</v>
      </c>
      <c r="E4" t="s">
        <v>7</v>
      </c>
      <c r="F4">
        <v>800</v>
      </c>
    </row>
    <row r="6" spans="1:11">
      <c r="A6" t="s">
        <v>2</v>
      </c>
      <c r="B6" t="s">
        <v>3</v>
      </c>
      <c r="C6" t="s">
        <v>6</v>
      </c>
      <c r="E6" t="s">
        <v>2</v>
      </c>
      <c r="F6" t="s">
        <v>3</v>
      </c>
      <c r="G6" t="s">
        <v>8</v>
      </c>
      <c r="I6" t="s">
        <v>9</v>
      </c>
      <c r="J6" t="s">
        <v>11</v>
      </c>
      <c r="K6" t="s">
        <v>10</v>
      </c>
    </row>
    <row r="7" spans="1:11">
      <c r="A7">
        <f>B7+D$4*B7*(1-B7/B$4)-C7</f>
        <v>860</v>
      </c>
      <c r="B7">
        <f>F4</f>
        <v>800</v>
      </c>
      <c r="C7">
        <v>100</v>
      </c>
      <c r="E7">
        <f>F7+D$4*F7*(1-F7/B$4)</f>
        <v>97.5</v>
      </c>
      <c r="F7">
        <v>50</v>
      </c>
      <c r="G7">
        <v>1</v>
      </c>
      <c r="I7">
        <v>1994</v>
      </c>
      <c r="J7">
        <v>525</v>
      </c>
      <c r="K7">
        <v>772.3</v>
      </c>
    </row>
    <row r="8" spans="1:11">
      <c r="A8">
        <f t="shared" ref="A8:A27" si="0">B8+D$4*B8*(1-B8/B$4)-C8</f>
        <v>870.4</v>
      </c>
      <c r="B8">
        <f>A7</f>
        <v>860</v>
      </c>
      <c r="C8">
        <v>110</v>
      </c>
      <c r="E8">
        <f t="shared" ref="E8:E27" si="1">F8+D$4*F8*(1-F8/B$4)</f>
        <v>185.49374999999998</v>
      </c>
      <c r="F8">
        <f>E7</f>
        <v>97.5</v>
      </c>
      <c r="G8">
        <v>2</v>
      </c>
      <c r="I8">
        <v>1995</v>
      </c>
      <c r="J8">
        <v>1303</v>
      </c>
      <c r="K8">
        <v>3678.1</v>
      </c>
    </row>
    <row r="9" spans="1:11">
      <c r="A9">
        <f t="shared" si="0"/>
        <v>863.20384000000001</v>
      </c>
      <c r="B9">
        <f t="shared" ref="B9:B27" si="2">A8</f>
        <v>870.4</v>
      </c>
      <c r="C9">
        <v>120</v>
      </c>
      <c r="E9">
        <f t="shared" si="1"/>
        <v>336.57956871093745</v>
      </c>
      <c r="F9">
        <f t="shared" ref="F9:F27" si="3">E8</f>
        <v>185.49374999999998</v>
      </c>
      <c r="G9">
        <v>3</v>
      </c>
      <c r="I9">
        <v>1996</v>
      </c>
      <c r="J9">
        <v>1253</v>
      </c>
      <c r="K9">
        <v>2645.9</v>
      </c>
    </row>
    <row r="10" spans="1:11">
      <c r="A10">
        <f t="shared" si="0"/>
        <v>851.28681060925442</v>
      </c>
      <c r="B10">
        <f t="shared" si="2"/>
        <v>863.20384000000001</v>
      </c>
      <c r="C10">
        <v>130</v>
      </c>
      <c r="E10">
        <f t="shared" si="1"/>
        <v>559.87333134823427</v>
      </c>
      <c r="F10">
        <f t="shared" si="3"/>
        <v>336.57956871093745</v>
      </c>
      <c r="G10">
        <v>4</v>
      </c>
      <c r="I10">
        <v>1997</v>
      </c>
      <c r="J10">
        <v>2300</v>
      </c>
      <c r="K10">
        <v>6133.6</v>
      </c>
    </row>
    <row r="11" spans="1:11">
      <c r="A11">
        <f t="shared" si="0"/>
        <v>837.88438730123221</v>
      </c>
      <c r="B11">
        <f t="shared" si="2"/>
        <v>851.28681060925442</v>
      </c>
      <c r="C11">
        <v>140</v>
      </c>
      <c r="E11">
        <f t="shared" si="1"/>
        <v>806.28851554149878</v>
      </c>
      <c r="F11">
        <f t="shared" si="3"/>
        <v>559.87333134823427</v>
      </c>
      <c r="G11">
        <v>5</v>
      </c>
      <c r="I11">
        <v>1998</v>
      </c>
      <c r="J11">
        <v>2451</v>
      </c>
      <c r="K11">
        <v>4707.8999999999996</v>
      </c>
    </row>
    <row r="12" spans="1:11">
      <c r="A12">
        <f t="shared" si="0"/>
        <v>823.71852811930319</v>
      </c>
      <c r="B12">
        <f t="shared" si="2"/>
        <v>837.88438730123221</v>
      </c>
      <c r="C12">
        <v>150</v>
      </c>
      <c r="E12">
        <f t="shared" si="1"/>
        <v>962.47586078888378</v>
      </c>
      <c r="F12">
        <f t="shared" si="3"/>
        <v>806.28851554149878</v>
      </c>
      <c r="G12">
        <v>6</v>
      </c>
      <c r="I12">
        <v>1999</v>
      </c>
      <c r="J12">
        <v>2186</v>
      </c>
      <c r="K12">
        <v>5961.1</v>
      </c>
    </row>
    <row r="13" spans="1:11">
      <c r="A13">
        <f t="shared" si="0"/>
        <v>808.92484267157511</v>
      </c>
      <c r="B13">
        <f t="shared" si="2"/>
        <v>823.71852811930319</v>
      </c>
      <c r="C13">
        <v>160</v>
      </c>
      <c r="E13">
        <f t="shared" si="1"/>
        <v>998.59193897646469</v>
      </c>
      <c r="F13">
        <f t="shared" si="3"/>
        <v>962.47586078888378</v>
      </c>
      <c r="G13">
        <v>7</v>
      </c>
      <c r="I13">
        <v>2000</v>
      </c>
      <c r="J13">
        <v>1878</v>
      </c>
      <c r="K13">
        <v>4073.1</v>
      </c>
    </row>
    <row r="14" spans="1:11">
      <c r="A14">
        <f t="shared" si="0"/>
        <v>793.49028425191761</v>
      </c>
      <c r="B14">
        <f t="shared" si="2"/>
        <v>808.92484267157511</v>
      </c>
      <c r="C14">
        <v>170</v>
      </c>
      <c r="E14">
        <f t="shared" si="1"/>
        <v>999.99801736415395</v>
      </c>
      <c r="F14">
        <f t="shared" si="3"/>
        <v>998.59193897646469</v>
      </c>
      <c r="G14">
        <v>8</v>
      </c>
      <c r="I14">
        <v>2001</v>
      </c>
      <c r="J14">
        <v>1379</v>
      </c>
      <c r="K14">
        <v>2044.7</v>
      </c>
    </row>
    <row r="15" spans="1:11">
      <c r="A15">
        <f t="shared" si="0"/>
        <v>777.35373730164622</v>
      </c>
      <c r="B15">
        <f t="shared" si="2"/>
        <v>793.49028425191761</v>
      </c>
      <c r="C15">
        <v>180</v>
      </c>
      <c r="E15">
        <f t="shared" si="1"/>
        <v>999.99999999606916</v>
      </c>
      <c r="F15">
        <f t="shared" si="3"/>
        <v>999.99801736415395</v>
      </c>
      <c r="G15">
        <v>9</v>
      </c>
      <c r="I15">
        <v>2002</v>
      </c>
      <c r="J15">
        <v>1316</v>
      </c>
      <c r="K15">
        <v>1663.9</v>
      </c>
    </row>
    <row r="16" spans="1:11">
      <c r="A16">
        <f t="shared" si="0"/>
        <v>760.42864170645566</v>
      </c>
      <c r="B16">
        <f t="shared" si="2"/>
        <v>777.35373730164622</v>
      </c>
      <c r="C16">
        <v>190</v>
      </c>
      <c r="E16">
        <f t="shared" si="1"/>
        <v>1000</v>
      </c>
      <c r="F16">
        <f t="shared" si="3"/>
        <v>999.99999999606916</v>
      </c>
      <c r="G16">
        <v>10</v>
      </c>
      <c r="I16">
        <v>2003</v>
      </c>
      <c r="J16">
        <v>1611</v>
      </c>
      <c r="K16">
        <v>2567.4</v>
      </c>
    </row>
    <row r="17" spans="1:11">
      <c r="A17">
        <f t="shared" si="0"/>
        <v>742.60556428538621</v>
      </c>
      <c r="B17">
        <f t="shared" si="2"/>
        <v>760.42864170645566</v>
      </c>
      <c r="C17">
        <v>200</v>
      </c>
      <c r="E17">
        <f t="shared" si="1"/>
        <v>1000</v>
      </c>
      <c r="F17">
        <f t="shared" si="3"/>
        <v>1000</v>
      </c>
      <c r="G17">
        <v>11</v>
      </c>
      <c r="I17">
        <v>2004</v>
      </c>
      <c r="J17">
        <v>1764</v>
      </c>
      <c r="K17">
        <v>6264.8</v>
      </c>
    </row>
    <row r="18" spans="1:11">
      <c r="A18">
        <f t="shared" si="0"/>
        <v>723.74810446315564</v>
      </c>
      <c r="B18">
        <f t="shared" si="2"/>
        <v>742.60556428538621</v>
      </c>
      <c r="C18">
        <v>210</v>
      </c>
      <c r="E18">
        <f t="shared" si="1"/>
        <v>1000</v>
      </c>
      <c r="F18">
        <f t="shared" si="3"/>
        <v>1000</v>
      </c>
      <c r="G18">
        <v>12</v>
      </c>
      <c r="I18">
        <v>2005</v>
      </c>
      <c r="J18">
        <v>1987</v>
      </c>
      <c r="K18">
        <v>5027.7</v>
      </c>
    </row>
    <row r="19" spans="1:11">
      <c r="A19">
        <f t="shared" si="0"/>
        <v>703.68489021230039</v>
      </c>
      <c r="B19">
        <f t="shared" si="2"/>
        <v>723.74810446315564</v>
      </c>
      <c r="C19">
        <v>220</v>
      </c>
      <c r="E19">
        <f t="shared" si="1"/>
        <v>1000</v>
      </c>
      <c r="F19">
        <f t="shared" si="3"/>
        <v>1000</v>
      </c>
      <c r="G19">
        <v>13</v>
      </c>
      <c r="I19">
        <v>2006</v>
      </c>
      <c r="J19">
        <v>2001</v>
      </c>
      <c r="K19">
        <v>5672.5</v>
      </c>
    </row>
    <row r="20" spans="1:11">
      <c r="A20">
        <f t="shared" si="0"/>
        <v>682.19735571150352</v>
      </c>
      <c r="B20">
        <f t="shared" si="2"/>
        <v>703.68489021230039</v>
      </c>
      <c r="C20">
        <v>230</v>
      </c>
      <c r="E20">
        <f t="shared" si="1"/>
        <v>1000</v>
      </c>
      <c r="F20">
        <f t="shared" si="3"/>
        <v>1000</v>
      </c>
      <c r="G20">
        <v>14</v>
      </c>
      <c r="I20">
        <v>2007</v>
      </c>
      <c r="J20">
        <v>2181</v>
      </c>
      <c r="K20">
        <v>5086.3</v>
      </c>
    </row>
    <row r="21" spans="1:11">
      <c r="A21">
        <f t="shared" si="0"/>
        <v>659.00147928323941</v>
      </c>
      <c r="B21">
        <f t="shared" si="2"/>
        <v>682.19735571150352</v>
      </c>
      <c r="C21">
        <v>240</v>
      </c>
      <c r="E21">
        <f t="shared" si="1"/>
        <v>1000</v>
      </c>
      <c r="F21">
        <f t="shared" si="3"/>
        <v>1000</v>
      </c>
      <c r="G21">
        <v>15</v>
      </c>
      <c r="I21">
        <v>2008</v>
      </c>
      <c r="J21">
        <v>1527</v>
      </c>
      <c r="K21">
        <v>2531.3000000000002</v>
      </c>
    </row>
    <row r="22" spans="1:11">
      <c r="A22">
        <f t="shared" si="0"/>
        <v>633.72000886898104</v>
      </c>
      <c r="B22">
        <f t="shared" si="2"/>
        <v>659.00147928323941</v>
      </c>
      <c r="C22">
        <v>250</v>
      </c>
      <c r="E22">
        <f t="shared" si="1"/>
        <v>1000</v>
      </c>
      <c r="F22">
        <f t="shared" si="3"/>
        <v>1000</v>
      </c>
      <c r="G22">
        <v>16</v>
      </c>
      <c r="I22">
        <v>2009</v>
      </c>
      <c r="J22">
        <v>1214</v>
      </c>
      <c r="K22">
        <v>2219.3000000000002</v>
      </c>
    </row>
    <row r="23" spans="1:11">
      <c r="A23">
        <f t="shared" si="0"/>
        <v>605.83896809706062</v>
      </c>
      <c r="B23">
        <f t="shared" si="2"/>
        <v>633.72000886898104</v>
      </c>
      <c r="C23">
        <v>260</v>
      </c>
      <c r="E23">
        <f t="shared" si="1"/>
        <v>1000</v>
      </c>
      <c r="F23">
        <f t="shared" si="3"/>
        <v>1000</v>
      </c>
      <c r="G23">
        <v>17</v>
      </c>
      <c r="I23">
        <v>2010</v>
      </c>
      <c r="J23">
        <v>1573</v>
      </c>
      <c r="K23">
        <v>3270.8</v>
      </c>
    </row>
    <row r="24" spans="1:11">
      <c r="A24">
        <f t="shared" si="0"/>
        <v>574.63708092921001</v>
      </c>
      <c r="B24">
        <f t="shared" si="2"/>
        <v>605.83896809706062</v>
      </c>
      <c r="C24">
        <v>270</v>
      </c>
      <c r="E24">
        <f t="shared" si="1"/>
        <v>1000</v>
      </c>
      <c r="F24">
        <f t="shared" si="3"/>
        <v>1000</v>
      </c>
      <c r="G24">
        <v>18</v>
      </c>
      <c r="I24">
        <v>2011</v>
      </c>
      <c r="J24">
        <v>775</v>
      </c>
      <c r="K24">
        <v>2062.6999999999998</v>
      </c>
    </row>
    <row r="25" spans="1:11">
      <c r="A25">
        <f t="shared" si="0"/>
        <v>539.06638707957654</v>
      </c>
      <c r="B25">
        <f t="shared" si="2"/>
        <v>574.63708092921001</v>
      </c>
      <c r="C25">
        <v>280</v>
      </c>
      <c r="E25">
        <f t="shared" si="1"/>
        <v>1000</v>
      </c>
      <c r="F25">
        <f t="shared" si="3"/>
        <v>1000</v>
      </c>
      <c r="G25">
        <v>19</v>
      </c>
      <c r="I25">
        <v>2012</v>
      </c>
      <c r="J25">
        <v>1171</v>
      </c>
      <c r="K25">
        <v>2589.1</v>
      </c>
    </row>
    <row r="26" spans="1:11">
      <c r="A26">
        <f t="shared" si="0"/>
        <v>497.54020448012523</v>
      </c>
      <c r="B26">
        <f t="shared" si="2"/>
        <v>539.06638707957654</v>
      </c>
      <c r="C26">
        <v>290</v>
      </c>
      <c r="E26">
        <f t="shared" si="1"/>
        <v>1000</v>
      </c>
      <c r="F26">
        <f t="shared" si="3"/>
        <v>1000</v>
      </c>
      <c r="G26">
        <v>20</v>
      </c>
      <c r="I26">
        <v>2013</v>
      </c>
      <c r="J26">
        <v>1461</v>
      </c>
      <c r="K26">
        <v>4789.8999999999996</v>
      </c>
    </row>
    <row r="27" spans="1:11">
      <c r="A27">
        <f t="shared" si="0"/>
        <v>447.53415388612564</v>
      </c>
      <c r="B27">
        <f t="shared" si="2"/>
        <v>497.54020448012523</v>
      </c>
      <c r="C27">
        <v>300</v>
      </c>
      <c r="E27">
        <f t="shared" si="1"/>
        <v>1000</v>
      </c>
      <c r="F27">
        <f t="shared" si="3"/>
        <v>1000</v>
      </c>
      <c r="G27">
        <v>21</v>
      </c>
      <c r="I27">
        <v>2014</v>
      </c>
      <c r="J27">
        <v>1515</v>
      </c>
      <c r="K27">
        <v>5417.8</v>
      </c>
    </row>
    <row r="28" spans="1:11">
      <c r="I28">
        <v>2015</v>
      </c>
      <c r="J28">
        <v>1649</v>
      </c>
      <c r="K28">
        <v>4512.6000000000004</v>
      </c>
    </row>
    <row r="29" spans="1:11">
      <c r="I29">
        <v>2016</v>
      </c>
      <c r="J29">
        <v>1853</v>
      </c>
      <c r="K29">
        <v>6928.9</v>
      </c>
    </row>
    <row r="30" spans="1:11">
      <c r="I30">
        <v>2017</v>
      </c>
      <c r="J30">
        <v>1414</v>
      </c>
      <c r="K30">
        <v>3459.2</v>
      </c>
    </row>
    <row r="31" spans="1:11">
      <c r="I31">
        <v>2018</v>
      </c>
      <c r="J31">
        <v>1242</v>
      </c>
      <c r="K31">
        <v>2544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2E01-2A92-0446-B6B2-20680C7FB39C}">
  <dimension ref="A1:I30"/>
  <sheetViews>
    <sheetView tabSelected="1" workbookViewId="0">
      <selection activeCell="B1" sqref="B1:B4"/>
    </sheetView>
  </sheetViews>
  <sheetFormatPr baseColWidth="10" defaultRowHeight="20"/>
  <sheetData>
    <row r="1" spans="1:9">
      <c r="A1" t="s">
        <v>5</v>
      </c>
      <c r="B1">
        <v>1.7275676254010202</v>
      </c>
      <c r="E1" t="s">
        <v>18</v>
      </c>
      <c r="F1">
        <f>SUM(I6:I30)</f>
        <v>0.39902247517308898</v>
      </c>
    </row>
    <row r="2" spans="1:9">
      <c r="A2" t="s">
        <v>4</v>
      </c>
      <c r="B2">
        <v>481.54888906835805</v>
      </c>
    </row>
    <row r="3" spans="1:9">
      <c r="A3" t="s">
        <v>7</v>
      </c>
      <c r="B3">
        <v>601.13177754789535</v>
      </c>
    </row>
    <row r="4" spans="1:9">
      <c r="A4" t="s">
        <v>12</v>
      </c>
      <c r="B4">
        <v>9.4562578343577357E-4</v>
      </c>
    </row>
    <row r="5" spans="1:9">
      <c r="A5" t="s">
        <v>9</v>
      </c>
      <c r="B5" t="s">
        <v>11</v>
      </c>
      <c r="C5" t="s">
        <v>10</v>
      </c>
      <c r="D5" t="s">
        <v>13</v>
      </c>
      <c r="E5" t="s">
        <v>14</v>
      </c>
      <c r="F5" t="s">
        <v>15</v>
      </c>
      <c r="G5" t="s">
        <v>3</v>
      </c>
      <c r="H5" t="s">
        <v>16</v>
      </c>
      <c r="I5" t="s">
        <v>17</v>
      </c>
    </row>
    <row r="6" spans="1:9">
      <c r="A6">
        <v>1994</v>
      </c>
      <c r="B6">
        <v>525</v>
      </c>
      <c r="C6">
        <v>772.3</v>
      </c>
      <c r="D6">
        <f>B6/10000</f>
        <v>5.2499999999999998E-2</v>
      </c>
      <c r="E6">
        <f>C6/10000</f>
        <v>7.7229999999999993E-2</v>
      </c>
      <c r="F6">
        <f>D6/E6</f>
        <v>0.67978764728732366</v>
      </c>
      <c r="G6">
        <f>B3</f>
        <v>601.13177754789535</v>
      </c>
      <c r="H6">
        <f>$B$4*G6</f>
        <v>0.56844570809186767</v>
      </c>
      <c r="I6">
        <f>(H6-F6)^2</f>
        <v>1.2397027423804618E-2</v>
      </c>
    </row>
    <row r="7" spans="1:9">
      <c r="A7">
        <v>1995</v>
      </c>
      <c r="B7">
        <v>1303</v>
      </c>
      <c r="C7">
        <v>3678.1</v>
      </c>
      <c r="D7">
        <f t="shared" ref="D7:D30" si="0">B7/10000</f>
        <v>0.1303</v>
      </c>
      <c r="E7">
        <f t="shared" ref="E7:E30" si="1">C7/10000</f>
        <v>0.36780999999999997</v>
      </c>
      <c r="F7">
        <f t="shared" ref="F7:F30" si="2">D7/E7</f>
        <v>0.35425899241456188</v>
      </c>
      <c r="G7">
        <f>G6+$B$1*G6*(1-(G6/$B$2))-$B$4*G6*D6</f>
        <v>343.21259008150241</v>
      </c>
      <c r="H7">
        <f t="shared" ref="H7:H30" si="3">$B$4*G7</f>
        <v>0.32455067438084173</v>
      </c>
      <c r="I7">
        <f>(H7-F7)^2</f>
        <v>8.8258416039266178E-4</v>
      </c>
    </row>
    <row r="8" spans="1:9">
      <c r="A8">
        <v>1996</v>
      </c>
      <c r="B8">
        <v>1253</v>
      </c>
      <c r="C8">
        <v>2645.9</v>
      </c>
      <c r="D8">
        <f t="shared" si="0"/>
        <v>0.12529999999999999</v>
      </c>
      <c r="E8">
        <f t="shared" si="1"/>
        <v>0.26458999999999999</v>
      </c>
      <c r="F8">
        <f t="shared" si="2"/>
        <v>0.47356287085679732</v>
      </c>
      <c r="G8">
        <f t="shared" ref="G8:G30" si="4">G7+$B$1*G7*(1-(G7/$B$2))-$B$4*G7*D7</f>
        <v>513.50143391628103</v>
      </c>
      <c r="H8">
        <f t="shared" si="3"/>
        <v>0.48558019574247635</v>
      </c>
      <c r="I8">
        <f t="shared" ref="I8:I30" si="5">(H8-F8)^2</f>
        <v>1.4441609740796041E-4</v>
      </c>
    </row>
    <row r="9" spans="1:9">
      <c r="A9">
        <v>1997</v>
      </c>
      <c r="B9">
        <v>2300</v>
      </c>
      <c r="C9">
        <v>6133.6</v>
      </c>
      <c r="D9">
        <f t="shared" si="0"/>
        <v>0.23</v>
      </c>
      <c r="E9">
        <f t="shared" si="1"/>
        <v>0.61336000000000002</v>
      </c>
      <c r="F9">
        <f t="shared" si="2"/>
        <v>0.3749836963610278</v>
      </c>
      <c r="G9">
        <f>G8+$B$1*G8*(1-(G8/$B$2))-$B$4*G8*D8</f>
        <v>454.57767302130657</v>
      </c>
      <c r="H9">
        <f t="shared" si="3"/>
        <v>0.42986036818318396</v>
      </c>
      <c r="I9">
        <f t="shared" si="5"/>
        <v>3.0114491102766284E-3</v>
      </c>
    </row>
    <row r="10" spans="1:9">
      <c r="A10">
        <v>1998</v>
      </c>
      <c r="B10">
        <v>2451</v>
      </c>
      <c r="C10">
        <v>4707.8999999999996</v>
      </c>
      <c r="D10">
        <f t="shared" si="0"/>
        <v>0.24510000000000001</v>
      </c>
      <c r="E10">
        <f t="shared" si="1"/>
        <v>0.47078999999999999</v>
      </c>
      <c r="F10">
        <f t="shared" si="2"/>
        <v>0.52061428662460973</v>
      </c>
      <c r="G10">
        <f t="shared" si="4"/>
        <v>498.4636739005108</v>
      </c>
      <c r="H10">
        <f t="shared" si="3"/>
        <v>0.47136010214644447</v>
      </c>
      <c r="I10">
        <f t="shared" si="5"/>
        <v>2.4259746886091359E-3</v>
      </c>
    </row>
    <row r="11" spans="1:9">
      <c r="A11">
        <v>1999</v>
      </c>
      <c r="B11">
        <v>2186</v>
      </c>
      <c r="C11">
        <v>5961.1</v>
      </c>
      <c r="D11">
        <f t="shared" si="0"/>
        <v>0.21859999999999999</v>
      </c>
      <c r="E11">
        <f t="shared" si="1"/>
        <v>0.59611000000000003</v>
      </c>
      <c r="F11">
        <f t="shared" si="2"/>
        <v>0.36671084195869885</v>
      </c>
      <c r="G11">
        <f>G10+$B$1*G10*(1-(G10/$B$2))-$B$4*G10*D10</f>
        <v>468.10028291464187</v>
      </c>
      <c r="H11">
        <f t="shared" si="3"/>
        <v>0.44264769675766547</v>
      </c>
      <c r="I11">
        <f t="shared" si="5"/>
        <v>5.7664059167593391E-3</v>
      </c>
    </row>
    <row r="12" spans="1:9">
      <c r="A12">
        <v>2000</v>
      </c>
      <c r="B12">
        <v>1878</v>
      </c>
      <c r="C12">
        <v>4073.1</v>
      </c>
      <c r="D12">
        <f t="shared" si="0"/>
        <v>0.18779999999999999</v>
      </c>
      <c r="E12">
        <f t="shared" si="1"/>
        <v>0.40731000000000001</v>
      </c>
      <c r="F12">
        <f t="shared" si="2"/>
        <v>0.46107387493555274</v>
      </c>
      <c r="G12">
        <f t="shared" si="4"/>
        <v>490.58803938554945</v>
      </c>
      <c r="H12">
        <f t="shared" si="3"/>
        <v>0.46391269908818034</v>
      </c>
      <c r="I12">
        <f t="shared" si="5"/>
        <v>8.058922569541781E-6</v>
      </c>
    </row>
    <row r="13" spans="1:9">
      <c r="A13">
        <v>2001</v>
      </c>
      <c r="B13">
        <v>1379</v>
      </c>
      <c r="C13">
        <v>2044.7</v>
      </c>
      <c r="D13">
        <f t="shared" si="0"/>
        <v>0.13789999999999999</v>
      </c>
      <c r="E13">
        <f t="shared" si="1"/>
        <v>0.20447000000000001</v>
      </c>
      <c r="F13">
        <f t="shared" si="2"/>
        <v>0.67442656624443675</v>
      </c>
      <c r="G13">
        <f t="shared" si="4"/>
        <v>474.59205013706958</v>
      </c>
      <c r="H13">
        <f t="shared" si="3"/>
        <v>0.44878647922325637</v>
      </c>
      <c r="I13">
        <f t="shared" si="5"/>
        <v>5.0913448870925852E-2</v>
      </c>
    </row>
    <row r="14" spans="1:9">
      <c r="A14">
        <v>2002</v>
      </c>
      <c r="B14">
        <v>1316</v>
      </c>
      <c r="C14">
        <v>1663.9</v>
      </c>
      <c r="D14">
        <f t="shared" si="0"/>
        <v>0.13159999999999999</v>
      </c>
      <c r="E14">
        <f t="shared" si="1"/>
        <v>0.16639000000000001</v>
      </c>
      <c r="F14">
        <f t="shared" si="2"/>
        <v>0.79091291543962972</v>
      </c>
      <c r="G14">
        <f t="shared" si="4"/>
        <v>486.37494467188571</v>
      </c>
      <c r="H14">
        <f t="shared" si="3"/>
        <v>0.45992868809888293</v>
      </c>
      <c r="I14">
        <f t="shared" si="5"/>
        <v>0.10955055874835115</v>
      </c>
    </row>
    <row r="15" spans="1:9">
      <c r="A15">
        <v>2003</v>
      </c>
      <c r="B15">
        <v>1611</v>
      </c>
      <c r="C15">
        <v>2567.4</v>
      </c>
      <c r="D15">
        <f t="shared" si="0"/>
        <v>0.16109999999999999</v>
      </c>
      <c r="E15">
        <f t="shared" si="1"/>
        <v>0.25674000000000002</v>
      </c>
      <c r="F15">
        <f t="shared" si="2"/>
        <v>0.62748305678896932</v>
      </c>
      <c r="G15">
        <f t="shared" si="4"/>
        <v>477.89352431562543</v>
      </c>
      <c r="H15">
        <f t="shared" si="3"/>
        <v>0.45190843832984617</v>
      </c>
      <c r="I15">
        <f t="shared" si="5"/>
        <v>3.0826446647066665E-2</v>
      </c>
    </row>
    <row r="16" spans="1:9">
      <c r="A16">
        <v>2004</v>
      </c>
      <c r="B16">
        <v>1764</v>
      </c>
      <c r="C16">
        <v>6264.8</v>
      </c>
      <c r="D16">
        <f t="shared" si="0"/>
        <v>0.1764</v>
      </c>
      <c r="E16">
        <f t="shared" si="1"/>
        <v>0.62648000000000004</v>
      </c>
      <c r="F16">
        <f t="shared" si="2"/>
        <v>0.28157323458051331</v>
      </c>
      <c r="G16">
        <f t="shared" si="4"/>
        <v>484.08767629906652</v>
      </c>
      <c r="H16">
        <f t="shared" si="3"/>
        <v>0.45776578815190794</v>
      </c>
      <c r="I16">
        <f t="shared" si="5"/>
        <v>3.1043815934008765E-2</v>
      </c>
    </row>
    <row r="17" spans="1:9">
      <c r="A17">
        <v>2005</v>
      </c>
      <c r="B17">
        <v>1987</v>
      </c>
      <c r="C17">
        <v>5027.7</v>
      </c>
      <c r="D17">
        <f t="shared" si="0"/>
        <v>0.19869999999999999</v>
      </c>
      <c r="E17">
        <f t="shared" si="1"/>
        <v>0.50276999999999994</v>
      </c>
      <c r="F17">
        <f t="shared" si="2"/>
        <v>0.39521053364361441</v>
      </c>
      <c r="G17">
        <f t="shared" si="4"/>
        <v>479.59787662127673</v>
      </c>
      <c r="H17">
        <f t="shared" si="3"/>
        <v>0.45352011781412827</v>
      </c>
      <c r="I17">
        <f t="shared" si="5"/>
        <v>3.4000076061382395E-3</v>
      </c>
    </row>
    <row r="18" spans="1:9">
      <c r="A18">
        <v>2006</v>
      </c>
      <c r="B18">
        <v>2001</v>
      </c>
      <c r="C18">
        <v>5672.5</v>
      </c>
      <c r="D18">
        <f t="shared" si="0"/>
        <v>0.2001</v>
      </c>
      <c r="E18">
        <f t="shared" si="1"/>
        <v>0.56725000000000003</v>
      </c>
      <c r="F18">
        <f t="shared" si="2"/>
        <v>0.35275451740855002</v>
      </c>
      <c r="G18">
        <f t="shared" si="4"/>
        <v>482.86461238953268</v>
      </c>
      <c r="H18">
        <f t="shared" si="3"/>
        <v>0.45660922738426296</v>
      </c>
      <c r="I18">
        <f t="shared" si="5"/>
        <v>1.0785800784139449E-2</v>
      </c>
    </row>
    <row r="19" spans="1:9">
      <c r="A19">
        <v>2007</v>
      </c>
      <c r="B19">
        <v>2181</v>
      </c>
      <c r="C19">
        <v>5086.3</v>
      </c>
      <c r="D19">
        <f t="shared" si="0"/>
        <v>0.21809999999999999</v>
      </c>
      <c r="E19">
        <f t="shared" si="1"/>
        <v>0.50863000000000003</v>
      </c>
      <c r="F19">
        <f t="shared" si="2"/>
        <v>0.42879893046025591</v>
      </c>
      <c r="G19">
        <f t="shared" si="4"/>
        <v>480.49403340880332</v>
      </c>
      <c r="H19">
        <f t="shared" si="3"/>
        <v>0.4543675467784144</v>
      </c>
      <c r="I19">
        <f t="shared" si="5"/>
        <v>6.5375414042520054E-4</v>
      </c>
    </row>
    <row r="20" spans="1:9">
      <c r="A20">
        <v>2008</v>
      </c>
      <c r="B20">
        <v>1527</v>
      </c>
      <c r="C20">
        <v>2531.3000000000002</v>
      </c>
      <c r="D20">
        <f t="shared" si="0"/>
        <v>0.1527</v>
      </c>
      <c r="E20">
        <f t="shared" si="1"/>
        <v>0.25313000000000002</v>
      </c>
      <c r="F20">
        <f t="shared" si="2"/>
        <v>0.6032473432623553</v>
      </c>
      <c r="G20">
        <f t="shared" si="4"/>
        <v>482.21327842372443</v>
      </c>
      <c r="H20">
        <f t="shared" si="3"/>
        <v>0.4559933091925672</v>
      </c>
      <c r="I20">
        <f t="shared" si="5"/>
        <v>2.1683750549826315E-2</v>
      </c>
    </row>
    <row r="21" spans="1:9">
      <c r="A21">
        <v>2009</v>
      </c>
      <c r="B21">
        <v>1214</v>
      </c>
      <c r="C21">
        <v>2219.3000000000002</v>
      </c>
      <c r="D21">
        <f t="shared" si="0"/>
        <v>0.12139999999999999</v>
      </c>
      <c r="E21">
        <f t="shared" si="1"/>
        <v>0.22193000000000002</v>
      </c>
      <c r="F21">
        <f t="shared" si="2"/>
        <v>0.54701933041950157</v>
      </c>
      <c r="G21">
        <f t="shared" si="4"/>
        <v>480.99428712443785</v>
      </c>
      <c r="H21">
        <f t="shared" si="3"/>
        <v>0.45484059959017797</v>
      </c>
      <c r="I21">
        <f t="shared" si="5"/>
        <v>8.4969184173048929E-3</v>
      </c>
    </row>
    <row r="22" spans="1:9">
      <c r="A22">
        <v>2010</v>
      </c>
      <c r="B22">
        <v>1573</v>
      </c>
      <c r="C22">
        <v>3270.8</v>
      </c>
      <c r="D22">
        <f t="shared" si="0"/>
        <v>0.1573</v>
      </c>
      <c r="E22">
        <f t="shared" si="1"/>
        <v>0.32708000000000004</v>
      </c>
      <c r="F22">
        <f t="shared" si="2"/>
        <v>0.4809220985691573</v>
      </c>
      <c r="G22">
        <f t="shared" si="4"/>
        <v>481.89607837678466</v>
      </c>
      <c r="H22">
        <f t="shared" si="3"/>
        <v>0.45569335664967392</v>
      </c>
      <c r="I22">
        <f t="shared" si="5"/>
        <v>6.3648941883989783E-4</v>
      </c>
    </row>
    <row r="23" spans="1:9">
      <c r="A23">
        <v>2011</v>
      </c>
      <c r="B23">
        <v>775</v>
      </c>
      <c r="C23">
        <v>2062.6999999999998</v>
      </c>
      <c r="D23">
        <f t="shared" si="0"/>
        <v>7.7499999999999999E-2</v>
      </c>
      <c r="E23">
        <f t="shared" si="1"/>
        <v>0.20626999999999998</v>
      </c>
      <c r="F23">
        <f t="shared" si="2"/>
        <v>0.37572114219227232</v>
      </c>
      <c r="G23">
        <f t="shared" si="4"/>
        <v>481.22417236116854</v>
      </c>
      <c r="H23">
        <f t="shared" si="3"/>
        <v>0.45505798499726174</v>
      </c>
      <c r="I23">
        <f t="shared" si="5"/>
        <v>6.294334626263603E-3</v>
      </c>
    </row>
    <row r="24" spans="1:9">
      <c r="A24">
        <v>2012</v>
      </c>
      <c r="B24">
        <v>1171</v>
      </c>
      <c r="C24">
        <v>2589.1</v>
      </c>
      <c r="D24">
        <f t="shared" si="0"/>
        <v>0.1171</v>
      </c>
      <c r="E24">
        <f t="shared" si="1"/>
        <v>0.25890999999999997</v>
      </c>
      <c r="F24">
        <f t="shared" si="2"/>
        <v>0.45228071530647718</v>
      </c>
      <c r="G24">
        <f t="shared" si="4"/>
        <v>481.74949716632119</v>
      </c>
      <c r="H24">
        <f t="shared" si="3"/>
        <v>0.45555474567769244</v>
      </c>
      <c r="I24">
        <f t="shared" si="5"/>
        <v>1.0719274871639961E-5</v>
      </c>
    </row>
    <row r="25" spans="1:9">
      <c r="A25">
        <v>2013</v>
      </c>
      <c r="B25">
        <v>1461</v>
      </c>
      <c r="C25">
        <v>4789.8999999999996</v>
      </c>
      <c r="D25">
        <f t="shared" si="0"/>
        <v>0.14610000000000001</v>
      </c>
      <c r="E25">
        <f t="shared" si="1"/>
        <v>0.47898999999999997</v>
      </c>
      <c r="F25">
        <f t="shared" si="2"/>
        <v>0.30501680619637156</v>
      </c>
      <c r="G25">
        <f t="shared" si="4"/>
        <v>481.34944327530263</v>
      </c>
      <c r="H25">
        <f t="shared" si="3"/>
        <v>0.45517644440358151</v>
      </c>
      <c r="I25">
        <f t="shared" si="5"/>
        <v>2.2547916946520186E-2</v>
      </c>
    </row>
    <row r="26" spans="1:9">
      <c r="A26">
        <v>2014</v>
      </c>
      <c r="B26">
        <v>1515</v>
      </c>
      <c r="C26">
        <v>5417.8</v>
      </c>
      <c r="D26">
        <f t="shared" si="0"/>
        <v>0.1515</v>
      </c>
      <c r="E26">
        <f t="shared" si="1"/>
        <v>0.54178000000000004</v>
      </c>
      <c r="F26">
        <f t="shared" si="2"/>
        <v>0.27963379969729407</v>
      </c>
      <c r="G26">
        <f t="shared" si="4"/>
        <v>481.62735538515778</v>
      </c>
      <c r="H26">
        <f t="shared" si="3"/>
        <v>0.45543924526018958</v>
      </c>
      <c r="I26">
        <f t="shared" si="5"/>
        <v>3.0907554689568219E-2</v>
      </c>
    </row>
    <row r="27" spans="1:9">
      <c r="A27">
        <v>2015</v>
      </c>
      <c r="B27">
        <v>1649</v>
      </c>
      <c r="C27">
        <v>4512.6000000000004</v>
      </c>
      <c r="D27">
        <f t="shared" si="0"/>
        <v>0.16489999999999999</v>
      </c>
      <c r="E27">
        <f t="shared" si="1"/>
        <v>0.45126000000000005</v>
      </c>
      <c r="F27">
        <f t="shared" si="2"/>
        <v>0.36542126490271676</v>
      </c>
      <c r="G27">
        <f t="shared" si="4"/>
        <v>481.42277838266841</v>
      </c>
      <c r="H27">
        <f t="shared" si="3"/>
        <v>0.4552457919719376</v>
      </c>
      <c r="I27">
        <f t="shared" si="5"/>
        <v>8.0684456632091877E-3</v>
      </c>
    </row>
    <row r="28" spans="1:9">
      <c r="A28">
        <v>2016</v>
      </c>
      <c r="B28">
        <v>1853</v>
      </c>
      <c r="C28">
        <v>6928.9</v>
      </c>
      <c r="D28">
        <f t="shared" si="0"/>
        <v>0.18529999999999999</v>
      </c>
      <c r="E28">
        <f t="shared" si="1"/>
        <v>0.69289000000000001</v>
      </c>
      <c r="F28">
        <f t="shared" si="2"/>
        <v>0.26743061669240425</v>
      </c>
      <c r="G28">
        <f t="shared" si="4"/>
        <v>481.56551603376454</v>
      </c>
      <c r="H28">
        <f t="shared" si="3"/>
        <v>0.45538076837508118</v>
      </c>
      <c r="I28">
        <f t="shared" si="5"/>
        <v>3.5325259517541265E-2</v>
      </c>
    </row>
    <row r="29" spans="1:9">
      <c r="A29">
        <v>2017</v>
      </c>
      <c r="B29">
        <v>1414</v>
      </c>
      <c r="C29">
        <v>3459.2</v>
      </c>
      <c r="D29">
        <f t="shared" si="0"/>
        <v>0.1414</v>
      </c>
      <c r="E29">
        <f t="shared" si="1"/>
        <v>0.34592000000000001</v>
      </c>
      <c r="F29">
        <f t="shared" si="2"/>
        <v>0.40876503237742828</v>
      </c>
      <c r="G29">
        <f t="shared" si="4"/>
        <v>481.45240877844765</v>
      </c>
      <c r="H29">
        <f t="shared" si="3"/>
        <v>0.45527381123815985</v>
      </c>
      <c r="I29">
        <f t="shared" si="5"/>
        <v>2.1630665111164317E-3</v>
      </c>
    </row>
    <row r="30" spans="1:9">
      <c r="A30">
        <v>2018</v>
      </c>
      <c r="B30">
        <v>1242</v>
      </c>
      <c r="C30">
        <v>2544</v>
      </c>
      <c r="D30">
        <f t="shared" si="0"/>
        <v>0.1242</v>
      </c>
      <c r="E30">
        <f t="shared" si="1"/>
        <v>0.25440000000000002</v>
      </c>
      <c r="F30">
        <f t="shared" si="2"/>
        <v>0.4882075471698113</v>
      </c>
      <c r="G30">
        <f t="shared" si="4"/>
        <v>481.55467589261355</v>
      </c>
      <c r="H30">
        <f t="shared" si="3"/>
        <v>0.45537051765811271</v>
      </c>
      <c r="I30">
        <f t="shared" si="5"/>
        <v>1.0782705071521641E-3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川村 慧</dc:creator>
  <cp:lastModifiedBy>川村 慧</cp:lastModifiedBy>
  <dcterms:created xsi:type="dcterms:W3CDTF">2020-02-24T04:24:33Z</dcterms:created>
  <dcterms:modified xsi:type="dcterms:W3CDTF">2020-02-25T06:51:59Z</dcterms:modified>
</cp:coreProperties>
</file>