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"/>
    </mc:Choice>
  </mc:AlternateContent>
  <xr:revisionPtr revIDLastSave="0" documentId="13_ncr:1_{98F9BC9D-0753-6E49-884C-10F5B6D30EEF}" xr6:coauthVersionLast="36" xr6:coauthVersionMax="36" xr10:uidLastSave="{00000000-0000-0000-0000-000000000000}"/>
  <bookViews>
    <workbookView xWindow="0" yWindow="460" windowWidth="27840" windowHeight="19320" activeTab="1" xr2:uid="{464168A7-7287-7249-B16E-B55931B8488C}"/>
  </bookViews>
  <sheets>
    <sheet name="all data" sheetId="1" r:id="rId1"/>
    <sheet name="100-965 comparison" sheetId="17" r:id="rId2"/>
    <sheet name="PTMs" sheetId="2" r:id="rId3"/>
    <sheet name="cyano peps" sheetId="18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7" i="1" l="1"/>
  <c r="O7" i="1" s="1"/>
  <c r="N6" i="1"/>
  <c r="O6" i="1" s="1"/>
  <c r="N5" i="1"/>
  <c r="O5" i="1" s="1"/>
  <c r="N4" i="1"/>
  <c r="O4" i="1" s="1"/>
  <c r="N3" i="1"/>
  <c r="O3" i="1" s="1"/>
  <c r="N2" i="1"/>
  <c r="O2" i="1" s="1"/>
  <c r="L7" i="1"/>
</calcChain>
</file>

<file path=xl/sharedStrings.xml><?xml version="1.0" encoding="utf-8"?>
<sst xmlns="http://schemas.openxmlformats.org/spreadsheetml/2006/main" count="151" uniqueCount="109">
  <si>
    <t>Sample running #</t>
  </si>
  <si>
    <t>Sample name</t>
  </si>
  <si>
    <t>Depth</t>
  </si>
  <si>
    <t>JA1</t>
  </si>
  <si>
    <t>JA2</t>
  </si>
  <si>
    <t>JA3</t>
  </si>
  <si>
    <t>JA4</t>
  </si>
  <si>
    <t>JA5</t>
  </si>
  <si>
    <t>JA6</t>
  </si>
  <si>
    <t>Pore size (um)</t>
  </si>
  <si>
    <t>JA7</t>
  </si>
  <si>
    <t>JA8</t>
  </si>
  <si>
    <t>filter blank</t>
  </si>
  <si>
    <t>JA9</t>
  </si>
  <si>
    <t>JA10</t>
  </si>
  <si>
    <t>JA11</t>
  </si>
  <si>
    <t>JA12</t>
  </si>
  <si>
    <t>JA13</t>
  </si>
  <si>
    <t>JA14</t>
  </si>
  <si>
    <t>JA15</t>
  </si>
  <si>
    <t>JA16</t>
  </si>
  <si>
    <t>JAGFD1</t>
  </si>
  <si>
    <t>JAGFD2</t>
  </si>
  <si>
    <t>JAGFD3</t>
  </si>
  <si>
    <t>JAGFD4</t>
  </si>
  <si>
    <t>JAGFD5</t>
  </si>
  <si>
    <t>JAGFD6</t>
  </si>
  <si>
    <t>Vol SW filtered</t>
  </si>
  <si>
    <t>MS spectra</t>
  </si>
  <si>
    <t>MSMS spectra</t>
  </si>
  <si>
    <t>PSMs</t>
  </si>
  <si>
    <t>ID'd proteins</t>
  </si>
  <si>
    <t>NT1:2-9_94m_topnw1</t>
  </si>
  <si>
    <t>NT5:4-19_965m_nw1</t>
  </si>
  <si>
    <t>NT7:GF75-blank</t>
  </si>
  <si>
    <t>NT8:GF75-blank</t>
  </si>
  <si>
    <t>NT6:4-19_965m_nw4</t>
  </si>
  <si>
    <t>NT2:2-9_94m_topnw4</t>
  </si>
  <si>
    <t>NT3:4-11_265m_topnw1</t>
  </si>
  <si>
    <t>NT4:4-11_265m_topnw4</t>
  </si>
  <si>
    <t>% PSM Carbamidomethylated</t>
  </si>
  <si>
    <t>% PSM oxidized M</t>
  </si>
  <si>
    <t>Carbamidomethylation</t>
  </si>
  <si>
    <t>[C]</t>
  </si>
  <si>
    <t>Deamidation (NQ)</t>
  </si>
  <si>
    <t>[NQ]</t>
  </si>
  <si>
    <t>Deamination</t>
  </si>
  <si>
    <t>[X]</t>
  </si>
  <si>
    <t>Dehydration</t>
  </si>
  <si>
    <t>[DYTS], [NQ]@C</t>
  </si>
  <si>
    <t>Methylation(C-term)</t>
  </si>
  <si>
    <t>[X]@C</t>
  </si>
  <si>
    <t>Oxidation (HW)</t>
  </si>
  <si>
    <t>[HW]</t>
  </si>
  <si>
    <t>Oxidation (M)</t>
  </si>
  <si>
    <t>[M]</t>
  </si>
  <si>
    <t>Phosphorylation (HCDR)</t>
  </si>
  <si>
    <t>[HCDR]</t>
  </si>
  <si>
    <t>Phosphorylation (STY)</t>
  </si>
  <si>
    <t>[STY]</t>
  </si>
  <si>
    <t>Sulfation</t>
  </si>
  <si>
    <t>[YST]</t>
  </si>
  <si>
    <t>Ubiquitination</t>
  </si>
  <si>
    <t>[K]</t>
  </si>
  <si>
    <t>Modification</t>
  </si>
  <si>
    <t xml:space="preserve">Mass </t>
  </si>
  <si>
    <t>Possible residue sites (X = any)</t>
  </si>
  <si>
    <t>Formylation</t>
  </si>
  <si>
    <t>[K], [X]@N</t>
  </si>
  <si>
    <t>Acetylation</t>
  </si>
  <si>
    <t>N-term</t>
  </si>
  <si>
    <t>Cation:K</t>
  </si>
  <si>
    <t>Sodium</t>
  </si>
  <si>
    <t>Dimethylation(KR)</t>
  </si>
  <si>
    <t>Methylation(others)</t>
  </si>
  <si>
    <t>Deoxygenation</t>
  </si>
  <si>
    <t>[DE]</t>
  </si>
  <si>
    <t>[DE],C-term</t>
  </si>
  <si>
    <t>[KR]</t>
  </si>
  <si>
    <t>Pyro-glu from Q</t>
  </si>
  <si>
    <t>Ethylation</t>
  </si>
  <si>
    <t>[DEST]</t>
  </si>
  <si>
    <t>[ST]</t>
  </si>
  <si>
    <t>[DE],N-term</t>
  </si>
  <si>
    <t>% DNO peptides modified</t>
  </si>
  <si>
    <t>Depth (m)</t>
  </si>
  <si>
    <t>Matched to phyla or lower</t>
  </si>
  <si>
    <t>unique cyanobacterial peptides</t>
  </si>
  <si>
    <r>
      <t xml:space="preserve">Sequenced peptides unique to </t>
    </r>
    <r>
      <rPr>
        <i/>
        <sz val="12"/>
        <color theme="1"/>
        <rFont val="Times New Roman"/>
        <family val="1"/>
      </rPr>
      <t>de novo</t>
    </r>
    <r>
      <rPr>
        <sz val="12"/>
        <color theme="1"/>
        <rFont val="Times New Roman"/>
        <family val="1"/>
      </rPr>
      <t xml:space="preserve"> pool</t>
    </r>
  </si>
  <si>
    <t>de novo only spectra &gt; 50%</t>
  </si>
  <si>
    <t>Suspended 2.7&gt;GF75&gt;0.3</t>
  </si>
  <si>
    <t>Sample</t>
  </si>
  <si>
    <t xml:space="preserve">Sinking </t>
  </si>
  <si>
    <t>NT1:2-9_94m_topnw1+4</t>
  </si>
  <si>
    <t>NT5:4-19_965m_nw1+4</t>
  </si>
  <si>
    <t>de novo only peptides &gt; 50% ALC</t>
  </si>
  <si>
    <t>de novo only peptides &gt; 50% ALC (ave)</t>
  </si>
  <si>
    <t># of ID'd proteins</t>
  </si>
  <si>
    <t># of PSMs</t>
  </si>
  <si>
    <t># MSMS spectra</t>
  </si>
  <si>
    <t>% PSM Deamidated + deaminated</t>
  </si>
  <si>
    <t>Suspended GD/D&gt;0.3</t>
  </si>
  <si>
    <t>Matched to phyla or lower classification</t>
  </si>
  <si>
    <t>100 m sinking</t>
  </si>
  <si>
    <t>100 m suspended</t>
  </si>
  <si>
    <t>965 m suspended</t>
  </si>
  <si>
    <t>965 m sinking</t>
  </si>
  <si>
    <t>spectral counts</t>
  </si>
  <si>
    <t>database peptides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</si>
</sst>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Border="1"/>
    <xf numFmtId="0" fontId="0" fillId="2" borderId="2" xfId="0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right" wrapText="1"/>
    </xf>
    <xf numFmtId="0" fontId="0" fillId="0" borderId="0" xfId="0" applyBorder="1" applyAlignment="1">
      <alignment horizontal="right" vertical="center" wrapText="1"/>
    </xf>
    <xf numFmtId="0" fontId="0" fillId="0" borderId="0" xfId="0" applyAlignment="1">
      <alignment horizontal="right"/>
    </xf>
    <xf numFmtId="0" fontId="0" fillId="3" borderId="0" xfId="0" applyFill="1"/>
    <xf numFmtId="0" fontId="2" fillId="3" borderId="3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5" xfId="0" applyFont="1" applyBorder="1"/>
    <xf numFmtId="0" fontId="2" fillId="3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3631B"/>
      <color rgb="FF17DA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2.7 - 0.3 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peptide spectrum matches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data'!$H$2:$H$7</c:f>
              <c:numCache>
                <c:formatCode>General</c:formatCode>
                <c:ptCount val="6"/>
                <c:pt idx="0">
                  <c:v>2952</c:v>
                </c:pt>
                <c:pt idx="1">
                  <c:v>2422</c:v>
                </c:pt>
                <c:pt idx="2">
                  <c:v>1657</c:v>
                </c:pt>
                <c:pt idx="3">
                  <c:v>1804</c:v>
                </c:pt>
                <c:pt idx="4">
                  <c:v>981</c:v>
                </c:pt>
                <c:pt idx="5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6D-7A43-BD56-9B0B583B55EE}"/>
            </c:ext>
          </c:extLst>
        </c:ser>
        <c:ser>
          <c:idx val="1"/>
          <c:order val="1"/>
          <c:tx>
            <c:v>identified proteins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data'!$I$2:$I$7</c:f>
              <c:numCache>
                <c:formatCode>General</c:formatCode>
                <c:ptCount val="6"/>
                <c:pt idx="0">
                  <c:v>1285</c:v>
                </c:pt>
                <c:pt idx="1">
                  <c:v>1406</c:v>
                </c:pt>
                <c:pt idx="2">
                  <c:v>1335</c:v>
                </c:pt>
                <c:pt idx="3">
                  <c:v>1170</c:v>
                </c:pt>
                <c:pt idx="4">
                  <c:v>824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6D-7A43-BD56-9B0B583B5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MS</a:t>
            </a:r>
            <a:r>
              <a:rPr lang="en-US" i="0" baseline="0"/>
              <a:t>MS spectra</a:t>
            </a:r>
            <a:endParaRPr lang="en-US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21252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80-EA49-975A-67681E1282C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15893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03D-504A-8A5A-26BE0B4C8E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comparison'!$D$4:$D$8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'100-965 comparison'!$B$4:$B$8</c:f>
              <c:numCache>
                <c:formatCode>General</c:formatCode>
                <c:ptCount val="5"/>
                <c:pt idx="0">
                  <c:v>100</c:v>
                </c:pt>
                <c:pt idx="1">
                  <c:v>130</c:v>
                </c:pt>
                <c:pt idx="2">
                  <c:v>265</c:v>
                </c:pt>
                <c:pt idx="3">
                  <c:v>300</c:v>
                </c:pt>
                <c:pt idx="4">
                  <c:v>965</c:v>
                </c:pt>
              </c:numCache>
            </c:numRef>
          </c:yVal>
          <c:bubbleSize>
            <c:numRef>
              <c:f>'100-965 comparison'!$G$4:$G$8</c:f>
              <c:numCache>
                <c:formatCode>General</c:formatCode>
                <c:ptCount val="5"/>
                <c:pt idx="0">
                  <c:v>21252</c:v>
                </c:pt>
                <c:pt idx="4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3E80-EA49-975A-67681E1282C7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8580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80-EA49-975A-67681E1282C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24005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3D-504A-8A5A-26BE0B4C8E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comparison'!$D$23:$D$25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comparison'!$B$23:$B$25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comparison'!$G$23:$G$25</c:f>
              <c:numCache>
                <c:formatCode>General</c:formatCode>
                <c:ptCount val="3"/>
                <c:pt idx="0">
                  <c:v>16780</c:v>
                </c:pt>
                <c:pt idx="1">
                  <c:v>4914</c:v>
                </c:pt>
                <c:pt idx="2">
                  <c:v>24005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3E80-EA49-975A-67681E128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0"/>
              <a:t>identified proteins</a:t>
            </a:r>
          </a:p>
        </c:rich>
      </c:tx>
      <c:layout>
        <c:manualLayout>
          <c:xMode val="edge"/>
          <c:yMode val="edge"/>
          <c:x val="0.391419607843137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45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5C-A94B-AD33-C8370928633C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F1-2C48-8F53-4BE2EFD5A8C0}"/>
              </c:ext>
            </c:extLst>
          </c:dPt>
          <c:dLbls>
            <c:dLbl>
              <c:idx val="0"/>
              <c:layout>
                <c:manualLayout>
                  <c:x val="1.4117647058823587E-2"/>
                  <c:y val="2.36406619385342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1285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5C-A94B-AD33-C8370928633C}"/>
                </c:ext>
              </c:extLst>
            </c:dLbl>
            <c:dLbl>
              <c:idx val="1"/>
              <c:layout>
                <c:manualLayout>
                  <c:x val="1.2549019607843137E-2"/>
                  <c:y val="2.364066193853384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1406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5C-A94B-AD33-C8370928633C}"/>
                </c:ext>
              </c:extLst>
            </c:dLbl>
            <c:dLbl>
              <c:idx val="2"/>
              <c:layout>
                <c:manualLayout>
                  <c:x val="1.4117647058823473E-2"/>
                  <c:y val="2.600472813238770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1335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F5C-A94B-AD33-C8370928633C}"/>
                </c:ext>
              </c:extLst>
            </c:dLbl>
            <c:dLbl>
              <c:idx val="3"/>
              <c:layout>
                <c:manualLayout>
                  <c:x val="1.8823529411764704E-2"/>
                  <c:y val="4.728132387706812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F5C-A94B-AD33-C8370928633C}"/>
                </c:ext>
              </c:extLst>
            </c:dLbl>
            <c:dLbl>
              <c:idx val="4"/>
              <c:layout>
                <c:manualLayout>
                  <c:x val="2.823529411764706E-2"/>
                  <c:y val="2.836879432624109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F5C-A94B-AD33-C8370928633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F1-2C48-8F53-4BE2EFD5A8C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F5C-A94B-AD33-C837092863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comparison'!$D$3:$D$9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xVal>
          <c:yVal>
            <c:numRef>
              <c:f>'100-965 comparison'!$B$3:$B$9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965</c:v>
                </c:pt>
                <c:pt idx="6">
                  <c:v>1200</c:v>
                </c:pt>
              </c:numCache>
            </c:numRef>
          </c:yVal>
          <c:bubbleSize>
            <c:numRef>
              <c:f>'100-965 comparison'!$E$3:$E$9</c:f>
              <c:numCache>
                <c:formatCode>General</c:formatCode>
                <c:ptCount val="7"/>
                <c:pt idx="0">
                  <c:v>1285</c:v>
                </c:pt>
                <c:pt idx="1">
                  <c:v>1406</c:v>
                </c:pt>
                <c:pt idx="2">
                  <c:v>1335</c:v>
                </c:pt>
                <c:pt idx="3">
                  <c:v>1170</c:v>
                </c:pt>
                <c:pt idx="4">
                  <c:v>824</c:v>
                </c:pt>
                <c:pt idx="5">
                  <c:v>24</c:v>
                </c:pt>
                <c:pt idx="6">
                  <c:v>37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4F5C-A94B-AD33-C8370928633C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49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F5C-A94B-AD33-C837092863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F1-2C48-8F53-4BE2EFD5A8C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5C-A94B-AD33-C8370928633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F5C-A94B-AD33-C8370928633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7F1-2C48-8F53-4BE2EFD5A8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comparison'!$D$23:$D$25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comparison'!$B$23:$B$25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comparison'!$E$23:$E$25</c:f>
              <c:numCache>
                <c:formatCode>General</c:formatCode>
                <c:ptCount val="3"/>
                <c:pt idx="0">
                  <c:v>213</c:v>
                </c:pt>
                <c:pt idx="1">
                  <c:v>184</c:v>
                </c:pt>
                <c:pt idx="2">
                  <c:v>226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4F5C-A94B-AD33-C8370928633C}"/>
            </c:ext>
          </c:extLst>
        </c:ser>
        <c:ser>
          <c:idx val="2"/>
          <c:order val="2"/>
          <c:tx>
            <c:v>suspended (&gt;2.7 um)</c:v>
          </c:tx>
          <c:spPr>
            <a:solidFill>
              <a:srgbClr val="FF0000">
                <a:alpha val="60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3.1372549019607842E-3"/>
                  <c:y val="2.36406619385342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F5C-A94B-AD33-C8370928633C}"/>
                </c:ext>
              </c:extLst>
            </c:dLbl>
            <c:dLbl>
              <c:idx val="1"/>
              <c:layout>
                <c:manualLayout>
                  <c:x val="9.4117647058823521E-3"/>
                  <c:y val="2.364066193853384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327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F5C-A94B-AD33-C8370928633C}"/>
                </c:ext>
              </c:extLst>
            </c:dLbl>
            <c:dLbl>
              <c:idx val="2"/>
              <c:layout>
                <c:manualLayout>
                  <c:x val="-6.2745098039215684E-3"/>
                  <c:y val="2.127668881815305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213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8807843137254904E-2"/>
                      <c:h val="4.562647754137114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4F5C-A94B-AD33-C8370928633C}"/>
                </c:ext>
              </c:extLst>
            </c:dLbl>
            <c:dLbl>
              <c:idx val="3"/>
              <c:layout>
                <c:manualLayout>
                  <c:x val="1.7254901960784198E-2"/>
                  <c:y val="-2.36406619385342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F5C-A94B-AD33-C8370928633C}"/>
                </c:ext>
              </c:extLst>
            </c:dLbl>
            <c:dLbl>
              <c:idx val="4"/>
              <c:layout>
                <c:manualLayout>
                  <c:x val="1.2549019607843137E-2"/>
                  <c:y val="2.600472813238766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F5C-A94B-AD33-C8370928633C}"/>
                </c:ext>
              </c:extLst>
            </c:dLbl>
            <c:dLbl>
              <c:idx val="5"/>
              <c:layout>
                <c:manualLayout>
                  <c:x val="2.1960784313725376E-2"/>
                  <c:y val="4.728132387706682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F5C-A94B-AD33-C837092863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comparison'!$D$13:$D$18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xVal>
          <c:yVal>
            <c:numRef>
              <c:f>'100-965 comparison'!$B$13:$B$18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yVal>
          <c:bubbleSize>
            <c:numRef>
              <c:f>'100-965 comparison'!$E$13:$E$18</c:f>
              <c:numCache>
                <c:formatCode>General</c:formatCode>
                <c:ptCount val="6"/>
                <c:pt idx="0">
                  <c:v>438</c:v>
                </c:pt>
                <c:pt idx="1">
                  <c:v>327</c:v>
                </c:pt>
                <c:pt idx="2">
                  <c:v>213</c:v>
                </c:pt>
                <c:pt idx="3">
                  <c:v>187</c:v>
                </c:pt>
                <c:pt idx="4">
                  <c:v>251</c:v>
                </c:pt>
                <c:pt idx="5">
                  <c:v>111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4F5C-A94B-AD33-C83709286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0"/>
              <a:t>MS/MS spectra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17DA2A"/>
                  </a:gs>
                  <a:gs pos="74000">
                    <a:srgbClr val="00B050"/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9C-4D49-A4E9-65CD27C42BAA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chemeClr val="accent4"/>
                  </a:gs>
                  <a:gs pos="74000">
                    <a:schemeClr val="accent4">
                      <a:lumMod val="7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65B-4A49-A5C9-CFA0CED0C1D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21252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9C-4D49-A4E9-65CD27C42BA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15893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5B-4A49-A5C9-CFA0CED0C1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comparison'!$D$4:$D$8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'100-965 comparison'!$B$4:$B$8</c:f>
              <c:numCache>
                <c:formatCode>General</c:formatCode>
                <c:ptCount val="5"/>
                <c:pt idx="0">
                  <c:v>100</c:v>
                </c:pt>
                <c:pt idx="1">
                  <c:v>130</c:v>
                </c:pt>
                <c:pt idx="2">
                  <c:v>265</c:v>
                </c:pt>
                <c:pt idx="3">
                  <c:v>300</c:v>
                </c:pt>
                <c:pt idx="4">
                  <c:v>965</c:v>
                </c:pt>
              </c:numCache>
            </c:numRef>
          </c:yVal>
          <c:bubbleSize>
            <c:numRef>
              <c:f>'100-965 comparison'!$G$4:$G$8</c:f>
              <c:numCache>
                <c:formatCode>General</c:formatCode>
                <c:ptCount val="5"/>
                <c:pt idx="0">
                  <c:v>21252</c:v>
                </c:pt>
                <c:pt idx="4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059C-4D49-A4E9-65CD27C42BAA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00B050"/>
                  </a:gs>
                  <a:gs pos="74000">
                    <a:schemeClr val="accent6">
                      <a:lumMod val="7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</a:gra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59C-4D49-A4E9-65CD27C42BAA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6">
                      <a:lumMod val="75000"/>
                    </a:schemeClr>
                  </a:gs>
                  <a:gs pos="74000">
                    <a:srgbClr val="73631B"/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</a:gra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65B-4A49-A5C9-CFA0CED0C1D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16780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59C-4D49-A4E9-65CD27C42BA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24005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65B-4A49-A5C9-CFA0CED0C1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comparison'!$D$23:$D$25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comparison'!$B$23:$B$25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comparison'!$G$23:$G$25</c:f>
              <c:numCache>
                <c:formatCode>General</c:formatCode>
                <c:ptCount val="3"/>
                <c:pt idx="0">
                  <c:v>16780</c:v>
                </c:pt>
                <c:pt idx="1">
                  <c:v>4914</c:v>
                </c:pt>
                <c:pt idx="2">
                  <c:v>24005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059C-4D49-A4E9-65CD27C42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2.7 - 0.3 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MS spectra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data'!$F$2:$F$7</c:f>
              <c:numCache>
                <c:formatCode>General</c:formatCode>
                <c:ptCount val="6"/>
                <c:pt idx="0">
                  <c:v>16230</c:v>
                </c:pt>
                <c:pt idx="1">
                  <c:v>19284</c:v>
                </c:pt>
                <c:pt idx="2">
                  <c:v>20133</c:v>
                </c:pt>
                <c:pt idx="3">
                  <c:v>19978</c:v>
                </c:pt>
                <c:pt idx="4">
                  <c:v>21267</c:v>
                </c:pt>
                <c:pt idx="5">
                  <c:v>24645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2-4647-BD96-E3DE82E0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&gt; 2.7 um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peptide spectrum matches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data'!$H$14:$H$19</c:f>
              <c:numCache>
                <c:formatCode>General</c:formatCode>
                <c:ptCount val="6"/>
                <c:pt idx="0">
                  <c:v>1369</c:v>
                </c:pt>
                <c:pt idx="1">
                  <c:v>762</c:v>
                </c:pt>
                <c:pt idx="2">
                  <c:v>367</c:v>
                </c:pt>
                <c:pt idx="3">
                  <c:v>291</c:v>
                </c:pt>
                <c:pt idx="4">
                  <c:v>310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F-DE40-A27A-CDCBBFB47F9A}"/>
            </c:ext>
          </c:extLst>
        </c:ser>
        <c:ser>
          <c:idx val="1"/>
          <c:order val="1"/>
          <c:tx>
            <c:v>identified proteins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data'!$I$14:$I$19</c:f>
              <c:numCache>
                <c:formatCode>General</c:formatCode>
                <c:ptCount val="6"/>
                <c:pt idx="0">
                  <c:v>438</c:v>
                </c:pt>
                <c:pt idx="1">
                  <c:v>327</c:v>
                </c:pt>
                <c:pt idx="2">
                  <c:v>213</c:v>
                </c:pt>
                <c:pt idx="3">
                  <c:v>187</c:v>
                </c:pt>
                <c:pt idx="4">
                  <c:v>251</c:v>
                </c:pt>
                <c:pt idx="5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F-DE40-A27A-CDCBBFB4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&gt; 2.7 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MS spectra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data'!$F$14:$F$19</c:f>
              <c:numCache>
                <c:formatCode>General</c:formatCode>
                <c:ptCount val="6"/>
                <c:pt idx="0">
                  <c:v>15645</c:v>
                </c:pt>
                <c:pt idx="1">
                  <c:v>20301</c:v>
                </c:pt>
                <c:pt idx="2">
                  <c:v>21541</c:v>
                </c:pt>
                <c:pt idx="3">
                  <c:v>22925</c:v>
                </c:pt>
                <c:pt idx="4">
                  <c:v>22739</c:v>
                </c:pt>
                <c:pt idx="5">
                  <c:v>24799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0-C344-B582-74C00CB08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sinking</a:t>
            </a:r>
            <a:r>
              <a:rPr lang="en-US" baseline="0"/>
              <a:t> organic matter from sediment trap net</a:t>
            </a:r>
            <a:endParaRPr lang="en-US"/>
          </a:p>
        </c:rich>
      </c:tx>
      <c:layout>
        <c:manualLayout>
          <c:xMode val="edge"/>
          <c:yMode val="edge"/>
          <c:x val="0.25913749789168122"/>
          <c:y val="1.871657754010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peptide spectrum matches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data'!$I$28:$I$30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'all data'!$J$28:$J$30</c:f>
              <c:numCache>
                <c:formatCode>General</c:formatCode>
                <c:ptCount val="3"/>
                <c:pt idx="0">
                  <c:v>258</c:v>
                </c:pt>
                <c:pt idx="1">
                  <c:v>169</c:v>
                </c:pt>
                <c:pt idx="2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2-974D-BA7A-F0B1631A4AA4}"/>
            </c:ext>
          </c:extLst>
        </c:ser>
        <c:ser>
          <c:idx val="1"/>
          <c:order val="1"/>
          <c:tx>
            <c:v>identified proteins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data'!$I$28:$I$30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'all data'!$K$28:$K$30</c:f>
              <c:numCache>
                <c:formatCode>General</c:formatCode>
                <c:ptCount val="3"/>
                <c:pt idx="0">
                  <c:v>247</c:v>
                </c:pt>
                <c:pt idx="1">
                  <c:v>184</c:v>
                </c:pt>
                <c:pt idx="2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E2-974D-BA7A-F0B1631A4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Percent of variable modification</a:t>
            </a:r>
            <a:r>
              <a:rPr lang="en-US" sz="1200" baseline="0"/>
              <a:t> on </a:t>
            </a:r>
            <a:r>
              <a:rPr lang="en-US" sz="1200" i="1" baseline="0"/>
              <a:t>de novo </a:t>
            </a:r>
            <a:r>
              <a:rPr lang="en-US" sz="1200" baseline="0"/>
              <a:t>only peptides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'all data'!$O$2:$O$7</c:f>
              <c:numCache>
                <c:formatCode>General</c:formatCode>
                <c:ptCount val="6"/>
                <c:pt idx="0">
                  <c:v>15.55122900949136</c:v>
                </c:pt>
                <c:pt idx="1">
                  <c:v>15.597722960151803</c:v>
                </c:pt>
                <c:pt idx="2">
                  <c:v>15.478465382919302</c:v>
                </c:pt>
                <c:pt idx="3">
                  <c:v>15.44579321892005</c:v>
                </c:pt>
                <c:pt idx="4">
                  <c:v>15.381185911725368</c:v>
                </c:pt>
                <c:pt idx="5">
                  <c:v>16.380033557046978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2-2D40-9786-391BCF23F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1895023"/>
        <c:axId val="771191967"/>
      </c:barChart>
      <c:catAx>
        <c:axId val="1301895023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91967"/>
        <c:crosses val="autoZero"/>
        <c:auto val="1"/>
        <c:lblAlgn val="ctr"/>
        <c:lblOffset val="100"/>
        <c:noMultiLvlLbl val="0"/>
      </c:catAx>
      <c:valAx>
        <c:axId val="77119196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89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0"/>
              <a:t>de novo </a:t>
            </a:r>
            <a:r>
              <a:rPr lang="en-US" sz="1800"/>
              <a:t>only peptides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17DA2A"/>
                  </a:gs>
                  <a:gs pos="74000">
                    <a:srgbClr val="00B050"/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D7-0E46-855D-35AF5E24CBE5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chemeClr val="accent4"/>
                  </a:gs>
                  <a:gs pos="74000">
                    <a:schemeClr val="accent4">
                      <a:lumMod val="7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AC4-664E-9D73-84D66DA77D2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3377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D7-0E46-855D-35AF5E24CBE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1655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C4-664E-9D73-84D66DA77D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comparison'!$D$4:$D$8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'100-965 comparison'!$B$4:$B$8</c:f>
              <c:numCache>
                <c:formatCode>General</c:formatCode>
                <c:ptCount val="5"/>
                <c:pt idx="0">
                  <c:v>100</c:v>
                </c:pt>
                <c:pt idx="1">
                  <c:v>130</c:v>
                </c:pt>
                <c:pt idx="2">
                  <c:v>265</c:v>
                </c:pt>
                <c:pt idx="3">
                  <c:v>300</c:v>
                </c:pt>
                <c:pt idx="4">
                  <c:v>965</c:v>
                </c:pt>
              </c:numCache>
            </c:numRef>
          </c:yVal>
          <c:bubbleSize>
            <c:numRef>
              <c:f>'100-965 comparison'!$C$4:$C$8</c:f>
              <c:numCache>
                <c:formatCode>General</c:formatCode>
                <c:ptCount val="5"/>
                <c:pt idx="0">
                  <c:v>3377</c:v>
                </c:pt>
                <c:pt idx="4">
                  <c:v>1655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CD7-0E46-855D-35AF5E24CBE5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00B050"/>
                  </a:gs>
                  <a:gs pos="74000">
                    <a:schemeClr val="accent6">
                      <a:lumMod val="7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</a:gra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CD7-0E46-855D-35AF5E24CBE5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6">
                      <a:lumMod val="75000"/>
                    </a:schemeClr>
                  </a:gs>
                  <a:gs pos="74000">
                    <a:srgbClr val="73631B"/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</a:gra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AC4-664E-9D73-84D66DA77D2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1175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D7-0E46-855D-35AF5E24CBE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6635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AC4-664E-9D73-84D66DA77D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comparison'!$D$23:$D$25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comparison'!$B$23:$B$25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comparison'!$C$23:$C$25</c:f>
              <c:numCache>
                <c:formatCode>General</c:formatCode>
                <c:ptCount val="3"/>
                <c:pt idx="0">
                  <c:v>1175</c:v>
                </c:pt>
                <c:pt idx="2">
                  <c:v>6635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8CD7-0E46-855D-35AF5E24C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0"/>
              <a:t>identified proteins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4">
                    <a:lumMod val="60000"/>
                    <a:lumOff val="40000"/>
                  </a:schemeClr>
                </a:gs>
                <a:gs pos="67000">
                  <a:schemeClr val="accent4">
                    <a:lumMod val="75000"/>
                  </a:schemeClr>
                </a:gs>
                <a:gs pos="98000">
                  <a:schemeClr val="accent4">
                    <a:lumMod val="45000"/>
                    <a:lumOff val="55000"/>
                    <a:alpha val="46000"/>
                  </a:schemeClr>
                </a:gs>
                <a:gs pos="100000">
                  <a:schemeClr val="bg1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1406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59-4544-B0DD-BA7D9A7032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59-4544-B0DD-BA7D9A7032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comparison'!$D$4,'100-965 comparison'!$D$8)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('100-965 comparison'!$B$4,'100-965 comparison'!$B$8)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comparison'!$E$4,'100-965 comparison'!$E$8)</c:f>
              <c:numCache>
                <c:formatCode>General</c:formatCode>
                <c:ptCount val="2"/>
                <c:pt idx="0">
                  <c:v>1406</c:v>
                </c:pt>
                <c:pt idx="1">
                  <c:v>24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3659-4544-B0DD-BA7D9A7032D6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rgbClr val="00B050"/>
                </a:gs>
                <a:gs pos="69000">
                  <a:schemeClr val="accent6">
                    <a:lumMod val="50000"/>
                  </a:schemeClr>
                </a:gs>
                <a:gs pos="98000">
                  <a:schemeClr val="accent4">
                    <a:lumMod val="45000"/>
                    <a:lumOff val="55000"/>
                    <a:alpha val="46000"/>
                  </a:schemeClr>
                </a:gs>
                <a:gs pos="100000">
                  <a:schemeClr val="bg1"/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0">
                    <a:schemeClr val="accent6">
                      <a:lumMod val="75000"/>
                    </a:schemeClr>
                  </a:gs>
                  <a:gs pos="69000">
                    <a:srgbClr val="73631B"/>
                  </a:gs>
                  <a:gs pos="98000">
                    <a:schemeClr val="accent4">
                      <a:lumMod val="45000"/>
                      <a:lumOff val="55000"/>
                      <a:alpha val="46000"/>
                    </a:schemeClr>
                  </a:gs>
                  <a:gs pos="100000">
                    <a:schemeClr val="bg1"/>
                  </a:gs>
                </a:gsLst>
                <a:path path="circle">
                  <a:fillToRect l="50000" t="50000" r="50000" b="50000"/>
                </a:path>
              </a:gra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659-4544-B0DD-BA7D9A7032D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59-4544-B0DD-BA7D9A7032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59-4544-B0DD-BA7D9A7032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comparison'!$D$23,'100-965 comparison'!$D$25)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('100-965 comparison'!$B$23,'100-965 comparison'!$B$25)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comparison'!$E$23,'100-965 comparison'!$E$25)</c:f>
              <c:numCache>
                <c:formatCode>General</c:formatCode>
                <c:ptCount val="2"/>
                <c:pt idx="0">
                  <c:v>213</c:v>
                </c:pt>
                <c:pt idx="1">
                  <c:v>226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3659-4544-B0DD-BA7D9A703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Peptide</a:t>
            </a:r>
            <a:r>
              <a:rPr lang="en-US" i="0" baseline="0"/>
              <a:t>-spectrum matches</a:t>
            </a:r>
            <a:endParaRPr lang="en-US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2422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9F-FF47-8DCA-E8B82ED8B31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8B-FE46-A552-B1A9974467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comparison'!$D$4:$D$8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'100-965 comparison'!$B$4:$B$8</c:f>
              <c:numCache>
                <c:formatCode>General</c:formatCode>
                <c:ptCount val="5"/>
                <c:pt idx="0">
                  <c:v>100</c:v>
                </c:pt>
                <c:pt idx="1">
                  <c:v>130</c:v>
                </c:pt>
                <c:pt idx="2">
                  <c:v>265</c:v>
                </c:pt>
                <c:pt idx="3">
                  <c:v>300</c:v>
                </c:pt>
                <c:pt idx="4">
                  <c:v>965</c:v>
                </c:pt>
              </c:numCache>
            </c:numRef>
          </c:yVal>
          <c:bubbleSize>
            <c:numRef>
              <c:f>'100-965 comparison'!$F$4:$F$8</c:f>
              <c:numCache>
                <c:formatCode>General</c:formatCode>
                <c:ptCount val="5"/>
                <c:pt idx="0">
                  <c:v>2422</c:v>
                </c:pt>
                <c:pt idx="4">
                  <c:v>118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19F-FF47-8DCA-E8B82ED8B311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262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9F-FF47-8DCA-E8B82ED8B31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664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8B-FE46-A552-B1A9974467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comparison'!$D$23:$D$25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comparison'!$B$23:$B$25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comparison'!$F$23:$F$25</c:f>
              <c:numCache>
                <c:formatCode>General</c:formatCode>
                <c:ptCount val="3"/>
                <c:pt idx="0">
                  <c:v>262</c:v>
                </c:pt>
                <c:pt idx="2">
                  <c:v>664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419F-FF47-8DCA-E8B82ED8B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742950</xdr:colOff>
      <xdr:row>19</xdr:row>
      <xdr:rowOff>0</xdr:rowOff>
    </xdr:from>
    <xdr:to>
      <xdr:col>22</xdr:col>
      <xdr:colOff>203200</xdr:colOff>
      <xdr:row>42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F4F0C-980B-C54F-8993-ABD7BDAF6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8</xdr:row>
      <xdr:rowOff>0</xdr:rowOff>
    </xdr:from>
    <xdr:to>
      <xdr:col>25</xdr:col>
      <xdr:colOff>679450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6FE0B6-F9F1-9A45-B0AE-AE2201396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18</xdr:col>
      <xdr:colOff>679450</xdr:colOff>
      <xdr:row>57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F1FB7D-BB60-6F4A-A5D9-417812140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34</xdr:row>
      <xdr:rowOff>0</xdr:rowOff>
    </xdr:from>
    <xdr:to>
      <xdr:col>26</xdr:col>
      <xdr:colOff>679450</xdr:colOff>
      <xdr:row>57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6AB60D-B011-7249-B380-A59AE8E90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8</xdr:row>
      <xdr:rowOff>0</xdr:rowOff>
    </xdr:from>
    <xdr:to>
      <xdr:col>31</xdr:col>
      <xdr:colOff>482600</xdr:colOff>
      <xdr:row>33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9E75AF-F06A-494E-8343-6F44D866E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800100</xdr:colOff>
      <xdr:row>32</xdr:row>
      <xdr:rowOff>95250</xdr:rowOff>
    </xdr:from>
    <xdr:to>
      <xdr:col>11</xdr:col>
      <xdr:colOff>419100</xdr:colOff>
      <xdr:row>45</xdr:row>
      <xdr:rowOff>196850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6766C0-F9D3-5543-8E08-9B6A190B1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3</xdr:row>
      <xdr:rowOff>127000</xdr:rowOff>
    </xdr:from>
    <xdr:to>
      <xdr:col>16</xdr:col>
      <xdr:colOff>787400</xdr:colOff>
      <xdr:row>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DA6BC9-8987-1548-9399-3D7087F0E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12700</xdr:colOff>
      <xdr:row>3</xdr:row>
      <xdr:rowOff>114300</xdr:rowOff>
    </xdr:from>
    <xdr:to>
      <xdr:col>26</xdr:col>
      <xdr:colOff>679450</xdr:colOff>
      <xdr:row>42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F29FA0-4A79-0045-B5F8-5072123E3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7</xdr:row>
      <xdr:rowOff>0</xdr:rowOff>
    </xdr:from>
    <xdr:to>
      <xdr:col>36</xdr:col>
      <xdr:colOff>666750</xdr:colOff>
      <xdr:row>43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A6652D-9435-1845-A487-77701331C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0</xdr:colOff>
      <xdr:row>7</xdr:row>
      <xdr:rowOff>0</xdr:rowOff>
    </xdr:from>
    <xdr:to>
      <xdr:col>47</xdr:col>
      <xdr:colOff>666750</xdr:colOff>
      <xdr:row>43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06DFA2-6C1E-ED4B-80F2-14FE5CF23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46</xdr:row>
      <xdr:rowOff>0</xdr:rowOff>
    </xdr:from>
    <xdr:to>
      <xdr:col>16</xdr:col>
      <xdr:colOff>666750</xdr:colOff>
      <xdr:row>72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410D0B-37A4-1C4D-8A89-48323A32B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45</xdr:row>
      <xdr:rowOff>0</xdr:rowOff>
    </xdr:from>
    <xdr:to>
      <xdr:col>27</xdr:col>
      <xdr:colOff>666750</xdr:colOff>
      <xdr:row>71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09E3EB-F5EF-EA4B-946D-726D287D4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0.27565</cdr:x>
      <cdr:y>0.125</cdr:y>
    </cdr:from>
    <cdr:to>
      <cdr:x>0.44251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2231771" y="671513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0.71332</cdr:x>
      <cdr:y>0.12155</cdr:y>
    </cdr:from>
    <cdr:to>
      <cdr:x>0.88018</cdr:x>
      <cdr:y>0.19422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775235" y="653001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0.24585</cdr:x>
      <cdr:y>0.11493</cdr:y>
    </cdr:from>
    <cdr:to>
      <cdr:x>0.41271</cdr:x>
      <cdr:y>0.1876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990471" y="1014413"/>
          <a:ext cx="1350940" cy="6414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0.70548</cdr:x>
      <cdr:y>0.12063</cdr:y>
    </cdr:from>
    <cdr:to>
      <cdr:x>0.87234</cdr:x>
      <cdr:y>0.1933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711735" y="1064731"/>
          <a:ext cx="1350940" cy="6414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0.2584</cdr:x>
      <cdr:y>0.125</cdr:y>
    </cdr:from>
    <cdr:to>
      <cdr:x>0.42526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416050" y="5461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1">
              <a:solidFill>
                <a:schemeClr val="accent1">
                  <a:lumMod val="75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0.69293</cdr:x>
      <cdr:y>0.11919</cdr:y>
    </cdr:from>
    <cdr:to>
      <cdr:x>0.85979</cdr:x>
      <cdr:y>0.19186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3797300" y="5207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>
              <a:solidFill>
                <a:schemeClr val="accent2">
                  <a:lumMod val="75000"/>
                </a:schemeClr>
              </a:solidFill>
            </a:rPr>
            <a:t>sinking 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0.2584</cdr:x>
      <cdr:y>0.125</cdr:y>
    </cdr:from>
    <cdr:to>
      <cdr:x>0.42526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416050" y="5461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1">
              <a:solidFill>
                <a:schemeClr val="accent1">
                  <a:lumMod val="75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0.69293</cdr:x>
      <cdr:y>0.11919</cdr:y>
    </cdr:from>
    <cdr:to>
      <cdr:x>0.85979</cdr:x>
      <cdr:y>0.19186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3797300" y="5207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>
              <a:solidFill>
                <a:schemeClr val="accent2">
                  <a:lumMod val="75000"/>
                </a:schemeClr>
              </a:solidFill>
            </a:rPr>
            <a:t>sinking 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0.21604</cdr:x>
      <cdr:y>0.08481</cdr:y>
    </cdr:from>
    <cdr:to>
      <cdr:x>0.47059</cdr:x>
      <cdr:y>0.15748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749131" y="455613"/>
          <a:ext cx="2060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suspended &gt;0.3&lt;2.7 um </a:t>
          </a:r>
        </a:p>
      </cdr:txBody>
    </cdr:sp>
  </cdr:relSizeAnchor>
  <cdr:relSizeAnchor xmlns:cdr="http://schemas.openxmlformats.org/drawingml/2006/chartDrawing">
    <cdr:from>
      <cdr:x>0.70861</cdr:x>
      <cdr:y>0.08609</cdr:y>
    </cdr:from>
    <cdr:to>
      <cdr:x>0.87547</cdr:x>
      <cdr:y>0.15876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737117" y="462479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0.4549</cdr:x>
      <cdr:y>0.08511</cdr:y>
    </cdr:from>
    <cdr:to>
      <cdr:x>0.70945</cdr:x>
      <cdr:y>0.15778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DBCC9907-3571-0E4D-8138-B299D0C313D8}"/>
            </a:ext>
          </a:extLst>
        </cdr:cNvPr>
        <cdr:cNvSpPr txBox="1"/>
      </cdr:nvSpPr>
      <cdr:spPr>
        <a:xfrm xmlns:a="http://schemas.openxmlformats.org/drawingml/2006/main">
          <a:off x="3683000" y="457200"/>
          <a:ext cx="2060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suspended &gt;2.7 um 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0.27565</cdr:x>
      <cdr:y>0.125</cdr:y>
    </cdr:from>
    <cdr:to>
      <cdr:x>0.44251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2231771" y="671513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0.71332</cdr:x>
      <cdr:y>0.12155</cdr:y>
    </cdr:from>
    <cdr:to>
      <cdr:x>0.88018</cdr:x>
      <cdr:y>0.19422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775235" y="653001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AA684-DE3F-5A4C-BBF8-96E0D7E03E10}">
  <dimension ref="A1:U31"/>
  <sheetViews>
    <sheetView topLeftCell="M1" workbookViewId="0">
      <pane ySplit="1" topLeftCell="A2" activePane="bottomLeft" state="frozen"/>
      <selection pane="bottomLeft" activeCell="R1" sqref="R1:U7"/>
    </sheetView>
  </sheetViews>
  <sheetFormatPr baseColWidth="10" defaultRowHeight="16"/>
  <cols>
    <col min="1" max="1" width="16.33203125" customWidth="1"/>
    <col min="2" max="2" width="23" customWidth="1"/>
    <col min="21" max="21" width="16" customWidth="1"/>
  </cols>
  <sheetData>
    <row r="1" spans="1:21" s="6" customFormat="1" ht="85">
      <c r="A1" s="6" t="s">
        <v>0</v>
      </c>
      <c r="B1" s="6" t="s">
        <v>1</v>
      </c>
      <c r="C1" s="6" t="s">
        <v>2</v>
      </c>
      <c r="D1" s="6" t="s">
        <v>27</v>
      </c>
      <c r="E1" s="6" t="s">
        <v>9</v>
      </c>
      <c r="F1" s="6" t="s">
        <v>28</v>
      </c>
      <c r="G1" s="6" t="s">
        <v>29</v>
      </c>
      <c r="H1" s="6" t="s">
        <v>30</v>
      </c>
      <c r="I1" s="6" t="s">
        <v>31</v>
      </c>
      <c r="J1" s="6" t="s">
        <v>89</v>
      </c>
      <c r="K1" s="6" t="s">
        <v>40</v>
      </c>
      <c r="L1" s="6" t="s">
        <v>100</v>
      </c>
      <c r="M1" s="6" t="s">
        <v>41</v>
      </c>
      <c r="N1" s="6" t="s">
        <v>84</v>
      </c>
      <c r="R1" s="7" t="s">
        <v>85</v>
      </c>
      <c r="S1" s="7" t="s">
        <v>88</v>
      </c>
      <c r="T1" s="7" t="s">
        <v>86</v>
      </c>
      <c r="U1" s="7" t="s">
        <v>87</v>
      </c>
    </row>
    <row r="2" spans="1:21">
      <c r="A2">
        <v>230</v>
      </c>
      <c r="B2" t="s">
        <v>3</v>
      </c>
      <c r="C2">
        <v>50</v>
      </c>
      <c r="D2">
        <v>538</v>
      </c>
      <c r="E2">
        <v>0.3</v>
      </c>
      <c r="F2">
        <v>16230</v>
      </c>
      <c r="G2">
        <v>34535</v>
      </c>
      <c r="H2">
        <v>2952</v>
      </c>
      <c r="I2">
        <v>1285</v>
      </c>
      <c r="J2">
        <v>9495</v>
      </c>
      <c r="K2">
        <v>9.5528455284552845</v>
      </c>
      <c r="L2">
        <v>5.1829268292682924</v>
      </c>
      <c r="M2">
        <v>4.0989159891598916</v>
      </c>
      <c r="N2">
        <f>4473/28763</f>
        <v>0.1555122900949136</v>
      </c>
      <c r="O2">
        <f>N2*100</f>
        <v>15.55122900949136</v>
      </c>
      <c r="R2" s="4">
        <v>50</v>
      </c>
      <c r="S2" s="4">
        <v>9495</v>
      </c>
      <c r="T2" s="5">
        <v>2881</v>
      </c>
      <c r="U2" s="4">
        <v>18</v>
      </c>
    </row>
    <row r="3" spans="1:21">
      <c r="A3">
        <v>231</v>
      </c>
      <c r="B3" t="s">
        <v>4</v>
      </c>
      <c r="C3">
        <v>100</v>
      </c>
      <c r="D3">
        <v>743</v>
      </c>
      <c r="E3">
        <v>0.3</v>
      </c>
      <c r="F3">
        <v>19284</v>
      </c>
      <c r="G3">
        <v>21252</v>
      </c>
      <c r="H3">
        <v>2422</v>
      </c>
      <c r="I3">
        <v>1406</v>
      </c>
      <c r="J3">
        <v>3377</v>
      </c>
      <c r="K3">
        <v>5.5739058629232039</v>
      </c>
      <c r="L3">
        <v>4.7068538398018163</v>
      </c>
      <c r="M3">
        <v>6.0280759702725017</v>
      </c>
      <c r="N3">
        <f>1233/7905</f>
        <v>0.15597722960151802</v>
      </c>
      <c r="O3">
        <f t="shared" ref="O3:O7" si="0">N3*100</f>
        <v>15.597722960151803</v>
      </c>
      <c r="R3" s="4">
        <v>100</v>
      </c>
      <c r="S3" s="4">
        <v>3377</v>
      </c>
      <c r="T3" s="5">
        <v>1294</v>
      </c>
      <c r="U3" s="4">
        <v>18</v>
      </c>
    </row>
    <row r="4" spans="1:21">
      <c r="A4">
        <v>232</v>
      </c>
      <c r="B4" t="s">
        <v>5</v>
      </c>
      <c r="C4">
        <v>130</v>
      </c>
      <c r="D4">
        <v>540</v>
      </c>
      <c r="E4">
        <v>0.3</v>
      </c>
      <c r="F4">
        <v>20133</v>
      </c>
      <c r="G4">
        <v>18113</v>
      </c>
      <c r="H4">
        <v>1657</v>
      </c>
      <c r="I4">
        <v>1335</v>
      </c>
      <c r="J4">
        <v>2653</v>
      </c>
      <c r="K4">
        <v>6.5781532890766448</v>
      </c>
      <c r="L4">
        <v>4.586602293301147</v>
      </c>
      <c r="M4">
        <v>4.7676523838261913</v>
      </c>
      <c r="N4">
        <f>1053/6803</f>
        <v>0.15478465382919301</v>
      </c>
      <c r="O4">
        <f t="shared" si="0"/>
        <v>15.478465382919302</v>
      </c>
      <c r="R4" s="4">
        <v>130</v>
      </c>
      <c r="S4" s="4">
        <v>2653</v>
      </c>
      <c r="T4" s="5">
        <v>1082</v>
      </c>
      <c r="U4" s="4">
        <v>5</v>
      </c>
    </row>
    <row r="5" spans="1:21">
      <c r="A5">
        <v>233</v>
      </c>
      <c r="B5" t="s">
        <v>6</v>
      </c>
      <c r="C5">
        <v>265</v>
      </c>
      <c r="D5">
        <v>666</v>
      </c>
      <c r="E5">
        <v>0.3</v>
      </c>
      <c r="F5">
        <v>19978</v>
      </c>
      <c r="G5">
        <v>18899</v>
      </c>
      <c r="H5">
        <v>1804</v>
      </c>
      <c r="I5">
        <v>1170</v>
      </c>
      <c r="J5">
        <v>2826</v>
      </c>
      <c r="K5">
        <v>5.6541019955654104</v>
      </c>
      <c r="L5">
        <v>6.2638580931263856</v>
      </c>
      <c r="M5">
        <v>3.1042128603104215</v>
      </c>
      <c r="N5">
        <f>1107/7167</f>
        <v>0.15445793218920051</v>
      </c>
      <c r="O5">
        <f t="shared" si="0"/>
        <v>15.44579321892005</v>
      </c>
      <c r="R5" s="4">
        <v>265</v>
      </c>
      <c r="S5" s="4">
        <v>2826</v>
      </c>
      <c r="T5" s="4">
        <v>1067</v>
      </c>
      <c r="U5" s="4">
        <v>2</v>
      </c>
    </row>
    <row r="6" spans="1:21">
      <c r="A6">
        <v>234</v>
      </c>
      <c r="B6" t="s">
        <v>7</v>
      </c>
      <c r="C6">
        <v>300</v>
      </c>
      <c r="D6">
        <v>655</v>
      </c>
      <c r="E6">
        <v>0.3</v>
      </c>
      <c r="F6">
        <v>21267</v>
      </c>
      <c r="G6">
        <v>14042</v>
      </c>
      <c r="H6">
        <v>981</v>
      </c>
      <c r="I6">
        <v>824</v>
      </c>
      <c r="J6">
        <v>1865</v>
      </c>
      <c r="K6">
        <v>7.0050761421319798</v>
      </c>
      <c r="L6">
        <v>4.9746192893401018</v>
      </c>
      <c r="M6">
        <v>3.654822335025381</v>
      </c>
      <c r="N6">
        <f>690/4486</f>
        <v>0.15381185911725367</v>
      </c>
      <c r="O6">
        <f t="shared" si="0"/>
        <v>15.381185911725368</v>
      </c>
      <c r="R6" s="4">
        <v>300</v>
      </c>
      <c r="S6" s="4">
        <v>1865</v>
      </c>
      <c r="T6" s="4">
        <v>804</v>
      </c>
      <c r="U6" s="4">
        <v>0</v>
      </c>
    </row>
    <row r="7" spans="1:21">
      <c r="A7">
        <v>235</v>
      </c>
      <c r="B7" t="s">
        <v>8</v>
      </c>
      <c r="C7">
        <v>1200</v>
      </c>
      <c r="D7">
        <v>730</v>
      </c>
      <c r="E7">
        <v>0.3</v>
      </c>
      <c r="F7">
        <v>24645</v>
      </c>
      <c r="G7">
        <v>5300</v>
      </c>
      <c r="H7">
        <v>146</v>
      </c>
      <c r="I7">
        <v>37</v>
      </c>
      <c r="J7">
        <v>422</v>
      </c>
      <c r="L7">
        <f>10/H7*100</f>
        <v>6.8493150684931505</v>
      </c>
      <c r="N7">
        <f>781/4768</f>
        <v>0.1638003355704698</v>
      </c>
      <c r="O7">
        <f t="shared" si="0"/>
        <v>16.380033557046978</v>
      </c>
      <c r="R7" s="4">
        <v>1200</v>
      </c>
      <c r="S7" s="4">
        <v>422</v>
      </c>
      <c r="T7" s="4">
        <v>170</v>
      </c>
      <c r="U7" s="4">
        <v>0</v>
      </c>
    </row>
    <row r="8" spans="1:21">
      <c r="A8">
        <v>238</v>
      </c>
      <c r="B8" t="s">
        <v>13</v>
      </c>
      <c r="C8">
        <v>80</v>
      </c>
      <c r="E8">
        <v>0.3</v>
      </c>
      <c r="F8">
        <v>20347</v>
      </c>
      <c r="G8">
        <v>17310</v>
      </c>
      <c r="H8">
        <v>241</v>
      </c>
      <c r="I8">
        <v>272</v>
      </c>
      <c r="J8">
        <v>2313</v>
      </c>
    </row>
    <row r="9" spans="1:21">
      <c r="A9">
        <v>239</v>
      </c>
      <c r="B9" t="s">
        <v>14</v>
      </c>
      <c r="C9">
        <v>115</v>
      </c>
      <c r="E9">
        <v>0.3</v>
      </c>
      <c r="F9">
        <v>15930</v>
      </c>
      <c r="G9">
        <v>34506</v>
      </c>
      <c r="H9">
        <v>1538</v>
      </c>
      <c r="I9">
        <v>1216</v>
      </c>
      <c r="J9">
        <v>7561</v>
      </c>
    </row>
    <row r="10" spans="1:21">
      <c r="A10">
        <v>240</v>
      </c>
      <c r="B10" t="s">
        <v>15</v>
      </c>
      <c r="C10">
        <v>190</v>
      </c>
      <c r="E10">
        <v>0.3</v>
      </c>
      <c r="F10">
        <v>16174</v>
      </c>
      <c r="G10">
        <v>33351</v>
      </c>
      <c r="H10">
        <v>827</v>
      </c>
      <c r="I10">
        <v>703</v>
      </c>
      <c r="J10">
        <v>5766</v>
      </c>
    </row>
    <row r="11" spans="1:21">
      <c r="A11">
        <v>241</v>
      </c>
      <c r="B11" t="s">
        <v>16</v>
      </c>
      <c r="C11">
        <v>400</v>
      </c>
      <c r="E11">
        <v>0.3</v>
      </c>
      <c r="F11">
        <v>17520</v>
      </c>
      <c r="G11">
        <v>28443</v>
      </c>
      <c r="H11">
        <v>390</v>
      </c>
      <c r="I11">
        <v>432</v>
      </c>
      <c r="J11">
        <v>3867</v>
      </c>
    </row>
    <row r="12" spans="1:21">
      <c r="A12">
        <v>242</v>
      </c>
      <c r="B12" t="s">
        <v>17</v>
      </c>
      <c r="C12">
        <v>500</v>
      </c>
      <c r="E12">
        <v>0.3</v>
      </c>
      <c r="F12">
        <v>17252</v>
      </c>
      <c r="G12">
        <v>29256</v>
      </c>
      <c r="H12">
        <v>390</v>
      </c>
      <c r="I12">
        <v>340</v>
      </c>
      <c r="J12">
        <v>4263</v>
      </c>
    </row>
    <row r="13" spans="1:21">
      <c r="A13">
        <v>243</v>
      </c>
      <c r="B13" t="s">
        <v>18</v>
      </c>
      <c r="C13">
        <v>965</v>
      </c>
      <c r="E13">
        <v>0.3</v>
      </c>
      <c r="F13">
        <v>20664</v>
      </c>
      <c r="G13">
        <v>15893</v>
      </c>
      <c r="H13">
        <v>118</v>
      </c>
      <c r="I13">
        <v>24</v>
      </c>
      <c r="J13">
        <v>1655</v>
      </c>
    </row>
    <row r="14" spans="1:21">
      <c r="A14">
        <v>246</v>
      </c>
      <c r="B14" t="s">
        <v>21</v>
      </c>
      <c r="C14">
        <v>50</v>
      </c>
      <c r="E14">
        <v>2.7</v>
      </c>
      <c r="F14">
        <v>15645</v>
      </c>
      <c r="G14">
        <v>35948</v>
      </c>
      <c r="H14">
        <v>1369</v>
      </c>
      <c r="I14">
        <v>438</v>
      </c>
      <c r="J14">
        <v>6797</v>
      </c>
    </row>
    <row r="15" spans="1:21">
      <c r="A15">
        <v>247</v>
      </c>
      <c r="B15" t="s">
        <v>22</v>
      </c>
      <c r="C15">
        <v>100</v>
      </c>
      <c r="E15">
        <v>2.7</v>
      </c>
      <c r="F15">
        <v>20301</v>
      </c>
      <c r="G15">
        <v>16693</v>
      </c>
      <c r="H15">
        <v>762</v>
      </c>
      <c r="I15">
        <v>327</v>
      </c>
      <c r="J15">
        <v>1800</v>
      </c>
    </row>
    <row r="16" spans="1:21">
      <c r="A16">
        <v>248</v>
      </c>
      <c r="B16" t="s">
        <v>23</v>
      </c>
      <c r="C16">
        <v>130</v>
      </c>
      <c r="E16">
        <v>2.7</v>
      </c>
      <c r="F16">
        <v>21541</v>
      </c>
      <c r="G16">
        <v>12626</v>
      </c>
      <c r="H16">
        <v>367</v>
      </c>
      <c r="I16">
        <v>213</v>
      </c>
      <c r="J16">
        <v>1549</v>
      </c>
    </row>
    <row r="17" spans="1:11">
      <c r="A17">
        <v>249</v>
      </c>
      <c r="B17" t="s">
        <v>24</v>
      </c>
      <c r="C17">
        <v>265</v>
      </c>
      <c r="E17">
        <v>2.7</v>
      </c>
      <c r="F17">
        <v>22925</v>
      </c>
      <c r="G17">
        <v>9130</v>
      </c>
      <c r="H17">
        <v>291</v>
      </c>
      <c r="I17">
        <v>187</v>
      </c>
      <c r="J17">
        <v>846</v>
      </c>
    </row>
    <row r="18" spans="1:11">
      <c r="A18">
        <v>250</v>
      </c>
      <c r="B18" t="s">
        <v>25</v>
      </c>
      <c r="C18">
        <v>300</v>
      </c>
      <c r="E18">
        <v>2.7</v>
      </c>
      <c r="F18">
        <v>22739</v>
      </c>
      <c r="G18">
        <v>9624</v>
      </c>
      <c r="H18">
        <v>310</v>
      </c>
      <c r="I18">
        <v>251</v>
      </c>
      <c r="J18">
        <v>639</v>
      </c>
    </row>
    <row r="19" spans="1:11">
      <c r="A19">
        <v>251</v>
      </c>
      <c r="B19" t="s">
        <v>26</v>
      </c>
      <c r="C19">
        <v>1200</v>
      </c>
      <c r="E19">
        <v>2.7</v>
      </c>
      <c r="F19">
        <v>24799</v>
      </c>
      <c r="G19">
        <v>5065</v>
      </c>
      <c r="H19">
        <v>180</v>
      </c>
      <c r="I19">
        <v>111</v>
      </c>
      <c r="J19">
        <v>164</v>
      </c>
    </row>
    <row r="20" spans="1:11">
      <c r="A20">
        <v>264</v>
      </c>
      <c r="B20" t="s">
        <v>32</v>
      </c>
      <c r="C20">
        <v>94</v>
      </c>
      <c r="E20">
        <v>0.3</v>
      </c>
      <c r="F20">
        <v>23057</v>
      </c>
      <c r="G20">
        <v>8580</v>
      </c>
      <c r="H20">
        <v>258</v>
      </c>
      <c r="I20">
        <v>247</v>
      </c>
      <c r="J20">
        <v>1175</v>
      </c>
    </row>
    <row r="21" spans="1:11">
      <c r="A21">
        <v>265</v>
      </c>
      <c r="B21" s="2" t="s">
        <v>37</v>
      </c>
      <c r="C21">
        <v>94</v>
      </c>
      <c r="E21">
        <v>0.3</v>
      </c>
      <c r="F21">
        <v>23222</v>
      </c>
      <c r="G21">
        <v>8200</v>
      </c>
      <c r="H21">
        <v>262</v>
      </c>
      <c r="I21">
        <v>180</v>
      </c>
      <c r="J21">
        <v>1122</v>
      </c>
    </row>
    <row r="22" spans="1:11">
      <c r="A22">
        <v>266</v>
      </c>
      <c r="B22" t="s">
        <v>38</v>
      </c>
      <c r="C22">
        <v>265</v>
      </c>
      <c r="E22">
        <v>0.3</v>
      </c>
      <c r="F22">
        <v>24915</v>
      </c>
      <c r="G22">
        <v>4583</v>
      </c>
      <c r="H22">
        <v>169</v>
      </c>
      <c r="I22">
        <v>184</v>
      </c>
      <c r="J22">
        <v>176</v>
      </c>
    </row>
    <row r="23" spans="1:11">
      <c r="A23">
        <v>267</v>
      </c>
      <c r="B23" t="s">
        <v>39</v>
      </c>
      <c r="C23">
        <v>265</v>
      </c>
      <c r="E23">
        <v>0.3</v>
      </c>
      <c r="F23">
        <v>24698</v>
      </c>
      <c r="G23">
        <v>5215</v>
      </c>
      <c r="H23">
        <v>193</v>
      </c>
      <c r="I23">
        <v>117</v>
      </c>
      <c r="J23">
        <v>228</v>
      </c>
    </row>
    <row r="24" spans="1:11">
      <c r="A24">
        <v>268</v>
      </c>
      <c r="B24" t="s">
        <v>33</v>
      </c>
      <c r="C24">
        <v>965</v>
      </c>
      <c r="E24">
        <v>0.3</v>
      </c>
      <c r="F24">
        <v>20548</v>
      </c>
      <c r="G24">
        <v>16045</v>
      </c>
      <c r="H24">
        <v>476</v>
      </c>
      <c r="I24">
        <v>224</v>
      </c>
      <c r="J24">
        <v>4279</v>
      </c>
    </row>
    <row r="25" spans="1:11">
      <c r="A25">
        <v>269</v>
      </c>
      <c r="B25" t="s">
        <v>36</v>
      </c>
      <c r="C25">
        <v>965</v>
      </c>
      <c r="E25">
        <v>0.3</v>
      </c>
      <c r="F25">
        <v>18656</v>
      </c>
      <c r="G25">
        <v>24005</v>
      </c>
      <c r="H25">
        <v>664</v>
      </c>
      <c r="I25">
        <v>228</v>
      </c>
      <c r="J25">
        <v>6635</v>
      </c>
    </row>
    <row r="26" spans="1:11">
      <c r="A26">
        <v>270</v>
      </c>
      <c r="B26" t="s">
        <v>34</v>
      </c>
      <c r="C26" t="s">
        <v>12</v>
      </c>
      <c r="E26">
        <v>0.3</v>
      </c>
    </row>
    <row r="27" spans="1:11">
      <c r="A27">
        <v>271</v>
      </c>
      <c r="B27" t="s">
        <v>35</v>
      </c>
      <c r="C27" t="s">
        <v>12</v>
      </c>
      <c r="E27">
        <v>0.3</v>
      </c>
    </row>
    <row r="28" spans="1:11">
      <c r="A28">
        <v>236</v>
      </c>
      <c r="B28" t="s">
        <v>10</v>
      </c>
      <c r="C28" t="s">
        <v>12</v>
      </c>
      <c r="E28">
        <v>0.3</v>
      </c>
      <c r="F28">
        <v>24703</v>
      </c>
      <c r="G28">
        <v>5116</v>
      </c>
      <c r="I28">
        <v>94</v>
      </c>
      <c r="J28">
        <v>258</v>
      </c>
      <c r="K28">
        <v>247</v>
      </c>
    </row>
    <row r="29" spans="1:11">
      <c r="A29">
        <v>237</v>
      </c>
      <c r="B29" t="s">
        <v>11</v>
      </c>
      <c r="C29" t="s">
        <v>12</v>
      </c>
      <c r="E29">
        <v>0.3</v>
      </c>
      <c r="I29">
        <v>265</v>
      </c>
      <c r="J29">
        <v>169</v>
      </c>
      <c r="K29">
        <v>184</v>
      </c>
    </row>
    <row r="30" spans="1:11">
      <c r="A30">
        <v>244</v>
      </c>
      <c r="B30" t="s">
        <v>19</v>
      </c>
      <c r="C30" t="s">
        <v>12</v>
      </c>
      <c r="E30">
        <v>0.3</v>
      </c>
      <c r="F30">
        <v>25340</v>
      </c>
      <c r="G30">
        <v>3892</v>
      </c>
      <c r="I30">
        <v>965</v>
      </c>
      <c r="J30">
        <v>476</v>
      </c>
      <c r="K30">
        <v>224</v>
      </c>
    </row>
    <row r="31" spans="1:11">
      <c r="A31">
        <v>245</v>
      </c>
      <c r="B31" t="s">
        <v>20</v>
      </c>
      <c r="C31" t="s">
        <v>12</v>
      </c>
      <c r="E31">
        <v>0.3</v>
      </c>
      <c r="F31">
        <v>25328</v>
      </c>
      <c r="G31">
        <v>3929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91425-9F4A-7E4E-B842-3368493BFFE4}">
  <dimension ref="A1:H36"/>
  <sheetViews>
    <sheetView tabSelected="1" workbookViewId="0">
      <selection activeCell="H9" sqref="H9"/>
    </sheetView>
  </sheetViews>
  <sheetFormatPr baseColWidth="10" defaultRowHeight="16"/>
  <cols>
    <col min="1" max="1" width="22.83203125" customWidth="1"/>
    <col min="3" max="3" width="16.33203125" customWidth="1"/>
  </cols>
  <sheetData>
    <row r="1" spans="1:8">
      <c r="A1" s="19" t="s">
        <v>90</v>
      </c>
      <c r="B1" s="19"/>
      <c r="C1" s="19"/>
    </row>
    <row r="2" spans="1:8" s="1" customFormat="1" ht="50" customHeight="1">
      <c r="A2" s="1" t="s">
        <v>91</v>
      </c>
      <c r="B2" s="1" t="s">
        <v>2</v>
      </c>
      <c r="C2" s="1" t="s">
        <v>95</v>
      </c>
      <c r="E2" s="1" t="s">
        <v>97</v>
      </c>
      <c r="F2" s="1" t="s">
        <v>98</v>
      </c>
      <c r="G2" s="1" t="s">
        <v>99</v>
      </c>
      <c r="H2" s="1" t="s">
        <v>108</v>
      </c>
    </row>
    <row r="3" spans="1:8" s="10" customFormat="1" ht="18" customHeight="1">
      <c r="A3" s="8" t="s">
        <v>3</v>
      </c>
      <c r="B3" s="10">
        <v>50</v>
      </c>
      <c r="D3" s="9">
        <v>1</v>
      </c>
      <c r="E3" s="11">
        <v>1285</v>
      </c>
    </row>
    <row r="4" spans="1:8">
      <c r="A4" t="s">
        <v>4</v>
      </c>
      <c r="B4">
        <v>100</v>
      </c>
      <c r="C4">
        <v>3377</v>
      </c>
      <c r="D4">
        <v>1</v>
      </c>
      <c r="E4">
        <v>1406</v>
      </c>
      <c r="F4">
        <v>2422</v>
      </c>
      <c r="G4">
        <v>21252</v>
      </c>
      <c r="H4">
        <v>2159</v>
      </c>
    </row>
    <row r="5" spans="1:8">
      <c r="A5" t="s">
        <v>5</v>
      </c>
      <c r="B5">
        <v>130</v>
      </c>
      <c r="D5">
        <v>1</v>
      </c>
      <c r="E5">
        <v>1335</v>
      </c>
    </row>
    <row r="6" spans="1:8">
      <c r="A6" t="s">
        <v>6</v>
      </c>
      <c r="B6">
        <v>265</v>
      </c>
      <c r="D6">
        <v>1</v>
      </c>
      <c r="E6">
        <v>1170</v>
      </c>
    </row>
    <row r="7" spans="1:8">
      <c r="A7" t="s">
        <v>7</v>
      </c>
      <c r="B7">
        <v>300</v>
      </c>
      <c r="D7">
        <v>1</v>
      </c>
      <c r="E7">
        <v>824</v>
      </c>
    </row>
    <row r="8" spans="1:8">
      <c r="A8" t="s">
        <v>18</v>
      </c>
      <c r="B8">
        <v>965</v>
      </c>
      <c r="C8">
        <v>1655</v>
      </c>
      <c r="D8">
        <v>1</v>
      </c>
      <c r="E8">
        <v>24</v>
      </c>
      <c r="F8">
        <v>118</v>
      </c>
      <c r="G8">
        <v>15893</v>
      </c>
      <c r="H8">
        <v>160</v>
      </c>
    </row>
    <row r="9" spans="1:8">
      <c r="A9" t="s">
        <v>8</v>
      </c>
      <c r="B9">
        <v>1200</v>
      </c>
      <c r="D9">
        <v>1</v>
      </c>
      <c r="E9">
        <v>37</v>
      </c>
    </row>
    <row r="11" spans="1:8">
      <c r="A11" s="19" t="s">
        <v>101</v>
      </c>
      <c r="B11" s="19"/>
      <c r="C11" s="19"/>
    </row>
    <row r="12" spans="1:8" ht="51">
      <c r="A12" s="1" t="s">
        <v>91</v>
      </c>
      <c r="B12" s="1" t="s">
        <v>2</v>
      </c>
      <c r="C12" s="1" t="s">
        <v>95</v>
      </c>
      <c r="D12" s="1"/>
      <c r="E12" s="1" t="s">
        <v>97</v>
      </c>
      <c r="F12" s="1" t="s">
        <v>98</v>
      </c>
      <c r="G12" s="1" t="s">
        <v>99</v>
      </c>
    </row>
    <row r="13" spans="1:8">
      <c r="A13" t="s">
        <v>21</v>
      </c>
      <c r="B13">
        <v>50</v>
      </c>
      <c r="C13" s="10"/>
      <c r="D13" s="9">
        <v>1.5</v>
      </c>
      <c r="E13">
        <v>438</v>
      </c>
      <c r="F13" s="10"/>
      <c r="G13" s="10"/>
    </row>
    <row r="14" spans="1:8">
      <c r="A14" t="s">
        <v>22</v>
      </c>
      <c r="B14">
        <v>100</v>
      </c>
      <c r="D14" s="9">
        <v>1.5</v>
      </c>
      <c r="E14">
        <v>327</v>
      </c>
    </row>
    <row r="15" spans="1:8">
      <c r="A15" t="s">
        <v>23</v>
      </c>
      <c r="B15">
        <v>130</v>
      </c>
      <c r="D15" s="9">
        <v>1.5</v>
      </c>
      <c r="E15">
        <v>213</v>
      </c>
    </row>
    <row r="16" spans="1:8">
      <c r="A16" t="s">
        <v>24</v>
      </c>
      <c r="B16">
        <v>265</v>
      </c>
      <c r="D16" s="9">
        <v>1.5</v>
      </c>
      <c r="E16">
        <v>187</v>
      </c>
    </row>
    <row r="17" spans="1:7">
      <c r="A17" t="s">
        <v>25</v>
      </c>
      <c r="B17">
        <v>300</v>
      </c>
      <c r="D17" s="9">
        <v>1.5</v>
      </c>
      <c r="E17">
        <v>251</v>
      </c>
    </row>
    <row r="18" spans="1:7">
      <c r="A18" t="s">
        <v>26</v>
      </c>
      <c r="B18">
        <v>1200</v>
      </c>
      <c r="D18" s="9">
        <v>1.5</v>
      </c>
      <c r="E18">
        <v>111</v>
      </c>
    </row>
    <row r="21" spans="1:7">
      <c r="A21" s="19" t="s">
        <v>92</v>
      </c>
      <c r="B21" s="19"/>
      <c r="C21" s="19"/>
    </row>
    <row r="22" spans="1:7" s="1" customFormat="1" ht="50" customHeight="1">
      <c r="A22" s="1" t="s">
        <v>91</v>
      </c>
      <c r="B22" s="1" t="s">
        <v>2</v>
      </c>
      <c r="C22" s="1" t="s">
        <v>96</v>
      </c>
    </row>
    <row r="23" spans="1:7">
      <c r="A23" t="s">
        <v>93</v>
      </c>
      <c r="B23">
        <v>94</v>
      </c>
      <c r="C23">
        <v>1175</v>
      </c>
      <c r="D23">
        <v>2</v>
      </c>
      <c r="E23">
        <v>213</v>
      </c>
      <c r="F23">
        <v>262</v>
      </c>
      <c r="G23">
        <v>16780</v>
      </c>
    </row>
    <row r="24" spans="1:7">
      <c r="A24" t="s">
        <v>38</v>
      </c>
      <c r="B24">
        <v>265</v>
      </c>
      <c r="D24">
        <v>2</v>
      </c>
      <c r="E24">
        <v>184</v>
      </c>
      <c r="G24">
        <v>4914</v>
      </c>
    </row>
    <row r="25" spans="1:7">
      <c r="A25" t="s">
        <v>94</v>
      </c>
      <c r="B25">
        <v>965</v>
      </c>
      <c r="C25">
        <v>6635</v>
      </c>
      <c r="D25">
        <v>2</v>
      </c>
      <c r="E25">
        <v>226</v>
      </c>
      <c r="F25">
        <v>664</v>
      </c>
      <c r="G25">
        <v>24005</v>
      </c>
    </row>
    <row r="30" spans="1:7" ht="17">
      <c r="A30" s="6" t="s">
        <v>1</v>
      </c>
      <c r="B30" s="6" t="s">
        <v>2</v>
      </c>
      <c r="C30" s="6" t="s">
        <v>31</v>
      </c>
    </row>
    <row r="31" spans="1:7">
      <c r="A31" t="s">
        <v>3</v>
      </c>
      <c r="B31">
        <v>50</v>
      </c>
      <c r="C31">
        <v>1285</v>
      </c>
    </row>
    <row r="32" spans="1:7">
      <c r="A32" t="s">
        <v>4</v>
      </c>
      <c r="B32">
        <v>100</v>
      </c>
      <c r="C32">
        <v>1406</v>
      </c>
    </row>
    <row r="33" spans="1:3">
      <c r="A33" t="s">
        <v>5</v>
      </c>
      <c r="B33">
        <v>130</v>
      </c>
      <c r="C33">
        <v>1335</v>
      </c>
    </row>
    <row r="34" spans="1:3">
      <c r="A34" t="s">
        <v>6</v>
      </c>
      <c r="B34">
        <v>265</v>
      </c>
      <c r="C34">
        <v>1170</v>
      </c>
    </row>
    <row r="35" spans="1:3">
      <c r="A35" t="s">
        <v>7</v>
      </c>
      <c r="B35">
        <v>300</v>
      </c>
      <c r="C35">
        <v>824</v>
      </c>
    </row>
    <row r="36" spans="1:3">
      <c r="A36" t="s">
        <v>8</v>
      </c>
      <c r="B36">
        <v>1200</v>
      </c>
      <c r="C36">
        <v>37</v>
      </c>
    </row>
  </sheetData>
  <mergeCells count="3">
    <mergeCell ref="A1:C1"/>
    <mergeCell ref="A21:C21"/>
    <mergeCell ref="A11:C1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5FEF4-10D6-AD4F-B202-3A3DD39F98D4}">
  <dimension ref="A1:C21"/>
  <sheetViews>
    <sheetView workbookViewId="0">
      <selection activeCell="C2" sqref="C2"/>
    </sheetView>
  </sheetViews>
  <sheetFormatPr baseColWidth="10" defaultRowHeight="16"/>
  <cols>
    <col min="1" max="1" width="21.5" customWidth="1"/>
    <col min="2" max="2" width="17" customWidth="1"/>
    <col min="3" max="3" width="19.6640625" customWidth="1"/>
  </cols>
  <sheetData>
    <row r="1" spans="1:3" s="1" customFormat="1" ht="34">
      <c r="A1" s="3" t="s">
        <v>64</v>
      </c>
      <c r="B1" s="3" t="s">
        <v>65</v>
      </c>
      <c r="C1" s="3" t="s">
        <v>66</v>
      </c>
    </row>
    <row r="2" spans="1:3">
      <c r="A2" s="4" t="s">
        <v>42</v>
      </c>
      <c r="B2" s="4">
        <v>57.021464999999999</v>
      </c>
      <c r="C2" s="4" t="s">
        <v>43</v>
      </c>
    </row>
    <row r="3" spans="1:3">
      <c r="A3" s="4" t="s">
        <v>44</v>
      </c>
      <c r="B3" s="4">
        <v>0.984016</v>
      </c>
      <c r="C3" s="4" t="s">
        <v>45</v>
      </c>
    </row>
    <row r="4" spans="1:3">
      <c r="A4" s="4" t="s">
        <v>46</v>
      </c>
      <c r="B4" s="4">
        <v>-1.032</v>
      </c>
      <c r="C4" s="4" t="s">
        <v>47</v>
      </c>
    </row>
    <row r="5" spans="1:3">
      <c r="A5" s="4" t="s">
        <v>48</v>
      </c>
      <c r="B5" s="4">
        <v>-18.010565</v>
      </c>
      <c r="C5" s="4" t="s">
        <v>49</v>
      </c>
    </row>
    <row r="6" spans="1:3">
      <c r="A6" s="4" t="s">
        <v>50</v>
      </c>
      <c r="B6" s="4">
        <v>14.015650000000001</v>
      </c>
      <c r="C6" s="4" t="s">
        <v>51</v>
      </c>
    </row>
    <row r="7" spans="1:3">
      <c r="A7" s="4" t="s">
        <v>52</v>
      </c>
      <c r="B7" s="4">
        <v>15.994915000000001</v>
      </c>
      <c r="C7" s="4" t="s">
        <v>53</v>
      </c>
    </row>
    <row r="8" spans="1:3">
      <c r="A8" s="4" t="s">
        <v>54</v>
      </c>
      <c r="B8" s="4">
        <v>15.994915000000001</v>
      </c>
      <c r="C8" s="4" t="s">
        <v>55</v>
      </c>
    </row>
    <row r="9" spans="1:3">
      <c r="A9" s="4" t="s">
        <v>56</v>
      </c>
      <c r="B9" s="4">
        <v>79.966329999999999</v>
      </c>
      <c r="C9" s="4" t="s">
        <v>57</v>
      </c>
    </row>
    <row r="10" spans="1:3">
      <c r="A10" s="4" t="s">
        <v>58</v>
      </c>
      <c r="B10" s="4">
        <v>79.966329999999999</v>
      </c>
      <c r="C10" s="4" t="s">
        <v>59</v>
      </c>
    </row>
    <row r="11" spans="1:3">
      <c r="A11" s="4" t="s">
        <v>60</v>
      </c>
      <c r="B11" s="4">
        <v>79.956819999999993</v>
      </c>
      <c r="C11" s="4" t="s">
        <v>61</v>
      </c>
    </row>
    <row r="12" spans="1:3">
      <c r="A12" s="4" t="s">
        <v>62</v>
      </c>
      <c r="B12" s="4">
        <v>383.22809999999998</v>
      </c>
      <c r="C12" s="4" t="s">
        <v>63</v>
      </c>
    </row>
    <row r="13" spans="1:3">
      <c r="A13" s="4" t="s">
        <v>67</v>
      </c>
      <c r="B13" s="4">
        <v>27.994914999999999</v>
      </c>
      <c r="C13" s="4" t="s">
        <v>68</v>
      </c>
    </row>
    <row r="14" spans="1:3">
      <c r="A14" s="4" t="s">
        <v>69</v>
      </c>
      <c r="B14" s="4">
        <v>42.01</v>
      </c>
      <c r="C14" s="4" t="s">
        <v>70</v>
      </c>
    </row>
    <row r="15" spans="1:3">
      <c r="A15" s="4" t="s">
        <v>71</v>
      </c>
      <c r="B15" s="4">
        <v>37.96</v>
      </c>
      <c r="C15" s="4" t="s">
        <v>76</v>
      </c>
    </row>
    <row r="16" spans="1:3">
      <c r="A16" s="4" t="s">
        <v>72</v>
      </c>
      <c r="B16" s="4">
        <v>21.98</v>
      </c>
      <c r="C16" s="4" t="s">
        <v>77</v>
      </c>
    </row>
    <row r="17" spans="1:3">
      <c r="A17" s="4" t="s">
        <v>73</v>
      </c>
      <c r="B17" s="4">
        <v>28.03</v>
      </c>
      <c r="C17" s="4" t="s">
        <v>78</v>
      </c>
    </row>
    <row r="18" spans="1:3">
      <c r="A18" s="4" t="s">
        <v>74</v>
      </c>
      <c r="B18" s="4">
        <v>14.02</v>
      </c>
      <c r="C18" s="4" t="s">
        <v>81</v>
      </c>
    </row>
    <row r="19" spans="1:3">
      <c r="A19" s="4" t="s">
        <v>75</v>
      </c>
      <c r="B19" s="4">
        <v>-15.99</v>
      </c>
      <c r="C19" s="4" t="s">
        <v>82</v>
      </c>
    </row>
    <row r="20" spans="1:3">
      <c r="A20" s="4" t="s">
        <v>79</v>
      </c>
      <c r="B20" s="4">
        <v>-17.03</v>
      </c>
      <c r="C20" s="4" t="s">
        <v>70</v>
      </c>
    </row>
    <row r="21" spans="1:3">
      <c r="A21" s="4" t="s">
        <v>80</v>
      </c>
      <c r="B21" s="4">
        <v>28.03</v>
      </c>
      <c r="C21" s="4" t="s">
        <v>83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FF813-639D-5044-80D4-CB11098F52B7}">
  <dimension ref="A1:F7"/>
  <sheetViews>
    <sheetView workbookViewId="0">
      <selection activeCell="E12" sqref="E12"/>
    </sheetView>
  </sheetViews>
  <sheetFormatPr baseColWidth="10" defaultRowHeight="16"/>
  <cols>
    <col min="1" max="1" width="16.6640625" customWidth="1"/>
    <col min="2" max="2" width="15.1640625" customWidth="1"/>
    <col min="3" max="3" width="20.5" customWidth="1"/>
    <col min="4" max="4" width="21.33203125" customWidth="1"/>
    <col min="5" max="5" width="22.6640625" customWidth="1"/>
    <col min="6" max="6" width="14.83203125" customWidth="1"/>
  </cols>
  <sheetData>
    <row r="1" spans="1:6" s="12" customFormat="1" ht="35" thickBot="1">
      <c r="A1" s="16" t="s">
        <v>91</v>
      </c>
      <c r="B1" s="16" t="s">
        <v>85</v>
      </c>
      <c r="C1" s="16" t="s">
        <v>88</v>
      </c>
      <c r="D1" s="16" t="s">
        <v>102</v>
      </c>
      <c r="E1" s="16" t="s">
        <v>87</v>
      </c>
      <c r="F1" s="13" t="s">
        <v>107</v>
      </c>
    </row>
    <row r="2" spans="1:6">
      <c r="A2" s="15" t="s">
        <v>104</v>
      </c>
      <c r="B2" s="17">
        <v>50</v>
      </c>
      <c r="C2" s="17">
        <v>9495</v>
      </c>
      <c r="D2" s="17">
        <v>2881</v>
      </c>
      <c r="E2" s="17">
        <v>18</v>
      </c>
      <c r="F2" s="4"/>
    </row>
    <row r="3" spans="1:6">
      <c r="A3" s="14" t="s">
        <v>103</v>
      </c>
      <c r="B3" s="18">
        <v>100</v>
      </c>
      <c r="C3" s="18">
        <v>3377</v>
      </c>
      <c r="D3" s="18">
        <v>1294</v>
      </c>
      <c r="E3" s="18">
        <v>14</v>
      </c>
      <c r="F3" s="4"/>
    </row>
    <row r="4" spans="1:6">
      <c r="A4" s="14" t="s">
        <v>105</v>
      </c>
      <c r="B4" s="18">
        <v>130</v>
      </c>
      <c r="C4" s="18">
        <v>2653</v>
      </c>
      <c r="D4" s="18">
        <v>1082</v>
      </c>
      <c r="E4" s="18">
        <v>0</v>
      </c>
      <c r="F4" s="4"/>
    </row>
    <row r="5" spans="1:6">
      <c r="A5" s="14" t="s">
        <v>106</v>
      </c>
      <c r="B5" s="18">
        <v>265</v>
      </c>
      <c r="C5" s="18">
        <v>2826</v>
      </c>
      <c r="D5" s="18">
        <v>1067</v>
      </c>
      <c r="E5" s="18">
        <v>7</v>
      </c>
      <c r="F5" s="4"/>
    </row>
    <row r="6" spans="1:6">
      <c r="A6" s="4"/>
      <c r="B6" s="4"/>
      <c r="C6" s="4"/>
      <c r="D6" s="4"/>
      <c r="E6" s="4"/>
    </row>
    <row r="7" spans="1:6">
      <c r="A7" s="4"/>
      <c r="B7" s="4"/>
      <c r="C7" s="4"/>
      <c r="D7" s="4"/>
      <c r="E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data</vt:lpstr>
      <vt:lpstr>100-965 comparison</vt:lpstr>
      <vt:lpstr>PTMs</vt:lpstr>
      <vt:lpstr>cyano peps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2018-05-16T23:38:27Z</dcterms:created>
  <dcterms:modified xsi:type="dcterms:W3CDTF">2018-08-31T23:42:09Z</dcterms:modified>
</cp:coreProperties>
</file>