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+P" sheetId="1" r:id="rId3"/>
    <sheet state="visible" name="top collector" sheetId="2" r:id="rId4"/>
  </sheets>
  <definedNames/>
  <calcPr/>
</workbook>
</file>

<file path=xl/sharedStrings.xml><?xml version="1.0" encoding="utf-8"?>
<sst xmlns="http://schemas.openxmlformats.org/spreadsheetml/2006/main" count="183" uniqueCount="63">
  <si>
    <t>2-2_50m_top</t>
  </si>
  <si>
    <t>P1</t>
  </si>
  <si>
    <t>top collector</t>
  </si>
  <si>
    <t>3-10_68m_top</t>
  </si>
  <si>
    <t>1-8_73m_top</t>
  </si>
  <si>
    <t>3-7_90m_top</t>
  </si>
  <si>
    <t>1-5_100m_top</t>
  </si>
  <si>
    <t>2-6_110m_top</t>
  </si>
  <si>
    <t>1-8_120m_top</t>
  </si>
  <si>
    <t>2-6_132m_top</t>
  </si>
  <si>
    <t>1-5_150m_top</t>
  </si>
  <si>
    <t>3-3_150m_top</t>
  </si>
  <si>
    <t>3-7_355m_top</t>
  </si>
  <si>
    <t>4-4_700m_top</t>
  </si>
  <si>
    <t>Sample</t>
  </si>
  <si>
    <t>Station</t>
  </si>
  <si>
    <t>Sample bottle</t>
  </si>
  <si>
    <t>mg material on filter</t>
  </si>
  <si>
    <t>mg scaled up to whole sample (processed sample represents 60.8% of whole)</t>
  </si>
  <si>
    <t>scaled up to reflect volume filtered (mg)</t>
  </si>
  <si>
    <t>volume filtered</t>
  </si>
  <si>
    <t>% total sample filtered</t>
  </si>
  <si>
    <t>depth</t>
  </si>
  <si>
    <t>amount time +p bottle collecting</t>
  </si>
  <si>
    <t>mg/day</t>
  </si>
  <si>
    <t>mg/day/m2</t>
  </si>
  <si>
    <t>2-2_50m_+p</t>
  </si>
  <si>
    <t>plus P</t>
  </si>
  <si>
    <t>cone</t>
  </si>
  <si>
    <t>1-1_60m_+p</t>
  </si>
  <si>
    <t>3-10_68m_+p</t>
  </si>
  <si>
    <t>1-8_73m_+p</t>
  </si>
  <si>
    <t>3-7_90m_+p</t>
  </si>
  <si>
    <t>1-5_100m_+p</t>
  </si>
  <si>
    <t>2-6_110m_+p</t>
  </si>
  <si>
    <t>1-8_120m_+p</t>
  </si>
  <si>
    <t>2-6_132m_+p</t>
  </si>
  <si>
    <t>net</t>
  </si>
  <si>
    <t>1-5_150m_+p</t>
  </si>
  <si>
    <t>3-3_150m_+p</t>
  </si>
  <si>
    <t>3-10_168m_+p</t>
  </si>
  <si>
    <t>3-7_355m_+p</t>
  </si>
  <si>
    <t>4-4_700m_+p</t>
  </si>
  <si>
    <t>Area of cone trap</t>
  </si>
  <si>
    <t>r=15 inches</t>
  </si>
  <si>
    <t>0.46 m2</t>
  </si>
  <si>
    <t>Area of net</t>
  </si>
  <si>
    <t>r=</t>
  </si>
  <si>
    <t>1.23 m2</t>
  </si>
  <si>
    <t>Check scaling factor - need to upscale total mg to reflect entire 47mm filter, not just punches?</t>
  </si>
  <si>
    <t>r (meters)</t>
  </si>
  <si>
    <t>2-2_50m_ctl</t>
  </si>
  <si>
    <t>control</t>
  </si>
  <si>
    <t>N/A</t>
  </si>
  <si>
    <t>3-10_68m_ctl</t>
  </si>
  <si>
    <t>3-7_90m_ctl</t>
  </si>
  <si>
    <t>1-8_120m_ctl</t>
  </si>
  <si>
    <t>2-6_132m_ctl</t>
  </si>
  <si>
    <t>3-3_150m_ctl</t>
  </si>
  <si>
    <t>3-10_168m_ctl</t>
  </si>
  <si>
    <t>4-11_265m_ctl</t>
  </si>
  <si>
    <t>3-7_355m_ctl</t>
  </si>
  <si>
    <t>4-4_700m_ctl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</si>
</sst>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A8D08D"/>
        <bgColor rgb="FFA8D08D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1"/>
    </xf>
    <xf borderId="1" fillId="2" fontId="0" numFmtId="0" xfId="0" applyBorder="1" applyFill="1" applyFont="1"/>
    <xf borderId="1" fillId="3" fontId="0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mg material in +P bottle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00B0F0"/>
              </a:solidFill>
              <a:ln cmpd="sng">
                <a:solidFill>
                  <a:srgbClr val="00B0F0"/>
                </a:solidFill>
              </a:ln>
            </c:spPr>
          </c:marker>
          <c:xVal>
            <c:numRef>
              <c:f>'+P'!$E$2:$E$15</c:f>
            </c:numRef>
          </c:xVal>
          <c:yVal>
            <c:numRef>
              <c:f>'+P'!$J$2:$J$15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871342"/>
        <c:axId val="1085853856"/>
      </c:scatterChart>
      <c:valAx>
        <c:axId val="912871342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mg material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085853856"/>
      </c:valAx>
      <c:valAx>
        <c:axId val="108585385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Depth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912871342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mg material in +P bottle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 cmpd="sng">
                <a:solidFill>
                  <a:srgbClr val="7030A0"/>
                </a:solidFill>
              </a:ln>
            </c:spPr>
          </c:marker>
          <c:xVal>
            <c:numRef>
              <c:f>'+P'!$N$2:$N$15</c:f>
            </c:numRef>
          </c:xVal>
          <c:yVal>
            <c:numRef>
              <c:f>'+P'!$J$2:$J$15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06159"/>
        <c:axId val="1994699186"/>
      </c:scatterChart>
      <c:valAx>
        <c:axId val="95506159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mg material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994699186"/>
      </c:valAx>
      <c:valAx>
        <c:axId val="199469918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Depth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95506159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Flux (mg/day/m2) at P1 (onshore)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  <a:ln cmpd="sng">
                <a:solidFill>
                  <a:srgbClr val="7030A0"/>
                </a:solidFill>
              </a:ln>
            </c:spPr>
          </c:marker>
          <c:xVal>
            <c:numRef>
              <c:f>'+P'!$N$2:$N$15</c:f>
            </c:numRef>
          </c:xVal>
          <c:yVal>
            <c:numRef>
              <c:f>'+P'!$J$2:$J$15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23233"/>
        <c:axId val="607930127"/>
      </c:scatterChart>
      <c:valAx>
        <c:axId val="728423233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mg material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607930127"/>
      </c:valAx>
      <c:valAx>
        <c:axId val="60793012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Depth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728423233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16</xdr:col>
      <xdr:colOff>371475</xdr:colOff>
      <xdr:row>0</xdr:row>
      <xdr:rowOff>609600</xdr:rowOff>
    </xdr:from>
    <xdr:ext cx="7743825" cy="6315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19050</xdr:colOff>
      <xdr:row>1</xdr:row>
      <xdr:rowOff>104775</xdr:rowOff>
    </xdr:from>
    <xdr:ext cx="7743825" cy="46482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219075</xdr:colOff>
      <xdr:row>0</xdr:row>
      <xdr:rowOff>257175</xdr:rowOff>
    </xdr:from>
    <xdr:ext cx="7315200" cy="71247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4" width="8.71"/>
    <col customWidth="1" min="5" max="5" width="11.43"/>
    <col customWidth="1" min="6" max="9" width="13.71"/>
    <col customWidth="1" min="10" max="10" width="14.71"/>
    <col customWidth="1" min="11" max="11" width="12.71"/>
    <col customWidth="1" min="12" max="12" width="19.86"/>
    <col customWidth="1" min="13" max="13" width="18.43"/>
    <col customWidth="1" min="14" max="14" width="21.29"/>
    <col customWidth="1" min="15" max="15" width="11.86"/>
    <col customWidth="1" min="16" max="30" width="8.71"/>
  </cols>
  <sheetData>
    <row r="1" ht="145.5" customHeight="1">
      <c r="A1" s="1" t="s">
        <v>14</v>
      </c>
      <c r="B1" s="1" t="s">
        <v>15</v>
      </c>
      <c r="C1" s="1" t="s">
        <v>16</v>
      </c>
      <c r="D1" s="1"/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/>
      <c r="M1" s="1" t="s">
        <v>24</v>
      </c>
      <c r="N1" s="1" t="s">
        <v>25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2" t="s">
        <v>26</v>
      </c>
      <c r="B2" s="2" t="s">
        <v>1</v>
      </c>
      <c r="C2" s="2" t="s">
        <v>27</v>
      </c>
      <c r="D2" s="2" t="s">
        <v>28</v>
      </c>
      <c r="E2" s="2">
        <v>9.387941</v>
      </c>
      <c r="F2" s="2">
        <f t="shared" ref="F2:F16" si="1">E2/0.608</f>
        <v>15.44069243</v>
      </c>
      <c r="G2" s="2">
        <f t="shared" ref="G2:G15" si="2">F2/I2</f>
        <v>22.8750999</v>
      </c>
      <c r="H2" s="2">
        <v>675.0</v>
      </c>
      <c r="I2" s="2">
        <f t="shared" ref="I2:I15" si="3">H2/1000</f>
        <v>0.675</v>
      </c>
      <c r="J2" s="2">
        <v>50.0</v>
      </c>
      <c r="K2" s="2">
        <v>12.0</v>
      </c>
      <c r="L2" s="2">
        <f t="shared" ref="L2:L16" si="4">K2/24</f>
        <v>0.5</v>
      </c>
      <c r="M2" s="2">
        <f t="shared" ref="M2:M15" si="5">G2/L2</f>
        <v>45.75019981</v>
      </c>
      <c r="N2" s="2">
        <f t="shared" ref="N2:N9" si="6">M2/0.46</f>
        <v>99.4569561</v>
      </c>
    </row>
    <row r="3">
      <c r="A3" s="2" t="s">
        <v>29</v>
      </c>
      <c r="B3" s="2" t="s">
        <v>1</v>
      </c>
      <c r="C3" s="2" t="s">
        <v>27</v>
      </c>
      <c r="D3" s="2" t="s">
        <v>28</v>
      </c>
      <c r="E3" s="2">
        <v>11.387941</v>
      </c>
      <c r="F3" s="2">
        <f t="shared" si="1"/>
        <v>18.73016612</v>
      </c>
      <c r="G3" s="2">
        <f t="shared" si="2"/>
        <v>19.21042679</v>
      </c>
      <c r="H3" s="2">
        <v>975.0</v>
      </c>
      <c r="I3" s="2">
        <f t="shared" si="3"/>
        <v>0.975</v>
      </c>
      <c r="J3" s="2">
        <v>60.0</v>
      </c>
      <c r="K3" s="2">
        <v>15.0</v>
      </c>
      <c r="L3" s="2">
        <f t="shared" si="4"/>
        <v>0.625</v>
      </c>
      <c r="M3" s="2">
        <f t="shared" si="5"/>
        <v>30.73668286</v>
      </c>
      <c r="N3" s="2">
        <f t="shared" si="6"/>
        <v>66.81887578</v>
      </c>
    </row>
    <row r="4">
      <c r="A4" s="2" t="s">
        <v>30</v>
      </c>
      <c r="B4" s="2" t="s">
        <v>1</v>
      </c>
      <c r="C4" s="2" t="s">
        <v>27</v>
      </c>
      <c r="D4" s="2" t="s">
        <v>28</v>
      </c>
      <c r="E4" s="2">
        <v>10.387941</v>
      </c>
      <c r="F4" s="2">
        <f t="shared" si="1"/>
        <v>17.08542928</v>
      </c>
      <c r="G4" s="2">
        <f t="shared" si="2"/>
        <v>22.0457152</v>
      </c>
      <c r="H4" s="2">
        <v>775.0</v>
      </c>
      <c r="I4" s="2">
        <f t="shared" si="3"/>
        <v>0.775</v>
      </c>
      <c r="J4" s="2">
        <v>68.0</v>
      </c>
      <c r="K4" s="2">
        <v>31.0</v>
      </c>
      <c r="L4" s="2">
        <f t="shared" si="4"/>
        <v>1.291666667</v>
      </c>
      <c r="M4" s="2">
        <f t="shared" si="5"/>
        <v>17.06765047</v>
      </c>
      <c r="N4" s="2">
        <f t="shared" si="6"/>
        <v>37.10358799</v>
      </c>
    </row>
    <row r="5">
      <c r="A5" s="2" t="s">
        <v>31</v>
      </c>
      <c r="B5" s="2" t="s">
        <v>1</v>
      </c>
      <c r="C5" s="2" t="s">
        <v>27</v>
      </c>
      <c r="D5" s="2" t="s">
        <v>28</v>
      </c>
      <c r="E5" s="2">
        <v>10.387941</v>
      </c>
      <c r="F5" s="2">
        <f t="shared" si="1"/>
        <v>17.08542928</v>
      </c>
      <c r="G5" s="2">
        <f t="shared" si="2"/>
        <v>22.78057237</v>
      </c>
      <c r="H5" s="2">
        <v>750.0</v>
      </c>
      <c r="I5" s="2">
        <f t="shared" si="3"/>
        <v>0.75</v>
      </c>
      <c r="J5" s="2">
        <v>73.0</v>
      </c>
      <c r="K5" s="2">
        <v>24.0</v>
      </c>
      <c r="L5" s="2">
        <f t="shared" si="4"/>
        <v>1</v>
      </c>
      <c r="M5" s="2">
        <f t="shared" si="5"/>
        <v>22.78057237</v>
      </c>
      <c r="N5" s="2">
        <f t="shared" si="6"/>
        <v>49.52298341</v>
      </c>
    </row>
    <row r="6">
      <c r="A6" s="2" t="s">
        <v>32</v>
      </c>
      <c r="B6" s="2" t="s">
        <v>1</v>
      </c>
      <c r="C6" s="2" t="s">
        <v>27</v>
      </c>
      <c r="D6" s="2" t="s">
        <v>28</v>
      </c>
      <c r="E6" s="2">
        <v>8.387941</v>
      </c>
      <c r="F6" s="2">
        <f t="shared" si="1"/>
        <v>13.79595559</v>
      </c>
      <c r="G6" s="2">
        <f t="shared" si="2"/>
        <v>21.22454706</v>
      </c>
      <c r="H6" s="2">
        <v>650.0</v>
      </c>
      <c r="I6" s="2">
        <f t="shared" si="3"/>
        <v>0.65</v>
      </c>
      <c r="J6" s="2">
        <v>90.0</v>
      </c>
      <c r="K6" s="2">
        <v>14.0</v>
      </c>
      <c r="L6" s="2">
        <f t="shared" si="4"/>
        <v>0.5833333333</v>
      </c>
      <c r="M6" s="2">
        <f t="shared" si="5"/>
        <v>36.38493783</v>
      </c>
      <c r="N6" s="2">
        <f t="shared" si="6"/>
        <v>79.09769092</v>
      </c>
    </row>
    <row r="7">
      <c r="A7" s="2" t="s">
        <v>33</v>
      </c>
      <c r="B7" s="2" t="s">
        <v>1</v>
      </c>
      <c r="C7" s="2" t="s">
        <v>27</v>
      </c>
      <c r="D7" s="2" t="s">
        <v>28</v>
      </c>
      <c r="E7" s="2">
        <v>13.387941</v>
      </c>
      <c r="F7" s="2">
        <f t="shared" si="1"/>
        <v>22.0196398</v>
      </c>
      <c r="G7" s="2">
        <f t="shared" si="2"/>
        <v>32.6216886</v>
      </c>
      <c r="H7" s="2">
        <v>675.0</v>
      </c>
      <c r="I7" s="2">
        <f t="shared" si="3"/>
        <v>0.675</v>
      </c>
      <c r="J7" s="2">
        <v>100.0</v>
      </c>
      <c r="K7" s="2">
        <v>17.0</v>
      </c>
      <c r="L7" s="2">
        <f t="shared" si="4"/>
        <v>0.7083333333</v>
      </c>
      <c r="M7" s="2">
        <f t="shared" si="5"/>
        <v>46.05414861</v>
      </c>
      <c r="N7" s="2">
        <f t="shared" si="6"/>
        <v>100.1177144</v>
      </c>
    </row>
    <row r="8">
      <c r="A8" s="2" t="s">
        <v>34</v>
      </c>
      <c r="B8" s="2" t="s">
        <v>1</v>
      </c>
      <c r="C8" s="2" t="s">
        <v>27</v>
      </c>
      <c r="D8" s="2" t="s">
        <v>28</v>
      </c>
      <c r="E8" s="2">
        <v>8.387941</v>
      </c>
      <c r="F8" s="2">
        <f t="shared" si="1"/>
        <v>13.79595559</v>
      </c>
      <c r="G8" s="2">
        <f t="shared" si="2"/>
        <v>21.22454706</v>
      </c>
      <c r="H8" s="2">
        <v>650.0</v>
      </c>
      <c r="I8" s="2">
        <f t="shared" si="3"/>
        <v>0.65</v>
      </c>
      <c r="J8" s="2">
        <v>110.0</v>
      </c>
      <c r="K8" s="2">
        <v>14.0</v>
      </c>
      <c r="L8" s="2">
        <f t="shared" si="4"/>
        <v>0.5833333333</v>
      </c>
      <c r="M8" s="2">
        <f t="shared" si="5"/>
        <v>36.38493783</v>
      </c>
      <c r="N8" s="2">
        <f t="shared" si="6"/>
        <v>79.09769092</v>
      </c>
    </row>
    <row r="9">
      <c r="A9" s="2" t="s">
        <v>35</v>
      </c>
      <c r="B9" s="2" t="s">
        <v>1</v>
      </c>
      <c r="C9" s="2" t="s">
        <v>27</v>
      </c>
      <c r="D9" s="2" t="s">
        <v>28</v>
      </c>
      <c r="E9" s="2">
        <v>2.387941</v>
      </c>
      <c r="F9" s="2">
        <f t="shared" si="1"/>
        <v>3.927534539</v>
      </c>
      <c r="G9" s="2">
        <f t="shared" si="2"/>
        <v>8.727854532</v>
      </c>
      <c r="H9" s="2">
        <v>450.0</v>
      </c>
      <c r="I9" s="2">
        <f t="shared" si="3"/>
        <v>0.45</v>
      </c>
      <c r="J9" s="2">
        <v>120.0</v>
      </c>
      <c r="K9" s="2">
        <v>24.0</v>
      </c>
      <c r="L9" s="2">
        <f t="shared" si="4"/>
        <v>1</v>
      </c>
      <c r="M9" s="2">
        <f t="shared" si="5"/>
        <v>8.727854532</v>
      </c>
      <c r="N9" s="2">
        <f t="shared" si="6"/>
        <v>18.97359681</v>
      </c>
    </row>
    <row r="10">
      <c r="A10" s="3" t="s">
        <v>36</v>
      </c>
      <c r="B10" s="3" t="s">
        <v>1</v>
      </c>
      <c r="C10" s="3" t="s">
        <v>27</v>
      </c>
      <c r="D10" s="3" t="s">
        <v>37</v>
      </c>
      <c r="E10" s="3">
        <v>8.387941</v>
      </c>
      <c r="F10" s="2">
        <f t="shared" si="1"/>
        <v>13.79595559</v>
      </c>
      <c r="G10" s="2">
        <f t="shared" si="2"/>
        <v>21.22454706</v>
      </c>
      <c r="H10" s="2">
        <v>650.0</v>
      </c>
      <c r="I10" s="2">
        <f t="shared" si="3"/>
        <v>0.65</v>
      </c>
      <c r="J10" s="3">
        <v>132.0</v>
      </c>
      <c r="K10" s="3">
        <v>14.0</v>
      </c>
      <c r="L10" s="3">
        <f t="shared" si="4"/>
        <v>0.5833333333</v>
      </c>
      <c r="M10" s="2">
        <f t="shared" si="5"/>
        <v>36.38493783</v>
      </c>
      <c r="N10" s="3">
        <f>M10/1.23</f>
        <v>29.58125026</v>
      </c>
    </row>
    <row r="11">
      <c r="A11" s="2" t="s">
        <v>38</v>
      </c>
      <c r="B11" s="2" t="s">
        <v>1</v>
      </c>
      <c r="C11" s="2" t="s">
        <v>27</v>
      </c>
      <c r="D11" s="2" t="s">
        <v>28</v>
      </c>
      <c r="E11" s="2">
        <v>9.387941</v>
      </c>
      <c r="F11" s="2">
        <f t="shared" si="1"/>
        <v>15.44069243</v>
      </c>
      <c r="G11" s="2">
        <f t="shared" si="2"/>
        <v>22.05813205</v>
      </c>
      <c r="H11" s="2">
        <v>700.0</v>
      </c>
      <c r="I11" s="2">
        <f t="shared" si="3"/>
        <v>0.7</v>
      </c>
      <c r="J11" s="2">
        <v>150.0</v>
      </c>
      <c r="K11" s="2">
        <v>17.0</v>
      </c>
      <c r="L11" s="2">
        <f t="shared" si="4"/>
        <v>0.7083333333</v>
      </c>
      <c r="M11" s="2">
        <f t="shared" si="5"/>
        <v>31.1408923</v>
      </c>
      <c r="N11" s="2">
        <f>M11/0.46</f>
        <v>67.69759197</v>
      </c>
    </row>
    <row r="12">
      <c r="A12" s="3" t="s">
        <v>39</v>
      </c>
      <c r="B12" s="3" t="s">
        <v>1</v>
      </c>
      <c r="C12" s="3" t="s">
        <v>27</v>
      </c>
      <c r="D12" s="3" t="s">
        <v>37</v>
      </c>
      <c r="E12" s="3">
        <v>11.387941</v>
      </c>
      <c r="F12" s="2">
        <f t="shared" si="1"/>
        <v>18.73016612</v>
      </c>
      <c r="G12" s="2">
        <f t="shared" si="2"/>
        <v>21.40590414</v>
      </c>
      <c r="H12" s="2">
        <v>875.0</v>
      </c>
      <c r="I12" s="2">
        <f t="shared" si="3"/>
        <v>0.875</v>
      </c>
      <c r="J12" s="3">
        <v>150.0</v>
      </c>
      <c r="K12" s="3">
        <v>12.0</v>
      </c>
      <c r="L12" s="3">
        <f t="shared" si="4"/>
        <v>0.5</v>
      </c>
      <c r="M12" s="2">
        <f t="shared" si="5"/>
        <v>42.81180827</v>
      </c>
      <c r="N12" s="3">
        <f t="shared" ref="N12:N15" si="7">M12/1.23</f>
        <v>34.80634819</v>
      </c>
    </row>
    <row r="13">
      <c r="A13" s="3" t="s">
        <v>40</v>
      </c>
      <c r="B13" s="3" t="s">
        <v>1</v>
      </c>
      <c r="C13" s="3" t="s">
        <v>27</v>
      </c>
      <c r="D13" s="3" t="s">
        <v>37</v>
      </c>
      <c r="E13" s="3">
        <v>29.387941</v>
      </c>
      <c r="F13" s="2">
        <f t="shared" si="1"/>
        <v>48.33542928</v>
      </c>
      <c r="G13" s="2">
        <f t="shared" si="2"/>
        <v>52.25451814</v>
      </c>
      <c r="H13" s="2">
        <v>925.0</v>
      </c>
      <c r="I13" s="2">
        <f t="shared" si="3"/>
        <v>0.925</v>
      </c>
      <c r="J13" s="3">
        <v>168.0</v>
      </c>
      <c r="K13" s="3">
        <v>31.0</v>
      </c>
      <c r="L13" s="3">
        <f t="shared" si="4"/>
        <v>1.291666667</v>
      </c>
      <c r="M13" s="2">
        <f t="shared" si="5"/>
        <v>40.45511082</v>
      </c>
      <c r="N13" s="3">
        <f t="shared" si="7"/>
        <v>32.890334</v>
      </c>
    </row>
    <row r="14">
      <c r="A14" s="3" t="s">
        <v>41</v>
      </c>
      <c r="B14" s="3" t="s">
        <v>1</v>
      </c>
      <c r="C14" s="3" t="s">
        <v>27</v>
      </c>
      <c r="D14" s="3" t="s">
        <v>37</v>
      </c>
      <c r="E14" s="3">
        <v>9.387941</v>
      </c>
      <c r="F14" s="2">
        <f t="shared" si="1"/>
        <v>15.44069243</v>
      </c>
      <c r="G14" s="2">
        <f t="shared" si="2"/>
        <v>20.58758991</v>
      </c>
      <c r="H14" s="2">
        <v>750.0</v>
      </c>
      <c r="I14" s="2">
        <f t="shared" si="3"/>
        <v>0.75</v>
      </c>
      <c r="J14" s="3">
        <v>355.0</v>
      </c>
      <c r="K14" s="3">
        <v>14.0</v>
      </c>
      <c r="L14" s="3">
        <f t="shared" si="4"/>
        <v>0.5833333333</v>
      </c>
      <c r="M14" s="2">
        <f t="shared" si="5"/>
        <v>35.29301128</v>
      </c>
      <c r="N14" s="3">
        <f t="shared" si="7"/>
        <v>28.6935051</v>
      </c>
    </row>
    <row r="15">
      <c r="A15" s="3" t="s">
        <v>42</v>
      </c>
      <c r="B15" s="3" t="s">
        <v>1</v>
      </c>
      <c r="C15" s="3" t="s">
        <v>27</v>
      </c>
      <c r="D15" s="3" t="s">
        <v>37</v>
      </c>
      <c r="E15" s="3">
        <v>15.387941</v>
      </c>
      <c r="F15" s="2">
        <f t="shared" si="1"/>
        <v>25.30911349</v>
      </c>
      <c r="G15" s="2">
        <f t="shared" si="2"/>
        <v>84.36371162</v>
      </c>
      <c r="H15" s="2">
        <v>300.0</v>
      </c>
      <c r="I15" s="2">
        <f t="shared" si="3"/>
        <v>0.3</v>
      </c>
      <c r="J15" s="3">
        <v>700.0</v>
      </c>
      <c r="K15" s="3">
        <v>58.0</v>
      </c>
      <c r="L15" s="3">
        <f t="shared" si="4"/>
        <v>2.416666667</v>
      </c>
      <c r="M15" s="2">
        <f t="shared" si="5"/>
        <v>34.90912205</v>
      </c>
      <c r="N15" s="3">
        <f t="shared" si="7"/>
        <v>28.38140004</v>
      </c>
    </row>
    <row r="16">
      <c r="F16" s="2">
        <f t="shared" si="1"/>
        <v>0</v>
      </c>
      <c r="G16" s="2"/>
      <c r="H16" s="2"/>
      <c r="I16" s="2"/>
      <c r="L16">
        <f t="shared" si="4"/>
        <v>0</v>
      </c>
    </row>
    <row r="17">
      <c r="F17" s="2"/>
      <c r="G17" s="2"/>
      <c r="H17" s="2"/>
      <c r="I17" s="2"/>
    </row>
    <row r="18">
      <c r="F18" s="2"/>
      <c r="G18" s="2"/>
      <c r="H18" s="2"/>
      <c r="I18" s="2"/>
    </row>
    <row r="19">
      <c r="F19" s="2"/>
      <c r="G19" s="2"/>
      <c r="H19" s="2"/>
      <c r="I19" s="2"/>
      <c r="L19" t="s">
        <v>43</v>
      </c>
      <c r="M19" t="s">
        <v>44</v>
      </c>
      <c r="N19">
        <v>0.381</v>
      </c>
      <c r="O19" t="s">
        <v>45</v>
      </c>
    </row>
    <row r="20">
      <c r="F20" s="2"/>
      <c r="G20" s="2"/>
      <c r="H20" s="2"/>
      <c r="I20" s="2"/>
      <c r="L20" t="s">
        <v>46</v>
      </c>
      <c r="M20" t="s">
        <v>47</v>
      </c>
      <c r="N20">
        <v>0.625</v>
      </c>
      <c r="O20" t="s">
        <v>48</v>
      </c>
    </row>
    <row r="21" ht="15.75" customHeight="1">
      <c r="F21" s="2"/>
      <c r="G21" s="2"/>
      <c r="H21" s="2"/>
      <c r="I21" s="2"/>
    </row>
    <row r="22" ht="15.75" customHeight="1">
      <c r="F22" s="2"/>
      <c r="G22" s="2"/>
      <c r="H22" s="2"/>
      <c r="I22" s="2"/>
    </row>
    <row r="23" ht="15.75" customHeight="1">
      <c r="F23" s="2"/>
      <c r="G23" s="2"/>
      <c r="H23" s="2"/>
      <c r="I23" s="2"/>
    </row>
    <row r="24" ht="15.75" customHeight="1">
      <c r="F24" s="2"/>
      <c r="G24" s="2"/>
      <c r="H24" s="2"/>
      <c r="I24" s="2"/>
      <c r="L24" t="s">
        <v>49</v>
      </c>
    </row>
    <row r="25" ht="15.75" customHeight="1">
      <c r="F25" s="2"/>
      <c r="G25" s="2"/>
      <c r="H25" s="2"/>
      <c r="I25" s="2"/>
    </row>
    <row r="26" ht="15.75" customHeight="1">
      <c r="F26" s="2"/>
      <c r="G26" s="2"/>
      <c r="H26" s="2"/>
      <c r="I26" s="2"/>
      <c r="P26" t="s">
        <v>50</v>
      </c>
    </row>
    <row r="27" ht="15.75" customHeight="1">
      <c r="F27" s="2"/>
      <c r="G27" s="2"/>
      <c r="H27" s="2"/>
      <c r="I27" s="2"/>
    </row>
    <row r="28" ht="15.75" customHeight="1">
      <c r="F28" s="2"/>
      <c r="G28" s="2"/>
      <c r="H28" s="2"/>
      <c r="I28" s="2"/>
    </row>
    <row r="29" ht="15.75" customHeight="1">
      <c r="F29" s="2"/>
      <c r="G29" s="2"/>
      <c r="H29" s="2"/>
      <c r="I29" s="2"/>
    </row>
    <row r="30" ht="15.75" customHeight="1">
      <c r="A30" s="2" t="s">
        <v>0</v>
      </c>
      <c r="B30" s="2" t="s">
        <v>1</v>
      </c>
      <c r="C30" s="2" t="s">
        <v>2</v>
      </c>
      <c r="D30" s="2" t="s">
        <v>28</v>
      </c>
      <c r="E30" s="2">
        <v>7.387941</v>
      </c>
      <c r="F30" s="2">
        <f t="shared" ref="F30:F50" si="8">E30/0.608</f>
        <v>12.15121875</v>
      </c>
      <c r="G30" s="2">
        <f t="shared" ref="G30:G39" si="9">F30/I30</f>
        <v>34.71776786</v>
      </c>
      <c r="H30" s="2">
        <v>210.0</v>
      </c>
      <c r="I30" s="2">
        <f t="shared" ref="I30:I39" si="10">H30/600</f>
        <v>0.35</v>
      </c>
      <c r="J30" s="2">
        <v>50.0</v>
      </c>
      <c r="K30" s="2">
        <v>11.0</v>
      </c>
      <c r="L30" s="2">
        <f t="shared" ref="L30:L39" si="11">K30/24</f>
        <v>0.4583333333</v>
      </c>
      <c r="M30" s="2">
        <f t="shared" ref="M30:M39" si="12">G30/L30</f>
        <v>75.74785714</v>
      </c>
      <c r="N30" s="2">
        <f t="shared" ref="N30:N34" si="13">M30/0.46</f>
        <v>164.6692547</v>
      </c>
    </row>
    <row r="31" ht="15.75" customHeight="1">
      <c r="A31" s="2" t="s">
        <v>4</v>
      </c>
      <c r="B31" s="2" t="s">
        <v>1</v>
      </c>
      <c r="C31" s="2" t="s">
        <v>2</v>
      </c>
      <c r="D31" s="2" t="s">
        <v>28</v>
      </c>
      <c r="E31" s="2">
        <v>12.387941</v>
      </c>
      <c r="F31" s="2">
        <f t="shared" si="8"/>
        <v>20.37490296</v>
      </c>
      <c r="G31" s="2">
        <f t="shared" si="9"/>
        <v>24.44988355</v>
      </c>
      <c r="H31" s="2">
        <v>500.0</v>
      </c>
      <c r="I31" s="2">
        <f t="shared" si="10"/>
        <v>0.8333333333</v>
      </c>
      <c r="J31" s="2">
        <v>73.0</v>
      </c>
      <c r="K31" s="2">
        <v>24.0</v>
      </c>
      <c r="L31" s="2">
        <f t="shared" si="11"/>
        <v>1</v>
      </c>
      <c r="M31" s="2">
        <f t="shared" si="12"/>
        <v>24.44988355</v>
      </c>
      <c r="N31" s="2">
        <f t="shared" si="13"/>
        <v>53.15192077</v>
      </c>
    </row>
    <row r="32" ht="15.75" customHeight="1">
      <c r="A32" s="2" t="s">
        <v>5</v>
      </c>
      <c r="B32" s="2" t="s">
        <v>1</v>
      </c>
      <c r="C32" s="2" t="s">
        <v>2</v>
      </c>
      <c r="D32" s="2" t="s">
        <v>28</v>
      </c>
      <c r="E32" s="2">
        <v>7.387941</v>
      </c>
      <c r="F32" s="2">
        <f t="shared" si="8"/>
        <v>12.15121875</v>
      </c>
      <c r="G32" s="2">
        <f t="shared" si="9"/>
        <v>12.67953261</v>
      </c>
      <c r="H32" s="2">
        <v>575.0</v>
      </c>
      <c r="I32" s="2">
        <f t="shared" si="10"/>
        <v>0.9583333333</v>
      </c>
      <c r="J32" s="2">
        <v>90.0</v>
      </c>
      <c r="K32" s="2">
        <v>11.0</v>
      </c>
      <c r="L32" s="2">
        <f t="shared" si="11"/>
        <v>0.4583333333</v>
      </c>
      <c r="M32" s="2">
        <f t="shared" si="12"/>
        <v>27.66443478</v>
      </c>
      <c r="N32" s="2">
        <f t="shared" si="13"/>
        <v>60.14007561</v>
      </c>
    </row>
    <row r="33" ht="15.75" customHeight="1">
      <c r="A33" s="2" t="s">
        <v>7</v>
      </c>
      <c r="B33" s="2" t="s">
        <v>1</v>
      </c>
      <c r="C33" s="2" t="s">
        <v>2</v>
      </c>
      <c r="D33" s="2" t="s">
        <v>28</v>
      </c>
      <c r="E33" s="2">
        <v>8.387941</v>
      </c>
      <c r="F33" s="2">
        <f t="shared" si="8"/>
        <v>13.79595559</v>
      </c>
      <c r="G33" s="2">
        <f t="shared" si="9"/>
        <v>15.05013337</v>
      </c>
      <c r="H33" s="2">
        <v>550.0</v>
      </c>
      <c r="I33" s="2">
        <f t="shared" si="10"/>
        <v>0.9166666667</v>
      </c>
      <c r="J33" s="2">
        <v>110.0</v>
      </c>
      <c r="K33" s="2">
        <v>11.0</v>
      </c>
      <c r="L33" s="2">
        <f t="shared" si="11"/>
        <v>0.4583333333</v>
      </c>
      <c r="M33" s="2">
        <f t="shared" si="12"/>
        <v>32.83665463</v>
      </c>
      <c r="N33" s="2">
        <f t="shared" si="13"/>
        <v>71.38403181</v>
      </c>
    </row>
    <row r="34" ht="15.75" customHeight="1">
      <c r="A34" s="2" t="s">
        <v>8</v>
      </c>
      <c r="B34" s="2" t="s">
        <v>1</v>
      </c>
      <c r="C34" s="2" t="s">
        <v>2</v>
      </c>
      <c r="D34" s="2" t="s">
        <v>28</v>
      </c>
      <c r="E34" s="2">
        <v>12.387941</v>
      </c>
      <c r="F34" s="2">
        <f t="shared" si="8"/>
        <v>20.37490296</v>
      </c>
      <c r="G34" s="2">
        <f t="shared" si="9"/>
        <v>25.73671953</v>
      </c>
      <c r="H34" s="2">
        <v>475.0</v>
      </c>
      <c r="I34" s="2">
        <f t="shared" si="10"/>
        <v>0.7916666667</v>
      </c>
      <c r="J34" s="2">
        <v>120.0</v>
      </c>
      <c r="K34" s="2">
        <v>24.0</v>
      </c>
      <c r="L34" s="2">
        <f t="shared" si="11"/>
        <v>1</v>
      </c>
      <c r="M34" s="2">
        <f t="shared" si="12"/>
        <v>25.73671953</v>
      </c>
      <c r="N34" s="2">
        <f t="shared" si="13"/>
        <v>55.94939028</v>
      </c>
    </row>
    <row r="35" ht="15.75" customHeight="1">
      <c r="A35" s="3" t="s">
        <v>9</v>
      </c>
      <c r="B35" s="3" t="s">
        <v>1</v>
      </c>
      <c r="C35" s="3" t="s">
        <v>2</v>
      </c>
      <c r="D35" s="3" t="s">
        <v>37</v>
      </c>
      <c r="E35" s="3">
        <v>9.387941</v>
      </c>
      <c r="F35" s="2">
        <f t="shared" si="8"/>
        <v>15.44069243</v>
      </c>
      <c r="G35" s="2">
        <f t="shared" si="9"/>
        <v>15.44069243</v>
      </c>
      <c r="H35" s="2">
        <v>600.0</v>
      </c>
      <c r="I35" s="2">
        <f t="shared" si="10"/>
        <v>1</v>
      </c>
      <c r="J35" s="3">
        <v>132.0</v>
      </c>
      <c r="K35" s="3">
        <v>11.0</v>
      </c>
      <c r="L35" s="3">
        <f t="shared" si="11"/>
        <v>0.4583333333</v>
      </c>
      <c r="M35" s="2">
        <f t="shared" si="12"/>
        <v>33.68878349</v>
      </c>
      <c r="N35" s="3">
        <f>M35/1.23</f>
        <v>27.38925487</v>
      </c>
    </row>
    <row r="36" ht="15.75" customHeight="1">
      <c r="A36" s="2" t="s">
        <v>10</v>
      </c>
      <c r="B36" s="2" t="s">
        <v>1</v>
      </c>
      <c r="C36" s="2" t="s">
        <v>2</v>
      </c>
      <c r="D36" s="2" t="s">
        <v>28</v>
      </c>
      <c r="E36" s="2">
        <v>11.387941</v>
      </c>
      <c r="F36" s="2">
        <f t="shared" si="8"/>
        <v>18.73016612</v>
      </c>
      <c r="G36" s="2">
        <f t="shared" si="9"/>
        <v>32.1088562</v>
      </c>
      <c r="H36" s="2">
        <v>350.0</v>
      </c>
      <c r="I36" s="2">
        <f t="shared" si="10"/>
        <v>0.5833333333</v>
      </c>
      <c r="J36" s="2">
        <v>150.0</v>
      </c>
      <c r="K36" s="2">
        <v>12.0</v>
      </c>
      <c r="L36" s="2">
        <f t="shared" si="11"/>
        <v>0.5</v>
      </c>
      <c r="M36" s="2">
        <f t="shared" si="12"/>
        <v>64.21771241</v>
      </c>
      <c r="N36" s="2">
        <f>M36/0.46</f>
        <v>139.6037226</v>
      </c>
    </row>
    <row r="37" ht="15.75" customHeight="1">
      <c r="A37" s="3" t="s">
        <v>11</v>
      </c>
      <c r="B37" s="3" t="s">
        <v>1</v>
      </c>
      <c r="C37" s="3" t="s">
        <v>2</v>
      </c>
      <c r="D37" s="3" t="s">
        <v>37</v>
      </c>
      <c r="E37" s="3">
        <v>10.387941</v>
      </c>
      <c r="F37" s="2">
        <f t="shared" si="8"/>
        <v>17.08542928</v>
      </c>
      <c r="G37" s="2">
        <f t="shared" si="9"/>
        <v>51.25628783</v>
      </c>
      <c r="H37" s="2">
        <v>200.0</v>
      </c>
      <c r="I37" s="2">
        <f t="shared" si="10"/>
        <v>0.3333333333</v>
      </c>
      <c r="J37" s="3">
        <v>150.0</v>
      </c>
      <c r="K37" s="3">
        <v>11.0</v>
      </c>
      <c r="L37" s="3">
        <f t="shared" si="11"/>
        <v>0.4583333333</v>
      </c>
      <c r="M37" s="2">
        <f t="shared" si="12"/>
        <v>111.8319007</v>
      </c>
      <c r="N37" s="3">
        <f t="shared" ref="N37:N39" si="14">M37/1.23</f>
        <v>90.92024449</v>
      </c>
    </row>
    <row r="38" ht="15.75" customHeight="1">
      <c r="A38" s="3" t="s">
        <v>12</v>
      </c>
      <c r="B38" s="3" t="s">
        <v>1</v>
      </c>
      <c r="C38" s="3" t="s">
        <v>2</v>
      </c>
      <c r="D38" s="3" t="s">
        <v>37</v>
      </c>
      <c r="E38" s="3">
        <v>19.387941</v>
      </c>
      <c r="F38" s="2">
        <f t="shared" si="8"/>
        <v>31.88806086</v>
      </c>
      <c r="G38" s="2">
        <f t="shared" si="9"/>
        <v>31.88806086</v>
      </c>
      <c r="H38" s="2">
        <v>600.0</v>
      </c>
      <c r="I38" s="2">
        <f t="shared" si="10"/>
        <v>1</v>
      </c>
      <c r="J38" s="3">
        <v>355.0</v>
      </c>
      <c r="K38" s="3">
        <v>11.0</v>
      </c>
      <c r="L38" s="3">
        <f t="shared" si="11"/>
        <v>0.4583333333</v>
      </c>
      <c r="M38" s="2">
        <f t="shared" si="12"/>
        <v>69.57395096</v>
      </c>
      <c r="N38" s="3">
        <f t="shared" si="14"/>
        <v>56.56418777</v>
      </c>
    </row>
    <row r="39" ht="15.75" customHeight="1">
      <c r="A39" s="3" t="s">
        <v>13</v>
      </c>
      <c r="B39" s="3" t="s">
        <v>1</v>
      </c>
      <c r="C39" s="3" t="s">
        <v>2</v>
      </c>
      <c r="D39" s="3" t="s">
        <v>37</v>
      </c>
      <c r="E39" s="3">
        <v>11.387941</v>
      </c>
      <c r="F39" s="2">
        <f t="shared" si="8"/>
        <v>18.73016612</v>
      </c>
      <c r="G39" s="2">
        <f t="shared" si="9"/>
        <v>20.43290849</v>
      </c>
      <c r="H39" s="2">
        <v>550.0</v>
      </c>
      <c r="I39" s="2">
        <f t="shared" si="10"/>
        <v>0.9166666667</v>
      </c>
      <c r="J39" s="3">
        <v>700.0</v>
      </c>
      <c r="K39" s="3">
        <v>22.0</v>
      </c>
      <c r="L39" s="3">
        <f t="shared" si="11"/>
        <v>0.9166666667</v>
      </c>
      <c r="M39" s="2">
        <f t="shared" si="12"/>
        <v>22.29044563</v>
      </c>
      <c r="N39" s="3">
        <f t="shared" si="14"/>
        <v>18.12231352</v>
      </c>
    </row>
    <row r="40" ht="15.75" customHeight="1">
      <c r="F40" s="2">
        <f t="shared" si="8"/>
        <v>0</v>
      </c>
      <c r="G40" s="2"/>
      <c r="H40" s="2"/>
      <c r="I40" s="2"/>
    </row>
    <row r="41" ht="15.75" customHeight="1">
      <c r="A41" t="s">
        <v>51</v>
      </c>
      <c r="B41" t="s">
        <v>1</v>
      </c>
      <c r="C41" t="s">
        <v>52</v>
      </c>
      <c r="D41" s="3"/>
      <c r="E41" t="s">
        <v>53</v>
      </c>
      <c r="F41" s="2" t="str">
        <f t="shared" si="8"/>
        <v>#VALUE!</v>
      </c>
      <c r="G41" s="2"/>
      <c r="H41" s="2"/>
      <c r="I41" s="2"/>
      <c r="J41">
        <v>50.0</v>
      </c>
    </row>
    <row r="42" ht="15.75" customHeight="1">
      <c r="A42" t="s">
        <v>54</v>
      </c>
      <c r="B42" t="s">
        <v>1</v>
      </c>
      <c r="C42" t="s">
        <v>52</v>
      </c>
      <c r="D42" s="3"/>
      <c r="E42">
        <v>11.387941</v>
      </c>
      <c r="F42" s="2">
        <f t="shared" si="8"/>
        <v>18.73016612</v>
      </c>
      <c r="G42" s="2">
        <f t="shared" ref="G42:G50" si="15">F42/I42</f>
        <v>24.64495542</v>
      </c>
      <c r="H42" s="2">
        <v>760.0</v>
      </c>
      <c r="I42" s="2">
        <f t="shared" ref="I42:I50" si="16">H42/1000</f>
        <v>0.76</v>
      </c>
      <c r="J42">
        <v>68.0</v>
      </c>
    </row>
    <row r="43" ht="15.75" customHeight="1">
      <c r="A43" t="s">
        <v>55</v>
      </c>
      <c r="B43" t="s">
        <v>1</v>
      </c>
      <c r="C43" t="s">
        <v>52</v>
      </c>
      <c r="D43" s="3"/>
      <c r="E43">
        <v>10.387941</v>
      </c>
      <c r="F43" s="2">
        <f t="shared" si="8"/>
        <v>17.08542928</v>
      </c>
      <c r="G43" s="2">
        <f t="shared" si="15"/>
        <v>25.50064071</v>
      </c>
      <c r="H43" s="2">
        <v>670.0</v>
      </c>
      <c r="I43" s="2">
        <f t="shared" si="16"/>
        <v>0.67</v>
      </c>
      <c r="J43">
        <v>90.0</v>
      </c>
    </row>
    <row r="44" ht="15.75" customHeight="1">
      <c r="A44" t="s">
        <v>56</v>
      </c>
      <c r="B44" t="s">
        <v>1</v>
      </c>
      <c r="C44" t="s">
        <v>52</v>
      </c>
      <c r="D44" s="3"/>
      <c r="E44">
        <v>9.387941</v>
      </c>
      <c r="F44" s="2">
        <f t="shared" si="8"/>
        <v>15.44069243</v>
      </c>
      <c r="G44" s="2">
        <f t="shared" si="15"/>
        <v>44.1162641</v>
      </c>
      <c r="H44" s="2">
        <v>350.0</v>
      </c>
      <c r="I44" s="2">
        <f t="shared" si="16"/>
        <v>0.35</v>
      </c>
      <c r="J44">
        <v>120.0</v>
      </c>
    </row>
    <row r="45" ht="15.75" customHeight="1">
      <c r="A45" t="s">
        <v>57</v>
      </c>
      <c r="B45" t="s">
        <v>1</v>
      </c>
      <c r="C45" t="s">
        <v>52</v>
      </c>
      <c r="D45" s="3"/>
      <c r="E45">
        <v>8.387941</v>
      </c>
      <c r="F45" s="2">
        <f t="shared" si="8"/>
        <v>13.79595559</v>
      </c>
      <c r="G45" s="2">
        <f t="shared" si="15"/>
        <v>22.99325932</v>
      </c>
      <c r="H45" s="2">
        <v>600.0</v>
      </c>
      <c r="I45" s="2">
        <f t="shared" si="16"/>
        <v>0.6</v>
      </c>
      <c r="J45">
        <v>132.0</v>
      </c>
    </row>
    <row r="46" ht="15.75" customHeight="1">
      <c r="A46" t="s">
        <v>58</v>
      </c>
      <c r="B46" t="s">
        <v>1</v>
      </c>
      <c r="C46" t="s">
        <v>52</v>
      </c>
      <c r="D46" s="3"/>
      <c r="E46">
        <v>7.387941</v>
      </c>
      <c r="F46" s="2">
        <f t="shared" si="8"/>
        <v>12.15121875</v>
      </c>
      <c r="G46" s="2">
        <f t="shared" si="15"/>
        <v>15.67899194</v>
      </c>
      <c r="H46" s="2">
        <v>775.0</v>
      </c>
      <c r="I46" s="2">
        <f t="shared" si="16"/>
        <v>0.775</v>
      </c>
      <c r="J46">
        <v>150.0</v>
      </c>
    </row>
    <row r="47" ht="15.75" customHeight="1">
      <c r="A47" t="s">
        <v>59</v>
      </c>
      <c r="B47" t="s">
        <v>1</v>
      </c>
      <c r="C47" t="s">
        <v>52</v>
      </c>
      <c r="D47" s="3"/>
      <c r="E47">
        <v>11.387941</v>
      </c>
      <c r="F47" s="2">
        <f t="shared" si="8"/>
        <v>18.73016612</v>
      </c>
      <c r="G47" s="2">
        <f t="shared" si="15"/>
        <v>26.38051566</v>
      </c>
      <c r="H47" s="2">
        <v>710.0</v>
      </c>
      <c r="I47" s="2">
        <f t="shared" si="16"/>
        <v>0.71</v>
      </c>
      <c r="J47">
        <v>168.0</v>
      </c>
    </row>
    <row r="48" ht="15.75" customHeight="1">
      <c r="A48" t="s">
        <v>60</v>
      </c>
      <c r="B48" t="s">
        <v>1</v>
      </c>
      <c r="C48" t="s">
        <v>52</v>
      </c>
      <c r="E48">
        <v>10.387941</v>
      </c>
      <c r="F48" s="2">
        <f t="shared" si="8"/>
        <v>17.08542928</v>
      </c>
      <c r="G48" s="2">
        <f t="shared" si="15"/>
        <v>22.78057237</v>
      </c>
      <c r="H48" s="2">
        <v>750.0</v>
      </c>
      <c r="I48" s="2">
        <f t="shared" si="16"/>
        <v>0.75</v>
      </c>
      <c r="J48">
        <v>265.0</v>
      </c>
    </row>
    <row r="49" ht="15.75" customHeight="1">
      <c r="A49" t="s">
        <v>61</v>
      </c>
      <c r="B49" t="s">
        <v>1</v>
      </c>
      <c r="C49" t="s">
        <v>52</v>
      </c>
      <c r="E49">
        <v>8.387941</v>
      </c>
      <c r="F49" s="2">
        <f t="shared" si="8"/>
        <v>13.79595559</v>
      </c>
      <c r="G49" s="2">
        <f t="shared" si="15"/>
        <v>21.22454706</v>
      </c>
      <c r="H49" s="2">
        <v>650.0</v>
      </c>
      <c r="I49" s="2">
        <f t="shared" si="16"/>
        <v>0.65</v>
      </c>
      <c r="J49">
        <v>355.0</v>
      </c>
    </row>
    <row r="50" ht="15.75" customHeight="1">
      <c r="A50" t="s">
        <v>62</v>
      </c>
      <c r="B50" t="s">
        <v>1</v>
      </c>
      <c r="C50" t="s">
        <v>52</v>
      </c>
      <c r="E50">
        <v>8.387941</v>
      </c>
      <c r="F50" s="2">
        <f t="shared" si="8"/>
        <v>13.79595559</v>
      </c>
      <c r="G50" s="2">
        <f t="shared" si="15"/>
        <v>21.22454706</v>
      </c>
      <c r="H50" s="2">
        <v>650.0</v>
      </c>
      <c r="I50" s="2">
        <f t="shared" si="16"/>
        <v>0.65</v>
      </c>
      <c r="J50">
        <v>700.0</v>
      </c>
    </row>
    <row r="51" ht="15.75" customHeight="1"/>
    <row r="52" ht="15.75" customHeight="1">
      <c r="F52" s="2"/>
      <c r="G52" s="2"/>
      <c r="H52" s="2"/>
      <c r="I52" s="2"/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9.43"/>
    <col customWidth="1" min="3" max="3" width="14.86"/>
    <col customWidth="1" min="4" max="4" width="15.29"/>
    <col customWidth="1" min="5" max="5" width="14.29"/>
    <col customWidth="1" min="6" max="6" width="15.43"/>
    <col customWidth="1" min="7" max="26" width="8.71"/>
  </cols>
  <sheetData>
    <row r="4">
      <c r="B4" t="s">
        <v>0</v>
      </c>
      <c r="C4" t="s">
        <v>1</v>
      </c>
      <c r="D4" t="s">
        <v>2</v>
      </c>
      <c r="E4">
        <v>7.387941</v>
      </c>
      <c r="F4">
        <v>50.0</v>
      </c>
    </row>
    <row r="5">
      <c r="B5" t="s">
        <v>3</v>
      </c>
      <c r="C5" t="s">
        <v>1</v>
      </c>
      <c r="D5" t="s">
        <v>2</v>
      </c>
      <c r="E5">
        <v>10.387941</v>
      </c>
      <c r="F5">
        <v>68.0</v>
      </c>
    </row>
    <row r="6">
      <c r="B6" t="s">
        <v>4</v>
      </c>
      <c r="C6" t="s">
        <v>1</v>
      </c>
      <c r="D6" t="s">
        <v>2</v>
      </c>
      <c r="E6">
        <v>12.387941</v>
      </c>
      <c r="F6">
        <v>73.0</v>
      </c>
    </row>
    <row r="7">
      <c r="B7" t="s">
        <v>5</v>
      </c>
      <c r="C7" t="s">
        <v>1</v>
      </c>
      <c r="D7" t="s">
        <v>2</v>
      </c>
      <c r="E7">
        <v>7.387941</v>
      </c>
      <c r="F7">
        <v>90.0</v>
      </c>
    </row>
    <row r="8">
      <c r="B8" t="s">
        <v>6</v>
      </c>
      <c r="C8" t="s">
        <v>1</v>
      </c>
      <c r="D8" t="s">
        <v>2</v>
      </c>
      <c r="E8">
        <v>-0.612059</v>
      </c>
      <c r="F8">
        <v>100.0</v>
      </c>
    </row>
    <row r="9">
      <c r="B9" t="s">
        <v>7</v>
      </c>
      <c r="C9" t="s">
        <v>1</v>
      </c>
      <c r="D9" t="s">
        <v>2</v>
      </c>
      <c r="E9">
        <v>8.387941</v>
      </c>
      <c r="F9">
        <v>110.0</v>
      </c>
    </row>
    <row r="10">
      <c r="B10" t="s">
        <v>8</v>
      </c>
      <c r="C10" t="s">
        <v>1</v>
      </c>
      <c r="D10" t="s">
        <v>2</v>
      </c>
      <c r="E10">
        <v>12.387941</v>
      </c>
      <c r="F10">
        <v>120.0</v>
      </c>
    </row>
    <row r="11">
      <c r="B11" t="s">
        <v>9</v>
      </c>
      <c r="C11" t="s">
        <v>1</v>
      </c>
      <c r="D11" t="s">
        <v>2</v>
      </c>
      <c r="E11">
        <v>9.387941</v>
      </c>
      <c r="F11">
        <v>132.0</v>
      </c>
    </row>
    <row r="12">
      <c r="B12" t="s">
        <v>10</v>
      </c>
      <c r="C12" t="s">
        <v>1</v>
      </c>
      <c r="D12" t="s">
        <v>2</v>
      </c>
      <c r="E12">
        <v>11.387941</v>
      </c>
      <c r="F12">
        <v>150.0</v>
      </c>
    </row>
    <row r="13">
      <c r="B13" t="s">
        <v>11</v>
      </c>
      <c r="C13" t="s">
        <v>1</v>
      </c>
      <c r="D13" t="s">
        <v>2</v>
      </c>
      <c r="E13">
        <v>10.387941</v>
      </c>
      <c r="F13">
        <v>150.0</v>
      </c>
    </row>
    <row r="14">
      <c r="B14" t="s">
        <v>12</v>
      </c>
      <c r="C14" t="s">
        <v>1</v>
      </c>
      <c r="D14" t="s">
        <v>2</v>
      </c>
      <c r="E14">
        <v>19.387941</v>
      </c>
      <c r="F14">
        <v>355.0</v>
      </c>
    </row>
    <row r="15">
      <c r="B15" t="s">
        <v>13</v>
      </c>
      <c r="C15" t="s">
        <v>1</v>
      </c>
      <c r="D15" t="s">
        <v>2</v>
      </c>
      <c r="E15">
        <v>11.387941</v>
      </c>
      <c r="F15">
        <v>700.0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