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83FCBC33-3465-0D47-8420-381C1D8EDE39}" xr6:coauthVersionLast="45" xr6:coauthVersionMax="45" xr10:uidLastSave="{00000000-0000-0000-0000-000000000000}"/>
  <bookViews>
    <workbookView xWindow="760" yWindow="460" windowWidth="23960" windowHeight="14740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<sst xmlns="http://schemas.openxmlformats.org/spreadsheetml/2006/main" count="1813" uniqueCount="285">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</sst>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16</xdr:row>
      <xdr:rowOff>139700</xdr:rowOff>
    </xdr:from>
    <xdr:to>
      <xdr:col>14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115455</xdr:colOff>
      <xdr:row>9</xdr:row>
      <xdr:rowOff>19243</xdr:rowOff>
    </xdr:from>
    <xdr:to>
      <xdr:col>56</xdr:col>
      <xdr:colOff>774508</xdr:colOff>
      <xdr:row>35</xdr:row>
      <xdr:rowOff>108143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Y38"/>
  <sheetViews>
    <sheetView tabSelected="1" topLeftCell="I1" workbookViewId="0">
      <pane ySplit="1" topLeftCell="A18" activePane="bottomLeft" state="frozen"/>
      <selection pane="bottomLeft" activeCell="V30" sqref="V30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5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25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>
        <v>3218</v>
      </c>
      <c r="Q3" s="43">
        <v>104</v>
      </c>
      <c r="R3" s="43">
        <v>18</v>
      </c>
      <c r="S3" s="43">
        <v>7</v>
      </c>
      <c r="T3" s="43">
        <v>0</v>
      </c>
      <c r="U3" s="43">
        <v>0.27698574338085502</v>
      </c>
      <c r="V3" s="43">
        <v>0.186409307244844</v>
      </c>
      <c r="W3" s="43">
        <v>0.114906832298136</v>
      </c>
      <c r="X3" s="43">
        <v>1392</v>
      </c>
      <c r="Y3" s="43">
        <v>823</v>
      </c>
    </row>
    <row r="4" spans="1:25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>
        <v>2658</v>
      </c>
      <c r="Q5" s="43">
        <v>1</v>
      </c>
      <c r="R5" s="43">
        <v>28</v>
      </c>
      <c r="S5" s="43">
        <v>2</v>
      </c>
      <c r="T5" s="43">
        <v>1</v>
      </c>
      <c r="U5" s="43">
        <v>0.29572529782760998</v>
      </c>
      <c r="V5" s="43">
        <v>0.18612573552183301</v>
      </c>
      <c r="W5" s="43">
        <v>9.4059405940594004E-2</v>
      </c>
      <c r="X5" s="43">
        <v>1129</v>
      </c>
      <c r="Y5" s="43">
        <v>757</v>
      </c>
    </row>
    <row r="6" spans="1:25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spans="1:25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spans="1:25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spans="1:25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5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5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>
        <v>1189</v>
      </c>
      <c r="Q13" s="43">
        <v>1</v>
      </c>
      <c r="R13" s="43">
        <v>7</v>
      </c>
      <c r="S13" s="43">
        <v>0</v>
      </c>
      <c r="T13" s="43">
        <v>0</v>
      </c>
      <c r="U13" s="43">
        <v>0.30727969348659001</v>
      </c>
      <c r="V13" s="43">
        <v>0.18136714443219401</v>
      </c>
      <c r="W13" s="43">
        <v>7.7568134171907693E-2</v>
      </c>
      <c r="X13" s="43">
        <v>555</v>
      </c>
      <c r="Y13" s="43">
        <v>225</v>
      </c>
    </row>
    <row r="14" spans="1:25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5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spans="1:25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5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5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 spans="1:25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 spans="1:25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 spans="1:25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spans="1:25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>
        <v>7239</v>
      </c>
      <c r="Q27" s="43">
        <v>4</v>
      </c>
      <c r="R27" s="43">
        <v>0</v>
      </c>
      <c r="S27" s="43">
        <v>4</v>
      </c>
      <c r="T27" s="43">
        <v>0</v>
      </c>
      <c r="U27" s="43">
        <v>0.52069373275522202</v>
      </c>
      <c r="V27" s="43">
        <v>0.251044436004557</v>
      </c>
      <c r="W27" s="43">
        <v>0.110599078341013</v>
      </c>
      <c r="X27" s="43">
        <v>2851</v>
      </c>
      <c r="Y27" s="43">
        <v>386</v>
      </c>
    </row>
    <row r="28" spans="1:25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9050</v>
      </c>
      <c r="Q29" s="43">
        <v>1</v>
      </c>
      <c r="R29" s="43">
        <v>1</v>
      </c>
      <c r="S29" s="43">
        <v>1</v>
      </c>
      <c r="T29" s="43">
        <v>1</v>
      </c>
      <c r="U29" s="43">
        <v>0.57608579088471801</v>
      </c>
      <c r="V29" s="43">
        <v>0.28426644871270901</v>
      </c>
      <c r="W29" s="43">
        <v>0.12838633686690201</v>
      </c>
      <c r="X29" s="43">
        <v>3125</v>
      </c>
      <c r="Y29" s="43">
        <v>522</v>
      </c>
    </row>
    <row r="30" spans="1:25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W30" s="43"/>
      <c r="X30" s="43"/>
      <c r="Y30" s="43"/>
    </row>
    <row r="31" spans="1:25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25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spans="1:25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25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spans="1:25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 spans="1:25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1:25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>
        <v>1207</v>
      </c>
      <c r="Q38" s="43">
        <v>1</v>
      </c>
      <c r="R38" s="43">
        <v>0</v>
      </c>
      <c r="S38" s="43">
        <v>1</v>
      </c>
      <c r="T38" s="43">
        <v>0</v>
      </c>
      <c r="U38" s="43">
        <v>0.34321372854914101</v>
      </c>
      <c r="V38" s="43">
        <v>0.23780487804878001</v>
      </c>
      <c r="W38" s="43">
        <v>8.7878787878787806E-2</v>
      </c>
      <c r="X38" s="43">
        <v>551</v>
      </c>
      <c r="Y38" s="43">
        <v>212</v>
      </c>
    </row>
  </sheetData>
  <sortState xmlns:xlrd2="http://schemas.microsoft.com/office/spreadsheetml/2017/richdata2" ref="A2:Y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21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54" t="s">
        <v>52</v>
      </c>
      <c r="B2" s="54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52" t="s">
        <v>51</v>
      </c>
      <c r="B21" s="53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52" t="s">
        <v>50</v>
      </c>
      <c r="B42" s="53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U13"/>
  <sheetViews>
    <sheetView topLeftCell="U1" zoomScale="94" zoomScaleNormal="94" workbookViewId="0">
      <pane ySplit="1" topLeftCell="A2" activePane="bottomLeft" state="frozen"/>
      <selection pane="bottomLeft" sqref="A1:AC7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topLeftCell="B1" workbookViewId="0">
      <selection activeCell="M9" sqref="M9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5" t="s">
        <v>270</v>
      </c>
      <c r="B1" s="55" t="s">
        <v>2</v>
      </c>
      <c r="C1" s="55" t="s">
        <v>277</v>
      </c>
      <c r="D1" s="55" t="s">
        <v>279</v>
      </c>
      <c r="E1" s="55" t="s">
        <v>73</v>
      </c>
      <c r="F1" s="55" t="s">
        <v>72</v>
      </c>
      <c r="G1" s="55" t="s">
        <v>74</v>
      </c>
      <c r="H1" s="5"/>
      <c r="I1" s="55" t="s">
        <v>270</v>
      </c>
      <c r="J1" s="55" t="s">
        <v>2</v>
      </c>
      <c r="K1" s="55" t="s">
        <v>277</v>
      </c>
      <c r="L1" s="55" t="s">
        <v>278</v>
      </c>
      <c r="M1" s="55" t="s">
        <v>281</v>
      </c>
      <c r="N1" s="55"/>
      <c r="O1" s="55"/>
      <c r="P1" s="55"/>
    </row>
    <row r="2" spans="1:16" x14ac:dyDescent="0.2">
      <c r="A2" s="56" t="s">
        <v>271</v>
      </c>
      <c r="B2" s="56">
        <v>100</v>
      </c>
      <c r="C2" s="56">
        <f>139+66</f>
        <v>205</v>
      </c>
      <c r="D2" s="56">
        <v>104</v>
      </c>
      <c r="E2" s="56">
        <v>18</v>
      </c>
      <c r="F2" s="56">
        <v>7</v>
      </c>
      <c r="G2" s="56">
        <v>0</v>
      </c>
      <c r="H2" s="5"/>
      <c r="I2" s="56" t="s">
        <v>271</v>
      </c>
      <c r="J2" s="56">
        <v>100</v>
      </c>
      <c r="K2" s="56">
        <f>139+66</f>
        <v>205</v>
      </c>
      <c r="L2" s="56">
        <f>D2+F2</f>
        <v>111</v>
      </c>
      <c r="M2" s="56">
        <v>22</v>
      </c>
      <c r="N2" s="56"/>
      <c r="O2" s="56"/>
      <c r="P2" s="56"/>
    </row>
    <row r="3" spans="1:16" x14ac:dyDescent="0.2">
      <c r="A3" s="57" t="s">
        <v>272</v>
      </c>
      <c r="B3" s="57">
        <v>265</v>
      </c>
      <c r="C3" s="57">
        <f>1+3</f>
        <v>4</v>
      </c>
      <c r="D3" s="57">
        <v>1</v>
      </c>
      <c r="E3" s="57">
        <v>28</v>
      </c>
      <c r="F3" s="57">
        <v>2</v>
      </c>
      <c r="G3" s="57">
        <v>1</v>
      </c>
      <c r="H3" s="5"/>
      <c r="I3" s="57" t="s">
        <v>272</v>
      </c>
      <c r="J3" s="57">
        <v>265</v>
      </c>
      <c r="K3" s="57">
        <f>1+3</f>
        <v>4</v>
      </c>
      <c r="L3" s="57">
        <f t="shared" ref="L3:L7" si="0">D3+F3</f>
        <v>3</v>
      </c>
      <c r="M3" s="57">
        <v>19</v>
      </c>
      <c r="N3" s="57"/>
      <c r="O3" s="57"/>
      <c r="P3" s="57"/>
    </row>
    <row r="4" spans="1:16" x14ac:dyDescent="0.2">
      <c r="A4" s="56" t="s">
        <v>273</v>
      </c>
      <c r="B4" s="56">
        <v>965</v>
      </c>
      <c r="C4" s="56">
        <f>25+28</f>
        <v>53</v>
      </c>
      <c r="D4" s="56">
        <v>1</v>
      </c>
      <c r="E4" s="56">
        <v>7</v>
      </c>
      <c r="F4" s="56">
        <v>0</v>
      </c>
      <c r="G4" s="56">
        <v>0</v>
      </c>
      <c r="H4" s="5"/>
      <c r="I4" s="56" t="s">
        <v>273</v>
      </c>
      <c r="J4" s="56">
        <v>965</v>
      </c>
      <c r="K4" s="56">
        <f>25+28</f>
        <v>53</v>
      </c>
      <c r="L4" s="56">
        <f t="shared" si="0"/>
        <v>1</v>
      </c>
      <c r="M4" s="56">
        <v>11</v>
      </c>
      <c r="N4" s="56"/>
      <c r="O4" s="56"/>
      <c r="P4" s="56"/>
    </row>
    <row r="5" spans="1:16" s="42" customFormat="1" x14ac:dyDescent="0.2">
      <c r="A5" s="58" t="s">
        <v>274</v>
      </c>
      <c r="B5" s="58">
        <v>100</v>
      </c>
      <c r="C5" s="58">
        <f>0+1</f>
        <v>1</v>
      </c>
      <c r="D5" s="58">
        <v>1</v>
      </c>
      <c r="E5" s="58">
        <v>0</v>
      </c>
      <c r="F5" s="58">
        <v>1</v>
      </c>
      <c r="G5" s="58">
        <v>0</v>
      </c>
      <c r="H5" s="43"/>
      <c r="I5" s="58" t="s">
        <v>274</v>
      </c>
      <c r="J5" s="58">
        <v>100</v>
      </c>
      <c r="K5" s="58">
        <f>0+1</f>
        <v>1</v>
      </c>
      <c r="L5" s="58">
        <f t="shared" si="0"/>
        <v>2</v>
      </c>
      <c r="M5" s="58">
        <v>20</v>
      </c>
      <c r="N5" s="58"/>
      <c r="O5" s="58"/>
      <c r="P5" s="58"/>
    </row>
    <row r="6" spans="1:16" s="2" customFormat="1" x14ac:dyDescent="0.2">
      <c r="A6" s="56" t="s">
        <v>275</v>
      </c>
      <c r="B6" s="56">
        <v>265</v>
      </c>
      <c r="C6" s="56">
        <f>0+1</f>
        <v>1</v>
      </c>
      <c r="D6" s="56">
        <v>1</v>
      </c>
      <c r="E6" s="56">
        <v>1</v>
      </c>
      <c r="F6" s="56">
        <v>1</v>
      </c>
      <c r="G6" s="56">
        <v>1</v>
      </c>
      <c r="H6" s="43"/>
      <c r="I6" s="56" t="s">
        <v>275</v>
      </c>
      <c r="J6" s="56">
        <v>265</v>
      </c>
      <c r="K6" s="56">
        <f>0+1</f>
        <v>1</v>
      </c>
      <c r="L6" s="56">
        <f t="shared" si="0"/>
        <v>2</v>
      </c>
      <c r="M6" s="56">
        <v>59</v>
      </c>
      <c r="N6" s="56"/>
      <c r="O6" s="56"/>
      <c r="P6" s="56"/>
    </row>
    <row r="7" spans="1:16" x14ac:dyDescent="0.2">
      <c r="A7" s="57" t="s">
        <v>276</v>
      </c>
      <c r="B7" s="57">
        <v>965</v>
      </c>
      <c r="C7" s="57">
        <f>60+35</f>
        <v>95</v>
      </c>
      <c r="D7" s="57">
        <v>4</v>
      </c>
      <c r="E7" s="57">
        <v>0</v>
      </c>
      <c r="F7" s="57">
        <v>4</v>
      </c>
      <c r="G7" s="57">
        <v>0</v>
      </c>
      <c r="H7" s="5"/>
      <c r="I7" s="57" t="s">
        <v>276</v>
      </c>
      <c r="J7" s="57">
        <v>965</v>
      </c>
      <c r="K7" s="57">
        <f>60+35</f>
        <v>95</v>
      </c>
      <c r="L7" s="57">
        <f t="shared" si="0"/>
        <v>8</v>
      </c>
      <c r="M7" s="57">
        <v>55</v>
      </c>
      <c r="N7" s="57"/>
      <c r="O7" s="57"/>
      <c r="P7" s="57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A12" workbookViewId="0">
      <selection activeCell="O2" sqref="O2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samples</vt:lpstr>
      <vt:lpstr>all samples - sorted</vt:lpstr>
      <vt:lpstr>pro novo samples</vt:lpstr>
      <vt:lpstr>cyanos</vt:lpstr>
      <vt:lpstr>TPP</vt:lpstr>
      <vt:lpstr>SPIDER mods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2019-09-14T02:26:10Z</dcterms:modified>
</cp:coreProperties>
</file>