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t values" sheetId="1" state="visible" r:id="rId2"/>
    <sheet name="our values" sheetId="2" state="visible" r:id="rId3"/>
    <sheet name="Raw %mol for our samples" sheetId="3" state="visible" r:id="rId4"/>
    <sheet name="Megan's 2020 peptidomic calcs." sheetId="4" state="visible" r:id="rId5"/>
    <sheet name="Megan's 2020 Lee 84 VERTEX cal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<sst xmlns="http://schemas.openxmlformats.org/spreadsheetml/2006/main" count="211" uniqueCount="117">
  <si>
    <t xml:space="preserve">AA</t>
  </si>
  <si>
    <t xml:space="preserve">Mol % lee et al 2000</t>
  </si>
  <si>
    <t xml:space="preserve">Mol % lee et al 2001</t>
  </si>
  <si>
    <t xml:space="preserve">Mol % lee et al 2002</t>
  </si>
  <si>
    <t xml:space="preserve">Pasqual 300</t>
  </si>
  <si>
    <t xml:space="preserve">Pasqual 1000</t>
  </si>
  <si>
    <t xml:space="preserve">Gupta 2007 enso eqpac</t>
  </si>
  <si>
    <t xml:space="preserve">Ittekkott 1984 Sargasso Sea</t>
  </si>
  <si>
    <t xml:space="preserve">Salter Martha et 2010 L&amp;O 300m</t>
  </si>
  <si>
    <t xml:space="preserve">Haake 1992 Arab Sea</t>
  </si>
  <si>
    <t xml:space="preserve">thr</t>
  </si>
  <si>
    <t xml:space="preserve">arg</t>
  </si>
  <si>
    <t xml:space="preserve">asp</t>
  </si>
  <si>
    <t xml:space="preserve">gly</t>
  </si>
  <si>
    <t xml:space="preserve">val</t>
  </si>
  <si>
    <t xml:space="preserve">ala</t>
  </si>
  <si>
    <t xml:space="preserve">ser</t>
  </si>
  <si>
    <t xml:space="preserve">glu</t>
  </si>
  <si>
    <t xml:space="preserve">met</t>
  </si>
  <si>
    <t xml:space="preserve">phe</t>
  </si>
  <si>
    <t xml:space="preserve">ile</t>
  </si>
  <si>
    <t xml:space="preserve">his</t>
  </si>
  <si>
    <t xml:space="preserve">leu</t>
  </si>
  <si>
    <t xml:space="preserve">tyr</t>
  </si>
  <si>
    <t xml:space="preserve">DI</t>
  </si>
  <si>
    <t xml:space="preserve">Z</t>
  </si>
  <si>
    <t xml:space="preserve">Unger Moored traps @ 750mz</t>
  </si>
  <si>
    <t xml:space="preserve">fall</t>
  </si>
  <si>
    <t xml:space="preserve">1 105 m mol %</t>
  </si>
  <si>
    <t xml:space="preserve">partial DI  1 105</t>
  </si>
  <si>
    <t xml:space="preserve">OUR VAR partial DI 1 105</t>
  </si>
  <si>
    <t xml:space="preserve">1 155 mol %</t>
  </si>
  <si>
    <t xml:space="preserve">partial DI  1 155</t>
  </si>
  <si>
    <t xml:space="preserve">OUR VAR partial DI 1 155</t>
  </si>
  <si>
    <t xml:space="preserve">3 60 m mol %</t>
  </si>
  <si>
    <t xml:space="preserve">partial DI 3 60</t>
  </si>
  <si>
    <t xml:space="preserve">OUR VAR partial DI 3 60</t>
  </si>
  <si>
    <t xml:space="preserve">3 740 m mol %</t>
  </si>
  <si>
    <t xml:space="preserve">partial DI 3 740</t>
  </si>
  <si>
    <t xml:space="preserve">OUR VAR partial DI 3 740</t>
  </si>
  <si>
    <t xml:space="preserve">4 155m mol %</t>
  </si>
  <si>
    <t xml:space="preserve">partial DI  4 155</t>
  </si>
  <si>
    <t xml:space="preserve">OUR VAR partial DI 4 155</t>
  </si>
  <si>
    <t xml:space="preserve">4 740 m mol %</t>
  </si>
  <si>
    <t xml:space="preserve">partial DI  4 740</t>
  </si>
  <si>
    <t xml:space="preserve">OUR Var partial DI 4 740</t>
  </si>
  <si>
    <t xml:space="preserve">5 155 m mol %</t>
  </si>
  <si>
    <t xml:space="preserve">partial DI  5 155</t>
  </si>
  <si>
    <t xml:space="preserve">our var partial DI 5 155</t>
  </si>
  <si>
    <t xml:space="preserve">5 265 mol %</t>
  </si>
  <si>
    <t xml:space="preserve">partial DI  5 265</t>
  </si>
  <si>
    <t xml:space="preserve">our var partial DI 5 265</t>
  </si>
  <si>
    <t xml:space="preserve">7 155 m mol %</t>
  </si>
  <si>
    <t xml:space="preserve">partial DI  7 155</t>
  </si>
  <si>
    <t xml:space="preserve">our var partial di 7 155</t>
  </si>
  <si>
    <t xml:space="preserve">7 740 mol %</t>
  </si>
  <si>
    <t xml:space="preserve">partial DI 7 740</t>
  </si>
  <si>
    <t xml:space="preserve">our var partial di 7 740</t>
  </si>
  <si>
    <t xml:space="preserve">AVERAGE</t>
  </si>
  <si>
    <t xml:space="preserve">STD</t>
  </si>
  <si>
    <t xml:space="preserve">Factor coefficient MUST STAY IN THIS COLUMN FOR CALCULATIONS</t>
  </si>
  <si>
    <t xml:space="preserve">Depth</t>
  </si>
  <si>
    <t xml:space="preserve">Station</t>
  </si>
  <si>
    <t xml:space="preserve">1 105 m </t>
  </si>
  <si>
    <t xml:space="preserve">1 155</t>
  </si>
  <si>
    <t xml:space="preserve">3 60 m </t>
  </si>
  <si>
    <t xml:space="preserve">3 740 m</t>
  </si>
  <si>
    <t xml:space="preserve">4 155m</t>
  </si>
  <si>
    <t xml:space="preserve">4 740 m</t>
  </si>
  <si>
    <t xml:space="preserve">5 155 m</t>
  </si>
  <si>
    <t xml:space="preserve">5 265</t>
  </si>
  <si>
    <t xml:space="preserve">7 155 m</t>
  </si>
  <si>
    <t xml:space="preserve">7 740</t>
  </si>
  <si>
    <t xml:space="preserve">"Our" DI</t>
  </si>
  <si>
    <t xml:space="preserve">AVG</t>
  </si>
  <si>
    <t xml:space="preserve">AVG of both</t>
  </si>
  <si>
    <t xml:space="preserve">AVGS</t>
  </si>
  <si>
    <t xml:space="preserve">Transposed to take into Sigmaplot</t>
  </si>
  <si>
    <t xml:space="preserve">Sample</t>
  </si>
  <si>
    <t xml:space="preserve">mol % ala</t>
  </si>
  <si>
    <t xml:space="preserve">mol % arg</t>
  </si>
  <si>
    <t xml:space="preserve">mol % asp</t>
  </si>
  <si>
    <t xml:space="preserve">mol % glu</t>
  </si>
  <si>
    <t xml:space="preserve">mol % gly</t>
  </si>
  <si>
    <t xml:space="preserve">mol % his</t>
  </si>
  <si>
    <t xml:space="preserve">mol % ile</t>
  </si>
  <si>
    <t xml:space="preserve">mol % leu</t>
  </si>
  <si>
    <t xml:space="preserve">mol % lys</t>
  </si>
  <si>
    <t xml:space="preserve">mol % met</t>
  </si>
  <si>
    <t xml:space="preserve">mol% phe</t>
  </si>
  <si>
    <t xml:space="preserve">mol% pro</t>
  </si>
  <si>
    <t xml:space="preserve">mol% ser</t>
  </si>
  <si>
    <t xml:space="preserve">mol% thr</t>
  </si>
  <si>
    <t xml:space="preserve">mol% tyr</t>
  </si>
  <si>
    <t xml:space="preserve">mol% val</t>
  </si>
  <si>
    <t xml:space="preserve">1 155m</t>
  </si>
  <si>
    <t xml:space="preserve">3 60m</t>
  </si>
  <si>
    <t xml:space="preserve">4 740m</t>
  </si>
  <si>
    <t xml:space="preserve">7 155m</t>
  </si>
  <si>
    <t xml:space="preserve">Megan's table: relative molar abundance of suspended particulate amino acids from Table 6 data Lee et al. 1984 VERTEX II Mexico site</t>
  </si>
  <si>
    <t xml:space="preserve">Depth (m)</t>
  </si>
  <si>
    <t xml:space="preserve">Amino acid</t>
  </si>
  <si>
    <t xml:space="preserve">DI 98 coefficient values (static)</t>
  </si>
  <si>
    <t xml:space="preserve">Thr+Gly</t>
  </si>
  <si>
    <t xml:space="preserve">Arg</t>
  </si>
  <si>
    <t xml:space="preserve">Asp</t>
  </si>
  <si>
    <t xml:space="preserve">Val</t>
  </si>
  <si>
    <t xml:space="preserve">Ala</t>
  </si>
  <si>
    <t xml:space="preserve">Ser</t>
  </si>
  <si>
    <t xml:space="preserve">Glu</t>
  </si>
  <si>
    <t xml:space="preserve">Phe</t>
  </si>
  <si>
    <t xml:space="preserve">Ile</t>
  </si>
  <si>
    <t xml:space="preserve">Leu</t>
  </si>
  <si>
    <t xml:space="preserve">Tyr</t>
  </si>
  <si>
    <t xml:space="preserve">Orn</t>
  </si>
  <si>
    <t xml:space="preserve">Lys</t>
  </si>
  <si>
    <t xml:space="preserve">B-ala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</si>
</sst>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ffffff"/>
            </a:solidFill>
            <a:ln w="28440">
              <a:noFill/>
            </a:ln>
          </c:spPr>
          <c:marker>
            <c:symbol val="circle"/>
            <c:size val="11"/>
            <c:spPr>
              <a:noFill/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'our values'!$B$20:$K$20</c:f>
              <c:numCache>
                <c:formatCode>General</c:formatCode>
                <c:ptCount val="10"/>
                <c:pt idx="0">
                  <c:v>2.39462288651899</c:v>
                </c:pt>
                <c:pt idx="1">
                  <c:v>2.58061814073607</c:v>
                </c:pt>
                <c:pt idx="2">
                  <c:v>1.80266552429711</c:v>
                </c:pt>
                <c:pt idx="3">
                  <c:v>1.28852469710615</c:v>
                </c:pt>
                <c:pt idx="4">
                  <c:v>1.73235703689522</c:v>
                </c:pt>
                <c:pt idx="5">
                  <c:v>1.65201770372239</c:v>
                </c:pt>
                <c:pt idx="6">
                  <c:v>2.2543531440933</c:v>
                </c:pt>
                <c:pt idx="7">
                  <c:v>2.48860431462793</c:v>
                </c:pt>
                <c:pt idx="8">
                  <c:v>2.39921212161513</c:v>
                </c:pt>
                <c:pt idx="9">
                  <c:v>1.96696346584766</c:v>
                </c:pt>
              </c:numCache>
            </c:numRef>
          </c:xVal>
          <c:yVal>
            <c:numRef>
              <c:f>'our values'!$B$21:$K$21</c:f>
              <c:numCache>
                <c:formatCode>General</c:formatCode>
                <c:ptCount val="10"/>
                <c:pt idx="0">
                  <c:v>0.589316093149846</c:v>
                </c:pt>
                <c:pt idx="1">
                  <c:v>0.769070938437075</c:v>
                </c:pt>
                <c:pt idx="2">
                  <c:v>-0.511448655446988</c:v>
                </c:pt>
                <c:pt idx="3">
                  <c:v>-0.940274366354744</c:v>
                </c:pt>
                <c:pt idx="4">
                  <c:v>-0.381046846971477</c:v>
                </c:pt>
                <c:pt idx="5">
                  <c:v>-0.699813504438221</c:v>
                </c:pt>
                <c:pt idx="6">
                  <c:v>0.319632873542753</c:v>
                </c:pt>
                <c:pt idx="7">
                  <c:v>0.71116187254442</c:v>
                </c:pt>
                <c:pt idx="8">
                  <c:v>0.414857460646138</c:v>
                </c:pt>
                <c:pt idx="9">
                  <c:v>-0.271455865108802</c:v>
                </c:pt>
              </c:numCache>
            </c:numRef>
          </c:yVal>
          <c:smooth val="0"/>
        </c:ser>
        <c:axId val="25592257"/>
        <c:axId val="97398829"/>
      </c:scatterChart>
      <c:valAx>
        <c:axId val="255922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DI using Dauwe variability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398829"/>
        <c:crosses val="autoZero"/>
        <c:crossBetween val="midCat"/>
      </c:valAx>
      <c:valAx>
        <c:axId val="9739882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DI using only our data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592257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"Our DI"</c:f>
              <c:strCache>
                <c:ptCount val="1"/>
                <c:pt idx="0">
                  <c:v>Our DI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'our values'!$B$22:$K$22</c:f>
              <c:numCache>
                <c:formatCode>General</c:formatCode>
                <c:ptCount val="10"/>
                <c:pt idx="0">
                  <c:v>1.49196948983442</c:v>
                </c:pt>
                <c:pt idx="1">
                  <c:v>1.67484453958657</c:v>
                </c:pt>
                <c:pt idx="2">
                  <c:v>0.64560843442506</c:v>
                </c:pt>
                <c:pt idx="3">
                  <c:v>0.174125165375701</c:v>
                </c:pt>
                <c:pt idx="4">
                  <c:v>0.67565509496187</c:v>
                </c:pt>
                <c:pt idx="5">
                  <c:v>0.476102099642085</c:v>
                </c:pt>
                <c:pt idx="6">
                  <c:v>1.28699300881803</c:v>
                </c:pt>
                <c:pt idx="7">
                  <c:v>1.59988309358618</c:v>
                </c:pt>
                <c:pt idx="8">
                  <c:v>1.40703479113063</c:v>
                </c:pt>
                <c:pt idx="9">
                  <c:v>0.847753800369429</c:v>
                </c:pt>
              </c:numCache>
            </c:numRef>
          </c:xVal>
          <c:yVal>
            <c:numRef>
              <c:f>'our values'!$B$18:$K$18</c:f>
              <c:numCache>
                <c:formatCode>General</c:formatCode>
                <c:ptCount val="10"/>
                <c:pt idx="0">
                  <c:v>105</c:v>
                </c:pt>
                <c:pt idx="1">
                  <c:v>105</c:v>
                </c:pt>
                <c:pt idx="2">
                  <c:v>60</c:v>
                </c:pt>
                <c:pt idx="3">
                  <c:v>740</c:v>
                </c:pt>
                <c:pt idx="4">
                  <c:v>155</c:v>
                </c:pt>
                <c:pt idx="5">
                  <c:v>740</c:v>
                </c:pt>
                <c:pt idx="6">
                  <c:v>155</c:v>
                </c:pt>
                <c:pt idx="7">
                  <c:v>265</c:v>
                </c:pt>
                <c:pt idx="8">
                  <c:v>155</c:v>
                </c:pt>
                <c:pt idx="9">
                  <c:v>740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"Literature"</c:f>
              <c:strCache>
                <c:ptCount val="1"/>
                <c:pt idx="0">
                  <c:v>Literature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'our values'!$B$23:$L$23</c:f>
              <c:numCache>
                <c:formatCode>General</c:formatCode>
                <c:ptCount val="11"/>
                <c:pt idx="0">
                  <c:v>0.588808142639207</c:v>
                </c:pt>
                <c:pt idx="1">
                  <c:v>0.932807754894483</c:v>
                </c:pt>
                <c:pt idx="2">
                  <c:v>0.995425902618866</c:v>
                </c:pt>
                <c:pt idx="3">
                  <c:v>1.0052548245614</c:v>
                </c:pt>
                <c:pt idx="4">
                  <c:v>0.604436168319349</c:v>
                </c:pt>
                <c:pt idx="5">
                  <c:v>0.200097009280448</c:v>
                </c:pt>
                <c:pt idx="6">
                  <c:v>0.578387772056954</c:v>
                </c:pt>
                <c:pt idx="7">
                  <c:v>0.655546662852784</c:v>
                </c:pt>
                <c:pt idx="8">
                  <c:v>-0.0740936435291127</c:v>
                </c:pt>
                <c:pt idx="9">
                  <c:v>0.01</c:v>
                </c:pt>
                <c:pt idx="10">
                  <c:v>0.7</c:v>
                </c:pt>
              </c:numCache>
            </c:numRef>
          </c:xVal>
          <c:yVal>
            <c:numRef>
              <c:f>'our values'!$B$24:$L$24</c:f>
              <c:numCache>
                <c:formatCode>General</c:formatCode>
                <c:ptCount val="11"/>
                <c:pt idx="0">
                  <c:v>800</c:v>
                </c:pt>
                <c:pt idx="1">
                  <c:v>200</c:v>
                </c:pt>
                <c:pt idx="2">
                  <c:v>125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  <c:pt idx="6">
                  <c:v>300</c:v>
                </c:pt>
                <c:pt idx="7">
                  <c:v>850</c:v>
                </c:pt>
                <c:pt idx="8">
                  <c:v>3400</c:v>
                </c:pt>
                <c:pt idx="9">
                  <c:v>3000</c:v>
                </c:pt>
                <c:pt idx="10">
                  <c:v>3000</c:v>
                </c:pt>
              </c:numCache>
            </c:numRef>
          </c:yVal>
          <c:smooth val="0"/>
        </c:ser>
        <c:axId val="37540992"/>
        <c:axId val="13472464"/>
      </c:scatterChart>
      <c:valAx>
        <c:axId val="3754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472464"/>
        <c:crosses val="autoZero"/>
        <c:crossBetween val="midCat"/>
      </c:valAx>
      <c:valAx>
        <c:axId val="134724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540992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153000</xdr:colOff>
      <xdr:row>15</xdr:row>
      <xdr:rowOff>142920</xdr:rowOff>
    </xdr:from>
    <xdr:to>
      <xdr:col>25</xdr:col>
      <xdr:colOff>747360</xdr:colOff>
      <xdr:row>35</xdr:row>
      <xdr:rowOff>56160</xdr:rowOff>
    </xdr:to>
    <xdr:graphicFrame>
      <xdr:nvGraphicFramePr>
        <xdr:cNvPr id="0" name="Chart 1"/>
        <xdr:cNvGraphicFramePr/>
      </xdr:nvGraphicFramePr>
      <xdr:xfrm>
        <a:off x="19036440" y="3510720"/>
        <a:ext cx="5780880" cy="37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495360</xdr:colOff>
      <xdr:row>27</xdr:row>
      <xdr:rowOff>57600</xdr:rowOff>
    </xdr:from>
    <xdr:to>
      <xdr:col>19</xdr:col>
      <xdr:colOff>151920</xdr:colOff>
      <xdr:row>49</xdr:row>
      <xdr:rowOff>151920</xdr:rowOff>
    </xdr:to>
    <xdr:graphicFrame>
      <xdr:nvGraphicFramePr>
        <xdr:cNvPr id="1" name="Chart 2"/>
        <xdr:cNvGraphicFramePr/>
      </xdr:nvGraphicFramePr>
      <xdr:xfrm>
        <a:off x="14514840" y="5711400"/>
        <a:ext cx="3760920" cy="434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1" sqref="A4:K4 B16"/>
    </sheetView>
  </sheetViews>
  <sheetFormatPr defaultColWidth="8.54296875" defaultRowHeight="15" zeroHeight="false" outlineLevelRow="0" outlineLevelCol="0"/>
  <cols>
    <col collapsed="false" customWidth="true" hidden="false" outlineLevel="0" max="3" min="2" style="0" width="20.28"/>
    <col collapsed="false" customWidth="true" hidden="false" outlineLevel="0" max="5" min="4" style="0" width="24.57"/>
    <col collapsed="false" customWidth="true" hidden="false" outlineLevel="0" max="6" min="6" style="0" width="21.71"/>
    <col collapsed="false" customWidth="true" hidden="false" outlineLevel="0" max="7" min="7" style="0" width="22.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4</v>
      </c>
      <c r="I1" s="0" t="s">
        <v>6</v>
      </c>
      <c r="J1" s="0" t="s">
        <v>7</v>
      </c>
      <c r="K1" s="0" t="s">
        <v>8</v>
      </c>
      <c r="O1" s="0" t="s">
        <v>9</v>
      </c>
    </row>
    <row r="2" customFormat="false" ht="15" hidden="false" customHeight="false" outlineLevel="0" collapsed="false">
      <c r="A2" s="0" t="s">
        <v>10</v>
      </c>
      <c r="B2" s="0" t="n">
        <v>7</v>
      </c>
      <c r="C2" s="0" t="n">
        <v>7</v>
      </c>
      <c r="D2" s="0" t="n">
        <v>7</v>
      </c>
      <c r="E2" s="0" t="n">
        <v>7</v>
      </c>
      <c r="F2" s="0" t="n">
        <v>7.7</v>
      </c>
      <c r="G2" s="0" t="n">
        <v>7.77</v>
      </c>
      <c r="H2" s="0" t="n">
        <v>8.2</v>
      </c>
      <c r="I2" s="0" t="n">
        <v>5.5</v>
      </c>
      <c r="J2" s="0" t="n">
        <v>8</v>
      </c>
      <c r="O2" s="0" t="n">
        <v>5.6</v>
      </c>
    </row>
    <row r="3" customFormat="false" ht="15" hidden="false" customHeight="false" outlineLevel="0" collapsed="false">
      <c r="A3" s="0" t="s">
        <v>11</v>
      </c>
      <c r="B3" s="0" t="n">
        <v>4.75</v>
      </c>
      <c r="C3" s="0" t="n">
        <v>5.6</v>
      </c>
      <c r="D3" s="0" t="n">
        <v>6</v>
      </c>
      <c r="E3" s="0" t="n">
        <v>4.8</v>
      </c>
      <c r="F3" s="0" t="n">
        <v>5.26</v>
      </c>
      <c r="G3" s="0" t="n">
        <v>5.35</v>
      </c>
      <c r="H3" s="0" t="n">
        <v>5.01</v>
      </c>
      <c r="I3" s="0" t="n">
        <v>4</v>
      </c>
      <c r="J3" s="0" t="n">
        <v>5.5</v>
      </c>
      <c r="O3" s="0" t="n">
        <v>6.6</v>
      </c>
    </row>
    <row r="4" customFormat="false" ht="15" hidden="false" customHeight="false" outlineLevel="0" collapsed="false">
      <c r="A4" s="0" t="s">
        <v>12</v>
      </c>
      <c r="B4" s="0" t="n">
        <v>11</v>
      </c>
      <c r="C4" s="0" t="n">
        <v>11.8</v>
      </c>
      <c r="D4" s="0" t="n">
        <v>13.5</v>
      </c>
      <c r="E4" s="0" t="n">
        <v>11</v>
      </c>
      <c r="F4" s="0" t="n">
        <v>9.91</v>
      </c>
      <c r="G4" s="0" t="n">
        <v>8.5</v>
      </c>
      <c r="H4" s="0" t="n">
        <v>8.77</v>
      </c>
      <c r="I4" s="0" t="n">
        <v>11</v>
      </c>
      <c r="J4" s="0" t="n">
        <v>12.3</v>
      </c>
      <c r="O4" s="0" t="n">
        <v>13.6</v>
      </c>
    </row>
    <row r="5" customFormat="false" ht="15" hidden="false" customHeight="false" outlineLevel="0" collapsed="false">
      <c r="A5" s="0" t="s">
        <v>13</v>
      </c>
      <c r="B5" s="0" t="n">
        <v>15</v>
      </c>
      <c r="C5" s="0" t="n">
        <v>15.9</v>
      </c>
      <c r="D5" s="0" t="n">
        <v>10.5</v>
      </c>
      <c r="E5" s="0" t="n">
        <v>15.6</v>
      </c>
      <c r="F5" s="0" t="n">
        <v>14.11</v>
      </c>
      <c r="G5" s="0" t="n">
        <v>16.69</v>
      </c>
      <c r="H5" s="0" t="n">
        <v>14.01</v>
      </c>
      <c r="I5" s="0" t="n">
        <v>15.7</v>
      </c>
      <c r="J5" s="0" t="n">
        <v>16</v>
      </c>
      <c r="O5" s="0" t="n">
        <v>11.1</v>
      </c>
    </row>
    <row r="6" customFormat="false" ht="15" hidden="false" customHeight="false" outlineLevel="0" collapsed="false">
      <c r="A6" s="0" t="s">
        <v>14</v>
      </c>
      <c r="B6" s="0" t="n">
        <v>6.3</v>
      </c>
      <c r="C6" s="0" t="n">
        <v>6.3</v>
      </c>
      <c r="D6" s="0" t="n">
        <v>6.8</v>
      </c>
      <c r="E6" s="0" t="n">
        <v>6.1</v>
      </c>
      <c r="F6" s="0" t="n">
        <v>6.48</v>
      </c>
      <c r="G6" s="0" t="n">
        <v>5.79</v>
      </c>
      <c r="H6" s="0" t="n">
        <v>6.52</v>
      </c>
      <c r="I6" s="0" t="n">
        <v>5.6</v>
      </c>
      <c r="J6" s="0" t="n">
        <v>5.5</v>
      </c>
      <c r="O6" s="0" t="n">
        <v>6</v>
      </c>
    </row>
    <row r="7" customFormat="false" ht="15" hidden="false" customHeight="false" outlineLevel="0" collapsed="false">
      <c r="A7" s="0" t="s">
        <v>15</v>
      </c>
      <c r="B7" s="0" t="n">
        <v>13.3</v>
      </c>
      <c r="C7" s="0" t="n">
        <v>11</v>
      </c>
      <c r="D7" s="0" t="n">
        <v>11.9</v>
      </c>
      <c r="E7" s="0" t="n">
        <v>12</v>
      </c>
      <c r="F7" s="0" t="n">
        <v>9.49</v>
      </c>
      <c r="G7" s="0" t="n">
        <v>10.14</v>
      </c>
      <c r="H7" s="0" t="n">
        <v>10.21</v>
      </c>
      <c r="I7" s="0" t="n">
        <v>9.5</v>
      </c>
      <c r="J7" s="0" t="n">
        <v>8</v>
      </c>
      <c r="O7" s="0" t="n">
        <v>7</v>
      </c>
    </row>
    <row r="8" customFormat="false" ht="15" hidden="false" customHeight="false" outlineLevel="0" collapsed="false">
      <c r="A8" s="0" t="s">
        <v>16</v>
      </c>
      <c r="B8" s="0" t="n">
        <v>7</v>
      </c>
      <c r="C8" s="0" t="n">
        <v>6</v>
      </c>
      <c r="D8" s="0" t="n">
        <v>7.4</v>
      </c>
      <c r="E8" s="0" t="n">
        <v>7.9</v>
      </c>
      <c r="F8" s="0" t="n">
        <v>7.8</v>
      </c>
      <c r="G8" s="0" t="n">
        <v>8.25</v>
      </c>
      <c r="H8" s="0" t="n">
        <v>8.02</v>
      </c>
      <c r="I8" s="0" t="n">
        <v>6.5</v>
      </c>
      <c r="J8" s="0" t="n">
        <v>7.7</v>
      </c>
      <c r="O8" s="0" t="n">
        <v>6</v>
      </c>
    </row>
    <row r="9" customFormat="false" ht="15" hidden="false" customHeight="false" outlineLevel="0" collapsed="false">
      <c r="A9" s="0" t="s">
        <v>17</v>
      </c>
      <c r="B9" s="0" t="n">
        <v>12</v>
      </c>
      <c r="C9" s="0" t="n">
        <v>13</v>
      </c>
      <c r="D9" s="0" t="n">
        <v>10.5</v>
      </c>
      <c r="E9" s="0" t="n">
        <v>10</v>
      </c>
      <c r="F9" s="0" t="n">
        <v>9.4</v>
      </c>
      <c r="G9" s="0" t="n">
        <v>7.71</v>
      </c>
      <c r="H9" s="0" t="n">
        <v>8.22</v>
      </c>
      <c r="I9" s="0" t="n">
        <v>10.5</v>
      </c>
      <c r="J9" s="0" t="n">
        <v>10.8</v>
      </c>
      <c r="O9" s="0" t="n">
        <v>11.5</v>
      </c>
    </row>
    <row r="10" customFormat="false" ht="15" hidden="false" customHeight="false" outlineLevel="0" collapsed="false">
      <c r="A10" s="0" t="s">
        <v>18</v>
      </c>
      <c r="B10" s="0" t="n">
        <v>0.8</v>
      </c>
      <c r="C10" s="0" t="n">
        <v>1.9</v>
      </c>
      <c r="D10" s="0" t="n">
        <v>2.2</v>
      </c>
      <c r="E10" s="0" t="n">
        <v>1.8</v>
      </c>
      <c r="F10" s="0" t="n">
        <v>1.33</v>
      </c>
      <c r="G10" s="0" t="n">
        <v>1.16</v>
      </c>
      <c r="H10" s="0" t="n">
        <v>1.82</v>
      </c>
      <c r="I10" s="0" t="n">
        <v>2</v>
      </c>
      <c r="J10" s="0" t="n">
        <v>1.4</v>
      </c>
      <c r="O10" s="0" t="n">
        <v>1.4</v>
      </c>
    </row>
    <row r="11" customFormat="false" ht="15" hidden="false" customHeight="false" outlineLevel="0" collapsed="false">
      <c r="A11" s="0" t="s">
        <v>19</v>
      </c>
      <c r="B11" s="0" t="n">
        <v>3.7</v>
      </c>
      <c r="C11" s="0" t="n">
        <v>3.7</v>
      </c>
      <c r="D11" s="0" t="n">
        <v>3.7</v>
      </c>
      <c r="E11" s="0" t="n">
        <v>3.7</v>
      </c>
      <c r="F11" s="0" t="n">
        <v>4.14</v>
      </c>
      <c r="G11" s="0" t="n">
        <v>3.7</v>
      </c>
      <c r="H11" s="0" t="n">
        <v>3.91</v>
      </c>
      <c r="I11" s="0" t="n">
        <v>3</v>
      </c>
      <c r="J11" s="0" t="n">
        <v>2.9</v>
      </c>
      <c r="O11" s="0" t="n">
        <v>4.4</v>
      </c>
    </row>
    <row r="12" customFormat="false" ht="15" hidden="false" customHeight="false" outlineLevel="0" collapsed="false">
      <c r="A12" s="0" t="s">
        <v>20</v>
      </c>
      <c r="B12" s="0" t="n">
        <v>4.4</v>
      </c>
      <c r="C12" s="0" t="n">
        <v>4.4</v>
      </c>
      <c r="D12" s="0" t="n">
        <v>5.2</v>
      </c>
      <c r="E12" s="0" t="n">
        <v>5</v>
      </c>
      <c r="F12" s="0" t="n">
        <v>4.31</v>
      </c>
      <c r="G12" s="0" t="n">
        <v>3.73</v>
      </c>
      <c r="H12" s="0" t="n">
        <v>4.26</v>
      </c>
      <c r="I12" s="0" t="n">
        <v>3.7</v>
      </c>
      <c r="J12" s="0" t="n">
        <v>3.5</v>
      </c>
      <c r="O12" s="0" t="n">
        <v>3.8</v>
      </c>
    </row>
    <row r="13" customFormat="false" ht="15" hidden="false" customHeight="false" outlineLevel="0" collapsed="false">
      <c r="A13" s="0" t="s">
        <v>21</v>
      </c>
      <c r="B13" s="0" t="n">
        <v>1.75</v>
      </c>
      <c r="C13" s="0" t="n">
        <v>1.85</v>
      </c>
      <c r="D13" s="0" t="n">
        <v>0.75</v>
      </c>
      <c r="E13" s="0" t="n">
        <v>2</v>
      </c>
      <c r="F13" s="0" t="n">
        <v>1.02</v>
      </c>
      <c r="G13" s="0" t="n">
        <v>0.86</v>
      </c>
      <c r="H13" s="0" t="n">
        <v>1.07</v>
      </c>
      <c r="I13" s="0" t="n">
        <v>2.2</v>
      </c>
      <c r="J13" s="0" t="n">
        <v>1</v>
      </c>
      <c r="O13" s="0" t="n">
        <v>2.9</v>
      </c>
    </row>
    <row r="14" customFormat="false" ht="15" hidden="false" customHeight="false" outlineLevel="0" collapsed="false">
      <c r="A14" s="0" t="s">
        <v>22</v>
      </c>
      <c r="B14" s="0" t="n">
        <v>7.2</v>
      </c>
      <c r="C14" s="0" t="n">
        <v>7.75</v>
      </c>
      <c r="D14" s="0" t="n">
        <v>8.4</v>
      </c>
      <c r="E14" s="0" t="n">
        <v>7.8</v>
      </c>
      <c r="F14" s="0" t="n">
        <v>6.83</v>
      </c>
      <c r="G14" s="0" t="n">
        <v>6.28</v>
      </c>
      <c r="H14" s="0" t="n">
        <v>6.71</v>
      </c>
      <c r="I14" s="0" t="n">
        <v>5.6</v>
      </c>
      <c r="J14" s="0" t="n">
        <v>5.1</v>
      </c>
      <c r="O14" s="0" t="n">
        <v>5.6</v>
      </c>
    </row>
    <row r="15" customFormat="false" ht="15" hidden="false" customHeight="false" outlineLevel="0" collapsed="false">
      <c r="A15" s="0" t="s">
        <v>23</v>
      </c>
      <c r="B15" s="0" t="n">
        <v>3</v>
      </c>
      <c r="C15" s="0" t="n">
        <v>3.5</v>
      </c>
      <c r="D15" s="0" t="n">
        <v>4.1</v>
      </c>
      <c r="E15" s="0" t="n">
        <v>3.3</v>
      </c>
      <c r="F15" s="0" t="n">
        <v>2.88</v>
      </c>
      <c r="G15" s="0" t="n">
        <v>2.44</v>
      </c>
      <c r="H15" s="0" t="n">
        <v>2.89</v>
      </c>
      <c r="I15" s="0" t="n">
        <v>2.1</v>
      </c>
      <c r="J15" s="0" t="n">
        <v>1.6</v>
      </c>
      <c r="O15" s="0" t="n">
        <v>6.2</v>
      </c>
    </row>
    <row r="16" customFormat="false" ht="15" hidden="false" customHeight="false" outlineLevel="0" collapsed="false">
      <c r="A16" s="0" t="s">
        <v>24</v>
      </c>
      <c r="B16" s="0" t="n">
        <f aca="false">(((B2-7.1)/1.5)*-0.129)+(((B3-6.1)/2.3)*-0.115)+(((B4-13.4)/2.7)*-0.102)+(((B5-17.6)/3.8)*-0.099)+(((B6-7.6)/1.1)*-0.044)+(((B7-11.8)/0.8)*-0.043)+(((B8-7.2/1.9)*0.015)+(((B9-10)/2.3)*0.065)+(((B10-1.2)/1)*0.134)+(((B11-3.7)/1.2)*0.134)+(((B12-4.5)/0.8)*0.139)+(((B13-1)/0.8)*0.158)+(((B14-6.6)/1.5)*0.169)+(((B15-2.1)/1.2)*0.178))</f>
        <v>0.588808142639207</v>
      </c>
      <c r="C16" s="0" t="n">
        <f aca="false">(((C2-7.1)/1.5)*-0.129)+(((C3-6.1)/2.3)*-0.115)+(((C4-13.4)/2.7)*-0.102)+(((C5-17.6)/3.8)*-0.099)+(((C6-7.6)/1.1)*-0.044)+(((C7-11.8)/0.8)*-0.043)+(((C8-7.2/1.9)*0.015)+(((C9-10)/2.3)*0.065)+(((C10-1.2)/1)*0.134)+(((C11-3.7)/1.2)*0.134)+(((C12-4.5)/0.8)*0.139)+(((C13-1)/0.8)*0.158)+(((C14-6.6)/1.5)*0.169)+(((C15-2.1)/1.2)*0.178))</f>
        <v>0.932807754894483</v>
      </c>
      <c r="D16" s="0" t="n">
        <f aca="false">(((D2-7.1)/1.5)*-0.129)+(((D3-6.1)/2.3)*-0.115)+(((D4-13.4)/2.7)*-0.102)+(((D5-17.6)/3.8)*-0.099)+(((D6-7.6)/1.1)*-0.044)+(((D7-11.8)/0.8)*-0.043)+(((D8-7.2/1.9)*0.015)+(((D9-10)/2.3)*0.065)+(((D10-1.2)/1)*0.134)+(((D11-3.7)/1.2)*0.134)+(((D12-4.5)/0.8)*0.139)+(((D13-1)/0.8)*0.158)+(((D14-6.6)/1.5)*0.169)+(((D15-2.1)/1.2)*0.178))</f>
        <v>0.995425902618866</v>
      </c>
      <c r="E16" s="0" t="n">
        <f aca="false">(((E2-7.1)/1.5)*-0.129)+(((E3-6.1)/2.3)*-0.115)+(((E4-13.4)/2.7)*-0.102)+(((E5-17.6)/3.8)*-0.099)+(((E6-7.6)/1.1)*-0.044)+(((E7-11.8)/0.8)*-0.043)+(((E8-7.2/1.9)*0.015)+(((E9-10)/2.3)*0.065)+(((E10-1.2)/1)*0.134)+(((E11-3.7)/1.2)*0.134)+(((E12-4.5)/0.8)*0.139)+(((E13-1)/0.8)*0.158)+(((E14-6.6)/1.5)*0.169)+(((E15-2.1)/1.2)*0.178))</f>
        <v>1.0052548245614</v>
      </c>
      <c r="F16" s="0" t="n">
        <f aca="false">(((F2-7.1)/1.5)*-0.129)+(((F3-6.1)/2.3)*-0.115)+(((F4-13.4)/2.7)*-0.102)+(((F5-17.6)/3.8)*-0.099)+(((F6-7.6)/1.1)*-0.044)+(((F7-11.8)/0.8)*-0.043)+(((F8-7.2/1.9)*0.015)+(((F9-10)/2.3)*0.065)+(((F10-1.2)/1)*0.134)+(((F11-3.7)/1.2)*0.134)+(((F12-4.5)/0.8)*0.139)+(((F13-1)/0.8)*0.158)+(((F14-6.6)/1.5)*0.169)+(((F15-2.1)/1.2)*0.178))</f>
        <v>0.604436168319349</v>
      </c>
      <c r="G16" s="0" t="n">
        <f aca="false">(((G2-7.1)/1.5)*-0.129)+(((G3-6.1)/2.3)*-0.115)+(((G4-13.4)/2.7)*-0.102)+(((G5-17.6)/3.8)*-0.099)+(((G6-7.6)/1.1)*-0.044)+(((G7-11.8)/0.8)*-0.043)+(((G8-7.2/1.9)*0.015)+(((G9-10)/2.3)*0.065)+(((G10-1.2)/1)*0.134)+(((G11-3.7)/1.2)*0.134)+(((G12-4.5)/0.8)*0.139)+(((G13-1)/0.8)*0.158)+(((G14-6.6)/1.5)*0.169)+(((G15-2.1)/1.2)*0.178))</f>
        <v>0.200097009280447</v>
      </c>
      <c r="H16" s="0" t="n">
        <f aca="false">(((H2-7.1)/1.5)*-0.129)+(((H3-6.1)/2.3)*-0.115)+(((H4-13.4)/2.7)*-0.102)+(((H5-17.6)/3.8)*-0.099)+(((H6-7.6)/1.1)*-0.044)+(((H7-11.8)/0.8)*-0.043)+(((H8-7.2/1.9)*0.015)+(((H9-10)/2.3)*0.065)+(((H10-1.2)/1)*0.134)+(((H11-3.7)/1.2)*0.134)+(((H12-4.5)/0.8)*0.139)+(((H13-1)/0.8)*0.158)+(((H14-6.6)/1.5)*0.169)+(((H15-2.1)/1.2)*0.178))</f>
        <v>0.578387772056954</v>
      </c>
      <c r="I16" s="0" t="n">
        <f aca="false">(((I2-7.1)/1.5)*-0.129)+(((I3-6.1)/2.3)*-0.115)+(((I4-13.4)/2.7)*-0.102)+(((I5-17.6)/3.8)*-0.099)+(((I6-7.6)/1.1)*-0.044)+(((I7-11.8)/0.8)*-0.043)+(((I8-7.2/1.9)*0.015)+(((I9-10)/2.3)*0.065)+(((I10-1.2)/1)*0.134)+(((I11-3.7)/1.2)*0.134)+(((I12-4.5)/0.8)*0.139)+(((I13-1)/0.8)*0.158)+(((I14-6.6)/1.5)*0.169)+(((I15-2.1)/1.2)*0.178))</f>
        <v>0.655546662852784</v>
      </c>
      <c r="J16" s="0" t="n">
        <f aca="false">(((J2-7.1)/1.5)*-0.129)+(((J3-6.1)/2.3)*-0.115)+(((J4-13.4)/2.7)*-0.102)+(((J5-17.6)/3.8)*-0.099)+(((J6-7.6)/1.1)*-0.044)+(((J7-11.8)/0.8)*-0.043)+(((J8-7.2/1.9)*0.015)+(((J9-10)/2.3)*0.065)+(((J10-1.2)/1)*0.134)+(((J11-3.7)/1.2)*0.134)+(((J12-4.5)/0.8)*0.139)+(((J13-1)/0.8)*0.158)+(((J14-6.6)/1.5)*0.169)+(((J15-2.1)/1.2)*0.178))</f>
        <v>-0.0740936435291127</v>
      </c>
      <c r="K16" s="0" t="n">
        <v>0.01</v>
      </c>
      <c r="L16" s="0" t="n">
        <v>0.7</v>
      </c>
      <c r="O16" s="0" t="n">
        <f aca="false">(((O2-7.1)/1.5)*-0.129)+(((O3-6.1)/2.3)*-0.115)+(((O4-13.4)/2.7)*-0.102)+(((O5-17.6)/3.8)*-0.099)+(((O6-7.6)/1.1)*-0.044)+(((O7-11.8)/0.8)*-0.043)+(((O8-7.2/1.9)*0.015)+(((O9-10)/2.3)*0.065)+(((O10-1.2)/1)*0.134)+(((O11-3.7)/1.2)*0.134)+(((O12-4.5)/0.8)*0.139)+(((O13-1)/0.8)*0.158)+(((O14-6.6)/1.5)*0.169)+(((O15-2.1)/1.2)*0.178))</f>
        <v>1.51742741545894</v>
      </c>
    </row>
    <row r="17" customFormat="false" ht="15" hidden="false" customHeight="false" outlineLevel="0" collapsed="false">
      <c r="A17" s="0" t="s">
        <v>25</v>
      </c>
      <c r="B17" s="0" t="n">
        <v>800</v>
      </c>
      <c r="C17" s="0" t="n">
        <v>200</v>
      </c>
      <c r="D17" s="0" t="n">
        <v>125</v>
      </c>
      <c r="E17" s="0" t="n">
        <v>100</v>
      </c>
      <c r="F17" s="0" t="n">
        <v>300</v>
      </c>
      <c r="G17" s="0" t="n">
        <v>1000</v>
      </c>
      <c r="H17" s="0" t="n">
        <v>300</v>
      </c>
      <c r="I17" s="0" t="n">
        <v>850</v>
      </c>
      <c r="J17" s="0" t="n">
        <v>3400</v>
      </c>
      <c r="K17" s="0" t="n">
        <v>3000</v>
      </c>
      <c r="L17" s="0" t="n">
        <v>3000</v>
      </c>
      <c r="O17" s="0" t="n">
        <v>780</v>
      </c>
    </row>
    <row r="19" customFormat="false" ht="15" hidden="false" customHeight="false" outlineLevel="0" collapsed="false">
      <c r="A19" s="0" t="s">
        <v>26</v>
      </c>
    </row>
    <row r="20" customFormat="false" ht="15" hidden="false" customHeight="false" outlineLevel="0" collapsed="false">
      <c r="A20" s="0" t="s">
        <v>24</v>
      </c>
      <c r="B20" s="0" t="n">
        <v>-0.25</v>
      </c>
    </row>
    <row r="21" customFormat="false" ht="15" hidden="false" customHeight="false" outlineLevel="0" collapsed="false">
      <c r="A21" s="0" t="s">
        <v>27</v>
      </c>
      <c r="B21" s="0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H1" activePane="topRight" state="frozen"/>
      <selection pane="topLeft" activeCell="A1" activeCellId="0" sqref="A1"/>
      <selection pane="topRight" activeCell="A2" activeCellId="1" sqref="A4:K4 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3" min="3" style="0" width="15.28"/>
    <col collapsed="false" customWidth="true" hidden="false" outlineLevel="0" max="4" min="4" style="0" width="25.28"/>
    <col collapsed="false" customWidth="true" hidden="false" outlineLevel="0" max="16" min="16" style="0" width="12"/>
    <col collapsed="false" customWidth="true" hidden="false" outlineLevel="0" max="22" min="22" style="0" width="20.71"/>
    <col collapsed="false" customWidth="true" hidden="false" outlineLevel="0" max="23" min="23" style="0" width="12"/>
    <col collapsed="false" customWidth="true" hidden="false" outlineLevel="0" max="29" min="29" style="0" width="11.28"/>
    <col collapsed="false" customWidth="true" hidden="false" outlineLevel="0" max="34" min="34" style="0" width="66"/>
  </cols>
  <sheetData>
    <row r="1" s="1" customFormat="true" ht="55.2" hidden="false" customHeight="false" outlineLevel="0" collapsed="false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</row>
    <row r="2" customFormat="false" ht="15" hidden="false" customHeight="false" outlineLevel="0" collapsed="false">
      <c r="A2" s="0" t="s">
        <v>10</v>
      </c>
      <c r="B2" s="0" t="n">
        <v>4.85632451387085</v>
      </c>
      <c r="C2" s="0" t="n">
        <f aca="false">((B2-7.1)/1.5)*$AH2</f>
        <v>0.192956091807107</v>
      </c>
      <c r="D2" s="0" t="n">
        <f aca="false">((B2-AF2)/AG2)*$AH2</f>
        <v>-0.229909447012344</v>
      </c>
      <c r="E2" s="0" t="n">
        <v>4.00929255023583</v>
      </c>
      <c r="F2" s="0" t="n">
        <f aca="false">((E2-7.1)/1.5)*$AH2</f>
        <v>0.265800840679719</v>
      </c>
      <c r="G2" s="0" t="n">
        <f aca="false">((E2-$AF2)/$AG2)*$AH2</f>
        <v>0.0513022967647431</v>
      </c>
      <c r="H2" s="0" t="n">
        <v>4.46149102820044</v>
      </c>
      <c r="I2" s="0" t="n">
        <f aca="false">((H2-7.1)/1.5)*$AH2</f>
        <v>0.226911771574762</v>
      </c>
      <c r="J2" s="0" t="n">
        <f aca="false">((H2-$AF2)/$AG2)*$AH2</f>
        <v>-0.098826066722336</v>
      </c>
      <c r="K2" s="0" t="n">
        <v>4.29361393870451</v>
      </c>
      <c r="L2" s="0" t="n">
        <f aca="false">((K2-7.1)/1.5)*$AH2</f>
        <v>0.241349201271412</v>
      </c>
      <c r="M2" s="0" t="n">
        <f aca="false">((K2-$AF2)/$AG2)*$AH2</f>
        <v>-0.0430914414612349</v>
      </c>
      <c r="N2" s="0" t="n">
        <v>4.16361642875945</v>
      </c>
      <c r="O2" s="0" t="n">
        <f aca="false">((N2-7.1)/1.5)*$AH2</f>
        <v>0.252528987126687</v>
      </c>
      <c r="P2" s="0" t="n">
        <f aca="false">((N2-$AF2)/$AG2)*$AH2</f>
        <v>6.72916536839479E-005</v>
      </c>
      <c r="Q2" s="0" t="n">
        <v>4.34255755539816</v>
      </c>
      <c r="R2" s="0" t="n">
        <f aca="false">((Q2-7.1)/1.5)*$AH2</f>
        <v>0.237140050235758</v>
      </c>
      <c r="S2" s="0" t="n">
        <f aca="false">((Q2-$AF2)/$AG2)*$AH2</f>
        <v>-0.0593405564746904</v>
      </c>
      <c r="T2" s="0" t="n">
        <v>4.13425234464239</v>
      </c>
      <c r="U2" s="0" t="n">
        <f aca="false">((T2-7.1)/1.5)*$AH2</f>
        <v>0.255054298360754</v>
      </c>
      <c r="V2" s="0" t="n">
        <f aca="false">((T2-$AF2)/$AG2)*$AH2</f>
        <v>0.00981606815030935</v>
      </c>
      <c r="W2" s="0" t="n">
        <v>4.1953873600822</v>
      </c>
      <c r="X2" s="0" t="n">
        <f aca="false">((W2-7.1)/1.5)*$AH2</f>
        <v>0.249796687032931</v>
      </c>
      <c r="Y2" s="0" t="n">
        <f aca="false">((W2-$AF2)/$AG2)*$AH2</f>
        <v>-0.0104805499653629</v>
      </c>
      <c r="Z2" s="0" t="n">
        <v>3.76322724520251</v>
      </c>
      <c r="AA2" s="0" t="n">
        <f aca="false">((Z2-7.1)/1.5)*$AH2</f>
        <v>0.286962456912584</v>
      </c>
      <c r="AB2" s="0" t="n">
        <f aca="false">((Z2-$AF2)/$AG2)*$AH2</f>
        <v>0.132995144829774</v>
      </c>
      <c r="AC2" s="0" t="n">
        <v>3.41842820020927</v>
      </c>
      <c r="AD2" s="0" t="n">
        <f aca="false">((AC2-7.1)/1.5)*$AH2</f>
        <v>0.316615174782003</v>
      </c>
      <c r="AE2" s="0" t="n">
        <f aca="false">((AC2-$AF2)/$AG2)*$AH2</f>
        <v>0.247467260237456</v>
      </c>
      <c r="AF2" s="0" t="n">
        <f aca="false">AVERAGE(B2,E2,H2,K2,N2,Q2,T2,W2,Z2,AC2)</f>
        <v>4.16381911653056</v>
      </c>
      <c r="AG2" s="0" t="n">
        <f aca="false">STDEV(B2,E2,H2,K2,N2,Q2,T2,W2,Z2,AC2)</f>
        <v>0.388558179830257</v>
      </c>
      <c r="AH2" s="0" t="n">
        <v>-0.129</v>
      </c>
    </row>
    <row r="3" customFormat="false" ht="15" hidden="false" customHeight="false" outlineLevel="0" collapsed="false">
      <c r="A3" s="0" t="s">
        <v>11</v>
      </c>
      <c r="B3" s="0" t="n">
        <v>8.22120277028141</v>
      </c>
      <c r="C3" s="0" t="n">
        <f aca="false">((B3-6.1)/2.3)*$AH3</f>
        <v>-0.106060138514071</v>
      </c>
      <c r="D3" s="0" t="n">
        <f aca="false">((B3-AF3)/AG3)*$AH3</f>
        <v>-0.0790104402858649</v>
      </c>
      <c r="E3" s="0" t="n">
        <v>5.99501640648685</v>
      </c>
      <c r="F3" s="0" t="n">
        <f aca="false">((E3-6.1)/2.3)*$AH3</f>
        <v>0.00524917967565748</v>
      </c>
      <c r="G3" s="0" t="n">
        <f aca="false">((E3-$AF3)/$AG3)*$AH3</f>
        <v>0.0719977031884506</v>
      </c>
      <c r="H3" s="0" t="n">
        <v>9.13589210002509</v>
      </c>
      <c r="I3" s="0" t="n">
        <f aca="false">((H3-6.1)/2.3)*$AH3</f>
        <v>-0.151794605001255</v>
      </c>
      <c r="J3" s="0" t="n">
        <f aca="false">((H3-$AF3)/$AG3)*$AH3</f>
        <v>-0.14105625090925</v>
      </c>
      <c r="K3" s="0" t="n">
        <v>7.6809876881433</v>
      </c>
      <c r="L3" s="0" t="n">
        <f aca="false">((K3-6.1)/2.3)*$AH3</f>
        <v>-0.079049384407165</v>
      </c>
      <c r="M3" s="0" t="n">
        <f aca="false">((K3-$AF3)/$AG3)*$AH3</f>
        <v>-0.0423662141073107</v>
      </c>
      <c r="N3" s="0" t="n">
        <v>9.85510421169372</v>
      </c>
      <c r="O3" s="0" t="n">
        <f aca="false">((N3-6.1)/2.3)*$AH3</f>
        <v>-0.187755210584686</v>
      </c>
      <c r="P3" s="0" t="n">
        <f aca="false">((N3-$AF3)/$AG3)*$AH3</f>
        <v>-0.189842321794259</v>
      </c>
      <c r="Q3" s="0" t="n">
        <v>7.77709281262737</v>
      </c>
      <c r="R3" s="0" t="n">
        <f aca="false">((Q3-6.1)/2.3)*$AH3</f>
        <v>-0.0838546406313685</v>
      </c>
      <c r="S3" s="0" t="n">
        <f aca="false">((Q3-$AF3)/$AG3)*$AH3</f>
        <v>-0.0488852803736095</v>
      </c>
      <c r="T3" s="0" t="n">
        <v>5.82828725799647</v>
      </c>
      <c r="U3" s="0" t="n">
        <f aca="false">((T3-6.1)/2.3)*$AH3</f>
        <v>0.0135856371001765</v>
      </c>
      <c r="V3" s="0" t="n">
        <f aca="false">((T3-$AF3)/$AG3)*$AH3</f>
        <v>0.0833073848871879</v>
      </c>
      <c r="W3" s="0" t="n">
        <v>5.30584599603288</v>
      </c>
      <c r="X3" s="0" t="n">
        <f aca="false">((W3-6.1)/2.3)*$AH3</f>
        <v>0.039707700198356</v>
      </c>
      <c r="Y3" s="0" t="n">
        <f aca="false">((W3-$AF3)/$AG3)*$AH3</f>
        <v>0.118745965558856</v>
      </c>
      <c r="Z3" s="0" t="n">
        <v>5.64752287191605</v>
      </c>
      <c r="AA3" s="0" t="n">
        <f aca="false">((Z3-6.1)/2.3)*$AH3</f>
        <v>0.0226238564041975</v>
      </c>
      <c r="AB3" s="0" t="n">
        <f aca="false">((Z3-$AF3)/$AG3)*$AH3</f>
        <v>0.0955691140901962</v>
      </c>
      <c r="AC3" s="0" t="n">
        <v>5.11722927184498</v>
      </c>
      <c r="AD3" s="0" t="n">
        <f aca="false">((AC3-6.1)/2.3)*$AH3</f>
        <v>0.049138536407751</v>
      </c>
      <c r="AE3" s="0" t="n">
        <f aca="false">((AC3-$AF3)/$AG3)*$AH3</f>
        <v>0.131540339745603</v>
      </c>
      <c r="AF3" s="0" t="n">
        <f aca="false">AVERAGE(B3,E3,H3,K3,N3,Q3,T3,W3,Z3,AC3)</f>
        <v>7.05641813870481</v>
      </c>
      <c r="AG3" s="0" t="n">
        <f aca="false">STDEV(B3,E3,H3,K3,N3,Q3,T3,W3,Z3,AC3)</f>
        <v>1.69534851529327</v>
      </c>
      <c r="AH3" s="0" t="n">
        <v>-0.115</v>
      </c>
    </row>
    <row r="4" customFormat="false" ht="15" hidden="false" customHeight="false" outlineLevel="0" collapsed="false">
      <c r="A4" s="0" t="s">
        <v>12</v>
      </c>
      <c r="B4" s="0" t="n">
        <v>12.2267989178861</v>
      </c>
      <c r="C4" s="0" t="n">
        <f aca="false">((B4-13.4)/2.7)*$AH4</f>
        <v>0.0443209297687474</v>
      </c>
      <c r="D4" s="0" t="n">
        <f aca="false">((B4-AF4)/AG4)*$AH4</f>
        <v>0.0704885091642638</v>
      </c>
      <c r="E4" s="0" t="n">
        <v>11.0766011593658</v>
      </c>
      <c r="F4" s="0" t="n">
        <f aca="false">((E4-13.4)/2.7)*$AH4</f>
        <v>0.0877728450906253</v>
      </c>
      <c r="G4" s="0" t="n">
        <f aca="false">((E4-$AF4)/$AG4)*$AH4</f>
        <v>0.171550616797482</v>
      </c>
      <c r="H4" s="0" t="n">
        <v>13.5024677376123</v>
      </c>
      <c r="I4" s="0" t="n">
        <f aca="false">((H4-13.4)/2.7)*$AH4</f>
        <v>-0.00387100342090908</v>
      </c>
      <c r="J4" s="0" t="n">
        <f aca="false">((H4-$AF4)/$AG4)*$AH4</f>
        <v>-0.0415981112525281</v>
      </c>
      <c r="K4" s="0" t="n">
        <v>13.1879332429676</v>
      </c>
      <c r="L4" s="0" t="n">
        <f aca="false">((K4-13.4)/2.7)*$AH4</f>
        <v>0.00801141082122398</v>
      </c>
      <c r="M4" s="0" t="n">
        <f aca="false">((K4-$AF4)/$AG4)*$AH4</f>
        <v>-0.0139615429174999</v>
      </c>
      <c r="N4" s="0" t="n">
        <v>13.1526458510434</v>
      </c>
      <c r="O4" s="0" t="n">
        <f aca="false">((N4-13.4)/2.7)*$AH4</f>
        <v>0.00934449007169376</v>
      </c>
      <c r="P4" s="0" t="n">
        <f aca="false">((N4-$AF4)/$AG4)*$AH4</f>
        <v>-0.0108610167911693</v>
      </c>
      <c r="Q4" s="0" t="n">
        <v>13.496872132438</v>
      </c>
      <c r="R4" s="0" t="n">
        <f aca="false">((Q4-13.4)/2.7)*$AH4</f>
        <v>-0.0036596138921022</v>
      </c>
      <c r="S4" s="0" t="n">
        <f aca="false">((Q4-$AF4)/$AG4)*$AH4</f>
        <v>-0.0411064534934957</v>
      </c>
      <c r="T4" s="0" t="n">
        <v>13.7210251951642</v>
      </c>
      <c r="U4" s="0" t="n">
        <f aca="false">((T4-13.4)/2.7)*$AH4</f>
        <v>-0.0121276184839809</v>
      </c>
      <c r="V4" s="0" t="n">
        <f aca="false">((T4-$AF4)/$AG4)*$AH4</f>
        <v>-0.0608016587603655</v>
      </c>
      <c r="W4" s="0" t="n">
        <v>12.4987747029461</v>
      </c>
      <c r="X4" s="0" t="n">
        <f aca="false">((W4-13.4)/2.7)*$AH4</f>
        <v>0.034046288999814</v>
      </c>
      <c r="Y4" s="0" t="n">
        <f aca="false">((W4-$AF4)/$AG4)*$AH4</f>
        <v>0.0465913611653637</v>
      </c>
      <c r="Z4" s="0" t="n">
        <v>12.0564882181402</v>
      </c>
      <c r="AA4" s="0" t="n">
        <f aca="false">((Z4-13.4)/2.7)*$AH4</f>
        <v>0.0507548895369258</v>
      </c>
      <c r="AB4" s="0" t="n">
        <f aca="false">((Z4-$AF4)/$AG4)*$AH4</f>
        <v>0.0854528560700964</v>
      </c>
      <c r="AC4" s="0" t="n">
        <v>15.3707483800536</v>
      </c>
      <c r="AD4" s="0" t="n">
        <f aca="false">((AC4-13.4)/2.7)*$AH4</f>
        <v>-0.0744504943575804</v>
      </c>
      <c r="AE4" s="0" t="n">
        <f aca="false">((AC4-$AF4)/$AG4)*$AH4</f>
        <v>-0.205754559982148</v>
      </c>
      <c r="AF4" s="0" t="n">
        <f aca="false">AVERAGE(B4,E4,H4,K4,N4,Q4,T4,W4,Z4,AC4)</f>
        <v>13.0290355537617</v>
      </c>
      <c r="AG4" s="0" t="n">
        <f aca="false">STDEV(B4,E4,H4,K4,N4,Q4,T4,W4,Z4,AC4)</f>
        <v>1.16087200352933</v>
      </c>
      <c r="AH4" s="0" t="n">
        <v>-0.102</v>
      </c>
    </row>
    <row r="5" customFormat="false" ht="15" hidden="false" customHeight="false" outlineLevel="0" collapsed="false">
      <c r="A5" s="0" t="s">
        <v>13</v>
      </c>
      <c r="B5" s="0" t="n">
        <v>8.62903717814315</v>
      </c>
      <c r="C5" s="0" t="n">
        <f aca="false">((B5-17.6)/3.8)*$AH5</f>
        <v>0.233717189306271</v>
      </c>
      <c r="D5" s="0" t="n">
        <f aca="false">((B5-AF5)/AG5)*$AH5</f>
        <v>0.074687689125861</v>
      </c>
      <c r="E5" s="0" t="n">
        <v>8.23604467054269</v>
      </c>
      <c r="F5" s="0" t="n">
        <f aca="false">((E5-17.6)/3.8)*$AH5</f>
        <v>0.243955678320072</v>
      </c>
      <c r="G5" s="0" t="n">
        <f aca="false">((E5-$AF5)/$AG5)*$AH5</f>
        <v>0.106362501781699</v>
      </c>
      <c r="H5" s="0" t="n">
        <v>10.2008224609531</v>
      </c>
      <c r="I5" s="0" t="n">
        <f aca="false">((H5-17.6)/3.8)*$AH5</f>
        <v>0.192768046412011</v>
      </c>
      <c r="J5" s="0" t="n">
        <f aca="false">((H5-$AF5)/$AG5)*$AH5</f>
        <v>-0.0519966710218476</v>
      </c>
      <c r="K5" s="0" t="n">
        <v>11.6862425608286</v>
      </c>
      <c r="L5" s="0" t="n">
        <f aca="false">((K5-17.6)/3.8)*$AH5</f>
        <v>0.154068943809992</v>
      </c>
      <c r="M5" s="0" t="n">
        <f aca="false">((K5-$AF5)/$AG5)*$AH5</f>
        <v>-0.171720081694619</v>
      </c>
      <c r="N5" s="0" t="n">
        <v>10.4648964118611</v>
      </c>
      <c r="O5" s="0" t="n">
        <f aca="false">((N5-17.6)/3.8)*$AH5</f>
        <v>0.185888225059408</v>
      </c>
      <c r="P5" s="0" t="n">
        <f aca="false">((N5-$AF5)/$AG5)*$AH5</f>
        <v>-0.0732807737986913</v>
      </c>
      <c r="Q5" s="0" t="n">
        <v>11.1511334344663</v>
      </c>
      <c r="R5" s="0" t="n">
        <f aca="false">((Q5-17.6)/3.8)*$AH5</f>
        <v>0.168009944733641</v>
      </c>
      <c r="S5" s="0" t="n">
        <f aca="false">((Q5-$AF5)/$AG5)*$AH5</f>
        <v>-0.128590808234814</v>
      </c>
      <c r="T5" s="0" t="n">
        <v>8.59984036931811</v>
      </c>
      <c r="U5" s="0" t="n">
        <f aca="false">((T5-17.6)/3.8)*$AH5</f>
        <v>0.23447784300987</v>
      </c>
      <c r="V5" s="0" t="n">
        <f aca="false">((T5-$AF5)/$AG5)*$AH5</f>
        <v>0.077040923428795</v>
      </c>
      <c r="W5" s="0" t="n">
        <v>8.4392894301592</v>
      </c>
      <c r="X5" s="0" t="n">
        <f aca="false">((W5-17.6)/3.8)*$AH5</f>
        <v>0.238660617477431</v>
      </c>
      <c r="Y5" s="0" t="n">
        <f aca="false">((W5-$AF5)/$AG5)*$AH5</f>
        <v>0.0899811724697447</v>
      </c>
      <c r="Z5" s="0" t="n">
        <v>9.19394601935902</v>
      </c>
      <c r="AA5" s="0" t="n">
        <f aca="false">((Z5-17.6)/3.8)*$AH5</f>
        <v>0.218999827390383</v>
      </c>
      <c r="AB5" s="0" t="n">
        <f aca="false">((Z5-$AF5)/$AG5)*$AH5</f>
        <v>0.0291565877254994</v>
      </c>
      <c r="AC5" s="0" t="n">
        <v>8.95569409673192</v>
      </c>
      <c r="AD5" s="0" t="n">
        <f aca="false">((AC5-17.6)/3.8)*$AH5</f>
        <v>0.225206916953563</v>
      </c>
      <c r="AE5" s="0" t="n">
        <f aca="false">((AC5-$AF5)/$AG5)*$AH5</f>
        <v>0.0483594602183735</v>
      </c>
      <c r="AF5" s="0" t="n">
        <f aca="false">AVERAGE(B5,E5,H5,K5,N5,Q5,T5,W5,Z5,AC5)</f>
        <v>9.55569466323632</v>
      </c>
      <c r="AG5" s="0" t="n">
        <f aca="false">STDEV(B5,E5,H5,K5,N5,Q5,T5,W5,Z5,AC5)</f>
        <v>1.22830271090097</v>
      </c>
      <c r="AH5" s="0" t="n">
        <v>-0.099</v>
      </c>
    </row>
    <row r="6" customFormat="false" ht="15" hidden="false" customHeight="false" outlineLevel="0" collapsed="false">
      <c r="A6" s="0" t="s">
        <v>14</v>
      </c>
      <c r="B6" s="0" t="n">
        <v>6.17921510169994</v>
      </c>
      <c r="C6" s="0" t="n">
        <f aca="false">((B6-7.6)/1.1)*$AH6</f>
        <v>0.0568313959320024</v>
      </c>
      <c r="D6" s="0" t="n">
        <f aca="false">((B6-AF6)/AG6)*$AH6</f>
        <v>-0.0824890324043526</v>
      </c>
      <c r="E6" s="0" t="n">
        <v>4.88336951876439</v>
      </c>
      <c r="F6" s="0" t="n">
        <f aca="false">((E6-7.6)/1.1)*$AH6</f>
        <v>0.108665219249424</v>
      </c>
      <c r="G6" s="0" t="n">
        <f aca="false">((E6-$AF6)/$AG6)*$AH6</f>
        <v>-0.000130804313015935</v>
      </c>
      <c r="H6" s="0" t="n">
        <v>4.83015237378095</v>
      </c>
      <c r="I6" s="0" t="n">
        <f aca="false">((H6-7.6)/1.1)*$AH6</f>
        <v>0.110793905048762</v>
      </c>
      <c r="J6" s="0" t="n">
        <f aca="false">((H6-$AF6)/$AG6)*$AH6</f>
        <v>0.00325144263263255</v>
      </c>
      <c r="K6" s="0" t="n">
        <v>4.22972548861579</v>
      </c>
      <c r="L6" s="0" t="n">
        <f aca="false">((K6-7.6)/1.1)*$AH6</f>
        <v>0.134810980455368</v>
      </c>
      <c r="M6" s="0" t="n">
        <f aca="false">((K6-$AF6)/$AG6)*$AH6</f>
        <v>0.0414119264215891</v>
      </c>
      <c r="N6" s="0" t="n">
        <v>5.12173294424539</v>
      </c>
      <c r="O6" s="0" t="n">
        <f aca="false">((N6-7.6)/1.1)*$AH6</f>
        <v>0.0991306822301844</v>
      </c>
      <c r="P6" s="0" t="n">
        <f aca="false">((N6-$AF6)/$AG6)*$AH6</f>
        <v>-0.0152801319975113</v>
      </c>
      <c r="Q6" s="0" t="n">
        <v>4.34159520112607</v>
      </c>
      <c r="R6" s="0" t="n">
        <f aca="false">((Q6-7.6)/1.1)*$AH6</f>
        <v>0.130336191954957</v>
      </c>
      <c r="S6" s="0" t="n">
        <f aca="false">((Q6-$AF6)/$AG6)*$AH6</f>
        <v>0.0343019810540536</v>
      </c>
      <c r="T6" s="0" t="n">
        <v>5.30584354895344</v>
      </c>
      <c r="U6" s="0" t="n">
        <f aca="false">((T6-7.6)/1.1)*$AH6</f>
        <v>0.0917662580418624</v>
      </c>
      <c r="V6" s="0" t="n">
        <f aca="false">((T6-$AF6)/$AG6)*$AH6</f>
        <v>-0.02698138975249</v>
      </c>
      <c r="W6" s="0" t="n">
        <v>5.38153797504682</v>
      </c>
      <c r="X6" s="0" t="n">
        <f aca="false">((W6-7.6)/1.1)*$AH6</f>
        <v>0.0887384809981272</v>
      </c>
      <c r="Y6" s="0" t="n">
        <f aca="false">((W6-$AF6)/$AG6)*$AH6</f>
        <v>-0.0317921935176416</v>
      </c>
      <c r="Z6" s="0" t="n">
        <v>4.85084998526936</v>
      </c>
      <c r="AA6" s="0" t="n">
        <f aca="false">((Z6-7.6)/1.1)*$AH6</f>
        <v>0.109966000589226</v>
      </c>
      <c r="AB6" s="0" t="n">
        <f aca="false">((Z6-$AF6)/$AG6)*$AH6</f>
        <v>0.00193599376252356</v>
      </c>
      <c r="AC6" s="0" t="n">
        <v>3.68909196247403</v>
      </c>
      <c r="AD6" s="0" t="n">
        <f aca="false">((AC6-7.6)/1.1)*$AH6</f>
        <v>0.156436321501039</v>
      </c>
      <c r="AE6" s="0" t="n">
        <f aca="false">((AC6-$AF6)/$AG6)*$AH6</f>
        <v>0.075772208114212</v>
      </c>
      <c r="AF6" s="0" t="n">
        <f aca="false">AVERAGE(B6,E6,H6,K6,N6,Q6,T6,W6,Z6,AC6)</f>
        <v>4.88131140999762</v>
      </c>
      <c r="AG6" s="0" t="n">
        <f aca="false">STDEV(B6,E6,H6,K6,N6,Q6,T6,W6,Z6,AC6)</f>
        <v>0.692307337961803</v>
      </c>
      <c r="AH6" s="0" t="n">
        <v>-0.044</v>
      </c>
    </row>
    <row r="7" customFormat="false" ht="15" hidden="false" customHeight="false" outlineLevel="0" collapsed="false">
      <c r="A7" s="0" t="s">
        <v>15</v>
      </c>
      <c r="B7" s="0" t="n">
        <v>10.4733392670122</v>
      </c>
      <c r="C7" s="0" t="n">
        <f aca="false">((B7-11.8)/0.8)*$AH7</f>
        <v>0.0713080143980943</v>
      </c>
      <c r="D7" s="0" t="n">
        <f aca="false">((B7-AF7)/AG7)*$AH7</f>
        <v>-0.0432477399074472</v>
      </c>
      <c r="E7" s="0" t="n">
        <v>7.24235023857234</v>
      </c>
      <c r="F7" s="0" t="n">
        <f aca="false">((E7-11.8)/0.8)*$AH7</f>
        <v>0.244973674676737</v>
      </c>
      <c r="G7" s="0" t="n">
        <f aca="false">((E7-$AF7)/$AG7)*$AH7</f>
        <v>0.0327210127386741</v>
      </c>
      <c r="H7" s="0" t="n">
        <v>8.66472535867728</v>
      </c>
      <c r="I7" s="0" t="n">
        <f aca="false">((H7-11.8)/0.8)*$AH7</f>
        <v>0.168521011971096</v>
      </c>
      <c r="J7" s="0" t="n">
        <f aca="false">((H7-$AF7)/$AG7)*$AH7</f>
        <v>-0.000722636471557416</v>
      </c>
      <c r="K7" s="0" t="n">
        <v>11.815733737426</v>
      </c>
      <c r="L7" s="0" t="n">
        <f aca="false">((K7-11.8)/0.8)*$AH7</f>
        <v>-0.000845688386647418</v>
      </c>
      <c r="M7" s="0" t="n">
        <f aca="false">((K7-$AF7)/$AG7)*$AH7</f>
        <v>-0.0748108410442003</v>
      </c>
      <c r="N7" s="0" t="n">
        <v>9.08327960985352</v>
      </c>
      <c r="O7" s="0" t="n">
        <f aca="false">((N7-11.8)/0.8)*$AH7</f>
        <v>0.146023720970373</v>
      </c>
      <c r="P7" s="0" t="n">
        <f aca="false">((N7-$AF7)/$AG7)*$AH7</f>
        <v>-0.0105639092511013</v>
      </c>
      <c r="Q7" s="0" t="n">
        <v>10.262262177229</v>
      </c>
      <c r="R7" s="0" t="n">
        <f aca="false">((Q7-11.8)/0.8)*$AH7</f>
        <v>0.0826534079739413</v>
      </c>
      <c r="S7" s="0" t="n">
        <f aca="false">((Q7-$AF7)/$AG7)*$AH7</f>
        <v>-0.0382847817909518</v>
      </c>
      <c r="T7" s="0" t="n">
        <v>6.10259737280117</v>
      </c>
      <c r="U7" s="0" t="n">
        <f aca="false">((T7-11.8)/0.8)*$AH7</f>
        <v>0.306235391211937</v>
      </c>
      <c r="V7" s="0" t="n">
        <f aca="false">((T7-$AF7)/$AG7)*$AH7</f>
        <v>0.0595194954247286</v>
      </c>
      <c r="W7" s="0" t="n">
        <v>7.67687827336346</v>
      </c>
      <c r="X7" s="0" t="n">
        <f aca="false">((W7-11.8)/0.8)*$AH7</f>
        <v>0.221617792806714</v>
      </c>
      <c r="Y7" s="0" t="n">
        <f aca="false">((W7-$AF7)/$AG7)*$AH7</f>
        <v>0.0225041557632137</v>
      </c>
      <c r="Z7" s="0" t="n">
        <v>6.52195489090845</v>
      </c>
      <c r="AA7" s="0" t="n">
        <f aca="false">((Z7-11.8)/0.8)*$AH7</f>
        <v>0.283694924613671</v>
      </c>
      <c r="AB7" s="0" t="n">
        <f aca="false">((Z7-$AF7)/$AG7)*$AH7</f>
        <v>0.0496593358008606</v>
      </c>
      <c r="AC7" s="0" t="n">
        <v>8.49679175696212</v>
      </c>
      <c r="AD7" s="0" t="n">
        <f aca="false">((AC7-11.8)/0.8)*$AH7</f>
        <v>0.177547443063286</v>
      </c>
      <c r="AE7" s="0" t="n">
        <f aca="false">((AC7-$AF7)/$AG7)*$AH7</f>
        <v>0.00322590873778104</v>
      </c>
      <c r="AF7" s="0" t="n">
        <f aca="false">AVERAGE(B7,E7,H7,K7,N7,Q7,T7,W7,Z7,AC7)</f>
        <v>8.63399126828055</v>
      </c>
      <c r="AG7" s="0" t="n">
        <f aca="false">STDEV(B7,E7,H7,K7,N7,Q7,T7,W7,Z7,AC7)</f>
        <v>1.82881149661745</v>
      </c>
      <c r="AH7" s="0" t="n">
        <v>-0.043</v>
      </c>
      <c r="AJ7" s="2"/>
    </row>
    <row r="8" customFormat="false" ht="15" hidden="false" customHeight="false" outlineLevel="0" collapsed="false">
      <c r="A8" s="0" t="s">
        <v>16</v>
      </c>
      <c r="B8" s="0" t="n">
        <v>6.34734616852473</v>
      </c>
      <c r="C8" s="0" t="n">
        <f aca="false">((B8-7.2)/1.9)*$AH8</f>
        <v>-0.00673147761691003</v>
      </c>
      <c r="D8" s="0" t="n">
        <f aca="false">((B8-AF8)/AG8)*$AH8</f>
        <v>0.000553270933738462</v>
      </c>
      <c r="E8" s="0" t="n">
        <v>5.69776713482597</v>
      </c>
      <c r="F8" s="0" t="n">
        <f aca="false">((E8-7.2)/1.9)*$AH8</f>
        <v>-0.0118597331461108</v>
      </c>
      <c r="G8" s="0" t="n">
        <f aca="false">((E8-$AF8)/$AG8)*$AH8</f>
        <v>-0.00836065925942471</v>
      </c>
      <c r="H8" s="0" t="n">
        <v>6.63122801578761</v>
      </c>
      <c r="I8" s="0" t="n">
        <f aca="false">((H8-7.2)/1.9)*$AH8</f>
        <v>-0.00449030513851887</v>
      </c>
      <c r="J8" s="0" t="n">
        <f aca="false">((H8-$AF8)/$AG8)*$AH8</f>
        <v>0.00444887537650905</v>
      </c>
      <c r="K8" s="0" t="n">
        <v>8.33264920468809</v>
      </c>
      <c r="L8" s="0" t="n">
        <f aca="false">((K8-7.2)/1.9)*$AH8</f>
        <v>0.00894196740543229</v>
      </c>
      <c r="M8" s="0" t="n">
        <f aca="false">((K8-$AF8)/$AG8)*$AH8</f>
        <v>0.0277968421676615</v>
      </c>
      <c r="N8" s="0" t="n">
        <v>6.48556217545495</v>
      </c>
      <c r="O8" s="0" t="n">
        <f aca="false">((N8-7.2)/1.9)*$AH8</f>
        <v>-0.00564029861482934</v>
      </c>
      <c r="P8" s="0" t="n">
        <f aca="false">((N8-$AF8)/$AG8)*$AH8</f>
        <v>0.00244995751602907</v>
      </c>
      <c r="Q8" s="0" t="n">
        <v>7.61601816908954</v>
      </c>
      <c r="R8" s="0" t="n">
        <f aca="false">((Q8-7.2)/1.9)*$AH8</f>
        <v>0.00328435396649637</v>
      </c>
      <c r="S8" s="0" t="n">
        <f aca="false">((Q8-$AF8)/$AG8)*$AH8</f>
        <v>0.0179627824240675</v>
      </c>
      <c r="T8" s="0" t="n">
        <v>4.59422235864495</v>
      </c>
      <c r="U8" s="0" t="n">
        <f aca="false">((T8-7.2)/1.9)*$AH8</f>
        <v>-0.0205719287475399</v>
      </c>
      <c r="V8" s="0" t="n">
        <f aca="false">((T8-$AF8)/$AG8)*$AH8</f>
        <v>-0.0235041915928117</v>
      </c>
      <c r="W8" s="0" t="n">
        <v>5.21166394877386</v>
      </c>
      <c r="X8" s="0" t="n">
        <f aca="false">((W8-7.2)/1.9)*$AH8</f>
        <v>-0.0156973898781011</v>
      </c>
      <c r="Y8" s="0" t="n">
        <f aca="false">((W8-$AF8)/$AG8)*$AH8</f>
        <v>-0.0150312715211378</v>
      </c>
      <c r="Z8" s="0" t="n">
        <v>5.77057485954341</v>
      </c>
      <c r="AA8" s="0" t="n">
        <f aca="false">((Z8-7.2)/1.9)*$AH8</f>
        <v>-0.0112849353193941</v>
      </c>
      <c r="AB8" s="0" t="n">
        <f aca="false">((Z8-$AF8)/$AG8)*$AH8</f>
        <v>-0.00736154607690892</v>
      </c>
      <c r="AC8" s="0" t="n">
        <v>6.383248123109</v>
      </c>
      <c r="AD8" s="0" t="n">
        <f aca="false">((AC8-7.2)/1.9)*$AH8</f>
        <v>-0.00644804113335</v>
      </c>
      <c r="AE8" s="0" t="n">
        <f aca="false">((AC8-$AF8)/$AG8)*$AH8</f>
        <v>0.00104594003227761</v>
      </c>
      <c r="AF8" s="0" t="n">
        <f aca="false">AVERAGE(B8,E8,H8,K8,N8,Q8,T8,W8,Z8,AC8)</f>
        <v>6.30702801584421</v>
      </c>
      <c r="AG8" s="0" t="n">
        <f aca="false">STDEV(B8,E8,H8,K8,N8,Q8,T8,W8,Z8,AC8)</f>
        <v>1.09308523786227</v>
      </c>
      <c r="AH8" s="0" t="n">
        <v>0.015</v>
      </c>
    </row>
    <row r="9" customFormat="false" ht="15" hidden="false" customHeight="false" outlineLevel="0" collapsed="false">
      <c r="A9" s="0" t="s">
        <v>17</v>
      </c>
      <c r="B9" s="0" t="n">
        <v>10.5847536942272</v>
      </c>
      <c r="C9" s="0" t="n">
        <f aca="false">((B9-10)/2.3)*$AH9</f>
        <v>0.0165256478803339</v>
      </c>
      <c r="D9" s="0" t="n">
        <f aca="false">((B9-AF9)/AG9)*$AH9</f>
        <v>-0.0725922579129335</v>
      </c>
      <c r="E9" s="0" t="n">
        <v>11.0341607402404</v>
      </c>
      <c r="F9" s="0" t="n">
        <f aca="false">((E9-10)/2.3)*$AH9</f>
        <v>0.0292262817894026</v>
      </c>
      <c r="G9" s="0" t="n">
        <f aca="false">((E9-$AF9)/$AG9)*$AH9</f>
        <v>-0.0564970026774561</v>
      </c>
      <c r="H9" s="0" t="n">
        <v>14.9472854855419</v>
      </c>
      <c r="I9" s="0" t="n">
        <f aca="false">((H9-10)/2.3)*$AH9</f>
        <v>0.139814589808793</v>
      </c>
      <c r="J9" s="0" t="n">
        <f aca="false">((H9-$AF9)/$AG9)*$AH9</f>
        <v>0.0836493125675436</v>
      </c>
      <c r="K9" s="0" t="n">
        <v>13.964582261204</v>
      </c>
      <c r="L9" s="0" t="n">
        <f aca="false">((K9-10)/2.3)*$AH9</f>
        <v>0.112042542164461</v>
      </c>
      <c r="M9" s="0" t="n">
        <f aca="false">((K9-$AF9)/$AG9)*$AH9</f>
        <v>0.048454361004678</v>
      </c>
      <c r="N9" s="0" t="n">
        <v>14.6510375825993</v>
      </c>
      <c r="O9" s="0" t="n">
        <f aca="false">((N9-10)/2.3)*$AH9</f>
        <v>0.131442366464763</v>
      </c>
      <c r="P9" s="0" t="n">
        <f aca="false">((N9-$AF9)/$AG9)*$AH9</f>
        <v>0.073039364073999</v>
      </c>
      <c r="Q9" s="0" t="n">
        <v>14.9749889486229</v>
      </c>
      <c r="R9" s="0" t="n">
        <f aca="false">((Q9-10)/2.3)*$AH9</f>
        <v>0.14059751376543</v>
      </c>
      <c r="S9" s="0" t="n">
        <f aca="false">((Q9-$AF9)/$AG9)*$AH9</f>
        <v>0.0846414961862717</v>
      </c>
      <c r="T9" s="0" t="n">
        <v>12.3170338073268</v>
      </c>
      <c r="U9" s="0" t="n">
        <f aca="false">((T9-10)/2.3)*$AH9</f>
        <v>0.0654813902070617</v>
      </c>
      <c r="V9" s="0" t="n">
        <f aca="false">((T9-$AF9)/$AG9)*$AH9</f>
        <v>-0.0105516405994686</v>
      </c>
      <c r="W9" s="0" t="n">
        <v>11.0435018540618</v>
      </c>
      <c r="X9" s="0" t="n">
        <f aca="false">((W9-10)/2.3)*$AH9</f>
        <v>0.029490269788703</v>
      </c>
      <c r="Y9" s="0" t="n">
        <f aca="false">((W9-$AF9)/$AG9)*$AH9</f>
        <v>-0.0561624560510228</v>
      </c>
      <c r="Z9" s="0" t="n">
        <v>11.4208213945066</v>
      </c>
      <c r="AA9" s="0" t="n">
        <f aca="false">((Z9-10)/2.3)*$AH9</f>
        <v>0.0401536481056213</v>
      </c>
      <c r="AB9" s="0" t="n">
        <f aca="false">((Z9-$AF9)/$AG9)*$AH9</f>
        <v>-0.0426489734239309</v>
      </c>
      <c r="AC9" s="0" t="n">
        <v>11.1783707733825</v>
      </c>
      <c r="AD9" s="0" t="n">
        <f aca="false">((AC9-10)/2.3)*$AH9</f>
        <v>0.0333017827260272</v>
      </c>
      <c r="AE9" s="0" t="n">
        <f aca="false">((AC9-$AF9)/$AG9)*$AH9</f>
        <v>-0.0513322031676803</v>
      </c>
      <c r="AF9" s="0" t="n">
        <f aca="false">AVERAGE(B9,E9,H9,K9,N9,Q9,T9,W9,Z9,AC9)</f>
        <v>12.6116536541713</v>
      </c>
      <c r="AG9" s="0" t="n">
        <f aca="false">STDEV(B9,E9,H9,K9,N9,Q9,T9,W9,Z9,AC9)</f>
        <v>1.81491113769167</v>
      </c>
      <c r="AH9" s="0" t="n">
        <v>0.065</v>
      </c>
    </row>
    <row r="10" customFormat="false" ht="15" hidden="false" customHeight="false" outlineLevel="0" collapsed="false">
      <c r="A10" s="0" t="s">
        <v>18</v>
      </c>
      <c r="B10" s="0" t="n">
        <v>3.77645737553554</v>
      </c>
      <c r="C10" s="0" t="n">
        <f aca="false">((B10-1.2)/1)*$AH10</f>
        <v>0.345245288321762</v>
      </c>
      <c r="D10" s="0" t="n">
        <f aca="false">((B10-AF10)/AG10)*$AH10</f>
        <v>0.210919963973729</v>
      </c>
      <c r="E10" s="0" t="n">
        <v>3.25325308958636</v>
      </c>
      <c r="F10" s="0" t="n">
        <f aca="false">((E10-1.2)/1)*$AH10</f>
        <v>0.275135914004572</v>
      </c>
      <c r="G10" s="0" t="n">
        <f aca="false">((E10-$AF10)/$AG10)*$AH10</f>
        <v>0.0783036813910537</v>
      </c>
      <c r="H10" s="0" t="n">
        <v>2.60360069549101</v>
      </c>
      <c r="I10" s="0" t="n">
        <f aca="false">((H10-1.2)/1)*$AH10</f>
        <v>0.188082493195795</v>
      </c>
      <c r="J10" s="0" t="n">
        <f aca="false">((H10-$AF10)/$AG10)*$AH10</f>
        <v>-0.0863633287798619</v>
      </c>
      <c r="K10" s="0" t="n">
        <v>2.50822833280679</v>
      </c>
      <c r="L10" s="0" t="n">
        <f aca="false">((K10-1.2)/1)*$AH10</f>
        <v>0.17530259659611</v>
      </c>
      <c r="M10" s="0" t="n">
        <f aca="false">((K10-$AF10)/$AG10)*$AH10</f>
        <v>-0.110537305446285</v>
      </c>
      <c r="N10" s="0" t="n">
        <v>3.13561246715465</v>
      </c>
      <c r="O10" s="0" t="n">
        <f aca="false">((N10-1.2)/1)*$AH10</f>
        <v>0.259372070598723</v>
      </c>
      <c r="P10" s="0" t="n">
        <f aca="false">((N10-$AF10)/$AG10)*$AH10</f>
        <v>0.0484853820258211</v>
      </c>
      <c r="Q10" s="0" t="n">
        <v>2.12418768996495</v>
      </c>
      <c r="R10" s="0" t="n">
        <f aca="false">((Q10-1.2)/1)*$AH10</f>
        <v>0.123841150455303</v>
      </c>
      <c r="S10" s="0" t="n">
        <f aca="false">((Q10-$AF10)/$AG10)*$AH10</f>
        <v>-0.207879861274072</v>
      </c>
      <c r="T10" s="0" t="n">
        <v>3.49192254526896</v>
      </c>
      <c r="U10" s="0" t="n">
        <f aca="false">((T10-1.2)/1)*$AH10</f>
        <v>0.307117621066041</v>
      </c>
      <c r="V10" s="0" t="n">
        <f aca="false">((T10-$AF10)/$AG10)*$AH10</f>
        <v>0.138799087924729</v>
      </c>
      <c r="W10" s="0" t="n">
        <v>3.27202219604798</v>
      </c>
      <c r="X10" s="0" t="n">
        <f aca="false">((W10-1.2)/1)*$AH10</f>
        <v>0.277650974270429</v>
      </c>
      <c r="Y10" s="0" t="n">
        <f aca="false">((W10-$AF10)/$AG10)*$AH10</f>
        <v>0.0830610757648839</v>
      </c>
      <c r="Z10" s="0" t="n">
        <v>2.88217447320299</v>
      </c>
      <c r="AA10" s="0" t="n">
        <f aca="false">((Z10-1.2)/1)*$AH10</f>
        <v>0.225411379409201</v>
      </c>
      <c r="AB10" s="0" t="n">
        <f aca="false">((Z10-$AF10)/$AG10)*$AH10</f>
        <v>-0.0157533972152653</v>
      </c>
      <c r="AC10" s="0" t="n">
        <v>2.3957966483597</v>
      </c>
      <c r="AD10" s="0" t="n">
        <f aca="false">((AC10-1.2)/1)*$AH10</f>
        <v>0.1602367508802</v>
      </c>
      <c r="AE10" s="0" t="n">
        <f aca="false">((AC10-$AF10)/$AG10)*$AH10</f>
        <v>-0.139035298364733</v>
      </c>
      <c r="AF10" s="0" t="n">
        <f aca="false">AVERAGE(B10,E10,H10,K10,N10,Q10,T10,W10,Z10,AC10)</f>
        <v>2.94432555134189</v>
      </c>
      <c r="AG10" s="0" t="n">
        <f aca="false">STDEV(B10,E10,H10,K10,N10,Q10,T10,W10,Z10,AC10)</f>
        <v>0.528663396016119</v>
      </c>
      <c r="AH10" s="0" t="n">
        <v>0.134</v>
      </c>
      <c r="AJ10" s="2"/>
    </row>
    <row r="11" customFormat="false" ht="15" hidden="false" customHeight="false" outlineLevel="0" collapsed="false">
      <c r="A11" s="0" t="s">
        <v>19</v>
      </c>
      <c r="B11" s="0" t="n">
        <v>6.54280577605063</v>
      </c>
      <c r="C11" s="0" t="n">
        <f aca="false">((B11-3.7)/1.2)*$AH11</f>
        <v>0.31744664499232</v>
      </c>
      <c r="D11" s="0" t="n">
        <f aca="false">((B11-AF11)/AG11)*$AH11</f>
        <v>0.118230407224726</v>
      </c>
      <c r="E11" s="0" t="n">
        <v>5.52738527073233</v>
      </c>
      <c r="F11" s="0" t="n">
        <f aca="false">((E11-3.7)/1.2)*$AH11</f>
        <v>0.204058021898443</v>
      </c>
      <c r="G11" s="0" t="n">
        <f aca="false">((E11-$AF11)/$AG11)*$AH11</f>
        <v>-0.0576517873582086</v>
      </c>
      <c r="H11" s="0" t="n">
        <v>6.78697149437664</v>
      </c>
      <c r="I11" s="0" t="n">
        <f aca="false">((H11-3.7)/1.2)*$AH11</f>
        <v>0.344711816872058</v>
      </c>
      <c r="J11" s="0" t="n">
        <f aca="false">((H11-$AF11)/$AG11)*$AH11</f>
        <v>0.160522641974936</v>
      </c>
      <c r="K11" s="0" t="n">
        <v>6.72543003866058</v>
      </c>
      <c r="L11" s="0" t="n">
        <f aca="false">((K11-3.7)/1.2)*$AH11</f>
        <v>0.337839687650431</v>
      </c>
      <c r="M11" s="0" t="n">
        <f aca="false">((K11-$AF11)/$AG11)*$AH11</f>
        <v>0.149862973165336</v>
      </c>
      <c r="N11" s="0" t="n">
        <v>6.07546968847509</v>
      </c>
      <c r="O11" s="0" t="n">
        <f aca="false">((N11-3.7)/1.2)*$AH11</f>
        <v>0.265260781879718</v>
      </c>
      <c r="P11" s="0" t="n">
        <f aca="false">((N11-$AF11)/$AG11)*$AH11</f>
        <v>0.0372825671327806</v>
      </c>
      <c r="Q11" s="0" t="n">
        <v>6.45356513990221</v>
      </c>
      <c r="R11" s="0" t="n">
        <f aca="false">((Q11-3.7)/1.2)*$AH11</f>
        <v>0.307481440622413</v>
      </c>
      <c r="S11" s="0" t="n">
        <f aca="false">((Q11-$AF11)/$AG11)*$AH11</f>
        <v>0.102772930396601</v>
      </c>
      <c r="T11" s="0" t="n">
        <v>5.08819816250662</v>
      </c>
      <c r="U11" s="0" t="n">
        <f aca="false">((T11-3.7)/1.2)*$AH11</f>
        <v>0.155015461479906</v>
      </c>
      <c r="V11" s="0" t="n">
        <f aca="false">((T11-$AF11)/$AG11)*$AH11</f>
        <v>-0.133723909225648</v>
      </c>
      <c r="W11" s="0" t="n">
        <v>5.58712736690466</v>
      </c>
      <c r="X11" s="0" t="n">
        <f aca="false">((W11-3.7)/1.2)*$AH11</f>
        <v>0.210729222637687</v>
      </c>
      <c r="Y11" s="0" t="n">
        <f aca="false">((W11-$AF11)/$AG11)*$AH11</f>
        <v>-0.0473037877573137</v>
      </c>
      <c r="Z11" s="0" t="n">
        <v>5.30672404794614</v>
      </c>
      <c r="AA11" s="0" t="n">
        <f aca="false">((Z11-3.7)/1.2)*$AH11</f>
        <v>0.179417518687319</v>
      </c>
      <c r="AB11" s="0" t="n">
        <f aca="false">((Z11-$AF11)/$AG11)*$AH11</f>
        <v>-0.0958727804538948</v>
      </c>
      <c r="AC11" s="0" t="n">
        <v>4.50858580845123</v>
      </c>
      <c r="AD11" s="0" t="n">
        <f aca="false">((AC11-3.7)/1.2)*$AH11</f>
        <v>0.0902920819437206</v>
      </c>
      <c r="AE11" s="0" t="n">
        <f aca="false">((AC11-$AF11)/$AG11)*$AH11</f>
        <v>-0.234119255099314</v>
      </c>
      <c r="AF11" s="0" t="n">
        <f aca="false">AVERAGE(B11,E11,H11,K11,N11,Q11,T11,W11,Z11,AC11)</f>
        <v>5.86022627940061</v>
      </c>
      <c r="AG11" s="0" t="n">
        <f aca="false">STDEV(B11,E11,H11,K11,N11,Q11,T11,W11,Z11,AC11)</f>
        <v>0.773622071496793</v>
      </c>
      <c r="AH11" s="0" t="n">
        <v>0.134</v>
      </c>
    </row>
    <row r="12" customFormat="false" ht="15" hidden="false" customHeight="false" outlineLevel="0" collapsed="false">
      <c r="A12" s="0" t="s">
        <v>20</v>
      </c>
      <c r="B12" s="0" t="n">
        <v>3.8473096210413</v>
      </c>
      <c r="C12" s="0" t="n">
        <f aca="false">((B12-4.5)/0.8)*$AH12</f>
        <v>-0.113404953344074</v>
      </c>
      <c r="D12" s="0" t="n">
        <f aca="false">((B12-AF12)/AG12)*$AH12</f>
        <v>0.171133669362806</v>
      </c>
      <c r="E12" s="0" t="n">
        <v>3.27909909658547</v>
      </c>
      <c r="F12" s="0" t="n">
        <f aca="false">((E12-4.5)/0.8)*$AH12</f>
        <v>-0.212131531968275</v>
      </c>
      <c r="G12" s="0" t="n">
        <f aca="false">((E12-$AF12)/$AG12)*$AH12</f>
        <v>0.0423130545922035</v>
      </c>
      <c r="H12" s="0" t="n">
        <v>2.79349279109419</v>
      </c>
      <c r="I12" s="0" t="n">
        <f aca="false">((H12-4.5)/0.8)*$AH12</f>
        <v>-0.296505627547385</v>
      </c>
      <c r="J12" s="0" t="n">
        <f aca="false">((H12-$AF12)/$AG12)*$AH12</f>
        <v>-0.067780124110843</v>
      </c>
      <c r="K12" s="0" t="n">
        <v>2.10892940659486</v>
      </c>
      <c r="L12" s="0" t="n">
        <f aca="false">((K12-4.5)/0.8)*$AH12</f>
        <v>-0.415448515604143</v>
      </c>
      <c r="M12" s="0" t="n">
        <f aca="false">((K12-$AF12)/$AG12)*$AH12</f>
        <v>-0.222979424801555</v>
      </c>
      <c r="N12" s="0" t="n">
        <v>3.19227342731554</v>
      </c>
      <c r="O12" s="0" t="n">
        <f aca="false">((N12-4.5)/0.8)*$AH12</f>
        <v>-0.227217492003925</v>
      </c>
      <c r="P12" s="0" t="n">
        <f aca="false">((N12-$AF12)/$AG12)*$AH12</f>
        <v>0.0226285615886059</v>
      </c>
      <c r="Q12" s="0" t="n">
        <v>2.39104585815231</v>
      </c>
      <c r="R12" s="0" t="n">
        <f aca="false">((Q12-4.5)/0.8)*$AH12</f>
        <v>-0.366430782146036</v>
      </c>
      <c r="S12" s="0" t="n">
        <f aca="false">((Q12-$AF12)/$AG12)*$AH12</f>
        <v>-0.159020006307263</v>
      </c>
      <c r="T12" s="0" t="n">
        <v>3.86734047736486</v>
      </c>
      <c r="U12" s="0" t="n">
        <f aca="false">((T12-4.5)/0.8)*$AH12</f>
        <v>-0.109924592057856</v>
      </c>
      <c r="V12" s="0" t="n">
        <f aca="false">((T12-$AF12)/$AG12)*$AH12</f>
        <v>0.175674921442664</v>
      </c>
      <c r="W12" s="0" t="n">
        <v>3.72193194999819</v>
      </c>
      <c r="X12" s="0" t="n">
        <f aca="false">((W12-4.5)/0.8)*$AH12</f>
        <v>-0.135189323687814</v>
      </c>
      <c r="Y12" s="0" t="n">
        <f aca="false">((W12-$AF12)/$AG12)*$AH12</f>
        <v>0.142708943020843</v>
      </c>
      <c r="Z12" s="0" t="n">
        <v>3.10303120829994</v>
      </c>
      <c r="AA12" s="0" t="n">
        <f aca="false">((Z12-4.5)/0.8)*$AH12</f>
        <v>-0.242723327557885</v>
      </c>
      <c r="AB12" s="0" t="n">
        <f aca="false">((Z12-$AF12)/$AG12)*$AH12</f>
        <v>0.00239620575870966</v>
      </c>
      <c r="AC12" s="0" t="n">
        <v>2.62016481128346</v>
      </c>
      <c r="AD12" s="0" t="n">
        <f aca="false">((AC12-4.5)/0.8)*$AH12</f>
        <v>-0.326621364039499</v>
      </c>
      <c r="AE12" s="0" t="n">
        <f aca="false">((AC12-$AF12)/$AG12)*$AH12</f>
        <v>-0.107075800546172</v>
      </c>
      <c r="AF12" s="0" t="n">
        <f aca="false">AVERAGE(B12,E12,H12,K12,N12,Q12,T12,W12,Z12,AC12)</f>
        <v>3.09246186477301</v>
      </c>
      <c r="AG12" s="0" t="n">
        <f aca="false">STDEV(B12,E12,H12,K12,N12,Q12,T12,W12,Z12,AC12)</f>
        <v>0.613110432984711</v>
      </c>
      <c r="AH12" s="0" t="n">
        <v>0.139</v>
      </c>
    </row>
    <row r="13" customFormat="false" ht="15" hidden="false" customHeight="false" outlineLevel="0" collapsed="false">
      <c r="A13" s="0" t="s">
        <v>21</v>
      </c>
      <c r="B13" s="0" t="n">
        <v>2.67567529005481</v>
      </c>
      <c r="C13" s="0" t="n">
        <f aca="false">((B13-1)/0.8)*$AH13</f>
        <v>0.330945869785825</v>
      </c>
      <c r="D13" s="0" t="n">
        <f aca="false">((B13-AF13)/AG13)*$AH13</f>
        <v>0.148313820293711</v>
      </c>
      <c r="E13" s="0" t="n">
        <v>1.9735376633002</v>
      </c>
      <c r="F13" s="0" t="n">
        <f aca="false">((E13-1)/0.8)*$AH13</f>
        <v>0.19227368850179</v>
      </c>
      <c r="G13" s="0" t="n">
        <f aca="false">((E13-$AF13)/$AG13)*$AH13</f>
        <v>-0.0369049017110391</v>
      </c>
      <c r="H13" s="0" t="n">
        <v>1.25174639610995</v>
      </c>
      <c r="I13" s="0" t="n">
        <f aca="false">((H13-1)/0.8)*$AH13</f>
        <v>0.0497199132317151</v>
      </c>
      <c r="J13" s="0" t="n">
        <f aca="false">((H13-$AF13)/$AG13)*$AH13</f>
        <v>-0.227308108958455</v>
      </c>
      <c r="K13" s="0" t="n">
        <v>1.49919818459344</v>
      </c>
      <c r="L13" s="0" t="n">
        <f aca="false">((K13-1)/0.8)*$AH13</f>
        <v>0.0985916414572044</v>
      </c>
      <c r="M13" s="0" t="n">
        <f aca="false">((K13-$AF13)/$AG13)*$AH13</f>
        <v>-0.162032154111045</v>
      </c>
      <c r="N13" s="0" t="n">
        <v>2.10019785524528</v>
      </c>
      <c r="O13" s="0" t="n">
        <f aca="false">((N13-1)/0.8)*$AH13</f>
        <v>0.217289076410943</v>
      </c>
      <c r="P13" s="0" t="n">
        <f aca="false">((N13-$AF13)/$AG13)*$AH13</f>
        <v>-0.00349287821732738</v>
      </c>
      <c r="Q13" s="0" t="n">
        <v>2.43168464605448</v>
      </c>
      <c r="R13" s="0" t="n">
        <f aca="false">((Q13-1)/0.8)*$AH13</f>
        <v>0.28275771759576</v>
      </c>
      <c r="S13" s="0" t="n">
        <f aca="false">((Q13-$AF13)/$AG13)*$AH13</f>
        <v>0.0839508898070768</v>
      </c>
      <c r="T13" s="0" t="n">
        <v>2.07399489370266</v>
      </c>
      <c r="U13" s="0" t="n">
        <f aca="false">((T13-1)/0.8)*$AH13</f>
        <v>0.212113991506275</v>
      </c>
      <c r="V13" s="0" t="n">
        <f aca="false">((T13-$AF13)/$AG13)*$AH13</f>
        <v>-0.0104050260139015</v>
      </c>
      <c r="W13" s="0" t="n">
        <v>3.36357957874017</v>
      </c>
      <c r="X13" s="0" t="n">
        <f aca="false">((W13-1)/0.8)*$AH13</f>
        <v>0.466806966801184</v>
      </c>
      <c r="Y13" s="0" t="n">
        <f aca="false">((W13-$AF13)/$AG13)*$AH13</f>
        <v>0.329777892801561</v>
      </c>
      <c r="Z13" s="0" t="n">
        <v>1.86496966885526</v>
      </c>
      <c r="AA13" s="0" t="n">
        <f aca="false">((Z13-1)/0.8)*$AH13</f>
        <v>0.170831509598914</v>
      </c>
      <c r="AB13" s="0" t="n">
        <f aca="false">((Z13-$AF13)/$AG13)*$AH13</f>
        <v>-0.0655443370802226</v>
      </c>
      <c r="AC13" s="0" t="n">
        <v>1.89980438249092</v>
      </c>
      <c r="AD13" s="0" t="n">
        <f aca="false">((AC13-1)/0.8)*$AH13</f>
        <v>0.177711365541957</v>
      </c>
      <c r="AE13" s="0" t="n">
        <f aca="false">((AC13-$AF13)/$AG13)*$AH13</f>
        <v>-0.0563551968103574</v>
      </c>
      <c r="AF13" s="0" t="n">
        <f aca="false">AVERAGE(B13,E13,H13,K13,N13,Q13,T13,W13,Z13,AC13)</f>
        <v>2.11343885591472</v>
      </c>
      <c r="AG13" s="0" t="n">
        <f aca="false">STDEV(B13,E13,H13,K13,N13,Q13,T13,W13,Z13,AC13)</f>
        <v>0.598955353035983</v>
      </c>
      <c r="AH13" s="0" t="n">
        <v>0.158</v>
      </c>
    </row>
    <row r="14" customFormat="false" ht="15" hidden="false" customHeight="false" outlineLevel="0" collapsed="false">
      <c r="A14" s="0" t="s">
        <v>22</v>
      </c>
      <c r="B14" s="0" t="n">
        <v>7.10107124784414</v>
      </c>
      <c r="C14" s="0" t="n">
        <f aca="false">((B14-6.6)/1.5)*$AH14</f>
        <v>0.0564540272571065</v>
      </c>
      <c r="D14" s="0" t="n">
        <f aca="false">((B14-AF14)/AG14)*$AH14</f>
        <v>0.224365725891805</v>
      </c>
      <c r="E14" s="0" t="n">
        <v>6.78272160798975</v>
      </c>
      <c r="F14" s="0" t="n">
        <f aca="false">((E14-6.6)/1.5)*$AH14</f>
        <v>0.0205866345001785</v>
      </c>
      <c r="G14" s="0" t="n">
        <f aca="false">((E14-$AF14)/$AG14)*$AH14</f>
        <v>0.139240727817141</v>
      </c>
      <c r="H14" s="0" t="n">
        <v>5.9373332324765</v>
      </c>
      <c r="I14" s="0" t="n">
        <f aca="false">((H14-6.6)/1.5)*$AH14</f>
        <v>-0.0746604558076476</v>
      </c>
      <c r="J14" s="0" t="n">
        <f aca="false">((H14-$AF14)/$AG14)*$AH14</f>
        <v>-0.0868116210117283</v>
      </c>
      <c r="K14" s="0" t="n">
        <v>5.80536439676304</v>
      </c>
      <c r="L14" s="0" t="n">
        <f aca="false">((K14-6.6)/1.5)*$AH14</f>
        <v>-0.0895289446313641</v>
      </c>
      <c r="M14" s="0" t="n">
        <f aca="false">((K14-$AF14)/$AG14)*$AH14</f>
        <v>-0.122099384777261</v>
      </c>
      <c r="N14" s="0" t="n">
        <v>6.03173212377946</v>
      </c>
      <c r="O14" s="0" t="n">
        <f aca="false">((N14-6.6)/1.5)*$AH14</f>
        <v>-0.0640248473875141</v>
      </c>
      <c r="P14" s="0" t="n">
        <f aca="false">((N14-$AF14)/$AG14)*$AH14</f>
        <v>-0.0615698602731565</v>
      </c>
      <c r="Q14" s="0" t="n">
        <v>5.31383567550206</v>
      </c>
      <c r="R14" s="0" t="n">
        <f aca="false">((Q14-6.6)/1.5)*$AH14</f>
        <v>-0.144907847226768</v>
      </c>
      <c r="S14" s="0" t="n">
        <f aca="false">((Q14-$AF14)/$AG14)*$AH14</f>
        <v>-0.253531546818095</v>
      </c>
      <c r="T14" s="0" t="n">
        <v>6.93369308589753</v>
      </c>
      <c r="U14" s="0" t="n">
        <f aca="false">((T14-6.6)/1.5)*$AH14</f>
        <v>0.0375960876777884</v>
      </c>
      <c r="V14" s="0" t="n">
        <f aca="false">((T14-$AF14)/$AG14)*$AH14</f>
        <v>0.179609696891857</v>
      </c>
      <c r="W14" s="0" t="n">
        <v>6.77116226044188</v>
      </c>
      <c r="X14" s="0" t="n">
        <f aca="false">((W14-6.6)/1.5)*$AH14</f>
        <v>0.0192842813431185</v>
      </c>
      <c r="Y14" s="0" t="n">
        <f aca="false">((W14-$AF14)/$AG14)*$AH14</f>
        <v>0.136149819851274</v>
      </c>
      <c r="Z14" s="0" t="n">
        <v>6.45870038346208</v>
      </c>
      <c r="AA14" s="0" t="n">
        <f aca="false">((Z14-6.6)/1.5)*$AH14</f>
        <v>-0.0159197567966056</v>
      </c>
      <c r="AB14" s="0" t="n">
        <f aca="false">((Z14-$AF14)/$AG14)*$AH14</f>
        <v>0.0525991782093438</v>
      </c>
      <c r="AC14" s="0" t="n">
        <v>5.48429086970795</v>
      </c>
      <c r="AD14" s="0" t="n">
        <f aca="false">((AC14-6.6)/1.5)*$AH14</f>
        <v>-0.125703228679571</v>
      </c>
      <c r="AE14" s="0" t="n">
        <f aca="false">((AC14-$AF14)/$AG14)*$AH14</f>
        <v>-0.20795273578118</v>
      </c>
      <c r="AF14" s="0" t="n">
        <f aca="false">AVERAGE(B14,E14,H14,K14,N14,Q14,T14,W14,Z14,AC14)</f>
        <v>6.26199048838644</v>
      </c>
      <c r="AG14" s="0" t="n">
        <f aca="false">STDEV(B14,E14,H14,K14,N14,Q14,T14,W14,Z14,AC14)</f>
        <v>0.632024556267267</v>
      </c>
      <c r="AH14" s="0" t="n">
        <v>0.169</v>
      </c>
    </row>
    <row r="15" customFormat="false" ht="15" hidden="false" customHeight="false" outlineLevel="0" collapsed="false">
      <c r="A15" s="0" t="s">
        <v>23</v>
      </c>
      <c r="B15" s="0" t="n">
        <v>8.53866307782795</v>
      </c>
      <c r="C15" s="0" t="n">
        <f aca="false">((B15-2.1)/1.2)*$AH15</f>
        <v>0.955068356544479</v>
      </c>
      <c r="D15" s="0" t="n">
        <f aca="false">((B15-AF15)/AG15)*$AH15</f>
        <v>0.0778719547021566</v>
      </c>
      <c r="E15" s="0" t="n">
        <v>9.69715569076742</v>
      </c>
      <c r="F15" s="0" t="n">
        <f aca="false">((E15-2.1)/1.2)*$AH15</f>
        <v>1.12691142746383</v>
      </c>
      <c r="G15" s="0" t="n">
        <f aca="false">((E15-$AF15)/$AG15)*$AH15</f>
        <v>0.234824498684769</v>
      </c>
      <c r="H15" s="0" t="n">
        <v>8.252790829873</v>
      </c>
      <c r="I15" s="0" t="n">
        <f aca="false">((H15-2.1)/1.2)*$AH15</f>
        <v>0.912663973097828</v>
      </c>
      <c r="J15" s="0" t="n">
        <f aca="false">((H15-$AF15)/$AG15)*$AH15</f>
        <v>0.0391419912397984</v>
      </c>
      <c r="K15" s="0" t="n">
        <v>6.16138151800337</v>
      </c>
      <c r="L15" s="0" t="n">
        <f aca="false">((K15-2.1)/1.2)*$AH15</f>
        <v>0.602438258503833</v>
      </c>
      <c r="M15" s="0" t="n">
        <f aca="false">((K15-$AF15)/$AG15)*$AH15</f>
        <v>-0.244202078753001</v>
      </c>
      <c r="N15" s="0" t="n">
        <v>6.48683922251917</v>
      </c>
      <c r="O15" s="0" t="n">
        <f aca="false">((N15-2.1)/1.2)*$AH15</f>
        <v>0.650714484673677</v>
      </c>
      <c r="P15" s="0" t="n">
        <f aca="false">((N15-$AF15)/$AG15)*$AH15</f>
        <v>-0.200109078839185</v>
      </c>
      <c r="Q15" s="0" t="n">
        <v>7.32316055942672</v>
      </c>
      <c r="R15" s="0" t="n">
        <f aca="false">((Q15-2.1)/1.2)*$AH15</f>
        <v>0.774768816314964</v>
      </c>
      <c r="S15" s="0" t="n">
        <f aca="false">((Q15-$AF15)/$AG15)*$AH15</f>
        <v>-0.0868042895393012</v>
      </c>
      <c r="T15" s="0" t="n">
        <v>6.94404474418656</v>
      </c>
      <c r="U15" s="0" t="n">
        <f aca="false">((T15-2.1)/1.2)*$AH15</f>
        <v>0.718533303721006</v>
      </c>
      <c r="V15" s="0" t="n">
        <f aca="false">((T15-$AF15)/$AG15)*$AH15</f>
        <v>-0.138166888662835</v>
      </c>
      <c r="W15" s="0" t="n">
        <v>7.24356233150124</v>
      </c>
      <c r="X15" s="0" t="n">
        <f aca="false">((W15-2.1)/1.2)*$AH15</f>
        <v>0.762961745839351</v>
      </c>
      <c r="Y15" s="0" t="n">
        <f aca="false">((W15-$AF15)/$AG15)*$AH15</f>
        <v>-0.0975882550388418</v>
      </c>
      <c r="Z15" s="0" t="n">
        <v>9.38308402274812</v>
      </c>
      <c r="AA15" s="0" t="n">
        <f aca="false">((Z15-2.1)/1.2)*$AH15</f>
        <v>1.08032413004097</v>
      </c>
      <c r="AB15" s="0" t="n">
        <f aca="false">((Z15-$AF15)/$AG15)*$AH15</f>
        <v>0.192274078649361</v>
      </c>
      <c r="AC15" s="0" t="n">
        <v>9.60809137252661</v>
      </c>
      <c r="AD15" s="0" t="n">
        <f aca="false">((AC15-2.1)/1.2)*$AH15</f>
        <v>1.11370022025811</v>
      </c>
      <c r="AE15" s="0" t="n">
        <f aca="false">((AC15-$AF15)/$AG15)*$AH15</f>
        <v>0.222758067557078</v>
      </c>
      <c r="AF15" s="0" t="n">
        <f aca="false">AVERAGE(B15,E15,H15,K15,N15,Q15,T15,W15,Z15,AC15)</f>
        <v>7.96387733693802</v>
      </c>
      <c r="AG15" s="0" t="n">
        <f aca="false">STDEV(B15,E15,H15,K15,N15,Q15,T15,W15,Z15,AC15)</f>
        <v>1.31384735710987</v>
      </c>
      <c r="AH15" s="0" t="n">
        <v>0.178</v>
      </c>
    </row>
    <row r="18" customFormat="false" ht="15" hidden="false" customHeight="false" outlineLevel="0" collapsed="false">
      <c r="A18" s="0" t="s">
        <v>61</v>
      </c>
      <c r="B18" s="0" t="n">
        <v>105</v>
      </c>
      <c r="C18" s="0" t="n">
        <v>105</v>
      </c>
      <c r="D18" s="0" t="n">
        <v>60</v>
      </c>
      <c r="E18" s="0" t="n">
        <v>740</v>
      </c>
      <c r="F18" s="0" t="n">
        <v>155</v>
      </c>
      <c r="G18" s="0" t="n">
        <v>740</v>
      </c>
      <c r="H18" s="0" t="n">
        <v>155</v>
      </c>
      <c r="I18" s="0" t="n">
        <v>265</v>
      </c>
      <c r="J18" s="0" t="n">
        <v>155</v>
      </c>
      <c r="K18" s="0" t="n">
        <v>740</v>
      </c>
    </row>
    <row r="19" customFormat="false" ht="15" hidden="false" customHeight="false" outlineLevel="0" collapsed="false">
      <c r="A19" s="0" t="s">
        <v>62</v>
      </c>
      <c r="B19" s="0" t="s">
        <v>63</v>
      </c>
      <c r="C19" s="0" t="s">
        <v>64</v>
      </c>
      <c r="D19" s="0" t="s">
        <v>65</v>
      </c>
      <c r="E19" s="0" t="s">
        <v>66</v>
      </c>
      <c r="F19" s="0" t="s">
        <v>67</v>
      </c>
      <c r="G19" s="0" t="s">
        <v>68</v>
      </c>
      <c r="H19" s="0" t="s">
        <v>69</v>
      </c>
      <c r="I19" s="0" t="s">
        <v>70</v>
      </c>
      <c r="J19" s="0" t="s">
        <v>71</v>
      </c>
      <c r="K19" s="0" t="s">
        <v>72</v>
      </c>
    </row>
    <row r="20" customFormat="false" ht="15" hidden="false" customHeight="false" outlineLevel="0" collapsed="false">
      <c r="A20" s="0" t="s">
        <v>24</v>
      </c>
      <c r="B20" s="0" t="n">
        <f aca="false">SUM(C2:C15)</f>
        <v>2.39462288651899</v>
      </c>
      <c r="C20" s="0" t="n">
        <f aca="false">SUM(F2:F15)</f>
        <v>2.58061814073607</v>
      </c>
      <c r="D20" s="0" t="n">
        <f aca="false">SUM(I2:I15)</f>
        <v>1.80266552429711</v>
      </c>
      <c r="E20" s="0" t="n">
        <f aca="false">SUM(L2:L15)</f>
        <v>1.28852469710615</v>
      </c>
      <c r="F20" s="0" t="n">
        <f aca="false">SUM(O2:O15)</f>
        <v>1.73235703689522</v>
      </c>
      <c r="G20" s="0" t="n">
        <f aca="false">SUM(R2:R15)</f>
        <v>1.65201770372239</v>
      </c>
      <c r="H20" s="0" t="n">
        <f aca="false">SUM(U2:U15)</f>
        <v>2.2543531440933</v>
      </c>
      <c r="I20" s="0" t="n">
        <f aca="false">SUM(X2:X15)</f>
        <v>2.48860431462793</v>
      </c>
      <c r="J20" s="0" t="n">
        <f aca="false">SUM(AA2:AA15)</f>
        <v>2.39921212161513</v>
      </c>
      <c r="K20" s="0" t="n">
        <f aca="false">SUM(AD2:AD15)</f>
        <v>1.96696346584766</v>
      </c>
    </row>
    <row r="21" customFormat="false" ht="15" hidden="false" customHeight="false" outlineLevel="0" collapsed="false">
      <c r="A21" s="0" t="s">
        <v>73</v>
      </c>
      <c r="B21" s="0" t="n">
        <f aca="false">SUM(D2:D15)</f>
        <v>0.589316093149854</v>
      </c>
      <c r="C21" s="0" t="n">
        <f aca="false">SUM(G2:G15)</f>
        <v>0.769070938437071</v>
      </c>
      <c r="D21" s="0" t="n">
        <f aca="false">SUM(J2:J15)</f>
        <v>-0.511448655446988</v>
      </c>
      <c r="E21" s="0" t="n">
        <f aca="false">SUM(M2:M15)</f>
        <v>-0.940274366354746</v>
      </c>
      <c r="F21" s="0" t="n">
        <f aca="false">SUM(P2:P15)</f>
        <v>-0.381046846971482</v>
      </c>
      <c r="G21" s="0" t="n">
        <f aca="false">SUM(S2:S15)</f>
        <v>-0.699813504438222</v>
      </c>
      <c r="H21" s="0" t="n">
        <f aca="false">SUM(V2:V15)</f>
        <v>0.319632873542751</v>
      </c>
      <c r="I21" s="0" t="n">
        <f aca="false">SUM(Y2:Y15)</f>
        <v>0.711161872544419</v>
      </c>
      <c r="J21" s="0" t="n">
        <f aca="false">SUM(AB2:AB15)</f>
        <v>0.414857460646142</v>
      </c>
      <c r="K21" s="0" t="n">
        <f aca="false">SUM(AE2:AE15)</f>
        <v>-0.271455865108803</v>
      </c>
      <c r="M21" s="0" t="s">
        <v>74</v>
      </c>
      <c r="N21" s="0" t="s">
        <v>59</v>
      </c>
    </row>
    <row r="22" customFormat="false" ht="15" hidden="false" customHeight="false" outlineLevel="0" collapsed="false">
      <c r="A22" s="0" t="s">
        <v>75</v>
      </c>
      <c r="B22" s="0" t="n">
        <f aca="false">(B21+B20)/2</f>
        <v>1.49196948983442</v>
      </c>
      <c r="C22" s="0" t="n">
        <f aca="false">(C21+C20)/2</f>
        <v>1.67484453958657</v>
      </c>
      <c r="D22" s="0" t="n">
        <f aca="false">(D21+D20)/2</f>
        <v>0.645608434425059</v>
      </c>
      <c r="E22" s="0" t="n">
        <f aca="false">(E21+E20)/2</f>
        <v>0.174125165375701</v>
      </c>
      <c r="F22" s="0" t="n">
        <f aca="false">(F21+F20)/2</f>
        <v>0.675655094961867</v>
      </c>
      <c r="G22" s="0" t="n">
        <f aca="false">(G21+G20)/2</f>
        <v>0.476102099642084</v>
      </c>
      <c r="H22" s="0" t="n">
        <f aca="false">(H21+H20)/2</f>
        <v>1.28699300881803</v>
      </c>
      <c r="I22" s="0" t="n">
        <f aca="false">(I21+I20)/2</f>
        <v>1.59988309358617</v>
      </c>
      <c r="J22" s="0" t="n">
        <f aca="false">(J21+J20)/2</f>
        <v>1.40703479113064</v>
      </c>
      <c r="K22" s="0" t="n">
        <f aca="false">(K21+K20)/2</f>
        <v>0.847753800369429</v>
      </c>
      <c r="M22" s="0" t="n">
        <f aca="false">AVERAGE(B22:K22)</f>
        <v>1.027996951773</v>
      </c>
      <c r="N22" s="0" t="n">
        <f aca="false">STDEV(B22:K22)</f>
        <v>0.527891300855016</v>
      </c>
    </row>
    <row r="23" customFormat="false" ht="15" hidden="false" customHeight="false" outlineLevel="0" collapsed="false">
      <c r="A23" s="0" t="str">
        <f aca="false">'lit values'!A16</f>
        <v>DI</v>
      </c>
      <c r="B23" s="0" t="n">
        <f aca="false">'lit values'!B16</f>
        <v>0.588808142639207</v>
      </c>
      <c r="C23" s="0" t="n">
        <f aca="false">'lit values'!C16</f>
        <v>0.932807754894483</v>
      </c>
      <c r="D23" s="0" t="n">
        <f aca="false">'lit values'!D16</f>
        <v>0.995425902618866</v>
      </c>
      <c r="E23" s="0" t="n">
        <f aca="false">'lit values'!E16</f>
        <v>1.0052548245614</v>
      </c>
      <c r="F23" s="0" t="n">
        <f aca="false">'lit values'!F16</f>
        <v>0.604436168319349</v>
      </c>
      <c r="G23" s="0" t="n">
        <f aca="false">'lit values'!G16</f>
        <v>0.200097009280447</v>
      </c>
      <c r="H23" s="0" t="n">
        <f aca="false">'lit values'!H16</f>
        <v>0.578387772056954</v>
      </c>
      <c r="I23" s="0" t="n">
        <f aca="false">'lit values'!I16</f>
        <v>0.655546662852784</v>
      </c>
      <c r="J23" s="0" t="n">
        <f aca="false">'lit values'!J16</f>
        <v>-0.0740936435291127</v>
      </c>
      <c r="K23" s="0" t="n">
        <f aca="false">'lit values'!K16</f>
        <v>0.01</v>
      </c>
      <c r="L23" s="0" t="n">
        <f aca="false">'lit values'!L16</f>
        <v>0.7</v>
      </c>
    </row>
    <row r="24" customFormat="false" ht="15" hidden="false" customHeight="false" outlineLevel="0" collapsed="false">
      <c r="A24" s="0" t="str">
        <f aca="false">'lit values'!A17</f>
        <v>Z</v>
      </c>
      <c r="B24" s="0" t="n">
        <f aca="false">'lit values'!B17</f>
        <v>800</v>
      </c>
      <c r="C24" s="0" t="n">
        <f aca="false">'lit values'!C17</f>
        <v>200</v>
      </c>
      <c r="D24" s="0" t="n">
        <f aca="false">'lit values'!D17</f>
        <v>125</v>
      </c>
      <c r="E24" s="0" t="n">
        <f aca="false">'lit values'!E17</f>
        <v>100</v>
      </c>
      <c r="F24" s="0" t="n">
        <f aca="false">'lit values'!F17</f>
        <v>300</v>
      </c>
      <c r="G24" s="0" t="n">
        <f aca="false">'lit values'!G17</f>
        <v>1000</v>
      </c>
      <c r="H24" s="0" t="n">
        <f aca="false">'lit values'!H17</f>
        <v>300</v>
      </c>
      <c r="I24" s="0" t="n">
        <f aca="false">'lit values'!I17</f>
        <v>850</v>
      </c>
      <c r="J24" s="0" t="n">
        <f aca="false">'lit values'!J17</f>
        <v>3400</v>
      </c>
      <c r="K24" s="0" t="n">
        <f aca="false">'lit values'!K17</f>
        <v>3000</v>
      </c>
      <c r="L24" s="0" t="n">
        <f aca="false">'lit values'!L17</f>
        <v>3000</v>
      </c>
    </row>
    <row r="25" customFormat="false" ht="15" hidden="false" customHeight="false" outlineLevel="0" collapsed="false">
      <c r="B25" s="0" t="s">
        <v>1</v>
      </c>
      <c r="C25" s="0" t="s">
        <v>1</v>
      </c>
      <c r="D25" s="0" t="s">
        <v>2</v>
      </c>
      <c r="E25" s="0" t="s">
        <v>3</v>
      </c>
      <c r="F25" s="0" t="s">
        <v>4</v>
      </c>
      <c r="G25" s="0" t="s">
        <v>5</v>
      </c>
      <c r="H25" s="0" t="s">
        <v>4</v>
      </c>
      <c r="I25" s="0" t="s">
        <v>6</v>
      </c>
      <c r="J25" s="0" t="s">
        <v>7</v>
      </c>
      <c r="K25" s="0" t="s">
        <v>8</v>
      </c>
    </row>
    <row r="26" customFormat="false" ht="15" hidden="false" customHeight="false" outlineLevel="0" collapsed="false">
      <c r="A26" s="3" t="s">
        <v>76</v>
      </c>
    </row>
    <row r="28" customFormat="false" ht="15" hidden="false" customHeight="false" outlineLevel="0" collapsed="false">
      <c r="E28" s="0" t="s">
        <v>77</v>
      </c>
    </row>
    <row r="29" customFormat="false" ht="15" hidden="false" customHeight="false" outlineLevel="0" collapsed="false">
      <c r="E29" s="0" t="s">
        <v>61</v>
      </c>
      <c r="F29" s="0" t="s">
        <v>62</v>
      </c>
      <c r="G29" s="0" t="s">
        <v>24</v>
      </c>
      <c r="H29" s="0" t="s">
        <v>73</v>
      </c>
      <c r="I29" s="0" t="s">
        <v>75</v>
      </c>
      <c r="J29" s="0" t="s">
        <v>24</v>
      </c>
      <c r="K29" s="0" t="s">
        <v>25</v>
      </c>
    </row>
    <row r="30" customFormat="false" ht="15" hidden="false" customHeight="false" outlineLevel="0" collapsed="false">
      <c r="C30" s="0" t="n">
        <f aca="false">E30*-1</f>
        <v>-105</v>
      </c>
      <c r="D30" s="0" t="n">
        <f aca="false">-1*K30</f>
        <v>-800</v>
      </c>
      <c r="E30" s="0" t="n">
        <v>105</v>
      </c>
      <c r="F30" s="0" t="s">
        <v>63</v>
      </c>
      <c r="G30" s="0" t="n">
        <v>2.39462288651899</v>
      </c>
      <c r="H30" s="0" t="n">
        <v>0.589316093149849</v>
      </c>
      <c r="I30" s="0" t="n">
        <v>1.49196948983442</v>
      </c>
      <c r="J30" s="0" t="n">
        <v>0.588808142639207</v>
      </c>
      <c r="K30" s="0" t="n">
        <v>800</v>
      </c>
      <c r="L30" s="0" t="s">
        <v>1</v>
      </c>
    </row>
    <row r="31" customFormat="false" ht="15" hidden="false" customHeight="false" outlineLevel="0" collapsed="false">
      <c r="C31" s="0" t="n">
        <f aca="false">E31*-1</f>
        <v>-105</v>
      </c>
      <c r="D31" s="0" t="n">
        <f aca="false">-1*K31</f>
        <v>-200</v>
      </c>
      <c r="E31" s="0" t="n">
        <v>105</v>
      </c>
      <c r="F31" s="0" t="s">
        <v>64</v>
      </c>
      <c r="G31" s="0" t="n">
        <v>2.58061814073607</v>
      </c>
      <c r="H31" s="0" t="n">
        <v>0.769070938437077</v>
      </c>
      <c r="I31" s="0" t="n">
        <v>1.67484453958657</v>
      </c>
      <c r="J31" s="0" t="n">
        <v>0.932807754894483</v>
      </c>
      <c r="K31" s="0" t="n">
        <v>200</v>
      </c>
      <c r="L31" s="0" t="s">
        <v>1</v>
      </c>
    </row>
    <row r="32" customFormat="false" ht="15" hidden="false" customHeight="false" outlineLevel="0" collapsed="false">
      <c r="C32" s="0" t="n">
        <f aca="false">E32*-1</f>
        <v>-60</v>
      </c>
      <c r="D32" s="0" t="n">
        <f aca="false">-1*K32</f>
        <v>-125</v>
      </c>
      <c r="E32" s="0" t="n">
        <v>60</v>
      </c>
      <c r="F32" s="0" t="s">
        <v>65</v>
      </c>
      <c r="G32" s="0" t="n">
        <v>1.80266552429711</v>
      </c>
      <c r="H32" s="0" t="n">
        <v>-0.511448655446989</v>
      </c>
      <c r="I32" s="0" t="n">
        <v>0.645608434425059</v>
      </c>
      <c r="J32" s="0" t="n">
        <v>0.995425902618866</v>
      </c>
      <c r="K32" s="0" t="n">
        <v>125</v>
      </c>
      <c r="L32" s="0" t="s">
        <v>2</v>
      </c>
    </row>
    <row r="33" customFormat="false" ht="15" hidden="false" customHeight="false" outlineLevel="0" collapsed="false">
      <c r="C33" s="0" t="n">
        <f aca="false">E33*-1</f>
        <v>-740</v>
      </c>
      <c r="D33" s="0" t="n">
        <f aca="false">-1*K33</f>
        <v>-100</v>
      </c>
      <c r="E33" s="0" t="n">
        <v>740</v>
      </c>
      <c r="F33" s="0" t="s">
        <v>66</v>
      </c>
      <c r="G33" s="0" t="n">
        <v>1.28852469710615</v>
      </c>
      <c r="H33" s="0" t="n">
        <v>-0.940274366354746</v>
      </c>
      <c r="I33" s="0" t="n">
        <v>0.174125165375701</v>
      </c>
      <c r="J33" s="0" t="n">
        <v>1.0052548245614</v>
      </c>
      <c r="K33" s="0" t="n">
        <v>100</v>
      </c>
      <c r="L33" s="0" t="s">
        <v>3</v>
      </c>
    </row>
    <row r="34" customFormat="false" ht="15" hidden="false" customHeight="false" outlineLevel="0" collapsed="false">
      <c r="C34" s="0" t="n">
        <f aca="false">E34*-1</f>
        <v>-155</v>
      </c>
      <c r="D34" s="0" t="n">
        <f aca="false">-1*K34</f>
        <v>-300</v>
      </c>
      <c r="E34" s="0" t="n">
        <v>155</v>
      </c>
      <c r="F34" s="0" t="s">
        <v>67</v>
      </c>
      <c r="G34" s="0" t="n">
        <v>1.73235703689522</v>
      </c>
      <c r="H34" s="0" t="n">
        <v>-0.381046846971477</v>
      </c>
      <c r="I34" s="0" t="n">
        <v>0.67565509496187</v>
      </c>
      <c r="J34" s="0" t="n">
        <v>0.604436168319349</v>
      </c>
      <c r="K34" s="0" t="n">
        <v>300</v>
      </c>
      <c r="L34" s="0" t="s">
        <v>4</v>
      </c>
    </row>
    <row r="35" customFormat="false" ht="15" hidden="false" customHeight="false" outlineLevel="0" collapsed="false">
      <c r="C35" s="0" t="n">
        <f aca="false">E35*-1</f>
        <v>-740</v>
      </c>
      <c r="D35" s="0" t="n">
        <f aca="false">-1*K35</f>
        <v>-1000</v>
      </c>
      <c r="E35" s="0" t="n">
        <v>740</v>
      </c>
      <c r="F35" s="0" t="s">
        <v>68</v>
      </c>
      <c r="G35" s="0" t="n">
        <v>1.65201770372239</v>
      </c>
      <c r="H35" s="0" t="n">
        <v>-0.699813504438223</v>
      </c>
      <c r="I35" s="0" t="n">
        <v>0.476102099642084</v>
      </c>
      <c r="J35" s="0" t="n">
        <v>0.200097009280448</v>
      </c>
      <c r="K35" s="0" t="n">
        <v>1000</v>
      </c>
      <c r="L35" s="0" t="s">
        <v>5</v>
      </c>
    </row>
    <row r="36" customFormat="false" ht="15" hidden="false" customHeight="false" outlineLevel="0" collapsed="false">
      <c r="C36" s="0" t="n">
        <f aca="false">E36*-1</f>
        <v>-155</v>
      </c>
      <c r="D36" s="0" t="n">
        <f aca="false">-1*K36</f>
        <v>-300</v>
      </c>
      <c r="E36" s="0" t="n">
        <v>155</v>
      </c>
      <c r="F36" s="0" t="s">
        <v>69</v>
      </c>
      <c r="G36" s="0" t="n">
        <v>2.2543531440933</v>
      </c>
      <c r="H36" s="0" t="n">
        <v>0.319632873542754</v>
      </c>
      <c r="I36" s="0" t="n">
        <v>1.28699300881803</v>
      </c>
      <c r="J36" s="0" t="n">
        <v>0.578387772056954</v>
      </c>
      <c r="K36" s="0" t="n">
        <v>300</v>
      </c>
      <c r="L36" s="0" t="s">
        <v>4</v>
      </c>
    </row>
    <row r="37" customFormat="false" ht="15" hidden="false" customHeight="false" outlineLevel="0" collapsed="false">
      <c r="C37" s="0" t="n">
        <f aca="false">E37*-1</f>
        <v>-265</v>
      </c>
      <c r="D37" s="0" t="n">
        <f aca="false">-1*K37</f>
        <v>-850</v>
      </c>
      <c r="E37" s="0" t="n">
        <v>265</v>
      </c>
      <c r="F37" s="0" t="s">
        <v>70</v>
      </c>
      <c r="G37" s="0" t="n">
        <v>2.48860431462793</v>
      </c>
      <c r="H37" s="0" t="n">
        <v>0.711161872544422</v>
      </c>
      <c r="I37" s="0" t="n">
        <v>1.59988309358618</v>
      </c>
      <c r="J37" s="0" t="n">
        <v>0.655546662852784</v>
      </c>
      <c r="K37" s="0" t="n">
        <v>850</v>
      </c>
      <c r="L37" s="0" t="s">
        <v>6</v>
      </c>
    </row>
    <row r="38" customFormat="false" ht="15" hidden="false" customHeight="false" outlineLevel="0" collapsed="false">
      <c r="C38" s="0" t="n">
        <f aca="false">E38*-1</f>
        <v>-155</v>
      </c>
      <c r="D38" s="0" t="n">
        <f aca="false">-1*K38</f>
        <v>-3400</v>
      </c>
      <c r="E38" s="0" t="n">
        <v>155</v>
      </c>
      <c r="F38" s="0" t="s">
        <v>71</v>
      </c>
      <c r="G38" s="0" t="n">
        <v>2.39921212161513</v>
      </c>
      <c r="H38" s="0" t="n">
        <v>0.414857460646138</v>
      </c>
      <c r="I38" s="0" t="n">
        <v>1.40703479113063</v>
      </c>
      <c r="J38" s="0" t="n">
        <v>-0.0740936435291127</v>
      </c>
      <c r="K38" s="0" t="n">
        <v>3400</v>
      </c>
      <c r="L38" s="0" t="s">
        <v>7</v>
      </c>
    </row>
    <row r="39" customFormat="false" ht="19.5" hidden="false" customHeight="true" outlineLevel="0" collapsed="false">
      <c r="C39" s="0" t="n">
        <f aca="false">E39*-1</f>
        <v>-740</v>
      </c>
      <c r="D39" s="0" t="n">
        <f aca="false">-1*K39</f>
        <v>-3000</v>
      </c>
      <c r="E39" s="0" t="n">
        <v>740</v>
      </c>
      <c r="F39" s="0" t="s">
        <v>72</v>
      </c>
      <c r="G39" s="0" t="n">
        <v>1.96696346584766</v>
      </c>
      <c r="H39" s="0" t="n">
        <v>-0.271455865108806</v>
      </c>
      <c r="I39" s="0" t="n">
        <v>0.847753800369427</v>
      </c>
      <c r="J39" s="0" t="n">
        <v>0.01</v>
      </c>
      <c r="K39" s="0" t="n">
        <v>3000</v>
      </c>
      <c r="L39" s="0" t="s">
        <v>8</v>
      </c>
    </row>
    <row r="40" customFormat="false" ht="15" hidden="false" customHeight="false" outlineLevel="0" collapsed="false">
      <c r="D40" s="0" t="n">
        <f aca="false">-1*K40</f>
        <v>-3000</v>
      </c>
      <c r="J40" s="0" t="n">
        <v>0.7</v>
      </c>
      <c r="K40" s="0" t="n">
        <v>3000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:K4 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78</v>
      </c>
      <c r="B1" s="0" t="s">
        <v>79</v>
      </c>
      <c r="C1" s="0" t="s">
        <v>80</v>
      </c>
      <c r="D1" s="0" t="s">
        <v>81</v>
      </c>
      <c r="E1" s="0" t="s">
        <v>82</v>
      </c>
      <c r="F1" s="0" t="s">
        <v>83</v>
      </c>
      <c r="G1" s="0" t="s">
        <v>84</v>
      </c>
      <c r="H1" s="0" t="s">
        <v>85</v>
      </c>
      <c r="I1" s="0" t="s">
        <v>86</v>
      </c>
      <c r="J1" s="0" t="s">
        <v>87</v>
      </c>
      <c r="K1" s="0" t="s">
        <v>88</v>
      </c>
      <c r="L1" s="0" t="s">
        <v>89</v>
      </c>
      <c r="M1" s="0" t="s">
        <v>90</v>
      </c>
      <c r="N1" s="0" t="s">
        <v>91</v>
      </c>
      <c r="O1" s="0" t="s">
        <v>92</v>
      </c>
      <c r="P1" s="0" t="s">
        <v>93</v>
      </c>
      <c r="Q1" s="0" t="s">
        <v>94</v>
      </c>
    </row>
    <row r="2" customFormat="false" ht="15" hidden="false" customHeight="false" outlineLevel="0" collapsed="false">
      <c r="A2" s="0" t="s">
        <v>63</v>
      </c>
      <c r="B2" s="0" t="n">
        <v>10.4733392670122</v>
      </c>
      <c r="C2" s="0" t="n">
        <v>8.22120277028141</v>
      </c>
      <c r="D2" s="0" t="n">
        <v>12.2267989178861</v>
      </c>
      <c r="E2" s="0" t="n">
        <v>10.5847536942272</v>
      </c>
      <c r="F2" s="0" t="n">
        <v>8.62903717814315</v>
      </c>
      <c r="G2" s="0" t="n">
        <v>2.67567529005481</v>
      </c>
      <c r="H2" s="0" t="n">
        <v>3.8473096210413</v>
      </c>
      <c r="I2" s="0" t="n">
        <v>7.10107124784414</v>
      </c>
      <c r="J2" s="0" t="n">
        <v>7.24610739460287</v>
      </c>
      <c r="K2" s="0" t="n">
        <v>3.77645737553554</v>
      </c>
      <c r="L2" s="0" t="n">
        <v>6.54280577605063</v>
      </c>
      <c r="M2" s="0" t="n">
        <v>6.96662622659951</v>
      </c>
      <c r="N2" s="0" t="n">
        <v>6.34734616852473</v>
      </c>
      <c r="O2" s="0" t="n">
        <v>4.85632451387085</v>
      </c>
      <c r="P2" s="0" t="n">
        <v>8.53866307782795</v>
      </c>
      <c r="Q2" s="0" t="n">
        <v>6.17921510169994</v>
      </c>
    </row>
    <row r="3" customFormat="false" ht="15" hidden="false" customHeight="false" outlineLevel="0" collapsed="false">
      <c r="A3" s="0" t="s">
        <v>95</v>
      </c>
      <c r="B3" s="0" t="n">
        <v>7.24235023857234</v>
      </c>
      <c r="C3" s="0" t="n">
        <v>5.99501640648685</v>
      </c>
      <c r="D3" s="0" t="n">
        <v>11.0766011593658</v>
      </c>
      <c r="E3" s="0" t="n">
        <v>11.0341607402404</v>
      </c>
      <c r="F3" s="0" t="n">
        <v>8.23604467054269</v>
      </c>
      <c r="G3" s="0" t="n">
        <v>1.9735376633002</v>
      </c>
      <c r="H3" s="0" t="n">
        <v>3.27909909658547</v>
      </c>
      <c r="I3" s="0" t="n">
        <v>6.78272160798975</v>
      </c>
      <c r="J3" s="0" t="n">
        <v>5.39992754801178</v>
      </c>
      <c r="K3" s="0" t="n">
        <v>3.25325308958636</v>
      </c>
      <c r="L3" s="0" t="n">
        <v>5.52738527073233</v>
      </c>
      <c r="M3" s="0" t="n">
        <v>5.91231761399244</v>
      </c>
      <c r="N3" s="0" t="n">
        <v>5.69776713482597</v>
      </c>
      <c r="O3" s="0" t="n">
        <v>4.00929255023583</v>
      </c>
      <c r="P3" s="0" t="n">
        <v>9.69715569076742</v>
      </c>
      <c r="Q3" s="0" t="n">
        <v>4.88336951876439</v>
      </c>
    </row>
    <row r="4" customFormat="false" ht="15" hidden="false" customHeight="false" outlineLevel="0" collapsed="false">
      <c r="A4" s="0" t="s">
        <v>96</v>
      </c>
      <c r="B4" s="0" t="n">
        <v>8.66472535867728</v>
      </c>
      <c r="C4" s="0" t="n">
        <v>9.13589210002509</v>
      </c>
      <c r="D4" s="0" t="n">
        <v>13.5024677376123</v>
      </c>
      <c r="E4" s="0" t="n">
        <v>14.9472854855419</v>
      </c>
      <c r="F4" s="0" t="n">
        <v>10.2008224609531</v>
      </c>
      <c r="G4" s="0" t="n">
        <v>1.25174639610995</v>
      </c>
      <c r="H4" s="0" t="n">
        <v>2.79349279109419</v>
      </c>
      <c r="I4" s="0" t="n">
        <v>5.9373332324765</v>
      </c>
      <c r="J4" s="0" t="n">
        <v>7.03367911497064</v>
      </c>
      <c r="K4" s="0" t="n">
        <v>2.60360069549101</v>
      </c>
      <c r="L4" s="0" t="n">
        <v>6.78697149437664</v>
      </c>
      <c r="M4" s="0" t="n">
        <v>5.36085147467725</v>
      </c>
      <c r="N4" s="0" t="n">
        <v>6.63122801578761</v>
      </c>
      <c r="O4" s="0" t="n">
        <v>4.46149102820044</v>
      </c>
      <c r="P4" s="0" t="n">
        <v>8.252790829873</v>
      </c>
      <c r="Q4" s="0" t="n">
        <v>4.83015237378095</v>
      </c>
    </row>
    <row r="5" customFormat="false" ht="15" hidden="false" customHeight="false" outlineLevel="0" collapsed="false">
      <c r="A5" s="0" t="s">
        <v>66</v>
      </c>
      <c r="B5" s="0" t="n">
        <v>11.815733737426</v>
      </c>
      <c r="C5" s="0" t="n">
        <v>7.6809876881433</v>
      </c>
      <c r="D5" s="0" t="n">
        <v>13.1879332429676</v>
      </c>
      <c r="E5" s="0" t="n">
        <v>13.964582261204</v>
      </c>
      <c r="F5" s="0" t="n">
        <v>11.6862425608286</v>
      </c>
      <c r="G5" s="0" t="n">
        <v>1.49919818459344</v>
      </c>
      <c r="H5" s="0" t="n">
        <v>2.10892940659486</v>
      </c>
      <c r="I5" s="0" t="n">
        <v>5.80536439676304</v>
      </c>
      <c r="J5" s="0" t="n">
        <v>7.32154221927531</v>
      </c>
      <c r="K5" s="0" t="n">
        <v>2.50822833280679</v>
      </c>
      <c r="L5" s="0" t="n">
        <v>6.72543003866058</v>
      </c>
      <c r="M5" s="0" t="n">
        <v>7.40969540633721</v>
      </c>
      <c r="N5" s="0" t="n">
        <v>8.33264920468809</v>
      </c>
      <c r="O5" s="0" t="n">
        <v>4.29361393870451</v>
      </c>
      <c r="P5" s="0" t="n">
        <v>6.16138151800337</v>
      </c>
      <c r="Q5" s="0" t="n">
        <v>4.22972548861579</v>
      </c>
    </row>
    <row r="6" customFormat="false" ht="15" hidden="false" customHeight="false" outlineLevel="0" collapsed="false">
      <c r="A6" s="0" t="s">
        <v>67</v>
      </c>
      <c r="B6" s="0" t="n">
        <v>9.08327960985352</v>
      </c>
      <c r="C6" s="0" t="n">
        <v>9.85510421169372</v>
      </c>
      <c r="D6" s="0" t="n">
        <v>13.1526458510434</v>
      </c>
      <c r="E6" s="0" t="n">
        <v>14.6510375825993</v>
      </c>
      <c r="F6" s="0" t="n">
        <v>10.4648964118611</v>
      </c>
      <c r="G6" s="0" t="n">
        <v>2.10019785524528</v>
      </c>
      <c r="H6" s="0" t="n">
        <v>3.19227342731554</v>
      </c>
      <c r="I6" s="0" t="n">
        <v>6.03173212377946</v>
      </c>
      <c r="J6" s="0" t="n">
        <v>7.75964212888425</v>
      </c>
      <c r="K6" s="0" t="n">
        <v>3.13561246715465</v>
      </c>
      <c r="L6" s="0" t="n">
        <v>6.07546968847509</v>
      </c>
      <c r="M6" s="0" t="n">
        <v>6.62113392645336</v>
      </c>
      <c r="N6" s="0" t="n">
        <v>6.48556217545495</v>
      </c>
      <c r="O6" s="0" t="n">
        <v>4.16361642875945</v>
      </c>
      <c r="P6" s="0" t="n">
        <v>6.48683922251917</v>
      </c>
      <c r="Q6" s="0" t="n">
        <v>5.12173294424539</v>
      </c>
    </row>
    <row r="7" customFormat="false" ht="15" hidden="false" customHeight="false" outlineLevel="0" collapsed="false">
      <c r="A7" s="0" t="s">
        <v>97</v>
      </c>
      <c r="B7" s="0" t="n">
        <v>10.262262177229</v>
      </c>
      <c r="C7" s="0" t="n">
        <v>7.77709281262737</v>
      </c>
      <c r="D7" s="0" t="n">
        <v>13.496872132438</v>
      </c>
      <c r="E7" s="0" t="n">
        <v>14.9749889486229</v>
      </c>
      <c r="F7" s="0" t="n">
        <v>11.1511334344663</v>
      </c>
      <c r="G7" s="0" t="n">
        <v>2.43168464605448</v>
      </c>
      <c r="H7" s="0" t="n">
        <v>2.39104585815231</v>
      </c>
      <c r="I7" s="0" t="n">
        <v>5.31383567550206</v>
      </c>
      <c r="J7" s="0" t="n">
        <v>6.2578422441624</v>
      </c>
      <c r="K7" s="0" t="n">
        <v>2.12418768996495</v>
      </c>
      <c r="L7" s="0" t="n">
        <v>6.45356513990221</v>
      </c>
      <c r="M7" s="0" t="n">
        <v>6.61923065840724</v>
      </c>
      <c r="N7" s="0" t="n">
        <v>7.61601816908954</v>
      </c>
      <c r="O7" s="0" t="n">
        <v>4.34255755539816</v>
      </c>
      <c r="P7" s="0" t="n">
        <v>7.32316055942672</v>
      </c>
      <c r="Q7" s="0" t="n">
        <v>4.34159520112607</v>
      </c>
    </row>
    <row r="8" customFormat="false" ht="15" hidden="false" customHeight="false" outlineLevel="0" collapsed="false">
      <c r="A8" s="0" t="s">
        <v>69</v>
      </c>
      <c r="B8" s="0" t="n">
        <v>6.10259737280117</v>
      </c>
      <c r="C8" s="0" t="n">
        <v>5.82828725799647</v>
      </c>
      <c r="D8" s="0" t="n">
        <v>13.7210251951642</v>
      </c>
      <c r="E8" s="0" t="n">
        <v>12.3170338073268</v>
      </c>
      <c r="F8" s="0" t="n">
        <v>8.59984036931811</v>
      </c>
      <c r="G8" s="0" t="n">
        <v>2.07399489370266</v>
      </c>
      <c r="H8" s="0" t="n">
        <v>3.86734047736486</v>
      </c>
      <c r="I8" s="0" t="n">
        <v>6.93369308589753</v>
      </c>
      <c r="J8" s="0" t="n">
        <v>5.13063586205805</v>
      </c>
      <c r="K8" s="0" t="n">
        <v>3.49192254526896</v>
      </c>
      <c r="L8" s="0" t="n">
        <v>5.08819816250662</v>
      </c>
      <c r="M8" s="0" t="n">
        <v>5.86706797416726</v>
      </c>
      <c r="N8" s="0" t="n">
        <v>4.59422235864495</v>
      </c>
      <c r="O8" s="0" t="n">
        <v>4.13425234464239</v>
      </c>
      <c r="P8" s="0" t="n">
        <v>6.94404474418656</v>
      </c>
      <c r="Q8" s="0" t="n">
        <v>5.30584354895344</v>
      </c>
    </row>
    <row r="9" customFormat="false" ht="15" hidden="false" customHeight="false" outlineLevel="0" collapsed="false">
      <c r="A9" s="0" t="s">
        <v>70</v>
      </c>
      <c r="B9" s="0" t="n">
        <v>7.67687827336346</v>
      </c>
      <c r="C9" s="0" t="n">
        <v>5.30584599603288</v>
      </c>
      <c r="D9" s="0" t="n">
        <v>12.4987747029461</v>
      </c>
      <c r="E9" s="0" t="n">
        <v>11.0435018540618</v>
      </c>
      <c r="F9" s="0" t="n">
        <v>8.4392894301592</v>
      </c>
      <c r="G9" s="0" t="n">
        <v>3.36357957874017</v>
      </c>
      <c r="H9" s="0" t="n">
        <v>3.72193194999819</v>
      </c>
      <c r="I9" s="0" t="n">
        <v>6.77116226044188</v>
      </c>
      <c r="J9" s="0" t="n">
        <v>4.80155408483912</v>
      </c>
      <c r="K9" s="0" t="n">
        <v>3.27202219604798</v>
      </c>
      <c r="L9" s="0" t="n">
        <v>5.58712736690466</v>
      </c>
      <c r="M9" s="0" t="n">
        <v>5.48618069106047</v>
      </c>
      <c r="N9" s="0" t="n">
        <v>5.21166394877386</v>
      </c>
      <c r="O9" s="0" t="n">
        <v>4.1953873600822</v>
      </c>
      <c r="P9" s="0" t="n">
        <v>7.24356233150124</v>
      </c>
      <c r="Q9" s="0" t="n">
        <v>5.38153797504682</v>
      </c>
    </row>
    <row r="10" customFormat="false" ht="15" hidden="false" customHeight="false" outlineLevel="0" collapsed="false">
      <c r="A10" s="0" t="s">
        <v>98</v>
      </c>
      <c r="B10" s="0" t="n">
        <v>6.52195489090845</v>
      </c>
      <c r="C10" s="0" t="n">
        <v>5.64752287191605</v>
      </c>
      <c r="D10" s="0" t="n">
        <v>12.0564882181402</v>
      </c>
      <c r="E10" s="0" t="n">
        <v>11.4208213945066</v>
      </c>
      <c r="F10" s="0" t="n">
        <v>9.19394601935902</v>
      </c>
      <c r="G10" s="0" t="n">
        <v>1.86496966885526</v>
      </c>
      <c r="H10" s="0" t="n">
        <v>3.10303120829994</v>
      </c>
      <c r="I10" s="0" t="n">
        <v>6.45870038346208</v>
      </c>
      <c r="J10" s="0" t="n">
        <v>5.54583072651225</v>
      </c>
      <c r="K10" s="0" t="n">
        <v>2.88217447320299</v>
      </c>
      <c r="L10" s="0" t="n">
        <v>5.30672404794614</v>
      </c>
      <c r="M10" s="0" t="n">
        <v>6.23009998412763</v>
      </c>
      <c r="N10" s="0" t="n">
        <v>5.77057485954341</v>
      </c>
      <c r="O10" s="0" t="n">
        <v>3.76322724520251</v>
      </c>
      <c r="P10" s="0" t="n">
        <v>9.38308402274812</v>
      </c>
      <c r="Q10" s="0" t="n">
        <v>4.85084998526936</v>
      </c>
    </row>
    <row r="11" customFormat="false" ht="15" hidden="false" customHeight="false" outlineLevel="0" collapsed="false">
      <c r="A11" s="0" t="s">
        <v>72</v>
      </c>
      <c r="B11" s="0" t="n">
        <v>8.49679175696212</v>
      </c>
      <c r="C11" s="0" t="n">
        <v>5.11722927184498</v>
      </c>
      <c r="D11" s="0" t="n">
        <v>15.3707483800536</v>
      </c>
      <c r="E11" s="0" t="n">
        <v>11.1783707733825</v>
      </c>
      <c r="F11" s="0" t="n">
        <v>8.95569409673192</v>
      </c>
      <c r="G11" s="0" t="n">
        <v>1.89980438249092</v>
      </c>
      <c r="H11" s="0" t="n">
        <v>2.62016481128346</v>
      </c>
      <c r="I11" s="0" t="n">
        <v>5.48429086970795</v>
      </c>
      <c r="J11" s="0" t="n">
        <v>5.3679323350283</v>
      </c>
      <c r="K11" s="0" t="n">
        <v>2.3957966483597</v>
      </c>
      <c r="L11" s="0" t="n">
        <v>4.50858580845123</v>
      </c>
      <c r="M11" s="0" t="n">
        <v>5.50573120738434</v>
      </c>
      <c r="N11" s="0" t="n">
        <v>6.383248123109</v>
      </c>
      <c r="O11" s="0" t="n">
        <v>3.41842820020927</v>
      </c>
      <c r="P11" s="0" t="n">
        <v>9.60809137252661</v>
      </c>
      <c r="Q11" s="0" t="n">
        <v>3.68909196247403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1" sqref="A4:K4 H1"/>
    </sheetView>
  </sheetViews>
  <sheetFormatPr defaultColWidth="9.14453125" defaultRowHeight="12.8" zeroHeight="false" outlineLevelRow="0" outlineLevelCol="0"/>
  <sheetData>
    <row r="1" s="5" customFormat="true" ht="27.95" hidden="false" customHeight="false" outlineLevel="0" collapsed="false">
      <c r="A1" s="4" t="s">
        <v>78</v>
      </c>
      <c r="B1" s="4" t="s">
        <v>79</v>
      </c>
      <c r="C1" s="4" t="s">
        <v>80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  <c r="K1" s="4" t="s">
        <v>88</v>
      </c>
      <c r="L1" s="4" t="s">
        <v>89</v>
      </c>
      <c r="M1" s="4" t="s">
        <v>90</v>
      </c>
      <c r="N1" s="4" t="s">
        <v>91</v>
      </c>
      <c r="O1" s="4" t="s">
        <v>92</v>
      </c>
      <c r="P1" s="4" t="s">
        <v>93</v>
      </c>
      <c r="Q1" s="4" t="s">
        <v>94</v>
      </c>
    </row>
    <row r="2" customFormat="false" ht="13.8" hidden="false" customHeight="false" outlineLevel="0" collapsed="false">
      <c r="A2" s="0" t="n">
        <v>231</v>
      </c>
    </row>
    <row r="3" customFormat="false" ht="13.8" hidden="false" customHeight="false" outlineLevel="0" collapsed="false">
      <c r="A3" s="0" t="n">
        <v>233</v>
      </c>
    </row>
    <row r="4" customFormat="false" ht="13.8" hidden="false" customHeight="false" outlineLevel="0" collapsed="false">
      <c r="A4" s="0" t="n">
        <v>243</v>
      </c>
    </row>
    <row r="5" customFormat="false" ht="13.8" hidden="false" customHeight="false" outlineLevel="0" collapsed="false">
      <c r="A5" s="0" t="n">
        <v>378</v>
      </c>
    </row>
    <row r="6" customFormat="false" ht="13.8" hidden="false" customHeight="false" outlineLevel="0" collapsed="false">
      <c r="A6" s="0" t="n">
        <v>278</v>
      </c>
    </row>
    <row r="7" customFormat="false" ht="13.8" hidden="false" customHeight="false" outlineLevel="0" collapsed="false">
      <c r="A7" s="0" t="n">
        <v>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4" activeCellId="0" sqref="A4:K4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0" t="s">
        <v>99</v>
      </c>
    </row>
    <row r="2" customFormat="false" ht="13.8" hidden="false" customHeight="false" outlineLevel="0" collapsed="false">
      <c r="B2" s="0" t="s">
        <v>100</v>
      </c>
    </row>
    <row r="3" customFormat="false" ht="13.8" hidden="false" customHeight="false" outlineLevel="0" collapsed="false">
      <c r="A3" s="0" t="s">
        <v>101</v>
      </c>
      <c r="B3" s="0" t="n">
        <v>50</v>
      </c>
      <c r="C3" s="0" t="n">
        <v>110</v>
      </c>
      <c r="D3" s="0" t="n">
        <v>200</v>
      </c>
      <c r="E3" s="0" t="n">
        <v>300</v>
      </c>
      <c r="F3" s="0" t="n">
        <v>400</v>
      </c>
      <c r="G3" s="0" t="n">
        <v>500</v>
      </c>
      <c r="H3" s="0" t="n">
        <v>750</v>
      </c>
      <c r="I3" s="0" t="n">
        <v>1000</v>
      </c>
      <c r="J3" s="0" t="n">
        <v>1250</v>
      </c>
      <c r="K3" s="0" t="n">
        <v>2000</v>
      </c>
      <c r="N3" s="0" t="s">
        <v>102</v>
      </c>
    </row>
    <row r="4" customFormat="false" ht="13.8" hidden="false" customHeight="false" outlineLevel="0" collapsed="false">
      <c r="A4" s="0" t="s">
        <v>103</v>
      </c>
      <c r="B4" s="0" t="n">
        <v>0.152</v>
      </c>
      <c r="C4" s="0" t="n">
        <v>0.157</v>
      </c>
      <c r="D4" s="0" t="n">
        <v>0.184</v>
      </c>
      <c r="E4" s="0" t="n">
        <v>0.112</v>
      </c>
      <c r="F4" s="0" t="n">
        <v>0.044</v>
      </c>
      <c r="G4" s="0" t="n">
        <v>0.14</v>
      </c>
      <c r="H4" s="0" t="n">
        <v>0.203</v>
      </c>
      <c r="I4" s="0" t="n">
        <v>0.156</v>
      </c>
      <c r="J4" s="0" t="n">
        <v>0.167</v>
      </c>
      <c r="K4" s="0" t="n">
        <v>0.122</v>
      </c>
      <c r="M4" s="0" t="s">
        <v>10</v>
      </c>
      <c r="N4" s="0" t="n">
        <v>-0.129</v>
      </c>
    </row>
    <row r="5" customFormat="false" ht="13.8" hidden="false" customHeight="false" outlineLevel="0" collapsed="false">
      <c r="A5" s="0" t="s">
        <v>104</v>
      </c>
      <c r="B5" s="0" t="n">
        <v>0.035</v>
      </c>
      <c r="C5" s="0" t="n">
        <v>0.04</v>
      </c>
      <c r="D5" s="0" t="n">
        <v>0.038</v>
      </c>
      <c r="E5" s="0" t="n">
        <v>0.037</v>
      </c>
      <c r="F5" s="0" t="n">
        <v>0.039</v>
      </c>
      <c r="G5" s="0" t="n">
        <v>0.044</v>
      </c>
      <c r="H5" s="0" t="n">
        <v>0.05</v>
      </c>
      <c r="I5" s="0" t="n">
        <v>0.019</v>
      </c>
      <c r="J5" s="0" t="n">
        <v>0.013</v>
      </c>
      <c r="K5" s="0" t="n">
        <v>0.02</v>
      </c>
      <c r="M5" s="0" t="s">
        <v>11</v>
      </c>
      <c r="N5" s="0" t="n">
        <v>-0.115</v>
      </c>
    </row>
    <row r="6" customFormat="false" ht="13.8" hidden="false" customHeight="false" outlineLevel="0" collapsed="false">
      <c r="A6" s="0" t="s">
        <v>105</v>
      </c>
      <c r="B6" s="0" t="n">
        <v>0.122</v>
      </c>
      <c r="C6" s="0" t="n">
        <v>0.113</v>
      </c>
      <c r="D6" s="0" t="n">
        <v>0.13</v>
      </c>
      <c r="E6" s="0" t="n">
        <v>0.153</v>
      </c>
      <c r="F6" s="0" t="n">
        <v>0.161</v>
      </c>
      <c r="G6" s="0" t="n">
        <v>0.108</v>
      </c>
      <c r="H6" s="0" t="n">
        <v>0.106</v>
      </c>
      <c r="I6" s="0" t="n">
        <v>0.219</v>
      </c>
      <c r="J6" s="0" t="n">
        <v>0.133</v>
      </c>
      <c r="K6" s="0" t="n">
        <v>0.143</v>
      </c>
      <c r="M6" s="0" t="s">
        <v>12</v>
      </c>
      <c r="N6" s="0" t="n">
        <v>-0.102</v>
      </c>
    </row>
    <row r="7" customFormat="false" ht="13.8" hidden="false" customHeight="false" outlineLevel="0" collapsed="false">
      <c r="M7" s="0" t="s">
        <v>13</v>
      </c>
      <c r="N7" s="0" t="n">
        <v>-0.099</v>
      </c>
    </row>
    <row r="8" customFormat="false" ht="13.8" hidden="false" customHeight="false" outlineLevel="0" collapsed="false">
      <c r="A8" s="0" t="s">
        <v>106</v>
      </c>
      <c r="B8" s="0" t="n">
        <v>0.096</v>
      </c>
      <c r="C8" s="0" t="n">
        <v>0.096</v>
      </c>
      <c r="D8" s="0" t="n">
        <v>0.095</v>
      </c>
      <c r="E8" s="0" t="n">
        <v>0.102</v>
      </c>
      <c r="F8" s="0" t="n">
        <v>0.072</v>
      </c>
      <c r="G8" s="0" t="n">
        <v>0.084</v>
      </c>
      <c r="H8" s="0" t="n">
        <v>0.056</v>
      </c>
      <c r="I8" s="0" t="n">
        <v>0.038</v>
      </c>
      <c r="J8" s="0" t="n">
        <v>0.08</v>
      </c>
      <c r="K8" s="0" t="n">
        <v>0.082</v>
      </c>
      <c r="M8" s="0" t="s">
        <v>14</v>
      </c>
      <c r="N8" s="0" t="n">
        <v>-0.044</v>
      </c>
    </row>
    <row r="9" customFormat="false" ht="13.8" hidden="false" customHeight="false" outlineLevel="0" collapsed="false">
      <c r="A9" s="0" t="s">
        <v>107</v>
      </c>
      <c r="B9" s="0" t="n">
        <v>0.148</v>
      </c>
      <c r="C9" s="0" t="n">
        <v>0.111</v>
      </c>
      <c r="D9" s="0" t="n">
        <v>0.076</v>
      </c>
      <c r="E9" s="0" t="n">
        <v>0.102</v>
      </c>
      <c r="F9" s="0" t="n">
        <v>0.078</v>
      </c>
      <c r="G9" s="0" t="n">
        <v>0.1</v>
      </c>
      <c r="H9" s="0" t="n">
        <v>0.081</v>
      </c>
      <c r="I9" s="0" t="n">
        <v>0.038</v>
      </c>
      <c r="J9" s="0" t="n">
        <v>0.087</v>
      </c>
      <c r="K9" s="0" t="n">
        <v>0.143</v>
      </c>
      <c r="M9" s="0" t="s">
        <v>15</v>
      </c>
      <c r="N9" s="0" t="n">
        <v>-0.043</v>
      </c>
    </row>
    <row r="10" customFormat="false" ht="13.8" hidden="false" customHeight="false" outlineLevel="0" collapsed="false">
      <c r="A10" s="0" t="s">
        <v>108</v>
      </c>
      <c r="B10" s="0" t="n">
        <v>0.107</v>
      </c>
      <c r="C10" s="0" t="n">
        <v>0.133</v>
      </c>
      <c r="D10" s="0" t="n">
        <v>0.205</v>
      </c>
      <c r="E10" s="0" t="n">
        <v>0.133</v>
      </c>
      <c r="F10" s="0" t="n">
        <v>0.133</v>
      </c>
      <c r="G10" s="0" t="n">
        <v>0.156</v>
      </c>
      <c r="H10" s="0" t="n">
        <v>0.178</v>
      </c>
      <c r="I10" s="0" t="n">
        <v>0.269</v>
      </c>
      <c r="J10" s="0" t="n">
        <v>0.26</v>
      </c>
      <c r="K10" s="0" t="n">
        <v>0.204</v>
      </c>
      <c r="M10" s="0" t="s">
        <v>16</v>
      </c>
      <c r="N10" s="0" t="n">
        <v>0.015</v>
      </c>
    </row>
    <row r="11" customFormat="false" ht="13.8" hidden="false" customHeight="false" outlineLevel="0" collapsed="false">
      <c r="A11" s="0" t="s">
        <v>109</v>
      </c>
      <c r="B11" s="0" t="n">
        <v>0.141</v>
      </c>
      <c r="C11" s="0" t="n">
        <v>0.133</v>
      </c>
      <c r="D11" s="0" t="n">
        <v>0.138</v>
      </c>
      <c r="E11" s="0" t="n">
        <v>0.133</v>
      </c>
      <c r="F11" s="0" t="n">
        <v>0.139</v>
      </c>
      <c r="G11" s="0" t="n">
        <v>0.128</v>
      </c>
      <c r="H11" s="0" t="n">
        <v>0.147</v>
      </c>
      <c r="I11" s="0" t="n">
        <v>0.2</v>
      </c>
      <c r="J11" s="0" t="n">
        <v>0.18</v>
      </c>
      <c r="K11" s="0" t="n">
        <v>0.061</v>
      </c>
      <c r="M11" s="0" t="s">
        <v>17</v>
      </c>
      <c r="N11" s="0" t="n">
        <v>0.065</v>
      </c>
    </row>
    <row r="12" customFormat="false" ht="13.8" hidden="false" customHeight="false" outlineLevel="0" collapsed="false">
      <c r="M12" s="0" t="s">
        <v>18</v>
      </c>
      <c r="N12" s="0" t="n">
        <v>0.134</v>
      </c>
    </row>
    <row r="13" customFormat="false" ht="13.8" hidden="false" customHeight="false" outlineLevel="0" collapsed="false">
      <c r="A13" s="0" t="s">
        <v>110</v>
      </c>
      <c r="B13" s="0" t="n">
        <v>0.026</v>
      </c>
      <c r="C13" s="0" t="n">
        <v>0.052</v>
      </c>
      <c r="D13" s="0" t="n">
        <v>0.054</v>
      </c>
      <c r="E13" s="0" t="n">
        <v>0.027</v>
      </c>
      <c r="F13" s="0" t="n">
        <v>0.033</v>
      </c>
      <c r="G13" s="0" t="n">
        <v>0.056</v>
      </c>
      <c r="H13" s="0" t="n">
        <v>0.031</v>
      </c>
      <c r="I13" s="0" t="n">
        <v>0.006</v>
      </c>
      <c r="J13" s="0" t="n">
        <v>0.013</v>
      </c>
      <c r="K13" s="0" t="n">
        <v>0</v>
      </c>
      <c r="M13" s="0" t="s">
        <v>19</v>
      </c>
      <c r="N13" s="0" t="n">
        <v>0.134</v>
      </c>
    </row>
    <row r="14" customFormat="false" ht="13.8" hidden="false" customHeight="false" outlineLevel="0" collapsed="false">
      <c r="A14" s="0" t="s">
        <v>111</v>
      </c>
      <c r="B14" s="0" t="n">
        <v>0.034</v>
      </c>
      <c r="C14" s="0" t="n">
        <v>0.036</v>
      </c>
      <c r="D14" s="0" t="n">
        <v>0.054</v>
      </c>
      <c r="E14" s="0" t="n">
        <v>0.035</v>
      </c>
      <c r="F14" s="0" t="n">
        <v>0.039</v>
      </c>
      <c r="G14" s="0" t="n">
        <v>0.032</v>
      </c>
      <c r="H14" s="0" t="n">
        <v>0.028</v>
      </c>
      <c r="I14" s="0" t="n">
        <v>0.031</v>
      </c>
      <c r="J14" s="0" t="n">
        <v>0.013</v>
      </c>
      <c r="K14" s="0" t="n">
        <v>0.061</v>
      </c>
      <c r="M14" s="0" t="s">
        <v>20</v>
      </c>
      <c r="N14" s="0" t="n">
        <v>0.139</v>
      </c>
    </row>
    <row r="15" customFormat="false" ht="13.8" hidden="false" customHeight="false" outlineLevel="0" collapsed="false">
      <c r="M15" s="0" t="s">
        <v>21</v>
      </c>
      <c r="N15" s="0" t="n">
        <v>0.158</v>
      </c>
    </row>
    <row r="16" customFormat="false" ht="13.8" hidden="false" customHeight="false" outlineLevel="0" collapsed="false">
      <c r="A16" s="0" t="s">
        <v>112</v>
      </c>
      <c r="B16" s="0" t="n">
        <v>0.059</v>
      </c>
      <c r="C16" s="0" t="n">
        <v>0.06</v>
      </c>
      <c r="D16" s="0" t="n">
        <v>0.051</v>
      </c>
      <c r="E16" s="0" t="n">
        <v>0.053</v>
      </c>
      <c r="F16" s="0" t="n">
        <v>0.067</v>
      </c>
      <c r="G16" s="0" t="n">
        <v>0.064</v>
      </c>
      <c r="H16" s="0" t="n">
        <v>0.088</v>
      </c>
      <c r="I16" s="0" t="n">
        <v>0.025</v>
      </c>
      <c r="J16" s="0" t="n">
        <v>0.027</v>
      </c>
      <c r="K16" s="0" t="n">
        <v>0.061</v>
      </c>
      <c r="M16" s="0" t="s">
        <v>22</v>
      </c>
      <c r="N16" s="0" t="n">
        <v>0.169</v>
      </c>
    </row>
    <row r="17" customFormat="false" ht="13.8" hidden="false" customHeight="false" outlineLevel="0" collapsed="false">
      <c r="A17" s="0" t="s">
        <v>113</v>
      </c>
      <c r="B17" s="0" t="n">
        <v>0.018</v>
      </c>
      <c r="C17" s="0" t="n">
        <v>0.018</v>
      </c>
      <c r="D17" s="0" t="n">
        <v>0.005</v>
      </c>
      <c r="E17" s="0" t="n">
        <v>0.01</v>
      </c>
      <c r="F17" s="0" t="n">
        <v>0</v>
      </c>
      <c r="G17" s="0" t="n">
        <v>0.004</v>
      </c>
      <c r="H17" s="0" t="n">
        <v>0.003</v>
      </c>
      <c r="I17" s="0" t="n">
        <v>0</v>
      </c>
      <c r="J17" s="0" t="n">
        <v>0</v>
      </c>
      <c r="K17" s="0" t="n">
        <v>0</v>
      </c>
      <c r="M17" s="0" t="s">
        <v>23</v>
      </c>
      <c r="N17" s="0" t="n">
        <v>0.178</v>
      </c>
    </row>
    <row r="18" customFormat="false" ht="13.8" hidden="false" customHeight="false" outlineLevel="0" collapsed="false">
      <c r="A18" s="0" t="s">
        <v>114</v>
      </c>
      <c r="B18" s="0" t="n">
        <v>0.01</v>
      </c>
      <c r="C18" s="0" t="n">
        <v>0</v>
      </c>
      <c r="D18" s="0" t="n">
        <v>0</v>
      </c>
      <c r="E18" s="0" t="n">
        <v>0</v>
      </c>
      <c r="F18" s="0" t="n">
        <v>0.078</v>
      </c>
      <c r="G18" s="0" t="n">
        <v>0</v>
      </c>
      <c r="H18" s="0" t="n">
        <v>0</v>
      </c>
      <c r="I18" s="0" t="n">
        <v>0.006</v>
      </c>
      <c r="J18" s="0" t="n">
        <v>0.007</v>
      </c>
      <c r="K18" s="0" t="n">
        <v>0.041</v>
      </c>
    </row>
    <row r="19" customFormat="false" ht="13.8" hidden="false" customHeight="false" outlineLevel="0" collapsed="false">
      <c r="A19" s="0" t="s">
        <v>115</v>
      </c>
      <c r="B19" s="0" t="n">
        <v>0.044</v>
      </c>
      <c r="C19" s="0" t="n">
        <v>0.049</v>
      </c>
      <c r="D19" s="0" t="n">
        <v>0</v>
      </c>
      <c r="E19" s="0" t="n">
        <v>0.104</v>
      </c>
      <c r="F19" s="0" t="n">
        <v>0.089</v>
      </c>
      <c r="G19" s="0" t="n">
        <v>0.076</v>
      </c>
      <c r="H19" s="0" t="n">
        <v>0.031</v>
      </c>
      <c r="I19" s="0" t="n">
        <v>0.013</v>
      </c>
      <c r="J19" s="0" t="n">
        <v>0.007</v>
      </c>
      <c r="K19" s="0" t="n">
        <v>0.041</v>
      </c>
    </row>
    <row r="20" customFormat="false" ht="13.8" hidden="false" customHeight="false" outlineLevel="0" collapsed="false">
      <c r="A20" s="0" t="s">
        <v>116</v>
      </c>
      <c r="B20" s="0" t="n">
        <v>0.015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0.006</v>
      </c>
      <c r="I20" s="0" t="n">
        <v>0.006</v>
      </c>
      <c r="J20" s="0" t="n">
        <v>0</v>
      </c>
      <c r="K20" s="0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2011-11-16T21:28:20Z</dcterms:created>
  <dc:creator>keil</dc:creator>
  <dc:description/>
  <dc:language>en-US</dc:language>
  <cp:lastModifiedBy/>
  <dcterms:modified xsi:type="dcterms:W3CDTF">2020-11-28T08:45:44Z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