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TTING PLAN\2020\OLD NAVY\"/>
    </mc:Choice>
  </mc:AlternateContent>
  <bookViews>
    <workbookView xWindow="0" yWindow="0" windowWidth="20490" windowHeight="7455"/>
  </bookViews>
  <sheets>
    <sheet name="609613" sheetId="26" r:id="rId1"/>
    <sheet name="Sheet1" sheetId="28" r:id="rId2"/>
  </sheets>
  <definedNames>
    <definedName name="_xlnm.Print_Area" localSheetId="0">'609613'!$A$1:$L$40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26" l="1"/>
  <c r="I37" i="26"/>
  <c r="H37" i="26"/>
  <c r="G37" i="26"/>
  <c r="F37" i="26"/>
  <c r="E37" i="26"/>
  <c r="D37" i="26"/>
  <c r="J36" i="26"/>
  <c r="I34" i="26"/>
  <c r="H34" i="26"/>
  <c r="G34" i="26"/>
  <c r="F34" i="26"/>
  <c r="E34" i="26"/>
  <c r="D34" i="26"/>
  <c r="J33" i="26"/>
  <c r="H31" i="26"/>
  <c r="J30" i="26"/>
  <c r="J28" i="26"/>
  <c r="I28" i="26"/>
  <c r="H28" i="26"/>
  <c r="G28" i="26"/>
  <c r="F28" i="26"/>
  <c r="E28" i="26"/>
  <c r="D28" i="26"/>
  <c r="J27" i="26"/>
  <c r="I29" i="26" s="1"/>
  <c r="G23" i="26"/>
  <c r="E8" i="26"/>
  <c r="F8" i="26"/>
  <c r="G8" i="26"/>
  <c r="H8" i="26"/>
  <c r="I8" i="26"/>
  <c r="D8" i="26"/>
  <c r="J7" i="26"/>
  <c r="J8" i="26" s="1"/>
  <c r="G96" i="28"/>
  <c r="F96" i="28"/>
  <c r="E96" i="28"/>
  <c r="D96" i="28"/>
  <c r="C96" i="28"/>
  <c r="H96" i="28" s="1"/>
  <c r="B96" i="28"/>
  <c r="H95" i="28"/>
  <c r="H94" i="28"/>
  <c r="G90" i="28"/>
  <c r="F90" i="28"/>
  <c r="E90" i="28"/>
  <c r="D90" i="28"/>
  <c r="H90" i="28" s="1"/>
  <c r="C90" i="28"/>
  <c r="B90" i="28"/>
  <c r="H89" i="28"/>
  <c r="H88" i="28"/>
  <c r="H87" i="28"/>
  <c r="G83" i="28"/>
  <c r="F83" i="28"/>
  <c r="E83" i="28"/>
  <c r="D83" i="28"/>
  <c r="C83" i="28"/>
  <c r="B83" i="28"/>
  <c r="H83" i="28" s="1"/>
  <c r="H82" i="28"/>
  <c r="G78" i="28"/>
  <c r="F78" i="28"/>
  <c r="E78" i="28"/>
  <c r="D78" i="28"/>
  <c r="C78" i="28"/>
  <c r="B78" i="28"/>
  <c r="H78" i="28" s="1"/>
  <c r="H77" i="28"/>
  <c r="G73" i="28"/>
  <c r="F73" i="28"/>
  <c r="E73" i="28"/>
  <c r="D73" i="28"/>
  <c r="C73" i="28"/>
  <c r="B73" i="28"/>
  <c r="H73" i="28" s="1"/>
  <c r="H72" i="28"/>
  <c r="G68" i="28"/>
  <c r="F68" i="28"/>
  <c r="E68" i="28"/>
  <c r="D68" i="28"/>
  <c r="C68" i="28"/>
  <c r="B68" i="28"/>
  <c r="H68" i="28" s="1"/>
  <c r="H67" i="28"/>
  <c r="G63" i="28"/>
  <c r="F63" i="28"/>
  <c r="E63" i="28"/>
  <c r="D63" i="28"/>
  <c r="C63" i="28"/>
  <c r="B63" i="28"/>
  <c r="H63" i="28" s="1"/>
  <c r="H62" i="28"/>
  <c r="H61" i="28"/>
  <c r="G57" i="28"/>
  <c r="F57" i="28"/>
  <c r="E57" i="28"/>
  <c r="D57" i="28"/>
  <c r="C57" i="28"/>
  <c r="H57" i="28" s="1"/>
  <c r="B57" i="28"/>
  <c r="H56" i="28"/>
  <c r="G52" i="28"/>
  <c r="F52" i="28"/>
  <c r="E52" i="28"/>
  <c r="D52" i="28"/>
  <c r="C52" i="28"/>
  <c r="H52" i="28" s="1"/>
  <c r="B52" i="28"/>
  <c r="H51" i="28"/>
  <c r="G47" i="28"/>
  <c r="F47" i="28"/>
  <c r="E47" i="28"/>
  <c r="D47" i="28"/>
  <c r="C47" i="28"/>
  <c r="H47" i="28" s="1"/>
  <c r="B47" i="28"/>
  <c r="H46" i="28"/>
  <c r="G42" i="28"/>
  <c r="F42" i="28"/>
  <c r="E42" i="28"/>
  <c r="D42" i="28"/>
  <c r="C42" i="28"/>
  <c r="H42" i="28" s="1"/>
  <c r="B42" i="28"/>
  <c r="H41" i="28"/>
  <c r="G37" i="28"/>
  <c r="F37" i="28"/>
  <c r="E37" i="28"/>
  <c r="D37" i="28"/>
  <c r="C37" i="28"/>
  <c r="H37" i="28" s="1"/>
  <c r="B37" i="28"/>
  <c r="H36" i="28"/>
  <c r="H35" i="28"/>
  <c r="H31" i="28"/>
  <c r="G31" i="28"/>
  <c r="F31" i="28"/>
  <c r="E31" i="28"/>
  <c r="D31" i="28"/>
  <c r="C31" i="28"/>
  <c r="B31" i="28"/>
  <c r="H30" i="28"/>
  <c r="H29" i="28"/>
  <c r="G25" i="28"/>
  <c r="F25" i="28"/>
  <c r="E25" i="28"/>
  <c r="D25" i="28"/>
  <c r="C25" i="28"/>
  <c r="B25" i="28"/>
  <c r="H25" i="28" s="1"/>
  <c r="H24" i="28"/>
  <c r="H23" i="28"/>
  <c r="G19" i="28"/>
  <c r="F19" i="28"/>
  <c r="E19" i="28"/>
  <c r="D19" i="28"/>
  <c r="C19" i="28"/>
  <c r="B19" i="28"/>
  <c r="H19" i="28" s="1"/>
  <c r="H18" i="28"/>
  <c r="H17" i="28"/>
  <c r="G13" i="28"/>
  <c r="F13" i="28"/>
  <c r="E13" i="28"/>
  <c r="D13" i="28"/>
  <c r="C13" i="28"/>
  <c r="H13" i="28" s="1"/>
  <c r="B13" i="28"/>
  <c r="H12" i="28"/>
  <c r="G8" i="28"/>
  <c r="F8" i="28"/>
  <c r="E8" i="28"/>
  <c r="D8" i="28"/>
  <c r="C8" i="28"/>
  <c r="H8" i="28" s="1"/>
  <c r="B8" i="28"/>
  <c r="H7" i="28"/>
  <c r="H39" i="26" l="1"/>
  <c r="J34" i="26"/>
  <c r="L33" i="26" s="1"/>
  <c r="I39" i="26"/>
  <c r="F31" i="26"/>
  <c r="F39" i="26" s="1"/>
  <c r="G31" i="26"/>
  <c r="G32" i="26" s="1"/>
  <c r="G35" i="26" s="1"/>
  <c r="G38" i="26" s="1"/>
  <c r="H32" i="26"/>
  <c r="H35" i="26" s="1"/>
  <c r="H38" i="26" s="1"/>
  <c r="D31" i="26"/>
  <c r="D39" i="26" s="1"/>
  <c r="E31" i="26"/>
  <c r="E39" i="26" s="1"/>
  <c r="J37" i="26"/>
  <c r="L36" i="26" s="1"/>
  <c r="I32" i="26"/>
  <c r="I35" i="26" s="1"/>
  <c r="I38" i="26" s="1"/>
  <c r="G29" i="26"/>
  <c r="D29" i="26"/>
  <c r="D23" i="26"/>
  <c r="F29" i="26"/>
  <c r="H29" i="26"/>
  <c r="E29" i="26"/>
  <c r="G39" i="26" l="1"/>
  <c r="F32" i="26"/>
  <c r="F35" i="26" s="1"/>
  <c r="F38" i="26" s="1"/>
  <c r="E32" i="26"/>
  <c r="E35" i="26" s="1"/>
  <c r="E38" i="26" s="1"/>
  <c r="J31" i="26"/>
  <c r="L30" i="26" s="1"/>
  <c r="D32" i="26"/>
  <c r="D35" i="26" s="1"/>
  <c r="D38" i="26" s="1"/>
  <c r="L39" i="26"/>
  <c r="J29" i="26"/>
  <c r="J35" i="26" l="1"/>
  <c r="J38" i="26"/>
  <c r="J32" i="26"/>
  <c r="J39" i="26"/>
  <c r="K39" i="26" s="1"/>
  <c r="L40" i="26"/>
  <c r="K40" i="26" s="1"/>
  <c r="J10" i="26"/>
  <c r="J13" i="26" l="1"/>
  <c r="J16" i="26"/>
  <c r="D14" i="26"/>
  <c r="D11" i="26"/>
  <c r="D3" i="26" l="1"/>
  <c r="G3" i="26"/>
  <c r="D9" i="26"/>
  <c r="D12" i="26"/>
  <c r="D15" i="26" l="1"/>
  <c r="I17" i="26" l="1"/>
  <c r="I14" i="26"/>
  <c r="I11" i="26"/>
  <c r="H11" i="26"/>
  <c r="I19" i="26" l="1"/>
  <c r="H12" i="26"/>
  <c r="I12" i="26"/>
  <c r="I15" i="26" s="1"/>
  <c r="I18" i="26" s="1"/>
  <c r="I9" i="26" l="1"/>
  <c r="H9" i="26"/>
  <c r="E11" i="26"/>
  <c r="F11" i="26"/>
  <c r="G11" i="26"/>
  <c r="E14" i="26"/>
  <c r="F14" i="26"/>
  <c r="G14" i="26"/>
  <c r="H14" i="26"/>
  <c r="D17" i="26"/>
  <c r="D19" i="26" s="1"/>
  <c r="E17" i="26"/>
  <c r="F17" i="26"/>
  <c r="G17" i="26"/>
  <c r="H17" i="26"/>
  <c r="H19" i="26" l="1"/>
  <c r="F19" i="26"/>
  <c r="G19" i="26"/>
  <c r="E19" i="26"/>
  <c r="J17" i="26"/>
  <c r="L16" i="26" s="1"/>
  <c r="D18" i="26"/>
  <c r="J14" i="26"/>
  <c r="J11" i="26"/>
  <c r="G12" i="26"/>
  <c r="G15" i="26" s="1"/>
  <c r="G18" i="26" s="1"/>
  <c r="F12" i="26"/>
  <c r="F15" i="26" s="1"/>
  <c r="F18" i="26" s="1"/>
  <c r="E12" i="26"/>
  <c r="H15" i="26"/>
  <c r="H18" i="26" s="1"/>
  <c r="F9" i="26"/>
  <c r="E9" i="26"/>
  <c r="G9" i="26"/>
  <c r="J12" i="26" l="1"/>
  <c r="J19" i="26"/>
  <c r="E15" i="26"/>
  <c r="J15" i="26" s="1"/>
  <c r="J9" i="26"/>
  <c r="L10" i="26"/>
  <c r="L13" i="26"/>
  <c r="L19" i="26" l="1"/>
  <c r="E18" i="26"/>
  <c r="J18" i="26" l="1"/>
  <c r="K19" i="26"/>
  <c r="L20" i="26"/>
  <c r="K20" i="26" s="1"/>
</calcChain>
</file>

<file path=xl/sharedStrings.xml><?xml version="1.0" encoding="utf-8"?>
<sst xmlns="http://schemas.openxmlformats.org/spreadsheetml/2006/main" count="284" uniqueCount="67">
  <si>
    <t>COLOR</t>
  </si>
  <si>
    <t>DIVICION</t>
  </si>
  <si>
    <t>TOTAL</t>
  </si>
  <si>
    <t>QTY</t>
  </si>
  <si>
    <t>BAL(%)</t>
  </si>
  <si>
    <t>RATIO.1</t>
  </si>
  <si>
    <t>RATIO.2</t>
  </si>
  <si>
    <t>ORDER</t>
  </si>
  <si>
    <t>소요량</t>
    <phoneticPr fontId="2" type="noConversion"/>
  </si>
  <si>
    <t>요척</t>
    <phoneticPr fontId="2" type="noConversion"/>
  </si>
  <si>
    <t>본사 요척</t>
    <phoneticPr fontId="2" type="noConversion"/>
  </si>
  <si>
    <t>BODY</t>
    <phoneticPr fontId="2" type="noConversion"/>
  </si>
  <si>
    <t>CUTTING PLAN 1</t>
    <phoneticPr fontId="2" type="noConversion"/>
  </si>
  <si>
    <t>과부족</t>
    <phoneticPr fontId="2" type="noConversion"/>
  </si>
  <si>
    <t>TTL:</t>
    <phoneticPr fontId="2" type="noConversion"/>
  </si>
  <si>
    <t>RATIO.3</t>
    <phoneticPr fontId="2" type="noConversion"/>
  </si>
  <si>
    <t>소요량</t>
    <phoneticPr fontId="2" type="noConversion"/>
  </si>
  <si>
    <t xml:space="preserve">오더 수량 </t>
    <phoneticPr fontId="2" type="noConversion"/>
  </si>
  <si>
    <t>BODY          WIDTH</t>
    <phoneticPr fontId="2" type="noConversion"/>
  </si>
  <si>
    <t>12-18M</t>
  </si>
  <si>
    <t>18-24M</t>
  </si>
  <si>
    <t>2T</t>
  </si>
  <si>
    <t>3T</t>
  </si>
  <si>
    <t>4T</t>
  </si>
  <si>
    <t>5T</t>
  </si>
  <si>
    <t>STYLE.NO : 609613</t>
    <phoneticPr fontId="2" type="noConversion"/>
  </si>
  <si>
    <t>[ Color/Size BreakDown ]</t>
  </si>
  <si>
    <t>Buyer    : Old Navy Infants Infant</t>
  </si>
  <si>
    <t>Style No : 609613 ( G ONO HOODED P )</t>
  </si>
  <si>
    <t>ISP</t>
  </si>
  <si>
    <t>XH21K-0A</t>
  </si>
  <si>
    <t>05/21</t>
  </si>
  <si>
    <t>Color</t>
  </si>
  <si>
    <t>S.TTL</t>
  </si>
  <si>
    <t>LIGHT HEATHER GREY(00)</t>
  </si>
  <si>
    <t>U.S.A</t>
  </si>
  <si>
    <t>WI86P-JA</t>
  </si>
  <si>
    <t>05/22</t>
  </si>
  <si>
    <t>WI93F-7A</t>
  </si>
  <si>
    <t>CREME DE LA CREME(01)</t>
  </si>
  <si>
    <t>WI93F-NA</t>
  </si>
  <si>
    <t>WI93F-YA</t>
  </si>
  <si>
    <t>05/29</t>
  </si>
  <si>
    <t>HONGKONG</t>
  </si>
  <si>
    <t>15774-47</t>
  </si>
  <si>
    <t>05/24</t>
  </si>
  <si>
    <t>LIGHT HEATHER GREY(96)</t>
  </si>
  <si>
    <t>XH21H-0A</t>
  </si>
  <si>
    <t>XH21I-0A</t>
  </si>
  <si>
    <t>XH21J-0A</t>
  </si>
  <si>
    <t>CANADA</t>
  </si>
  <si>
    <t>WI86R-5A</t>
  </si>
  <si>
    <t>05/27</t>
  </si>
  <si>
    <t>WI86S-GA</t>
  </si>
  <si>
    <t>WJ63M-JA</t>
  </si>
  <si>
    <t>06/19</t>
  </si>
  <si>
    <t>WJ61O-5A</t>
  </si>
  <si>
    <t>06/24</t>
  </si>
  <si>
    <t>WJ62I-GA</t>
  </si>
  <si>
    <t>G.TTL</t>
  </si>
  <si>
    <t>G.TTL by Color</t>
  </si>
  <si>
    <t>CREME DE LA CREME</t>
    <phoneticPr fontId="2" type="noConversion"/>
  </si>
  <si>
    <t>CREME DE LA CREME</t>
    <phoneticPr fontId="2" type="noConversion"/>
  </si>
  <si>
    <t>LOSS(5%)</t>
    <phoneticPr fontId="2" type="noConversion"/>
  </si>
  <si>
    <t>66"</t>
    <phoneticPr fontId="2" type="noConversion"/>
  </si>
  <si>
    <t>LIGHT HEATHER GREY</t>
    <phoneticPr fontId="2" type="noConversion"/>
  </si>
  <si>
    <t>LIGHT HEATHER GREY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</si>
</sst>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mm&quot;월&quot;\ dd&quot;일&quot;"/>
    <numFmt numFmtId="177" formatCode="#,##0_ "/>
    <numFmt numFmtId="178" formatCode="#,##0;[Red]#,##0"/>
    <numFmt numFmtId="179" formatCode="#,##0.00;[Red]#,##0.00"/>
    <numFmt numFmtId="180" formatCode="#,##0_);[Red]\(#,##0\)"/>
    <numFmt numFmtId="181" formatCode="#,##0_ ;[Red]\-#,##0\ "/>
    <numFmt numFmtId="182" formatCode="#,##0.000;[Red]#,##0.000"/>
    <numFmt numFmtId="183" formatCode="0.0%"/>
    <numFmt numFmtId="184" formatCode="#,##0.0000_);[Red]\(#,##0.0000\)"/>
    <numFmt numFmtId="185" formatCode="0.00000"/>
    <numFmt numFmtId="186" formatCode="0.00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MS Sans Serif"/>
      <charset val="1"/>
    </font>
    <font>
      <sz val="8"/>
      <name val="굴림체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9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name val="Times New Roman"/>
      <family val="1"/>
    </font>
    <font>
      <sz val="20"/>
      <name val="굴림"/>
      <family val="3"/>
      <charset val="129"/>
    </font>
    <font>
      <sz val="9"/>
      <name val="굴림체"/>
      <family val="3"/>
      <charset val="129"/>
    </font>
    <font>
      <sz val="8"/>
      <name val="굴림"/>
      <family val="3"/>
      <charset val="129"/>
    </font>
    <font>
      <b/>
      <sz val="8"/>
      <name val="굴림"/>
      <family val="3"/>
      <charset val="129"/>
    </font>
    <font>
      <b/>
      <sz val="8"/>
      <color indexed="12"/>
      <name val="굴림"/>
      <family val="3"/>
      <charset val="129"/>
    </font>
    <font>
      <b/>
      <sz val="16"/>
      <name val="TI"/>
    </font>
    <font>
      <b/>
      <sz val="16"/>
      <name val="TI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Alignment="0">
      <alignment vertical="top" wrapText="1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9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/>
    <xf numFmtId="0" fontId="5" fillId="0" borderId="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10" xfId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178" fontId="5" fillId="4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vertical="center"/>
    </xf>
    <xf numFmtId="178" fontId="4" fillId="2" borderId="1" xfId="1" applyNumberFormat="1" applyFont="1" applyFill="1" applyBorder="1" applyAlignment="1">
      <alignment horizontal="center" vertical="center"/>
    </xf>
    <xf numFmtId="181" fontId="4" fillId="2" borderId="1" xfId="1" applyNumberFormat="1" applyFont="1" applyFill="1" applyBorder="1" applyAlignment="1">
      <alignment horizontal="center" vertical="center"/>
    </xf>
    <xf numFmtId="182" fontId="4" fillId="4" borderId="1" xfId="1" applyNumberFormat="1" applyFont="1" applyFill="1" applyBorder="1" applyAlignment="1">
      <alignment horizontal="center" vertical="center"/>
    </xf>
    <xf numFmtId="180" fontId="4" fillId="4" borderId="1" xfId="5" applyNumberFormat="1" applyFont="1" applyFill="1" applyBorder="1" applyAlignment="1">
      <alignment horizontal="center"/>
    </xf>
    <xf numFmtId="0" fontId="4" fillId="0" borderId="0" xfId="3" applyFont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" fontId="10" fillId="0" borderId="1" xfId="1" applyNumberFormat="1" applyFont="1" applyBorder="1" applyAlignment="1">
      <alignment horizontal="center" vertical="center"/>
    </xf>
    <xf numFmtId="183" fontId="5" fillId="0" borderId="9" xfId="3" applyNumberFormat="1" applyFont="1" applyBorder="1" applyAlignment="1">
      <alignment horizontal="center" vertical="center"/>
    </xf>
    <xf numFmtId="177" fontId="5" fillId="0" borderId="9" xfId="3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85" fontId="4" fillId="0" borderId="0" xfId="3" applyNumberFormat="1" applyFont="1" applyAlignment="1">
      <alignment vertical="center"/>
    </xf>
    <xf numFmtId="178" fontId="4" fillId="0" borderId="1" xfId="1" applyNumberFormat="1" applyFont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186" fontId="5" fillId="0" borderId="1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8" fillId="0" borderId="0" xfId="11" applyAlignment="1">
      <alignment horizontal="left" vertical="top"/>
      <protection locked="0"/>
    </xf>
    <xf numFmtId="0" fontId="16" fillId="5" borderId="15" xfId="11" applyFont="1" applyFill="1" applyBorder="1" applyAlignment="1">
      <alignment horizontal="left" vertical="center"/>
      <protection locked="0"/>
    </xf>
    <xf numFmtId="0" fontId="17" fillId="6" borderId="15" xfId="11" applyFont="1" applyFill="1" applyBorder="1" applyAlignment="1">
      <alignment horizontal="center" vertical="center"/>
      <protection locked="0"/>
    </xf>
    <xf numFmtId="0" fontId="16" fillId="0" borderId="15" xfId="11" applyFont="1" applyBorder="1" applyAlignment="1">
      <alignment horizontal="left" vertical="center"/>
      <protection locked="0"/>
    </xf>
    <xf numFmtId="3" fontId="16" fillId="0" borderId="15" xfId="11" applyNumberFormat="1" applyFont="1" applyBorder="1" applyAlignment="1">
      <alignment horizontal="right" vertical="center"/>
      <protection locked="0"/>
    </xf>
    <xf numFmtId="0" fontId="18" fillId="0" borderId="15" xfId="11" applyFont="1" applyBorder="1" applyAlignment="1">
      <alignment horizontal="left" vertical="center"/>
      <protection locked="0"/>
    </xf>
    <xf numFmtId="3" fontId="18" fillId="0" borderId="15" xfId="11" applyNumberFormat="1" applyFont="1" applyBorder="1" applyAlignment="1">
      <alignment horizontal="right" vertical="center"/>
      <protection locked="0"/>
    </xf>
    <xf numFmtId="0" fontId="16" fillId="0" borderId="16" xfId="11" applyFont="1" applyBorder="1" applyAlignment="1">
      <alignment horizontal="left" vertical="center"/>
      <protection locked="0"/>
    </xf>
    <xf numFmtId="3" fontId="16" fillId="0" borderId="16" xfId="11" applyNumberFormat="1" applyFont="1" applyBorder="1" applyAlignment="1">
      <alignment horizontal="right" vertical="center"/>
      <protection locked="0"/>
    </xf>
    <xf numFmtId="0" fontId="16" fillId="0" borderId="17" xfId="11" applyFont="1" applyBorder="1" applyAlignment="1">
      <alignment horizontal="left" vertical="center"/>
      <protection locked="0"/>
    </xf>
    <xf numFmtId="3" fontId="16" fillId="0" borderId="17" xfId="11" applyNumberFormat="1" applyFont="1" applyBorder="1" applyAlignment="1">
      <alignment horizontal="right" vertical="center"/>
      <protection locked="0"/>
    </xf>
    <xf numFmtId="0" fontId="17" fillId="7" borderId="15" xfId="11" applyFont="1" applyFill="1" applyBorder="1" applyAlignment="1">
      <alignment horizontal="left" vertical="center"/>
      <protection locked="0"/>
    </xf>
    <xf numFmtId="0" fontId="16" fillId="7" borderId="15" xfId="11" applyFont="1" applyFill="1" applyBorder="1" applyAlignment="1">
      <alignment horizontal="left" vertical="center"/>
      <protection locked="0"/>
    </xf>
    <xf numFmtId="0" fontId="17" fillId="7" borderId="15" xfId="11" applyFont="1" applyFill="1" applyBorder="1" applyAlignment="1">
      <alignment horizontal="center" vertical="center"/>
      <protection locked="0"/>
    </xf>
    <xf numFmtId="0" fontId="16" fillId="7" borderId="16" xfId="11" applyFont="1" applyFill="1" applyBorder="1" applyAlignment="1">
      <alignment horizontal="left" vertical="center"/>
      <protection locked="0"/>
    </xf>
    <xf numFmtId="3" fontId="16" fillId="7" borderId="16" xfId="11" applyNumberFormat="1" applyFont="1" applyFill="1" applyBorder="1" applyAlignment="1">
      <alignment horizontal="right" vertical="center"/>
      <protection locked="0"/>
    </xf>
    <xf numFmtId="0" fontId="16" fillId="7" borderId="17" xfId="11" applyFont="1" applyFill="1" applyBorder="1" applyAlignment="1">
      <alignment horizontal="left" vertical="center"/>
      <protection locked="0"/>
    </xf>
    <xf numFmtId="3" fontId="16" fillId="7" borderId="17" xfId="11" applyNumberFormat="1" applyFont="1" applyFill="1" applyBorder="1" applyAlignment="1">
      <alignment horizontal="right" vertical="center"/>
      <protection locked="0"/>
    </xf>
    <xf numFmtId="0" fontId="18" fillId="8" borderId="15" xfId="11" applyFont="1" applyFill="1" applyBorder="1" applyAlignment="1">
      <alignment horizontal="left" vertical="center"/>
      <protection locked="0"/>
    </xf>
    <xf numFmtId="3" fontId="18" fillId="8" borderId="15" xfId="11" applyNumberFormat="1" applyFont="1" applyFill="1" applyBorder="1" applyAlignment="1">
      <alignment horizontal="right" vertical="center"/>
      <protection locked="0"/>
    </xf>
    <xf numFmtId="0" fontId="17" fillId="8" borderId="15" xfId="11" applyFont="1" applyFill="1" applyBorder="1" applyAlignment="1">
      <alignment horizontal="left" vertical="center"/>
      <protection locked="0"/>
    </xf>
    <xf numFmtId="0" fontId="16" fillId="8" borderId="15" xfId="11" applyFont="1" applyFill="1" applyBorder="1" applyAlignment="1">
      <alignment horizontal="left" vertical="center"/>
      <protection locked="0"/>
    </xf>
    <xf numFmtId="0" fontId="17" fillId="8" borderId="15" xfId="11" applyFont="1" applyFill="1" applyBorder="1" applyAlignment="1">
      <alignment horizontal="center" vertical="center"/>
      <protection locked="0"/>
    </xf>
    <xf numFmtId="0" fontId="16" fillId="8" borderId="16" xfId="11" applyFont="1" applyFill="1" applyBorder="1" applyAlignment="1">
      <alignment horizontal="left" vertical="center"/>
      <protection locked="0"/>
    </xf>
    <xf numFmtId="3" fontId="16" fillId="8" borderId="16" xfId="11" applyNumberFormat="1" applyFont="1" applyFill="1" applyBorder="1" applyAlignment="1">
      <alignment horizontal="right" vertical="center"/>
      <protection locked="0"/>
    </xf>
    <xf numFmtId="0" fontId="16" fillId="8" borderId="18" xfId="11" applyFont="1" applyFill="1" applyBorder="1" applyAlignment="1">
      <alignment horizontal="left" vertical="center"/>
      <protection locked="0"/>
    </xf>
    <xf numFmtId="3" fontId="16" fillId="8" borderId="18" xfId="11" applyNumberFormat="1" applyFont="1" applyFill="1" applyBorder="1" applyAlignment="1">
      <alignment horizontal="right" vertical="center"/>
      <protection locked="0"/>
    </xf>
    <xf numFmtId="0" fontId="16" fillId="8" borderId="17" xfId="11" applyFont="1" applyFill="1" applyBorder="1" applyAlignment="1">
      <alignment horizontal="left" vertical="center"/>
      <protection locked="0"/>
    </xf>
    <xf numFmtId="3" fontId="16" fillId="8" borderId="17" xfId="11" applyNumberFormat="1" applyFont="1" applyFill="1" applyBorder="1" applyAlignment="1">
      <alignment horizontal="right" vertical="center"/>
      <protection locked="0"/>
    </xf>
    <xf numFmtId="0" fontId="18" fillId="7" borderId="15" xfId="11" applyFont="1" applyFill="1" applyBorder="1" applyAlignment="1">
      <alignment horizontal="left" vertical="center"/>
      <protection locked="0"/>
    </xf>
    <xf numFmtId="3" fontId="18" fillId="7" borderId="15" xfId="11" applyNumberFormat="1" applyFont="1" applyFill="1" applyBorder="1" applyAlignment="1">
      <alignment horizontal="right" vertical="center"/>
      <protection locked="0"/>
    </xf>
    <xf numFmtId="0" fontId="16" fillId="0" borderId="0" xfId="11" applyFont="1" applyAlignment="1">
      <alignment horizontal="right" vertical="center"/>
      <protection locked="0"/>
    </xf>
    <xf numFmtId="0" fontId="13" fillId="3" borderId="1" xfId="3" applyFont="1" applyFill="1" applyBorder="1" applyAlignment="1" applyProtection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178" fontId="19" fillId="2" borderId="1" xfId="1" applyNumberFormat="1" applyFont="1" applyFill="1" applyBorder="1" applyAlignment="1">
      <alignment horizontal="center"/>
    </xf>
    <xf numFmtId="178" fontId="20" fillId="2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84" fontId="4" fillId="0" borderId="2" xfId="1" applyNumberFormat="1" applyFont="1" applyBorder="1" applyAlignment="1">
      <alignment horizontal="center" vertical="center"/>
    </xf>
    <xf numFmtId="184" fontId="4" fillId="0" borderId="4" xfId="1" applyNumberFormat="1" applyFont="1" applyBorder="1" applyAlignment="1">
      <alignment horizontal="center" vertical="center"/>
    </xf>
    <xf numFmtId="184" fontId="4" fillId="0" borderId="3" xfId="1" applyNumberFormat="1" applyFont="1" applyBorder="1" applyAlignment="1">
      <alignment horizontal="center" vertical="center"/>
    </xf>
    <xf numFmtId="178" fontId="4" fillId="4" borderId="8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180" fontId="4" fillId="0" borderId="1" xfId="1" applyNumberFormat="1" applyFont="1" applyBorder="1" applyAlignment="1">
      <alignment horizontal="center" vertical="center"/>
    </xf>
    <xf numFmtId="176" fontId="12" fillId="0" borderId="2" xfId="1" applyNumberFormat="1" applyFont="1" applyBorder="1" applyAlignment="1">
      <alignment horizontal="center" vertical="center" wrapText="1"/>
    </xf>
    <xf numFmtId="176" fontId="12" fillId="0" borderId="4" xfId="1" applyNumberFormat="1" applyFont="1" applyBorder="1" applyAlignment="1">
      <alignment horizontal="center" vertical="center" wrapText="1"/>
    </xf>
    <xf numFmtId="176" fontId="12" fillId="0" borderId="3" xfId="1" applyNumberFormat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184" fontId="4" fillId="0" borderId="1" xfId="1" applyNumberFormat="1" applyFont="1" applyBorder="1" applyAlignment="1">
      <alignment horizontal="center" vertical="center"/>
    </xf>
    <xf numFmtId="178" fontId="6" fillId="3" borderId="0" xfId="1" applyNumberFormat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8" fontId="4" fillId="0" borderId="9" xfId="1" applyNumberFormat="1" applyFont="1" applyBorder="1" applyAlignment="1">
      <alignment horizontal="center" vertical="center"/>
    </xf>
    <xf numFmtId="178" fontId="4" fillId="0" borderId="5" xfId="1" applyNumberFormat="1" applyFon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 vertical="center"/>
    </xf>
    <xf numFmtId="178" fontId="7" fillId="0" borderId="3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12" xfId="3" applyFont="1" applyFill="1" applyBorder="1" applyAlignment="1">
      <alignment horizontal="center" vertical="center"/>
    </xf>
    <xf numFmtId="0" fontId="4" fillId="3" borderId="13" xfId="3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5" fillId="0" borderId="14" xfId="11" applyFont="1" applyBorder="1" applyAlignment="1">
      <alignment horizontal="left" vertical="center"/>
      <protection locked="0"/>
    </xf>
    <xf numFmtId="0" fontId="16" fillId="0" borderId="14" xfId="11" applyFont="1" applyBorder="1" applyAlignment="1">
      <alignment horizontal="right" vertical="center"/>
      <protection locked="0"/>
    </xf>
    <xf numFmtId="0" fontId="14" fillId="0" borderId="0" xfId="11" applyFont="1" applyAlignment="1">
      <alignment horizontal="center" vertical="center"/>
      <protection locked="0"/>
    </xf>
    <xf numFmtId="0" fontId="8" fillId="0" borderId="0" xfId="11" applyAlignment="1">
      <alignment horizontal="left" vertical="top"/>
      <protection locked="0"/>
    </xf>
    <xf numFmtId="0" fontId="15" fillId="0" borderId="0" xfId="11" applyFont="1" applyAlignment="1">
      <alignment horizontal="left" vertical="center"/>
      <protection locked="0"/>
    </xf>
  </cellXfs>
  <cellStyles count="35">
    <cellStyle name="Normal" xfId="0" builtinId="0"/>
    <cellStyle name="Normal 10" xfId="15"/>
    <cellStyle name="Normal 11" xfId="16"/>
    <cellStyle name="Normal 12" xfId="17"/>
    <cellStyle name="Normal 13" xfId="18"/>
    <cellStyle name="Normal 14" xfId="19"/>
    <cellStyle name="Normal 15" xfId="20"/>
    <cellStyle name="Normal 16" xfId="22"/>
    <cellStyle name="Normal 17" xfId="24"/>
    <cellStyle name="Normal 18" xfId="25"/>
    <cellStyle name="Normal 19" xfId="23"/>
    <cellStyle name="Normal 2" xfId="1"/>
    <cellStyle name="Normal 2 2" xfId="7"/>
    <cellStyle name="Normal 2 3" xfId="21"/>
    <cellStyle name="Normal 20" xfId="26"/>
    <cellStyle name="Normal 21" xfId="27"/>
    <cellStyle name="Normal 22" xfId="28"/>
    <cellStyle name="Normal 23" xfId="29"/>
    <cellStyle name="Normal 24" xfId="30"/>
    <cellStyle name="Normal 25" xfId="31"/>
    <cellStyle name="Normal 26" xfId="32"/>
    <cellStyle name="Normal 27" xfId="33"/>
    <cellStyle name="Normal 28" xfId="34"/>
    <cellStyle name="Normal 3" xfId="6"/>
    <cellStyle name="Normal 3 2" xfId="11"/>
    <cellStyle name="Normal 4" xfId="8"/>
    <cellStyle name="Normal 5" xfId="9"/>
    <cellStyle name="Normal 6" xfId="10"/>
    <cellStyle name="Normal 7" xfId="12"/>
    <cellStyle name="Normal 8" xfId="13"/>
    <cellStyle name="Normal 9" xfId="14"/>
    <cellStyle name="Percent 2" xfId="2"/>
    <cellStyle name="백분율 2" xfId="5"/>
    <cellStyle name="표준 2" xfId="3"/>
    <cellStyle name="표준 3" xfId="4"/>
  </cellStyles>
  <dxfs count="0"/>
  <tableStyles count="0" defaultTableStyle="TableStyleMedium2" defaultPivotStyle="PivotStyleLight16"/>
  <colors>
    <mruColors>
      <color rgb="FF00FFFF"/>
      <color rgb="FFFF9900"/>
      <color rgb="FFCC66FF"/>
      <color rgb="FFFF7C80"/>
      <color rgb="FFFF6699"/>
      <color rgb="FF00FF00"/>
      <color rgb="FF0000FF"/>
      <color rgb="FF99FF99"/>
      <color rgb="FFFF505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3362</xdr:colOff>
      <xdr:row>15</xdr:row>
      <xdr:rowOff>64995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3362</xdr:colOff>
      <xdr:row>34</xdr:row>
      <xdr:rowOff>54751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4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45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5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25</xdr:row>
      <xdr:rowOff>0</xdr:rowOff>
    </xdr:from>
    <xdr:to>
      <xdr:col>0</xdr:col>
      <xdr:colOff>3362</xdr:colOff>
      <xdr:row>34</xdr:row>
      <xdr:rowOff>54751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77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32011"/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32011"/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0"/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2339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362" cy="1632011"/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362" cy="1632011"/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362" cy="1632011"/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362" cy="1632011"/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362" cy="1632011"/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3362" cy="1632010"/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2339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362" cy="1632011"/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362" cy="1632011"/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362" cy="1632011"/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362" cy="1632011"/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362" cy="1632011"/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3362" cy="1632011"/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3362" cy="1632011"/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725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3362" cy="1632011"/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725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3362" cy="1632011"/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6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81</xdr:row>
      <xdr:rowOff>0</xdr:rowOff>
    </xdr:from>
    <xdr:ext cx="3362" cy="1632011"/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81</xdr:row>
      <xdr:rowOff>0</xdr:rowOff>
    </xdr:from>
    <xdr:ext cx="3362" cy="1632011"/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81</xdr:row>
      <xdr:rowOff>0</xdr:rowOff>
    </xdr:from>
    <xdr:ext cx="3362" cy="1632011"/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0"/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7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0"/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7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3362" cy="1632010"/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3362" cy="1632010"/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3362" cy="1632011"/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10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3362" cy="1632011"/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1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3362" cy="1632011"/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0</xdr:rowOff>
    </xdr:from>
    <xdr:ext cx="3362" cy="1632010"/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0</xdr:rowOff>
    </xdr:from>
    <xdr:ext cx="3362" cy="1632010"/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32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3362" cy="1632010"/>
    <xdr:pic>
      <xdr:nvPicPr>
        <xdr:cNvPr id="142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43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3362" cy="1632010"/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29</xdr:row>
      <xdr:rowOff>153628</xdr:rowOff>
    </xdr:from>
    <xdr:to>
      <xdr:col>0</xdr:col>
      <xdr:colOff>714375</xdr:colOff>
      <xdr:row>29</xdr:row>
      <xdr:rowOff>153628</xdr:rowOff>
    </xdr:to>
    <xdr:pic>
      <xdr:nvPicPr>
        <xdr:cNvPr id="159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613" y="5530644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27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532580</xdr:colOff>
      <xdr:row>26</xdr:row>
      <xdr:rowOff>153629</xdr:rowOff>
    </xdr:from>
    <xdr:to>
      <xdr:col>0</xdr:col>
      <xdr:colOff>1720645</xdr:colOff>
      <xdr:row>36</xdr:row>
      <xdr:rowOff>81935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2066"/>
        <a:stretch/>
      </xdr:blipFill>
      <xdr:spPr>
        <a:xfrm>
          <a:off x="532580" y="6769919"/>
          <a:ext cx="1188065" cy="1669435"/>
        </a:xfrm>
        <a:prstGeom prst="rect">
          <a:avLst/>
        </a:prstGeom>
      </xdr:spPr>
    </xdr:pic>
    <xdr:clientData/>
  </xdr:twoCellAnchor>
  <xdr:twoCellAnchor editAs="oneCell">
    <xdr:from>
      <xdr:col>0</xdr:col>
      <xdr:colOff>675968</xdr:colOff>
      <xdr:row>7</xdr:row>
      <xdr:rowOff>19254</xdr:rowOff>
    </xdr:from>
    <xdr:to>
      <xdr:col>0</xdr:col>
      <xdr:colOff>1905000</xdr:colOff>
      <xdr:row>16</xdr:row>
      <xdr:rowOff>121673</xdr:rowOff>
    </xdr:to>
    <xdr:pic>
      <xdr:nvPicPr>
        <xdr:cNvPr id="141" name="Picture 14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8397" r="2016"/>
        <a:stretch/>
      </xdr:blipFill>
      <xdr:spPr>
        <a:xfrm>
          <a:off x="675968" y="3173770"/>
          <a:ext cx="1229032" cy="1669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3"/>
  <sheetViews>
    <sheetView tabSelected="1" view="pageBreakPreview" zoomScaleNormal="93" zoomScaleSheetLayoutView="100" workbookViewId="0">
      <selection activeCell="O23" sqref="O23"/>
    </sheetView>
  </sheetViews>
  <sheetFormatPr defaultColWidth="9" defaultRowHeight="13.5"/>
  <cols>
    <col min="1" max="1" width="31.25" style="3" customWidth="1"/>
    <col min="2" max="2" width="11.375" style="3" customWidth="1"/>
    <col min="3" max="3" width="9.375" style="3" customWidth="1"/>
    <col min="4" max="9" width="10.125" style="3" customWidth="1"/>
    <col min="10" max="10" width="9.75" style="3" customWidth="1"/>
    <col min="11" max="11" width="10.25" style="3" customWidth="1"/>
    <col min="12" max="12" width="10" style="13" customWidth="1"/>
    <col min="13" max="13" width="9.75" style="3" customWidth="1"/>
    <col min="14" max="14" width="9.625" style="3" customWidth="1"/>
    <col min="15" max="16384" width="9" style="3"/>
  </cols>
  <sheetData>
    <row r="1" spans="1:12" ht="18.75" customHeight="1">
      <c r="A1" s="96" t="s">
        <v>12</v>
      </c>
      <c r="B1" s="96"/>
      <c r="C1" s="97"/>
      <c r="D1" s="98" t="s">
        <v>17</v>
      </c>
      <c r="E1" s="99"/>
      <c r="F1" s="102" t="s">
        <v>10</v>
      </c>
      <c r="G1" s="1" t="s">
        <v>11</v>
      </c>
      <c r="H1" s="16"/>
      <c r="I1" s="2"/>
      <c r="J1" s="2"/>
      <c r="K1" s="104" t="s">
        <v>18</v>
      </c>
      <c r="L1" s="80">
        <v>43966</v>
      </c>
    </row>
    <row r="2" spans="1:12" ht="17.25" customHeight="1">
      <c r="A2" s="96"/>
      <c r="B2" s="96"/>
      <c r="C2" s="97"/>
      <c r="D2" s="100"/>
      <c r="E2" s="101"/>
      <c r="F2" s="103"/>
      <c r="G2" s="28">
        <v>0.622</v>
      </c>
      <c r="H2" s="23"/>
      <c r="I2" s="2"/>
      <c r="J2" s="2"/>
      <c r="K2" s="104"/>
      <c r="L2" s="81"/>
    </row>
    <row r="3" spans="1:12" ht="17.25" customHeight="1">
      <c r="A3" s="83" t="s">
        <v>25</v>
      </c>
      <c r="B3" s="83"/>
      <c r="C3" s="84"/>
      <c r="D3" s="86">
        <f>J7</f>
        <v>5822</v>
      </c>
      <c r="E3" s="87"/>
      <c r="F3" s="16" t="s">
        <v>16</v>
      </c>
      <c r="G3" s="18">
        <f>J7*G2</f>
        <v>3621.2840000000001</v>
      </c>
      <c r="H3" s="20"/>
      <c r="I3" s="18"/>
      <c r="J3" s="18"/>
      <c r="K3" s="90" t="s">
        <v>64</v>
      </c>
      <c r="L3" s="81"/>
    </row>
    <row r="4" spans="1:12" ht="17.25" customHeight="1">
      <c r="A4" s="83"/>
      <c r="B4" s="83"/>
      <c r="C4" s="84"/>
      <c r="D4" s="88"/>
      <c r="E4" s="89"/>
      <c r="F4" s="4"/>
      <c r="G4" s="4"/>
      <c r="H4" s="17"/>
      <c r="I4" s="5"/>
      <c r="J4" s="5"/>
      <c r="K4" s="91"/>
      <c r="L4" s="82"/>
    </row>
    <row r="5" spans="1:12">
      <c r="A5" s="71" t="s">
        <v>0</v>
      </c>
      <c r="B5" s="71" t="s">
        <v>1</v>
      </c>
      <c r="C5" s="71"/>
      <c r="D5" s="92"/>
      <c r="E5" s="92"/>
      <c r="F5" s="92"/>
      <c r="G5" s="92"/>
      <c r="H5" s="92"/>
      <c r="I5" s="93"/>
      <c r="J5" s="71" t="s">
        <v>2</v>
      </c>
      <c r="K5" s="94" t="s">
        <v>9</v>
      </c>
      <c r="L5" s="67" t="s">
        <v>8</v>
      </c>
    </row>
    <row r="6" spans="1:12" ht="14.25">
      <c r="A6" s="71"/>
      <c r="B6" s="71"/>
      <c r="C6" s="71"/>
      <c r="D6" s="66" t="s">
        <v>19</v>
      </c>
      <c r="E6" s="66" t="s">
        <v>20</v>
      </c>
      <c r="F6" s="66" t="s">
        <v>21</v>
      </c>
      <c r="G6" s="66" t="s">
        <v>22</v>
      </c>
      <c r="H6" s="66" t="s">
        <v>23</v>
      </c>
      <c r="I6" s="66" t="s">
        <v>24</v>
      </c>
      <c r="J6" s="71"/>
      <c r="K6" s="95"/>
      <c r="L6" s="68"/>
    </row>
    <row r="7" spans="1:12">
      <c r="A7" s="69" t="s">
        <v>62</v>
      </c>
      <c r="B7" s="14" t="s">
        <v>3</v>
      </c>
      <c r="C7" s="71" t="s">
        <v>7</v>
      </c>
      <c r="D7" s="7">
        <v>374</v>
      </c>
      <c r="E7" s="7">
        <v>481</v>
      </c>
      <c r="F7" s="7">
        <v>765</v>
      </c>
      <c r="G7" s="7">
        <v>1191</v>
      </c>
      <c r="H7" s="7">
        <v>1307</v>
      </c>
      <c r="I7" s="7">
        <v>1704</v>
      </c>
      <c r="J7" s="14">
        <f>SUM(D7:I7)</f>
        <v>5822</v>
      </c>
      <c r="K7" s="71"/>
      <c r="L7" s="72"/>
    </row>
    <row r="8" spans="1:12">
      <c r="A8" s="70"/>
      <c r="B8" s="14" t="s">
        <v>63</v>
      </c>
      <c r="C8" s="71"/>
      <c r="D8" s="26">
        <f>D7*1.05</f>
        <v>392.7</v>
      </c>
      <c r="E8" s="29">
        <f t="shared" ref="E8:J8" si="0">E7*1.05</f>
        <v>505.05</v>
      </c>
      <c r="F8" s="29">
        <f t="shared" si="0"/>
        <v>803.25</v>
      </c>
      <c r="G8" s="29">
        <f t="shared" si="0"/>
        <v>1250.55</v>
      </c>
      <c r="H8" s="29">
        <f t="shared" si="0"/>
        <v>1372.3500000000001</v>
      </c>
      <c r="I8" s="29">
        <f t="shared" si="0"/>
        <v>1789.2</v>
      </c>
      <c r="J8" s="29">
        <f t="shared" si="0"/>
        <v>6113.1</v>
      </c>
      <c r="K8" s="71"/>
      <c r="L8" s="72"/>
    </row>
    <row r="9" spans="1:12">
      <c r="A9" s="70"/>
      <c r="B9" s="14" t="s">
        <v>4</v>
      </c>
      <c r="C9" s="71"/>
      <c r="D9" s="6">
        <f>D7/J7*100</f>
        <v>6.423909309515631</v>
      </c>
      <c r="E9" s="6">
        <f>E7/J7*100</f>
        <v>8.2617657162487124</v>
      </c>
      <c r="F9" s="6">
        <f>F7/J7*100</f>
        <v>13.139814496736516</v>
      </c>
      <c r="G9" s="6">
        <f>G7/J7*100</f>
        <v>20.456887667468223</v>
      </c>
      <c r="H9" s="6">
        <f>H7/J7*100</f>
        <v>22.449330127104091</v>
      </c>
      <c r="I9" s="6">
        <f>I7/J7*100</f>
        <v>29.268292682926827</v>
      </c>
      <c r="J9" s="24">
        <f t="shared" ref="J9:J18" si="1">SUM(D9:I9)</f>
        <v>100</v>
      </c>
      <c r="K9" s="71"/>
      <c r="L9" s="72"/>
    </row>
    <row r="10" spans="1:12">
      <c r="A10" s="70"/>
      <c r="B10" s="73" t="s">
        <v>5</v>
      </c>
      <c r="C10" s="73">
        <v>197</v>
      </c>
      <c r="D10" s="7">
        <v>2</v>
      </c>
      <c r="E10" s="7">
        <v>2</v>
      </c>
      <c r="F10" s="7">
        <v>2</v>
      </c>
      <c r="G10" s="7">
        <v>3</v>
      </c>
      <c r="H10" s="7">
        <v>4</v>
      </c>
      <c r="I10" s="7">
        <v>5</v>
      </c>
      <c r="J10" s="24">
        <f t="shared" si="1"/>
        <v>18</v>
      </c>
      <c r="K10" s="85"/>
      <c r="L10" s="79">
        <f>K10*J11</f>
        <v>0</v>
      </c>
    </row>
    <row r="11" spans="1:12">
      <c r="A11" s="70"/>
      <c r="B11" s="73"/>
      <c r="C11" s="73"/>
      <c r="D11" s="15">
        <f>D10*C10</f>
        <v>394</v>
      </c>
      <c r="E11" s="15">
        <f>E10*C10</f>
        <v>394</v>
      </c>
      <c r="F11" s="15">
        <f>C10*F10</f>
        <v>394</v>
      </c>
      <c r="G11" s="15">
        <f>G10*C10</f>
        <v>591</v>
      </c>
      <c r="H11" s="15">
        <f>H10*C10</f>
        <v>788</v>
      </c>
      <c r="I11" s="19">
        <f>I10*C10</f>
        <v>985</v>
      </c>
      <c r="J11" s="24">
        <f t="shared" si="1"/>
        <v>3546</v>
      </c>
      <c r="K11" s="85"/>
      <c r="L11" s="79"/>
    </row>
    <row r="12" spans="1:12">
      <c r="A12" s="70"/>
      <c r="B12" s="8"/>
      <c r="C12" s="9"/>
      <c r="D12" s="10">
        <f>D11-D8</f>
        <v>1.3000000000000114</v>
      </c>
      <c r="E12" s="10">
        <f t="shared" ref="E12:F12" si="2">E11-E8</f>
        <v>-111.05000000000001</v>
      </c>
      <c r="F12" s="10">
        <f t="shared" si="2"/>
        <v>-409.25</v>
      </c>
      <c r="G12" s="10">
        <f>G11-G8</f>
        <v>-659.55</v>
      </c>
      <c r="H12" s="10">
        <f>H11-H8</f>
        <v>-584.35000000000014</v>
      </c>
      <c r="I12" s="10">
        <f>I11-I8</f>
        <v>-804.2</v>
      </c>
      <c r="J12" s="24">
        <f t="shared" si="1"/>
        <v>-2567.1000000000004</v>
      </c>
      <c r="K12" s="85"/>
      <c r="L12" s="79"/>
    </row>
    <row r="13" spans="1:12">
      <c r="A13" s="70"/>
      <c r="B13" s="73" t="s">
        <v>6</v>
      </c>
      <c r="C13" s="73">
        <v>114</v>
      </c>
      <c r="D13" s="7"/>
      <c r="E13" s="7">
        <v>1</v>
      </c>
      <c r="F13" s="7">
        <v>3</v>
      </c>
      <c r="G13" s="7">
        <v>4</v>
      </c>
      <c r="H13" s="7">
        <v>4</v>
      </c>
      <c r="I13" s="7">
        <v>6</v>
      </c>
      <c r="J13" s="24">
        <f t="shared" si="1"/>
        <v>18</v>
      </c>
      <c r="K13" s="74"/>
      <c r="L13" s="79">
        <f>K13*J14</f>
        <v>0</v>
      </c>
    </row>
    <row r="14" spans="1:12">
      <c r="A14" s="70"/>
      <c r="B14" s="73"/>
      <c r="C14" s="73"/>
      <c r="D14" s="15">
        <f>D13*C13</f>
        <v>0</v>
      </c>
      <c r="E14" s="15">
        <f>E13*C13</f>
        <v>114</v>
      </c>
      <c r="F14" s="15">
        <f>F13*C13</f>
        <v>342</v>
      </c>
      <c r="G14" s="15">
        <f>G13*C13</f>
        <v>456</v>
      </c>
      <c r="H14" s="15">
        <f>H13*C13</f>
        <v>456</v>
      </c>
      <c r="I14" s="19">
        <f>I13*C13</f>
        <v>684</v>
      </c>
      <c r="J14" s="24">
        <f t="shared" si="1"/>
        <v>2052</v>
      </c>
      <c r="K14" s="75"/>
      <c r="L14" s="79"/>
    </row>
    <row r="15" spans="1:12">
      <c r="A15" s="70"/>
      <c r="B15" s="8"/>
      <c r="C15" s="9"/>
      <c r="D15" s="10">
        <f>D12+D14</f>
        <v>1.3000000000000114</v>
      </c>
      <c r="E15" s="10">
        <f t="shared" ref="E15:I15" si="3">E12+E14</f>
        <v>2.9499999999999886</v>
      </c>
      <c r="F15" s="10">
        <f t="shared" si="3"/>
        <v>-67.25</v>
      </c>
      <c r="G15" s="10">
        <f t="shared" si="3"/>
        <v>-203.54999999999995</v>
      </c>
      <c r="H15" s="10">
        <f t="shared" si="3"/>
        <v>-128.35000000000014</v>
      </c>
      <c r="I15" s="10">
        <f t="shared" si="3"/>
        <v>-120.20000000000005</v>
      </c>
      <c r="J15" s="24">
        <f t="shared" si="1"/>
        <v>-515.10000000000014</v>
      </c>
      <c r="K15" s="76"/>
      <c r="L15" s="79"/>
    </row>
    <row r="16" spans="1:12">
      <c r="A16" s="70"/>
      <c r="B16" s="73" t="s">
        <v>15</v>
      </c>
      <c r="C16" s="73">
        <v>34</v>
      </c>
      <c r="D16" s="7"/>
      <c r="E16" s="7"/>
      <c r="F16" s="7">
        <v>2</v>
      </c>
      <c r="G16" s="7">
        <v>6</v>
      </c>
      <c r="H16" s="7">
        <v>4</v>
      </c>
      <c r="I16" s="7">
        <v>4</v>
      </c>
      <c r="J16" s="24">
        <f t="shared" si="1"/>
        <v>16</v>
      </c>
      <c r="K16" s="74"/>
      <c r="L16" s="79">
        <f t="shared" ref="L16" si="4">K16*J17</f>
        <v>0</v>
      </c>
    </row>
    <row r="17" spans="1:15">
      <c r="A17" s="70"/>
      <c r="B17" s="73"/>
      <c r="C17" s="73"/>
      <c r="D17" s="15">
        <f>D16*C16</f>
        <v>0</v>
      </c>
      <c r="E17" s="15">
        <f>E16*C16</f>
        <v>0</v>
      </c>
      <c r="F17" s="15">
        <f>C16*F16</f>
        <v>68</v>
      </c>
      <c r="G17" s="15">
        <f>G16*C16</f>
        <v>204</v>
      </c>
      <c r="H17" s="15">
        <f>H16*C16</f>
        <v>136</v>
      </c>
      <c r="I17" s="19">
        <f>I16*C16</f>
        <v>136</v>
      </c>
      <c r="J17" s="24">
        <f t="shared" si="1"/>
        <v>544</v>
      </c>
      <c r="K17" s="75"/>
      <c r="L17" s="79"/>
      <c r="O17" s="25"/>
    </row>
    <row r="18" spans="1:15">
      <c r="A18" s="70"/>
      <c r="B18" s="8"/>
      <c r="C18" s="9"/>
      <c r="D18" s="10">
        <f>D15+D17</f>
        <v>1.3000000000000114</v>
      </c>
      <c r="E18" s="10">
        <f t="shared" ref="E18:I18" si="5">E15+E17</f>
        <v>2.9499999999999886</v>
      </c>
      <c r="F18" s="10">
        <f t="shared" si="5"/>
        <v>0.75</v>
      </c>
      <c r="G18" s="10">
        <f t="shared" si="5"/>
        <v>0.45000000000004547</v>
      </c>
      <c r="H18" s="10">
        <f t="shared" si="5"/>
        <v>7.6499999999998636</v>
      </c>
      <c r="I18" s="10">
        <f t="shared" si="5"/>
        <v>15.799999999999955</v>
      </c>
      <c r="J18" s="24">
        <f t="shared" si="1"/>
        <v>28.899999999999864</v>
      </c>
      <c r="K18" s="76"/>
      <c r="L18" s="79"/>
    </row>
    <row r="19" spans="1:15">
      <c r="A19" s="70"/>
      <c r="B19" s="77" t="s">
        <v>14</v>
      </c>
      <c r="C19" s="78"/>
      <c r="D19" s="27">
        <f t="shared" ref="D19:J19" si="6">D11+D14+D17</f>
        <v>394</v>
      </c>
      <c r="E19" s="27">
        <f t="shared" si="6"/>
        <v>508</v>
      </c>
      <c r="F19" s="27">
        <f t="shared" si="6"/>
        <v>804</v>
      </c>
      <c r="G19" s="27">
        <f t="shared" si="6"/>
        <v>1251</v>
      </c>
      <c r="H19" s="27">
        <f t="shared" si="6"/>
        <v>1380</v>
      </c>
      <c r="I19" s="27">
        <f t="shared" si="6"/>
        <v>1805</v>
      </c>
      <c r="J19" s="27">
        <f t="shared" si="6"/>
        <v>6142</v>
      </c>
      <c r="K19" s="11">
        <f>L19/J19</f>
        <v>0</v>
      </c>
      <c r="L19" s="12">
        <f>SUM(L10:L18)</f>
        <v>0</v>
      </c>
    </row>
    <row r="20" spans="1:15">
      <c r="J20" s="13" t="s">
        <v>13</v>
      </c>
      <c r="K20" s="21">
        <f>L20/G3</f>
        <v>1</v>
      </c>
      <c r="L20" s="22">
        <f>G3-L19</f>
        <v>3621.2840000000001</v>
      </c>
    </row>
    <row r="21" spans="1:15" ht="18.75" customHeight="1">
      <c r="A21" s="96" t="s">
        <v>12</v>
      </c>
      <c r="B21" s="96"/>
      <c r="C21" s="97"/>
      <c r="D21" s="98" t="s">
        <v>17</v>
      </c>
      <c r="E21" s="99"/>
      <c r="F21" s="102" t="s">
        <v>10</v>
      </c>
      <c r="G21" s="1" t="s">
        <v>11</v>
      </c>
      <c r="H21" s="32"/>
      <c r="I21" s="2"/>
      <c r="J21" s="2"/>
      <c r="K21" s="104" t="s">
        <v>18</v>
      </c>
      <c r="L21" s="80">
        <v>43966</v>
      </c>
    </row>
    <row r="22" spans="1:15" ht="13.5" customHeight="1">
      <c r="A22" s="96"/>
      <c r="B22" s="96"/>
      <c r="C22" s="97"/>
      <c r="D22" s="100"/>
      <c r="E22" s="101"/>
      <c r="F22" s="103"/>
      <c r="G22" s="28">
        <v>0.622</v>
      </c>
      <c r="H22" s="32"/>
      <c r="I22" s="2"/>
      <c r="J22" s="2"/>
      <c r="K22" s="104"/>
      <c r="L22" s="81"/>
    </row>
    <row r="23" spans="1:15" ht="17.25" customHeight="1">
      <c r="A23" s="83" t="s">
        <v>25</v>
      </c>
      <c r="B23" s="83"/>
      <c r="C23" s="84"/>
      <c r="D23" s="86">
        <f>J27</f>
        <v>5847</v>
      </c>
      <c r="E23" s="87"/>
      <c r="F23" s="32" t="s">
        <v>16</v>
      </c>
      <c r="G23" s="18">
        <f>J27*G22</f>
        <v>3636.8339999999998</v>
      </c>
      <c r="H23" s="20"/>
      <c r="I23" s="18"/>
      <c r="J23" s="18"/>
      <c r="K23" s="90" t="s">
        <v>64</v>
      </c>
      <c r="L23" s="81"/>
    </row>
    <row r="24" spans="1:15" ht="17.25" customHeight="1">
      <c r="A24" s="83"/>
      <c r="B24" s="83"/>
      <c r="C24" s="84"/>
      <c r="D24" s="88"/>
      <c r="E24" s="89"/>
      <c r="F24" s="4"/>
      <c r="G24" s="4"/>
      <c r="H24" s="33"/>
      <c r="I24" s="5"/>
      <c r="J24" s="5"/>
      <c r="K24" s="91"/>
      <c r="L24" s="82"/>
    </row>
    <row r="25" spans="1:15">
      <c r="A25" s="71" t="s">
        <v>0</v>
      </c>
      <c r="B25" s="71" t="s">
        <v>1</v>
      </c>
      <c r="C25" s="71"/>
      <c r="D25" s="92"/>
      <c r="E25" s="92"/>
      <c r="F25" s="92"/>
      <c r="G25" s="92"/>
      <c r="H25" s="92"/>
      <c r="I25" s="93"/>
      <c r="J25" s="71" t="s">
        <v>2</v>
      </c>
      <c r="K25" s="94" t="s">
        <v>9</v>
      </c>
      <c r="L25" s="67" t="s">
        <v>8</v>
      </c>
    </row>
    <row r="26" spans="1:15" ht="14.25">
      <c r="A26" s="71"/>
      <c r="B26" s="71"/>
      <c r="C26" s="71"/>
      <c r="D26" s="66" t="s">
        <v>19</v>
      </c>
      <c r="E26" s="66" t="s">
        <v>20</v>
      </c>
      <c r="F26" s="66" t="s">
        <v>21</v>
      </c>
      <c r="G26" s="66" t="s">
        <v>22</v>
      </c>
      <c r="H26" s="66" t="s">
        <v>23</v>
      </c>
      <c r="I26" s="66" t="s">
        <v>24</v>
      </c>
      <c r="J26" s="71"/>
      <c r="K26" s="95"/>
      <c r="L26" s="68"/>
    </row>
    <row r="27" spans="1:15" ht="13.5" customHeight="1">
      <c r="A27" s="69" t="s">
        <v>66</v>
      </c>
      <c r="B27" s="29" t="s">
        <v>3</v>
      </c>
      <c r="C27" s="71" t="s">
        <v>7</v>
      </c>
      <c r="D27" s="7">
        <v>410</v>
      </c>
      <c r="E27" s="7">
        <v>516</v>
      </c>
      <c r="F27" s="7">
        <v>790</v>
      </c>
      <c r="G27" s="7">
        <v>1149</v>
      </c>
      <c r="H27" s="7">
        <v>1276</v>
      </c>
      <c r="I27" s="7">
        <v>1706</v>
      </c>
      <c r="J27" s="29">
        <f>SUM(D27:I27)</f>
        <v>5847</v>
      </c>
      <c r="K27" s="71"/>
      <c r="L27" s="72"/>
    </row>
    <row r="28" spans="1:15" ht="13.5" customHeight="1">
      <c r="A28" s="70"/>
      <c r="B28" s="29" t="s">
        <v>63</v>
      </c>
      <c r="C28" s="71"/>
      <c r="D28" s="29">
        <f>D27*1.05</f>
        <v>430.5</v>
      </c>
      <c r="E28" s="29">
        <f t="shared" ref="E28" si="7">E27*1.05</f>
        <v>541.80000000000007</v>
      </c>
      <c r="F28" s="29">
        <f t="shared" ref="F28" si="8">F27*1.05</f>
        <v>829.5</v>
      </c>
      <c r="G28" s="29">
        <f t="shared" ref="G28" si="9">G27*1.05</f>
        <v>1206.45</v>
      </c>
      <c r="H28" s="29">
        <f t="shared" ref="H28" si="10">H27*1.05</f>
        <v>1339.8</v>
      </c>
      <c r="I28" s="29">
        <f t="shared" ref="I28" si="11">I27*1.05</f>
        <v>1791.3000000000002</v>
      </c>
      <c r="J28" s="29">
        <f t="shared" ref="J28" si="12">J27*1.05</f>
        <v>6139.35</v>
      </c>
      <c r="K28" s="71"/>
      <c r="L28" s="72"/>
    </row>
    <row r="29" spans="1:15" ht="13.5" customHeight="1">
      <c r="A29" s="70"/>
      <c r="B29" s="29" t="s">
        <v>4</v>
      </c>
      <c r="C29" s="71"/>
      <c r="D29" s="6">
        <f>D27/J27*100</f>
        <v>7.0121429793056276</v>
      </c>
      <c r="E29" s="6">
        <f>E27/J27*100</f>
        <v>8.8250384812724469</v>
      </c>
      <c r="F29" s="6">
        <f>F27/J27*100</f>
        <v>13.511202325979136</v>
      </c>
      <c r="G29" s="6">
        <f>G27/J27*100</f>
        <v>19.65110312981016</v>
      </c>
      <c r="H29" s="6">
        <f>H27/J27*100</f>
        <v>21.82315717461946</v>
      </c>
      <c r="I29" s="6">
        <f>I27/J27*100</f>
        <v>29.177355909013169</v>
      </c>
      <c r="J29" s="29">
        <f t="shared" ref="J29:J38" si="13">SUM(D29:I29)</f>
        <v>100.00000000000001</v>
      </c>
      <c r="K29" s="71"/>
      <c r="L29" s="72"/>
    </row>
    <row r="30" spans="1:15" ht="13.5" customHeight="1">
      <c r="A30" s="70"/>
      <c r="B30" s="73" t="s">
        <v>5</v>
      </c>
      <c r="C30" s="73">
        <v>217</v>
      </c>
      <c r="D30" s="7">
        <v>2</v>
      </c>
      <c r="E30" s="7">
        <v>2</v>
      </c>
      <c r="F30" s="7">
        <v>2</v>
      </c>
      <c r="G30" s="7">
        <v>3</v>
      </c>
      <c r="H30" s="7">
        <v>4</v>
      </c>
      <c r="I30" s="7">
        <v>5</v>
      </c>
      <c r="J30" s="29">
        <f t="shared" si="13"/>
        <v>18</v>
      </c>
      <c r="K30" s="85"/>
      <c r="L30" s="79">
        <f>K30*J31</f>
        <v>0</v>
      </c>
    </row>
    <row r="31" spans="1:15" ht="13.5" customHeight="1">
      <c r="A31" s="70"/>
      <c r="B31" s="73"/>
      <c r="C31" s="73"/>
      <c r="D31" s="30">
        <f>D30*C30</f>
        <v>434</v>
      </c>
      <c r="E31" s="30">
        <f>E30*C30</f>
        <v>434</v>
      </c>
      <c r="F31" s="30">
        <f>C30*F30</f>
        <v>434</v>
      </c>
      <c r="G31" s="30">
        <f>G30*C30</f>
        <v>651</v>
      </c>
      <c r="H31" s="30">
        <f>H30*C30</f>
        <v>868</v>
      </c>
      <c r="I31" s="30">
        <f>I30*C30</f>
        <v>1085</v>
      </c>
      <c r="J31" s="29">
        <f t="shared" si="13"/>
        <v>3906</v>
      </c>
      <c r="K31" s="85"/>
      <c r="L31" s="79"/>
    </row>
    <row r="32" spans="1:15" ht="13.5" customHeight="1">
      <c r="A32" s="70"/>
      <c r="B32" s="8"/>
      <c r="C32" s="9"/>
      <c r="D32" s="10">
        <f>D31-D28</f>
        <v>3.5</v>
      </c>
      <c r="E32" s="10">
        <f t="shared" ref="E32:F32" si="14">E31-E28</f>
        <v>-107.80000000000007</v>
      </c>
      <c r="F32" s="10">
        <f t="shared" si="14"/>
        <v>-395.5</v>
      </c>
      <c r="G32" s="10">
        <f>G31-G28</f>
        <v>-555.45000000000005</v>
      </c>
      <c r="H32" s="10">
        <f>H31-H28</f>
        <v>-471.79999999999995</v>
      </c>
      <c r="I32" s="10">
        <f>I31-I28</f>
        <v>-706.30000000000018</v>
      </c>
      <c r="J32" s="29">
        <f t="shared" si="13"/>
        <v>-2233.3500000000004</v>
      </c>
      <c r="K32" s="85"/>
      <c r="L32" s="79"/>
    </row>
    <row r="33" spans="1:12" ht="13.5" customHeight="1">
      <c r="A33" s="70"/>
      <c r="B33" s="73" t="s">
        <v>6</v>
      </c>
      <c r="C33" s="73">
        <v>112</v>
      </c>
      <c r="D33" s="7"/>
      <c r="E33" s="7">
        <v>1</v>
      </c>
      <c r="F33" s="7">
        <v>3</v>
      </c>
      <c r="G33" s="7">
        <v>4</v>
      </c>
      <c r="H33" s="7">
        <v>4</v>
      </c>
      <c r="I33" s="7">
        <v>6</v>
      </c>
      <c r="J33" s="29">
        <f t="shared" si="13"/>
        <v>18</v>
      </c>
      <c r="K33" s="74"/>
      <c r="L33" s="79">
        <f>K33*J34</f>
        <v>0</v>
      </c>
    </row>
    <row r="34" spans="1:12" ht="13.5" customHeight="1">
      <c r="A34" s="70"/>
      <c r="B34" s="73"/>
      <c r="C34" s="73"/>
      <c r="D34" s="30">
        <f>D33*C33</f>
        <v>0</v>
      </c>
      <c r="E34" s="30">
        <f>E33*C33</f>
        <v>112</v>
      </c>
      <c r="F34" s="30">
        <f>F33*C33</f>
        <v>336</v>
      </c>
      <c r="G34" s="30">
        <f>G33*C33</f>
        <v>448</v>
      </c>
      <c r="H34" s="30">
        <f>H33*C33</f>
        <v>448</v>
      </c>
      <c r="I34" s="30">
        <f>I33*C33</f>
        <v>672</v>
      </c>
      <c r="J34" s="29">
        <f t="shared" si="13"/>
        <v>2016</v>
      </c>
      <c r="K34" s="75"/>
      <c r="L34" s="79"/>
    </row>
    <row r="35" spans="1:12" ht="13.5" customHeight="1">
      <c r="A35" s="70"/>
      <c r="B35" s="8"/>
      <c r="C35" s="9"/>
      <c r="D35" s="10">
        <f>D32+D34</f>
        <v>3.5</v>
      </c>
      <c r="E35" s="10">
        <f t="shared" ref="E35:I35" si="15">E32+E34</f>
        <v>4.1999999999999318</v>
      </c>
      <c r="F35" s="10">
        <f t="shared" si="15"/>
        <v>-59.5</v>
      </c>
      <c r="G35" s="10">
        <f t="shared" si="15"/>
        <v>-107.45000000000005</v>
      </c>
      <c r="H35" s="10">
        <f t="shared" si="15"/>
        <v>-23.799999999999955</v>
      </c>
      <c r="I35" s="10">
        <f t="shared" si="15"/>
        <v>-34.300000000000182</v>
      </c>
      <c r="J35" s="29">
        <f t="shared" si="13"/>
        <v>-217.35000000000025</v>
      </c>
      <c r="K35" s="76"/>
      <c r="L35" s="79"/>
    </row>
    <row r="36" spans="1:12" ht="13.5" customHeight="1">
      <c r="A36" s="70"/>
      <c r="B36" s="73" t="s">
        <v>15</v>
      </c>
      <c r="C36" s="73">
        <v>36</v>
      </c>
      <c r="D36" s="7"/>
      <c r="E36" s="7"/>
      <c r="F36" s="7">
        <v>2</v>
      </c>
      <c r="G36" s="7">
        <v>3</v>
      </c>
      <c r="H36" s="7">
        <v>1</v>
      </c>
      <c r="I36" s="7">
        <v>1</v>
      </c>
      <c r="J36" s="29">
        <f t="shared" si="13"/>
        <v>7</v>
      </c>
      <c r="K36" s="74"/>
      <c r="L36" s="79">
        <f t="shared" ref="L36" si="16">K36*J37</f>
        <v>0</v>
      </c>
    </row>
    <row r="37" spans="1:12" ht="13.5" customHeight="1">
      <c r="A37" s="70"/>
      <c r="B37" s="73"/>
      <c r="C37" s="73"/>
      <c r="D37" s="30">
        <f>D36*C36</f>
        <v>0</v>
      </c>
      <c r="E37" s="30">
        <f>E36*C36</f>
        <v>0</v>
      </c>
      <c r="F37" s="30">
        <f>C36*F36</f>
        <v>72</v>
      </c>
      <c r="G37" s="30">
        <f>G36*C36</f>
        <v>108</v>
      </c>
      <c r="H37" s="30">
        <f>H36*C36</f>
        <v>36</v>
      </c>
      <c r="I37" s="30">
        <f>I36*C36</f>
        <v>36</v>
      </c>
      <c r="J37" s="29">
        <f t="shared" si="13"/>
        <v>252</v>
      </c>
      <c r="K37" s="75"/>
      <c r="L37" s="79"/>
    </row>
    <row r="38" spans="1:12" ht="13.5" customHeight="1">
      <c r="A38" s="70"/>
      <c r="B38" s="8"/>
      <c r="C38" s="9"/>
      <c r="D38" s="10">
        <f>D35+D37</f>
        <v>3.5</v>
      </c>
      <c r="E38" s="10">
        <f t="shared" ref="E38:I38" si="17">E35+E37</f>
        <v>4.1999999999999318</v>
      </c>
      <c r="F38" s="10">
        <f t="shared" si="17"/>
        <v>12.5</v>
      </c>
      <c r="G38" s="10">
        <f t="shared" si="17"/>
        <v>0.54999999999995453</v>
      </c>
      <c r="H38" s="10">
        <f t="shared" si="17"/>
        <v>12.200000000000045</v>
      </c>
      <c r="I38" s="10">
        <f t="shared" si="17"/>
        <v>1.6999999999998181</v>
      </c>
      <c r="J38" s="29">
        <f t="shared" si="13"/>
        <v>34.64999999999975</v>
      </c>
      <c r="K38" s="76"/>
      <c r="L38" s="79"/>
    </row>
    <row r="39" spans="1:12" ht="13.5" customHeight="1">
      <c r="A39" s="70"/>
      <c r="B39" s="77" t="s">
        <v>14</v>
      </c>
      <c r="C39" s="78"/>
      <c r="D39" s="31">
        <f t="shared" ref="D39:J39" si="18">D31+D34+D37</f>
        <v>434</v>
      </c>
      <c r="E39" s="31">
        <f t="shared" si="18"/>
        <v>546</v>
      </c>
      <c r="F39" s="31">
        <f t="shared" si="18"/>
        <v>842</v>
      </c>
      <c r="G39" s="31">
        <f t="shared" si="18"/>
        <v>1207</v>
      </c>
      <c r="H39" s="31">
        <f t="shared" si="18"/>
        <v>1352</v>
      </c>
      <c r="I39" s="31">
        <f t="shared" si="18"/>
        <v>1793</v>
      </c>
      <c r="J39" s="31">
        <f t="shared" si="18"/>
        <v>6174</v>
      </c>
      <c r="K39" s="11">
        <f>L39/J39</f>
        <v>0</v>
      </c>
      <c r="L39" s="12">
        <f>SUM(L30:L38)</f>
        <v>0</v>
      </c>
    </row>
    <row r="40" spans="1:12" ht="13.5" customHeight="1">
      <c r="J40" s="13" t="s">
        <v>13</v>
      </c>
      <c r="K40" s="21">
        <f>L40/G23</f>
        <v>1</v>
      </c>
      <c r="L40" s="22">
        <f>G23-L39</f>
        <v>3636.8339999999998</v>
      </c>
    </row>
    <row r="41" spans="1:12" ht="13.5" customHeight="1">
      <c r="L41" s="3"/>
    </row>
    <row r="42" spans="1:12" ht="13.5" customHeight="1">
      <c r="L42" s="3"/>
    </row>
    <row r="43" spans="1:12" ht="13.5" customHeight="1">
      <c r="L43" s="3"/>
    </row>
    <row r="44" spans="1:12" ht="13.5" customHeight="1">
      <c r="L44" s="3"/>
    </row>
    <row r="45" spans="1:12" ht="13.5" customHeight="1">
      <c r="L45" s="3"/>
    </row>
    <row r="46" spans="1:12" ht="13.5" customHeight="1">
      <c r="L46" s="3"/>
    </row>
    <row r="47" spans="1:12" ht="18" customHeight="1">
      <c r="L47" s="3"/>
    </row>
    <row r="48" spans="1:12" ht="16.5" customHeight="1">
      <c r="L48" s="3"/>
    </row>
    <row r="49" spans="12:12" ht="16.5" customHeight="1">
      <c r="L49" s="3"/>
    </row>
    <row r="50" spans="12:12" ht="15.75" customHeight="1">
      <c r="L50" s="3"/>
    </row>
    <row r="51" spans="12:12" ht="15" customHeight="1">
      <c r="L51" s="3"/>
    </row>
    <row r="52" spans="12:12" ht="13.5" customHeight="1">
      <c r="L52" s="3"/>
    </row>
    <row r="53" spans="12:12" ht="13.5" customHeight="1">
      <c r="L53" s="3"/>
    </row>
    <row r="54" spans="12:12" ht="13.5" customHeight="1">
      <c r="L54" s="3"/>
    </row>
    <row r="55" spans="12:12" ht="13.5" customHeight="1">
      <c r="L55" s="3"/>
    </row>
    <row r="56" spans="12:12" ht="13.5" customHeight="1">
      <c r="L56" s="3"/>
    </row>
    <row r="57" spans="12:12" ht="13.5" customHeight="1">
      <c r="L57" s="3"/>
    </row>
    <row r="58" spans="12:12" ht="13.5" customHeight="1">
      <c r="L58" s="3"/>
    </row>
    <row r="59" spans="12:12" ht="13.5" customHeight="1">
      <c r="L59" s="3"/>
    </row>
    <row r="60" spans="12:12" ht="13.5" customHeight="1">
      <c r="L60" s="3"/>
    </row>
    <row r="61" spans="12:12" ht="13.5" customHeight="1">
      <c r="L61" s="3"/>
    </row>
    <row r="62" spans="12:12" ht="13.5" customHeight="1">
      <c r="L62" s="3"/>
    </row>
    <row r="63" spans="12:12" ht="13.5" customHeight="1">
      <c r="L63" s="3"/>
    </row>
    <row r="64" spans="12:12" ht="13.5" customHeight="1">
      <c r="L64" s="3"/>
    </row>
    <row r="65" spans="12:12" ht="13.5" customHeight="1">
      <c r="L65" s="3"/>
    </row>
    <row r="66" spans="12:12" ht="13.5" customHeight="1">
      <c r="L66" s="3"/>
    </row>
    <row r="67" spans="12:12" ht="13.5" customHeight="1">
      <c r="L67" s="3"/>
    </row>
    <row r="68" spans="12:12" ht="13.5" customHeight="1">
      <c r="L68" s="3"/>
    </row>
    <row r="69" spans="12:12" ht="13.5" customHeight="1">
      <c r="L69" s="3"/>
    </row>
    <row r="70" spans="12:12" ht="13.5" customHeight="1">
      <c r="L70" s="3"/>
    </row>
    <row r="71" spans="12:12" ht="13.5" customHeight="1">
      <c r="L71" s="3"/>
    </row>
    <row r="72" spans="12:12" ht="13.5" customHeight="1">
      <c r="L72" s="3"/>
    </row>
    <row r="73" spans="12:12" ht="13.5" customHeight="1">
      <c r="L73" s="3"/>
    </row>
    <row r="74" spans="12:12" ht="13.5" customHeight="1">
      <c r="L74" s="3"/>
    </row>
    <row r="75" spans="12:12" ht="13.5" customHeight="1">
      <c r="L75" s="3"/>
    </row>
    <row r="76" spans="12:12" ht="13.5" customHeight="1">
      <c r="L76" s="3"/>
    </row>
    <row r="77" spans="12:12" ht="13.5" customHeight="1">
      <c r="L77" s="3"/>
    </row>
    <row r="78" spans="12:12" ht="13.5" customHeight="1">
      <c r="L78" s="3"/>
    </row>
    <row r="79" spans="12:12" ht="13.5" customHeight="1">
      <c r="L79" s="3"/>
    </row>
    <row r="80" spans="12:12" ht="13.5" customHeight="1">
      <c r="L80" s="3"/>
    </row>
    <row r="81" spans="12:12" ht="13.5" customHeight="1">
      <c r="L81" s="3"/>
    </row>
    <row r="82" spans="12:12" ht="13.5" customHeight="1">
      <c r="L82" s="3"/>
    </row>
    <row r="83" spans="12:12" ht="13.5" customHeight="1">
      <c r="L83" s="3"/>
    </row>
    <row r="84" spans="12:12" ht="13.5" customHeight="1">
      <c r="L84" s="3"/>
    </row>
    <row r="85" spans="12:12" ht="13.5" customHeight="1">
      <c r="L85" s="3"/>
    </row>
    <row r="86" spans="12:12" ht="13.5" customHeight="1">
      <c r="L86" s="3"/>
    </row>
    <row r="87" spans="12:12" ht="13.5" customHeight="1">
      <c r="L87" s="3"/>
    </row>
    <row r="88" spans="12:12" ht="13.5" customHeight="1">
      <c r="L88" s="3"/>
    </row>
    <row r="89" spans="12:12" ht="13.5" customHeight="1">
      <c r="L89" s="3"/>
    </row>
    <row r="90" spans="12:12">
      <c r="L90" s="3"/>
    </row>
    <row r="91" spans="12:12">
      <c r="L91" s="3"/>
    </row>
    <row r="92" spans="12:12">
      <c r="L92" s="3"/>
    </row>
    <row r="93" spans="12:12">
      <c r="L93" s="3"/>
    </row>
  </sheetData>
  <mergeCells count="62">
    <mergeCell ref="L7:L9"/>
    <mergeCell ref="B16:B17"/>
    <mergeCell ref="A5:A6"/>
    <mergeCell ref="B5:C6"/>
    <mergeCell ref="J5:J6"/>
    <mergeCell ref="K5:K6"/>
    <mergeCell ref="C16:C17"/>
    <mergeCell ref="K16:K18"/>
    <mergeCell ref="A7:A19"/>
    <mergeCell ref="K10:K12"/>
    <mergeCell ref="K13:K15"/>
    <mergeCell ref="D5:I5"/>
    <mergeCell ref="L10:L12"/>
    <mergeCell ref="C7:C9"/>
    <mergeCell ref="B10:B11"/>
    <mergeCell ref="B19:C19"/>
    <mergeCell ref="K21:K22"/>
    <mergeCell ref="F1:F2"/>
    <mergeCell ref="L1:L4"/>
    <mergeCell ref="A1:C2"/>
    <mergeCell ref="K1:K2"/>
    <mergeCell ref="A3:C4"/>
    <mergeCell ref="K3:K4"/>
    <mergeCell ref="D1:E2"/>
    <mergeCell ref="D3:E4"/>
    <mergeCell ref="C10:C11"/>
    <mergeCell ref="L5:L6"/>
    <mergeCell ref="L13:L15"/>
    <mergeCell ref="L16:L18"/>
    <mergeCell ref="B13:B14"/>
    <mergeCell ref="C13:C14"/>
    <mergeCell ref="K7:K9"/>
    <mergeCell ref="L21:L24"/>
    <mergeCell ref="A23:C24"/>
    <mergeCell ref="K30:K32"/>
    <mergeCell ref="L30:L32"/>
    <mergeCell ref="B33:B34"/>
    <mergeCell ref="L33:L35"/>
    <mergeCell ref="D23:E24"/>
    <mergeCell ref="K23:K24"/>
    <mergeCell ref="A25:A26"/>
    <mergeCell ref="B25:C26"/>
    <mergeCell ref="D25:I25"/>
    <mergeCell ref="J25:J26"/>
    <mergeCell ref="K25:K26"/>
    <mergeCell ref="A21:C22"/>
    <mergeCell ref="D21:E22"/>
    <mergeCell ref="F21:F22"/>
    <mergeCell ref="L25:L26"/>
    <mergeCell ref="A27:A39"/>
    <mergeCell ref="C27:C29"/>
    <mergeCell ref="K27:K29"/>
    <mergeCell ref="L27:L29"/>
    <mergeCell ref="B30:B31"/>
    <mergeCell ref="C30:C31"/>
    <mergeCell ref="C33:C34"/>
    <mergeCell ref="K33:K35"/>
    <mergeCell ref="B39:C39"/>
    <mergeCell ref="B36:B37"/>
    <mergeCell ref="C36:C37"/>
    <mergeCell ref="K36:K38"/>
    <mergeCell ref="L36:L38"/>
  </mergeCells>
  <phoneticPr fontId="2" type="noConversion"/>
  <pageMargins left="0.23622047244094491" right="0.23622047244094491" top="0.43307086614173229" bottom="0.39370078740157483" header="0.31496062992125984" footer="0.31496062992125984"/>
  <pageSetup paperSize="9" scale="6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76" workbookViewId="0">
      <selection activeCell="B95" sqref="B95:G95"/>
    </sheetView>
  </sheetViews>
  <sheetFormatPr defaultColWidth="9.125" defaultRowHeight="10.5"/>
  <cols>
    <col min="1" max="1" width="34.25" style="65" customWidth="1"/>
    <col min="2" max="8" width="11.375" style="65" customWidth="1"/>
    <col min="9" max="256" width="9.125" style="34"/>
    <col min="257" max="257" width="34.25" style="34" customWidth="1"/>
    <col min="258" max="264" width="11.375" style="34" customWidth="1"/>
    <col min="265" max="512" width="9.125" style="34"/>
    <col min="513" max="513" width="34.25" style="34" customWidth="1"/>
    <col min="514" max="520" width="11.375" style="34" customWidth="1"/>
    <col min="521" max="768" width="9.125" style="34"/>
    <col min="769" max="769" width="34.25" style="34" customWidth="1"/>
    <col min="770" max="776" width="11.375" style="34" customWidth="1"/>
    <col min="777" max="1024" width="9.125" style="34"/>
    <col min="1025" max="1025" width="34.25" style="34" customWidth="1"/>
    <col min="1026" max="1032" width="11.375" style="34" customWidth="1"/>
    <col min="1033" max="1280" width="9.125" style="34"/>
    <col min="1281" max="1281" width="34.25" style="34" customWidth="1"/>
    <col min="1282" max="1288" width="11.375" style="34" customWidth="1"/>
    <col min="1289" max="1536" width="9.125" style="34"/>
    <col min="1537" max="1537" width="34.25" style="34" customWidth="1"/>
    <col min="1538" max="1544" width="11.375" style="34" customWidth="1"/>
    <col min="1545" max="1792" width="9.125" style="34"/>
    <col min="1793" max="1793" width="34.25" style="34" customWidth="1"/>
    <col min="1794" max="1800" width="11.375" style="34" customWidth="1"/>
    <col min="1801" max="2048" width="9.125" style="34"/>
    <col min="2049" max="2049" width="34.25" style="34" customWidth="1"/>
    <col min="2050" max="2056" width="11.375" style="34" customWidth="1"/>
    <col min="2057" max="2304" width="9.125" style="34"/>
    <col min="2305" max="2305" width="34.25" style="34" customWidth="1"/>
    <col min="2306" max="2312" width="11.375" style="34" customWidth="1"/>
    <col min="2313" max="2560" width="9.125" style="34"/>
    <col min="2561" max="2561" width="34.25" style="34" customWidth="1"/>
    <col min="2562" max="2568" width="11.375" style="34" customWidth="1"/>
    <col min="2569" max="2816" width="9.125" style="34"/>
    <col min="2817" max="2817" width="34.25" style="34" customWidth="1"/>
    <col min="2818" max="2824" width="11.375" style="34" customWidth="1"/>
    <col min="2825" max="3072" width="9.125" style="34"/>
    <col min="3073" max="3073" width="34.25" style="34" customWidth="1"/>
    <col min="3074" max="3080" width="11.375" style="34" customWidth="1"/>
    <col min="3081" max="3328" width="9.125" style="34"/>
    <col min="3329" max="3329" width="34.25" style="34" customWidth="1"/>
    <col min="3330" max="3336" width="11.375" style="34" customWidth="1"/>
    <col min="3337" max="3584" width="9.125" style="34"/>
    <col min="3585" max="3585" width="34.25" style="34" customWidth="1"/>
    <col min="3586" max="3592" width="11.375" style="34" customWidth="1"/>
    <col min="3593" max="3840" width="9.125" style="34"/>
    <col min="3841" max="3841" width="34.25" style="34" customWidth="1"/>
    <col min="3842" max="3848" width="11.375" style="34" customWidth="1"/>
    <col min="3849" max="4096" width="9.125" style="34"/>
    <col min="4097" max="4097" width="34.25" style="34" customWidth="1"/>
    <col min="4098" max="4104" width="11.375" style="34" customWidth="1"/>
    <col min="4105" max="4352" width="9.125" style="34"/>
    <col min="4353" max="4353" width="34.25" style="34" customWidth="1"/>
    <col min="4354" max="4360" width="11.375" style="34" customWidth="1"/>
    <col min="4361" max="4608" width="9.125" style="34"/>
    <col min="4609" max="4609" width="34.25" style="34" customWidth="1"/>
    <col min="4610" max="4616" width="11.375" style="34" customWidth="1"/>
    <col min="4617" max="4864" width="9.125" style="34"/>
    <col min="4865" max="4865" width="34.25" style="34" customWidth="1"/>
    <col min="4866" max="4872" width="11.375" style="34" customWidth="1"/>
    <col min="4873" max="5120" width="9.125" style="34"/>
    <col min="5121" max="5121" width="34.25" style="34" customWidth="1"/>
    <col min="5122" max="5128" width="11.375" style="34" customWidth="1"/>
    <col min="5129" max="5376" width="9.125" style="34"/>
    <col min="5377" max="5377" width="34.25" style="34" customWidth="1"/>
    <col min="5378" max="5384" width="11.375" style="34" customWidth="1"/>
    <col min="5385" max="5632" width="9.125" style="34"/>
    <col min="5633" max="5633" width="34.25" style="34" customWidth="1"/>
    <col min="5634" max="5640" width="11.375" style="34" customWidth="1"/>
    <col min="5641" max="5888" width="9.125" style="34"/>
    <col min="5889" max="5889" width="34.25" style="34" customWidth="1"/>
    <col min="5890" max="5896" width="11.375" style="34" customWidth="1"/>
    <col min="5897" max="6144" width="9.125" style="34"/>
    <col min="6145" max="6145" width="34.25" style="34" customWidth="1"/>
    <col min="6146" max="6152" width="11.375" style="34" customWidth="1"/>
    <col min="6153" max="6400" width="9.125" style="34"/>
    <col min="6401" max="6401" width="34.25" style="34" customWidth="1"/>
    <col min="6402" max="6408" width="11.375" style="34" customWidth="1"/>
    <col min="6409" max="6656" width="9.125" style="34"/>
    <col min="6657" max="6657" width="34.25" style="34" customWidth="1"/>
    <col min="6658" max="6664" width="11.375" style="34" customWidth="1"/>
    <col min="6665" max="6912" width="9.125" style="34"/>
    <col min="6913" max="6913" width="34.25" style="34" customWidth="1"/>
    <col min="6914" max="6920" width="11.375" style="34" customWidth="1"/>
    <col min="6921" max="7168" width="9.125" style="34"/>
    <col min="7169" max="7169" width="34.25" style="34" customWidth="1"/>
    <col min="7170" max="7176" width="11.375" style="34" customWidth="1"/>
    <col min="7177" max="7424" width="9.125" style="34"/>
    <col min="7425" max="7425" width="34.25" style="34" customWidth="1"/>
    <col min="7426" max="7432" width="11.375" style="34" customWidth="1"/>
    <col min="7433" max="7680" width="9.125" style="34"/>
    <col min="7681" max="7681" width="34.25" style="34" customWidth="1"/>
    <col min="7682" max="7688" width="11.375" style="34" customWidth="1"/>
    <col min="7689" max="7936" width="9.125" style="34"/>
    <col min="7937" max="7937" width="34.25" style="34" customWidth="1"/>
    <col min="7938" max="7944" width="11.375" style="34" customWidth="1"/>
    <col min="7945" max="8192" width="9.125" style="34"/>
    <col min="8193" max="8193" width="34.25" style="34" customWidth="1"/>
    <col min="8194" max="8200" width="11.375" style="34" customWidth="1"/>
    <col min="8201" max="8448" width="9.125" style="34"/>
    <col min="8449" max="8449" width="34.25" style="34" customWidth="1"/>
    <col min="8450" max="8456" width="11.375" style="34" customWidth="1"/>
    <col min="8457" max="8704" width="9.125" style="34"/>
    <col min="8705" max="8705" width="34.25" style="34" customWidth="1"/>
    <col min="8706" max="8712" width="11.375" style="34" customWidth="1"/>
    <col min="8713" max="8960" width="9.125" style="34"/>
    <col min="8961" max="8961" width="34.25" style="34" customWidth="1"/>
    <col min="8962" max="8968" width="11.375" style="34" customWidth="1"/>
    <col min="8969" max="9216" width="9.125" style="34"/>
    <col min="9217" max="9217" width="34.25" style="34" customWidth="1"/>
    <col min="9218" max="9224" width="11.375" style="34" customWidth="1"/>
    <col min="9225" max="9472" width="9.125" style="34"/>
    <col min="9473" max="9473" width="34.25" style="34" customWidth="1"/>
    <col min="9474" max="9480" width="11.375" style="34" customWidth="1"/>
    <col min="9481" max="9728" width="9.125" style="34"/>
    <col min="9729" max="9729" width="34.25" style="34" customWidth="1"/>
    <col min="9730" max="9736" width="11.375" style="34" customWidth="1"/>
    <col min="9737" max="9984" width="9.125" style="34"/>
    <col min="9985" max="9985" width="34.25" style="34" customWidth="1"/>
    <col min="9986" max="9992" width="11.375" style="34" customWidth="1"/>
    <col min="9993" max="10240" width="9.125" style="34"/>
    <col min="10241" max="10241" width="34.25" style="34" customWidth="1"/>
    <col min="10242" max="10248" width="11.375" style="34" customWidth="1"/>
    <col min="10249" max="10496" width="9.125" style="34"/>
    <col min="10497" max="10497" width="34.25" style="34" customWidth="1"/>
    <col min="10498" max="10504" width="11.375" style="34" customWidth="1"/>
    <col min="10505" max="10752" width="9.125" style="34"/>
    <col min="10753" max="10753" width="34.25" style="34" customWidth="1"/>
    <col min="10754" max="10760" width="11.375" style="34" customWidth="1"/>
    <col min="10761" max="11008" width="9.125" style="34"/>
    <col min="11009" max="11009" width="34.25" style="34" customWidth="1"/>
    <col min="11010" max="11016" width="11.375" style="34" customWidth="1"/>
    <col min="11017" max="11264" width="9.125" style="34"/>
    <col min="11265" max="11265" width="34.25" style="34" customWidth="1"/>
    <col min="11266" max="11272" width="11.375" style="34" customWidth="1"/>
    <col min="11273" max="11520" width="9.125" style="34"/>
    <col min="11521" max="11521" width="34.25" style="34" customWidth="1"/>
    <col min="11522" max="11528" width="11.375" style="34" customWidth="1"/>
    <col min="11529" max="11776" width="9.125" style="34"/>
    <col min="11777" max="11777" width="34.25" style="34" customWidth="1"/>
    <col min="11778" max="11784" width="11.375" style="34" customWidth="1"/>
    <col min="11785" max="12032" width="9.125" style="34"/>
    <col min="12033" max="12033" width="34.25" style="34" customWidth="1"/>
    <col min="12034" max="12040" width="11.375" style="34" customWidth="1"/>
    <col min="12041" max="12288" width="9.125" style="34"/>
    <col min="12289" max="12289" width="34.25" style="34" customWidth="1"/>
    <col min="12290" max="12296" width="11.375" style="34" customWidth="1"/>
    <col min="12297" max="12544" width="9.125" style="34"/>
    <col min="12545" max="12545" width="34.25" style="34" customWidth="1"/>
    <col min="12546" max="12552" width="11.375" style="34" customWidth="1"/>
    <col min="12553" max="12800" width="9.125" style="34"/>
    <col min="12801" max="12801" width="34.25" style="34" customWidth="1"/>
    <col min="12802" max="12808" width="11.375" style="34" customWidth="1"/>
    <col min="12809" max="13056" width="9.125" style="34"/>
    <col min="13057" max="13057" width="34.25" style="34" customWidth="1"/>
    <col min="13058" max="13064" width="11.375" style="34" customWidth="1"/>
    <col min="13065" max="13312" width="9.125" style="34"/>
    <col min="13313" max="13313" width="34.25" style="34" customWidth="1"/>
    <col min="13314" max="13320" width="11.375" style="34" customWidth="1"/>
    <col min="13321" max="13568" width="9.125" style="34"/>
    <col min="13569" max="13569" width="34.25" style="34" customWidth="1"/>
    <col min="13570" max="13576" width="11.375" style="34" customWidth="1"/>
    <col min="13577" max="13824" width="9.125" style="34"/>
    <col min="13825" max="13825" width="34.25" style="34" customWidth="1"/>
    <col min="13826" max="13832" width="11.375" style="34" customWidth="1"/>
    <col min="13833" max="14080" width="9.125" style="34"/>
    <col min="14081" max="14081" width="34.25" style="34" customWidth="1"/>
    <col min="14082" max="14088" width="11.375" style="34" customWidth="1"/>
    <col min="14089" max="14336" width="9.125" style="34"/>
    <col min="14337" max="14337" width="34.25" style="34" customWidth="1"/>
    <col min="14338" max="14344" width="11.375" style="34" customWidth="1"/>
    <col min="14345" max="14592" width="9.125" style="34"/>
    <col min="14593" max="14593" width="34.25" style="34" customWidth="1"/>
    <col min="14594" max="14600" width="11.375" style="34" customWidth="1"/>
    <col min="14601" max="14848" width="9.125" style="34"/>
    <col min="14849" max="14849" width="34.25" style="34" customWidth="1"/>
    <col min="14850" max="14856" width="11.375" style="34" customWidth="1"/>
    <col min="14857" max="15104" width="9.125" style="34"/>
    <col min="15105" max="15105" width="34.25" style="34" customWidth="1"/>
    <col min="15106" max="15112" width="11.375" style="34" customWidth="1"/>
    <col min="15113" max="15360" width="9.125" style="34"/>
    <col min="15361" max="15361" width="34.25" style="34" customWidth="1"/>
    <col min="15362" max="15368" width="11.375" style="34" customWidth="1"/>
    <col min="15369" max="15616" width="9.125" style="34"/>
    <col min="15617" max="15617" width="34.25" style="34" customWidth="1"/>
    <col min="15618" max="15624" width="11.375" style="34" customWidth="1"/>
    <col min="15625" max="15872" width="9.125" style="34"/>
    <col min="15873" max="15873" width="34.25" style="34" customWidth="1"/>
    <col min="15874" max="15880" width="11.375" style="34" customWidth="1"/>
    <col min="15881" max="16128" width="9.125" style="34"/>
    <col min="16129" max="16129" width="34.25" style="34" customWidth="1"/>
    <col min="16130" max="16136" width="11.375" style="34" customWidth="1"/>
    <col min="16137" max="16384" width="9.125" style="34"/>
  </cols>
  <sheetData>
    <row r="1" spans="1:8" ht="25.5">
      <c r="A1" s="107" t="s">
        <v>26</v>
      </c>
      <c r="B1" s="108"/>
      <c r="C1" s="108"/>
      <c r="D1" s="108"/>
      <c r="E1" s="108"/>
      <c r="F1" s="108"/>
      <c r="G1" s="108"/>
      <c r="H1" s="108"/>
    </row>
    <row r="2" spans="1:8" ht="11.25">
      <c r="A2" s="109" t="s">
        <v>27</v>
      </c>
      <c r="B2" s="108"/>
      <c r="C2" s="108"/>
      <c r="D2" s="108"/>
      <c r="E2" s="108"/>
      <c r="F2" s="108"/>
      <c r="G2" s="108"/>
      <c r="H2" s="108"/>
    </row>
    <row r="3" spans="1:8" ht="12" thickBot="1">
      <c r="A3" s="109" t="s">
        <v>28</v>
      </c>
      <c r="B3" s="108"/>
      <c r="C3" s="108"/>
      <c r="D3" s="108"/>
      <c r="E3" s="108"/>
      <c r="F3" s="108"/>
      <c r="G3" s="108"/>
      <c r="H3" s="108"/>
    </row>
    <row r="4" spans="1:8" ht="12" thickBot="1">
      <c r="A4" s="105"/>
      <c r="B4" s="106"/>
      <c r="C4" s="106"/>
      <c r="D4" s="106"/>
      <c r="E4" s="106"/>
      <c r="F4" s="106"/>
      <c r="G4" s="106"/>
      <c r="H4" s="106"/>
    </row>
    <row r="5" spans="1:8" ht="11.25" thickBot="1">
      <c r="A5" s="35"/>
      <c r="B5" s="35" t="s">
        <v>29</v>
      </c>
      <c r="C5" s="35" t="s">
        <v>30</v>
      </c>
      <c r="D5" s="35" t="s">
        <v>31</v>
      </c>
      <c r="E5" s="35"/>
      <c r="F5" s="35"/>
      <c r="G5" s="35"/>
      <c r="H5" s="35"/>
    </row>
    <row r="6" spans="1:8" ht="11.25" thickBot="1">
      <c r="A6" s="36" t="s">
        <v>32</v>
      </c>
      <c r="B6" s="36" t="s">
        <v>19</v>
      </c>
      <c r="C6" s="36" t="s">
        <v>20</v>
      </c>
      <c r="D6" s="36" t="s">
        <v>21</v>
      </c>
      <c r="E6" s="36" t="s">
        <v>22</v>
      </c>
      <c r="F6" s="36" t="s">
        <v>23</v>
      </c>
      <c r="G6" s="36" t="s">
        <v>24</v>
      </c>
      <c r="H6" s="36" t="s">
        <v>33</v>
      </c>
    </row>
    <row r="7" spans="1:8" ht="11.25" thickBot="1">
      <c r="A7" s="37" t="s">
        <v>34</v>
      </c>
      <c r="B7" s="38">
        <v>9</v>
      </c>
      <c r="C7" s="38">
        <v>9</v>
      </c>
      <c r="D7" s="38">
        <v>18</v>
      </c>
      <c r="E7" s="38">
        <v>22</v>
      </c>
      <c r="F7" s="38">
        <v>18</v>
      </c>
      <c r="G7" s="38">
        <v>14</v>
      </c>
      <c r="H7" s="38">
        <f>SUM($B$7:$G$7)</f>
        <v>90</v>
      </c>
    </row>
    <row r="8" spans="1:8" ht="11.25" thickBot="1">
      <c r="A8" s="39" t="s">
        <v>33</v>
      </c>
      <c r="B8" s="40">
        <f>SUM($B$7:$B$7)</f>
        <v>9</v>
      </c>
      <c r="C8" s="40">
        <f>SUM($C$7:$C$7)</f>
        <v>9</v>
      </c>
      <c r="D8" s="40">
        <f>SUM($D$7:$D$7)</f>
        <v>18</v>
      </c>
      <c r="E8" s="40">
        <f>SUM($E$7:$E$7)</f>
        <v>22</v>
      </c>
      <c r="F8" s="40">
        <f>SUM($F$7:$F$7)</f>
        <v>18</v>
      </c>
      <c r="G8" s="40">
        <f>SUM($G$7:$G$7)</f>
        <v>14</v>
      </c>
      <c r="H8" s="40">
        <f>SUM($B$8:$G$8)</f>
        <v>90</v>
      </c>
    </row>
    <row r="9" spans="1:8" ht="12" thickBot="1">
      <c r="A9" s="105"/>
      <c r="B9" s="106"/>
      <c r="C9" s="106"/>
      <c r="D9" s="106"/>
      <c r="E9" s="106"/>
      <c r="F9" s="106"/>
      <c r="G9" s="106"/>
      <c r="H9" s="106"/>
    </row>
    <row r="10" spans="1:8" ht="11.25" thickBot="1">
      <c r="A10" s="35"/>
      <c r="B10" s="35" t="s">
        <v>35</v>
      </c>
      <c r="C10" s="35" t="s">
        <v>36</v>
      </c>
      <c r="D10" s="35" t="s">
        <v>37</v>
      </c>
      <c r="E10" s="35"/>
      <c r="F10" s="35"/>
      <c r="G10" s="35"/>
      <c r="H10" s="35"/>
    </row>
    <row r="11" spans="1:8" ht="11.25" thickBot="1">
      <c r="A11" s="36" t="s">
        <v>32</v>
      </c>
      <c r="B11" s="36" t="s">
        <v>19</v>
      </c>
      <c r="C11" s="36" t="s">
        <v>20</v>
      </c>
      <c r="D11" s="36" t="s">
        <v>21</v>
      </c>
      <c r="E11" s="36" t="s">
        <v>22</v>
      </c>
      <c r="F11" s="36" t="s">
        <v>23</v>
      </c>
      <c r="G11" s="36" t="s">
        <v>24</v>
      </c>
      <c r="H11" s="36" t="s">
        <v>33</v>
      </c>
    </row>
    <row r="12" spans="1:8" ht="11.25" thickBot="1">
      <c r="A12" s="37" t="s">
        <v>34</v>
      </c>
      <c r="B12" s="38">
        <v>3</v>
      </c>
      <c r="C12" s="38">
        <v>5</v>
      </c>
      <c r="D12" s="38">
        <v>14</v>
      </c>
      <c r="E12" s="38">
        <v>24</v>
      </c>
      <c r="F12" s="38">
        <v>25</v>
      </c>
      <c r="G12" s="38">
        <v>29</v>
      </c>
      <c r="H12" s="38">
        <f>SUM($B$12:$G$12)</f>
        <v>100</v>
      </c>
    </row>
    <row r="13" spans="1:8" ht="11.25" thickBot="1">
      <c r="A13" s="39" t="s">
        <v>33</v>
      </c>
      <c r="B13" s="40">
        <f>SUM($B$12:$B$12)</f>
        <v>3</v>
      </c>
      <c r="C13" s="40">
        <f>SUM($C$12:$C$12)</f>
        <v>5</v>
      </c>
      <c r="D13" s="40">
        <f>SUM($D$12:$D$12)</f>
        <v>14</v>
      </c>
      <c r="E13" s="40">
        <f>SUM($E$12:$E$12)</f>
        <v>24</v>
      </c>
      <c r="F13" s="40">
        <f>SUM($F$12:$F$12)</f>
        <v>25</v>
      </c>
      <c r="G13" s="40">
        <f>SUM($G$12:$G$12)</f>
        <v>29</v>
      </c>
      <c r="H13" s="40">
        <f>SUM($B$13:$G$13)</f>
        <v>100</v>
      </c>
    </row>
    <row r="14" spans="1:8" ht="12" thickBot="1">
      <c r="A14" s="105"/>
      <c r="B14" s="106"/>
      <c r="C14" s="106"/>
      <c r="D14" s="106"/>
      <c r="E14" s="106"/>
      <c r="F14" s="106"/>
      <c r="G14" s="106"/>
      <c r="H14" s="106"/>
    </row>
    <row r="15" spans="1:8" ht="11.25" thickBot="1">
      <c r="A15" s="35"/>
      <c r="B15" s="35" t="s">
        <v>35</v>
      </c>
      <c r="C15" s="35" t="s">
        <v>38</v>
      </c>
      <c r="D15" s="35" t="s">
        <v>37</v>
      </c>
      <c r="E15" s="35"/>
      <c r="F15" s="35"/>
      <c r="G15" s="35"/>
      <c r="H15" s="35"/>
    </row>
    <row r="16" spans="1:8" ht="11.25" thickBot="1">
      <c r="A16" s="36" t="s">
        <v>32</v>
      </c>
      <c r="B16" s="36" t="s">
        <v>19</v>
      </c>
      <c r="C16" s="36" t="s">
        <v>20</v>
      </c>
      <c r="D16" s="36" t="s">
        <v>21</v>
      </c>
      <c r="E16" s="36" t="s">
        <v>22</v>
      </c>
      <c r="F16" s="36" t="s">
        <v>23</v>
      </c>
      <c r="G16" s="36" t="s">
        <v>24</v>
      </c>
      <c r="H16" s="36" t="s">
        <v>33</v>
      </c>
    </row>
    <row r="17" spans="1:8">
      <c r="A17" s="41" t="s">
        <v>39</v>
      </c>
      <c r="B17" s="42">
        <v>127</v>
      </c>
      <c r="C17" s="42">
        <v>155</v>
      </c>
      <c r="D17" s="42">
        <v>230</v>
      </c>
      <c r="E17" s="42">
        <v>355</v>
      </c>
      <c r="F17" s="42">
        <v>383</v>
      </c>
      <c r="G17" s="42">
        <v>518</v>
      </c>
      <c r="H17" s="42">
        <f>SUM($B$17:$G$17)</f>
        <v>1768</v>
      </c>
    </row>
    <row r="18" spans="1:8" ht="11.25" thickBot="1">
      <c r="A18" s="43" t="s">
        <v>34</v>
      </c>
      <c r="B18" s="44">
        <v>118</v>
      </c>
      <c r="C18" s="44">
        <v>145</v>
      </c>
      <c r="D18" s="44">
        <v>213</v>
      </c>
      <c r="E18" s="44">
        <v>327</v>
      </c>
      <c r="F18" s="44">
        <v>351</v>
      </c>
      <c r="G18" s="44">
        <v>475</v>
      </c>
      <c r="H18" s="44">
        <f>SUM($B$18:$G$18)</f>
        <v>1629</v>
      </c>
    </row>
    <row r="19" spans="1:8" ht="11.25" thickBot="1">
      <c r="A19" s="39" t="s">
        <v>33</v>
      </c>
      <c r="B19" s="40">
        <f>SUM($B$17:$B$18)</f>
        <v>245</v>
      </c>
      <c r="C19" s="40">
        <f>SUM($C$17:$C$18)</f>
        <v>300</v>
      </c>
      <c r="D19" s="40">
        <f>SUM($D$17:$D$18)</f>
        <v>443</v>
      </c>
      <c r="E19" s="40">
        <f>SUM($E$17:$E$18)</f>
        <v>682</v>
      </c>
      <c r="F19" s="40">
        <f>SUM($F$17:$F$18)</f>
        <v>734</v>
      </c>
      <c r="G19" s="40">
        <f>SUM($G$17:$G$18)</f>
        <v>993</v>
      </c>
      <c r="H19" s="40">
        <f>SUM($B$19:$G$19)</f>
        <v>3397</v>
      </c>
    </row>
    <row r="20" spans="1:8" ht="12" thickBot="1">
      <c r="A20" s="105"/>
      <c r="B20" s="106"/>
      <c r="C20" s="106"/>
      <c r="D20" s="106"/>
      <c r="E20" s="106"/>
      <c r="F20" s="106"/>
      <c r="G20" s="106"/>
      <c r="H20" s="106"/>
    </row>
    <row r="21" spans="1:8" ht="11.25" thickBot="1">
      <c r="A21" s="35"/>
      <c r="B21" s="35" t="s">
        <v>35</v>
      </c>
      <c r="C21" s="35" t="s">
        <v>40</v>
      </c>
      <c r="D21" s="35" t="s">
        <v>37</v>
      </c>
      <c r="E21" s="35"/>
      <c r="F21" s="35"/>
      <c r="G21" s="35"/>
      <c r="H21" s="35"/>
    </row>
    <row r="22" spans="1:8" ht="11.25" thickBot="1">
      <c r="A22" s="36" t="s">
        <v>32</v>
      </c>
      <c r="B22" s="36" t="s">
        <v>19</v>
      </c>
      <c r="C22" s="36" t="s">
        <v>20</v>
      </c>
      <c r="D22" s="36" t="s">
        <v>21</v>
      </c>
      <c r="E22" s="36" t="s">
        <v>22</v>
      </c>
      <c r="F22" s="36" t="s">
        <v>23</v>
      </c>
      <c r="G22" s="36" t="s">
        <v>24</v>
      </c>
      <c r="H22" s="36" t="s">
        <v>33</v>
      </c>
    </row>
    <row r="23" spans="1:8">
      <c r="A23" s="41" t="s">
        <v>39</v>
      </c>
      <c r="B23" s="42">
        <v>131</v>
      </c>
      <c r="C23" s="42">
        <v>169</v>
      </c>
      <c r="D23" s="42">
        <v>253</v>
      </c>
      <c r="E23" s="42">
        <v>401</v>
      </c>
      <c r="F23" s="42">
        <v>433</v>
      </c>
      <c r="G23" s="42">
        <v>574</v>
      </c>
      <c r="H23" s="42">
        <f>SUM($B$23:$G$23)</f>
        <v>1961</v>
      </c>
    </row>
    <row r="24" spans="1:8" ht="11.25" thickBot="1">
      <c r="A24" s="43" t="s">
        <v>34</v>
      </c>
      <c r="B24" s="44">
        <v>153</v>
      </c>
      <c r="C24" s="44">
        <v>197</v>
      </c>
      <c r="D24" s="44">
        <v>284</v>
      </c>
      <c r="E24" s="44">
        <v>398</v>
      </c>
      <c r="F24" s="44">
        <v>449</v>
      </c>
      <c r="G24" s="44">
        <v>616</v>
      </c>
      <c r="H24" s="44">
        <f>SUM($B$24:$G$24)</f>
        <v>2097</v>
      </c>
    </row>
    <row r="25" spans="1:8" ht="11.25" thickBot="1">
      <c r="A25" s="39" t="s">
        <v>33</v>
      </c>
      <c r="B25" s="40">
        <f>SUM($B$23:$B$24)</f>
        <v>284</v>
      </c>
      <c r="C25" s="40">
        <f>SUM($C$23:$C$24)</f>
        <v>366</v>
      </c>
      <c r="D25" s="40">
        <f>SUM($D$23:$D$24)</f>
        <v>537</v>
      </c>
      <c r="E25" s="40">
        <f>SUM($E$23:$E$24)</f>
        <v>799</v>
      </c>
      <c r="F25" s="40">
        <f>SUM($F$23:$F$24)</f>
        <v>882</v>
      </c>
      <c r="G25" s="40">
        <f>SUM($G$23:$G$24)</f>
        <v>1190</v>
      </c>
      <c r="H25" s="40">
        <f>SUM($B$25:$G$25)</f>
        <v>4058</v>
      </c>
    </row>
    <row r="26" spans="1:8" ht="12" thickBot="1">
      <c r="A26" s="105"/>
      <c r="B26" s="106"/>
      <c r="C26" s="106"/>
      <c r="D26" s="106"/>
      <c r="E26" s="106"/>
      <c r="F26" s="106"/>
      <c r="G26" s="106"/>
      <c r="H26" s="106"/>
    </row>
    <row r="27" spans="1:8" ht="11.25" thickBot="1">
      <c r="A27" s="35"/>
      <c r="B27" s="35" t="s">
        <v>35</v>
      </c>
      <c r="C27" s="35" t="s">
        <v>41</v>
      </c>
      <c r="D27" s="35" t="s">
        <v>42</v>
      </c>
      <c r="E27" s="35"/>
      <c r="F27" s="35"/>
      <c r="G27" s="35"/>
      <c r="H27" s="35"/>
    </row>
    <row r="28" spans="1:8" ht="11.25" thickBot="1">
      <c r="A28" s="36" t="s">
        <v>32</v>
      </c>
      <c r="B28" s="36" t="s">
        <v>19</v>
      </c>
      <c r="C28" s="36" t="s">
        <v>20</v>
      </c>
      <c r="D28" s="36" t="s">
        <v>21</v>
      </c>
      <c r="E28" s="36" t="s">
        <v>22</v>
      </c>
      <c r="F28" s="36" t="s">
        <v>23</v>
      </c>
      <c r="G28" s="36" t="s">
        <v>24</v>
      </c>
      <c r="H28" s="36" t="s">
        <v>33</v>
      </c>
    </row>
    <row r="29" spans="1:8">
      <c r="A29" s="41" t="s">
        <v>39</v>
      </c>
      <c r="B29" s="42">
        <v>76</v>
      </c>
      <c r="C29" s="42">
        <v>89</v>
      </c>
      <c r="D29" s="42">
        <v>158</v>
      </c>
      <c r="E29" s="42">
        <v>243</v>
      </c>
      <c r="F29" s="42">
        <v>298</v>
      </c>
      <c r="G29" s="42">
        <v>407</v>
      </c>
      <c r="H29" s="42">
        <f>SUM($B$29:$G$29)</f>
        <v>1271</v>
      </c>
    </row>
    <row r="30" spans="1:8" ht="11.25" thickBot="1">
      <c r="A30" s="43" t="s">
        <v>34</v>
      </c>
      <c r="B30" s="44">
        <v>83</v>
      </c>
      <c r="C30" s="44">
        <v>98</v>
      </c>
      <c r="D30" s="44">
        <v>167</v>
      </c>
      <c r="E30" s="44">
        <v>232</v>
      </c>
      <c r="F30" s="44">
        <v>289</v>
      </c>
      <c r="G30" s="44">
        <v>405</v>
      </c>
      <c r="H30" s="44">
        <f>SUM($B$30:$G$30)</f>
        <v>1274</v>
      </c>
    </row>
    <row r="31" spans="1:8" ht="11.25" thickBot="1">
      <c r="A31" s="39" t="s">
        <v>33</v>
      </c>
      <c r="B31" s="40">
        <f>SUM($B$29:$B$30)</f>
        <v>159</v>
      </c>
      <c r="C31" s="40">
        <f>SUM($C$29:$C$30)</f>
        <v>187</v>
      </c>
      <c r="D31" s="40">
        <f>SUM($D$29:$D$30)</f>
        <v>325</v>
      </c>
      <c r="E31" s="40">
        <f>SUM($E$29:$E$30)</f>
        <v>475</v>
      </c>
      <c r="F31" s="40">
        <f>SUM($F$29:$F$30)</f>
        <v>587</v>
      </c>
      <c r="G31" s="40">
        <f>SUM($G$29:$G$30)</f>
        <v>812</v>
      </c>
      <c r="H31" s="40">
        <f>SUM($B$31:$G$31)</f>
        <v>2545</v>
      </c>
    </row>
    <row r="32" spans="1:8" ht="12" thickBot="1">
      <c r="A32" s="105"/>
      <c r="B32" s="106"/>
      <c r="C32" s="106"/>
      <c r="D32" s="106"/>
      <c r="E32" s="106"/>
      <c r="F32" s="106"/>
      <c r="G32" s="106"/>
      <c r="H32" s="106"/>
    </row>
    <row r="33" spans="1:8" ht="11.25" thickBot="1">
      <c r="A33" s="45" t="s">
        <v>33</v>
      </c>
      <c r="B33" s="46"/>
      <c r="C33" s="46"/>
      <c r="D33" s="46"/>
      <c r="E33" s="46"/>
      <c r="F33" s="46"/>
      <c r="G33" s="46"/>
      <c r="H33" s="46"/>
    </row>
    <row r="34" spans="1:8" ht="11.25" thickBot="1">
      <c r="A34" s="47" t="s">
        <v>32</v>
      </c>
      <c r="B34" s="47" t="s">
        <v>19</v>
      </c>
      <c r="C34" s="47" t="s">
        <v>20</v>
      </c>
      <c r="D34" s="47" t="s">
        <v>21</v>
      </c>
      <c r="E34" s="47" t="s">
        <v>22</v>
      </c>
      <c r="F34" s="47" t="s">
        <v>23</v>
      </c>
      <c r="G34" s="47" t="s">
        <v>24</v>
      </c>
      <c r="H34" s="47" t="s">
        <v>33</v>
      </c>
    </row>
    <row r="35" spans="1:8">
      <c r="A35" s="48" t="s">
        <v>39</v>
      </c>
      <c r="B35" s="49">
        <v>334</v>
      </c>
      <c r="C35" s="49">
        <v>413</v>
      </c>
      <c r="D35" s="49">
        <v>641</v>
      </c>
      <c r="E35" s="49">
        <v>999</v>
      </c>
      <c r="F35" s="49">
        <v>1114</v>
      </c>
      <c r="G35" s="49">
        <v>1499</v>
      </c>
      <c r="H35" s="49">
        <f>SUM($B$35:$G$35)</f>
        <v>5000</v>
      </c>
    </row>
    <row r="36" spans="1:8" ht="11.25" thickBot="1">
      <c r="A36" s="50" t="s">
        <v>34</v>
      </c>
      <c r="B36" s="51">
        <v>354</v>
      </c>
      <c r="C36" s="51">
        <v>440</v>
      </c>
      <c r="D36" s="51">
        <v>664</v>
      </c>
      <c r="E36" s="51">
        <v>957</v>
      </c>
      <c r="F36" s="51">
        <v>1089</v>
      </c>
      <c r="G36" s="51">
        <v>1496</v>
      </c>
      <c r="H36" s="51">
        <f>SUM($B$36:$G$36)</f>
        <v>5000</v>
      </c>
    </row>
    <row r="37" spans="1:8" ht="11.25" thickBot="1">
      <c r="A37" s="52" t="s">
        <v>33</v>
      </c>
      <c r="B37" s="53">
        <f>SUM($B$35:$B$36)</f>
        <v>688</v>
      </c>
      <c r="C37" s="53">
        <f>SUM($C$35:$C$36)</f>
        <v>853</v>
      </c>
      <c r="D37" s="53">
        <f>SUM($D$35:$D$36)</f>
        <v>1305</v>
      </c>
      <c r="E37" s="53">
        <f>SUM($E$35:$E$36)</f>
        <v>1956</v>
      </c>
      <c r="F37" s="53">
        <f>SUM($F$35:$F$36)</f>
        <v>2203</v>
      </c>
      <c r="G37" s="53">
        <f>SUM($G$35:$G$36)</f>
        <v>2995</v>
      </c>
      <c r="H37" s="53">
        <f>SUM($B$37:$G$37)</f>
        <v>10000</v>
      </c>
    </row>
    <row r="38" spans="1:8" ht="12" thickBot="1">
      <c r="A38" s="105"/>
      <c r="B38" s="106"/>
      <c r="C38" s="106"/>
      <c r="D38" s="106"/>
      <c r="E38" s="106"/>
      <c r="F38" s="106"/>
      <c r="G38" s="106"/>
      <c r="H38" s="106"/>
    </row>
    <row r="39" spans="1:8" ht="11.25" thickBot="1">
      <c r="A39" s="35"/>
      <c r="B39" s="35" t="s">
        <v>43</v>
      </c>
      <c r="C39" s="35" t="s">
        <v>44</v>
      </c>
      <c r="D39" s="35" t="s">
        <v>45</v>
      </c>
      <c r="E39" s="35"/>
      <c r="F39" s="35"/>
      <c r="G39" s="35"/>
      <c r="H39" s="35"/>
    </row>
    <row r="40" spans="1:8" ht="11.25" thickBot="1">
      <c r="A40" s="36" t="s">
        <v>32</v>
      </c>
      <c r="B40" s="36" t="s">
        <v>19</v>
      </c>
      <c r="C40" s="36" t="s">
        <v>20</v>
      </c>
      <c r="D40" s="36" t="s">
        <v>21</v>
      </c>
      <c r="E40" s="36" t="s">
        <v>22</v>
      </c>
      <c r="F40" s="36" t="s">
        <v>23</v>
      </c>
      <c r="G40" s="36" t="s">
        <v>24</v>
      </c>
      <c r="H40" s="36" t="s">
        <v>33</v>
      </c>
    </row>
    <row r="41" spans="1:8" ht="11.25" thickBot="1">
      <c r="A41" s="37" t="s">
        <v>46</v>
      </c>
      <c r="B41" s="38">
        <v>4</v>
      </c>
      <c r="C41" s="38">
        <v>8</v>
      </c>
      <c r="D41" s="38">
        <v>9</v>
      </c>
      <c r="E41" s="38">
        <v>15</v>
      </c>
      <c r="F41" s="38">
        <v>11</v>
      </c>
      <c r="G41" s="38">
        <v>13</v>
      </c>
      <c r="H41" s="38">
        <f>SUM($B$41:$G$41)</f>
        <v>60</v>
      </c>
    </row>
    <row r="42" spans="1:8" ht="11.25" thickBot="1">
      <c r="A42" s="39" t="s">
        <v>33</v>
      </c>
      <c r="B42" s="40">
        <f>SUM($B$41:$B$41)</f>
        <v>4</v>
      </c>
      <c r="C42" s="40">
        <f>SUM($C$41:$C$41)</f>
        <v>8</v>
      </c>
      <c r="D42" s="40">
        <f>SUM($D$41:$D$41)</f>
        <v>9</v>
      </c>
      <c r="E42" s="40">
        <f>SUM($E$41:$E$41)</f>
        <v>15</v>
      </c>
      <c r="F42" s="40">
        <f>SUM($F$41:$F$41)</f>
        <v>11</v>
      </c>
      <c r="G42" s="40">
        <f>SUM($G$41:$G$41)</f>
        <v>13</v>
      </c>
      <c r="H42" s="40">
        <f>SUM($B$42:$G$42)</f>
        <v>60</v>
      </c>
    </row>
    <row r="43" spans="1:8" ht="12" thickBot="1">
      <c r="A43" s="105"/>
      <c r="B43" s="106"/>
      <c r="C43" s="106"/>
      <c r="D43" s="106"/>
      <c r="E43" s="106"/>
      <c r="F43" s="106"/>
      <c r="G43" s="106"/>
      <c r="H43" s="106"/>
    </row>
    <row r="44" spans="1:8" ht="11.25" thickBot="1">
      <c r="A44" s="35"/>
      <c r="B44" s="35" t="s">
        <v>29</v>
      </c>
      <c r="C44" s="35" t="s">
        <v>47</v>
      </c>
      <c r="D44" s="35" t="s">
        <v>45</v>
      </c>
      <c r="E44" s="35"/>
      <c r="F44" s="35"/>
      <c r="G44" s="35"/>
      <c r="H44" s="35"/>
    </row>
    <row r="45" spans="1:8" ht="11.25" thickBot="1">
      <c r="A45" s="36" t="s">
        <v>32</v>
      </c>
      <c r="B45" s="36" t="s">
        <v>19</v>
      </c>
      <c r="C45" s="36" t="s">
        <v>20</v>
      </c>
      <c r="D45" s="36" t="s">
        <v>21</v>
      </c>
      <c r="E45" s="36" t="s">
        <v>22</v>
      </c>
      <c r="F45" s="36" t="s">
        <v>23</v>
      </c>
      <c r="G45" s="36" t="s">
        <v>24</v>
      </c>
      <c r="H45" s="36" t="s">
        <v>33</v>
      </c>
    </row>
    <row r="46" spans="1:8" ht="11.25" thickBot="1">
      <c r="A46" s="37" t="s">
        <v>34</v>
      </c>
      <c r="B46" s="38">
        <v>6</v>
      </c>
      <c r="C46" s="38">
        <v>8</v>
      </c>
      <c r="D46" s="38">
        <v>13</v>
      </c>
      <c r="E46" s="38">
        <v>15</v>
      </c>
      <c r="F46" s="38">
        <v>15</v>
      </c>
      <c r="G46" s="38">
        <v>15</v>
      </c>
      <c r="H46" s="38">
        <f>SUM($B$46:$G$46)</f>
        <v>72</v>
      </c>
    </row>
    <row r="47" spans="1:8" ht="11.25" thickBot="1">
      <c r="A47" s="39" t="s">
        <v>33</v>
      </c>
      <c r="B47" s="40">
        <f>SUM($B$46:$B$46)</f>
        <v>6</v>
      </c>
      <c r="C47" s="40">
        <f>SUM($C$46:$C$46)</f>
        <v>8</v>
      </c>
      <c r="D47" s="40">
        <f>SUM($D$46:$D$46)</f>
        <v>13</v>
      </c>
      <c r="E47" s="40">
        <f>SUM($E$46:$E$46)</f>
        <v>15</v>
      </c>
      <c r="F47" s="40">
        <f>SUM($F$46:$F$46)</f>
        <v>15</v>
      </c>
      <c r="G47" s="40">
        <f>SUM($G$46:$G$46)</f>
        <v>15</v>
      </c>
      <c r="H47" s="40">
        <f>SUM($B$47:$G$47)</f>
        <v>72</v>
      </c>
    </row>
    <row r="48" spans="1:8" ht="12" thickBot="1">
      <c r="A48" s="105"/>
      <c r="B48" s="106"/>
      <c r="C48" s="106"/>
      <c r="D48" s="106"/>
      <c r="E48" s="106"/>
      <c r="F48" s="106"/>
      <c r="G48" s="106"/>
      <c r="H48" s="106"/>
    </row>
    <row r="49" spans="1:8" ht="11.25" thickBot="1">
      <c r="A49" s="35"/>
      <c r="B49" s="35" t="s">
        <v>29</v>
      </c>
      <c r="C49" s="35" t="s">
        <v>48</v>
      </c>
      <c r="D49" s="35" t="s">
        <v>45</v>
      </c>
      <c r="E49" s="35"/>
      <c r="F49" s="35"/>
      <c r="G49" s="35"/>
      <c r="H49" s="35"/>
    </row>
    <row r="50" spans="1:8" ht="11.25" thickBot="1">
      <c r="A50" s="36" t="s">
        <v>32</v>
      </c>
      <c r="B50" s="36" t="s">
        <v>19</v>
      </c>
      <c r="C50" s="36" t="s">
        <v>20</v>
      </c>
      <c r="D50" s="36" t="s">
        <v>21</v>
      </c>
      <c r="E50" s="36" t="s">
        <v>22</v>
      </c>
      <c r="F50" s="36" t="s">
        <v>23</v>
      </c>
      <c r="G50" s="36" t="s">
        <v>24</v>
      </c>
      <c r="H50" s="36" t="s">
        <v>33</v>
      </c>
    </row>
    <row r="51" spans="1:8" ht="11.25" thickBot="1">
      <c r="A51" s="37" t="s">
        <v>34</v>
      </c>
      <c r="B51" s="38">
        <v>6</v>
      </c>
      <c r="C51" s="38">
        <v>6</v>
      </c>
      <c r="D51" s="38">
        <v>9</v>
      </c>
      <c r="E51" s="38">
        <v>9</v>
      </c>
      <c r="F51" s="38">
        <v>12</v>
      </c>
      <c r="G51" s="38">
        <v>6</v>
      </c>
      <c r="H51" s="38">
        <f>SUM($B$51:$G$51)</f>
        <v>48</v>
      </c>
    </row>
    <row r="52" spans="1:8" ht="11.25" thickBot="1">
      <c r="A52" s="39" t="s">
        <v>33</v>
      </c>
      <c r="B52" s="40">
        <f>SUM($B$51:$B$51)</f>
        <v>6</v>
      </c>
      <c r="C52" s="40">
        <f>SUM($C$51:$C$51)</f>
        <v>6</v>
      </c>
      <c r="D52" s="40">
        <f>SUM($D$51:$D$51)</f>
        <v>9</v>
      </c>
      <c r="E52" s="40">
        <f>SUM($E$51:$E$51)</f>
        <v>9</v>
      </c>
      <c r="F52" s="40">
        <f>SUM($F$51:$F$51)</f>
        <v>12</v>
      </c>
      <c r="G52" s="40">
        <f>SUM($G$51:$G$51)</f>
        <v>6</v>
      </c>
      <c r="H52" s="40">
        <f>SUM($B$52:$G$52)</f>
        <v>48</v>
      </c>
    </row>
    <row r="53" spans="1:8" ht="12" thickBot="1">
      <c r="A53" s="105"/>
      <c r="B53" s="106"/>
      <c r="C53" s="106"/>
      <c r="D53" s="106"/>
      <c r="E53" s="106"/>
      <c r="F53" s="106"/>
      <c r="G53" s="106"/>
      <c r="H53" s="106"/>
    </row>
    <row r="54" spans="1:8" ht="11.25" thickBot="1">
      <c r="A54" s="35"/>
      <c r="B54" s="35" t="s">
        <v>29</v>
      </c>
      <c r="C54" s="35" t="s">
        <v>49</v>
      </c>
      <c r="D54" s="35" t="s">
        <v>45</v>
      </c>
      <c r="E54" s="35"/>
      <c r="F54" s="35"/>
      <c r="G54" s="35"/>
      <c r="H54" s="35"/>
    </row>
    <row r="55" spans="1:8" ht="11.25" thickBot="1">
      <c r="A55" s="36" t="s">
        <v>32</v>
      </c>
      <c r="B55" s="36" t="s">
        <v>19</v>
      </c>
      <c r="C55" s="36" t="s">
        <v>20</v>
      </c>
      <c r="D55" s="36" t="s">
        <v>21</v>
      </c>
      <c r="E55" s="36" t="s">
        <v>22</v>
      </c>
      <c r="F55" s="36" t="s">
        <v>23</v>
      </c>
      <c r="G55" s="36" t="s">
        <v>24</v>
      </c>
      <c r="H55" s="36" t="s">
        <v>33</v>
      </c>
    </row>
    <row r="56" spans="1:8" ht="11.25" thickBot="1">
      <c r="A56" s="37" t="s">
        <v>34</v>
      </c>
      <c r="B56" s="38">
        <v>4</v>
      </c>
      <c r="C56" s="38">
        <v>3</v>
      </c>
      <c r="D56" s="38">
        <v>3</v>
      </c>
      <c r="E56" s="38">
        <v>6</v>
      </c>
      <c r="F56" s="38">
        <v>4</v>
      </c>
      <c r="G56" s="38">
        <v>4</v>
      </c>
      <c r="H56" s="38">
        <f>SUM($B$56:$G$56)</f>
        <v>24</v>
      </c>
    </row>
    <row r="57" spans="1:8" ht="11.25" thickBot="1">
      <c r="A57" s="39" t="s">
        <v>33</v>
      </c>
      <c r="B57" s="40">
        <f>SUM($B$56:$B$56)</f>
        <v>4</v>
      </c>
      <c r="C57" s="40">
        <f>SUM($C$56:$C$56)</f>
        <v>3</v>
      </c>
      <c r="D57" s="40">
        <f>SUM($D$56:$D$56)</f>
        <v>3</v>
      </c>
      <c r="E57" s="40">
        <f>SUM($E$56:$E$56)</f>
        <v>6</v>
      </c>
      <c r="F57" s="40">
        <f>SUM($F$56:$F$56)</f>
        <v>4</v>
      </c>
      <c r="G57" s="40">
        <f>SUM($G$56:$G$56)</f>
        <v>4</v>
      </c>
      <c r="H57" s="40">
        <f>SUM($B$57:$G$57)</f>
        <v>24</v>
      </c>
    </row>
    <row r="58" spans="1:8" ht="12" thickBot="1">
      <c r="A58" s="105"/>
      <c r="B58" s="106"/>
      <c r="C58" s="106"/>
      <c r="D58" s="106"/>
      <c r="E58" s="106"/>
      <c r="F58" s="106"/>
      <c r="G58" s="106"/>
      <c r="H58" s="106"/>
    </row>
    <row r="59" spans="1:8" ht="11.25" thickBot="1">
      <c r="A59" s="35"/>
      <c r="B59" s="35" t="s">
        <v>50</v>
      </c>
      <c r="C59" s="35" t="s">
        <v>51</v>
      </c>
      <c r="D59" s="35" t="s">
        <v>52</v>
      </c>
      <c r="E59" s="35"/>
      <c r="F59" s="35"/>
      <c r="G59" s="35"/>
      <c r="H59" s="35"/>
    </row>
    <row r="60" spans="1:8" ht="11.25" thickBot="1">
      <c r="A60" s="36" t="s">
        <v>32</v>
      </c>
      <c r="B60" s="36" t="s">
        <v>19</v>
      </c>
      <c r="C60" s="36" t="s">
        <v>20</v>
      </c>
      <c r="D60" s="36" t="s">
        <v>21</v>
      </c>
      <c r="E60" s="36" t="s">
        <v>22</v>
      </c>
      <c r="F60" s="36" t="s">
        <v>23</v>
      </c>
      <c r="G60" s="36" t="s">
        <v>24</v>
      </c>
      <c r="H60" s="36" t="s">
        <v>33</v>
      </c>
    </row>
    <row r="61" spans="1:8">
      <c r="A61" s="41" t="s">
        <v>39</v>
      </c>
      <c r="B61" s="42">
        <v>16</v>
      </c>
      <c r="C61" s="42">
        <v>18</v>
      </c>
      <c r="D61" s="42">
        <v>24</v>
      </c>
      <c r="E61" s="42">
        <v>43</v>
      </c>
      <c r="F61" s="42">
        <v>44</v>
      </c>
      <c r="G61" s="42">
        <v>55</v>
      </c>
      <c r="H61" s="42">
        <f>SUM($B$61:$G$61)</f>
        <v>200</v>
      </c>
    </row>
    <row r="62" spans="1:8" ht="11.25" thickBot="1">
      <c r="A62" s="43" t="s">
        <v>34</v>
      </c>
      <c r="B62" s="44">
        <v>21</v>
      </c>
      <c r="C62" s="44">
        <v>31</v>
      </c>
      <c r="D62" s="44">
        <v>46</v>
      </c>
      <c r="E62" s="44">
        <v>77</v>
      </c>
      <c r="F62" s="44">
        <v>76</v>
      </c>
      <c r="G62" s="44">
        <v>99</v>
      </c>
      <c r="H62" s="44">
        <f>SUM($B$62:$G$62)</f>
        <v>350</v>
      </c>
    </row>
    <row r="63" spans="1:8" ht="11.25" thickBot="1">
      <c r="A63" s="39" t="s">
        <v>33</v>
      </c>
      <c r="B63" s="40">
        <f>SUM($B$61:$B$62)</f>
        <v>37</v>
      </c>
      <c r="C63" s="40">
        <f>SUM($C$61:$C$62)</f>
        <v>49</v>
      </c>
      <c r="D63" s="40">
        <f>SUM($D$61:$D$62)</f>
        <v>70</v>
      </c>
      <c r="E63" s="40">
        <f>SUM($E$61:$E$62)</f>
        <v>120</v>
      </c>
      <c r="F63" s="40">
        <f>SUM($F$61:$F$62)</f>
        <v>120</v>
      </c>
      <c r="G63" s="40">
        <f>SUM($G$61:$G$62)</f>
        <v>154</v>
      </c>
      <c r="H63" s="40">
        <f>SUM($B$63:$G$63)</f>
        <v>550</v>
      </c>
    </row>
    <row r="64" spans="1:8" ht="12" thickBot="1">
      <c r="A64" s="105"/>
      <c r="B64" s="106"/>
      <c r="C64" s="106"/>
      <c r="D64" s="106"/>
      <c r="E64" s="106"/>
      <c r="F64" s="106"/>
      <c r="G64" s="106"/>
      <c r="H64" s="106"/>
    </row>
    <row r="65" spans="1:8" ht="11.25" thickBot="1">
      <c r="A65" s="35"/>
      <c r="B65" s="35" t="s">
        <v>50</v>
      </c>
      <c r="C65" s="35" t="s">
        <v>53</v>
      </c>
      <c r="D65" s="35" t="s">
        <v>52</v>
      </c>
      <c r="E65" s="35"/>
      <c r="F65" s="35"/>
      <c r="G65" s="35"/>
      <c r="H65" s="35"/>
    </row>
    <row r="66" spans="1:8" ht="11.25" thickBot="1">
      <c r="A66" s="36" t="s">
        <v>32</v>
      </c>
      <c r="B66" s="36" t="s">
        <v>19</v>
      </c>
      <c r="C66" s="36" t="s">
        <v>20</v>
      </c>
      <c r="D66" s="36" t="s">
        <v>21</v>
      </c>
      <c r="E66" s="36" t="s">
        <v>22</v>
      </c>
      <c r="F66" s="36" t="s">
        <v>23</v>
      </c>
      <c r="G66" s="36" t="s">
        <v>24</v>
      </c>
      <c r="H66" s="36" t="s">
        <v>33</v>
      </c>
    </row>
    <row r="67" spans="1:8" ht="11.25" thickBot="1">
      <c r="A67" s="37" t="s">
        <v>39</v>
      </c>
      <c r="B67" s="38">
        <v>11</v>
      </c>
      <c r="C67" s="38">
        <v>23</v>
      </c>
      <c r="D67" s="38">
        <v>49</v>
      </c>
      <c r="E67" s="38">
        <v>71</v>
      </c>
      <c r="F67" s="38">
        <v>72</v>
      </c>
      <c r="G67" s="38">
        <v>68</v>
      </c>
      <c r="H67" s="38">
        <f>SUM($B$67:$G$67)</f>
        <v>294</v>
      </c>
    </row>
    <row r="68" spans="1:8" ht="11.25" thickBot="1">
      <c r="A68" s="39" t="s">
        <v>33</v>
      </c>
      <c r="B68" s="40">
        <f>SUM($B$67:$B$67)</f>
        <v>11</v>
      </c>
      <c r="C68" s="40">
        <f>SUM($C$67:$C$67)</f>
        <v>23</v>
      </c>
      <c r="D68" s="40">
        <f>SUM($D$67:$D$67)</f>
        <v>49</v>
      </c>
      <c r="E68" s="40">
        <f>SUM($E$67:$E$67)</f>
        <v>71</v>
      </c>
      <c r="F68" s="40">
        <f>SUM($F$67:$F$67)</f>
        <v>72</v>
      </c>
      <c r="G68" s="40">
        <f>SUM($G$67:$G$67)</f>
        <v>68</v>
      </c>
      <c r="H68" s="40">
        <f>SUM($B$68:$G$68)</f>
        <v>294</v>
      </c>
    </row>
    <row r="69" spans="1:8" ht="12" thickBot="1">
      <c r="A69" s="105"/>
      <c r="B69" s="106"/>
      <c r="C69" s="106"/>
      <c r="D69" s="106"/>
      <c r="E69" s="106"/>
      <c r="F69" s="106"/>
      <c r="G69" s="106"/>
      <c r="H69" s="106"/>
    </row>
    <row r="70" spans="1:8" ht="11.25" thickBot="1">
      <c r="A70" s="35"/>
      <c r="B70" s="35" t="s">
        <v>35</v>
      </c>
      <c r="C70" s="35" t="s">
        <v>54</v>
      </c>
      <c r="D70" s="35" t="s">
        <v>55</v>
      </c>
      <c r="E70" s="35"/>
      <c r="F70" s="35"/>
      <c r="G70" s="35"/>
      <c r="H70" s="35"/>
    </row>
    <row r="71" spans="1:8" ht="11.25" thickBot="1">
      <c r="A71" s="36" t="s">
        <v>32</v>
      </c>
      <c r="B71" s="36" t="s">
        <v>19</v>
      </c>
      <c r="C71" s="36" t="s">
        <v>20</v>
      </c>
      <c r="D71" s="36" t="s">
        <v>21</v>
      </c>
      <c r="E71" s="36" t="s">
        <v>22</v>
      </c>
      <c r="F71" s="36" t="s">
        <v>23</v>
      </c>
      <c r="G71" s="36" t="s">
        <v>24</v>
      </c>
      <c r="H71" s="36" t="s">
        <v>33</v>
      </c>
    </row>
    <row r="72" spans="1:8" ht="11.25" thickBot="1">
      <c r="A72" s="37" t="s">
        <v>34</v>
      </c>
      <c r="B72" s="38">
        <v>3</v>
      </c>
      <c r="C72" s="38">
        <v>6</v>
      </c>
      <c r="D72" s="38">
        <v>14</v>
      </c>
      <c r="E72" s="38">
        <v>24</v>
      </c>
      <c r="F72" s="38">
        <v>26</v>
      </c>
      <c r="G72" s="38">
        <v>30</v>
      </c>
      <c r="H72" s="38">
        <f>SUM($B$72:$G$72)</f>
        <v>103</v>
      </c>
    </row>
    <row r="73" spans="1:8" ht="11.25" thickBot="1">
      <c r="A73" s="39" t="s">
        <v>33</v>
      </c>
      <c r="B73" s="40">
        <f>SUM($B$72:$B$72)</f>
        <v>3</v>
      </c>
      <c r="C73" s="40">
        <f>SUM($C$72:$C$72)</f>
        <v>6</v>
      </c>
      <c r="D73" s="40">
        <f>SUM($D$72:$D$72)</f>
        <v>14</v>
      </c>
      <c r="E73" s="40">
        <f>SUM($E$72:$E$72)</f>
        <v>24</v>
      </c>
      <c r="F73" s="40">
        <f>SUM($F$72:$F$72)</f>
        <v>26</v>
      </c>
      <c r="G73" s="40">
        <f>SUM($G$72:$G$72)</f>
        <v>30</v>
      </c>
      <c r="H73" s="40">
        <f>SUM($B$73:$G$73)</f>
        <v>103</v>
      </c>
    </row>
    <row r="74" spans="1:8" ht="12" thickBot="1">
      <c r="A74" s="105"/>
      <c r="B74" s="106"/>
      <c r="C74" s="106"/>
      <c r="D74" s="106"/>
      <c r="E74" s="106"/>
      <c r="F74" s="106"/>
      <c r="G74" s="106"/>
      <c r="H74" s="106"/>
    </row>
    <row r="75" spans="1:8" ht="11.25" thickBot="1">
      <c r="A75" s="35"/>
      <c r="B75" s="35" t="s">
        <v>50</v>
      </c>
      <c r="C75" s="35" t="s">
        <v>56</v>
      </c>
      <c r="D75" s="35" t="s">
        <v>57</v>
      </c>
      <c r="E75" s="35"/>
      <c r="F75" s="35"/>
      <c r="G75" s="35"/>
      <c r="H75" s="35"/>
    </row>
    <row r="76" spans="1:8" ht="11.25" thickBot="1">
      <c r="A76" s="36" t="s">
        <v>32</v>
      </c>
      <c r="B76" s="36" t="s">
        <v>19</v>
      </c>
      <c r="C76" s="36" t="s">
        <v>20</v>
      </c>
      <c r="D76" s="36" t="s">
        <v>21</v>
      </c>
      <c r="E76" s="36" t="s">
        <v>22</v>
      </c>
      <c r="F76" s="36" t="s">
        <v>23</v>
      </c>
      <c r="G76" s="36" t="s">
        <v>24</v>
      </c>
      <c r="H76" s="36" t="s">
        <v>33</v>
      </c>
    </row>
    <row r="77" spans="1:8" ht="11.25" thickBot="1">
      <c r="A77" s="37" t="s">
        <v>39</v>
      </c>
      <c r="B77" s="38">
        <v>4</v>
      </c>
      <c r="C77" s="38">
        <v>10</v>
      </c>
      <c r="D77" s="38">
        <v>13</v>
      </c>
      <c r="E77" s="38">
        <v>23</v>
      </c>
      <c r="F77" s="38">
        <v>21</v>
      </c>
      <c r="G77" s="38">
        <v>29</v>
      </c>
      <c r="H77" s="38">
        <f>SUM($B$77:$G$77)</f>
        <v>100</v>
      </c>
    </row>
    <row r="78" spans="1:8" ht="11.25" thickBot="1">
      <c r="A78" s="39" t="s">
        <v>33</v>
      </c>
      <c r="B78" s="40">
        <f>SUM($B$77:$B$77)</f>
        <v>4</v>
      </c>
      <c r="C78" s="40">
        <f>SUM($C$77:$C$77)</f>
        <v>10</v>
      </c>
      <c r="D78" s="40">
        <f>SUM($D$77:$D$77)</f>
        <v>13</v>
      </c>
      <c r="E78" s="40">
        <f>SUM($E$77:$E$77)</f>
        <v>23</v>
      </c>
      <c r="F78" s="40">
        <f>SUM($F$77:$F$77)</f>
        <v>21</v>
      </c>
      <c r="G78" s="40">
        <f>SUM($G$77:$G$77)</f>
        <v>29</v>
      </c>
      <c r="H78" s="40">
        <f>SUM($B$78:$G$78)</f>
        <v>100</v>
      </c>
    </row>
    <row r="79" spans="1:8" ht="12" thickBot="1">
      <c r="A79" s="105"/>
      <c r="B79" s="106"/>
      <c r="C79" s="106"/>
      <c r="D79" s="106"/>
      <c r="E79" s="106"/>
      <c r="F79" s="106"/>
      <c r="G79" s="106"/>
      <c r="H79" s="106"/>
    </row>
    <row r="80" spans="1:8" ht="11.25" thickBot="1">
      <c r="A80" s="35"/>
      <c r="B80" s="35" t="s">
        <v>50</v>
      </c>
      <c r="C80" s="35" t="s">
        <v>58</v>
      </c>
      <c r="D80" s="35" t="s">
        <v>57</v>
      </c>
      <c r="E80" s="35"/>
      <c r="F80" s="35"/>
      <c r="G80" s="35"/>
      <c r="H80" s="35"/>
    </row>
    <row r="81" spans="1:8" ht="11.25" thickBot="1">
      <c r="A81" s="36" t="s">
        <v>32</v>
      </c>
      <c r="B81" s="36" t="s">
        <v>19</v>
      </c>
      <c r="C81" s="36" t="s">
        <v>20</v>
      </c>
      <c r="D81" s="36" t="s">
        <v>21</v>
      </c>
      <c r="E81" s="36" t="s">
        <v>22</v>
      </c>
      <c r="F81" s="36" t="s">
        <v>23</v>
      </c>
      <c r="G81" s="36" t="s">
        <v>24</v>
      </c>
      <c r="H81" s="36" t="s">
        <v>33</v>
      </c>
    </row>
    <row r="82" spans="1:8" ht="11.25" thickBot="1">
      <c r="A82" s="37" t="s">
        <v>39</v>
      </c>
      <c r="B82" s="38">
        <v>9</v>
      </c>
      <c r="C82" s="38">
        <v>17</v>
      </c>
      <c r="D82" s="38">
        <v>38</v>
      </c>
      <c r="E82" s="38">
        <v>55</v>
      </c>
      <c r="F82" s="38">
        <v>56</v>
      </c>
      <c r="G82" s="38">
        <v>53</v>
      </c>
      <c r="H82" s="38">
        <f>SUM($B$82:$G$82)</f>
        <v>228</v>
      </c>
    </row>
    <row r="83" spans="1:8" ht="11.25" thickBot="1">
      <c r="A83" s="39" t="s">
        <v>33</v>
      </c>
      <c r="B83" s="40">
        <f>SUM($B$82:$B$82)</f>
        <v>9</v>
      </c>
      <c r="C83" s="40">
        <f>SUM($C$82:$C$82)</f>
        <v>17</v>
      </c>
      <c r="D83" s="40">
        <f>SUM($D$82:$D$82)</f>
        <v>38</v>
      </c>
      <c r="E83" s="40">
        <f>SUM($E$82:$E$82)</f>
        <v>55</v>
      </c>
      <c r="F83" s="40">
        <f>SUM($F$82:$F$82)</f>
        <v>56</v>
      </c>
      <c r="G83" s="40">
        <f>SUM($G$82:$G$82)</f>
        <v>53</v>
      </c>
      <c r="H83" s="40">
        <f>SUM($B$83:$G$83)</f>
        <v>228</v>
      </c>
    </row>
    <row r="84" spans="1:8" ht="12" thickBot="1">
      <c r="A84" s="105"/>
      <c r="B84" s="106"/>
      <c r="C84" s="106"/>
      <c r="D84" s="106"/>
      <c r="E84" s="106"/>
      <c r="F84" s="106"/>
      <c r="G84" s="106"/>
      <c r="H84" s="106"/>
    </row>
    <row r="85" spans="1:8" ht="11.25" thickBot="1">
      <c r="A85" s="54" t="s">
        <v>59</v>
      </c>
      <c r="B85" s="55"/>
      <c r="C85" s="55"/>
      <c r="D85" s="55"/>
      <c r="E85" s="55"/>
      <c r="F85" s="55"/>
      <c r="G85" s="55"/>
      <c r="H85" s="55"/>
    </row>
    <row r="86" spans="1:8" ht="11.25" thickBot="1">
      <c r="A86" s="56" t="s">
        <v>32</v>
      </c>
      <c r="B86" s="56" t="s">
        <v>19</v>
      </c>
      <c r="C86" s="56" t="s">
        <v>20</v>
      </c>
      <c r="D86" s="56" t="s">
        <v>21</v>
      </c>
      <c r="E86" s="56" t="s">
        <v>22</v>
      </c>
      <c r="F86" s="56" t="s">
        <v>23</v>
      </c>
      <c r="G86" s="56" t="s">
        <v>24</v>
      </c>
      <c r="H86" s="56" t="s">
        <v>33</v>
      </c>
    </row>
    <row r="87" spans="1:8">
      <c r="A87" s="57" t="s">
        <v>39</v>
      </c>
      <c r="B87" s="58">
        <v>374</v>
      </c>
      <c r="C87" s="58">
        <v>481</v>
      </c>
      <c r="D87" s="58">
        <v>765</v>
      </c>
      <c r="E87" s="58">
        <v>1191</v>
      </c>
      <c r="F87" s="58">
        <v>1307</v>
      </c>
      <c r="G87" s="58">
        <v>1704</v>
      </c>
      <c r="H87" s="58">
        <f>SUM($B$87:$G$87)</f>
        <v>5822</v>
      </c>
    </row>
    <row r="88" spans="1:8">
      <c r="A88" s="59" t="s">
        <v>34</v>
      </c>
      <c r="B88" s="60">
        <v>406</v>
      </c>
      <c r="C88" s="60">
        <v>508</v>
      </c>
      <c r="D88" s="60">
        <v>781</v>
      </c>
      <c r="E88" s="60">
        <v>1134</v>
      </c>
      <c r="F88" s="60">
        <v>1265</v>
      </c>
      <c r="G88" s="60">
        <v>1693</v>
      </c>
      <c r="H88" s="60">
        <f>SUM($B$88:$G$88)</f>
        <v>5787</v>
      </c>
    </row>
    <row r="89" spans="1:8" ht="11.25" thickBot="1">
      <c r="A89" s="61" t="s">
        <v>46</v>
      </c>
      <c r="B89" s="62">
        <v>4</v>
      </c>
      <c r="C89" s="62">
        <v>8</v>
      </c>
      <c r="D89" s="62">
        <v>9</v>
      </c>
      <c r="E89" s="62">
        <v>15</v>
      </c>
      <c r="F89" s="62">
        <v>11</v>
      </c>
      <c r="G89" s="62">
        <v>13</v>
      </c>
      <c r="H89" s="62">
        <f>SUM($B$89:$G$89)</f>
        <v>60</v>
      </c>
    </row>
    <row r="90" spans="1:8" ht="11.25" thickBot="1">
      <c r="A90" s="63" t="s">
        <v>33</v>
      </c>
      <c r="B90" s="64">
        <f>SUM($B$87:$B$89)</f>
        <v>784</v>
      </c>
      <c r="C90" s="64">
        <f>SUM($C$87:$C$89)</f>
        <v>997</v>
      </c>
      <c r="D90" s="64">
        <f>SUM($D$87:$D$89)</f>
        <v>1555</v>
      </c>
      <c r="E90" s="64">
        <f>SUM($E$87:$E$89)</f>
        <v>2340</v>
      </c>
      <c r="F90" s="64">
        <f>SUM($F$87:$F$89)</f>
        <v>2583</v>
      </c>
      <c r="G90" s="64">
        <f>SUM($G$87:$G$89)</f>
        <v>3410</v>
      </c>
      <c r="H90" s="64">
        <f>SUM($B$90:$G$90)</f>
        <v>11669</v>
      </c>
    </row>
    <row r="91" spans="1:8" ht="12" thickBot="1">
      <c r="A91" s="105"/>
      <c r="B91" s="106"/>
      <c r="C91" s="106"/>
      <c r="D91" s="106"/>
      <c r="E91" s="106"/>
      <c r="F91" s="106"/>
      <c r="G91" s="106"/>
      <c r="H91" s="106"/>
    </row>
    <row r="92" spans="1:8" ht="11.25" thickBot="1">
      <c r="A92" s="54" t="s">
        <v>60</v>
      </c>
      <c r="B92" s="55"/>
      <c r="C92" s="55"/>
      <c r="D92" s="55"/>
      <c r="E92" s="55"/>
      <c r="F92" s="55"/>
      <c r="G92" s="55"/>
      <c r="H92" s="55"/>
    </row>
    <row r="93" spans="1:8" ht="11.25" thickBot="1">
      <c r="A93" s="56" t="s">
        <v>32</v>
      </c>
      <c r="B93" s="56" t="s">
        <v>19</v>
      </c>
      <c r="C93" s="56" t="s">
        <v>20</v>
      </c>
      <c r="D93" s="56" t="s">
        <v>21</v>
      </c>
      <c r="E93" s="56" t="s">
        <v>22</v>
      </c>
      <c r="F93" s="56" t="s">
        <v>23</v>
      </c>
      <c r="G93" s="56" t="s">
        <v>24</v>
      </c>
      <c r="H93" s="56" t="s">
        <v>33</v>
      </c>
    </row>
    <row r="94" spans="1:8">
      <c r="A94" s="57" t="s">
        <v>61</v>
      </c>
      <c r="B94" s="58">
        <v>374</v>
      </c>
      <c r="C94" s="58">
        <v>481</v>
      </c>
      <c r="D94" s="58">
        <v>765</v>
      </c>
      <c r="E94" s="58">
        <v>1191</v>
      </c>
      <c r="F94" s="58">
        <v>1307</v>
      </c>
      <c r="G94" s="58">
        <v>1704</v>
      </c>
      <c r="H94" s="58">
        <f>SUM($B$94:$G$94)</f>
        <v>5822</v>
      </c>
    </row>
    <row r="95" spans="1:8" ht="11.25" thickBot="1">
      <c r="A95" s="61" t="s">
        <v>65</v>
      </c>
      <c r="B95" s="62">
        <v>410</v>
      </c>
      <c r="C95" s="62">
        <v>516</v>
      </c>
      <c r="D95" s="62">
        <v>790</v>
      </c>
      <c r="E95" s="62">
        <v>1149</v>
      </c>
      <c r="F95" s="62">
        <v>1276</v>
      </c>
      <c r="G95" s="62">
        <v>1706</v>
      </c>
      <c r="H95" s="62">
        <f>SUM($B$95:$G$95)</f>
        <v>5847</v>
      </c>
    </row>
    <row r="96" spans="1:8" ht="11.25" thickBot="1">
      <c r="A96" s="63" t="s">
        <v>33</v>
      </c>
      <c r="B96" s="64">
        <f>SUM($B$94:$B$95)</f>
        <v>784</v>
      </c>
      <c r="C96" s="64">
        <f>SUM($C$94:$C$95)</f>
        <v>997</v>
      </c>
      <c r="D96" s="64">
        <f>SUM($D$94:$D$95)</f>
        <v>1555</v>
      </c>
      <c r="E96" s="64">
        <f>SUM($E$94:$E$95)</f>
        <v>2340</v>
      </c>
      <c r="F96" s="64">
        <f>SUM($F$94:$F$95)</f>
        <v>2583</v>
      </c>
      <c r="G96" s="64">
        <f>SUM($G$94:$G$95)</f>
        <v>3410</v>
      </c>
      <c r="H96" s="64">
        <f>SUM($B$96:$G$96)</f>
        <v>11669</v>
      </c>
    </row>
  </sheetData>
  <mergeCells count="20">
    <mergeCell ref="A48:H48"/>
    <mergeCell ref="A1:H1"/>
    <mergeCell ref="A2:H2"/>
    <mergeCell ref="A3:H3"/>
    <mergeCell ref="A4:H4"/>
    <mergeCell ref="A9:H9"/>
    <mergeCell ref="A14:H14"/>
    <mergeCell ref="A20:H20"/>
    <mergeCell ref="A26:H26"/>
    <mergeCell ref="A32:H32"/>
    <mergeCell ref="A38:H38"/>
    <mergeCell ref="A43:H43"/>
    <mergeCell ref="A84:H84"/>
    <mergeCell ref="A91:H91"/>
    <mergeCell ref="A53:H53"/>
    <mergeCell ref="A58:H58"/>
    <mergeCell ref="A64:H64"/>
    <mergeCell ref="A69:H69"/>
    <mergeCell ref="A74:H74"/>
    <mergeCell ref="A79:H7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609613</vt:lpstr>
      <vt:lpstr>Sheet1</vt:lpstr>
      <vt:lpstr>'609613'!Print_Area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Administrator</cp:lastModifiedBy>
  <cp:lastPrinted>2020-05-15T02:45:01Z</cp:lastPrinted>
  <dcterms:created xsi:type="dcterms:W3CDTF">2016-04-06T23:11:26Z</dcterms:created>
  <dcterms:modified xsi:type="dcterms:W3CDTF">2020-05-15T02:45:12Z</dcterms:modified>
</cp:coreProperties>
</file>