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codeName="ThisWorkbook"/>
  <mc:AlternateContent xmlns:mc="http://schemas.openxmlformats.org/markup-compatibility/2006">
    <mc:Choice Requires="x15">
      <x15ac:absPath xmlns:x15ac="http://schemas.microsoft.com/office/spreadsheetml/2010/11/ac" url="C:\Users\aidin\Desktop\"/>
    </mc:Choice>
  </mc:AlternateContent>
  <xr:revisionPtr revIDLastSave="0" documentId="8_{8F013CDA-26BF-4F0B-B7D3-2077569DD14F}" xr6:coauthVersionLast="33" xr6:coauthVersionMax="33" xr10:uidLastSave="{00000000-0000-0000-0000-000000000000}"/>
  <bookViews>
    <workbookView xWindow="0" yWindow="0" windowWidth="10800" windowHeight="381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GanttChart!$A$1:$AE$66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79016"/>
</workbook>
</file>

<file path=xl/calcChain.xml><?xml version="1.0" encoding="utf-8"?>
<calcChain xmlns="http://schemas.openxmlformats.org/spreadsheetml/2006/main">
  <c r="H49" i="9" l="1"/>
  <c r="H44" i="9"/>
  <c r="H39" i="9"/>
  <c r="H34" i="9"/>
  <c r="H29" i="9"/>
  <c r="H9" i="9"/>
  <c r="I16" i="9"/>
  <c r="I15" i="9"/>
  <c r="I11" i="9"/>
  <c r="I12" i="9"/>
  <c r="I13" i="9"/>
  <c r="I14" i="9"/>
  <c r="I10" i="9"/>
  <c r="I67" i="9"/>
  <c r="I66" i="9"/>
  <c r="F65" i="9"/>
  <c r="I65" i="9" s="1"/>
  <c r="I55" i="9"/>
  <c r="I56" i="9"/>
  <c r="I54" i="9"/>
  <c r="I52" i="9"/>
  <c r="I53" i="9"/>
  <c r="I51" i="9"/>
  <c r="I59" i="9"/>
  <c r="I58" i="9"/>
  <c r="I57" i="9"/>
  <c r="I50" i="9"/>
  <c r="I49" i="9"/>
  <c r="F60" i="9"/>
  <c r="I60" i="9" s="1"/>
  <c r="I48" i="9"/>
  <c r="I47" i="9"/>
  <c r="I46" i="9"/>
  <c r="I45" i="9"/>
  <c r="I44" i="9"/>
  <c r="I43" i="9"/>
  <c r="I42" i="9"/>
  <c r="I41" i="9"/>
  <c r="I40" i="9"/>
  <c r="I39" i="9"/>
  <c r="I61" i="9"/>
  <c r="I62" i="9"/>
  <c r="I63" i="9"/>
  <c r="I64" i="9"/>
  <c r="I36" i="9"/>
  <c r="I38" i="9"/>
  <c r="I37" i="9"/>
  <c r="I35" i="9"/>
  <c r="I33" i="9"/>
  <c r="I32" i="9"/>
  <c r="I31" i="9"/>
  <c r="I30" i="9"/>
  <c r="I22" i="9"/>
  <c r="I21" i="9"/>
  <c r="I20" i="9"/>
  <c r="F8" i="9" l="1"/>
  <c r="I8" i="9" s="1"/>
  <c r="F28" i="9"/>
  <c r="I28" i="9" s="1"/>
  <c r="F23" i="9"/>
  <c r="I23" i="9" s="1"/>
  <c r="I9" i="9"/>
  <c r="K6" i="9"/>
  <c r="K7" i="9" s="1"/>
  <c r="I19" i="9"/>
  <c r="I17" i="9"/>
  <c r="A8" i="9"/>
  <c r="A9" i="9" s="1"/>
  <c r="A10" i="9" s="1"/>
  <c r="A11" i="9" s="1"/>
  <c r="A12" i="9" s="1"/>
  <c r="A13" i="9" s="1"/>
  <c r="A14" i="9" s="1"/>
  <c r="A15" i="9" s="1"/>
  <c r="A16" i="9" s="1"/>
  <c r="I25" i="9"/>
  <c r="I24" i="9"/>
  <c r="I34" i="9"/>
  <c r="I29" i="9"/>
  <c r="I18" i="9"/>
  <c r="I26" i="9"/>
  <c r="I27" i="9"/>
  <c r="A17" i="9" l="1"/>
  <c r="A18" i="9" s="1"/>
  <c r="A19" i="9" s="1"/>
  <c r="K5" i="9"/>
  <c r="K4" i="9"/>
  <c r="L6" i="9"/>
  <c r="A20" i="9" l="1"/>
  <c r="A21" i="9" s="1"/>
  <c r="A22" i="9" s="1"/>
  <c r="A23" i="9" s="1"/>
  <c r="A24" i="9" s="1"/>
  <c r="A25" i="9" s="1"/>
  <c r="A26" i="9" s="1"/>
  <c r="A27" i="9" s="1"/>
  <c r="A28" i="9" s="1"/>
  <c r="A29" i="9" s="1"/>
  <c r="L7" i="9"/>
  <c r="M6" i="9"/>
  <c r="A30" i="9" l="1"/>
  <c r="A31" i="9" s="1"/>
  <c r="A32" i="9" s="1"/>
  <c r="A33" i="9" s="1"/>
  <c r="A34" i="9" s="1"/>
  <c r="A35" i="9" s="1"/>
  <c r="M7" i="9"/>
  <c r="N6" i="9"/>
  <c r="N7" i="9" l="1"/>
  <c r="O6" i="9"/>
  <c r="O7" i="9" l="1"/>
  <c r="P6" i="9"/>
  <c r="P7" i="9" l="1"/>
  <c r="Q6" i="9"/>
  <c r="Q7" i="9" l="1"/>
  <c r="R6" i="9"/>
  <c r="R4" i="9" l="1"/>
  <c r="R7" i="9"/>
  <c r="S6" i="9"/>
  <c r="R5" i="9"/>
  <c r="S7" i="9" l="1"/>
  <c r="T6" i="9"/>
  <c r="T7" i="9" l="1"/>
  <c r="U6" i="9"/>
  <c r="U7" i="9" l="1"/>
  <c r="V6" i="9"/>
  <c r="V7" i="9" l="1"/>
  <c r="W6" i="9"/>
  <c r="X6" i="9" l="1"/>
  <c r="W7" i="9"/>
  <c r="X7" i="9" l="1"/>
  <c r="Y6" i="9"/>
  <c r="Y4" i="9" l="1"/>
  <c r="Z6" i="9"/>
  <c r="Y7" i="9"/>
  <c r="Y5" i="9"/>
  <c r="AA6" i="9" l="1"/>
  <c r="Z7" i="9"/>
  <c r="AB6" i="9" l="1"/>
  <c r="AA7" i="9"/>
  <c r="AC6" i="9" l="1"/>
  <c r="AB7" i="9"/>
  <c r="AD6" i="9" l="1"/>
  <c r="AC7" i="9"/>
  <c r="AE6" i="9" l="1"/>
  <c r="AE7" i="9" s="1"/>
  <c r="AD7" i="9"/>
  <c r="A36" i="9"/>
  <c r="A37" i="9" s="1"/>
  <c r="A38" i="9" s="1"/>
  <c r="A39" i="9" s="1"/>
  <c r="A40" i="9" s="1"/>
  <c r="A41" i="9" s="1"/>
  <c r="A42" i="9" s="1"/>
  <c r="A43" i="9" s="1"/>
  <c r="A44" i="9" s="1"/>
  <c r="A45" i="9" s="1"/>
  <c r="A46" i="9" s="1"/>
  <c r="A47" i="9" s="1"/>
  <c r="A48" i="9" s="1"/>
  <c r="A49" i="9" l="1"/>
  <c r="A50" i="9" s="1"/>
  <c r="A51" i="9" l="1"/>
  <c r="A52" i="9" l="1"/>
  <c r="A53" i="9" s="1"/>
  <c r="A54" i="9" s="1"/>
  <c r="A55" i="9" s="1"/>
  <c r="A56" i="9" s="1"/>
  <c r="A57" i="9" s="1"/>
  <c r="A58" i="9" s="1"/>
  <c r="A59" i="9" s="1"/>
  <c r="A60" i="9" s="1"/>
  <c r="A61" i="9" s="1"/>
  <c r="A62" i="9" s="1"/>
  <c r="A63" i="9" s="1"/>
  <c r="A64" i="9" s="1"/>
  <c r="A65" i="9" s="1"/>
  <c r="A66" i="9" s="1"/>
  <c r="A6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<sst xmlns="http://schemas.openxmlformats.org/spreadsheetml/2006/main" count="255" uniqueCount="194">
  <si>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</si>
  <si>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</si>
  <si>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</si>
  <si>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</si>
  <si>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</si>
  <si>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</si>
  <si>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</si>
  <si>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</si>
  <si>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</si>
  <si>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</si>
  <si>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</si>
  <si>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</si>
  <si>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</si>
  <si>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</si>
  <si>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</si>
  <si>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</si>
  <si>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</si>
  <si>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</si>
  <si>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</si>
  <si>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</si>
  <si>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</si>
  <si>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</si>
  <si>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</si>
  <si>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</si>
  <si>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</si>
  <si>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</si>
  <si>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</si>
  <si>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</si>
  <si>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</si>
  <si>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</si>
  <si>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</si>
  <si>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</si>
  <si>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</si>
  <si>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</si>
  <si>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</si>
  <si>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</si>
  <si>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</si>
  <si>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</si>
  <si>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</si>
  <si>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</si>
  <si>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</si>
  <si>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</si>
  <si>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</si>
  <si>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</si>
  <si>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</si>
  <si>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</si>
  <si>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</si>
  <si>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</si>
  <si>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</si>
  <si>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</si>
  <si>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</si>
  <si>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</si>
  <si>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</si>
  <si>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</si>
  <si>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</si>
  <si>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</si>
  <si>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</si>
  <si>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</si>
  <si>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</si>
  <si>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</si>
  <si>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</si>
  <si>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</si>
  <si>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</si>
  <si>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</si>
  <si>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</si>
  <si>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</si>
  <si>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</si>
  <si>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</si>
  <si>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</si>
  <si>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</si>
  <si>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</si>
  <si>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</si>
  <si>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</si>
  <si>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</si>
  <si>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</si>
  <si>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</si>
  <si>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</si>
  <si>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</si>
  <si>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</si>
  <si>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</si>
  <si>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</si>
  <si>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</si>
  <si>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</si>
  <si>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</si>
  <si>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</si>
  <si>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</si>
  <si>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</si>
  <si>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</si>
  <si>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</si>
  <si>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</si>
  <si>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</si>
  <si>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</si>
  <si>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</si>
  <si>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</si>
  <si>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</si>
  <si>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</si>
  <si>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</si>
  <si>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</si>
  <si>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</si>
  <si>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</si>
  <si>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</si>
  <si>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</si>
  <si>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</si>
  <si>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</si>
  <si>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</si>
  <si>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</si>
  <si>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</si>
  <si>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</si>
  <si>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</si>
  <si>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</si>
  <si>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</si>
  <si>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</si>
  <si>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</si>
  <si>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</si>
  <si>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</si>
  <si>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</si>
  <si>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</si>
  <si>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</si>
  <si>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</si>
  <si>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</si>
  <si>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</si>
  <si>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</si>
  <si>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</si>
  <si>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</si>
  <si>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</si>
  <si>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</si>
  <si>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</si>
  <si>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</si>
  <si>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</si>
  <si>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</si>
  <si>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Data collection</t>
  </si>
  <si>
    <t>HousePy Project Schedule</t>
  </si>
  <si>
    <t>Aidin/Karol</t>
  </si>
  <si>
    <t>Vib</t>
  </si>
  <si>
    <t>Household Income</t>
  </si>
  <si>
    <t>Keith</t>
  </si>
  <si>
    <t>House price  + Quandl API</t>
  </si>
  <si>
    <t>School Quality + Great Schools API</t>
  </si>
  <si>
    <t>Mortgage Data</t>
  </si>
  <si>
    <t>Neighborhood Constructins Dynamics</t>
  </si>
  <si>
    <t>Neighborhood Retailer Dynamics</t>
  </si>
  <si>
    <t>Perpocessing</t>
  </si>
  <si>
    <t>Data Duplication</t>
  </si>
  <si>
    <t>Data Type Casting</t>
  </si>
  <si>
    <t>Data Interpolation</t>
  </si>
  <si>
    <t>Visualization</t>
  </si>
  <si>
    <t>Methods</t>
  </si>
  <si>
    <t>Scatter Plot</t>
  </si>
  <si>
    <t>Bar Chart</t>
  </si>
  <si>
    <t>Bar Plot</t>
  </si>
  <si>
    <t>Trend Plot</t>
  </si>
  <si>
    <t>School Quality Choropleth Map</t>
  </si>
  <si>
    <t>Household Income Choropleth Map</t>
  </si>
  <si>
    <t>Retailer Dynamics Choropleth Map</t>
  </si>
  <si>
    <t>Construction Dynamics Choropleth Map</t>
  </si>
  <si>
    <t>Choropleth Map</t>
  </si>
  <si>
    <t>Rawr!</t>
  </si>
  <si>
    <t>ZHVI  vs Household Income</t>
  </si>
  <si>
    <t>ZHVI vs School Quality</t>
  </si>
  <si>
    <t>ZHVI vs Construction Dynamics</t>
  </si>
  <si>
    <t>ZHVI vs Retailer Dynamics</t>
  </si>
  <si>
    <t>Household Income and ZHVI 
(5 Most Expensive/Cheapest Neighborhoods )</t>
  </si>
  <si>
    <t>School Quality and ZHVI 
(5 Most Expensive/Cheapest Neighborhoods )</t>
  </si>
  <si>
    <t>Construction Dynamics and ZHVI 
(5 Most Expensive/Cheapest Neighborhoods )</t>
  </si>
  <si>
    <t>Retailer Dynamics and ZHVI 
(5 Most Expensive/Cheapest Neighborhoods )</t>
  </si>
  <si>
    <t>ZHVI  vs Morgtage Rates</t>
  </si>
  <si>
    <t>ZHVI  vs Construction Dynamics</t>
  </si>
  <si>
    <t>ZHVI  vs Median Listing Price</t>
  </si>
  <si>
    <t>ZHVI  vs Home Sales</t>
  </si>
  <si>
    <t>ZHVI  vs Home Inventory Measure</t>
  </si>
  <si>
    <t>ZHVI  vs Age on Inventory</t>
  </si>
  <si>
    <t>ZHVI  vs Listing Price Cuts</t>
  </si>
  <si>
    <t>ZHVI  vs Median Price of Reduction</t>
  </si>
  <si>
    <t>ZHVI  vs Median Price Cut Dollar</t>
  </si>
  <si>
    <t>Modelling (ZHVI Prediction)</t>
  </si>
  <si>
    <t>Build</t>
  </si>
  <si>
    <t>Test</t>
  </si>
  <si>
    <t>Results</t>
  </si>
  <si>
    <t>Report</t>
  </si>
  <si>
    <t>Slides</t>
  </si>
  <si>
    <t>Wrap-Up</t>
  </si>
  <si>
    <t xml:space="preserve">ZHVI </t>
  </si>
  <si>
    <t>Home Sales</t>
  </si>
  <si>
    <t>Age on Inventory</t>
  </si>
  <si>
    <t>Home Inventory Measure</t>
  </si>
  <si>
    <t>Listing Price Cuts</t>
  </si>
  <si>
    <t>Median Price Cut Dollar</t>
  </si>
  <si>
    <t>Median Price of Reduction</t>
  </si>
  <si>
    <t>Karol</t>
  </si>
  <si>
    <t>Aidin</t>
  </si>
  <si>
    <t>Data Normalization (If Applicable)</t>
  </si>
  <si>
    <t>Vib/Karol/Keith</t>
  </si>
  <si>
    <t>Train/Valid</t>
  </si>
  <si>
    <t>Rawr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</si>
</sst>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1">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38100</xdr:colOff>
      <xdr:row>5</xdr:row>
      <xdr:rowOff>142875</xdr:rowOff>
    </xdr:from>
    <xdr:to>
      <xdr:col>17</xdr:col>
      <xdr:colOff>148590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125730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AE67"/>
  <sheetViews>
    <sheetView showGridLines="0" tabSelected="1" zoomScaleNormal="100" workbookViewId="0">
      <pane ySplit="7" topLeftCell="A8" activePane="bottomLeft" state="frozen"/>
      <selection pane="bottomLeft" activeCell="E3" sqref="E3"/>
    </sheetView>
  </sheetViews>
  <sheetFormatPr defaultColWidth="9.1640625" defaultRowHeight="12.3" x14ac:dyDescent="0.4"/>
  <cols>
    <col min="1" max="1" width="6.88671875" style="5" customWidth="1"/>
    <col min="2" max="2" width="43.0546875" style="1" bestFit="1" customWidth="1"/>
    <col min="3" max="3" width="11.609375" style="1" bestFit="1" customWidth="1"/>
    <col min="4" max="4" width="9.5" style="6" hidden="1" customWidth="1"/>
    <col min="5" max="6" width="12" style="1" customWidth="1"/>
    <col min="7" max="7" width="5.94140625" style="1" customWidth="1"/>
    <col min="8" max="8" width="6.71875" style="1" customWidth="1"/>
    <col min="9" max="9" width="6.5" style="1" customWidth="1"/>
    <col min="10" max="10" width="1.88671875" style="1" customWidth="1"/>
    <col min="11" max="31" width="2.44140625" style="1" customWidth="1"/>
    <col min="32" max="16384" width="9.1640625" style="3"/>
  </cols>
  <sheetData>
    <row r="1" spans="1:31" ht="30" customHeight="1" x14ac:dyDescent="0.4">
      <c r="A1" s="97" t="s">
        <v>131</v>
      </c>
      <c r="B1" s="43"/>
      <c r="C1" s="43"/>
      <c r="D1" s="43"/>
      <c r="E1" s="43"/>
      <c r="F1" s="43"/>
      <c r="I1" s="101"/>
      <c r="K1" s="132" t="s">
        <v>71</v>
      </c>
      <c r="L1" s="132"/>
      <c r="M1" s="132"/>
      <c r="N1" s="132"/>
      <c r="O1" s="132"/>
      <c r="P1" s="132"/>
      <c r="Q1" s="132"/>
      <c r="R1" s="132"/>
      <c r="S1" s="132"/>
      <c r="T1" s="132"/>
      <c r="U1" s="132"/>
      <c r="V1" s="132"/>
      <c r="W1" s="132"/>
      <c r="X1" s="132"/>
      <c r="Y1" s="132"/>
      <c r="Z1" s="132"/>
      <c r="AA1" s="132"/>
      <c r="AB1" s="132"/>
      <c r="AC1" s="132"/>
      <c r="AD1" s="132"/>
      <c r="AE1" s="132"/>
    </row>
    <row r="2" spans="1:31" ht="18" customHeight="1" x14ac:dyDescent="0.4">
      <c r="A2" s="48" t="s">
        <v>156</v>
      </c>
      <c r="B2" s="22"/>
      <c r="C2" s="22"/>
      <c r="D2" s="30"/>
      <c r="E2" s="129"/>
      <c r="F2" s="129"/>
      <c r="H2" s="2"/>
    </row>
    <row r="3" spans="1:31" ht="13.8" x14ac:dyDescent="0.4">
      <c r="A3" s="48"/>
      <c r="B3" s="44"/>
      <c r="C3" s="4"/>
      <c r="D3" s="4"/>
      <c r="E3" s="4"/>
      <c r="F3" s="4"/>
      <c r="G3" s="4"/>
      <c r="H3" s="2"/>
      <c r="K3" s="29"/>
      <c r="L3" s="29"/>
      <c r="M3" s="29"/>
      <c r="N3" s="29"/>
      <c r="O3" s="29"/>
      <c r="P3" s="29"/>
      <c r="Q3" s="29"/>
      <c r="R3" s="29"/>
      <c r="S3" s="29"/>
      <c r="T3" s="29"/>
      <c r="U3" s="29"/>
      <c r="V3" s="29"/>
      <c r="W3" s="29"/>
      <c r="X3" s="29"/>
      <c r="Y3" s="29"/>
      <c r="Z3" s="29"/>
      <c r="AA3" s="29"/>
    </row>
    <row r="4" spans="1:31" ht="17.25" customHeight="1" x14ac:dyDescent="0.4">
      <c r="A4" s="82"/>
      <c r="B4" s="86" t="s">
        <v>69</v>
      </c>
      <c r="C4" s="137">
        <v>43255</v>
      </c>
      <c r="D4" s="137"/>
      <c r="E4" s="137"/>
      <c r="F4" s="83"/>
      <c r="G4" s="86" t="s">
        <v>68</v>
      </c>
      <c r="H4" s="100">
        <v>1</v>
      </c>
      <c r="I4" s="84"/>
      <c r="J4" s="46"/>
      <c r="K4" s="134" t="str">
        <f>"Week "&amp;(K6-($C$4-WEEKDAY($C$4,1)+2))/7+1</f>
        <v>Week 1</v>
      </c>
      <c r="L4" s="135"/>
      <c r="M4" s="135"/>
      <c r="N4" s="135"/>
      <c r="O4" s="135"/>
      <c r="P4" s="135"/>
      <c r="Q4" s="136"/>
      <c r="R4" s="134" t="str">
        <f>"Week "&amp;(R6-($C$4-WEEKDAY($C$4,1)+2))/7+1</f>
        <v>Week 2</v>
      </c>
      <c r="S4" s="135"/>
      <c r="T4" s="135"/>
      <c r="U4" s="135"/>
      <c r="V4" s="135"/>
      <c r="W4" s="135"/>
      <c r="X4" s="136"/>
      <c r="Y4" s="134" t="str">
        <f>"Week "&amp;(Y6-($C$4-WEEKDAY($C$4,1)+2))/7+1</f>
        <v>Week 3</v>
      </c>
      <c r="Z4" s="135"/>
      <c r="AA4" s="135"/>
      <c r="AB4" s="135"/>
      <c r="AC4" s="135"/>
      <c r="AD4" s="135"/>
      <c r="AE4" s="136"/>
    </row>
    <row r="5" spans="1:31" ht="17.25" customHeight="1" x14ac:dyDescent="0.4">
      <c r="A5" s="82"/>
      <c r="B5" s="86" t="s">
        <v>70</v>
      </c>
      <c r="C5" s="133"/>
      <c r="D5" s="133"/>
      <c r="E5" s="133"/>
      <c r="F5" s="85"/>
      <c r="G5" s="85"/>
      <c r="H5" s="85"/>
      <c r="I5" s="85"/>
      <c r="J5" s="46"/>
      <c r="K5" s="138">
        <f>K6</f>
        <v>43255</v>
      </c>
      <c r="L5" s="139"/>
      <c r="M5" s="139"/>
      <c r="N5" s="139"/>
      <c r="O5" s="139"/>
      <c r="P5" s="139"/>
      <c r="Q5" s="140"/>
      <c r="R5" s="138">
        <f>R6</f>
        <v>43262</v>
      </c>
      <c r="S5" s="139"/>
      <c r="T5" s="139"/>
      <c r="U5" s="139"/>
      <c r="V5" s="139"/>
      <c r="W5" s="139"/>
      <c r="X5" s="140"/>
      <c r="Y5" s="138">
        <f>Y6</f>
        <v>43269</v>
      </c>
      <c r="Z5" s="139"/>
      <c r="AA5" s="139"/>
      <c r="AB5" s="139"/>
      <c r="AC5" s="139"/>
      <c r="AD5" s="139"/>
      <c r="AE5" s="140"/>
    </row>
    <row r="6" spans="1:31" x14ac:dyDescent="0.4">
      <c r="A6" s="45"/>
      <c r="B6" s="46"/>
      <c r="C6" s="46"/>
      <c r="D6" s="47"/>
      <c r="E6" s="46"/>
      <c r="F6" s="46"/>
      <c r="G6" s="46"/>
      <c r="H6" s="46"/>
      <c r="I6" s="46"/>
      <c r="J6" s="46"/>
      <c r="K6" s="70">
        <f>C4-WEEKDAY(C4,1)+2+7*(H4-1)</f>
        <v>43255</v>
      </c>
      <c r="L6" s="61">
        <f t="shared" ref="L6:AE6" si="0">K6+1</f>
        <v>43256</v>
      </c>
      <c r="M6" s="61">
        <f t="shared" si="0"/>
        <v>43257</v>
      </c>
      <c r="N6" s="61">
        <f t="shared" si="0"/>
        <v>43258</v>
      </c>
      <c r="O6" s="61">
        <f t="shared" si="0"/>
        <v>43259</v>
      </c>
      <c r="P6" s="61">
        <f t="shared" si="0"/>
        <v>43260</v>
      </c>
      <c r="Q6" s="71">
        <f t="shared" si="0"/>
        <v>43261</v>
      </c>
      <c r="R6" s="70">
        <f t="shared" si="0"/>
        <v>43262</v>
      </c>
      <c r="S6" s="61">
        <f t="shared" si="0"/>
        <v>43263</v>
      </c>
      <c r="T6" s="61">
        <f t="shared" si="0"/>
        <v>43264</v>
      </c>
      <c r="U6" s="61">
        <f t="shared" si="0"/>
        <v>43265</v>
      </c>
      <c r="V6" s="61">
        <f t="shared" si="0"/>
        <v>43266</v>
      </c>
      <c r="W6" s="61">
        <f t="shared" si="0"/>
        <v>43267</v>
      </c>
      <c r="X6" s="71">
        <f t="shared" si="0"/>
        <v>43268</v>
      </c>
      <c r="Y6" s="70">
        <f t="shared" si="0"/>
        <v>43269</v>
      </c>
      <c r="Z6" s="61">
        <f t="shared" si="0"/>
        <v>43270</v>
      </c>
      <c r="AA6" s="61">
        <f t="shared" si="0"/>
        <v>43271</v>
      </c>
      <c r="AB6" s="61">
        <f t="shared" si="0"/>
        <v>43272</v>
      </c>
      <c r="AC6" s="61">
        <f t="shared" si="0"/>
        <v>43273</v>
      </c>
      <c r="AD6" s="61">
        <f t="shared" si="0"/>
        <v>43274</v>
      </c>
      <c r="AE6" s="71">
        <f t="shared" si="0"/>
        <v>43275</v>
      </c>
    </row>
    <row r="7" spans="1:31" s="96" customFormat="1" ht="31.8" thickBot="1" x14ac:dyDescent="0.45">
      <c r="A7" s="88" t="s">
        <v>0</v>
      </c>
      <c r="B7" s="89" t="s">
        <v>60</v>
      </c>
      <c r="C7" s="90" t="s">
        <v>61</v>
      </c>
      <c r="D7" s="91" t="s">
        <v>67</v>
      </c>
      <c r="E7" s="92" t="s">
        <v>62</v>
      </c>
      <c r="F7" s="92" t="s">
        <v>63</v>
      </c>
      <c r="G7" s="90" t="s">
        <v>64</v>
      </c>
      <c r="H7" s="90" t="s">
        <v>65</v>
      </c>
      <c r="I7" s="90" t="s">
        <v>66</v>
      </c>
      <c r="J7" s="90"/>
      <c r="K7" s="93" t="str">
        <f t="shared" ref="K7:AE7" si="1">CHOOSE(WEEKDAY(K6,1),"S","M","T","W","T","F","S")</f>
        <v>M</v>
      </c>
      <c r="L7" s="94" t="str">
        <f t="shared" si="1"/>
        <v>T</v>
      </c>
      <c r="M7" s="94" t="str">
        <f t="shared" si="1"/>
        <v>W</v>
      </c>
      <c r="N7" s="94" t="str">
        <f t="shared" si="1"/>
        <v>T</v>
      </c>
      <c r="O7" s="94" t="str">
        <f t="shared" si="1"/>
        <v>F</v>
      </c>
      <c r="P7" s="94" t="str">
        <f t="shared" si="1"/>
        <v>S</v>
      </c>
      <c r="Q7" s="95" t="str">
        <f t="shared" si="1"/>
        <v>S</v>
      </c>
      <c r="R7" s="93" t="str">
        <f t="shared" si="1"/>
        <v>M</v>
      </c>
      <c r="S7" s="94" t="str">
        <f t="shared" si="1"/>
        <v>T</v>
      </c>
      <c r="T7" s="94" t="str">
        <f t="shared" si="1"/>
        <v>W</v>
      </c>
      <c r="U7" s="94" t="str">
        <f t="shared" si="1"/>
        <v>T</v>
      </c>
      <c r="V7" s="94" t="str">
        <f t="shared" si="1"/>
        <v>F</v>
      </c>
      <c r="W7" s="94" t="str">
        <f t="shared" si="1"/>
        <v>S</v>
      </c>
      <c r="X7" s="95" t="str">
        <f t="shared" si="1"/>
        <v>S</v>
      </c>
      <c r="Y7" s="93" t="str">
        <f t="shared" si="1"/>
        <v>M</v>
      </c>
      <c r="Z7" s="94" t="str">
        <f t="shared" si="1"/>
        <v>T</v>
      </c>
      <c r="AA7" s="94" t="str">
        <f t="shared" si="1"/>
        <v>W</v>
      </c>
      <c r="AB7" s="94" t="str">
        <f t="shared" si="1"/>
        <v>T</v>
      </c>
      <c r="AC7" s="94" t="str">
        <f t="shared" si="1"/>
        <v>F</v>
      </c>
      <c r="AD7" s="94" t="str">
        <f t="shared" si="1"/>
        <v>S</v>
      </c>
      <c r="AE7" s="95" t="str">
        <f t="shared" si="1"/>
        <v>S</v>
      </c>
    </row>
    <row r="8" spans="1:31" s="51" customFormat="1" ht="17.399999999999999" x14ac:dyDescent="0.4">
      <c r="A8" s="62" t="str">
        <f>IF(ISERROR(VALUE(SUBSTITUTE(prevWBS,".",""))),"1",IF(ISERROR(FIND("`",SUBSTITUTE(prevWBS,".","`",1))),TEXT(VALUE(prevWBS)+1,"#"),TEXT(VALUE(LEFT(prevWBS,FIND("`",SUBSTITUTE(prevWBS,".","`",1))-1))+1,"#")))</f>
        <v>1</v>
      </c>
      <c r="B8" s="63" t="s">
        <v>130</v>
      </c>
      <c r="C8" s="64"/>
      <c r="D8" s="65"/>
      <c r="E8" s="66"/>
      <c r="F8" s="87" t="str">
        <f>IF(ISBLANK(E8)," - ",IF(G8=0,E8,E8+G8-1))</f>
        <v xml:space="preserve"> - </v>
      </c>
      <c r="G8" s="67"/>
      <c r="H8" s="68"/>
      <c r="I8" s="69" t="str">
        <f t="shared" ref="I8:I64" si="2">IF(OR(F8=0,E8=0)," - ",NETWORKDAYS(E8,F8))</f>
        <v xml:space="preserve"> - </v>
      </c>
      <c r="J8" s="72"/>
      <c r="K8" s="78"/>
      <c r="L8" s="78"/>
      <c r="M8" s="78"/>
      <c r="N8" s="78"/>
      <c r="O8" s="78"/>
      <c r="P8" s="78"/>
      <c r="Q8" s="78"/>
      <c r="R8" s="78"/>
      <c r="S8" s="78"/>
      <c r="T8" s="78"/>
      <c r="U8" s="78"/>
      <c r="V8" s="78"/>
      <c r="W8" s="78"/>
      <c r="X8" s="78"/>
      <c r="Y8" s="78"/>
      <c r="Z8" s="78"/>
      <c r="AA8" s="78"/>
      <c r="AB8" s="78"/>
      <c r="AC8" s="78"/>
      <c r="AD8" s="78"/>
      <c r="AE8" s="78"/>
    </row>
    <row r="9" spans="1:31" s="57" customFormat="1" ht="17.399999999999999" x14ac:dyDescent="0.4">
      <c r="A9" s="56" t="str">
        <f t="shared" ref="A9:A22" si="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8" t="s">
        <v>136</v>
      </c>
      <c r="C9" s="57" t="s">
        <v>132</v>
      </c>
      <c r="D9" s="99"/>
      <c r="E9" s="75">
        <v>43255</v>
      </c>
      <c r="F9" s="76">
        <v>43259</v>
      </c>
      <c r="G9" s="58">
        <v>5</v>
      </c>
      <c r="H9" s="59">
        <f>AVERAGE(H10:H16)</f>
        <v>0</v>
      </c>
      <c r="I9" s="60">
        <f t="shared" si="2"/>
        <v>5</v>
      </c>
      <c r="J9" s="73"/>
      <c r="K9" s="79"/>
      <c r="L9" s="79"/>
      <c r="M9" s="79"/>
      <c r="N9" s="79"/>
      <c r="O9" s="79"/>
      <c r="P9" s="79"/>
      <c r="Q9" s="79"/>
      <c r="R9" s="79"/>
      <c r="S9" s="79"/>
      <c r="T9" s="79"/>
      <c r="U9" s="79"/>
      <c r="V9" s="79"/>
      <c r="W9" s="79"/>
      <c r="X9" s="79"/>
      <c r="Y9" s="79"/>
      <c r="Z9" s="79"/>
      <c r="AA9" s="79"/>
      <c r="AB9" s="79"/>
      <c r="AC9" s="79"/>
      <c r="AD9" s="79"/>
      <c r="AE9" s="79"/>
    </row>
    <row r="10" spans="1:31" s="57" customFormat="1" ht="17.399999999999999" x14ac:dyDescent="0.4">
      <c r="A1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98" t="s">
        <v>181</v>
      </c>
      <c r="C10" s="57" t="s">
        <v>188</v>
      </c>
      <c r="D10" s="99"/>
      <c r="E10" s="75">
        <v>43260</v>
      </c>
      <c r="F10" s="76">
        <v>43261</v>
      </c>
      <c r="G10" s="58">
        <v>3</v>
      </c>
      <c r="H10" s="59">
        <v>0</v>
      </c>
      <c r="I10" s="60">
        <f t="shared" si="2"/>
        <v>0</v>
      </c>
      <c r="J10" s="73"/>
      <c r="K10" s="79"/>
      <c r="L10" s="79"/>
      <c r="M10" s="79"/>
      <c r="N10" s="79"/>
      <c r="O10" s="79"/>
      <c r="P10" s="79"/>
      <c r="Q10" s="79"/>
      <c r="R10" s="79"/>
      <c r="S10" s="79"/>
      <c r="T10" s="79"/>
      <c r="U10" s="79"/>
      <c r="V10" s="79"/>
      <c r="W10" s="79"/>
      <c r="X10" s="79"/>
      <c r="Y10" s="79"/>
      <c r="Z10" s="79"/>
      <c r="AA10" s="79"/>
      <c r="AB10" s="79"/>
      <c r="AC10" s="79"/>
      <c r="AD10" s="79"/>
      <c r="AE10" s="79"/>
    </row>
    <row r="11" spans="1:31" s="57" customFormat="1" ht="17.399999999999999" x14ac:dyDescent="0.4">
      <c r="A1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1" s="98" t="s">
        <v>182</v>
      </c>
      <c r="C11" s="57" t="s">
        <v>188</v>
      </c>
      <c r="D11" s="99"/>
      <c r="E11" s="75">
        <v>43260</v>
      </c>
      <c r="F11" s="76">
        <v>43261</v>
      </c>
      <c r="G11" s="58">
        <v>3</v>
      </c>
      <c r="H11" s="59">
        <v>0</v>
      </c>
      <c r="I11" s="60">
        <f t="shared" si="2"/>
        <v>0</v>
      </c>
      <c r="J11" s="73"/>
      <c r="K11" s="79"/>
      <c r="L11" s="79"/>
      <c r="M11" s="79"/>
      <c r="N11" s="79"/>
      <c r="O11" s="79"/>
      <c r="P11" s="79"/>
      <c r="Q11" s="79"/>
      <c r="R11" s="79"/>
      <c r="S11" s="79"/>
      <c r="T11" s="79"/>
      <c r="U11" s="79"/>
      <c r="V11" s="79"/>
      <c r="W11" s="79"/>
      <c r="X11" s="79"/>
      <c r="Y11" s="79"/>
      <c r="Z11" s="79"/>
      <c r="AA11" s="79"/>
      <c r="AB11" s="79"/>
      <c r="AC11" s="79"/>
      <c r="AD11" s="79"/>
      <c r="AE11" s="79"/>
    </row>
    <row r="12" spans="1:31" s="57" customFormat="1" ht="17.399999999999999" x14ac:dyDescent="0.4">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2" s="98" t="s">
        <v>183</v>
      </c>
      <c r="C12" s="57" t="s">
        <v>188</v>
      </c>
      <c r="D12" s="99"/>
      <c r="E12" s="75">
        <v>43260</v>
      </c>
      <c r="F12" s="76">
        <v>43261</v>
      </c>
      <c r="G12" s="58">
        <v>3</v>
      </c>
      <c r="H12" s="59">
        <v>0</v>
      </c>
      <c r="I12" s="60">
        <f t="shared" si="2"/>
        <v>0</v>
      </c>
      <c r="J12" s="73"/>
      <c r="K12" s="79"/>
      <c r="L12" s="79"/>
      <c r="M12" s="79"/>
      <c r="N12" s="79"/>
      <c r="O12" s="79"/>
      <c r="P12" s="79"/>
      <c r="Q12" s="79"/>
      <c r="R12" s="79"/>
      <c r="S12" s="79"/>
      <c r="T12" s="79"/>
      <c r="U12" s="79"/>
      <c r="V12" s="79"/>
      <c r="W12" s="79"/>
      <c r="X12" s="79"/>
      <c r="Y12" s="79"/>
      <c r="Z12" s="79"/>
      <c r="AA12" s="79"/>
      <c r="AB12" s="79"/>
      <c r="AC12" s="79"/>
      <c r="AD12" s="79"/>
      <c r="AE12" s="79"/>
    </row>
    <row r="13" spans="1:31" s="57" customFormat="1" ht="17.399999999999999" x14ac:dyDescent="0.4">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1.1.4</v>
      </c>
      <c r="B13" s="98" t="s">
        <v>184</v>
      </c>
      <c r="C13" s="57" t="s">
        <v>188</v>
      </c>
      <c r="D13" s="99"/>
      <c r="E13" s="75">
        <v>43260</v>
      </c>
      <c r="F13" s="76">
        <v>43261</v>
      </c>
      <c r="G13" s="58">
        <v>3</v>
      </c>
      <c r="H13" s="59">
        <v>0</v>
      </c>
      <c r="I13" s="60">
        <f t="shared" si="2"/>
        <v>0</v>
      </c>
      <c r="J13" s="73"/>
      <c r="K13" s="79"/>
      <c r="L13" s="79"/>
      <c r="M13" s="79"/>
      <c r="N13" s="79"/>
      <c r="O13" s="79"/>
      <c r="P13" s="79"/>
      <c r="Q13" s="79"/>
      <c r="R13" s="79"/>
      <c r="S13" s="79"/>
      <c r="T13" s="79"/>
      <c r="U13" s="79"/>
      <c r="V13" s="79"/>
      <c r="W13" s="79"/>
      <c r="X13" s="79"/>
      <c r="Y13" s="79"/>
      <c r="Z13" s="79"/>
      <c r="AA13" s="79"/>
      <c r="AB13" s="79"/>
      <c r="AC13" s="79"/>
      <c r="AD13" s="79"/>
      <c r="AE13" s="79"/>
    </row>
    <row r="14" spans="1:31" s="57" customFormat="1" ht="17.399999999999999" x14ac:dyDescent="0.4">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1.1.5</v>
      </c>
      <c r="B14" s="98" t="s">
        <v>185</v>
      </c>
      <c r="C14" s="57" t="s">
        <v>188</v>
      </c>
      <c r="D14" s="99"/>
      <c r="E14" s="75">
        <v>43260</v>
      </c>
      <c r="F14" s="76">
        <v>43261</v>
      </c>
      <c r="G14" s="58">
        <v>3</v>
      </c>
      <c r="H14" s="59">
        <v>0</v>
      </c>
      <c r="I14" s="60">
        <f t="shared" si="2"/>
        <v>0</v>
      </c>
      <c r="J14" s="73"/>
      <c r="K14" s="79"/>
      <c r="L14" s="79"/>
      <c r="M14" s="79"/>
      <c r="N14" s="79"/>
      <c r="O14" s="79"/>
      <c r="P14" s="79"/>
      <c r="Q14" s="79"/>
      <c r="R14" s="79"/>
      <c r="S14" s="79"/>
      <c r="T14" s="79"/>
      <c r="U14" s="79"/>
      <c r="V14" s="79"/>
      <c r="W14" s="79"/>
      <c r="X14" s="79"/>
      <c r="Y14" s="79"/>
      <c r="Z14" s="79"/>
      <c r="AA14" s="79"/>
      <c r="AB14" s="79"/>
      <c r="AC14" s="79"/>
      <c r="AD14" s="79"/>
      <c r="AE14" s="79"/>
    </row>
    <row r="15" spans="1:31" s="57" customFormat="1" ht="17.399999999999999" x14ac:dyDescent="0.4">
      <c r="A1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1.1.6</v>
      </c>
      <c r="B15" s="98" t="s">
        <v>186</v>
      </c>
      <c r="C15" s="57" t="s">
        <v>188</v>
      </c>
      <c r="D15" s="99"/>
      <c r="E15" s="75">
        <v>43260</v>
      </c>
      <c r="F15" s="76">
        <v>43261</v>
      </c>
      <c r="G15" s="58">
        <v>3</v>
      </c>
      <c r="H15" s="59">
        <v>0</v>
      </c>
      <c r="I15" s="60">
        <f t="shared" ref="I15:I16" si="4">IF(OR(F15=0,E15=0)," - ",NETWORKDAYS(E15,F15))</f>
        <v>0</v>
      </c>
      <c r="J15" s="73"/>
      <c r="K15" s="79"/>
      <c r="L15" s="79"/>
      <c r="M15" s="79"/>
      <c r="N15" s="79"/>
      <c r="O15" s="79"/>
      <c r="P15" s="79"/>
      <c r="Q15" s="79"/>
      <c r="R15" s="79"/>
      <c r="S15" s="79"/>
      <c r="T15" s="79"/>
      <c r="U15" s="79"/>
      <c r="V15" s="79"/>
      <c r="W15" s="79"/>
      <c r="X15" s="79"/>
      <c r="Y15" s="79"/>
      <c r="Z15" s="79"/>
      <c r="AA15" s="79"/>
      <c r="AB15" s="79"/>
      <c r="AC15" s="79"/>
      <c r="AD15" s="79"/>
      <c r="AE15" s="79"/>
    </row>
    <row r="16" spans="1:31" s="57" customFormat="1" ht="17.399999999999999" x14ac:dyDescent="0.4">
      <c r="A1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1.1.7</v>
      </c>
      <c r="B16" s="98" t="s">
        <v>187</v>
      </c>
      <c r="C16" s="57" t="s">
        <v>188</v>
      </c>
      <c r="D16" s="99"/>
      <c r="E16" s="75">
        <v>43260</v>
      </c>
      <c r="F16" s="76">
        <v>43261</v>
      </c>
      <c r="G16" s="58">
        <v>3</v>
      </c>
      <c r="H16" s="59">
        <v>0</v>
      </c>
      <c r="I16" s="60">
        <f t="shared" si="4"/>
        <v>0</v>
      </c>
      <c r="J16" s="73"/>
      <c r="K16" s="79"/>
      <c r="L16" s="79"/>
      <c r="M16" s="79"/>
      <c r="N16" s="79"/>
      <c r="O16" s="79"/>
      <c r="P16" s="79"/>
      <c r="Q16" s="79"/>
      <c r="R16" s="79"/>
      <c r="S16" s="79"/>
      <c r="T16" s="79"/>
      <c r="U16" s="79"/>
      <c r="V16" s="79"/>
      <c r="W16" s="79"/>
      <c r="X16" s="79"/>
      <c r="Y16" s="79"/>
      <c r="Z16" s="79"/>
      <c r="AA16" s="79"/>
      <c r="AB16" s="79"/>
      <c r="AC16" s="79"/>
      <c r="AD16" s="79"/>
      <c r="AE16" s="79"/>
    </row>
    <row r="17" spans="1:31" s="57" customFormat="1" ht="17.399999999999999" x14ac:dyDescent="0.4">
      <c r="A17" s="56" t="str">
        <f t="shared" si="3"/>
        <v>1.2</v>
      </c>
      <c r="B17" s="98" t="s">
        <v>139</v>
      </c>
      <c r="C17" s="57" t="s">
        <v>133</v>
      </c>
      <c r="D17" s="99"/>
      <c r="E17" s="75">
        <v>43255</v>
      </c>
      <c r="F17" s="76">
        <v>43259</v>
      </c>
      <c r="G17" s="58">
        <v>5</v>
      </c>
      <c r="H17" s="59">
        <v>0</v>
      </c>
      <c r="I17" s="60">
        <f t="shared" si="2"/>
        <v>5</v>
      </c>
      <c r="J17" s="73"/>
      <c r="K17" s="79"/>
      <c r="L17" s="79"/>
      <c r="M17" s="79"/>
      <c r="N17" s="79"/>
      <c r="O17" s="79"/>
      <c r="P17" s="79"/>
      <c r="Q17" s="79"/>
      <c r="R17" s="79"/>
      <c r="S17" s="79"/>
      <c r="T17" s="79"/>
      <c r="U17" s="79"/>
      <c r="V17" s="79"/>
      <c r="W17" s="79"/>
      <c r="X17" s="79"/>
      <c r="Y17" s="79"/>
      <c r="Z17" s="79"/>
      <c r="AA17" s="79"/>
      <c r="AB17" s="79"/>
      <c r="AC17" s="79"/>
      <c r="AD17" s="79"/>
      <c r="AE17" s="79"/>
    </row>
    <row r="18" spans="1:31" s="57" customFormat="1" ht="17.399999999999999" x14ac:dyDescent="0.4">
      <c r="A18" s="56" t="str">
        <f t="shared" si="3"/>
        <v>1.3</v>
      </c>
      <c r="B18" s="98" t="s">
        <v>137</v>
      </c>
      <c r="C18" s="57" t="s">
        <v>135</v>
      </c>
      <c r="D18" s="99"/>
      <c r="E18" s="75">
        <v>43255</v>
      </c>
      <c r="F18" s="76">
        <v>43259</v>
      </c>
      <c r="G18" s="58">
        <v>4</v>
      </c>
      <c r="H18" s="59">
        <v>0</v>
      </c>
      <c r="I18" s="60">
        <f t="shared" si="2"/>
        <v>5</v>
      </c>
      <c r="J18" s="73"/>
      <c r="K18" s="79"/>
      <c r="L18" s="79"/>
      <c r="M18" s="80"/>
      <c r="N18" s="79"/>
      <c r="O18" s="79"/>
      <c r="P18" s="79"/>
      <c r="Q18" s="79"/>
      <c r="R18" s="79"/>
      <c r="S18" s="79"/>
      <c r="T18" s="79"/>
      <c r="U18" s="79"/>
      <c r="V18" s="79"/>
      <c r="W18" s="79"/>
      <c r="X18" s="79"/>
      <c r="Y18" s="79"/>
      <c r="Z18" s="79"/>
      <c r="AA18" s="79"/>
      <c r="AB18" s="79"/>
      <c r="AC18" s="79"/>
      <c r="AD18" s="79"/>
      <c r="AE18" s="79"/>
    </row>
    <row r="19" spans="1:31" s="57" customFormat="1" ht="17.399999999999999" x14ac:dyDescent="0.4">
      <c r="A19" s="56" t="str">
        <f t="shared" si="3"/>
        <v>1.4</v>
      </c>
      <c r="B19" s="98" t="s">
        <v>134</v>
      </c>
      <c r="C19" s="57" t="s">
        <v>135</v>
      </c>
      <c r="D19" s="99"/>
      <c r="E19" s="75">
        <v>43255</v>
      </c>
      <c r="F19" s="76">
        <v>43259</v>
      </c>
      <c r="G19" s="58">
        <v>4</v>
      </c>
      <c r="H19" s="59">
        <v>0</v>
      </c>
      <c r="I19" s="60">
        <f t="shared" si="2"/>
        <v>5</v>
      </c>
      <c r="J19" s="73"/>
      <c r="K19" s="79"/>
      <c r="L19" s="79"/>
      <c r="M19" s="79"/>
      <c r="N19" s="79"/>
      <c r="O19" s="79"/>
      <c r="P19" s="79"/>
      <c r="Q19" s="79"/>
      <c r="R19" s="79"/>
      <c r="S19" s="79"/>
      <c r="T19" s="79"/>
      <c r="U19" s="79"/>
      <c r="V19" s="79"/>
      <c r="W19" s="79"/>
      <c r="X19" s="79"/>
      <c r="Y19" s="79"/>
      <c r="Z19" s="79"/>
      <c r="AA19" s="79"/>
      <c r="AB19" s="79"/>
      <c r="AC19" s="79"/>
      <c r="AD19" s="79"/>
      <c r="AE19" s="79"/>
    </row>
    <row r="20" spans="1:31" s="57" customFormat="1" ht="17.399999999999999" x14ac:dyDescent="0.4">
      <c r="A20" s="56" t="str">
        <f t="shared" si="3"/>
        <v>1.5</v>
      </c>
      <c r="B20" s="98" t="s">
        <v>138</v>
      </c>
      <c r="C20" s="57" t="s">
        <v>135</v>
      </c>
      <c r="D20" s="99"/>
      <c r="E20" s="75">
        <v>43255</v>
      </c>
      <c r="F20" s="76">
        <v>43259</v>
      </c>
      <c r="G20" s="58">
        <v>4</v>
      </c>
      <c r="H20" s="59">
        <v>0</v>
      </c>
      <c r="I20" s="60">
        <f t="shared" ref="I20:I21" si="5">IF(OR(F20=0,E20=0)," - ",NETWORKDAYS(E20,F20))</f>
        <v>5</v>
      </c>
      <c r="J20" s="73"/>
      <c r="K20" s="79"/>
      <c r="L20" s="79"/>
      <c r="M20" s="79"/>
      <c r="N20" s="79"/>
      <c r="O20" s="79"/>
      <c r="P20" s="79"/>
      <c r="Q20" s="79"/>
      <c r="R20" s="79"/>
      <c r="S20" s="79"/>
      <c r="T20" s="79"/>
      <c r="U20" s="79"/>
      <c r="V20" s="79"/>
      <c r="W20" s="79"/>
      <c r="X20" s="79"/>
      <c r="Y20" s="79"/>
      <c r="Z20" s="79"/>
      <c r="AA20" s="79"/>
      <c r="AB20" s="79"/>
      <c r="AC20" s="79"/>
      <c r="AD20" s="79"/>
      <c r="AE20" s="79"/>
    </row>
    <row r="21" spans="1:31" s="57" customFormat="1" ht="17.399999999999999" x14ac:dyDescent="0.4">
      <c r="A21" s="56" t="str">
        <f t="shared" si="3"/>
        <v>1.6</v>
      </c>
      <c r="B21" s="98" t="s">
        <v>134</v>
      </c>
      <c r="C21" s="57" t="s">
        <v>135</v>
      </c>
      <c r="D21" s="99"/>
      <c r="E21" s="75">
        <v>43255</v>
      </c>
      <c r="F21" s="76">
        <v>43259</v>
      </c>
      <c r="G21" s="58">
        <v>4</v>
      </c>
      <c r="H21" s="59">
        <v>0</v>
      </c>
      <c r="I21" s="60">
        <f t="shared" si="5"/>
        <v>5</v>
      </c>
      <c r="J21" s="73"/>
      <c r="K21" s="79"/>
      <c r="L21" s="79"/>
      <c r="M21" s="79"/>
      <c r="N21" s="79"/>
      <c r="O21" s="79"/>
      <c r="P21" s="79"/>
      <c r="Q21" s="79"/>
      <c r="R21" s="79"/>
      <c r="S21" s="79"/>
      <c r="T21" s="79"/>
      <c r="U21" s="79"/>
      <c r="V21" s="79"/>
      <c r="W21" s="79"/>
      <c r="X21" s="79"/>
      <c r="Y21" s="79"/>
      <c r="Z21" s="79"/>
      <c r="AA21" s="79"/>
      <c r="AB21" s="79"/>
      <c r="AC21" s="79"/>
      <c r="AD21" s="79"/>
      <c r="AE21" s="79"/>
    </row>
    <row r="22" spans="1:31" s="57" customFormat="1" ht="17.399999999999999" x14ac:dyDescent="0.4">
      <c r="A22" s="56" t="str">
        <f t="shared" si="3"/>
        <v>1.7</v>
      </c>
      <c r="B22" s="98" t="s">
        <v>140</v>
      </c>
      <c r="C22" s="57" t="s">
        <v>135</v>
      </c>
      <c r="D22" s="99"/>
      <c r="E22" s="75">
        <v>43255</v>
      </c>
      <c r="F22" s="76">
        <v>43259</v>
      </c>
      <c r="G22" s="58">
        <v>4</v>
      </c>
      <c r="H22" s="59">
        <v>1</v>
      </c>
      <c r="I22" s="60">
        <f t="shared" ref="I22" si="6">IF(OR(F22=0,E22=0)," - ",NETWORKDAYS(E22,F22))</f>
        <v>5</v>
      </c>
      <c r="J22" s="73"/>
      <c r="K22" s="79"/>
      <c r="L22" s="79"/>
      <c r="M22" s="79"/>
      <c r="N22" s="79"/>
      <c r="O22" s="79"/>
      <c r="P22" s="79"/>
      <c r="Q22" s="79"/>
      <c r="R22" s="79"/>
      <c r="S22" s="79"/>
      <c r="T22" s="79"/>
      <c r="U22" s="79"/>
      <c r="V22" s="79"/>
      <c r="W22" s="79"/>
      <c r="X22" s="79"/>
      <c r="Y22" s="79"/>
      <c r="Z22" s="79"/>
      <c r="AA22" s="79"/>
      <c r="AB22" s="79"/>
      <c r="AC22" s="79"/>
      <c r="AD22" s="79"/>
      <c r="AE22" s="79"/>
    </row>
    <row r="23" spans="1:31" s="51" customFormat="1" ht="17.399999999999999" x14ac:dyDescent="0.4">
      <c r="A23" s="49" t="str">
        <f>IF(ISERROR(VALUE(SUBSTITUTE(prevWBS,".",""))),"1",IF(ISERROR(FIND("`",SUBSTITUTE(prevWBS,".","`",1))),TEXT(VALUE(prevWBS)+1,"#"),TEXT(VALUE(LEFT(prevWBS,FIND("`",SUBSTITUTE(prevWBS,".","`",1))-1))+1,"#")))</f>
        <v>2</v>
      </c>
      <c r="B23" s="50" t="s">
        <v>141</v>
      </c>
      <c r="D23" s="52"/>
      <c r="E23" s="77"/>
      <c r="F23" s="77" t="str">
        <f t="shared" ref="F23:F60" si="7">IF(ISBLANK(E23)," - ",IF(G23=0,E23,E23+G23-1))</f>
        <v xml:space="preserve"> - </v>
      </c>
      <c r="G23" s="53"/>
      <c r="H23" s="54"/>
      <c r="I23" s="55" t="str">
        <f t="shared" si="2"/>
        <v xml:space="preserve"> - </v>
      </c>
      <c r="J23" s="74"/>
      <c r="K23" s="81"/>
      <c r="L23" s="81"/>
      <c r="M23" s="81"/>
      <c r="N23" s="81"/>
      <c r="O23" s="81"/>
      <c r="P23" s="81"/>
      <c r="Q23" s="81"/>
      <c r="R23" s="81"/>
      <c r="S23" s="81"/>
      <c r="T23" s="81"/>
      <c r="U23" s="81"/>
      <c r="V23" s="81"/>
      <c r="W23" s="81"/>
      <c r="X23" s="81"/>
      <c r="Y23" s="81"/>
      <c r="Z23" s="81"/>
      <c r="AA23" s="81"/>
      <c r="AB23" s="81"/>
      <c r="AC23" s="81"/>
      <c r="AD23" s="81"/>
      <c r="AE23" s="81"/>
    </row>
    <row r="24" spans="1:31" s="57" customFormat="1" ht="17.399999999999999" x14ac:dyDescent="0.4">
      <c r="A2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4" s="98" t="s">
        <v>143</v>
      </c>
      <c r="C24" s="57" t="s">
        <v>133</v>
      </c>
      <c r="D24" s="99"/>
      <c r="E24" s="75">
        <v>43259</v>
      </c>
      <c r="F24" s="76">
        <v>43259</v>
      </c>
      <c r="G24" s="58">
        <v>4</v>
      </c>
      <c r="H24" s="59">
        <v>0</v>
      </c>
      <c r="I24" s="60">
        <f t="shared" si="2"/>
        <v>1</v>
      </c>
      <c r="J24" s="73"/>
      <c r="K24" s="79"/>
      <c r="L24" s="79"/>
      <c r="M24" s="79"/>
      <c r="N24" s="79"/>
      <c r="O24" s="79"/>
      <c r="P24" s="79"/>
      <c r="Q24" s="79"/>
      <c r="R24" s="79"/>
      <c r="S24" s="79"/>
      <c r="T24" s="79"/>
      <c r="U24" s="79"/>
      <c r="V24" s="79"/>
      <c r="W24" s="79"/>
      <c r="X24" s="79"/>
      <c r="Y24" s="79"/>
      <c r="Z24" s="79"/>
      <c r="AA24" s="79"/>
      <c r="AB24" s="79"/>
      <c r="AC24" s="79"/>
      <c r="AD24" s="79"/>
      <c r="AE24" s="79"/>
    </row>
    <row r="25" spans="1:31" s="57" customFormat="1" ht="17.399999999999999" x14ac:dyDescent="0.4">
      <c r="A2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5" s="98" t="s">
        <v>142</v>
      </c>
      <c r="C25" s="57" t="s">
        <v>133</v>
      </c>
      <c r="D25" s="99"/>
      <c r="E25" s="75">
        <v>43259</v>
      </c>
      <c r="F25" s="76">
        <v>43259</v>
      </c>
      <c r="G25" s="58">
        <v>3</v>
      </c>
      <c r="H25" s="59">
        <v>0</v>
      </c>
      <c r="I25" s="60">
        <f t="shared" si="2"/>
        <v>1</v>
      </c>
      <c r="J25" s="73"/>
      <c r="K25" s="79"/>
      <c r="L25" s="79"/>
      <c r="M25" s="79"/>
      <c r="N25" s="79"/>
      <c r="O25" s="79"/>
      <c r="P25" s="79"/>
      <c r="Q25" s="79"/>
      <c r="R25" s="79"/>
      <c r="S25" s="79"/>
      <c r="T25" s="79"/>
      <c r="U25" s="79"/>
      <c r="V25" s="79"/>
      <c r="W25" s="79"/>
      <c r="X25" s="79"/>
      <c r="Y25" s="79"/>
      <c r="Z25" s="79"/>
      <c r="AA25" s="79"/>
      <c r="AB25" s="79"/>
      <c r="AC25" s="79"/>
      <c r="AD25" s="79"/>
      <c r="AE25" s="79"/>
    </row>
    <row r="26" spans="1:31" s="57" customFormat="1" ht="17.399999999999999" x14ac:dyDescent="0.4">
      <c r="A2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6" s="98" t="s">
        <v>144</v>
      </c>
      <c r="C26" s="57" t="s">
        <v>189</v>
      </c>
      <c r="D26" s="99"/>
      <c r="E26" s="75">
        <v>43259</v>
      </c>
      <c r="F26" s="76">
        <v>43259</v>
      </c>
      <c r="G26" s="58">
        <v>3</v>
      </c>
      <c r="H26" s="59">
        <v>0</v>
      </c>
      <c r="I26" s="60">
        <f t="shared" si="2"/>
        <v>1</v>
      </c>
      <c r="J26" s="73"/>
      <c r="K26" s="79"/>
      <c r="L26" s="79"/>
      <c r="M26" s="79"/>
      <c r="N26" s="79"/>
      <c r="O26" s="79"/>
      <c r="P26" s="79"/>
      <c r="Q26" s="79"/>
      <c r="R26" s="79"/>
      <c r="S26" s="79"/>
      <c r="T26" s="79"/>
      <c r="U26" s="79"/>
      <c r="V26" s="79"/>
      <c r="W26" s="79"/>
      <c r="X26" s="79"/>
      <c r="Y26" s="79"/>
      <c r="Z26" s="79"/>
      <c r="AA26" s="79"/>
      <c r="AB26" s="79"/>
      <c r="AC26" s="79"/>
      <c r="AD26" s="79"/>
      <c r="AE26" s="79"/>
    </row>
    <row r="27" spans="1:31" s="57" customFormat="1" ht="17.399999999999999" x14ac:dyDescent="0.4">
      <c r="A2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7" s="98" t="s">
        <v>190</v>
      </c>
      <c r="C27" s="57" t="s">
        <v>189</v>
      </c>
      <c r="D27" s="99"/>
      <c r="E27" s="75">
        <v>43259</v>
      </c>
      <c r="F27" s="76">
        <v>43259</v>
      </c>
      <c r="G27" s="58">
        <v>6</v>
      </c>
      <c r="H27" s="59">
        <v>0</v>
      </c>
      <c r="I27" s="60">
        <f t="shared" si="2"/>
        <v>1</v>
      </c>
      <c r="J27" s="73"/>
      <c r="K27" s="79"/>
      <c r="L27" s="79"/>
      <c r="M27" s="79"/>
      <c r="N27" s="79"/>
      <c r="O27" s="79"/>
      <c r="P27" s="79"/>
      <c r="Q27" s="79"/>
      <c r="R27" s="79"/>
      <c r="S27" s="79"/>
      <c r="T27" s="79"/>
      <c r="U27" s="79"/>
      <c r="V27" s="79"/>
      <c r="W27" s="79"/>
      <c r="X27" s="79"/>
      <c r="Y27" s="79"/>
      <c r="Z27" s="79"/>
      <c r="AA27" s="79"/>
      <c r="AB27" s="79"/>
      <c r="AC27" s="79"/>
      <c r="AD27" s="79"/>
      <c r="AE27" s="79"/>
    </row>
    <row r="28" spans="1:31" s="51" customFormat="1" ht="17.399999999999999" x14ac:dyDescent="0.4">
      <c r="A28" s="49" t="str">
        <f>IF(ISERROR(VALUE(SUBSTITUTE(prevWBS,".",""))),"1",IF(ISERROR(FIND("`",SUBSTITUTE(prevWBS,".","`",1))),TEXT(VALUE(prevWBS)+1,"#"),TEXT(VALUE(LEFT(prevWBS,FIND("`",SUBSTITUTE(prevWBS,".","`",1))-1))+1,"#")))</f>
        <v>3</v>
      </c>
      <c r="B28" s="50" t="s">
        <v>145</v>
      </c>
      <c r="D28" s="52"/>
      <c r="E28" s="77"/>
      <c r="F28" s="77" t="str">
        <f t="shared" si="7"/>
        <v xml:space="preserve"> - </v>
      </c>
      <c r="G28" s="53"/>
      <c r="H28" s="54"/>
      <c r="I28" s="55" t="str">
        <f t="shared" si="2"/>
        <v xml:space="preserve"> - </v>
      </c>
      <c r="J28" s="74"/>
      <c r="K28" s="81"/>
      <c r="L28" s="81"/>
      <c r="M28" s="81"/>
      <c r="N28" s="81"/>
      <c r="O28" s="81"/>
      <c r="P28" s="81"/>
      <c r="Q28" s="81"/>
      <c r="R28" s="81"/>
      <c r="S28" s="81"/>
      <c r="T28" s="81"/>
      <c r="U28" s="81"/>
      <c r="V28" s="81"/>
      <c r="W28" s="81"/>
      <c r="X28" s="81"/>
      <c r="Y28" s="81"/>
      <c r="Z28" s="81"/>
      <c r="AA28" s="81"/>
      <c r="AB28" s="81"/>
      <c r="AC28" s="81"/>
      <c r="AD28" s="81"/>
      <c r="AE28" s="81"/>
    </row>
    <row r="29" spans="1:31" s="57" customFormat="1" ht="17.399999999999999" x14ac:dyDescent="0.4">
      <c r="A2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9" s="98" t="s">
        <v>146</v>
      </c>
      <c r="D29" s="99"/>
      <c r="E29" s="75">
        <v>43259</v>
      </c>
      <c r="F29" s="76">
        <v>43259</v>
      </c>
      <c r="G29" s="58">
        <v>4</v>
      </c>
      <c r="H29" s="59">
        <f>AVERAGE(H30:H33)</f>
        <v>0</v>
      </c>
      <c r="I29" s="60">
        <f t="shared" si="2"/>
        <v>1</v>
      </c>
      <c r="J29" s="73"/>
      <c r="K29" s="79"/>
      <c r="L29" s="79"/>
      <c r="M29" s="79"/>
      <c r="N29" s="79"/>
      <c r="O29" s="79"/>
      <c r="P29" s="79"/>
      <c r="Q29" s="79"/>
      <c r="R29" s="79"/>
      <c r="S29" s="79"/>
      <c r="T29" s="79"/>
      <c r="U29" s="79"/>
      <c r="V29" s="79"/>
      <c r="W29" s="79"/>
      <c r="X29" s="79"/>
      <c r="Y29" s="79"/>
      <c r="Z29" s="79"/>
      <c r="AA29" s="79"/>
      <c r="AB29" s="79"/>
      <c r="AC29" s="79"/>
      <c r="AD29" s="79"/>
      <c r="AE29" s="79"/>
    </row>
    <row r="30" spans="1:31" s="57" customFormat="1" ht="17.399999999999999" x14ac:dyDescent="0.4">
      <c r="A3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30" s="98" t="s">
        <v>147</v>
      </c>
      <c r="C30" s="57" t="s">
        <v>189</v>
      </c>
      <c r="D30" s="99"/>
      <c r="E30" s="75">
        <v>43259</v>
      </c>
      <c r="F30" s="76">
        <v>43259</v>
      </c>
      <c r="G30" s="58">
        <v>4</v>
      </c>
      <c r="H30" s="59">
        <v>0</v>
      </c>
      <c r="I30" s="60">
        <f t="shared" ref="I30:I33" si="8">IF(OR(F30=0,E30=0)," - ",NETWORKDAYS(E30,F30))</f>
        <v>1</v>
      </c>
      <c r="J30" s="73"/>
      <c r="K30" s="79"/>
      <c r="L30" s="79"/>
      <c r="M30" s="79"/>
      <c r="N30" s="79"/>
      <c r="O30" s="79"/>
      <c r="P30" s="79"/>
      <c r="Q30" s="79"/>
      <c r="R30" s="79"/>
      <c r="S30" s="79"/>
      <c r="T30" s="79"/>
      <c r="U30" s="79"/>
      <c r="V30" s="79"/>
      <c r="W30" s="79"/>
      <c r="X30" s="79"/>
      <c r="Y30" s="79"/>
      <c r="Z30" s="79"/>
      <c r="AA30" s="79"/>
      <c r="AB30" s="79"/>
      <c r="AC30" s="79"/>
      <c r="AD30" s="79"/>
      <c r="AE30" s="79"/>
    </row>
    <row r="31" spans="1:31" s="57" customFormat="1" ht="17.399999999999999" x14ac:dyDescent="0.4">
      <c r="A3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31" s="98" t="s">
        <v>148</v>
      </c>
      <c r="C31" s="57" t="s">
        <v>189</v>
      </c>
      <c r="D31" s="99"/>
      <c r="E31" s="75">
        <v>43259</v>
      </c>
      <c r="F31" s="76">
        <v>43259</v>
      </c>
      <c r="G31" s="58">
        <v>4</v>
      </c>
      <c r="H31" s="59">
        <v>0</v>
      </c>
      <c r="I31" s="60">
        <f t="shared" si="8"/>
        <v>1</v>
      </c>
      <c r="J31" s="73"/>
      <c r="K31" s="79"/>
      <c r="L31" s="79"/>
      <c r="M31" s="79"/>
      <c r="N31" s="79"/>
      <c r="O31" s="79"/>
      <c r="P31" s="79"/>
      <c r="Q31" s="79"/>
      <c r="R31" s="79"/>
      <c r="S31" s="79"/>
      <c r="T31" s="79"/>
      <c r="U31" s="79"/>
      <c r="V31" s="79"/>
      <c r="W31" s="79"/>
      <c r="X31" s="79"/>
      <c r="Y31" s="79"/>
      <c r="Z31" s="79"/>
      <c r="AA31" s="79"/>
      <c r="AB31" s="79"/>
      <c r="AC31" s="79"/>
      <c r="AD31" s="79"/>
      <c r="AE31" s="79"/>
    </row>
    <row r="32" spans="1:31" s="57" customFormat="1" ht="17.399999999999999" x14ac:dyDescent="0.4">
      <c r="A3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32" s="98" t="s">
        <v>150</v>
      </c>
      <c r="C32" s="57" t="s">
        <v>189</v>
      </c>
      <c r="D32" s="99"/>
      <c r="E32" s="75">
        <v>43259</v>
      </c>
      <c r="F32" s="76">
        <v>43259</v>
      </c>
      <c r="G32" s="58">
        <v>4</v>
      </c>
      <c r="H32" s="59">
        <v>0</v>
      </c>
      <c r="I32" s="60">
        <f t="shared" si="8"/>
        <v>1</v>
      </c>
      <c r="J32" s="73"/>
      <c r="K32" s="79"/>
      <c r="L32" s="79"/>
      <c r="M32" s="79"/>
      <c r="N32" s="79"/>
      <c r="O32" s="79"/>
      <c r="P32" s="79"/>
      <c r="Q32" s="79"/>
      <c r="R32" s="79"/>
      <c r="S32" s="79"/>
      <c r="T32" s="79"/>
      <c r="U32" s="79"/>
      <c r="V32" s="79"/>
      <c r="W32" s="79"/>
      <c r="X32" s="79"/>
      <c r="Y32" s="79"/>
      <c r="Z32" s="79"/>
      <c r="AA32" s="79"/>
      <c r="AB32" s="79"/>
      <c r="AC32" s="79"/>
      <c r="AD32" s="79"/>
      <c r="AE32" s="79"/>
    </row>
    <row r="33" spans="1:31" s="57" customFormat="1" ht="17.399999999999999" x14ac:dyDescent="0.4">
      <c r="A3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3.1.4</v>
      </c>
      <c r="B33" s="98" t="s">
        <v>155</v>
      </c>
      <c r="C33" s="57" t="s">
        <v>191</v>
      </c>
      <c r="D33" s="99"/>
      <c r="E33" s="75">
        <v>43259</v>
      </c>
      <c r="F33" s="76">
        <v>43259</v>
      </c>
      <c r="G33" s="58">
        <v>4</v>
      </c>
      <c r="H33" s="59">
        <v>0</v>
      </c>
      <c r="I33" s="60">
        <f t="shared" si="8"/>
        <v>1</v>
      </c>
      <c r="J33" s="73"/>
      <c r="K33" s="79"/>
      <c r="L33" s="79"/>
      <c r="M33" s="79"/>
      <c r="N33" s="79"/>
      <c r="O33" s="79"/>
      <c r="P33" s="79"/>
      <c r="Q33" s="79"/>
      <c r="R33" s="79"/>
      <c r="S33" s="79"/>
      <c r="T33" s="79"/>
      <c r="U33" s="79"/>
      <c r="V33" s="79"/>
      <c r="W33" s="79"/>
      <c r="X33" s="79"/>
      <c r="Y33" s="79"/>
      <c r="Z33" s="79"/>
      <c r="AA33" s="79"/>
      <c r="AB33" s="79"/>
      <c r="AC33" s="79"/>
      <c r="AD33" s="79"/>
      <c r="AE33" s="79"/>
    </row>
    <row r="34" spans="1:31" s="57" customFormat="1" ht="17.399999999999999" x14ac:dyDescent="0.4">
      <c r="A3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4" s="98" t="s">
        <v>147</v>
      </c>
      <c r="C34" s="57" t="s">
        <v>191</v>
      </c>
      <c r="D34" s="99"/>
      <c r="E34" s="75">
        <v>43259</v>
      </c>
      <c r="F34" s="76">
        <v>43259</v>
      </c>
      <c r="G34" s="58">
        <v>3</v>
      </c>
      <c r="H34" s="59">
        <f>AVERAGE(H35:H38)</f>
        <v>0</v>
      </c>
      <c r="I34" s="60">
        <f t="shared" si="2"/>
        <v>1</v>
      </c>
      <c r="J34" s="73"/>
      <c r="K34" s="79"/>
      <c r="L34" s="79"/>
      <c r="M34" s="79"/>
      <c r="N34" s="79"/>
      <c r="O34" s="79"/>
      <c r="P34" s="79"/>
      <c r="Q34" s="79"/>
      <c r="R34" s="79"/>
      <c r="S34" s="79"/>
      <c r="T34" s="79"/>
      <c r="U34" s="79"/>
      <c r="V34" s="79"/>
      <c r="W34" s="79"/>
      <c r="X34" s="79"/>
      <c r="Y34" s="79"/>
      <c r="Z34" s="79"/>
      <c r="AA34" s="79"/>
      <c r="AB34" s="79"/>
      <c r="AC34" s="79"/>
      <c r="AD34" s="79"/>
      <c r="AE34" s="79"/>
    </row>
    <row r="35" spans="1:31" s="57" customFormat="1" ht="17.399999999999999" x14ac:dyDescent="0.4">
      <c r="A3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5" s="98" t="s">
        <v>157</v>
      </c>
      <c r="C35" s="57" t="s">
        <v>191</v>
      </c>
      <c r="D35" s="99"/>
      <c r="E35" s="75">
        <v>43259</v>
      </c>
      <c r="F35" s="76">
        <v>43259</v>
      </c>
      <c r="G35" s="58">
        <v>3</v>
      </c>
      <c r="H35" s="59">
        <v>0</v>
      </c>
      <c r="I35" s="60">
        <f t="shared" ref="I35" si="9">IF(OR(F35=0,E35=0)," - ",NETWORKDAYS(E35,F35))</f>
        <v>1</v>
      </c>
      <c r="J35" s="73"/>
      <c r="K35" s="79"/>
      <c r="L35" s="79"/>
      <c r="M35" s="79"/>
      <c r="N35" s="79"/>
      <c r="O35" s="79"/>
      <c r="P35" s="79"/>
      <c r="Q35" s="79"/>
      <c r="R35" s="79"/>
      <c r="S35" s="79"/>
      <c r="T35" s="79"/>
      <c r="U35" s="79"/>
      <c r="V35" s="79"/>
      <c r="W35" s="79"/>
      <c r="X35" s="79"/>
      <c r="Y35" s="79"/>
      <c r="Z35" s="79"/>
      <c r="AA35" s="79"/>
      <c r="AB35" s="79"/>
      <c r="AC35" s="79"/>
      <c r="AD35" s="79"/>
      <c r="AE35" s="79"/>
    </row>
    <row r="36" spans="1:31" s="57" customFormat="1" ht="17.399999999999999" x14ac:dyDescent="0.4">
      <c r="A3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36" s="98" t="s">
        <v>158</v>
      </c>
      <c r="C36" s="57" t="s">
        <v>191</v>
      </c>
      <c r="D36" s="99"/>
      <c r="E36" s="75">
        <v>43259</v>
      </c>
      <c r="F36" s="76">
        <v>43259</v>
      </c>
      <c r="G36" s="58">
        <v>3</v>
      </c>
      <c r="H36" s="59">
        <v>0</v>
      </c>
      <c r="I36" s="60">
        <f>IF(OR(F36=0,E36=0)," - ",NETWORKDAYS(E36,F36))</f>
        <v>1</v>
      </c>
      <c r="J36" s="73"/>
      <c r="K36" s="79"/>
      <c r="L36" s="79"/>
      <c r="M36" s="79"/>
      <c r="N36" s="79"/>
      <c r="O36" s="79"/>
      <c r="P36" s="79"/>
      <c r="Q36" s="79"/>
      <c r="R36" s="79"/>
      <c r="S36" s="79"/>
      <c r="T36" s="79"/>
      <c r="U36" s="79"/>
      <c r="V36" s="79"/>
      <c r="W36" s="79"/>
      <c r="X36" s="79"/>
      <c r="Y36" s="79"/>
      <c r="Z36" s="79"/>
      <c r="AA36" s="79"/>
      <c r="AB36" s="79"/>
      <c r="AC36" s="79"/>
      <c r="AD36" s="79"/>
      <c r="AE36" s="79"/>
    </row>
    <row r="37" spans="1:31" s="57" customFormat="1" ht="17.399999999999999" x14ac:dyDescent="0.4">
      <c r="A3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3.2.3</v>
      </c>
      <c r="B37" s="98" t="s">
        <v>159</v>
      </c>
      <c r="C37" s="57" t="s">
        <v>191</v>
      </c>
      <c r="D37" s="99"/>
      <c r="E37" s="75">
        <v>43259</v>
      </c>
      <c r="F37" s="76">
        <v>43259</v>
      </c>
      <c r="G37" s="58">
        <v>3</v>
      </c>
      <c r="H37" s="59">
        <v>0</v>
      </c>
      <c r="I37" s="60">
        <f t="shared" ref="I37:I40" si="10">IF(OR(F37=0,E37=0)," - ",NETWORKDAYS(E37,F37))</f>
        <v>1</v>
      </c>
      <c r="J37" s="73"/>
      <c r="K37" s="79"/>
      <c r="L37" s="79"/>
      <c r="M37" s="79"/>
      <c r="N37" s="79"/>
      <c r="O37" s="79"/>
      <c r="P37" s="79"/>
      <c r="Q37" s="79"/>
      <c r="R37" s="79"/>
      <c r="S37" s="79"/>
      <c r="T37" s="79"/>
      <c r="U37" s="79"/>
      <c r="V37" s="79"/>
      <c r="W37" s="79"/>
      <c r="X37" s="79"/>
      <c r="Y37" s="79"/>
      <c r="Z37" s="79"/>
      <c r="AA37" s="79"/>
      <c r="AB37" s="79"/>
      <c r="AC37" s="79"/>
      <c r="AD37" s="79"/>
      <c r="AE37" s="79"/>
    </row>
    <row r="38" spans="1:31" s="57" customFormat="1" ht="17.399999999999999" x14ac:dyDescent="0.4">
      <c r="A3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3.2.4</v>
      </c>
      <c r="B38" s="98" t="s">
        <v>160</v>
      </c>
      <c r="C38" s="57" t="s">
        <v>191</v>
      </c>
      <c r="D38" s="99"/>
      <c r="E38" s="75">
        <v>43259</v>
      </c>
      <c r="F38" s="76">
        <v>43259</v>
      </c>
      <c r="G38" s="58">
        <v>3</v>
      </c>
      <c r="H38" s="59">
        <v>0</v>
      </c>
      <c r="I38" s="60">
        <f t="shared" si="10"/>
        <v>1</v>
      </c>
      <c r="J38" s="73"/>
      <c r="K38" s="79"/>
      <c r="L38" s="79"/>
      <c r="M38" s="79"/>
      <c r="N38" s="79"/>
      <c r="O38" s="79"/>
      <c r="P38" s="79"/>
      <c r="Q38" s="79"/>
      <c r="R38" s="79"/>
      <c r="S38" s="79"/>
      <c r="T38" s="79"/>
      <c r="U38" s="79"/>
      <c r="V38" s="79"/>
      <c r="W38" s="79"/>
      <c r="X38" s="79"/>
      <c r="Y38" s="79"/>
      <c r="Z38" s="79"/>
      <c r="AA38" s="79"/>
      <c r="AB38" s="79"/>
      <c r="AC38" s="79"/>
      <c r="AD38" s="79"/>
      <c r="AE38" s="79"/>
    </row>
    <row r="39" spans="1:31" s="57" customFormat="1" ht="17.399999999999999" x14ac:dyDescent="0.4">
      <c r="A3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9" s="98" t="s">
        <v>149</v>
      </c>
      <c r="C39" s="57" t="s">
        <v>191</v>
      </c>
      <c r="D39" s="99"/>
      <c r="E39" s="75">
        <v>43259</v>
      </c>
      <c r="F39" s="76">
        <v>43259</v>
      </c>
      <c r="G39" s="58">
        <v>3</v>
      </c>
      <c r="H39" s="59">
        <f>AVERAGE(H40:H43)</f>
        <v>0</v>
      </c>
      <c r="I39" s="60">
        <f t="shared" si="10"/>
        <v>1</v>
      </c>
      <c r="J39" s="73"/>
      <c r="K39" s="79"/>
      <c r="L39" s="79"/>
      <c r="M39" s="79"/>
      <c r="N39" s="79"/>
      <c r="O39" s="79"/>
      <c r="P39" s="79"/>
      <c r="Q39" s="79"/>
      <c r="R39" s="79"/>
      <c r="S39" s="79"/>
      <c r="T39" s="79"/>
      <c r="U39" s="79"/>
      <c r="V39" s="79"/>
      <c r="W39" s="79"/>
      <c r="X39" s="79"/>
      <c r="Y39" s="79"/>
      <c r="Z39" s="79"/>
      <c r="AA39" s="79"/>
      <c r="AB39" s="79"/>
      <c r="AC39" s="79"/>
      <c r="AD39" s="79"/>
      <c r="AE39" s="79"/>
    </row>
    <row r="40" spans="1:31" s="57" customFormat="1" ht="22.8" x14ac:dyDescent="0.4">
      <c r="A4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40" s="98" t="s">
        <v>161</v>
      </c>
      <c r="C40" s="57" t="s">
        <v>191</v>
      </c>
      <c r="D40" s="99"/>
      <c r="E40" s="75">
        <v>43259</v>
      </c>
      <c r="F40" s="76">
        <v>43259</v>
      </c>
      <c r="G40" s="58">
        <v>3</v>
      </c>
      <c r="H40" s="59">
        <v>0</v>
      </c>
      <c r="I40" s="60">
        <f t="shared" si="10"/>
        <v>1</v>
      </c>
      <c r="J40" s="73"/>
      <c r="K40" s="79"/>
      <c r="L40" s="79"/>
      <c r="M40" s="79"/>
      <c r="N40" s="79"/>
      <c r="O40" s="79"/>
      <c r="P40" s="79"/>
      <c r="Q40" s="79"/>
      <c r="R40" s="79"/>
      <c r="S40" s="79"/>
      <c r="T40" s="79"/>
      <c r="U40" s="79"/>
      <c r="V40" s="79"/>
      <c r="W40" s="79"/>
      <c r="X40" s="79"/>
      <c r="Y40" s="79"/>
      <c r="Z40" s="79"/>
      <c r="AA40" s="79"/>
      <c r="AB40" s="79"/>
      <c r="AC40" s="79"/>
      <c r="AD40" s="79"/>
      <c r="AE40" s="79"/>
    </row>
    <row r="41" spans="1:31" s="57" customFormat="1" ht="22.8" x14ac:dyDescent="0.4">
      <c r="A4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41" s="98" t="s">
        <v>162</v>
      </c>
      <c r="C41" s="57" t="s">
        <v>191</v>
      </c>
      <c r="D41" s="99"/>
      <c r="E41" s="75">
        <v>43259</v>
      </c>
      <c r="F41" s="76">
        <v>43259</v>
      </c>
      <c r="G41" s="58">
        <v>3</v>
      </c>
      <c r="H41" s="59">
        <v>0</v>
      </c>
      <c r="I41" s="60">
        <f t="shared" ref="I41:I48" si="11">IF(OR(F41=0,E41=0)," - ",NETWORKDAYS(E41,F41))</f>
        <v>1</v>
      </c>
      <c r="J41" s="73"/>
      <c r="K41" s="79"/>
      <c r="L41" s="79"/>
      <c r="M41" s="79"/>
      <c r="N41" s="79"/>
      <c r="O41" s="79"/>
      <c r="P41" s="79"/>
      <c r="Q41" s="79"/>
      <c r="R41" s="79"/>
      <c r="S41" s="79"/>
      <c r="T41" s="79"/>
      <c r="U41" s="79"/>
      <c r="V41" s="79"/>
      <c r="W41" s="79"/>
      <c r="X41" s="79"/>
      <c r="Y41" s="79"/>
      <c r="Z41" s="79"/>
      <c r="AA41" s="79"/>
      <c r="AB41" s="79"/>
      <c r="AC41" s="79"/>
      <c r="AD41" s="79"/>
      <c r="AE41" s="79"/>
    </row>
    <row r="42" spans="1:31" s="57" customFormat="1" ht="22.8" x14ac:dyDescent="0.4">
      <c r="A4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3.3.3</v>
      </c>
      <c r="B42" s="98" t="s">
        <v>163</v>
      </c>
      <c r="C42" s="57" t="s">
        <v>191</v>
      </c>
      <c r="D42" s="99"/>
      <c r="E42" s="75">
        <v>43259</v>
      </c>
      <c r="F42" s="76">
        <v>43259</v>
      </c>
      <c r="G42" s="58">
        <v>3</v>
      </c>
      <c r="H42" s="59">
        <v>0</v>
      </c>
      <c r="I42" s="60">
        <f t="shared" si="11"/>
        <v>1</v>
      </c>
      <c r="J42" s="73"/>
      <c r="K42" s="79"/>
      <c r="L42" s="79"/>
      <c r="M42" s="79"/>
      <c r="N42" s="79"/>
      <c r="O42" s="79"/>
      <c r="P42" s="79"/>
      <c r="Q42" s="79"/>
      <c r="R42" s="79"/>
      <c r="S42" s="79"/>
      <c r="T42" s="79"/>
      <c r="U42" s="79"/>
      <c r="V42" s="79"/>
      <c r="W42" s="79"/>
      <c r="X42" s="79"/>
      <c r="Y42" s="79"/>
      <c r="Z42" s="79"/>
      <c r="AA42" s="79"/>
      <c r="AB42" s="79"/>
      <c r="AC42" s="79"/>
      <c r="AD42" s="79"/>
      <c r="AE42" s="79"/>
    </row>
    <row r="43" spans="1:31" s="57" customFormat="1" ht="22.8" x14ac:dyDescent="0.4">
      <c r="A4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3.3.4</v>
      </c>
      <c r="B43" s="98" t="s">
        <v>164</v>
      </c>
      <c r="C43" s="57" t="s">
        <v>191</v>
      </c>
      <c r="D43" s="99"/>
      <c r="E43" s="75">
        <v>43259</v>
      </c>
      <c r="F43" s="76">
        <v>43259</v>
      </c>
      <c r="G43" s="58">
        <v>3</v>
      </c>
      <c r="H43" s="59">
        <v>0</v>
      </c>
      <c r="I43" s="60">
        <f t="shared" si="11"/>
        <v>1</v>
      </c>
      <c r="J43" s="73"/>
      <c r="K43" s="79"/>
      <c r="L43" s="79"/>
      <c r="M43" s="79"/>
      <c r="N43" s="79"/>
      <c r="O43" s="79"/>
      <c r="P43" s="79"/>
      <c r="Q43" s="79"/>
      <c r="R43" s="79"/>
      <c r="S43" s="79"/>
      <c r="T43" s="79"/>
      <c r="U43" s="79"/>
      <c r="V43" s="79"/>
      <c r="W43" s="79"/>
      <c r="X43" s="79"/>
      <c r="Y43" s="79"/>
      <c r="Z43" s="79"/>
      <c r="AA43" s="79"/>
      <c r="AB43" s="79"/>
      <c r="AC43" s="79"/>
      <c r="AD43" s="79"/>
      <c r="AE43" s="79"/>
    </row>
    <row r="44" spans="1:31" s="57" customFormat="1" ht="17.399999999999999" x14ac:dyDescent="0.4">
      <c r="A4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4" s="98" t="s">
        <v>155</v>
      </c>
      <c r="C44" s="57" t="s">
        <v>191</v>
      </c>
      <c r="D44" s="99"/>
      <c r="E44" s="75">
        <v>43259</v>
      </c>
      <c r="F44" s="76">
        <v>43259</v>
      </c>
      <c r="G44" s="58">
        <v>3</v>
      </c>
      <c r="H44" s="59">
        <f>AVERAGE(H45:H48)</f>
        <v>0</v>
      </c>
      <c r="I44" s="60">
        <f t="shared" si="11"/>
        <v>1</v>
      </c>
      <c r="J44" s="73"/>
      <c r="K44" s="79"/>
      <c r="L44" s="79"/>
      <c r="M44" s="79"/>
      <c r="N44" s="79"/>
      <c r="O44" s="79"/>
      <c r="P44" s="79"/>
      <c r="Q44" s="79"/>
      <c r="R44" s="79"/>
      <c r="S44" s="79"/>
      <c r="T44" s="79"/>
      <c r="U44" s="79"/>
      <c r="V44" s="79"/>
      <c r="W44" s="79"/>
      <c r="X44" s="79"/>
      <c r="Y44" s="79"/>
      <c r="Z44" s="79"/>
      <c r="AA44" s="79"/>
      <c r="AB44" s="79"/>
      <c r="AC44" s="79"/>
      <c r="AD44" s="79"/>
      <c r="AE44" s="79"/>
    </row>
    <row r="45" spans="1:31" s="57" customFormat="1" ht="17.399999999999999" x14ac:dyDescent="0.4">
      <c r="A4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45" s="98" t="s">
        <v>152</v>
      </c>
      <c r="C45" s="57" t="s">
        <v>191</v>
      </c>
      <c r="D45" s="99"/>
      <c r="E45" s="75">
        <v>43259</v>
      </c>
      <c r="F45" s="76">
        <v>43259</v>
      </c>
      <c r="G45" s="58">
        <v>3</v>
      </c>
      <c r="H45" s="59">
        <v>0</v>
      </c>
      <c r="I45" s="60">
        <f t="shared" si="11"/>
        <v>1</v>
      </c>
      <c r="J45" s="73"/>
      <c r="K45" s="79"/>
      <c r="L45" s="79"/>
      <c r="M45" s="79"/>
      <c r="N45" s="79"/>
      <c r="O45" s="79"/>
      <c r="P45" s="79"/>
      <c r="Q45" s="79"/>
      <c r="R45" s="79"/>
      <c r="S45" s="79"/>
      <c r="T45" s="79"/>
      <c r="U45" s="79"/>
      <c r="V45" s="79"/>
      <c r="W45" s="79"/>
      <c r="X45" s="79"/>
      <c r="Y45" s="79"/>
      <c r="Z45" s="79"/>
      <c r="AA45" s="79"/>
      <c r="AB45" s="79"/>
      <c r="AC45" s="79"/>
      <c r="AD45" s="79"/>
      <c r="AE45" s="79"/>
    </row>
    <row r="46" spans="1:31" s="57" customFormat="1" ht="17.399999999999999" x14ac:dyDescent="0.4">
      <c r="A4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3.4.2</v>
      </c>
      <c r="B46" s="98" t="s">
        <v>151</v>
      </c>
      <c r="C46" s="57" t="s">
        <v>191</v>
      </c>
      <c r="D46" s="99"/>
      <c r="E46" s="75">
        <v>43259</v>
      </c>
      <c r="F46" s="76">
        <v>43259</v>
      </c>
      <c r="G46" s="58">
        <v>3</v>
      </c>
      <c r="H46" s="59">
        <v>0</v>
      </c>
      <c r="I46" s="60">
        <f t="shared" si="11"/>
        <v>1</v>
      </c>
      <c r="J46" s="73"/>
      <c r="K46" s="79"/>
      <c r="L46" s="79"/>
      <c r="M46" s="79"/>
      <c r="N46" s="79"/>
      <c r="O46" s="79"/>
      <c r="P46" s="79"/>
      <c r="Q46" s="79"/>
      <c r="R46" s="79"/>
      <c r="S46" s="79"/>
      <c r="T46" s="79"/>
      <c r="U46" s="79"/>
      <c r="V46" s="79"/>
      <c r="W46" s="79"/>
      <c r="X46" s="79"/>
      <c r="Y46" s="79"/>
      <c r="Z46" s="79"/>
      <c r="AA46" s="79"/>
      <c r="AB46" s="79"/>
      <c r="AC46" s="79"/>
      <c r="AD46" s="79"/>
      <c r="AE46" s="79"/>
    </row>
    <row r="47" spans="1:31" s="57" customFormat="1" ht="17.399999999999999" x14ac:dyDescent="0.4">
      <c r="A4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3.4.3</v>
      </c>
      <c r="B47" s="98" t="s">
        <v>154</v>
      </c>
      <c r="C47" s="57" t="s">
        <v>191</v>
      </c>
      <c r="D47" s="99"/>
      <c r="E47" s="75">
        <v>43259</v>
      </c>
      <c r="F47" s="76">
        <v>43259</v>
      </c>
      <c r="G47" s="58">
        <v>3</v>
      </c>
      <c r="H47" s="59">
        <v>0</v>
      </c>
      <c r="I47" s="60">
        <f t="shared" si="11"/>
        <v>1</v>
      </c>
      <c r="J47" s="73"/>
      <c r="K47" s="79"/>
      <c r="L47" s="79"/>
      <c r="M47" s="79"/>
      <c r="N47" s="79"/>
      <c r="O47" s="79"/>
      <c r="P47" s="79"/>
      <c r="Q47" s="79"/>
      <c r="R47" s="79"/>
      <c r="S47" s="79"/>
      <c r="T47" s="79"/>
      <c r="U47" s="79"/>
      <c r="V47" s="79"/>
      <c r="W47" s="79"/>
      <c r="X47" s="79"/>
      <c r="Y47" s="79"/>
      <c r="Z47" s="79"/>
      <c r="AA47" s="79"/>
      <c r="AB47" s="79"/>
      <c r="AC47" s="79"/>
      <c r="AD47" s="79"/>
      <c r="AE47" s="79"/>
    </row>
    <row r="48" spans="1:31" s="57" customFormat="1" ht="17.399999999999999" x14ac:dyDescent="0.4">
      <c r="A4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3.4.4</v>
      </c>
      <c r="B48" s="98" t="s">
        <v>153</v>
      </c>
      <c r="C48" s="57" t="s">
        <v>191</v>
      </c>
      <c r="D48" s="99"/>
      <c r="E48" s="75">
        <v>43259</v>
      </c>
      <c r="F48" s="76">
        <v>43259</v>
      </c>
      <c r="G48" s="58">
        <v>3</v>
      </c>
      <c r="H48" s="59">
        <v>0</v>
      </c>
      <c r="I48" s="60">
        <f t="shared" si="11"/>
        <v>1</v>
      </c>
      <c r="J48" s="73"/>
      <c r="K48" s="79"/>
      <c r="L48" s="79"/>
      <c r="M48" s="79"/>
      <c r="N48" s="79"/>
      <c r="O48" s="79"/>
      <c r="P48" s="79"/>
      <c r="Q48" s="79"/>
      <c r="R48" s="79"/>
      <c r="S48" s="79"/>
      <c r="T48" s="79"/>
      <c r="U48" s="79"/>
      <c r="V48" s="79"/>
      <c r="W48" s="79"/>
      <c r="X48" s="79"/>
      <c r="Y48" s="79"/>
      <c r="Z48" s="79"/>
      <c r="AA48" s="79"/>
      <c r="AB48" s="79"/>
      <c r="AC48" s="79"/>
      <c r="AD48" s="79"/>
      <c r="AE48" s="79"/>
    </row>
    <row r="49" spans="1:31" s="57" customFormat="1" ht="17.399999999999999" x14ac:dyDescent="0.4">
      <c r="A4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49" s="98" t="s">
        <v>150</v>
      </c>
      <c r="C49" s="57" t="s">
        <v>189</v>
      </c>
      <c r="D49" s="99"/>
      <c r="E49" s="75">
        <v>43259</v>
      </c>
      <c r="F49" s="76">
        <v>43259</v>
      </c>
      <c r="G49" s="58">
        <v>3</v>
      </c>
      <c r="H49" s="59">
        <f>AVERAGE(H50:H59)</f>
        <v>0</v>
      </c>
      <c r="I49" s="60">
        <f t="shared" ref="I49:I59" si="12">IF(OR(F49=0,E49=0)," - ",NETWORKDAYS(E49,F49))</f>
        <v>1</v>
      </c>
      <c r="J49" s="73"/>
      <c r="K49" s="79"/>
      <c r="L49" s="79"/>
      <c r="M49" s="79"/>
      <c r="N49" s="79"/>
      <c r="O49" s="79"/>
      <c r="P49" s="79"/>
      <c r="Q49" s="79"/>
      <c r="R49" s="79"/>
      <c r="S49" s="79"/>
      <c r="T49" s="79"/>
      <c r="U49" s="79"/>
      <c r="V49" s="79"/>
      <c r="W49" s="79"/>
      <c r="X49" s="79"/>
      <c r="Y49" s="79"/>
      <c r="Z49" s="79"/>
      <c r="AA49" s="79"/>
      <c r="AB49" s="79"/>
      <c r="AC49" s="79"/>
      <c r="AD49" s="79"/>
      <c r="AE49" s="79"/>
    </row>
    <row r="50" spans="1:31" s="57" customFormat="1" ht="17.399999999999999" x14ac:dyDescent="0.4">
      <c r="A5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50" s="98" t="s">
        <v>167</v>
      </c>
      <c r="C50" s="57" t="s">
        <v>189</v>
      </c>
      <c r="D50" s="99"/>
      <c r="E50" s="75">
        <v>43259</v>
      </c>
      <c r="F50" s="76">
        <v>43259</v>
      </c>
      <c r="G50" s="58">
        <v>3</v>
      </c>
      <c r="H50" s="59">
        <v>0</v>
      </c>
      <c r="I50" s="60">
        <f t="shared" si="12"/>
        <v>1</v>
      </c>
      <c r="J50" s="73"/>
      <c r="K50" s="79"/>
      <c r="L50" s="79"/>
      <c r="M50" s="79"/>
      <c r="N50" s="79"/>
      <c r="O50" s="79"/>
      <c r="P50" s="79"/>
      <c r="Q50" s="79"/>
      <c r="R50" s="79"/>
      <c r="S50" s="79"/>
      <c r="T50" s="79"/>
      <c r="U50" s="79"/>
      <c r="V50" s="79"/>
      <c r="W50" s="79"/>
      <c r="X50" s="79"/>
      <c r="Y50" s="79"/>
      <c r="Z50" s="79"/>
      <c r="AA50" s="79"/>
      <c r="AB50" s="79"/>
      <c r="AC50" s="79"/>
      <c r="AD50" s="79"/>
      <c r="AE50" s="79"/>
    </row>
    <row r="51" spans="1:31" s="57" customFormat="1" ht="17.399999999999999" x14ac:dyDescent="0.4">
      <c r="A5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3.5.2</v>
      </c>
      <c r="B51" s="98" t="s">
        <v>168</v>
      </c>
      <c r="C51" s="57" t="s">
        <v>189</v>
      </c>
      <c r="D51" s="99"/>
      <c r="E51" s="75">
        <v>43260</v>
      </c>
      <c r="F51" s="76">
        <v>43261</v>
      </c>
      <c r="G51" s="58">
        <v>3</v>
      </c>
      <c r="H51" s="59">
        <v>0</v>
      </c>
      <c r="I51" s="60">
        <f t="shared" ref="I51" si="13">IF(OR(F51=0,E51=0)," - ",NETWORKDAYS(E51,F51))</f>
        <v>0</v>
      </c>
      <c r="J51" s="73"/>
      <c r="K51" s="79"/>
      <c r="L51" s="79"/>
      <c r="M51" s="79"/>
      <c r="N51" s="79"/>
      <c r="O51" s="79"/>
      <c r="P51" s="79"/>
      <c r="Q51" s="79"/>
      <c r="R51" s="79"/>
      <c r="S51" s="79"/>
      <c r="T51" s="79"/>
      <c r="U51" s="79"/>
      <c r="V51" s="79"/>
      <c r="W51" s="79"/>
      <c r="X51" s="79"/>
      <c r="Y51" s="79"/>
      <c r="Z51" s="79"/>
      <c r="AA51" s="79"/>
      <c r="AB51" s="79"/>
      <c r="AC51" s="79"/>
      <c r="AD51" s="79"/>
      <c r="AE51" s="79"/>
    </row>
    <row r="52" spans="1:31" s="57" customFormat="1" ht="17.399999999999999" x14ac:dyDescent="0.4">
      <c r="A5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3.5.3</v>
      </c>
      <c r="B52" s="98" t="s">
        <v>170</v>
      </c>
      <c r="C52" s="57" t="s">
        <v>189</v>
      </c>
      <c r="D52" s="99"/>
      <c r="E52" s="75">
        <v>43260</v>
      </c>
      <c r="F52" s="76">
        <v>43261</v>
      </c>
      <c r="G52" s="58">
        <v>3</v>
      </c>
      <c r="H52" s="59">
        <v>0</v>
      </c>
      <c r="I52" s="60">
        <f t="shared" ref="I52" si="14">IF(OR(F52=0,E52=0)," - ",NETWORKDAYS(E52,F52))</f>
        <v>0</v>
      </c>
      <c r="J52" s="73"/>
      <c r="K52" s="79"/>
      <c r="L52" s="79"/>
      <c r="M52" s="79"/>
      <c r="N52" s="79"/>
      <c r="O52" s="79"/>
      <c r="P52" s="79"/>
      <c r="Q52" s="79"/>
      <c r="R52" s="79"/>
      <c r="S52" s="79"/>
      <c r="T52" s="79"/>
      <c r="U52" s="79"/>
      <c r="V52" s="79"/>
      <c r="W52" s="79"/>
      <c r="X52" s="79"/>
      <c r="Y52" s="79"/>
      <c r="Z52" s="79"/>
      <c r="AA52" s="79"/>
      <c r="AB52" s="79"/>
      <c r="AC52" s="79"/>
      <c r="AD52" s="79"/>
      <c r="AE52" s="79"/>
    </row>
    <row r="53" spans="1:31" s="57" customFormat="1" ht="17.399999999999999" x14ac:dyDescent="0.4">
      <c r="A5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3.5.4</v>
      </c>
      <c r="B53" s="98" t="s">
        <v>169</v>
      </c>
      <c r="C53" s="57" t="s">
        <v>189</v>
      </c>
      <c r="D53" s="99"/>
      <c r="E53" s="75">
        <v>43260</v>
      </c>
      <c r="F53" s="76">
        <v>43261</v>
      </c>
      <c r="G53" s="58">
        <v>3</v>
      </c>
      <c r="H53" s="59">
        <v>0</v>
      </c>
      <c r="I53" s="60">
        <f t="shared" ref="I53" si="15">IF(OR(F53=0,E53=0)," - ",NETWORKDAYS(E53,F53))</f>
        <v>0</v>
      </c>
      <c r="J53" s="73"/>
      <c r="K53" s="79"/>
      <c r="L53" s="79"/>
      <c r="M53" s="79"/>
      <c r="N53" s="79"/>
      <c r="O53" s="79"/>
      <c r="P53" s="79"/>
      <c r="Q53" s="79"/>
      <c r="R53" s="79"/>
      <c r="S53" s="79"/>
      <c r="T53" s="79"/>
      <c r="U53" s="79"/>
      <c r="V53" s="79"/>
      <c r="W53" s="79"/>
      <c r="X53" s="79"/>
      <c r="Y53" s="79"/>
      <c r="Z53" s="79"/>
      <c r="AA53" s="79"/>
      <c r="AB53" s="79"/>
      <c r="AC53" s="79"/>
      <c r="AD53" s="79"/>
      <c r="AE53" s="79"/>
    </row>
    <row r="54" spans="1:31" s="57" customFormat="1" ht="17.399999999999999" x14ac:dyDescent="0.4">
      <c r="A5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3.5.5</v>
      </c>
      <c r="B54" s="98" t="s">
        <v>171</v>
      </c>
      <c r="C54" s="57" t="s">
        <v>189</v>
      </c>
      <c r="D54" s="99"/>
      <c r="E54" s="75">
        <v>43260</v>
      </c>
      <c r="F54" s="76">
        <v>43261</v>
      </c>
      <c r="G54" s="58">
        <v>3</v>
      </c>
      <c r="H54" s="59">
        <v>0</v>
      </c>
      <c r="I54" s="60">
        <f t="shared" ref="I54" si="16">IF(OR(F54=0,E54=0)," - ",NETWORKDAYS(E54,F54))</f>
        <v>0</v>
      </c>
      <c r="J54" s="73"/>
      <c r="K54" s="79"/>
      <c r="L54" s="79"/>
      <c r="M54" s="79"/>
      <c r="N54" s="79"/>
      <c r="O54" s="79"/>
      <c r="P54" s="79"/>
      <c r="Q54" s="79"/>
      <c r="R54" s="79"/>
      <c r="S54" s="79"/>
      <c r="T54" s="79"/>
      <c r="U54" s="79"/>
      <c r="V54" s="79"/>
      <c r="W54" s="79"/>
      <c r="X54" s="79"/>
      <c r="Y54" s="79"/>
      <c r="Z54" s="79"/>
      <c r="AA54" s="79"/>
      <c r="AB54" s="79"/>
      <c r="AC54" s="79"/>
      <c r="AD54" s="79"/>
      <c r="AE54" s="79"/>
    </row>
    <row r="55" spans="1:31" s="57" customFormat="1" ht="17.399999999999999" x14ac:dyDescent="0.4">
      <c r="A5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3.5.6</v>
      </c>
      <c r="B55" s="98" t="s">
        <v>173</v>
      </c>
      <c r="C55" s="57" t="s">
        <v>189</v>
      </c>
      <c r="D55" s="99"/>
      <c r="E55" s="75">
        <v>43260</v>
      </c>
      <c r="F55" s="76">
        <v>43261</v>
      </c>
      <c r="G55" s="58">
        <v>3</v>
      </c>
      <c r="H55" s="59">
        <v>0</v>
      </c>
      <c r="I55" s="60">
        <f t="shared" ref="I55" si="17">IF(OR(F55=0,E55=0)," - ",NETWORKDAYS(E55,F55))</f>
        <v>0</v>
      </c>
      <c r="J55" s="73"/>
      <c r="K55" s="79"/>
      <c r="L55" s="79"/>
      <c r="M55" s="79"/>
      <c r="N55" s="79"/>
      <c r="O55" s="79"/>
      <c r="P55" s="79"/>
      <c r="Q55" s="79"/>
      <c r="R55" s="79"/>
      <c r="S55" s="79"/>
      <c r="T55" s="79"/>
      <c r="U55" s="79"/>
      <c r="V55" s="79"/>
      <c r="W55" s="79"/>
      <c r="X55" s="79"/>
      <c r="Y55" s="79"/>
      <c r="Z55" s="79"/>
      <c r="AA55" s="79"/>
      <c r="AB55" s="79"/>
      <c r="AC55" s="79"/>
      <c r="AD55" s="79"/>
      <c r="AE55" s="79"/>
    </row>
    <row r="56" spans="1:31" s="57" customFormat="1" ht="17.399999999999999" x14ac:dyDescent="0.4">
      <c r="A5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3.5.7</v>
      </c>
      <c r="B56" s="98" t="s">
        <v>172</v>
      </c>
      <c r="C56" s="57" t="s">
        <v>189</v>
      </c>
      <c r="D56" s="99"/>
      <c r="E56" s="75">
        <v>43260</v>
      </c>
      <c r="F56" s="76">
        <v>43261</v>
      </c>
      <c r="G56" s="58">
        <v>3</v>
      </c>
      <c r="H56" s="59">
        <v>0</v>
      </c>
      <c r="I56" s="60">
        <f t="shared" ref="I56" si="18">IF(OR(F56=0,E56=0)," - ",NETWORKDAYS(E56,F56))</f>
        <v>0</v>
      </c>
      <c r="J56" s="73"/>
      <c r="K56" s="79"/>
      <c r="L56" s="79"/>
      <c r="M56" s="79"/>
      <c r="N56" s="79"/>
      <c r="O56" s="79"/>
      <c r="P56" s="79"/>
      <c r="Q56" s="79"/>
      <c r="R56" s="79"/>
      <c r="S56" s="79"/>
      <c r="T56" s="79"/>
      <c r="U56" s="79"/>
      <c r="V56" s="79"/>
      <c r="W56" s="79"/>
      <c r="X56" s="79"/>
      <c r="Y56" s="79"/>
      <c r="Z56" s="79"/>
      <c r="AA56" s="79"/>
      <c r="AB56" s="79"/>
      <c r="AC56" s="79"/>
      <c r="AD56" s="79"/>
      <c r="AE56" s="79"/>
    </row>
    <row r="57" spans="1:31" s="57" customFormat="1" ht="17.399999999999999" x14ac:dyDescent="0.4">
      <c r="A5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3.5.8</v>
      </c>
      <c r="B57" s="98" t="s">
        <v>157</v>
      </c>
      <c r="C57" s="57" t="s">
        <v>189</v>
      </c>
      <c r="D57" s="99"/>
      <c r="E57" s="75">
        <v>43260</v>
      </c>
      <c r="F57" s="76">
        <v>43261</v>
      </c>
      <c r="G57" s="58">
        <v>3</v>
      </c>
      <c r="H57" s="59">
        <v>0</v>
      </c>
      <c r="I57" s="60">
        <f t="shared" si="12"/>
        <v>0</v>
      </c>
      <c r="J57" s="73"/>
      <c r="K57" s="79"/>
      <c r="L57" s="79"/>
      <c r="M57" s="79"/>
      <c r="N57" s="79"/>
      <c r="O57" s="79"/>
      <c r="P57" s="79"/>
      <c r="Q57" s="79"/>
      <c r="R57" s="79"/>
      <c r="S57" s="79"/>
      <c r="T57" s="79"/>
      <c r="U57" s="79"/>
      <c r="V57" s="79"/>
      <c r="W57" s="79"/>
      <c r="X57" s="79"/>
      <c r="Y57" s="79"/>
      <c r="Z57" s="79"/>
      <c r="AA57" s="79"/>
      <c r="AB57" s="79"/>
      <c r="AC57" s="79"/>
      <c r="AD57" s="79"/>
      <c r="AE57" s="79"/>
    </row>
    <row r="58" spans="1:31" s="57" customFormat="1" ht="17.399999999999999" x14ac:dyDescent="0.4">
      <c r="A5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3.5.9</v>
      </c>
      <c r="B58" s="98" t="s">
        <v>165</v>
      </c>
      <c r="C58" s="57" t="s">
        <v>189</v>
      </c>
      <c r="D58" s="99"/>
      <c r="E58" s="75">
        <v>43260</v>
      </c>
      <c r="F58" s="76">
        <v>43261</v>
      </c>
      <c r="G58" s="58">
        <v>3</v>
      </c>
      <c r="H58" s="59">
        <v>0</v>
      </c>
      <c r="I58" s="60">
        <f t="shared" si="12"/>
        <v>0</v>
      </c>
      <c r="J58" s="73"/>
      <c r="K58" s="79"/>
      <c r="L58" s="79"/>
      <c r="M58" s="79"/>
      <c r="N58" s="79"/>
      <c r="O58" s="79"/>
      <c r="P58" s="79"/>
      <c r="Q58" s="79"/>
      <c r="R58" s="79"/>
      <c r="S58" s="79"/>
      <c r="T58" s="79"/>
      <c r="U58" s="79"/>
      <c r="V58" s="79"/>
      <c r="W58" s="79"/>
      <c r="X58" s="79"/>
      <c r="Y58" s="79"/>
      <c r="Z58" s="79"/>
      <c r="AA58" s="79"/>
      <c r="AB58" s="79"/>
      <c r="AC58" s="79"/>
      <c r="AD58" s="79"/>
      <c r="AE58" s="79"/>
    </row>
    <row r="59" spans="1:31" s="57" customFormat="1" ht="17.399999999999999" x14ac:dyDescent="0.4">
      <c r="A5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3.5.10</v>
      </c>
      <c r="B59" s="98" t="s">
        <v>166</v>
      </c>
      <c r="C59" s="57" t="s">
        <v>189</v>
      </c>
      <c r="D59" s="99"/>
      <c r="E59" s="75">
        <v>43260</v>
      </c>
      <c r="F59" s="76">
        <v>43261</v>
      </c>
      <c r="G59" s="58">
        <v>3</v>
      </c>
      <c r="H59" s="59">
        <v>0</v>
      </c>
      <c r="I59" s="60">
        <f t="shared" si="12"/>
        <v>0</v>
      </c>
      <c r="J59" s="73"/>
      <c r="K59" s="79"/>
      <c r="L59" s="79"/>
      <c r="M59" s="79"/>
      <c r="N59" s="79"/>
      <c r="O59" s="79"/>
      <c r="P59" s="79"/>
      <c r="Q59" s="79"/>
      <c r="R59" s="79"/>
      <c r="S59" s="79"/>
      <c r="T59" s="79"/>
      <c r="U59" s="79"/>
      <c r="V59" s="79"/>
      <c r="W59" s="79"/>
      <c r="X59" s="79"/>
      <c r="Y59" s="79"/>
      <c r="Z59" s="79"/>
      <c r="AA59" s="79"/>
      <c r="AB59" s="79"/>
      <c r="AC59" s="79"/>
      <c r="AD59" s="79"/>
      <c r="AE59" s="79"/>
    </row>
    <row r="60" spans="1:31" s="51" customFormat="1" ht="17.399999999999999" x14ac:dyDescent="0.4">
      <c r="A60" s="49" t="str">
        <f>IF(ISERROR(VALUE(SUBSTITUTE(prevWBS,".",""))),"1",IF(ISERROR(FIND("`",SUBSTITUTE(prevWBS,".","`",1))),TEXT(VALUE(prevWBS)+1,"#"),TEXT(VALUE(LEFT(prevWBS,FIND("`",SUBSTITUTE(prevWBS,".","`",1))-1))+1,"#")))</f>
        <v>4</v>
      </c>
      <c r="B60" s="50" t="s">
        <v>174</v>
      </c>
      <c r="D60" s="52"/>
      <c r="E60" s="77"/>
      <c r="F60" s="77" t="str">
        <f t="shared" si="7"/>
        <v xml:space="preserve"> - </v>
      </c>
      <c r="G60" s="53"/>
      <c r="H60" s="54"/>
      <c r="I60" s="55" t="str">
        <f t="shared" si="2"/>
        <v xml:space="preserve"> - </v>
      </c>
      <c r="J60" s="74"/>
      <c r="K60" s="81"/>
      <c r="L60" s="81"/>
      <c r="M60" s="81"/>
      <c r="N60" s="81"/>
      <c r="O60" s="81"/>
      <c r="P60" s="81"/>
      <c r="Q60" s="81"/>
      <c r="R60" s="81"/>
      <c r="S60" s="81"/>
      <c r="T60" s="81"/>
      <c r="U60" s="81"/>
      <c r="V60" s="81"/>
      <c r="W60" s="81"/>
      <c r="X60" s="81"/>
      <c r="Y60" s="81"/>
      <c r="Z60" s="81"/>
      <c r="AA60" s="81"/>
      <c r="AB60" s="81"/>
      <c r="AC60" s="81"/>
      <c r="AD60" s="81"/>
      <c r="AE60" s="81"/>
    </row>
    <row r="61" spans="1:31" s="57" customFormat="1" ht="17.399999999999999" x14ac:dyDescent="0.4">
      <c r="A6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61" s="98" t="s">
        <v>175</v>
      </c>
      <c r="C61" s="57" t="s">
        <v>189</v>
      </c>
      <c r="D61" s="99"/>
      <c r="E61" s="75">
        <v>43260</v>
      </c>
      <c r="F61" s="76">
        <v>43261</v>
      </c>
      <c r="G61" s="58">
        <v>1</v>
      </c>
      <c r="H61" s="59">
        <v>0</v>
      </c>
      <c r="I61" s="60">
        <f t="shared" si="2"/>
        <v>0</v>
      </c>
      <c r="J61" s="73"/>
      <c r="K61" s="79"/>
      <c r="L61" s="79"/>
      <c r="M61" s="79"/>
      <c r="N61" s="79"/>
      <c r="O61" s="79"/>
      <c r="P61" s="79"/>
      <c r="Q61" s="79"/>
      <c r="R61" s="79"/>
      <c r="S61" s="79"/>
      <c r="T61" s="79"/>
      <c r="U61" s="79"/>
      <c r="V61" s="79"/>
      <c r="W61" s="79"/>
      <c r="X61" s="79"/>
      <c r="Y61" s="79"/>
      <c r="Z61" s="79"/>
      <c r="AA61" s="79"/>
      <c r="AB61" s="79"/>
      <c r="AC61" s="79"/>
      <c r="AD61" s="79"/>
      <c r="AE61" s="79"/>
    </row>
    <row r="62" spans="1:31" s="57" customFormat="1" ht="17.399999999999999" x14ac:dyDescent="0.4">
      <c r="A6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62" s="98" t="s">
        <v>192</v>
      </c>
      <c r="C62" s="57" t="s">
        <v>189</v>
      </c>
      <c r="D62" s="99"/>
      <c r="E62" s="75">
        <v>43260</v>
      </c>
      <c r="F62" s="76">
        <v>43261</v>
      </c>
      <c r="G62" s="58">
        <v>1</v>
      </c>
      <c r="H62" s="59">
        <v>0</v>
      </c>
      <c r="I62" s="60">
        <f t="shared" si="2"/>
        <v>0</v>
      </c>
      <c r="J62" s="73"/>
      <c r="K62" s="79"/>
      <c r="L62" s="79"/>
      <c r="M62" s="79"/>
      <c r="N62" s="79"/>
      <c r="O62" s="79"/>
      <c r="P62" s="79"/>
      <c r="Q62" s="79"/>
      <c r="R62" s="79"/>
      <c r="S62" s="79"/>
      <c r="T62" s="79"/>
      <c r="U62" s="79"/>
      <c r="V62" s="79"/>
      <c r="W62" s="79"/>
      <c r="X62" s="79"/>
      <c r="Y62" s="79"/>
      <c r="Z62" s="79"/>
      <c r="AA62" s="79"/>
      <c r="AB62" s="79"/>
      <c r="AC62" s="79"/>
      <c r="AD62" s="79"/>
      <c r="AE62" s="79"/>
    </row>
    <row r="63" spans="1:31" s="57" customFormat="1" ht="17.399999999999999" x14ac:dyDescent="0.4">
      <c r="A6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63" s="98" t="s">
        <v>176</v>
      </c>
      <c r="C63" s="57" t="s">
        <v>193</v>
      </c>
      <c r="D63" s="99"/>
      <c r="E63" s="75">
        <v>43260</v>
      </c>
      <c r="F63" s="76">
        <v>43261</v>
      </c>
      <c r="G63" s="58">
        <v>1</v>
      </c>
      <c r="H63" s="59">
        <v>0</v>
      </c>
      <c r="I63" s="60">
        <f t="shared" si="2"/>
        <v>0</v>
      </c>
      <c r="J63" s="73"/>
      <c r="K63" s="79"/>
      <c r="L63" s="79"/>
      <c r="M63" s="79"/>
      <c r="N63" s="79"/>
      <c r="O63" s="79"/>
      <c r="P63" s="79"/>
      <c r="Q63" s="79"/>
      <c r="R63" s="79"/>
      <c r="S63" s="79"/>
      <c r="T63" s="79"/>
      <c r="U63" s="79"/>
      <c r="V63" s="79"/>
      <c r="W63" s="79"/>
      <c r="X63" s="79"/>
      <c r="Y63" s="79"/>
      <c r="Z63" s="79"/>
      <c r="AA63" s="79"/>
      <c r="AB63" s="79"/>
      <c r="AC63" s="79"/>
      <c r="AD63" s="79"/>
      <c r="AE63" s="79"/>
    </row>
    <row r="64" spans="1:31" s="57" customFormat="1" ht="17.399999999999999" x14ac:dyDescent="0.4">
      <c r="A6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64" s="98" t="s">
        <v>177</v>
      </c>
      <c r="C64" s="57" t="s">
        <v>193</v>
      </c>
      <c r="D64" s="99"/>
      <c r="E64" s="75">
        <v>43260</v>
      </c>
      <c r="F64" s="76">
        <v>43261</v>
      </c>
      <c r="G64" s="58">
        <v>1</v>
      </c>
      <c r="H64" s="59">
        <v>0</v>
      </c>
      <c r="I64" s="60">
        <f t="shared" si="2"/>
        <v>0</v>
      </c>
      <c r="J64" s="73"/>
      <c r="K64" s="79"/>
      <c r="L64" s="79"/>
      <c r="M64" s="79"/>
      <c r="N64" s="79"/>
      <c r="O64" s="79"/>
      <c r="P64" s="79"/>
      <c r="Q64" s="79"/>
      <c r="R64" s="79"/>
      <c r="S64" s="79"/>
      <c r="T64" s="79"/>
      <c r="U64" s="79"/>
      <c r="V64" s="79"/>
      <c r="W64" s="79"/>
      <c r="X64" s="79"/>
      <c r="Y64" s="79"/>
      <c r="Z64" s="79"/>
      <c r="AA64" s="79"/>
      <c r="AB64" s="79"/>
      <c r="AC64" s="79"/>
      <c r="AD64" s="79"/>
      <c r="AE64" s="79"/>
    </row>
    <row r="65" spans="1:31" s="51" customFormat="1" ht="17.399999999999999" x14ac:dyDescent="0.4">
      <c r="A65" s="49" t="str">
        <f>IF(ISERROR(VALUE(SUBSTITUTE(prevWBS,".",""))),"1",IF(ISERROR(FIND("`",SUBSTITUTE(prevWBS,".","`",1))),TEXT(VALUE(prevWBS)+1,"#"),TEXT(VALUE(LEFT(prevWBS,FIND("`",SUBSTITUTE(prevWBS,".","`",1))-1))+1,"#")))</f>
        <v>5</v>
      </c>
      <c r="B65" s="50" t="s">
        <v>178</v>
      </c>
      <c r="D65" s="52"/>
      <c r="E65" s="77"/>
      <c r="F65" s="77" t="str">
        <f t="shared" ref="F65" si="19">IF(ISBLANK(E65)," - ",IF(G65=0,E65,E65+G65-1))</f>
        <v xml:space="preserve"> - </v>
      </c>
      <c r="G65" s="53"/>
      <c r="H65" s="54"/>
      <c r="I65" s="55" t="str">
        <f t="shared" ref="I65:I67" si="20">IF(OR(F65=0,E65=0)," - ",NETWORKDAYS(E65,F65))</f>
        <v xml:space="preserve"> - </v>
      </c>
      <c r="J65" s="74"/>
      <c r="K65" s="81"/>
      <c r="L65" s="81"/>
      <c r="M65" s="81"/>
      <c r="N65" s="81"/>
      <c r="O65" s="81"/>
      <c r="P65" s="81"/>
      <c r="Q65" s="81"/>
      <c r="R65" s="81"/>
      <c r="S65" s="81"/>
      <c r="T65" s="81"/>
      <c r="U65" s="81"/>
      <c r="V65" s="81"/>
      <c r="W65" s="81"/>
      <c r="X65" s="81"/>
      <c r="Y65" s="81"/>
      <c r="Z65" s="81"/>
      <c r="AA65" s="81"/>
      <c r="AB65" s="81"/>
      <c r="AC65" s="81"/>
      <c r="AD65" s="81"/>
      <c r="AE65" s="81"/>
    </row>
    <row r="66" spans="1:31" s="57" customFormat="1" ht="17.399999999999999" x14ac:dyDescent="0.4">
      <c r="A6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6" s="98" t="s">
        <v>179</v>
      </c>
      <c r="C66" s="57" t="s">
        <v>191</v>
      </c>
      <c r="D66" s="99"/>
      <c r="E66" s="75">
        <v>43262</v>
      </c>
      <c r="F66" s="76">
        <v>43262</v>
      </c>
      <c r="G66" s="58">
        <v>1</v>
      </c>
      <c r="H66" s="59">
        <v>0</v>
      </c>
      <c r="I66" s="60">
        <f t="shared" si="20"/>
        <v>1</v>
      </c>
      <c r="J66" s="73"/>
      <c r="K66" s="79"/>
      <c r="L66" s="79"/>
      <c r="M66" s="79"/>
      <c r="N66" s="79"/>
      <c r="O66" s="79"/>
      <c r="P66" s="79"/>
      <c r="Q66" s="79"/>
      <c r="R66" s="79"/>
      <c r="S66" s="79"/>
      <c r="T66" s="79"/>
      <c r="U66" s="79"/>
      <c r="V66" s="79"/>
      <c r="W66" s="79"/>
      <c r="X66" s="79"/>
      <c r="Y66" s="79"/>
      <c r="Z66" s="79"/>
      <c r="AA66" s="79"/>
      <c r="AB66" s="79"/>
      <c r="AC66" s="79"/>
      <c r="AD66" s="79"/>
      <c r="AE66" s="79"/>
    </row>
    <row r="67" spans="1:31" s="57" customFormat="1" ht="17.399999999999999" x14ac:dyDescent="0.4">
      <c r="A6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67" s="98" t="s">
        <v>180</v>
      </c>
      <c r="C67" s="57" t="s">
        <v>191</v>
      </c>
      <c r="D67" s="99"/>
      <c r="E67" s="75">
        <v>43263</v>
      </c>
      <c r="F67" s="76">
        <v>43263</v>
      </c>
      <c r="G67" s="58">
        <v>1</v>
      </c>
      <c r="H67" s="59">
        <v>0</v>
      </c>
      <c r="I67" s="60">
        <f t="shared" si="20"/>
        <v>1</v>
      </c>
      <c r="J67" s="73"/>
      <c r="K67" s="79"/>
      <c r="L67" s="79"/>
      <c r="M67" s="79"/>
      <c r="N67" s="79"/>
      <c r="O67" s="79"/>
      <c r="P67" s="79"/>
      <c r="Q67" s="79"/>
      <c r="R67" s="79"/>
      <c r="S67" s="79"/>
      <c r="T67" s="79"/>
      <c r="U67" s="79"/>
      <c r="V67" s="79"/>
      <c r="W67" s="79"/>
      <c r="X67" s="79"/>
      <c r="Y67" s="79"/>
      <c r="Z67" s="79"/>
      <c r="AA67" s="79"/>
      <c r="AB67" s="79"/>
      <c r="AC67" s="79"/>
      <c r="AD67" s="79"/>
      <c r="AE67" s="79"/>
    </row>
  </sheetData>
  <sheetProtection formatCells="0" formatColumns="0" formatRows="0" insertRows="0" deleteRows="0"/>
  <mergeCells count="9">
    <mergeCell ref="K1:AE1"/>
    <mergeCell ref="C5:E5"/>
    <mergeCell ref="R4:X4"/>
    <mergeCell ref="K4:Q4"/>
    <mergeCell ref="C4:E4"/>
    <mergeCell ref="R5:X5"/>
    <mergeCell ref="K5:Q5"/>
    <mergeCell ref="Y4:AE4"/>
    <mergeCell ref="Y5:AE5"/>
  </mergeCells>
  <phoneticPr fontId="3" type="noConversion"/>
  <conditionalFormatting sqref="H8:H9 H23:H29 H34 H36:H38 H60:H64 H17:H19">
    <cfRule type="dataBar" priority="15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AE7">
    <cfRule type="expression" dxfId="50" priority="199">
      <formula>K$6=TODAY()</formula>
    </cfRule>
  </conditionalFormatting>
  <conditionalFormatting sqref="K8:AE9 K17:AE67">
    <cfRule type="expression" dxfId="49" priority="202">
      <formula>AND($E8&lt;=K$6,ROUNDDOWN(($F8-$E8+1)*$H8,0)+$E8-1&gt;=K$6)</formula>
    </cfRule>
    <cfRule type="expression" dxfId="48" priority="203">
      <formula>AND(NOT(ISBLANK($E8)),$E8&lt;=K$6,$F8&gt;=K$6)</formula>
    </cfRule>
  </conditionalFormatting>
  <conditionalFormatting sqref="K6:AE9 K23:AE30 K34:AE34 K60:AE64 K17:AE19">
    <cfRule type="expression" dxfId="47" priority="162">
      <formula>K$6=TODAY()</formula>
    </cfRule>
  </conditionalFormatting>
  <conditionalFormatting sqref="H20">
    <cfRule type="dataBar" priority="147">
      <dataBar>
        <cfvo type="num" val="0"/>
        <cfvo type="num" val="1"/>
        <color theme="0" tint="-0.34998626667073579"/>
      </dataBar>
      <extLst>
        <ext xmlns:x14="http://schemas.microsoft.com/office/spreadsheetml/2009/9/main" uri="{B025F937-C7B1-47D3-B67F-A62EFF666E3E}">
          <x14:id>{79C1CFD6-5EE8-4E7E-AD76-0E8300476654}</x14:id>
        </ext>
      </extLst>
    </cfRule>
  </conditionalFormatting>
  <conditionalFormatting sqref="K20:AE20">
    <cfRule type="expression" dxfId="46" priority="148">
      <formula>K$6=TODAY()</formula>
    </cfRule>
  </conditionalFormatting>
  <conditionalFormatting sqref="H21">
    <cfRule type="dataBar" priority="143">
      <dataBar>
        <cfvo type="num" val="0"/>
        <cfvo type="num" val="1"/>
        <color theme="0" tint="-0.34998626667073579"/>
      </dataBar>
      <extLst>
        <ext xmlns:x14="http://schemas.microsoft.com/office/spreadsheetml/2009/9/main" uri="{B025F937-C7B1-47D3-B67F-A62EFF666E3E}">
          <x14:id>{D35CA160-5ED1-4921-8823-BDA99373BBF4}</x14:id>
        </ext>
      </extLst>
    </cfRule>
  </conditionalFormatting>
  <conditionalFormatting sqref="K21:AE21">
    <cfRule type="expression" dxfId="45" priority="144">
      <formula>K$6=TODAY()</formula>
    </cfRule>
  </conditionalFormatting>
  <conditionalFormatting sqref="H22">
    <cfRule type="dataBar" priority="135">
      <dataBar>
        <cfvo type="num" val="0"/>
        <cfvo type="num" val="1"/>
        <color theme="0" tint="-0.34998626667073579"/>
      </dataBar>
      <extLst>
        <ext xmlns:x14="http://schemas.microsoft.com/office/spreadsheetml/2009/9/main" uri="{B025F937-C7B1-47D3-B67F-A62EFF666E3E}">
          <x14:id>{D3097085-DF7A-4CC6-B49E-C75D40AECCA3}</x14:id>
        </ext>
      </extLst>
    </cfRule>
  </conditionalFormatting>
  <conditionalFormatting sqref="K22:AE22">
    <cfRule type="expression" dxfId="44" priority="136">
      <formula>K$6=TODAY()</formula>
    </cfRule>
  </conditionalFormatting>
  <conditionalFormatting sqref="K31:AE31">
    <cfRule type="expression" dxfId="43" priority="128">
      <formula>K$6=TODAY()</formula>
    </cfRule>
  </conditionalFormatting>
  <conditionalFormatting sqref="K32:AE32">
    <cfRule type="expression" dxfId="42" priority="124">
      <formula>K$6=TODAY()</formula>
    </cfRule>
  </conditionalFormatting>
  <conditionalFormatting sqref="K33:AE33">
    <cfRule type="expression" dxfId="41" priority="120">
      <formula>K$6=TODAY()</formula>
    </cfRule>
  </conditionalFormatting>
  <conditionalFormatting sqref="K36:AE36">
    <cfRule type="expression" dxfId="40" priority="116">
      <formula>K$6=TODAY()</formula>
    </cfRule>
  </conditionalFormatting>
  <conditionalFormatting sqref="K38:AE38">
    <cfRule type="expression" dxfId="39" priority="112">
      <formula>K$6=TODAY()</formula>
    </cfRule>
  </conditionalFormatting>
  <conditionalFormatting sqref="K37:AE37">
    <cfRule type="expression" dxfId="38" priority="108">
      <formula>K$6=TODAY()</formula>
    </cfRule>
  </conditionalFormatting>
  <conditionalFormatting sqref="H35:H36">
    <cfRule type="dataBar" priority="101">
      <dataBar>
        <cfvo type="num" val="0"/>
        <cfvo type="num" val="1"/>
        <color theme="0" tint="-0.34998626667073579"/>
      </dataBar>
      <extLst>
        <ext xmlns:x14="http://schemas.microsoft.com/office/spreadsheetml/2009/9/main" uri="{B025F937-C7B1-47D3-B67F-A62EFF666E3E}">
          <x14:id>{1459414F-3454-4ABD-9CF2-2F0CC100DBA1}</x14:id>
        </ext>
      </extLst>
    </cfRule>
  </conditionalFormatting>
  <conditionalFormatting sqref="K35:AE36">
    <cfRule type="expression" dxfId="37" priority="104">
      <formula>K$6=TODAY()</formula>
    </cfRule>
  </conditionalFormatting>
  <conditionalFormatting sqref="H30:H33">
    <cfRule type="dataBar" priority="102">
      <dataBar>
        <cfvo type="num" val="0"/>
        <cfvo type="num" val="1"/>
        <color theme="0" tint="-0.34998626667073579"/>
      </dataBar>
      <extLst>
        <ext xmlns:x14="http://schemas.microsoft.com/office/spreadsheetml/2009/9/main" uri="{B025F937-C7B1-47D3-B67F-A62EFF666E3E}">
          <x14:id>{AAD2B432-D347-4CBA-BC80-15FC865408FF}</x14:id>
        </ext>
      </extLst>
    </cfRule>
  </conditionalFormatting>
  <conditionalFormatting sqref="H41:H43">
    <cfRule type="dataBar" priority="82">
      <dataBar>
        <cfvo type="num" val="0"/>
        <cfvo type="num" val="1"/>
        <color theme="0" tint="-0.34998626667073579"/>
      </dataBar>
      <extLst>
        <ext xmlns:x14="http://schemas.microsoft.com/office/spreadsheetml/2009/9/main" uri="{B025F937-C7B1-47D3-B67F-A62EFF666E3E}">
          <x14:id>{6E038684-DB0B-40E9-8E9D-9C3724E7AEAC}</x14:id>
        </ext>
      </extLst>
    </cfRule>
  </conditionalFormatting>
  <conditionalFormatting sqref="H46:H48">
    <cfRule type="dataBar" priority="64">
      <dataBar>
        <cfvo type="num" val="0"/>
        <cfvo type="num" val="1"/>
        <color theme="0" tint="-0.34998626667073579"/>
      </dataBar>
      <extLst>
        <ext xmlns:x14="http://schemas.microsoft.com/office/spreadsheetml/2009/9/main" uri="{B025F937-C7B1-47D3-B67F-A62EFF666E3E}">
          <x14:id>{0BC9782A-DEBC-4015-AFBE-4F6058477F5D}</x14:id>
        </ext>
      </extLst>
    </cfRule>
  </conditionalFormatting>
  <conditionalFormatting sqref="H39">
    <cfRule type="dataBar" priority="96">
      <dataBar>
        <cfvo type="num" val="0"/>
        <cfvo type="num" val="1"/>
        <color theme="0" tint="-0.34998626667073579"/>
      </dataBar>
      <extLst>
        <ext xmlns:x14="http://schemas.microsoft.com/office/spreadsheetml/2009/9/main" uri="{B025F937-C7B1-47D3-B67F-A62EFF666E3E}">
          <x14:id>{1DE4AB21-03FB-4833-888E-25134D737150}</x14:id>
        </ext>
      </extLst>
    </cfRule>
  </conditionalFormatting>
  <conditionalFormatting sqref="K39:AE39">
    <cfRule type="expression" dxfId="36" priority="97">
      <formula>K$6=TODAY()</formula>
    </cfRule>
  </conditionalFormatting>
  <conditionalFormatting sqref="K43:AE43">
    <cfRule type="expression" dxfId="35" priority="93">
      <formula>K$6=TODAY()</formula>
    </cfRule>
  </conditionalFormatting>
  <conditionalFormatting sqref="K42:AE42">
    <cfRule type="expression" dxfId="34" priority="90">
      <formula>K$6=TODAY()</formula>
    </cfRule>
  </conditionalFormatting>
  <conditionalFormatting sqref="K41:AE41">
    <cfRule type="expression" dxfId="33" priority="87">
      <formula>K$6=TODAY()</formula>
    </cfRule>
  </conditionalFormatting>
  <conditionalFormatting sqref="H40">
    <cfRule type="dataBar" priority="83">
      <dataBar>
        <cfvo type="num" val="0"/>
        <cfvo type="num" val="1"/>
        <color theme="0" tint="-0.34998626667073579"/>
      </dataBar>
      <extLst>
        <ext xmlns:x14="http://schemas.microsoft.com/office/spreadsheetml/2009/9/main" uri="{B025F937-C7B1-47D3-B67F-A62EFF666E3E}">
          <x14:id>{577DEA17-DF7E-450C-99E4-B258E0796350}</x14:id>
        </ext>
      </extLst>
    </cfRule>
  </conditionalFormatting>
  <conditionalFormatting sqref="K40:AE40">
    <cfRule type="expression" dxfId="32" priority="84">
      <formula>K$6=TODAY()</formula>
    </cfRule>
  </conditionalFormatting>
  <conditionalFormatting sqref="H44">
    <cfRule type="dataBar" priority="78">
      <dataBar>
        <cfvo type="num" val="0"/>
        <cfvo type="num" val="1"/>
        <color theme="0" tint="-0.34998626667073579"/>
      </dataBar>
      <extLst>
        <ext xmlns:x14="http://schemas.microsoft.com/office/spreadsheetml/2009/9/main" uri="{B025F937-C7B1-47D3-B67F-A62EFF666E3E}">
          <x14:id>{8A858107-B5CC-48BE-996F-6363BCE546CF}</x14:id>
        </ext>
      </extLst>
    </cfRule>
  </conditionalFormatting>
  <conditionalFormatting sqref="K44:AE44">
    <cfRule type="expression" dxfId="31" priority="79">
      <formula>K$6=TODAY()</formula>
    </cfRule>
  </conditionalFormatting>
  <conditionalFormatting sqref="K48:AE48">
    <cfRule type="expression" dxfId="30" priority="75">
      <formula>K$6=TODAY()</formula>
    </cfRule>
  </conditionalFormatting>
  <conditionalFormatting sqref="K47:AE47">
    <cfRule type="expression" dxfId="29" priority="72">
      <formula>K$6=TODAY()</formula>
    </cfRule>
  </conditionalFormatting>
  <conditionalFormatting sqref="K46:AE46">
    <cfRule type="expression" dxfId="28" priority="69">
      <formula>K$6=TODAY()</formula>
    </cfRule>
  </conditionalFormatting>
  <conditionalFormatting sqref="H45">
    <cfRule type="dataBar" priority="65">
      <dataBar>
        <cfvo type="num" val="0"/>
        <cfvo type="num" val="1"/>
        <color theme="0" tint="-0.34998626667073579"/>
      </dataBar>
      <extLst>
        <ext xmlns:x14="http://schemas.microsoft.com/office/spreadsheetml/2009/9/main" uri="{B025F937-C7B1-47D3-B67F-A62EFF666E3E}">
          <x14:id>{1B4A0BD2-E370-41A8-AE5A-BB9889B4B4BB}</x14:id>
        </ext>
      </extLst>
    </cfRule>
  </conditionalFormatting>
  <conditionalFormatting sqref="K45:AE45">
    <cfRule type="expression" dxfId="27" priority="66">
      <formula>K$6=TODAY()</formula>
    </cfRule>
  </conditionalFormatting>
  <conditionalFormatting sqref="H57:H59">
    <cfRule type="dataBar" priority="50">
      <dataBar>
        <cfvo type="num" val="0"/>
        <cfvo type="num" val="1"/>
        <color theme="0" tint="-0.34998626667073579"/>
      </dataBar>
      <extLst>
        <ext xmlns:x14="http://schemas.microsoft.com/office/spreadsheetml/2009/9/main" uri="{B025F937-C7B1-47D3-B67F-A62EFF666E3E}">
          <x14:id>{06A484DB-5549-47E5-8176-26B637F708B7}</x14:id>
        </ext>
      </extLst>
    </cfRule>
  </conditionalFormatting>
  <conditionalFormatting sqref="H51">
    <cfRule type="dataBar" priority="46">
      <dataBar>
        <cfvo type="num" val="0"/>
        <cfvo type="num" val="1"/>
        <color theme="0" tint="-0.34998626667073579"/>
      </dataBar>
      <extLst>
        <ext xmlns:x14="http://schemas.microsoft.com/office/spreadsheetml/2009/9/main" uri="{B025F937-C7B1-47D3-B67F-A62EFF666E3E}">
          <x14:id>{5CE59CDE-07F3-44E4-B9CD-A8C66FDB2D92}</x14:id>
        </ext>
      </extLst>
    </cfRule>
  </conditionalFormatting>
  <conditionalFormatting sqref="H53">
    <cfRule type="dataBar" priority="42">
      <dataBar>
        <cfvo type="num" val="0"/>
        <cfvo type="num" val="1"/>
        <color theme="0" tint="-0.34998626667073579"/>
      </dataBar>
      <extLst>
        <ext xmlns:x14="http://schemas.microsoft.com/office/spreadsheetml/2009/9/main" uri="{B025F937-C7B1-47D3-B67F-A62EFF666E3E}">
          <x14:id>{A0006B80-BDC4-469F-9B2D-50C7D4FBD2AA}</x14:id>
        </ext>
      </extLst>
    </cfRule>
  </conditionalFormatting>
  <conditionalFormatting sqref="H52">
    <cfRule type="dataBar" priority="38">
      <dataBar>
        <cfvo type="num" val="0"/>
        <cfvo type="num" val="1"/>
        <color theme="0" tint="-0.34998626667073579"/>
      </dataBar>
      <extLst>
        <ext xmlns:x14="http://schemas.microsoft.com/office/spreadsheetml/2009/9/main" uri="{B025F937-C7B1-47D3-B67F-A62EFF666E3E}">
          <x14:id>{E3CCBB03-3B51-4F70-8793-89F5429FD663}</x14:id>
        </ext>
      </extLst>
    </cfRule>
  </conditionalFormatting>
  <conditionalFormatting sqref="H49">
    <cfRule type="dataBar" priority="56">
      <dataBar>
        <cfvo type="num" val="0"/>
        <cfvo type="num" val="1"/>
        <color theme="0" tint="-0.34998626667073579"/>
      </dataBar>
      <extLst>
        <ext xmlns:x14="http://schemas.microsoft.com/office/spreadsheetml/2009/9/main" uri="{B025F937-C7B1-47D3-B67F-A62EFF666E3E}">
          <x14:id>{03D864E3-8699-45A1-BF10-3D52BC1B6416}</x14:id>
        </ext>
      </extLst>
    </cfRule>
  </conditionalFormatting>
  <conditionalFormatting sqref="K49:AE49">
    <cfRule type="expression" dxfId="26" priority="57">
      <formula>K$6=TODAY()</formula>
    </cfRule>
  </conditionalFormatting>
  <conditionalFormatting sqref="K59:AE59">
    <cfRule type="expression" dxfId="25" priority="55">
      <formula>K$6=TODAY()</formula>
    </cfRule>
  </conditionalFormatting>
  <conditionalFormatting sqref="K58:AE58">
    <cfRule type="expression" dxfId="24" priority="54">
      <formula>K$6=TODAY()</formula>
    </cfRule>
  </conditionalFormatting>
  <conditionalFormatting sqref="K57:AE57">
    <cfRule type="expression" dxfId="23" priority="53">
      <formula>K$6=TODAY()</formula>
    </cfRule>
  </conditionalFormatting>
  <conditionalFormatting sqref="H50">
    <cfRule type="dataBar" priority="51">
      <dataBar>
        <cfvo type="num" val="0"/>
        <cfvo type="num" val="1"/>
        <color theme="0" tint="-0.34998626667073579"/>
      </dataBar>
      <extLst>
        <ext xmlns:x14="http://schemas.microsoft.com/office/spreadsheetml/2009/9/main" uri="{B025F937-C7B1-47D3-B67F-A62EFF666E3E}">
          <x14:id>{5F9EEF0A-B594-4702-BDE6-8BD18D9D1EA0}</x14:id>
        </ext>
      </extLst>
    </cfRule>
  </conditionalFormatting>
  <conditionalFormatting sqref="K50:AE50">
    <cfRule type="expression" dxfId="22" priority="52">
      <formula>K$6=TODAY()</formula>
    </cfRule>
  </conditionalFormatting>
  <conditionalFormatting sqref="H54">
    <cfRule type="dataBar" priority="34">
      <dataBar>
        <cfvo type="num" val="0"/>
        <cfvo type="num" val="1"/>
        <color theme="0" tint="-0.34998626667073579"/>
      </dataBar>
      <extLst>
        <ext xmlns:x14="http://schemas.microsoft.com/office/spreadsheetml/2009/9/main" uri="{B025F937-C7B1-47D3-B67F-A62EFF666E3E}">
          <x14:id>{A23FBAEC-7D6E-4571-B015-AD288FBF037B}</x14:id>
        </ext>
      </extLst>
    </cfRule>
  </conditionalFormatting>
  <conditionalFormatting sqref="K51:AE51">
    <cfRule type="expression" dxfId="21" priority="47">
      <formula>K$6=TODAY()</formula>
    </cfRule>
  </conditionalFormatting>
  <conditionalFormatting sqref="H55">
    <cfRule type="dataBar" priority="26">
      <dataBar>
        <cfvo type="num" val="0"/>
        <cfvo type="num" val="1"/>
        <color theme="0" tint="-0.34998626667073579"/>
      </dataBar>
      <extLst>
        <ext xmlns:x14="http://schemas.microsoft.com/office/spreadsheetml/2009/9/main" uri="{B025F937-C7B1-47D3-B67F-A62EFF666E3E}">
          <x14:id>{3E376263-8DA4-4D4A-9D4C-5DBF6CD0F169}</x14:id>
        </ext>
      </extLst>
    </cfRule>
  </conditionalFormatting>
  <conditionalFormatting sqref="K53:AE53">
    <cfRule type="expression" dxfId="20" priority="43">
      <formula>K$6=TODAY()</formula>
    </cfRule>
  </conditionalFormatting>
  <conditionalFormatting sqref="K52:AE52">
    <cfRule type="expression" dxfId="19" priority="39">
      <formula>K$6=TODAY()</formula>
    </cfRule>
  </conditionalFormatting>
  <conditionalFormatting sqref="K54:AE54">
    <cfRule type="expression" dxfId="18" priority="35">
      <formula>K$6=TODAY()</formula>
    </cfRule>
  </conditionalFormatting>
  <conditionalFormatting sqref="H56">
    <cfRule type="dataBar" priority="30">
      <dataBar>
        <cfvo type="num" val="0"/>
        <cfvo type="num" val="1"/>
        <color theme="0" tint="-0.34998626667073579"/>
      </dataBar>
      <extLst>
        <ext xmlns:x14="http://schemas.microsoft.com/office/spreadsheetml/2009/9/main" uri="{B025F937-C7B1-47D3-B67F-A62EFF666E3E}">
          <x14:id>{82C89273-4008-4AF5-9185-632B4933862F}</x14:id>
        </ext>
      </extLst>
    </cfRule>
  </conditionalFormatting>
  <conditionalFormatting sqref="K56:AE56">
    <cfRule type="expression" dxfId="17" priority="31">
      <formula>K$6=TODAY()</formula>
    </cfRule>
  </conditionalFormatting>
  <conditionalFormatting sqref="K55:AE55">
    <cfRule type="expression" dxfId="16" priority="27">
      <formula>K$6=TODAY()</formula>
    </cfRule>
  </conditionalFormatting>
  <conditionalFormatting sqref="H65:H67">
    <cfRule type="dataBar" priority="22">
      <dataBar>
        <cfvo type="num" val="0"/>
        <cfvo type="num" val="1"/>
        <color theme="0" tint="-0.34998626667073579"/>
      </dataBar>
      <extLst>
        <ext xmlns:x14="http://schemas.microsoft.com/office/spreadsheetml/2009/9/main" uri="{B025F937-C7B1-47D3-B67F-A62EFF666E3E}">
          <x14:id>{17259A1F-36B8-4E35-9DF1-47C684CF251C}</x14:id>
        </ext>
      </extLst>
    </cfRule>
  </conditionalFormatting>
  <conditionalFormatting sqref="K65:AE67">
    <cfRule type="expression" dxfId="15" priority="23">
      <formula>K$6=TODAY()</formula>
    </cfRule>
  </conditionalFormatting>
  <conditionalFormatting sqref="H10">
    <cfRule type="dataBar" priority="18">
      <dataBar>
        <cfvo type="num" val="0"/>
        <cfvo type="num" val="1"/>
        <color theme="0" tint="-0.34998626667073579"/>
      </dataBar>
      <extLst>
        <ext xmlns:x14="http://schemas.microsoft.com/office/spreadsheetml/2009/9/main" uri="{B025F937-C7B1-47D3-B67F-A62EFF666E3E}">
          <x14:id>{26D60AC0-F18F-4B52-AD42-F895475C24F2}</x14:id>
        </ext>
      </extLst>
    </cfRule>
  </conditionalFormatting>
  <conditionalFormatting sqref="K10:AE10">
    <cfRule type="expression" dxfId="14" priority="20">
      <formula>AND($E10&lt;=K$6,ROUNDDOWN(($F10-$E10+1)*$H10,0)+$E10-1&gt;=K$6)</formula>
    </cfRule>
    <cfRule type="expression" dxfId="13" priority="21">
      <formula>AND(NOT(ISBLANK($E10)),$E10&lt;=K$6,$F10&gt;=K$6)</formula>
    </cfRule>
  </conditionalFormatting>
  <conditionalFormatting sqref="K10:AE10">
    <cfRule type="expression" dxfId="12" priority="19">
      <formula>K$6=TODAY()</formula>
    </cfRule>
  </conditionalFormatting>
  <conditionalFormatting sqref="H14">
    <cfRule type="dataBar" priority="14">
      <dataBar>
        <cfvo type="num" val="0"/>
        <cfvo type="num" val="1"/>
        <color theme="0" tint="-0.34998626667073579"/>
      </dataBar>
      <extLst>
        <ext xmlns:x14="http://schemas.microsoft.com/office/spreadsheetml/2009/9/main" uri="{B025F937-C7B1-47D3-B67F-A62EFF666E3E}">
          <x14:id>{0A2C5C33-DCC5-4976-AC5F-C948AF90DC8B}</x14:id>
        </ext>
      </extLst>
    </cfRule>
  </conditionalFormatting>
  <conditionalFormatting sqref="K14:AE16">
    <cfRule type="expression" dxfId="11" priority="16">
      <formula>AND($E14&lt;=K$6,ROUNDDOWN(($F14-$E14+1)*$H14,0)+$E14-1&gt;=K$6)</formula>
    </cfRule>
    <cfRule type="expression" dxfId="10" priority="17">
      <formula>AND(NOT(ISBLANK($E14)),$E14&lt;=K$6,$F14&gt;=K$6)</formula>
    </cfRule>
  </conditionalFormatting>
  <conditionalFormatting sqref="K14:AE16">
    <cfRule type="expression" dxfId="9" priority="15">
      <formula>K$6=TODAY()</formula>
    </cfRule>
  </conditionalFormatting>
  <conditionalFormatting sqref="H13">
    <cfRule type="dataBar" priority="10">
      <dataBar>
        <cfvo type="num" val="0"/>
        <cfvo type="num" val="1"/>
        <color theme="0" tint="-0.34998626667073579"/>
      </dataBar>
      <extLst>
        <ext xmlns:x14="http://schemas.microsoft.com/office/spreadsheetml/2009/9/main" uri="{B025F937-C7B1-47D3-B67F-A62EFF666E3E}">
          <x14:id>{1A2ADCB5-519A-4923-90BC-031548F7068C}</x14:id>
        </ext>
      </extLst>
    </cfRule>
  </conditionalFormatting>
  <conditionalFormatting sqref="K13:AE13">
    <cfRule type="expression" dxfId="8" priority="12">
      <formula>AND($E13&lt;=K$6,ROUNDDOWN(($F13-$E13+1)*$H13,0)+$E13-1&gt;=K$6)</formula>
    </cfRule>
    <cfRule type="expression" dxfId="7" priority="13">
      <formula>AND(NOT(ISBLANK($E13)),$E13&lt;=K$6,$F13&gt;=K$6)</formula>
    </cfRule>
  </conditionalFormatting>
  <conditionalFormatting sqref="K13:AE13">
    <cfRule type="expression" dxfId="6" priority="11">
      <formula>K$6=TODAY()</formula>
    </cfRule>
  </conditionalFormatting>
  <conditionalFormatting sqref="H12">
    <cfRule type="dataBar" priority="6">
      <dataBar>
        <cfvo type="num" val="0"/>
        <cfvo type="num" val="1"/>
        <color theme="0" tint="-0.34998626667073579"/>
      </dataBar>
      <extLst>
        <ext xmlns:x14="http://schemas.microsoft.com/office/spreadsheetml/2009/9/main" uri="{B025F937-C7B1-47D3-B67F-A62EFF666E3E}">
          <x14:id>{FAB9B5FC-884E-40BD-A3E9-2ADADE869627}</x14:id>
        </ext>
      </extLst>
    </cfRule>
  </conditionalFormatting>
  <conditionalFormatting sqref="K12:AE12">
    <cfRule type="expression" dxfId="5" priority="8">
      <formula>AND($E12&lt;=K$6,ROUNDDOWN(($F12-$E12+1)*$H12,0)+$E12-1&gt;=K$6)</formula>
    </cfRule>
    <cfRule type="expression" dxfId="4" priority="9">
      <formula>AND(NOT(ISBLANK($E12)),$E12&lt;=K$6,$F12&gt;=K$6)</formula>
    </cfRule>
  </conditionalFormatting>
  <conditionalFormatting sqref="K12:AE12">
    <cfRule type="expression" dxfId="3" priority="7">
      <formula>K$6=TODAY()</formula>
    </cfRule>
  </conditionalFormatting>
  <conditionalFormatting sqref="H11">
    <cfRule type="dataBar" priority="2">
      <dataBar>
        <cfvo type="num" val="0"/>
        <cfvo type="num" val="1"/>
        <color theme="0" tint="-0.34998626667073579"/>
      </dataBar>
      <extLst>
        <ext xmlns:x14="http://schemas.microsoft.com/office/spreadsheetml/2009/9/main" uri="{B025F937-C7B1-47D3-B67F-A62EFF666E3E}">
          <x14:id>{1791B6D3-92F4-4BE6-BD86-C7F0C17B0896}</x14:id>
        </ext>
      </extLst>
    </cfRule>
  </conditionalFormatting>
  <conditionalFormatting sqref="K11:AE11">
    <cfRule type="expression" dxfId="2" priority="4">
      <formula>AND($E11&lt;=K$6,ROUNDDOWN(($F11-$E11+1)*$H11,0)+$E11-1&gt;=K$6)</formula>
    </cfRule>
    <cfRule type="expression" dxfId="1" priority="5">
      <formula>AND(NOT(ISBLANK($E11)),$E11&lt;=K$6,$F11&gt;=K$6)</formula>
    </cfRule>
  </conditionalFormatting>
  <conditionalFormatting sqref="K11:AE11">
    <cfRule type="expression" dxfId="0" priority="3">
      <formula>K$6=TODAY()</formula>
    </cfRule>
  </conditionalFormatting>
  <conditionalFormatting sqref="H15:H16">
    <cfRule type="dataBar" priority="1">
      <dataBar>
        <cfvo type="num" val="0"/>
        <cfvo type="num" val="1"/>
        <color theme="0" tint="-0.34998626667073579"/>
      </dataBar>
      <extLst>
        <ext xmlns:x14="http://schemas.microsoft.com/office/spreadsheetml/2009/9/main" uri="{B025F937-C7B1-47D3-B67F-A62EFF666E3E}">
          <x14:id>{9C7CEF0A-1398-4ADE-9555-BA2D5E7A1140}</x14:id>
        </ext>
      </extLst>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23 E28 E60 G17:G19 G23:H23 G28:H28 G60:H64 H25:H27" unlockedFormula="1"/>
    <ignoredError sqref="A60 A28 A23"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125730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H23:H29 H34 H36:H38 H60:H64 H17:H19</xm:sqref>
        </x14:conditionalFormatting>
        <x14:conditionalFormatting xmlns:xm="http://schemas.microsoft.com/office/excel/2006/main">
          <x14:cfRule type="dataBar" id="{79C1CFD6-5EE8-4E7E-AD76-0E8300476654}">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D35CA160-5ED1-4921-8823-BDA99373BBF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3097085-DF7A-4CC6-B49E-C75D40AECCA3}">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1459414F-3454-4ABD-9CF2-2F0CC100DBA1}">
            <x14:dataBar minLength="0" maxLength="100" gradient="0">
              <x14:cfvo type="num">
                <xm:f>0</xm:f>
              </x14:cfvo>
              <x14:cfvo type="num">
                <xm:f>1</xm:f>
              </x14:cfvo>
              <x14:negativeFillColor rgb="FFFF0000"/>
              <x14:axisColor rgb="FF000000"/>
            </x14:dataBar>
          </x14:cfRule>
          <xm:sqref>H35:H36</xm:sqref>
        </x14:conditionalFormatting>
        <x14:conditionalFormatting xmlns:xm="http://schemas.microsoft.com/office/excel/2006/main">
          <x14:cfRule type="dataBar" id="{AAD2B432-D347-4CBA-BC80-15FC865408FF}">
            <x14:dataBar minLength="0" maxLength="100" gradient="0">
              <x14:cfvo type="num">
                <xm:f>0</xm:f>
              </x14:cfvo>
              <x14:cfvo type="num">
                <xm:f>1</xm:f>
              </x14:cfvo>
              <x14:negativeFillColor rgb="FFFF0000"/>
              <x14:axisColor rgb="FF000000"/>
            </x14:dataBar>
          </x14:cfRule>
          <xm:sqref>H30:H33</xm:sqref>
        </x14:conditionalFormatting>
        <x14:conditionalFormatting xmlns:xm="http://schemas.microsoft.com/office/excel/2006/main">
          <x14:cfRule type="dataBar" id="{6E038684-DB0B-40E9-8E9D-9C3724E7AEAC}">
            <x14:dataBar minLength="0" maxLength="100" gradient="0">
              <x14:cfvo type="num">
                <xm:f>0</xm:f>
              </x14:cfvo>
              <x14:cfvo type="num">
                <xm:f>1</xm:f>
              </x14:cfvo>
              <x14:negativeFillColor rgb="FFFF0000"/>
              <x14:axisColor rgb="FF000000"/>
            </x14:dataBar>
          </x14:cfRule>
          <xm:sqref>H41:H43</xm:sqref>
        </x14:conditionalFormatting>
        <x14:conditionalFormatting xmlns:xm="http://schemas.microsoft.com/office/excel/2006/main">
          <x14:cfRule type="dataBar" id="{0BC9782A-DEBC-4015-AFBE-4F6058477F5D}">
            <x14:dataBar minLength="0" maxLength="100" gradient="0">
              <x14:cfvo type="num">
                <xm:f>0</xm:f>
              </x14:cfvo>
              <x14:cfvo type="num">
                <xm:f>1</xm:f>
              </x14:cfvo>
              <x14:negativeFillColor rgb="FFFF0000"/>
              <x14:axisColor rgb="FF000000"/>
            </x14:dataBar>
          </x14:cfRule>
          <xm:sqref>H46:H48</xm:sqref>
        </x14:conditionalFormatting>
        <x14:conditionalFormatting xmlns:xm="http://schemas.microsoft.com/office/excel/2006/main">
          <x14:cfRule type="dataBar" id="{1DE4AB21-03FB-4833-888E-25134D73715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77DEA17-DF7E-450C-99E4-B258E07963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8A858107-B5CC-48BE-996F-6363BCE546CF}">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B4A0BD2-E370-41A8-AE5A-BB9889B4B4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A484DB-5549-47E5-8176-26B637F708B7}">
            <x14:dataBar minLength="0" maxLength="100" gradient="0">
              <x14:cfvo type="num">
                <xm:f>0</xm:f>
              </x14:cfvo>
              <x14:cfvo type="num">
                <xm:f>1</xm:f>
              </x14:cfvo>
              <x14:negativeFillColor rgb="FFFF0000"/>
              <x14:axisColor rgb="FF000000"/>
            </x14:dataBar>
          </x14:cfRule>
          <xm:sqref>H57:H59</xm:sqref>
        </x14:conditionalFormatting>
        <x14:conditionalFormatting xmlns:xm="http://schemas.microsoft.com/office/excel/2006/main">
          <x14:cfRule type="dataBar" id="{5CE59CDE-07F3-44E4-B9CD-A8C66FDB2D92}">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A0006B80-BDC4-469F-9B2D-50C7D4FBD2A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E3CCBB03-3B51-4F70-8793-89F5429FD663}">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03D864E3-8699-45A1-BF10-3D52BC1B641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F9EEF0A-B594-4702-BDE6-8BD18D9D1EA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23FBAEC-7D6E-4571-B015-AD288FBF037B}">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3E376263-8DA4-4D4A-9D4C-5DBF6CD0F169}">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82C89273-4008-4AF5-9185-632B4933862F}">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17259A1F-36B8-4E35-9DF1-47C684CF251C}">
            <x14:dataBar minLength="0" maxLength="100" gradient="0">
              <x14:cfvo type="num">
                <xm:f>0</xm:f>
              </x14:cfvo>
              <x14:cfvo type="num">
                <xm:f>1</xm:f>
              </x14:cfvo>
              <x14:negativeFillColor rgb="FFFF0000"/>
              <x14:axisColor rgb="FF000000"/>
            </x14:dataBar>
          </x14:cfRule>
          <xm:sqref>H65:H67</xm:sqref>
        </x14:conditionalFormatting>
        <x14:conditionalFormatting xmlns:xm="http://schemas.microsoft.com/office/excel/2006/main">
          <x14:cfRule type="dataBar" id="{26D60AC0-F18F-4B52-AD42-F895475C24F2}">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0A2C5C33-DCC5-4976-AC5F-C948AF90DC8B}">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A2ADCB5-519A-4923-90BC-031548F7068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AB9B5FC-884E-40BD-A3E9-2ADADE869627}">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791B6D3-92F4-4BE6-BD86-C7F0C17B0896}">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9C7CEF0A-1398-4ADE-9555-BA2D5E7A1140}">
            <x14:dataBar minLength="0" maxLength="100" gradient="0">
              <x14:cfvo type="num">
                <xm:f>0</xm:f>
              </x14:cfvo>
              <x14:cfvo type="num">
                <xm:f>1</xm:f>
              </x14:cfvo>
              <x14:negativeFillColor rgb="FFFF0000"/>
              <x14:axisColor rgb="FF000000"/>
            </x14:dataBar>
          </x14:cfRule>
          <xm:sqref>H15:H16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4" workbookViewId="0">
      <selection activeCell="A16" sqref="A16:C48"/>
    </sheetView>
  </sheetViews>
  <sheetFormatPr defaultRowHeight="12.3" x14ac:dyDescent="0.4"/>
  <cols>
    <col min="1" max="1" width="5.5" style="16" customWidth="1"/>
    <col min="2" max="2" width="37.77734375" style="16" customWidth="1"/>
    <col min="3" max="3" width="55.1640625" style="16" customWidth="1"/>
    <col min="4" max="7" width="8.88671875" style="16"/>
  </cols>
  <sheetData>
    <row r="1" spans="1:3" ht="30" customHeight="1" x14ac:dyDescent="0.4">
      <c r="A1" s="31" t="s">
        <v>20</v>
      </c>
    </row>
    <row r="4" spans="1:3" x14ac:dyDescent="0.4">
      <c r="C4" s="23" t="s">
        <v>28</v>
      </c>
    </row>
    <row r="5" spans="1:3" x14ac:dyDescent="0.4">
      <c r="C5" s="20" t="s">
        <v>29</v>
      </c>
    </row>
    <row r="6" spans="1:3" x14ac:dyDescent="0.4">
      <c r="C6" s="20"/>
    </row>
    <row r="7" spans="1:3" ht="17.399999999999999" x14ac:dyDescent="0.55000000000000004">
      <c r="C7" s="24" t="s">
        <v>48</v>
      </c>
    </row>
    <row r="8" spans="1:3" x14ac:dyDescent="0.4">
      <c r="C8" s="25" t="s">
        <v>46</v>
      </c>
    </row>
    <row r="10" spans="1:3" x14ac:dyDescent="0.4">
      <c r="C10" s="20" t="s">
        <v>45</v>
      </c>
    </row>
    <row r="11" spans="1:3" x14ac:dyDescent="0.4">
      <c r="C11" s="20" t="s">
        <v>44</v>
      </c>
    </row>
    <row r="13" spans="1:3" ht="17.399999999999999" x14ac:dyDescent="0.55000000000000004">
      <c r="C13" s="24" t="s">
        <v>43</v>
      </c>
    </row>
    <row r="16" spans="1:3" ht="15" x14ac:dyDescent="0.5">
      <c r="A16" s="27" t="s">
        <v>22</v>
      </c>
    </row>
    <row r="17" spans="2:2" s="16" customFormat="1" x14ac:dyDescent="0.4"/>
    <row r="18" spans="2:2" ht="14.1" x14ac:dyDescent="0.5">
      <c r="B18" s="26" t="s">
        <v>33</v>
      </c>
    </row>
    <row r="19" spans="2:2" x14ac:dyDescent="0.4">
      <c r="B19" s="20" t="s">
        <v>38</v>
      </c>
    </row>
    <row r="20" spans="2:2" x14ac:dyDescent="0.4">
      <c r="B20" s="20" t="s">
        <v>39</v>
      </c>
    </row>
    <row r="22" spans="2:2" s="16" customFormat="1" ht="14.1" x14ac:dyDescent="0.5">
      <c r="B22" s="26" t="s">
        <v>40</v>
      </c>
    </row>
    <row r="23" spans="2:2" s="16" customFormat="1" x14ac:dyDescent="0.4">
      <c r="B23" s="20" t="s">
        <v>41</v>
      </c>
    </row>
    <row r="24" spans="2:2" s="16" customFormat="1" x14ac:dyDescent="0.4">
      <c r="B24" s="20" t="s">
        <v>42</v>
      </c>
    </row>
    <row r="26" spans="2:2" s="16" customFormat="1" ht="14.1" x14ac:dyDescent="0.5">
      <c r="B26" s="26" t="s">
        <v>30</v>
      </c>
    </row>
    <row r="27" spans="2:2" s="16" customFormat="1" x14ac:dyDescent="0.4">
      <c r="B27" s="20" t="s">
        <v>34</v>
      </c>
    </row>
    <row r="28" spans="2:2" s="16" customFormat="1" x14ac:dyDescent="0.4">
      <c r="B28" s="20" t="s">
        <v>35</v>
      </c>
    </row>
    <row r="29" spans="2:2" x14ac:dyDescent="0.4">
      <c r="B29" s="20" t="s">
        <v>36</v>
      </c>
    </row>
    <row r="30" spans="2:2" x14ac:dyDescent="0.4">
      <c r="B30" s="16" t="s">
        <v>23</v>
      </c>
    </row>
    <row r="31" spans="2:2" x14ac:dyDescent="0.4">
      <c r="B31" s="16" t="s">
        <v>24</v>
      </c>
    </row>
    <row r="32" spans="2:2" x14ac:dyDescent="0.4">
      <c r="B32" s="16" t="s">
        <v>25</v>
      </c>
    </row>
    <row r="34" spans="2:2" ht="14.1" x14ac:dyDescent="0.5">
      <c r="B34" s="26" t="s">
        <v>26</v>
      </c>
    </row>
    <row r="35" spans="2:2" x14ac:dyDescent="0.4">
      <c r="B35" s="20" t="s">
        <v>121</v>
      </c>
    </row>
    <row r="36" spans="2:2" x14ac:dyDescent="0.4">
      <c r="B36" s="20" t="s">
        <v>122</v>
      </c>
    </row>
    <row r="37" spans="2:2" x14ac:dyDescent="0.4">
      <c r="B37" s="20" t="s">
        <v>123</v>
      </c>
    </row>
    <row r="39" spans="2:2" ht="14.1" x14ac:dyDescent="0.5">
      <c r="B39" s="26" t="s">
        <v>27</v>
      </c>
    </row>
    <row r="40" spans="2:2" x14ac:dyDescent="0.4">
      <c r="B40" s="20" t="s">
        <v>37</v>
      </c>
    </row>
    <row r="42" spans="2:2" s="16" customFormat="1" ht="14.1" x14ac:dyDescent="0.5">
      <c r="B42" s="26" t="s">
        <v>31</v>
      </c>
    </row>
    <row r="43" spans="2:2" s="16" customFormat="1" x14ac:dyDescent="0.4">
      <c r="B43" s="20" t="s">
        <v>124</v>
      </c>
    </row>
    <row r="44" spans="2:2" s="16" customFormat="1" x14ac:dyDescent="0.4">
      <c r="B44" s="20" t="s">
        <v>32</v>
      </c>
    </row>
    <row r="45" spans="2:2" s="16" customFormat="1" x14ac:dyDescent="0.4"/>
    <row r="46" spans="2:2" ht="17.399999999999999" x14ac:dyDescent="0.55000000000000004">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34" workbookViewId="0">
      <selection activeCell="B113" sqref="B113"/>
    </sheetView>
  </sheetViews>
  <sheetFormatPr defaultColWidth="8.88671875" defaultRowHeight="12.3" x14ac:dyDescent="0.4"/>
  <cols>
    <col min="1" max="1" width="5.5" style="7" customWidth="1"/>
    <col min="2" max="2" width="90.5" style="7" customWidth="1"/>
    <col min="3" max="3" width="16.44140625" style="7" bestFit="1" customWidth="1"/>
    <col min="4" max="16384" width="8.88671875" style="7"/>
  </cols>
  <sheetData>
    <row r="1" spans="1:3" ht="30" customHeight="1" x14ac:dyDescent="0.4">
      <c r="A1" s="36" t="s">
        <v>116</v>
      </c>
      <c r="B1" s="37"/>
      <c r="C1" s="38"/>
    </row>
    <row r="2" spans="1:3" ht="13.8" x14ac:dyDescent="0.45">
      <c r="A2" s="107" t="s">
        <v>46</v>
      </c>
      <c r="B2" s="9"/>
      <c r="C2" s="8"/>
    </row>
    <row r="3" spans="1:3" s="20" customFormat="1" x14ac:dyDescent="0.4">
      <c r="A3" s="8"/>
      <c r="B3" s="9"/>
      <c r="C3" s="8"/>
    </row>
    <row r="4" spans="1:3" s="8" customFormat="1" ht="17.399999999999999" x14ac:dyDescent="0.55000000000000004">
      <c r="A4" s="102" t="s">
        <v>83</v>
      </c>
      <c r="B4" s="35"/>
    </row>
    <row r="5" spans="1:3" s="8" customFormat="1" ht="55.2" x14ac:dyDescent="0.45">
      <c r="B5" s="108" t="s">
        <v>72</v>
      </c>
    </row>
    <row r="7" spans="1:3" ht="27.6" x14ac:dyDescent="0.45">
      <c r="B7" s="108" t="s">
        <v>84</v>
      </c>
    </row>
    <row r="9" spans="1:3" ht="13.8" x14ac:dyDescent="0.45">
      <c r="B9" s="107" t="s">
        <v>58</v>
      </c>
    </row>
    <row r="11" spans="1:3" ht="27.6" x14ac:dyDescent="0.45">
      <c r="B11" s="106" t="s">
        <v>59</v>
      </c>
    </row>
    <row r="12" spans="1:3" s="20" customFormat="1" x14ac:dyDescent="0.4"/>
    <row r="13" spans="1:3" ht="17.399999999999999" x14ac:dyDescent="0.55000000000000004">
      <c r="A13" s="141" t="s">
        <v>3</v>
      </c>
      <c r="B13" s="141"/>
    </row>
    <row r="14" spans="1:3" s="20" customFormat="1" x14ac:dyDescent="0.4"/>
    <row r="15" spans="1:3" s="103" customFormat="1" ht="17.399999999999999" x14ac:dyDescent="0.4">
      <c r="A15" s="111"/>
      <c r="B15" s="109" t="s">
        <v>75</v>
      </c>
    </row>
    <row r="16" spans="1:3" s="103" customFormat="1" ht="17.399999999999999" x14ac:dyDescent="0.4">
      <c r="A16" s="111"/>
      <c r="B16" s="110" t="s">
        <v>73</v>
      </c>
      <c r="C16" s="105" t="s">
        <v>2</v>
      </c>
    </row>
    <row r="17" spans="1:3" ht="17.399999999999999" x14ac:dyDescent="0.55000000000000004">
      <c r="A17" s="112"/>
      <c r="B17" s="110" t="s">
        <v>77</v>
      </c>
    </row>
    <row r="18" spans="1:3" s="20" customFormat="1" ht="17.399999999999999" x14ac:dyDescent="0.55000000000000004">
      <c r="A18" s="112"/>
      <c r="B18" s="110" t="s">
        <v>85</v>
      </c>
    </row>
    <row r="19" spans="1:3" s="38" customFormat="1" ht="17.399999999999999" x14ac:dyDescent="0.55000000000000004">
      <c r="A19" s="115"/>
      <c r="B19" s="110" t="s">
        <v>86</v>
      </c>
    </row>
    <row r="20" spans="1:3" s="103" customFormat="1" ht="17.399999999999999" x14ac:dyDescent="0.4">
      <c r="A20" s="111"/>
      <c r="B20" s="109" t="s">
        <v>74</v>
      </c>
      <c r="C20" s="104" t="s">
        <v>1</v>
      </c>
    </row>
    <row r="21" spans="1:3" ht="17.399999999999999" x14ac:dyDescent="0.55000000000000004">
      <c r="A21" s="112"/>
      <c r="B21" s="110" t="s">
        <v>76</v>
      </c>
    </row>
    <row r="22" spans="1:3" s="8" customFormat="1" ht="17.399999999999999" x14ac:dyDescent="0.55000000000000004">
      <c r="A22" s="113"/>
      <c r="B22" s="114" t="s">
        <v>78</v>
      </c>
    </row>
    <row r="23" spans="1:3" s="8" customFormat="1" ht="17.399999999999999" x14ac:dyDescent="0.55000000000000004">
      <c r="A23" s="113"/>
      <c r="B23" s="10"/>
    </row>
    <row r="24" spans="1:3" s="8" customFormat="1" ht="17.399999999999999" x14ac:dyDescent="0.55000000000000004">
      <c r="A24" s="141" t="s">
        <v>79</v>
      </c>
      <c r="B24" s="141"/>
    </row>
    <row r="25" spans="1:3" s="8" customFormat="1" ht="41.7" x14ac:dyDescent="0.55000000000000004">
      <c r="A25" s="113"/>
      <c r="B25" s="110" t="s">
        <v>87</v>
      </c>
    </row>
    <row r="26" spans="1:3" s="8" customFormat="1" ht="17.399999999999999" x14ac:dyDescent="0.55000000000000004">
      <c r="A26" s="113"/>
      <c r="B26" s="110"/>
    </row>
    <row r="27" spans="1:3" s="8" customFormat="1" ht="17.399999999999999" x14ac:dyDescent="0.55000000000000004">
      <c r="A27" s="113"/>
      <c r="B27" s="131" t="s">
        <v>91</v>
      </c>
    </row>
    <row r="28" spans="1:3" s="8" customFormat="1" ht="17.399999999999999" x14ac:dyDescent="0.55000000000000004">
      <c r="A28" s="113"/>
      <c r="B28" s="110" t="s">
        <v>80</v>
      </c>
    </row>
    <row r="29" spans="1:3" s="8" customFormat="1" ht="27.6" x14ac:dyDescent="0.55000000000000004">
      <c r="A29" s="113"/>
      <c r="B29" s="110" t="s">
        <v>82</v>
      </c>
    </row>
    <row r="30" spans="1:3" s="8" customFormat="1" ht="17.399999999999999" x14ac:dyDescent="0.55000000000000004">
      <c r="A30" s="113"/>
      <c r="B30" s="110"/>
    </row>
    <row r="31" spans="1:3" s="8" customFormat="1" ht="17.399999999999999" x14ac:dyDescent="0.55000000000000004">
      <c r="A31" s="113"/>
      <c r="B31" s="131" t="s">
        <v>88</v>
      </c>
    </row>
    <row r="32" spans="1:3" s="8" customFormat="1" ht="17.399999999999999" x14ac:dyDescent="0.55000000000000004">
      <c r="A32" s="113"/>
      <c r="B32" s="110" t="s">
        <v>81</v>
      </c>
    </row>
    <row r="33" spans="1:2" s="8" customFormat="1" ht="17.399999999999999" x14ac:dyDescent="0.55000000000000004">
      <c r="A33" s="113"/>
      <c r="B33" s="110" t="s">
        <v>89</v>
      </c>
    </row>
    <row r="34" spans="1:2" s="8" customFormat="1" ht="17.399999999999999" x14ac:dyDescent="0.55000000000000004">
      <c r="A34" s="113"/>
      <c r="B34" s="10"/>
    </row>
    <row r="35" spans="1:2" s="8" customFormat="1" ht="27.6" x14ac:dyDescent="0.55000000000000004">
      <c r="A35" s="113"/>
      <c r="B35" s="110" t="s">
        <v>126</v>
      </c>
    </row>
    <row r="36" spans="1:2" s="8" customFormat="1" ht="17.399999999999999" x14ac:dyDescent="0.55000000000000004">
      <c r="A36" s="113"/>
      <c r="B36" s="116" t="s">
        <v>90</v>
      </c>
    </row>
    <row r="37" spans="1:2" s="8" customFormat="1" ht="17.399999999999999" x14ac:dyDescent="0.55000000000000004">
      <c r="A37" s="113"/>
      <c r="B37" s="10"/>
    </row>
    <row r="38" spans="1:2" ht="17.399999999999999" x14ac:dyDescent="0.55000000000000004">
      <c r="A38" s="141" t="s">
        <v>8</v>
      </c>
      <c r="B38" s="141"/>
    </row>
    <row r="39" spans="1:2" ht="27.6" x14ac:dyDescent="0.4">
      <c r="B39" s="110" t="s">
        <v>93</v>
      </c>
    </row>
    <row r="40" spans="1:2" s="20" customFormat="1" x14ac:dyDescent="0.4"/>
    <row r="41" spans="1:2" s="20" customFormat="1" ht="13.8" x14ac:dyDescent="0.4">
      <c r="B41" s="110" t="s">
        <v>94</v>
      </c>
    </row>
    <row r="42" spans="1:2" s="20" customFormat="1" x14ac:dyDescent="0.4"/>
    <row r="43" spans="1:2" s="20" customFormat="1" ht="27.6" x14ac:dyDescent="0.4">
      <c r="B43" s="110" t="s">
        <v>92</v>
      </c>
    </row>
    <row r="44" spans="1:2" s="20" customFormat="1" x14ac:dyDescent="0.4"/>
    <row r="45" spans="1:2" ht="27.6" x14ac:dyDescent="0.4">
      <c r="B45" s="110" t="s">
        <v>95</v>
      </c>
    </row>
    <row r="46" spans="1:2" x14ac:dyDescent="0.4">
      <c r="B46" s="21"/>
    </row>
    <row r="47" spans="1:2" ht="27.6" x14ac:dyDescent="0.4">
      <c r="B47" s="110" t="s">
        <v>96</v>
      </c>
    </row>
    <row r="48" spans="1:2" x14ac:dyDescent="0.4">
      <c r="B48" s="11"/>
    </row>
    <row r="49" spans="1:2" ht="17.399999999999999" x14ac:dyDescent="0.55000000000000004">
      <c r="A49" s="141" t="s">
        <v>6</v>
      </c>
      <c r="B49" s="141"/>
    </row>
    <row r="50" spans="1:2" ht="27.6" x14ac:dyDescent="0.4">
      <c r="B50" s="110" t="s">
        <v>127</v>
      </c>
    </row>
    <row r="51" spans="1:2" x14ac:dyDescent="0.4">
      <c r="B51" s="11"/>
    </row>
    <row r="52" spans="1:2" ht="13.8" x14ac:dyDescent="0.45">
      <c r="A52" s="117" t="s">
        <v>9</v>
      </c>
      <c r="B52" s="110" t="s">
        <v>10</v>
      </c>
    </row>
    <row r="53" spans="1:2" ht="13.8" x14ac:dyDescent="0.45">
      <c r="A53" s="117" t="s">
        <v>11</v>
      </c>
      <c r="B53" s="110" t="s">
        <v>12</v>
      </c>
    </row>
    <row r="54" spans="1:2" ht="13.8" x14ac:dyDescent="0.45">
      <c r="A54" s="117" t="s">
        <v>13</v>
      </c>
      <c r="B54" s="110" t="s">
        <v>14</v>
      </c>
    </row>
    <row r="55" spans="1:2" ht="27.9" x14ac:dyDescent="0.45">
      <c r="A55" s="106"/>
      <c r="B55" s="110" t="s">
        <v>97</v>
      </c>
    </row>
    <row r="56" spans="1:2" ht="27.9" x14ac:dyDescent="0.45">
      <c r="A56" s="106"/>
      <c r="B56" s="110" t="s">
        <v>98</v>
      </c>
    </row>
    <row r="57" spans="1:2" ht="13.8" x14ac:dyDescent="0.45">
      <c r="A57" s="117" t="s">
        <v>15</v>
      </c>
      <c r="B57" s="110" t="s">
        <v>16</v>
      </c>
    </row>
    <row r="58" spans="1:2" ht="14.1" x14ac:dyDescent="0.45">
      <c r="A58" s="106"/>
      <c r="B58" s="110" t="s">
        <v>99</v>
      </c>
    </row>
    <row r="59" spans="1:2" ht="14.1" x14ac:dyDescent="0.45">
      <c r="A59" s="106"/>
      <c r="B59" s="110" t="s">
        <v>100</v>
      </c>
    </row>
    <row r="60" spans="1:2" ht="13.8" x14ac:dyDescent="0.45">
      <c r="A60" s="117" t="s">
        <v>17</v>
      </c>
      <c r="B60" s="110" t="s">
        <v>18</v>
      </c>
    </row>
    <row r="61" spans="1:2" ht="27.9" x14ac:dyDescent="0.45">
      <c r="A61" s="106"/>
      <c r="B61" s="110" t="s">
        <v>101</v>
      </c>
    </row>
    <row r="62" spans="1:2" ht="13.8" x14ac:dyDescent="0.45">
      <c r="A62" s="117" t="s">
        <v>102</v>
      </c>
      <c r="B62" s="110" t="s">
        <v>103</v>
      </c>
    </row>
    <row r="63" spans="1:2" ht="13.8" x14ac:dyDescent="0.45">
      <c r="A63" s="118"/>
      <c r="B63" s="110" t="s">
        <v>104</v>
      </c>
    </row>
    <row r="64" spans="1:2" s="20" customFormat="1" x14ac:dyDescent="0.4">
      <c r="B64" s="12"/>
    </row>
    <row r="65" spans="1:2" s="20" customFormat="1" ht="17.399999999999999" x14ac:dyDescent="0.55000000000000004">
      <c r="A65" s="141" t="s">
        <v>7</v>
      </c>
      <c r="B65" s="141"/>
    </row>
    <row r="66" spans="1:2" s="20" customFormat="1" ht="41.4" x14ac:dyDescent="0.4">
      <c r="B66" s="110" t="s">
        <v>105</v>
      </c>
    </row>
    <row r="67" spans="1:2" s="20" customFormat="1" x14ac:dyDescent="0.4">
      <c r="B67" s="13"/>
    </row>
    <row r="68" spans="1:2" s="8" customFormat="1" ht="17.399999999999999" x14ac:dyDescent="0.55000000000000004">
      <c r="A68" s="141" t="s">
        <v>4</v>
      </c>
      <c r="B68" s="141"/>
    </row>
    <row r="69" spans="1:2" s="20" customFormat="1" ht="14.1" x14ac:dyDescent="0.5">
      <c r="A69" s="125" t="s">
        <v>5</v>
      </c>
      <c r="B69" s="126" t="s">
        <v>106</v>
      </c>
    </row>
    <row r="70" spans="1:2" s="8" customFormat="1" ht="27.6" x14ac:dyDescent="0.45">
      <c r="A70" s="119"/>
      <c r="B70" s="124" t="s">
        <v>108</v>
      </c>
    </row>
    <row r="71" spans="1:2" s="8" customFormat="1" ht="13.8" x14ac:dyDescent="0.45">
      <c r="A71" s="119"/>
      <c r="B71" s="120"/>
    </row>
    <row r="72" spans="1:2" s="20" customFormat="1" ht="14.1" x14ac:dyDescent="0.5">
      <c r="A72" s="125" t="s">
        <v>5</v>
      </c>
      <c r="B72" s="126" t="s">
        <v>125</v>
      </c>
    </row>
    <row r="73" spans="1:2" s="8" customFormat="1" ht="27.9" x14ac:dyDescent="0.45">
      <c r="A73" s="119"/>
      <c r="B73" s="124" t="s">
        <v>129</v>
      </c>
    </row>
    <row r="74" spans="1:2" s="8" customFormat="1" ht="13.8" x14ac:dyDescent="0.45">
      <c r="A74" s="119"/>
      <c r="B74" s="120"/>
    </row>
    <row r="75" spans="1:2" ht="14.1" x14ac:dyDescent="0.5">
      <c r="A75" s="125" t="s">
        <v>5</v>
      </c>
      <c r="B75" s="128" t="s">
        <v>111</v>
      </c>
    </row>
    <row r="76" spans="1:2" s="8" customFormat="1" ht="41.4" x14ac:dyDescent="0.45">
      <c r="A76" s="119"/>
      <c r="B76" s="108" t="s">
        <v>128</v>
      </c>
    </row>
    <row r="77" spans="1:2" ht="13.8" x14ac:dyDescent="0.45">
      <c r="A77" s="118"/>
      <c r="B77" s="118"/>
    </row>
    <row r="78" spans="1:2" s="20" customFormat="1" ht="14.1" x14ac:dyDescent="0.5">
      <c r="A78" s="125" t="s">
        <v>5</v>
      </c>
      <c r="B78" s="128" t="s">
        <v>117</v>
      </c>
    </row>
    <row r="79" spans="1:2" s="8" customFormat="1" ht="27.6" x14ac:dyDescent="0.45">
      <c r="A79" s="119"/>
      <c r="B79" s="108" t="s">
        <v>112</v>
      </c>
    </row>
    <row r="80" spans="1:2" s="20" customFormat="1" ht="13.8" x14ac:dyDescent="0.45">
      <c r="A80" s="118"/>
      <c r="B80" s="118"/>
    </row>
    <row r="81" spans="1:2" ht="14.1" x14ac:dyDescent="0.5">
      <c r="A81" s="125" t="s">
        <v>5</v>
      </c>
      <c r="B81" s="128" t="s">
        <v>118</v>
      </c>
    </row>
    <row r="82" spans="1:2" s="8" customFormat="1" ht="14.1" x14ac:dyDescent="0.5">
      <c r="A82" s="119"/>
      <c r="B82" s="123" t="s">
        <v>113</v>
      </c>
    </row>
    <row r="83" spans="1:2" s="8" customFormat="1" ht="14.1" x14ac:dyDescent="0.5">
      <c r="A83" s="119"/>
      <c r="B83" s="123" t="s">
        <v>114</v>
      </c>
    </row>
    <row r="84" spans="1:2" s="8" customFormat="1" ht="14.1" x14ac:dyDescent="0.5">
      <c r="A84" s="119"/>
      <c r="B84" s="123" t="s">
        <v>115</v>
      </c>
    </row>
    <row r="85" spans="1:2" ht="14.1" x14ac:dyDescent="0.5">
      <c r="A85" s="118"/>
      <c r="B85" s="122"/>
    </row>
    <row r="86" spans="1:2" ht="14.1" x14ac:dyDescent="0.5">
      <c r="A86" s="125" t="s">
        <v>5</v>
      </c>
      <c r="B86" s="128" t="s">
        <v>119</v>
      </c>
    </row>
    <row r="87" spans="1:2" s="8" customFormat="1" ht="41.4" x14ac:dyDescent="0.45">
      <c r="A87" s="119"/>
      <c r="B87" s="108" t="s">
        <v>107</v>
      </c>
    </row>
    <row r="88" spans="1:2" s="8" customFormat="1" ht="14.1" x14ac:dyDescent="0.5">
      <c r="A88" s="119"/>
      <c r="B88" s="121" t="s">
        <v>109</v>
      </c>
    </row>
    <row r="89" spans="1:2" s="8" customFormat="1" ht="41.4" x14ac:dyDescent="0.45">
      <c r="A89" s="119"/>
      <c r="B89" s="127" t="s">
        <v>110</v>
      </c>
    </row>
    <row r="90" spans="1:2" ht="13.8" x14ac:dyDescent="0.45">
      <c r="A90" s="118"/>
      <c r="B90" s="118"/>
    </row>
    <row r="91" spans="1:2" ht="14.1" x14ac:dyDescent="0.5">
      <c r="A91" s="125" t="s">
        <v>5</v>
      </c>
      <c r="B91" s="130" t="s">
        <v>120</v>
      </c>
    </row>
    <row r="92" spans="1:2" ht="27.6" x14ac:dyDescent="0.45">
      <c r="A92" s="106"/>
      <c r="B92" s="123" t="s">
        <v>19</v>
      </c>
    </row>
    <row r="94" spans="1:2" x14ac:dyDescent="0.4">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topLeftCell="A19" workbookViewId="0">
      <selection activeCell="A2" sqref="A2"/>
    </sheetView>
  </sheetViews>
  <sheetFormatPr defaultColWidth="8.88671875" defaultRowHeight="12.3" x14ac:dyDescent="0.4"/>
  <cols>
    <col min="1" max="1" width="5.5" style="20" customWidth="1"/>
    <col min="2" max="2" width="82.109375" style="20" customWidth="1"/>
    <col min="3" max="16384" width="8.88671875" style="16"/>
  </cols>
  <sheetData>
    <row r="1" spans="1:4" ht="30" customHeight="1" x14ac:dyDescent="0.4">
      <c r="A1" s="36" t="s">
        <v>49</v>
      </c>
      <c r="B1" s="36"/>
      <c r="C1" s="41"/>
      <c r="D1" s="41"/>
    </row>
    <row r="2" spans="1:4" ht="15" x14ac:dyDescent="0.5">
      <c r="A2" s="38"/>
      <c r="B2" s="42"/>
      <c r="C2" s="41"/>
      <c r="D2" s="41"/>
    </row>
    <row r="3" spans="1:4" ht="15" x14ac:dyDescent="0.5">
      <c r="A3" s="39"/>
      <c r="B3" s="32" t="s">
        <v>50</v>
      </c>
      <c r="C3" s="40"/>
    </row>
    <row r="4" spans="1:4" ht="13.8" x14ac:dyDescent="0.45">
      <c r="A4" s="14"/>
      <c r="B4" s="34" t="s">
        <v>46</v>
      </c>
      <c r="C4" s="15"/>
    </row>
    <row r="5" spans="1:4" ht="15" x14ac:dyDescent="0.5">
      <c r="A5" s="14"/>
      <c r="B5" s="17"/>
      <c r="C5" s="15"/>
    </row>
    <row r="6" spans="1:4" ht="15" x14ac:dyDescent="0.5">
      <c r="A6" s="14"/>
      <c r="B6" s="18" t="s">
        <v>51</v>
      </c>
      <c r="C6" s="15"/>
    </row>
    <row r="7" spans="1:4" ht="15" x14ac:dyDescent="0.5">
      <c r="A7" s="14"/>
      <c r="B7" s="17"/>
      <c r="C7" s="15"/>
    </row>
    <row r="8" spans="1:4" ht="30" x14ac:dyDescent="0.5">
      <c r="A8" s="14"/>
      <c r="B8" s="17" t="s">
        <v>52</v>
      </c>
      <c r="C8" s="15"/>
    </row>
    <row r="9" spans="1:4" ht="15" x14ac:dyDescent="0.5">
      <c r="A9" s="14"/>
      <c r="B9" s="17"/>
      <c r="C9" s="15"/>
    </row>
    <row r="10" spans="1:4" ht="45" x14ac:dyDescent="0.5">
      <c r="A10" s="14"/>
      <c r="B10" s="17" t="s">
        <v>53</v>
      </c>
      <c r="C10" s="15"/>
    </row>
    <row r="11" spans="1:4" ht="15" x14ac:dyDescent="0.5">
      <c r="A11" s="14"/>
      <c r="B11" s="17"/>
      <c r="C11" s="15"/>
    </row>
    <row r="12" spans="1:4" ht="45" x14ac:dyDescent="0.5">
      <c r="A12" s="14"/>
      <c r="B12" s="17" t="s">
        <v>54</v>
      </c>
      <c r="C12" s="15"/>
    </row>
    <row r="13" spans="1:4" ht="15" x14ac:dyDescent="0.5">
      <c r="A13" s="14"/>
      <c r="B13" s="17"/>
      <c r="C13" s="15"/>
    </row>
    <row r="14" spans="1:4" ht="60" x14ac:dyDescent="0.5">
      <c r="A14" s="14"/>
      <c r="B14" s="17" t="s">
        <v>55</v>
      </c>
      <c r="C14" s="15"/>
    </row>
    <row r="15" spans="1:4" ht="15" x14ac:dyDescent="0.5">
      <c r="A15" s="14"/>
      <c r="B15" s="17"/>
      <c r="C15" s="15"/>
    </row>
    <row r="16" spans="1:4" ht="30" x14ac:dyDescent="0.5">
      <c r="A16" s="14"/>
      <c r="B16" s="17" t="s">
        <v>56</v>
      </c>
      <c r="C16" s="15"/>
    </row>
    <row r="17" spans="1:3" ht="15" x14ac:dyDescent="0.5">
      <c r="A17" s="14"/>
      <c r="B17" s="17"/>
      <c r="C17" s="15"/>
    </row>
    <row r="18" spans="1:3" ht="15" x14ac:dyDescent="0.5">
      <c r="A18" s="14"/>
      <c r="B18" s="18" t="s">
        <v>57</v>
      </c>
      <c r="C18" s="15"/>
    </row>
    <row r="19" spans="1:3" ht="15" x14ac:dyDescent="0.5">
      <c r="A19" s="14"/>
      <c r="B19" s="33" t="s">
        <v>47</v>
      </c>
      <c r="C19" s="15"/>
    </row>
    <row r="20" spans="1:3" ht="15" x14ac:dyDescent="0.5">
      <c r="A20" s="14"/>
      <c r="B20" s="19"/>
      <c r="C20" s="15"/>
    </row>
    <row r="21" spans="1:3" x14ac:dyDescent="0.4">
      <c r="A21" s="14"/>
      <c r="B21" s="14"/>
      <c r="C21" s="15"/>
    </row>
    <row r="22" spans="1:3" x14ac:dyDescent="0.4">
      <c r="A22" s="14"/>
      <c r="B22" s="14"/>
      <c r="C22" s="15"/>
    </row>
    <row r="23" spans="1:3" x14ac:dyDescent="0.4">
      <c r="A23" s="14"/>
      <c r="B23" s="14"/>
      <c r="C23" s="15"/>
    </row>
    <row r="24" spans="1:3" x14ac:dyDescent="0.4">
      <c r="A24" s="14"/>
      <c r="B24" s="14"/>
      <c r="C24" s="15"/>
    </row>
    <row r="25" spans="1:3" x14ac:dyDescent="0.4">
      <c r="A25" s="14"/>
      <c r="B25" s="14"/>
      <c r="C25" s="15"/>
    </row>
    <row r="26" spans="1:3" x14ac:dyDescent="0.4">
      <c r="A26" s="14"/>
      <c r="B26" s="14"/>
      <c r="C26" s="15"/>
    </row>
    <row r="27" spans="1:3" x14ac:dyDescent="0.4">
      <c r="A27" s="14"/>
      <c r="B27" s="14"/>
      <c r="C27" s="15"/>
    </row>
    <row r="28" spans="1:3" x14ac:dyDescent="0.4">
      <c r="A28" s="14"/>
      <c r="B28" s="14"/>
      <c r="C28" s="15"/>
    </row>
    <row r="29" spans="1:3" x14ac:dyDescent="0.4">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aidin hassanzadeh</cp:lastModifiedBy>
  <cp:lastPrinted>2018-02-12T20:25:38Z</cp:lastPrinted>
  <dcterms:created xsi:type="dcterms:W3CDTF">2010-06-09T16:05:03Z</dcterms:created>
  <dcterms:modified xsi:type="dcterms:W3CDTF">2018-06-08T05:32:48Z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