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hmyr\OneDrive\Документы\3 курс\Проект\"/>
    </mc:Choice>
  </mc:AlternateContent>
  <xr:revisionPtr revIDLastSave="0" documentId="13_ncr:1_{9915CCCC-9C6C-4EB9-9EA9-5D294BC3ACB8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ОФП и ОПУ" sheetId="2" r:id="rId1"/>
    <sheet name="Горизонтальный анализ" sheetId="5" r:id="rId2"/>
    <sheet name="Вертикальный анализ" sheetId="6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6" i="6" l="1"/>
  <c r="C64" i="6"/>
  <c r="C74" i="6"/>
  <c r="C75" i="6"/>
  <c r="C70" i="6"/>
  <c r="C68" i="6"/>
  <c r="C67" i="6"/>
  <c r="B74" i="6" l="1"/>
  <c r="B69" i="6"/>
  <c r="B65" i="6"/>
  <c r="E32" i="6"/>
  <c r="B35" i="6"/>
  <c r="C30" i="6" s="1"/>
  <c r="D35" i="6"/>
  <c r="E18" i="6"/>
  <c r="E19" i="6"/>
  <c r="E20" i="6"/>
  <c r="E21" i="6"/>
  <c r="E22" i="6"/>
  <c r="E23" i="6"/>
  <c r="E24" i="6"/>
  <c r="E17" i="6"/>
  <c r="J27" i="6"/>
  <c r="H27" i="6"/>
  <c r="F27" i="6"/>
  <c r="D27" i="6"/>
  <c r="E5" i="6"/>
  <c r="E7" i="6"/>
  <c r="E12" i="6"/>
  <c r="E13" i="6"/>
  <c r="G5" i="6"/>
  <c r="G6" i="6"/>
  <c r="G7" i="6"/>
  <c r="G8" i="6"/>
  <c r="G9" i="6"/>
  <c r="G10" i="6"/>
  <c r="G12" i="6"/>
  <c r="G13" i="6"/>
  <c r="J25" i="6"/>
  <c r="H25" i="6"/>
  <c r="I25" i="6" s="1"/>
  <c r="F25" i="6"/>
  <c r="G17" i="6" s="1"/>
  <c r="D25" i="6"/>
  <c r="B25" i="6"/>
  <c r="C22" i="6" s="1"/>
  <c r="J14" i="6"/>
  <c r="K11" i="6" s="1"/>
  <c r="H14" i="6"/>
  <c r="F14" i="6"/>
  <c r="D14" i="6"/>
  <c r="I12" i="6"/>
  <c r="I14" i="6"/>
  <c r="I10" i="6"/>
  <c r="I6" i="6"/>
  <c r="I7" i="6"/>
  <c r="I8" i="6"/>
  <c r="I9" i="6"/>
  <c r="I13" i="6"/>
  <c r="K8" i="6"/>
  <c r="K9" i="6"/>
  <c r="I5" i="6"/>
  <c r="C7" i="6"/>
  <c r="C11" i="6"/>
  <c r="C12" i="6"/>
  <c r="C13" i="6"/>
  <c r="C5" i="6"/>
  <c r="K75" i="6"/>
  <c r="I75" i="6"/>
  <c r="G75" i="6"/>
  <c r="E75" i="6"/>
  <c r="G73" i="6"/>
  <c r="G71" i="6"/>
  <c r="G70" i="6"/>
  <c r="K71" i="6"/>
  <c r="K72" i="6"/>
  <c r="K73" i="6"/>
  <c r="I71" i="6"/>
  <c r="I73" i="6"/>
  <c r="K70" i="6"/>
  <c r="I70" i="6"/>
  <c r="E70" i="6"/>
  <c r="K68" i="6"/>
  <c r="I68" i="6"/>
  <c r="G68" i="6"/>
  <c r="E68" i="6"/>
  <c r="E71" i="6"/>
  <c r="K67" i="6"/>
  <c r="K66" i="6"/>
  <c r="I67" i="6"/>
  <c r="I66" i="6"/>
  <c r="G67" i="6"/>
  <c r="G66" i="6"/>
  <c r="E66" i="6"/>
  <c r="E67" i="6"/>
  <c r="K64" i="6"/>
  <c r="I64" i="6"/>
  <c r="G64" i="6"/>
  <c r="E64" i="6"/>
  <c r="K47" i="6"/>
  <c r="K53" i="6"/>
  <c r="I47" i="6"/>
  <c r="I53" i="6"/>
  <c r="E47" i="6"/>
  <c r="E46" i="6"/>
  <c r="K39" i="6"/>
  <c r="K40" i="6"/>
  <c r="K41" i="6"/>
  <c r="K38" i="6"/>
  <c r="I39" i="6"/>
  <c r="I40" i="6"/>
  <c r="I41" i="6"/>
  <c r="I38" i="6"/>
  <c r="G39" i="6"/>
  <c r="G40" i="6"/>
  <c r="G41" i="6"/>
  <c r="G38" i="6"/>
  <c r="E40" i="6"/>
  <c r="E41" i="6"/>
  <c r="E42" i="6"/>
  <c r="E38" i="6"/>
  <c r="C42" i="6"/>
  <c r="K32" i="6"/>
  <c r="K31" i="6"/>
  <c r="K33" i="6"/>
  <c r="K30" i="6"/>
  <c r="I31" i="6"/>
  <c r="I32" i="6"/>
  <c r="I33" i="6"/>
  <c r="I30" i="6"/>
  <c r="G31" i="6"/>
  <c r="G32" i="6"/>
  <c r="G33" i="6"/>
  <c r="G30" i="6"/>
  <c r="I21" i="6"/>
  <c r="C21" i="6"/>
  <c r="J65" i="6"/>
  <c r="J69" i="6" s="1"/>
  <c r="J74" i="6" s="1"/>
  <c r="J76" i="6" s="1"/>
  <c r="H65" i="6"/>
  <c r="H69" i="6" s="1"/>
  <c r="H74" i="6" s="1"/>
  <c r="H76" i="6" s="1"/>
  <c r="F65" i="6"/>
  <c r="F69" i="6" s="1"/>
  <c r="F74" i="6" s="1"/>
  <c r="F76" i="6" s="1"/>
  <c r="D65" i="6"/>
  <c r="D69" i="6" s="1"/>
  <c r="D74" i="6" s="1"/>
  <c r="D76" i="6" s="1"/>
  <c r="J54" i="6"/>
  <c r="K48" i="6" s="1"/>
  <c r="H54" i="6"/>
  <c r="I48" i="6" s="1"/>
  <c r="F54" i="6"/>
  <c r="G48" i="6" s="1"/>
  <c r="D54" i="6"/>
  <c r="E48" i="6" s="1"/>
  <c r="B54" i="6"/>
  <c r="C50" i="6" s="1"/>
  <c r="J43" i="6"/>
  <c r="H43" i="6"/>
  <c r="F43" i="6"/>
  <c r="D43" i="6"/>
  <c r="B43" i="6"/>
  <c r="J35" i="6"/>
  <c r="H35" i="6"/>
  <c r="F35" i="6"/>
  <c r="B14" i="6"/>
  <c r="L157" i="5"/>
  <c r="K157" i="5"/>
  <c r="J157" i="5"/>
  <c r="I157" i="5"/>
  <c r="H157" i="5"/>
  <c r="I156" i="5"/>
  <c r="J156" i="5"/>
  <c r="K156" i="5"/>
  <c r="L156" i="5"/>
  <c r="H156" i="5"/>
  <c r="I155" i="5"/>
  <c r="J155" i="5"/>
  <c r="K155" i="5"/>
  <c r="L155" i="5"/>
  <c r="H155" i="5"/>
  <c r="I154" i="5"/>
  <c r="J154" i="5"/>
  <c r="K154" i="5"/>
  <c r="L154" i="5"/>
  <c r="H154" i="5"/>
  <c r="I130" i="5"/>
  <c r="J130" i="5"/>
  <c r="K130" i="5"/>
  <c r="L130" i="5"/>
  <c r="H130" i="5"/>
  <c r="H129" i="5"/>
  <c r="I129" i="5"/>
  <c r="J129" i="5"/>
  <c r="K129" i="5"/>
  <c r="L129" i="5"/>
  <c r="I128" i="5"/>
  <c r="J128" i="5"/>
  <c r="K128" i="5"/>
  <c r="L128" i="5"/>
  <c r="H128" i="5"/>
  <c r="I127" i="5"/>
  <c r="J127" i="5"/>
  <c r="K127" i="5"/>
  <c r="L127" i="5"/>
  <c r="H127" i="5"/>
  <c r="L103" i="5"/>
  <c r="I103" i="5"/>
  <c r="J103" i="5"/>
  <c r="K103" i="5"/>
  <c r="H103" i="5"/>
  <c r="I102" i="5"/>
  <c r="J102" i="5"/>
  <c r="K102" i="5"/>
  <c r="L102" i="5"/>
  <c r="H102" i="5"/>
  <c r="I101" i="5"/>
  <c r="J101" i="5"/>
  <c r="K101" i="5"/>
  <c r="L101" i="5"/>
  <c r="H101" i="5"/>
  <c r="L73" i="5"/>
  <c r="I75" i="5"/>
  <c r="J75" i="5"/>
  <c r="K75" i="5"/>
  <c r="L75" i="5"/>
  <c r="H75" i="5"/>
  <c r="I74" i="5"/>
  <c r="J74" i="5"/>
  <c r="K74" i="5"/>
  <c r="L74" i="5"/>
  <c r="H74" i="5"/>
  <c r="I73" i="5"/>
  <c r="J73" i="5"/>
  <c r="K73" i="5"/>
  <c r="H73" i="5"/>
  <c r="G47" i="6" l="1"/>
  <c r="C47" i="6"/>
  <c r="G46" i="6"/>
  <c r="I46" i="6"/>
  <c r="K46" i="6"/>
  <c r="C46" i="6"/>
  <c r="E53" i="6"/>
  <c r="G52" i="6"/>
  <c r="I52" i="6"/>
  <c r="K52" i="6"/>
  <c r="C48" i="6"/>
  <c r="C53" i="6"/>
  <c r="E52" i="6"/>
  <c r="G51" i="6"/>
  <c r="I51" i="6"/>
  <c r="K51" i="6"/>
  <c r="C52" i="6"/>
  <c r="E51" i="6"/>
  <c r="G50" i="6"/>
  <c r="I50" i="6"/>
  <c r="K50" i="6"/>
  <c r="C51" i="6"/>
  <c r="E50" i="6"/>
  <c r="G49" i="6"/>
  <c r="I49" i="6"/>
  <c r="K49" i="6"/>
  <c r="G53" i="6"/>
  <c r="G19" i="6"/>
  <c r="I20" i="6"/>
  <c r="K22" i="6"/>
  <c r="G18" i="6"/>
  <c r="I19" i="6"/>
  <c r="K23" i="6"/>
  <c r="K21" i="6"/>
  <c r="I18" i="6"/>
  <c r="K24" i="6"/>
  <c r="G24" i="6"/>
  <c r="I17" i="6"/>
  <c r="K17" i="6"/>
  <c r="G23" i="6"/>
  <c r="I24" i="6"/>
  <c r="K18" i="6"/>
  <c r="G20" i="6"/>
  <c r="I23" i="6"/>
  <c r="G22" i="6"/>
  <c r="K19" i="6"/>
  <c r="G21" i="6"/>
  <c r="I22" i="6"/>
  <c r="K20" i="6"/>
  <c r="C20" i="6"/>
  <c r="C31" i="6"/>
  <c r="C32" i="6"/>
  <c r="B58" i="6"/>
  <c r="B55" i="6" s="1"/>
  <c r="C19" i="6"/>
  <c r="C17" i="6"/>
  <c r="C33" i="6"/>
  <c r="C34" i="6"/>
  <c r="C23" i="6"/>
  <c r="C18" i="6"/>
  <c r="K6" i="6"/>
  <c r="K5" i="6"/>
  <c r="K10" i="6"/>
  <c r="K13" i="6"/>
  <c r="K7" i="6"/>
  <c r="K12" i="6"/>
  <c r="B76" i="6"/>
  <c r="C25" i="6"/>
  <c r="E25" i="6"/>
  <c r="G25" i="6"/>
  <c r="K25" i="6"/>
  <c r="C14" i="6"/>
  <c r="G14" i="6"/>
  <c r="E14" i="6"/>
  <c r="K14" i="6"/>
  <c r="D56" i="6"/>
  <c r="H56" i="6"/>
  <c r="H57" i="6" s="1"/>
  <c r="J56" i="6"/>
  <c r="J57" i="6" s="1"/>
  <c r="B56" i="6"/>
  <c r="B57" i="6" s="1"/>
  <c r="B27" i="6"/>
  <c r="F56" i="6"/>
  <c r="F57" i="6" s="1"/>
  <c r="G30" i="5"/>
  <c r="H30" i="5" s="1"/>
  <c r="I9" i="5"/>
  <c r="J9" i="5" s="1"/>
  <c r="G9" i="5"/>
  <c r="H9" i="5" s="1"/>
  <c r="M9" i="5"/>
  <c r="N9" i="5" s="1"/>
  <c r="M13" i="5"/>
  <c r="N13" i="5" s="1"/>
  <c r="M14" i="5"/>
  <c r="N14" i="5" s="1"/>
  <c r="M15" i="5"/>
  <c r="N15" i="5" s="1"/>
  <c r="M18" i="5"/>
  <c r="N18" i="5" s="1"/>
  <c r="M19" i="5"/>
  <c r="N19" i="5" s="1"/>
  <c r="M20" i="5"/>
  <c r="N20" i="5" s="1"/>
  <c r="M21" i="5"/>
  <c r="N21" i="5" s="1"/>
  <c r="M22" i="5"/>
  <c r="N22" i="5" s="1"/>
  <c r="M23" i="5"/>
  <c r="N23" i="5" s="1"/>
  <c r="M24" i="5"/>
  <c r="N24" i="5" s="1"/>
  <c r="M30" i="5"/>
  <c r="N30" i="5" s="1"/>
  <c r="M31" i="5"/>
  <c r="N31" i="5" s="1"/>
  <c r="M32" i="5"/>
  <c r="N32" i="5" s="1"/>
  <c r="M33" i="5"/>
  <c r="N33" i="5" s="1"/>
  <c r="M44" i="5"/>
  <c r="N44" i="5" s="1"/>
  <c r="M45" i="5"/>
  <c r="N45" i="5" s="1"/>
  <c r="M46" i="5"/>
  <c r="N46" i="5" s="1"/>
  <c r="M48" i="5"/>
  <c r="N48" i="5" s="1"/>
  <c r="M49" i="5"/>
  <c r="N49" i="5" s="1"/>
  <c r="M50" i="5"/>
  <c r="N50" i="5" s="1"/>
  <c r="M51" i="5"/>
  <c r="N51" i="5" s="1"/>
  <c r="M56" i="5"/>
  <c r="N56" i="5" s="1"/>
  <c r="M57" i="5"/>
  <c r="N57" i="5" s="1"/>
  <c r="M59" i="5"/>
  <c r="N59" i="5" s="1"/>
  <c r="M60" i="5"/>
  <c r="N60" i="5" s="1"/>
  <c r="M61" i="5"/>
  <c r="N61" i="5" s="1"/>
  <c r="M63" i="5"/>
  <c r="N63" i="5" s="1"/>
  <c r="M68" i="5"/>
  <c r="N68" i="5" s="1"/>
  <c r="K9" i="5"/>
  <c r="L9" i="5" s="1"/>
  <c r="K14" i="5"/>
  <c r="L14" i="5" s="1"/>
  <c r="K15" i="5"/>
  <c r="L15" i="5" s="1"/>
  <c r="K18" i="5"/>
  <c r="L18" i="5" s="1"/>
  <c r="K19" i="5"/>
  <c r="L19" i="5" s="1"/>
  <c r="K20" i="5"/>
  <c r="L20" i="5" s="1"/>
  <c r="K21" i="5"/>
  <c r="L21" i="5" s="1"/>
  <c r="K22" i="5"/>
  <c r="L22" i="5" s="1"/>
  <c r="K23" i="5"/>
  <c r="L23" i="5" s="1"/>
  <c r="K24" i="5"/>
  <c r="L24" i="5" s="1"/>
  <c r="K30" i="5"/>
  <c r="L30" i="5" s="1"/>
  <c r="K31" i="5"/>
  <c r="L31" i="5" s="1"/>
  <c r="K32" i="5"/>
  <c r="L32" i="5" s="1"/>
  <c r="K33" i="5"/>
  <c r="L33" i="5" s="1"/>
  <c r="K44" i="5"/>
  <c r="L44" i="5" s="1"/>
  <c r="K45" i="5"/>
  <c r="L45" i="5" s="1"/>
  <c r="K46" i="5"/>
  <c r="L46" i="5" s="1"/>
  <c r="K48" i="5"/>
  <c r="L48" i="5" s="1"/>
  <c r="K49" i="5"/>
  <c r="L49" i="5" s="1"/>
  <c r="K50" i="5"/>
  <c r="L50" i="5" s="1"/>
  <c r="K51" i="5"/>
  <c r="L51" i="5" s="1"/>
  <c r="K56" i="5"/>
  <c r="L56" i="5" s="1"/>
  <c r="K57" i="5"/>
  <c r="L57" i="5" s="1"/>
  <c r="K59" i="5"/>
  <c r="L59" i="5" s="1"/>
  <c r="K60" i="5"/>
  <c r="L60" i="5" s="1"/>
  <c r="K61" i="5"/>
  <c r="L61" i="5" s="1"/>
  <c r="K63" i="5"/>
  <c r="L63" i="5" s="1"/>
  <c r="K68" i="5"/>
  <c r="L68" i="5" s="1"/>
  <c r="I14" i="5"/>
  <c r="J14" i="5" s="1"/>
  <c r="I15" i="5"/>
  <c r="J15" i="5" s="1"/>
  <c r="I18" i="5"/>
  <c r="J18" i="5" s="1"/>
  <c r="I19" i="5"/>
  <c r="J19" i="5" s="1"/>
  <c r="I20" i="5"/>
  <c r="J20" i="5" s="1"/>
  <c r="I21" i="5"/>
  <c r="J21" i="5" s="1"/>
  <c r="I22" i="5"/>
  <c r="J22" i="5" s="1"/>
  <c r="I23" i="5"/>
  <c r="J23" i="5" s="1"/>
  <c r="I24" i="5"/>
  <c r="J24" i="5" s="1"/>
  <c r="I30" i="5"/>
  <c r="J30" i="5" s="1"/>
  <c r="I31" i="5"/>
  <c r="J31" i="5" s="1"/>
  <c r="I32" i="5"/>
  <c r="J32" i="5" s="1"/>
  <c r="I33" i="5"/>
  <c r="J33" i="5" s="1"/>
  <c r="I44" i="5"/>
  <c r="J44" i="5" s="1"/>
  <c r="I45" i="5"/>
  <c r="J45" i="5" s="1"/>
  <c r="I46" i="5"/>
  <c r="J46" i="5" s="1"/>
  <c r="I48" i="5"/>
  <c r="J48" i="5" s="1"/>
  <c r="I49" i="5"/>
  <c r="J49" i="5" s="1"/>
  <c r="I50" i="5"/>
  <c r="J50" i="5" s="1"/>
  <c r="I51" i="5"/>
  <c r="J51" i="5" s="1"/>
  <c r="I56" i="5"/>
  <c r="J56" i="5" s="1"/>
  <c r="I57" i="5"/>
  <c r="J57" i="5" s="1"/>
  <c r="I59" i="5"/>
  <c r="J59" i="5" s="1"/>
  <c r="I60" i="5"/>
  <c r="J60" i="5" s="1"/>
  <c r="I61" i="5"/>
  <c r="J61" i="5" s="1"/>
  <c r="I63" i="5"/>
  <c r="J63" i="5" s="1"/>
  <c r="I68" i="5"/>
  <c r="J68" i="5" s="1"/>
  <c r="G14" i="5"/>
  <c r="H14" i="5" s="1"/>
  <c r="G15" i="5"/>
  <c r="H15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31" i="5"/>
  <c r="H31" i="5" s="1"/>
  <c r="G32" i="5"/>
  <c r="H32" i="5" s="1"/>
  <c r="G33" i="5"/>
  <c r="H33" i="5" s="1"/>
  <c r="G34" i="5"/>
  <c r="H34" i="5" s="1"/>
  <c r="G41" i="5"/>
  <c r="H41" i="5" s="1"/>
  <c r="G44" i="5"/>
  <c r="H44" i="5" s="1"/>
  <c r="G45" i="5"/>
  <c r="H45" i="5" s="1"/>
  <c r="G46" i="5"/>
  <c r="H46" i="5" s="1"/>
  <c r="G48" i="5"/>
  <c r="H48" i="5" s="1"/>
  <c r="G49" i="5"/>
  <c r="H49" i="5" s="1"/>
  <c r="G50" i="5"/>
  <c r="H50" i="5" s="1"/>
  <c r="G51" i="5"/>
  <c r="H51" i="5" s="1"/>
  <c r="G56" i="5"/>
  <c r="H56" i="5" s="1"/>
  <c r="G57" i="5"/>
  <c r="H57" i="5" s="1"/>
  <c r="G59" i="5"/>
  <c r="H59" i="5" s="1"/>
  <c r="G60" i="5"/>
  <c r="H60" i="5" s="1"/>
  <c r="G61" i="5"/>
  <c r="H61" i="5" s="1"/>
  <c r="G63" i="5"/>
  <c r="H63" i="5" s="1"/>
  <c r="G68" i="5"/>
  <c r="H68" i="5" s="1"/>
  <c r="M7" i="5"/>
  <c r="N7" i="5" s="1"/>
  <c r="K7" i="5"/>
  <c r="L7" i="5" s="1"/>
  <c r="I7" i="5"/>
  <c r="J7" i="5" s="1"/>
  <c r="G7" i="5"/>
  <c r="H7" i="5" s="1"/>
  <c r="F58" i="5"/>
  <c r="F62" i="5" s="1"/>
  <c r="E58" i="5"/>
  <c r="E62" i="5" s="1"/>
  <c r="D58" i="5"/>
  <c r="D62" i="5" s="1"/>
  <c r="C58" i="5"/>
  <c r="C62" i="5" s="1"/>
  <c r="B58" i="5"/>
  <c r="B62" i="5" s="1"/>
  <c r="F52" i="5"/>
  <c r="E52" i="5"/>
  <c r="D52" i="5"/>
  <c r="C52" i="5"/>
  <c r="B52" i="5"/>
  <c r="F42" i="5"/>
  <c r="E42" i="5"/>
  <c r="D42" i="5"/>
  <c r="C42" i="5"/>
  <c r="B42" i="5"/>
  <c r="F35" i="5"/>
  <c r="E35" i="5"/>
  <c r="D35" i="5"/>
  <c r="C35" i="5"/>
  <c r="B35" i="5"/>
  <c r="F26" i="5"/>
  <c r="E26" i="5"/>
  <c r="D26" i="5"/>
  <c r="C26" i="5"/>
  <c r="B26" i="5"/>
  <c r="F16" i="5"/>
  <c r="E16" i="5"/>
  <c r="D16" i="5"/>
  <c r="C16" i="5"/>
  <c r="B16" i="5"/>
  <c r="B58" i="2"/>
  <c r="B62" i="2" s="1"/>
  <c r="B67" i="2" s="1"/>
  <c r="B69" i="2" s="1"/>
  <c r="C58" i="2"/>
  <c r="C62" i="2" s="1"/>
  <c r="C67" i="2" s="1"/>
  <c r="C69" i="2" s="1"/>
  <c r="D58" i="2"/>
  <c r="D62" i="2" s="1"/>
  <c r="D67" i="2" s="1"/>
  <c r="D69" i="2" s="1"/>
  <c r="E58" i="2"/>
  <c r="E62" i="2" s="1"/>
  <c r="E67" i="2" s="1"/>
  <c r="E69" i="2" s="1"/>
  <c r="F58" i="2"/>
  <c r="F62" i="2" s="1"/>
  <c r="F67" i="2" s="1"/>
  <c r="F69" i="2" s="1"/>
  <c r="F58" i="6" l="1"/>
  <c r="H58" i="6"/>
  <c r="J58" i="6"/>
  <c r="E27" i="5"/>
  <c r="I26" i="5"/>
  <c r="J26" i="5" s="1"/>
  <c r="E67" i="5"/>
  <c r="E69" i="5" s="1"/>
  <c r="G16" i="5"/>
  <c r="H16" i="5" s="1"/>
  <c r="K35" i="5"/>
  <c r="L35" i="5" s="1"/>
  <c r="G52" i="5"/>
  <c r="H52" i="5" s="1"/>
  <c r="B67" i="5"/>
  <c r="B69" i="5" s="1"/>
  <c r="F67" i="5"/>
  <c r="F69" i="5" s="1"/>
  <c r="C67" i="5"/>
  <c r="C69" i="5" s="1"/>
  <c r="G35" i="5"/>
  <c r="H35" i="5" s="1"/>
  <c r="B53" i="5"/>
  <c r="B54" i="5" s="1"/>
  <c r="F53" i="5"/>
  <c r="K52" i="5"/>
  <c r="L52" i="5" s="1"/>
  <c r="D67" i="5"/>
  <c r="D69" i="5" s="1"/>
  <c r="M26" i="5"/>
  <c r="N26" i="5" s="1"/>
  <c r="I42" i="5"/>
  <c r="J42" i="5" s="1"/>
  <c r="I16" i="5"/>
  <c r="J16" i="5" s="1"/>
  <c r="G26" i="5"/>
  <c r="H26" i="5" s="1"/>
  <c r="M35" i="5"/>
  <c r="N35" i="5" s="1"/>
  <c r="K42" i="5"/>
  <c r="L42" i="5" s="1"/>
  <c r="I52" i="5"/>
  <c r="J52" i="5" s="1"/>
  <c r="B27" i="5"/>
  <c r="M16" i="5"/>
  <c r="N16" i="5" s="1"/>
  <c r="K26" i="5"/>
  <c r="L26" i="5" s="1"/>
  <c r="I35" i="5"/>
  <c r="J35" i="5" s="1"/>
  <c r="G42" i="5"/>
  <c r="H42" i="5" s="1"/>
  <c r="M52" i="5"/>
  <c r="N52" i="5" s="1"/>
  <c r="I62" i="5"/>
  <c r="J62" i="5" s="1"/>
  <c r="I58" i="5"/>
  <c r="J58" i="5" s="1"/>
  <c r="G67" i="5"/>
  <c r="H67" i="5" s="1"/>
  <c r="M62" i="5"/>
  <c r="N62" i="5" s="1"/>
  <c r="M58" i="5"/>
  <c r="N58" i="5" s="1"/>
  <c r="K16" i="5"/>
  <c r="L16" i="5" s="1"/>
  <c r="M42" i="5"/>
  <c r="N42" i="5" s="1"/>
  <c r="G62" i="5"/>
  <c r="H62" i="5" s="1"/>
  <c r="G58" i="5"/>
  <c r="H58" i="5" s="1"/>
  <c r="K62" i="5"/>
  <c r="L62" i="5" s="1"/>
  <c r="K58" i="5"/>
  <c r="L58" i="5" s="1"/>
  <c r="D27" i="5"/>
  <c r="E53" i="5"/>
  <c r="F27" i="5"/>
  <c r="D53" i="5"/>
  <c r="C27" i="5"/>
  <c r="C53" i="5"/>
  <c r="G53" i="5" s="1"/>
  <c r="H53" i="5" s="1"/>
  <c r="C54" i="5"/>
  <c r="B40" i="2"/>
  <c r="B33" i="2"/>
  <c r="D33" i="2"/>
  <c r="E33" i="2"/>
  <c r="F33" i="2"/>
  <c r="C33" i="2"/>
  <c r="D40" i="2"/>
  <c r="E40" i="2"/>
  <c r="F40" i="2"/>
  <c r="C40" i="2"/>
  <c r="B50" i="2"/>
  <c r="C50" i="2"/>
  <c r="B24" i="2"/>
  <c r="C24" i="2"/>
  <c r="B14" i="2"/>
  <c r="C14" i="2"/>
  <c r="D50" i="2"/>
  <c r="D24" i="2"/>
  <c r="D14" i="2"/>
  <c r="E50" i="2"/>
  <c r="E24" i="2"/>
  <c r="E14" i="2"/>
  <c r="F50" i="2"/>
  <c r="F24" i="2"/>
  <c r="F14" i="2"/>
  <c r="J55" i="6" l="1"/>
  <c r="J26" i="6"/>
  <c r="J15" i="6"/>
  <c r="J44" i="6"/>
  <c r="J36" i="6"/>
  <c r="H55" i="6"/>
  <c r="H44" i="6"/>
  <c r="H36" i="6"/>
  <c r="H26" i="6"/>
  <c r="H15" i="6"/>
  <c r="F44" i="6"/>
  <c r="F36" i="6"/>
  <c r="F26" i="6"/>
  <c r="F55" i="6"/>
  <c r="F15" i="6"/>
  <c r="B26" i="6"/>
  <c r="B44" i="6"/>
  <c r="B15" i="6"/>
  <c r="B36" i="6"/>
  <c r="I27" i="5"/>
  <c r="J27" i="5" s="1"/>
  <c r="M27" i="5"/>
  <c r="N27" i="5" s="1"/>
  <c r="M53" i="5"/>
  <c r="N53" i="5" s="1"/>
  <c r="K69" i="5"/>
  <c r="L69" i="5" s="1"/>
  <c r="K27" i="5"/>
  <c r="L27" i="5" s="1"/>
  <c r="I67" i="5"/>
  <c r="J67" i="5" s="1"/>
  <c r="G54" i="5"/>
  <c r="H54" i="5" s="1"/>
  <c r="M67" i="5"/>
  <c r="N67" i="5" s="1"/>
  <c r="M69" i="5"/>
  <c r="N69" i="5" s="1"/>
  <c r="G27" i="5"/>
  <c r="H27" i="5" s="1"/>
  <c r="F54" i="5"/>
  <c r="G69" i="5"/>
  <c r="H69" i="5" s="1"/>
  <c r="I53" i="5"/>
  <c r="J53" i="5" s="1"/>
  <c r="K67" i="5"/>
  <c r="L67" i="5" s="1"/>
  <c r="I69" i="5"/>
  <c r="J69" i="5" s="1"/>
  <c r="D54" i="5"/>
  <c r="I54" i="5" s="1"/>
  <c r="J54" i="5" s="1"/>
  <c r="E54" i="5"/>
  <c r="K54" i="5" s="1"/>
  <c r="L54" i="5" s="1"/>
  <c r="K53" i="5"/>
  <c r="L53" i="5" s="1"/>
  <c r="M54" i="5"/>
  <c r="N54" i="5" s="1"/>
  <c r="D51" i="2"/>
  <c r="D52" i="2" s="1"/>
  <c r="E25" i="2"/>
  <c r="B51" i="2"/>
  <c r="B52" i="2" s="1"/>
  <c r="D25" i="2"/>
  <c r="C51" i="2"/>
  <c r="C52" i="2" s="1"/>
  <c r="F25" i="2"/>
  <c r="E51" i="2"/>
  <c r="E52" i="2" s="1"/>
  <c r="B25" i="2"/>
  <c r="F51" i="2"/>
  <c r="F52" i="2" s="1"/>
  <c r="C25" i="2"/>
  <c r="D57" i="6" l="1"/>
  <c r="E31" i="6"/>
  <c r="E30" i="6"/>
  <c r="E34" i="6"/>
  <c r="E33" i="6"/>
  <c r="D58" i="6"/>
  <c r="D44" i="6" s="1"/>
  <c r="D36" i="6" l="1"/>
  <c r="D15" i="6"/>
  <c r="D26" i="6"/>
  <c r="D55" i="6"/>
</calcChain>
</file>

<file path=xl/sharedStrings.xml><?xml version="1.0" encoding="utf-8"?>
<sst xmlns="http://schemas.openxmlformats.org/spreadsheetml/2006/main" count="380" uniqueCount="87">
  <si>
    <t>-</t>
  </si>
  <si>
    <t>Основные средства</t>
  </si>
  <si>
    <t>Отложенные налоговые активы</t>
  </si>
  <si>
    <t>Гудвил</t>
  </si>
  <si>
    <t>Прочие внеоборотные активы</t>
  </si>
  <si>
    <t>Товарно-материальные запасы</t>
  </si>
  <si>
    <t>Денежные средства и их эквиваленты</t>
  </si>
  <si>
    <t>Уставный капитал</t>
  </si>
  <si>
    <t>Добавочный капитал</t>
  </si>
  <si>
    <t>Нераспределенная прибыль</t>
  </si>
  <si>
    <t>Отложенные налоговые обязательства</t>
  </si>
  <si>
    <t>Активы в форме права пользования</t>
  </si>
  <si>
    <t>Итого обязательства</t>
  </si>
  <si>
    <t xml:space="preserve">Консолидированный финансовый отчет ПАО «М.Видео» о финансовом положении (в миллионах российских рублей) </t>
  </si>
  <si>
    <t>Инвестиционная недвижимость</t>
  </si>
  <si>
    <t>Нематериальные активы</t>
  </si>
  <si>
    <t>Инвестиции в ассоциированную организацию и совместное предприятие</t>
  </si>
  <si>
    <t>Финансовые активы</t>
  </si>
  <si>
    <t xml:space="preserve">АКТИВЫ </t>
  </si>
  <si>
    <t>ВНЕОБОРОТНЫЕ АКТИВЫ</t>
  </si>
  <si>
    <t>Итого внеоборотные активы</t>
  </si>
  <si>
    <t>ОБОРОТНЫЕ АКТИВЫ</t>
  </si>
  <si>
    <t>Дебиторская задолженность</t>
  </si>
  <si>
    <t>Авансы выданные</t>
  </si>
  <si>
    <t>Дебиторская задолженность по налогу на прибыль</t>
  </si>
  <si>
    <t>Дебиторская задолженность по прочим налогам</t>
  </si>
  <si>
    <t>Прочие оборотные активы</t>
  </si>
  <si>
    <t>Активы, предназначенные для продажи</t>
  </si>
  <si>
    <t>Итого оборотные активы</t>
  </si>
  <si>
    <t>ИТОГО АКТИВЫ</t>
  </si>
  <si>
    <t xml:space="preserve">КАПИТАЛ </t>
  </si>
  <si>
    <t>Выкупленные собственные акции</t>
  </si>
  <si>
    <t>Итого капитал</t>
  </si>
  <si>
    <t xml:space="preserve">ДОЛГОСРОЧНЫЕ ОБЯЗАТЕЛЬСТВА </t>
  </si>
  <si>
    <t>Прочие обязательства</t>
  </si>
  <si>
    <t>Обязательства по аренде</t>
  </si>
  <si>
    <t>Кредиты и прочие финансовые обязательства</t>
  </si>
  <si>
    <t>Итого долгосрочные обязательства</t>
  </si>
  <si>
    <t xml:space="preserve">КРАТКОСРОЧНЫЕ ОБЯЗАТЕЛЬСТВА </t>
  </si>
  <si>
    <t>Торговая кредиторская задолженность</t>
  </si>
  <si>
    <t>Прочая кредиторская задолженность и начисленные расходы</t>
  </si>
  <si>
    <t>Обязательства перед покупателями</t>
  </si>
  <si>
    <t>Кредиторская задолженность по налогу на прибыль</t>
  </si>
  <si>
    <t>Резервы</t>
  </si>
  <si>
    <t>Итого краткосрочные обязательства</t>
  </si>
  <si>
    <t>ИТОГО КАПИТАЛ И ОБЯЗАТЕЛЬСТВА</t>
  </si>
  <si>
    <t>Неконтролирующие доли</t>
  </si>
  <si>
    <t xml:space="preserve">Резервы </t>
  </si>
  <si>
    <t>Кредиторская задолженность по прочим налогам</t>
  </si>
  <si>
    <t>Консолидированный финансовый отчет ПАО "М.Видео" о прибылях и убытках и общем совокупном доходе (в миллионах российских рублей, за исключением прибыли на акцию)</t>
  </si>
  <si>
    <t>ВАЛОВАЯ ПРИБЫЛЬ</t>
  </si>
  <si>
    <t>Коммерческие, общехозяйственные и административные расходы</t>
  </si>
  <si>
    <t xml:space="preserve">Прочие операционные доходы </t>
  </si>
  <si>
    <t>Прочие операционные расходы</t>
  </si>
  <si>
    <t>ОПЕРАЦИОННАЯ ПРИБЫЛЬ</t>
  </si>
  <si>
    <t>ПРИБЫЛЬ ДО НАЛОГА НА ПРИБЫЛЬ</t>
  </si>
  <si>
    <t>Выручка</t>
  </si>
  <si>
    <t>Себестоимость реализации</t>
  </si>
  <si>
    <t>Финансовые расходы</t>
  </si>
  <si>
    <t>Финансовые доходы</t>
  </si>
  <si>
    <t xml:space="preserve">Доходы от изменения справедливой стоимости финансовых инструментов, оцениваемых по справедливой стоимости </t>
  </si>
  <si>
    <t>Доля прибыли (убытка) ассоциированных и совместных предприятий</t>
  </si>
  <si>
    <t>Расходы по налогу на прибыль</t>
  </si>
  <si>
    <t>ИТОГО ЧИСТАЯ ПРИБЫЛЬ и ОБЩИЙ СОВОКУПНЫЙ ДОХОД за год</t>
  </si>
  <si>
    <t>Базовая прибыль на акцию (в российских рублях)</t>
  </si>
  <si>
    <t>Разводненная прибыль на акцию (в российских рублях)</t>
  </si>
  <si>
    <t xml:space="preserve">ИТОГО ЧИСТАЯ ПРИБЫЛЬ и ОБЩИЙ СОВОКУПНЫЙ ДОХОД за год с исключением доли прибыли (убытка) ассоциированных и совместных предприятий </t>
  </si>
  <si>
    <t xml:space="preserve">31 декабря 2017 года </t>
  </si>
  <si>
    <t>31 декабря 2018 года</t>
  </si>
  <si>
    <t>31 декабря 2019 года</t>
  </si>
  <si>
    <t>31 декабря 2020 года</t>
  </si>
  <si>
    <t>31 декабря 2021 года</t>
  </si>
  <si>
    <t>Изменения (базовый год 2017)</t>
  </si>
  <si>
    <t xml:space="preserve">абсолютное изменение </t>
  </si>
  <si>
    <t xml:space="preserve">относительное изменение </t>
  </si>
  <si>
    <t>2018 год</t>
  </si>
  <si>
    <t>2019 год</t>
  </si>
  <si>
    <t>2020 год</t>
  </si>
  <si>
    <t>2021 год</t>
  </si>
  <si>
    <t>Сравнительный анализ</t>
  </si>
  <si>
    <t xml:space="preserve">Анализ тенденций </t>
  </si>
  <si>
    <t>Итого активы</t>
  </si>
  <si>
    <t>2017 год</t>
  </si>
  <si>
    <t>Валовая прибыль</t>
  </si>
  <si>
    <t xml:space="preserve">ЧИСТАЯ ПРИБЫЛЬ </t>
  </si>
  <si>
    <t>Операционная прибыль</t>
  </si>
  <si>
    <t>в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</si>
</sst>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%"/>
    <numFmt numFmtId="169" formatCode="#,##0\ _₽"/>
    <numFmt numFmtId="170" formatCode="_-* #,##0\ _₽_-;\-* #,##0\ _₽_-;_-* &quot;-&quot;\ _₽_-;_-@_-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5C5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1" xfId="0" applyBorder="1" applyAlignment="1"/>
    <xf numFmtId="0" fontId="1" fillId="0" borderId="1" xfId="0" applyFont="1" applyBorder="1" applyAlignment="1"/>
    <xf numFmtId="0" fontId="0" fillId="0" borderId="1" xfId="0" applyBorder="1" applyAlignment="1">
      <alignment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1" fillId="0" borderId="4" xfId="0" applyFont="1" applyBorder="1"/>
    <xf numFmtId="0" fontId="0" fillId="0" borderId="4" xfId="0" applyBorder="1"/>
    <xf numFmtId="0" fontId="0" fillId="0" borderId="4" xfId="0" applyFont="1" applyBorder="1"/>
    <xf numFmtId="0" fontId="1" fillId="0" borderId="4" xfId="0" applyFont="1" applyBorder="1" applyAlignment="1"/>
    <xf numFmtId="0" fontId="0" fillId="0" borderId="3" xfId="0" applyBorder="1"/>
    <xf numFmtId="0" fontId="1" fillId="0" borderId="3" xfId="0" applyFont="1" applyBorder="1"/>
    <xf numFmtId="0" fontId="0" fillId="0" borderId="5" xfId="0" applyBorder="1" applyAlignment="1"/>
    <xf numFmtId="0" fontId="0" fillId="0" borderId="0" xfId="0" applyBorder="1" applyAlignment="1"/>
    <xf numFmtId="0" fontId="1" fillId="0" borderId="4" xfId="0" applyFont="1" applyBorder="1" applyAlignment="1">
      <alignment wrapText="1"/>
    </xf>
    <xf numFmtId="0" fontId="1" fillId="0" borderId="2" xfId="0" applyFont="1" applyBorder="1" applyAlignment="1"/>
    <xf numFmtId="0" fontId="1" fillId="0" borderId="6" xfId="0" applyFont="1" applyBorder="1"/>
    <xf numFmtId="0" fontId="0" fillId="0" borderId="6" xfId="0" applyBorder="1"/>
    <xf numFmtId="0" fontId="0" fillId="0" borderId="6" xfId="0" applyFont="1" applyBorder="1"/>
    <xf numFmtId="0" fontId="0" fillId="0" borderId="1" xfId="0" applyBorder="1"/>
    <xf numFmtId="0" fontId="1" fillId="2" borderId="4" xfId="0" applyFont="1" applyFill="1" applyBorder="1" applyAlignment="1"/>
    <xf numFmtId="0" fontId="2" fillId="0" borderId="1" xfId="0" applyFont="1" applyBorder="1" applyAlignment="1"/>
    <xf numFmtId="0" fontId="2" fillId="0" borderId="4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1" fillId="2" borderId="4" xfId="0" applyFont="1" applyFill="1" applyBorder="1" applyAlignment="1">
      <alignment wrapText="1"/>
    </xf>
    <xf numFmtId="0" fontId="3" fillId="0" borderId="4" xfId="0" applyFont="1" applyBorder="1"/>
    <xf numFmtId="0" fontId="0" fillId="0" borderId="0" xfId="0" applyAlignment="1">
      <alignment horizontal="right"/>
    </xf>
    <xf numFmtId="0" fontId="3" fillId="0" borderId="3" xfId="0" applyFont="1" applyBorder="1"/>
    <xf numFmtId="0" fontId="0" fillId="0" borderId="4" xfId="0" applyBorder="1" applyAlignment="1">
      <alignment horizontal="right"/>
    </xf>
    <xf numFmtId="0" fontId="3" fillId="0" borderId="4" xfId="0" applyFont="1" applyBorder="1" applyAlignment="1">
      <alignment horizontal="right"/>
    </xf>
    <xf numFmtId="0" fontId="0" fillId="0" borderId="3" xfId="0" applyBorder="1" applyAlignment="1">
      <alignment horizontal="right"/>
    </xf>
    <xf numFmtId="0" fontId="3" fillId="0" borderId="5" xfId="0" applyFont="1" applyFill="1" applyBorder="1" applyAlignment="1"/>
    <xf numFmtId="0" fontId="2" fillId="2" borderId="4" xfId="0" applyFont="1" applyFill="1" applyBorder="1" applyAlignment="1"/>
    <xf numFmtId="0" fontId="2" fillId="0" borderId="2" xfId="0" applyFont="1" applyFill="1" applyBorder="1" applyAlignment="1">
      <alignment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right"/>
    </xf>
    <xf numFmtId="10" fontId="0" fillId="0" borderId="0" xfId="0" applyNumberFormat="1"/>
    <xf numFmtId="164" fontId="0" fillId="0" borderId="0" xfId="0" applyNumberFormat="1"/>
    <xf numFmtId="9" fontId="0" fillId="0" borderId="0" xfId="0" applyNumberFormat="1"/>
    <xf numFmtId="0" fontId="1" fillId="2" borderId="6" xfId="0" applyFont="1" applyFill="1" applyBorder="1" applyAlignment="1">
      <alignment horizontal="center" wrapText="1"/>
    </xf>
    <xf numFmtId="0" fontId="2" fillId="0" borderId="6" xfId="0" applyFont="1" applyBorder="1"/>
    <xf numFmtId="0" fontId="0" fillId="0" borderId="6" xfId="0" applyBorder="1" applyAlignment="1">
      <alignment horizontal="right"/>
    </xf>
    <xf numFmtId="0" fontId="3" fillId="0" borderId="6" xfId="0" applyFont="1" applyBorder="1"/>
    <xf numFmtId="0" fontId="1" fillId="0" borderId="3" xfId="0" applyFont="1" applyFill="1" applyBorder="1" applyAlignment="1">
      <alignment horizontal="center" wrapText="1"/>
    </xf>
    <xf numFmtId="0" fontId="2" fillId="0" borderId="3" xfId="0" applyFont="1" applyBorder="1"/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wrapText="1"/>
    </xf>
    <xf numFmtId="0" fontId="0" fillId="0" borderId="8" xfId="0" applyBorder="1"/>
    <xf numFmtId="0" fontId="0" fillId="0" borderId="9" xfId="0" applyBorder="1"/>
    <xf numFmtId="10" fontId="0" fillId="0" borderId="9" xfId="0" applyNumberFormat="1" applyBorder="1"/>
    <xf numFmtId="0" fontId="2" fillId="0" borderId="8" xfId="0" applyFont="1" applyBorder="1"/>
    <xf numFmtId="10" fontId="2" fillId="0" borderId="9" xfId="0" applyNumberFormat="1" applyFont="1" applyBorder="1"/>
    <xf numFmtId="9" fontId="0" fillId="0" borderId="9" xfId="0" applyNumberFormat="1" applyBorder="1"/>
    <xf numFmtId="9" fontId="2" fillId="0" borderId="9" xfId="0" applyNumberFormat="1" applyFont="1" applyBorder="1"/>
    <xf numFmtId="164" fontId="2" fillId="0" borderId="9" xfId="0" applyNumberFormat="1" applyFont="1" applyBorder="1"/>
    <xf numFmtId="164" fontId="0" fillId="0" borderId="9" xfId="0" applyNumberFormat="1" applyBorder="1"/>
    <xf numFmtId="0" fontId="5" fillId="0" borderId="0" xfId="0" applyFont="1"/>
    <xf numFmtId="0" fontId="1" fillId="0" borderId="4" xfId="0" applyFont="1" applyFill="1" applyBorder="1" applyAlignment="1"/>
    <xf numFmtId="0" fontId="2" fillId="0" borderId="3" xfId="0" applyFont="1" applyBorder="1" applyAlignment="1"/>
    <xf numFmtId="0" fontId="2" fillId="2" borderId="4" xfId="0" applyFont="1" applyFill="1" applyBorder="1" applyAlignment="1">
      <alignment horizontal="center"/>
    </xf>
    <xf numFmtId="10" fontId="0" fillId="0" borderId="4" xfId="0" applyNumberFormat="1" applyBorder="1"/>
    <xf numFmtId="9" fontId="0" fillId="0" borderId="4" xfId="0" applyNumberFormat="1" applyBorder="1"/>
    <xf numFmtId="0" fontId="2" fillId="0" borderId="4" xfId="0" applyFont="1" applyFill="1" applyBorder="1" applyAlignment="1"/>
    <xf numFmtId="0" fontId="3" fillId="0" borderId="4" xfId="0" applyFont="1" applyFill="1" applyBorder="1" applyAlignment="1"/>
    <xf numFmtId="0" fontId="0" fillId="0" borderId="4" xfId="0" applyFill="1" applyBorder="1" applyAlignment="1"/>
    <xf numFmtId="0" fontId="1" fillId="0" borderId="4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2" fillId="0" borderId="4" xfId="0" applyFont="1" applyBorder="1" applyAlignment="1">
      <alignment horizontal="center"/>
    </xf>
    <xf numFmtId="0" fontId="4" fillId="0" borderId="0" xfId="0" applyFont="1" applyBorder="1" applyAlignment="1">
      <alignment horizontal="left" wrapText="1"/>
    </xf>
    <xf numFmtId="0" fontId="4" fillId="0" borderId="7" xfId="0" applyFont="1" applyBorder="1" applyAlignment="1">
      <alignment horizontal="left" wrapText="1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1" fillId="0" borderId="0" xfId="0" applyFont="1" applyBorder="1" applyAlignment="1"/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0" xfId="0" applyBorder="1" applyAlignment="1"/>
    <xf numFmtId="0" fontId="1" fillId="2" borderId="6" xfId="0" applyFont="1" applyFill="1" applyBorder="1" applyAlignment="1"/>
    <xf numFmtId="0" fontId="0" fillId="0" borderId="0" xfId="0" applyBorder="1" applyAlignment="1">
      <alignment wrapText="1"/>
    </xf>
    <xf numFmtId="0" fontId="2" fillId="4" borderId="0" xfId="0" applyFont="1" applyFill="1" applyBorder="1" applyAlignment="1"/>
    <xf numFmtId="0" fontId="2" fillId="5" borderId="0" xfId="0" applyFont="1" applyFill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2" borderId="6" xfId="0" applyFont="1" applyFill="1" applyBorder="1" applyAlignment="1">
      <alignment wrapText="1"/>
    </xf>
    <xf numFmtId="0" fontId="0" fillId="0" borderId="0" xfId="0" applyFill="1" applyBorder="1" applyAlignment="1"/>
    <xf numFmtId="0" fontId="2" fillId="2" borderId="6" xfId="0" applyFont="1" applyFill="1" applyBorder="1" applyAlignment="1"/>
    <xf numFmtId="0" fontId="0" fillId="0" borderId="0" xfId="0" applyFill="1" applyBorder="1" applyAlignment="1">
      <alignment wrapText="1"/>
    </xf>
    <xf numFmtId="0" fontId="2" fillId="0" borderId="7" xfId="0" applyFont="1" applyFill="1" applyBorder="1" applyAlignment="1">
      <alignment wrapText="1"/>
    </xf>
    <xf numFmtId="0" fontId="4" fillId="0" borderId="4" xfId="0" applyFont="1" applyBorder="1" applyAlignment="1">
      <alignment horizontal="center" wrapText="1"/>
    </xf>
    <xf numFmtId="1" fontId="0" fillId="4" borderId="4" xfId="0" applyNumberFormat="1" applyFill="1" applyBorder="1" applyAlignment="1">
      <alignment horizontal="center"/>
    </xf>
    <xf numFmtId="10" fontId="1" fillId="6" borderId="4" xfId="1" applyNumberFormat="1" applyFont="1" applyFill="1" applyBorder="1" applyAlignment="1">
      <alignment horizontal="center"/>
    </xf>
    <xf numFmtId="10" fontId="1" fillId="5" borderId="4" xfId="1" applyNumberFormat="1" applyFont="1" applyFill="1" applyBorder="1" applyAlignment="1">
      <alignment horizontal="center"/>
    </xf>
    <xf numFmtId="165" fontId="1" fillId="6" borderId="4" xfId="1" applyNumberFormat="1" applyFont="1" applyFill="1" applyBorder="1" applyAlignment="1">
      <alignment horizontal="center"/>
    </xf>
    <xf numFmtId="9" fontId="0" fillId="3" borderId="4" xfId="1" applyFont="1" applyFill="1" applyBorder="1" applyAlignment="1">
      <alignment horizontal="center"/>
    </xf>
    <xf numFmtId="9" fontId="0" fillId="5" borderId="4" xfId="1" applyFont="1" applyFill="1" applyBorder="1" applyAlignment="1">
      <alignment horizontal="center"/>
    </xf>
    <xf numFmtId="169" fontId="2" fillId="4" borderId="4" xfId="0" applyNumberFormat="1" applyFont="1" applyFill="1" applyBorder="1" applyAlignment="1">
      <alignment horizontal="center"/>
    </xf>
    <xf numFmtId="169" fontId="2" fillId="5" borderId="4" xfId="0" applyNumberFormat="1" applyFont="1" applyFill="1" applyBorder="1" applyAlignment="1">
      <alignment horizontal="center"/>
    </xf>
    <xf numFmtId="10" fontId="0" fillId="3" borderId="4" xfId="1" applyNumberFormat="1" applyFont="1" applyFill="1" applyBorder="1" applyAlignment="1">
      <alignment horizontal="center"/>
    </xf>
    <xf numFmtId="170" fontId="7" fillId="6" borderId="4" xfId="0" applyNumberFormat="1" applyFont="1" applyFill="1" applyBorder="1" applyAlignment="1">
      <alignment horizontal="center"/>
    </xf>
    <xf numFmtId="170" fontId="2" fillId="0" borderId="4" xfId="0" applyNumberFormat="1" applyFont="1" applyBorder="1" applyAlignment="1">
      <alignment horizontal="center"/>
    </xf>
    <xf numFmtId="0" fontId="3" fillId="4" borderId="10" xfId="0" applyFont="1" applyFill="1" applyBorder="1" applyAlignment="1"/>
    <xf numFmtId="0" fontId="3" fillId="4" borderId="4" xfId="0" applyFont="1" applyFill="1" applyBorder="1" applyAlignment="1">
      <alignment horizontal="center"/>
    </xf>
    <xf numFmtId="9" fontId="0" fillId="4" borderId="4" xfId="1" applyFont="1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FF5C5F"/>
      <color rgb="FFFFAA00"/>
      <color rgb="FFFF9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Активы, млн руб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strRef>
              <c:f>'ОФП и ОПУ'!$B$2:$F$2</c:f>
              <c:strCache>
                <c:ptCount val="5"/>
                <c:pt idx="0">
                  <c:v>31 декабря 2017 года </c:v>
                </c:pt>
                <c:pt idx="1">
                  <c:v>31 декабря 2018 года</c:v>
                </c:pt>
                <c:pt idx="2">
                  <c:v>31 декабря 2019 года</c:v>
                </c:pt>
                <c:pt idx="3">
                  <c:v>31 декабря 2020 года</c:v>
                </c:pt>
                <c:pt idx="4">
                  <c:v>31 декабря 2021 года</c:v>
                </c:pt>
              </c:strCache>
            </c:strRef>
          </c:cat>
          <c:val>
            <c:numRef>
              <c:f>'ОФП и ОПУ'!$B$25:$F$25</c:f>
              <c:numCache>
                <c:formatCode>General</c:formatCode>
                <c:ptCount val="5"/>
                <c:pt idx="0">
                  <c:v>121525</c:v>
                </c:pt>
                <c:pt idx="1">
                  <c:v>285434</c:v>
                </c:pt>
                <c:pt idx="2">
                  <c:v>349628</c:v>
                </c:pt>
                <c:pt idx="3">
                  <c:v>396704</c:v>
                </c:pt>
                <c:pt idx="4">
                  <c:v>443372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0-7B46-A05E-A64202A9B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109976127"/>
        <c:axId val="2109755583"/>
      </c:lineChart>
      <c:catAx>
        <c:axId val="210997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9755583"/>
        <c:crosses val="autoZero"/>
        <c:auto val="1"/>
        <c:lblAlgn val="ctr"/>
        <c:lblOffset val="100"/>
        <c:noMultiLvlLbl val="0"/>
      </c:catAx>
      <c:valAx>
        <c:axId val="2109755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997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График</a:t>
            </a:r>
            <a:r>
              <a:rPr lang="ru-RU" b="1" baseline="0"/>
              <a:t> изменения выручки, себестоимости и выловой прибыли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Выручка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'Горизонтальный анализ'!$H$100:$L$100</c:f>
              <c:strCache>
                <c:ptCount val="5"/>
                <c:pt idx="0">
                  <c:v>2017 год</c:v>
                </c:pt>
                <c:pt idx="1">
                  <c:v>2018 год</c:v>
                </c:pt>
                <c:pt idx="2">
                  <c:v>2019 год</c:v>
                </c:pt>
                <c:pt idx="3">
                  <c:v>2020 год</c:v>
                </c:pt>
                <c:pt idx="4">
                  <c:v>2021 год</c:v>
                </c:pt>
              </c:strCache>
            </c:strRef>
          </c:cat>
          <c:val>
            <c:numRef>
              <c:f>'Горизонтальный анализ'!$H$101:$L$101</c:f>
              <c:numCache>
                <c:formatCode>0.00%</c:formatCode>
                <c:ptCount val="5"/>
                <c:pt idx="0" formatCode="0%">
                  <c:v>1</c:v>
                </c:pt>
                <c:pt idx="1">
                  <c:v>1.6201153397881904</c:v>
                </c:pt>
                <c:pt idx="2">
                  <c:v>1.8426918671826515</c:v>
                </c:pt>
                <c:pt idx="3">
                  <c:v>2.1082912455788936</c:v>
                </c:pt>
                <c:pt idx="4">
                  <c:v>2.4034874392649739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3-8F4D-9AB0-4DC104D44368}"/>
            </c:ext>
          </c:extLst>
        </c:ser>
        <c:ser>
          <c:idx val="1"/>
          <c:order val="1"/>
          <c:tx>
            <c:v>Себестоимость реализации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'Горизонтальный анализ'!$H$100:$L$100</c:f>
              <c:strCache>
                <c:ptCount val="5"/>
                <c:pt idx="0">
                  <c:v>2017 год</c:v>
                </c:pt>
                <c:pt idx="1">
                  <c:v>2018 год</c:v>
                </c:pt>
                <c:pt idx="2">
                  <c:v>2019 год</c:v>
                </c:pt>
                <c:pt idx="3">
                  <c:v>2020 год</c:v>
                </c:pt>
                <c:pt idx="4">
                  <c:v>2021 год</c:v>
                </c:pt>
              </c:strCache>
            </c:strRef>
          </c:cat>
          <c:val>
            <c:numRef>
              <c:f>'Горизонтальный анализ'!$H$102:$L$102</c:f>
              <c:numCache>
                <c:formatCode>0.00%</c:formatCode>
                <c:ptCount val="5"/>
                <c:pt idx="0" formatCode="0%">
                  <c:v>1</c:v>
                </c:pt>
                <c:pt idx="1">
                  <c:v>1.5986220083075098</c:v>
                </c:pt>
                <c:pt idx="2">
                  <c:v>1.8074965385376145</c:v>
                </c:pt>
                <c:pt idx="3">
                  <c:v>2.1132854222984112</c:v>
                </c:pt>
                <c:pt idx="4">
                  <c:v>2.5147952792246326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23-8F4D-9AB0-4DC104D44368}"/>
            </c:ext>
          </c:extLst>
        </c:ser>
        <c:ser>
          <c:idx val="2"/>
          <c:order val="2"/>
          <c:tx>
            <c:v>Выловая прибыль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'Горизонтальный анализ'!$H$100:$L$100</c:f>
              <c:strCache>
                <c:ptCount val="5"/>
                <c:pt idx="0">
                  <c:v>2017 год</c:v>
                </c:pt>
                <c:pt idx="1">
                  <c:v>2018 год</c:v>
                </c:pt>
                <c:pt idx="2">
                  <c:v>2019 год</c:v>
                </c:pt>
                <c:pt idx="3">
                  <c:v>2020 год</c:v>
                </c:pt>
                <c:pt idx="4">
                  <c:v>2021 год</c:v>
                </c:pt>
              </c:strCache>
            </c:strRef>
          </c:cat>
          <c:val>
            <c:numRef>
              <c:f>'Горизонтальный анализ'!$H$103:$L$103</c:f>
              <c:numCache>
                <c:formatCode>0.00%</c:formatCode>
                <c:ptCount val="5"/>
                <c:pt idx="0" formatCode="0%">
                  <c:v>1</c:v>
                </c:pt>
                <c:pt idx="1">
                  <c:v>1.6901798955445226</c:v>
                </c:pt>
                <c:pt idx="2">
                  <c:v>1.9574225718400069</c:v>
                </c:pt>
                <c:pt idx="3">
                  <c:v>2.0920110903346445</c:v>
                </c:pt>
                <c:pt idx="4">
                  <c:v>2.0406430674662026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23-8F4D-9AB0-4DC104D44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59817103"/>
        <c:axId val="859380207"/>
      </c:lineChart>
      <c:catAx>
        <c:axId val="85981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9380207"/>
        <c:crosses val="autoZero"/>
        <c:auto val="1"/>
        <c:lblAlgn val="ctr"/>
        <c:lblOffset val="100"/>
        <c:noMultiLvlLbl val="0"/>
      </c:catAx>
      <c:valAx>
        <c:axId val="85938020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981710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 валовой прибыли, операционной прибыли, прибыли до налога и чистой прибыли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Валовая прибыль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'Горизонтальный анализ'!$H$126:$L$126</c:f>
              <c:strCache>
                <c:ptCount val="5"/>
                <c:pt idx="0">
                  <c:v>2017 год</c:v>
                </c:pt>
                <c:pt idx="1">
                  <c:v>2018 год</c:v>
                </c:pt>
                <c:pt idx="2">
                  <c:v>2019 год</c:v>
                </c:pt>
                <c:pt idx="3">
                  <c:v>2020 год</c:v>
                </c:pt>
                <c:pt idx="4">
                  <c:v>2021 год</c:v>
                </c:pt>
              </c:strCache>
            </c:strRef>
          </c:cat>
          <c:val>
            <c:numRef>
              <c:f>'Горизонтальный анализ'!$H$127:$L$127</c:f>
              <c:numCache>
                <c:formatCode>0.00%</c:formatCode>
                <c:ptCount val="5"/>
                <c:pt idx="0" formatCode="0%">
                  <c:v>1</c:v>
                </c:pt>
                <c:pt idx="1">
                  <c:v>1.6901798955445226</c:v>
                </c:pt>
                <c:pt idx="2">
                  <c:v>1.9574225718400069</c:v>
                </c:pt>
                <c:pt idx="3">
                  <c:v>2.0920110903346445</c:v>
                </c:pt>
                <c:pt idx="4">
                  <c:v>2.0406430674662026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D-C241-98E3-E49615E1D76D}"/>
            </c:ext>
          </c:extLst>
        </c:ser>
        <c:ser>
          <c:idx val="1"/>
          <c:order val="1"/>
          <c:tx>
            <c:v>Операционная прибыль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'Горизонтальный анализ'!$H$126:$L$126</c:f>
              <c:strCache>
                <c:ptCount val="5"/>
                <c:pt idx="0">
                  <c:v>2017 год</c:v>
                </c:pt>
                <c:pt idx="1">
                  <c:v>2018 год</c:v>
                </c:pt>
                <c:pt idx="2">
                  <c:v>2019 год</c:v>
                </c:pt>
                <c:pt idx="3">
                  <c:v>2020 год</c:v>
                </c:pt>
                <c:pt idx="4">
                  <c:v>2021 год</c:v>
                </c:pt>
              </c:strCache>
            </c:strRef>
          </c:cat>
          <c:val>
            <c:numRef>
              <c:f>'Горизонтальный анализ'!$H$128:$L$128</c:f>
              <c:numCache>
                <c:formatCode>0.00%</c:formatCode>
                <c:ptCount val="5"/>
                <c:pt idx="0" formatCode="0%">
                  <c:v>1</c:v>
                </c:pt>
                <c:pt idx="1">
                  <c:v>1.7949877750611247</c:v>
                </c:pt>
                <c:pt idx="2">
                  <c:v>2.947921760391198</c:v>
                </c:pt>
                <c:pt idx="3">
                  <c:v>2.8028117359413205</c:v>
                </c:pt>
                <c:pt idx="4">
                  <c:v>1.6799511002444987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D-C241-98E3-E49615E1D76D}"/>
            </c:ext>
          </c:extLst>
        </c:ser>
        <c:ser>
          <c:idx val="2"/>
          <c:order val="2"/>
          <c:tx>
            <c:v>Прибыль до налога на прибыль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'Горизонтальный анализ'!$H$126:$L$126</c:f>
              <c:strCache>
                <c:ptCount val="5"/>
                <c:pt idx="0">
                  <c:v>2017 год</c:v>
                </c:pt>
                <c:pt idx="1">
                  <c:v>2018 год</c:v>
                </c:pt>
                <c:pt idx="2">
                  <c:v>2019 год</c:v>
                </c:pt>
                <c:pt idx="3">
                  <c:v>2020 год</c:v>
                </c:pt>
                <c:pt idx="4">
                  <c:v>2021 год</c:v>
                </c:pt>
              </c:strCache>
            </c:strRef>
          </c:cat>
          <c:val>
            <c:numRef>
              <c:f>'Горизонтальный анализ'!$H$129:$L$129</c:f>
              <c:numCache>
                <c:formatCode>0.00%</c:formatCode>
                <c:ptCount val="5"/>
                <c:pt idx="0" formatCode="0%">
                  <c:v>1</c:v>
                </c:pt>
                <c:pt idx="1">
                  <c:v>1.3095372779726213</c:v>
                </c:pt>
                <c:pt idx="2">
                  <c:v>1.0739902703925783</c:v>
                </c:pt>
                <c:pt idx="3">
                  <c:v>0.92963004864803711</c:v>
                </c:pt>
                <c:pt idx="4">
                  <c:v>0.3529811064600068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0D-C241-98E3-E49615E1D76D}"/>
            </c:ext>
          </c:extLst>
        </c:ser>
        <c:ser>
          <c:idx val="3"/>
          <c:order val="3"/>
          <c:tx>
            <c:v>Чистая прибыль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'Горизонтальный анализ'!$H$126:$L$126</c:f>
              <c:strCache>
                <c:ptCount val="5"/>
                <c:pt idx="0">
                  <c:v>2017 год</c:v>
                </c:pt>
                <c:pt idx="1">
                  <c:v>2018 год</c:v>
                </c:pt>
                <c:pt idx="2">
                  <c:v>2019 год</c:v>
                </c:pt>
                <c:pt idx="3">
                  <c:v>2020 год</c:v>
                </c:pt>
                <c:pt idx="4">
                  <c:v>2021 год</c:v>
                </c:pt>
              </c:strCache>
            </c:strRef>
          </c:cat>
          <c:val>
            <c:numRef>
              <c:f>'Горизонтальный анализ'!$H$130:$L$130</c:f>
              <c:numCache>
                <c:formatCode>0.00%</c:formatCode>
                <c:ptCount val="5"/>
                <c:pt idx="0" formatCode="0%">
                  <c:v>1</c:v>
                </c:pt>
                <c:pt idx="1">
                  <c:v>1.2029048029910843</c:v>
                </c:pt>
                <c:pt idx="2">
                  <c:v>1.0258843830888698</c:v>
                </c:pt>
                <c:pt idx="3">
                  <c:v>0.94060972102387119</c:v>
                </c:pt>
                <c:pt idx="4">
                  <c:v>0.34224906528616622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0D-C241-98E3-E49615E1D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49468303"/>
        <c:axId val="953507359"/>
      </c:lineChart>
      <c:catAx>
        <c:axId val="94946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3507359"/>
        <c:crosses val="autoZero"/>
        <c:auto val="1"/>
        <c:lblAlgn val="ctr"/>
        <c:lblOffset val="100"/>
        <c:noMultiLvlLbl val="0"/>
      </c:catAx>
      <c:valAx>
        <c:axId val="95350735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946830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 коммерческих, общественных и административных расходов, прочих операционных доходов и расходов и операционной прибыли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Коммерческие, общественные и административные расходы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'Горизонтальный анализ'!$H$153:$L$153</c:f>
              <c:strCache>
                <c:ptCount val="5"/>
                <c:pt idx="0">
                  <c:v>2017 год</c:v>
                </c:pt>
                <c:pt idx="1">
                  <c:v>2018 год</c:v>
                </c:pt>
                <c:pt idx="2">
                  <c:v>2019 год</c:v>
                </c:pt>
                <c:pt idx="3">
                  <c:v>2020 год</c:v>
                </c:pt>
                <c:pt idx="4">
                  <c:v>2021 год</c:v>
                </c:pt>
              </c:strCache>
            </c:strRef>
          </c:cat>
          <c:val>
            <c:numRef>
              <c:f>'Горизонтальный анализ'!$H$154:$L$154</c:f>
              <c:numCache>
                <c:formatCode>0.00%</c:formatCode>
                <c:ptCount val="5"/>
                <c:pt idx="0" formatCode="0%">
                  <c:v>1</c:v>
                </c:pt>
                <c:pt idx="1">
                  <c:v>1.6988271089954361</c:v>
                </c:pt>
                <c:pt idx="2">
                  <c:v>1.7800952053786132</c:v>
                </c:pt>
                <c:pt idx="3">
                  <c:v>1.9339942091573834</c:v>
                </c:pt>
                <c:pt idx="4">
                  <c:v>2.1394709721745104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A-2240-85A2-A52CF3769B37}"/>
            </c:ext>
          </c:extLst>
        </c:ser>
        <c:ser>
          <c:idx val="1"/>
          <c:order val="1"/>
          <c:tx>
            <c:v>Прочие операционные доходы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'Горизонтальный анализ'!$H$153:$L$153</c:f>
              <c:strCache>
                <c:ptCount val="5"/>
                <c:pt idx="0">
                  <c:v>2017 год</c:v>
                </c:pt>
                <c:pt idx="1">
                  <c:v>2018 год</c:v>
                </c:pt>
                <c:pt idx="2">
                  <c:v>2019 год</c:v>
                </c:pt>
                <c:pt idx="3">
                  <c:v>2020 год</c:v>
                </c:pt>
                <c:pt idx="4">
                  <c:v>2021 год</c:v>
                </c:pt>
              </c:strCache>
            </c:strRef>
          </c:cat>
          <c:val>
            <c:numRef>
              <c:f>'Горизонтальный анализ'!$H$155:$L$155</c:f>
              <c:numCache>
                <c:formatCode>0.00%</c:formatCode>
                <c:ptCount val="5"/>
                <c:pt idx="0" formatCode="0%">
                  <c:v>1</c:v>
                </c:pt>
                <c:pt idx="1">
                  <c:v>2.3175752954632101</c:v>
                </c:pt>
                <c:pt idx="2">
                  <c:v>2.4430041936713685</c:v>
                </c:pt>
                <c:pt idx="3">
                  <c:v>1.9012581014105985</c:v>
                </c:pt>
                <c:pt idx="4">
                  <c:v>2.441097979412886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A-2240-85A2-A52CF3769B37}"/>
            </c:ext>
          </c:extLst>
        </c:ser>
        <c:ser>
          <c:idx val="2"/>
          <c:order val="2"/>
          <c:tx>
            <c:v>Прочие операционные расходы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'Горизонтальный анализ'!$H$153:$L$153</c:f>
              <c:strCache>
                <c:ptCount val="5"/>
                <c:pt idx="0">
                  <c:v>2017 год</c:v>
                </c:pt>
                <c:pt idx="1">
                  <c:v>2018 год</c:v>
                </c:pt>
                <c:pt idx="2">
                  <c:v>2019 год</c:v>
                </c:pt>
                <c:pt idx="3">
                  <c:v>2020 год</c:v>
                </c:pt>
                <c:pt idx="4">
                  <c:v>2021 год</c:v>
                </c:pt>
              </c:strCache>
            </c:strRef>
          </c:cat>
          <c:val>
            <c:numRef>
              <c:f>'Горизонтальный анализ'!$H$156:$L$156</c:f>
              <c:numCache>
                <c:formatCode>0.00%</c:formatCode>
                <c:ptCount val="5"/>
                <c:pt idx="0" formatCode="0%">
                  <c:v>1</c:v>
                </c:pt>
                <c:pt idx="1">
                  <c:v>3.7083333333333335</c:v>
                </c:pt>
                <c:pt idx="2">
                  <c:v>3.800925925925926</c:v>
                </c:pt>
                <c:pt idx="3">
                  <c:v>2.6712962962962963</c:v>
                </c:pt>
                <c:pt idx="4">
                  <c:v>1.9166666666666667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3A-2240-85A2-A52CF3769B37}"/>
            </c:ext>
          </c:extLst>
        </c:ser>
        <c:ser>
          <c:idx val="3"/>
          <c:order val="3"/>
          <c:tx>
            <c:v>Операционная прибыль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'Горизонтальный анализ'!$H$153:$L$153</c:f>
              <c:strCache>
                <c:ptCount val="5"/>
                <c:pt idx="0">
                  <c:v>2017 год</c:v>
                </c:pt>
                <c:pt idx="1">
                  <c:v>2018 год</c:v>
                </c:pt>
                <c:pt idx="2">
                  <c:v>2019 год</c:v>
                </c:pt>
                <c:pt idx="3">
                  <c:v>2020 год</c:v>
                </c:pt>
                <c:pt idx="4">
                  <c:v>2021 год</c:v>
                </c:pt>
              </c:strCache>
            </c:strRef>
          </c:cat>
          <c:val>
            <c:numRef>
              <c:f>'Горизонтальный анализ'!$H$157:$L$157</c:f>
              <c:numCache>
                <c:formatCode>0.00%</c:formatCode>
                <c:ptCount val="5"/>
                <c:pt idx="0" formatCode="0%">
                  <c:v>1</c:v>
                </c:pt>
                <c:pt idx="1">
                  <c:v>1.7949877750611247</c:v>
                </c:pt>
                <c:pt idx="2">
                  <c:v>2.947921760391198</c:v>
                </c:pt>
                <c:pt idx="3">
                  <c:v>2.8028117359413205</c:v>
                </c:pt>
                <c:pt idx="4">
                  <c:v>1.6799511002444987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3A-2240-85A2-A52CF3769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23498223"/>
        <c:axId val="923238719"/>
      </c:lineChart>
      <c:catAx>
        <c:axId val="92349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3238719"/>
        <c:crosses val="autoZero"/>
        <c:auto val="1"/>
        <c:lblAlgn val="ctr"/>
        <c:lblOffset val="100"/>
        <c:noMultiLvlLbl val="0"/>
      </c:catAx>
      <c:valAx>
        <c:axId val="92323871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349822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057902476776606"/>
          <c:y val="3.95759607200799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55195231846019244"/>
          <c:y val="0.2200462962962963"/>
          <c:w val="0.36554002624671916"/>
          <c:h val="0.60923337707786529"/>
        </c:manualLayout>
      </c:layout>
      <c:pieChart>
        <c:varyColors val="1"/>
        <c:ser>
          <c:idx val="0"/>
          <c:order val="0"/>
          <c:tx>
            <c:v>Состав внеоборотных активов, 2017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AB3-40A8-B941-B82C0E21273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AB3-40A8-B941-B82C0E21273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AB3-40A8-B941-B82C0E21273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AB3-40A8-B941-B82C0E21273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AB3-40A8-B941-B82C0E21273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'Вертикальный анализ'!$A$5:$A$13</c:f>
              <c:strCache>
                <c:ptCount val="9"/>
                <c:pt idx="0">
                  <c:v>Основные средства</c:v>
                </c:pt>
                <c:pt idx="1">
                  <c:v>Инвестиционная недвижимость</c:v>
                </c:pt>
                <c:pt idx="2">
                  <c:v>Нематериальные активы</c:v>
                </c:pt>
                <c:pt idx="3">
                  <c:v>Гудвил</c:v>
                </c:pt>
                <c:pt idx="4">
                  <c:v>Активы в форме права пользования</c:v>
                </c:pt>
                <c:pt idx="5">
                  <c:v>Инвестиции в ассоциированную организацию и совместное предприятие</c:v>
                </c:pt>
                <c:pt idx="6">
                  <c:v>Финансовые активы</c:v>
                </c:pt>
                <c:pt idx="7">
                  <c:v>Отложенные налоговые активы</c:v>
                </c:pt>
                <c:pt idx="8">
                  <c:v>Прочие внеоборотные активы</c:v>
                </c:pt>
              </c:strCache>
            </c:strRef>
          </c:cat>
          <c:val>
            <c:numRef>
              <c:f>'Вертикальный анализ'!$B$5:$B$13</c:f>
              <c:numCache>
                <c:formatCode>General</c:formatCode>
                <c:ptCount val="9"/>
                <c:pt idx="0">
                  <c:v>7936</c:v>
                </c:pt>
                <c:pt idx="1">
                  <c:v>0</c:v>
                </c:pt>
                <c:pt idx="2">
                  <c:v>7999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2471</c:v>
                </c:pt>
                <c:pt idx="7">
                  <c:v>4264</c:v>
                </c:pt>
                <c:pt idx="8">
                  <c:v>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AB3-40A8-B941-B82C0E21273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707309844229275E-2"/>
          <c:y val="0.42313872139553954"/>
          <c:w val="0.73635913863908409"/>
          <c:h val="0.519408547996694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55195231846019244"/>
          <c:y val="0.2200462962962963"/>
          <c:w val="0.36554002624671916"/>
          <c:h val="0.60923337707786529"/>
        </c:manualLayout>
      </c:layout>
      <c:pieChart>
        <c:varyColors val="1"/>
        <c:ser>
          <c:idx val="0"/>
          <c:order val="0"/>
          <c:tx>
            <c:v>Состав оборотных активов, 2021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F86-4F01-BBC6-6B92773852F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F86-4F01-BBC6-6B92773852F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F86-4F01-BBC6-6B92773852F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F86-4F01-BBC6-6B92773852F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F86-4F01-BBC6-6B92773852F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F86-4F01-BBC6-6B92773852F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F86-4F01-BBC6-6B92773852F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F86-4F01-BBC6-6B92773852F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F86-4F01-BBC6-6B92773852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'Вертикальный анализ'!$A$5:$A$13</c:f>
              <c:strCache>
                <c:ptCount val="9"/>
                <c:pt idx="0">
                  <c:v>Основные средства</c:v>
                </c:pt>
                <c:pt idx="1">
                  <c:v>Инвестиционная недвижимость</c:v>
                </c:pt>
                <c:pt idx="2">
                  <c:v>Нематериальные активы</c:v>
                </c:pt>
                <c:pt idx="3">
                  <c:v>Гудвил</c:v>
                </c:pt>
                <c:pt idx="4">
                  <c:v>Активы в форме права пользования</c:v>
                </c:pt>
                <c:pt idx="5">
                  <c:v>Инвестиции в ассоциированную организацию и совместное предприятие</c:v>
                </c:pt>
                <c:pt idx="6">
                  <c:v>Финансовые активы</c:v>
                </c:pt>
                <c:pt idx="7">
                  <c:v>Отложенные налоговые активы</c:v>
                </c:pt>
                <c:pt idx="8">
                  <c:v>Прочие внеоборотные активы</c:v>
                </c:pt>
              </c:strCache>
            </c:strRef>
          </c:cat>
          <c:val>
            <c:numRef>
              <c:f>'Вертикальный анализ'!$K$5:$K$13</c:f>
              <c:numCache>
                <c:formatCode>0%</c:formatCode>
                <c:ptCount val="9"/>
                <c:pt idx="0">
                  <c:v>9.6918884240194333E-2</c:v>
                </c:pt>
                <c:pt idx="1">
                  <c:v>1.0637772867099122E-3</c:v>
                </c:pt>
                <c:pt idx="2">
                  <c:v>0.15260269015019001</c:v>
                </c:pt>
                <c:pt idx="3">
                  <c:v>0.27420778750774527</c:v>
                </c:pt>
                <c:pt idx="4">
                  <c:v>0.4061819717166843</c:v>
                </c:pt>
                <c:pt idx="5">
                  <c:v>8.2250821137364356E-5</c:v>
                </c:pt>
                <c:pt idx="6">
                  <c:v>3.0569888522720419E-2</c:v>
                </c:pt>
                <c:pt idx="7">
                  <c:v>2.9423860414873142E-2</c:v>
                </c:pt>
                <c:pt idx="8">
                  <c:v>8.9488893397452422E-3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F86-4F01-BBC6-6B92773852F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12256267409470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55195231846019244"/>
          <c:y val="0.2200462962962963"/>
          <c:w val="0.36554002624671916"/>
          <c:h val="0.60923337707786529"/>
        </c:manualLayout>
      </c:layout>
      <c:pieChart>
        <c:varyColors val="1"/>
        <c:ser>
          <c:idx val="0"/>
          <c:order val="0"/>
          <c:tx>
            <c:v>Состав оборотных активов, 2017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46D-4D74-8EB9-10BA5B1FB15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46D-4D74-8EB9-10BA5B1FB15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46D-4D74-8EB9-10BA5B1FB15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46D-4D74-8EB9-10BA5B1FB15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46D-4D74-8EB9-10BA5B1FB15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46D-4D74-8EB9-10BA5B1FB15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46D-4D74-8EB9-10BA5B1FB15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46D-4D74-8EB9-10BA5B1FB1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'Вертикальный анализ'!$A$17:$A$24</c:f>
              <c:strCache>
                <c:ptCount val="8"/>
                <c:pt idx="0">
                  <c:v>Товарно-материальные запасы</c:v>
                </c:pt>
                <c:pt idx="1">
                  <c:v>Дебиторская задолженность</c:v>
                </c:pt>
                <c:pt idx="2">
                  <c:v>Авансы выданные</c:v>
                </c:pt>
                <c:pt idx="3">
                  <c:v>Дебиторская задолженность по налогу на прибыль</c:v>
                </c:pt>
                <c:pt idx="4">
                  <c:v>Дебиторская задолженность по прочим налогам</c:v>
                </c:pt>
                <c:pt idx="5">
                  <c:v>Прочие оборотные активы</c:v>
                </c:pt>
                <c:pt idx="6">
                  <c:v>Денежные средства и их эквиваленты</c:v>
                </c:pt>
                <c:pt idx="7">
                  <c:v>Активы, предназначенные для продажи</c:v>
                </c:pt>
              </c:strCache>
            </c:strRef>
          </c:cat>
          <c:val>
            <c:numRef>
              <c:f>'Вертикальный анализ'!$C$17:$C$24</c:f>
              <c:numCache>
                <c:formatCode>0%</c:formatCode>
                <c:ptCount val="8"/>
                <c:pt idx="0">
                  <c:v>0.53425231448366062</c:v>
                </c:pt>
                <c:pt idx="1">
                  <c:v>0.21289162289754962</c:v>
                </c:pt>
                <c:pt idx="2">
                  <c:v>7.9397518955263528E-3</c:v>
                </c:pt>
                <c:pt idx="3">
                  <c:v>1.6349553452821319E-4</c:v>
                </c:pt>
                <c:pt idx="4">
                  <c:v>6.2884469967913997E-2</c:v>
                </c:pt>
                <c:pt idx="5">
                  <c:v>7.152929635609327E-5</c:v>
                </c:pt>
                <c:pt idx="6">
                  <c:v>0.18179681592446506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46D-4D74-8EB9-10BA5B1FB15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298597124800335E-2"/>
          <c:y val="0.52068824935362656"/>
          <c:w val="0.57557541727896822"/>
          <c:h val="0.439767948796427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12256267409470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55195231846019244"/>
          <c:y val="0.2200462962962963"/>
          <c:w val="0.36554002624671916"/>
          <c:h val="0.60923337707786529"/>
        </c:manualLayout>
      </c:layout>
      <c:pieChart>
        <c:varyColors val="1"/>
        <c:ser>
          <c:idx val="0"/>
          <c:order val="0"/>
          <c:tx>
            <c:v>Состав оборотных активов, 2021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D00-40E7-8DE0-D7DE449A9A9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D00-40E7-8DE0-D7DE449A9A9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D00-40E7-8DE0-D7DE449A9A9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D00-40E7-8DE0-D7DE449A9A9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D00-40E7-8DE0-D7DE449A9A9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D00-40E7-8DE0-D7DE449A9A9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D00-40E7-8DE0-D7DE449A9A9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D00-40E7-8DE0-D7DE449A9A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'Вертикальный анализ'!$A$17:$A$24</c:f>
              <c:strCache>
                <c:ptCount val="8"/>
                <c:pt idx="0">
                  <c:v>Товарно-материальные запасы</c:v>
                </c:pt>
                <c:pt idx="1">
                  <c:v>Дебиторская задолженность</c:v>
                </c:pt>
                <c:pt idx="2">
                  <c:v>Авансы выданные</c:v>
                </c:pt>
                <c:pt idx="3">
                  <c:v>Дебиторская задолженность по налогу на прибыль</c:v>
                </c:pt>
                <c:pt idx="4">
                  <c:v>Дебиторская задолженность по прочим налогам</c:v>
                </c:pt>
                <c:pt idx="5">
                  <c:v>Прочие оборотные активы</c:v>
                </c:pt>
                <c:pt idx="6">
                  <c:v>Денежные средства и их эквиваленты</c:v>
                </c:pt>
                <c:pt idx="7">
                  <c:v>Активы, предназначенные для продажи</c:v>
                </c:pt>
              </c:strCache>
            </c:strRef>
          </c:cat>
          <c:val>
            <c:numRef>
              <c:f>'Вертикальный анализ'!$K$17:$K$24</c:f>
              <c:numCache>
                <c:formatCode>0%</c:formatCode>
                <c:ptCount val="8"/>
                <c:pt idx="0">
                  <c:v>0.85817397088787273</c:v>
                </c:pt>
                <c:pt idx="1">
                  <c:v>0.24547316373083591</c:v>
                </c:pt>
                <c:pt idx="2">
                  <c:v>8.4958385057380958E-3</c:v>
                </c:pt>
                <c:pt idx="3">
                  <c:v>1.3812284919624758E-2</c:v>
                </c:pt>
                <c:pt idx="4">
                  <c:v>0.17761645112797708</c:v>
                </c:pt>
                <c:pt idx="5">
                  <c:v>3.5617572033920498E-4</c:v>
                </c:pt>
                <c:pt idx="6">
                  <c:v>6.3132146430124089E-2</c:v>
                </c:pt>
                <c:pt idx="7" formatCode="0.00%">
                  <c:v>4.1903025922259411E-5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00-40E7-8DE0-D7DE449A9A9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057931390877971E-2"/>
          <c:y val="0.52399676350956026"/>
          <c:w val="0.57557541727896822"/>
          <c:h val="0.439767948796427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12256267409470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55195231846019244"/>
          <c:y val="0.2200462962962963"/>
          <c:w val="0.36554002624671916"/>
          <c:h val="0.60923337707786529"/>
        </c:manualLayout>
      </c:layout>
      <c:pieChart>
        <c:varyColors val="1"/>
        <c:ser>
          <c:idx val="0"/>
          <c:order val="0"/>
          <c:tx>
            <c:v>Состав финансвого отчета 2017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014-4B55-9E5A-DC2980AA867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14-4B55-9E5A-DC2980AA867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014-4B55-9E5A-DC2980AA867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014-4B55-9E5A-DC2980AA867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014-4B55-9E5A-DC2980AA86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('Вертикальный анализ'!$A$14,'Вертикальный анализ'!$A$25,'Вертикальный анализ'!$A$35,'Вертикальный анализ'!$A$43,'Вертикальный анализ'!$A$54)</c:f>
              <c:strCache>
                <c:ptCount val="5"/>
                <c:pt idx="0">
                  <c:v>Итого внеоборотные активы</c:v>
                </c:pt>
                <c:pt idx="1">
                  <c:v>Итого оборотные активы</c:v>
                </c:pt>
                <c:pt idx="2">
                  <c:v>Итого капитал</c:v>
                </c:pt>
                <c:pt idx="3">
                  <c:v>Итого долгосрочные обязательства</c:v>
                </c:pt>
                <c:pt idx="4">
                  <c:v>Итого краткосрочные обязательства</c:v>
                </c:pt>
              </c:strCache>
            </c:strRef>
          </c:cat>
          <c:val>
            <c:numRef>
              <c:f>('Вертикальный анализ'!$B$14,'Вертикальный анализ'!$B$25,'Вертикальный анализ'!$B$35,'Вертикальный анализ'!$B$43,'Вертикальный анализ'!$B$54)</c:f>
              <c:numCache>
                <c:formatCode>#\ ##0\ _₽</c:formatCode>
                <c:ptCount val="5"/>
                <c:pt idx="0">
                  <c:v>23663</c:v>
                </c:pt>
                <c:pt idx="1">
                  <c:v>97862</c:v>
                </c:pt>
                <c:pt idx="2">
                  <c:v>23154</c:v>
                </c:pt>
                <c:pt idx="3">
                  <c:v>4</c:v>
                </c:pt>
                <c:pt idx="4">
                  <c:v>98367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014-4B55-9E5A-DC2980AA867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32207718092063153"/>
          <c:w val="0.57557541727896822"/>
          <c:h val="0.439767948796427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50552274525562E-2"/>
          <c:y val="4.6484822389379767E-2"/>
          <c:w val="0.88876596476750558"/>
          <c:h val="0.75881398151654322"/>
        </c:manualLayout>
      </c:layout>
      <c:barChart>
        <c:barDir val="col"/>
        <c:grouping val="clustered"/>
        <c:varyColors val="0"/>
        <c:ser>
          <c:idx val="0"/>
          <c:order val="0"/>
          <c:tx>
            <c:v>2017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Чистая прибыль и общий совокупный доход за год</c:v>
              </c:pt>
            </c:strLit>
          </c:cat>
          <c:val>
            <c:numRef>
              <c:f>'Вертикальный анализ'!$B$76</c:f>
              <c:numCache>
                <c:formatCode>General</c:formatCode>
                <c:ptCount val="1"/>
                <c:pt idx="0">
                  <c:v>6954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2B-4EB2-9654-11C5A9A9283C}"/>
            </c:ext>
          </c:extLst>
        </c:ser>
        <c:ser>
          <c:idx val="1"/>
          <c:order val="1"/>
          <c:tx>
            <c:v>2018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Чистая прибыль и общий совокупный доход за год</c:v>
              </c:pt>
            </c:strLit>
          </c:cat>
          <c:val>
            <c:numRef>
              <c:f>'Вертикальный анализ'!$D$76</c:f>
              <c:numCache>
                <c:formatCode>General</c:formatCode>
                <c:ptCount val="1"/>
                <c:pt idx="0">
                  <c:v>8365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2B-4EB2-9654-11C5A9A9283C}"/>
            </c:ext>
          </c:extLst>
        </c:ser>
        <c:ser>
          <c:idx val="2"/>
          <c:order val="2"/>
          <c:tx>
            <c:v>2019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Чистая прибыль и общий совокупный доход за год</c:v>
              </c:pt>
            </c:strLit>
          </c:cat>
          <c:val>
            <c:numRef>
              <c:f>'Вертикальный анализ'!$F$76</c:f>
              <c:numCache>
                <c:formatCode>General</c:formatCode>
                <c:ptCount val="1"/>
                <c:pt idx="0">
                  <c:v>7134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2B-4EB2-9654-11C5A9A9283C}"/>
            </c:ext>
          </c:extLst>
        </c:ser>
        <c:ser>
          <c:idx val="3"/>
          <c:order val="3"/>
          <c:tx>
            <c:v>2020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Чистая прибыль и общий совокупный доход за год</c:v>
              </c:pt>
            </c:strLit>
          </c:cat>
          <c:val>
            <c:numRef>
              <c:f>'Вертикальный анализ'!$H$76</c:f>
              <c:numCache>
                <c:formatCode>General</c:formatCode>
                <c:ptCount val="1"/>
                <c:pt idx="0">
                  <c:v>6541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2B-4EB2-9654-11C5A9A9283C}"/>
            </c:ext>
          </c:extLst>
        </c:ser>
        <c:ser>
          <c:idx val="4"/>
          <c:order val="4"/>
          <c:tx>
            <c:v>2021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Чистая прибыль и общий совокупный доход за год</c:v>
              </c:pt>
            </c:strLit>
          </c:cat>
          <c:val>
            <c:numRef>
              <c:f>'Вертикальный анализ'!$J$76</c:f>
              <c:numCache>
                <c:formatCode>General</c:formatCode>
                <c:ptCount val="1"/>
                <c:pt idx="0">
                  <c:v>2380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62B-4EB2-9654-11C5A9A9283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52395535"/>
        <c:axId val="1152393455"/>
      </c:barChart>
      <c:catAx>
        <c:axId val="115239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2393455"/>
        <c:crosses val="autoZero"/>
        <c:auto val="1"/>
        <c:lblAlgn val="ctr"/>
        <c:lblOffset val="100"/>
        <c:noMultiLvlLbl val="0"/>
      </c:catAx>
      <c:valAx>
        <c:axId val="115239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239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50552274525562E-2"/>
          <c:y val="4.6484822389379767E-2"/>
          <c:w val="0.88876596476750558"/>
          <c:h val="0.75881398151654322"/>
        </c:manualLayout>
      </c:layout>
      <c:barChart>
        <c:barDir val="col"/>
        <c:grouping val="clustered"/>
        <c:varyColors val="0"/>
        <c:ser>
          <c:idx val="0"/>
          <c:order val="0"/>
          <c:tx>
            <c:v>2017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Активы</c:v>
              </c:pt>
            </c:strLit>
          </c:cat>
          <c:val>
            <c:numRef>
              <c:f>'Вертикальный анализ'!$B$27</c:f>
              <c:numCache>
                <c:formatCode>#\ ##0\ _₽</c:formatCode>
                <c:ptCount val="1"/>
                <c:pt idx="0">
                  <c:v>121525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F-45D1-9E4D-D7629A68A2DA}"/>
            </c:ext>
          </c:extLst>
        </c:ser>
        <c:ser>
          <c:idx val="1"/>
          <c:order val="1"/>
          <c:tx>
            <c:v>2018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Активы</c:v>
              </c:pt>
            </c:strLit>
          </c:cat>
          <c:val>
            <c:numRef>
              <c:f>'Вертикальный анализ'!$D$27</c:f>
              <c:numCache>
                <c:formatCode>#\ ##0\ _₽</c:formatCode>
                <c:ptCount val="1"/>
                <c:pt idx="0">
                  <c:v>285434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F-45D1-9E4D-D7629A68A2DA}"/>
            </c:ext>
          </c:extLst>
        </c:ser>
        <c:ser>
          <c:idx val="2"/>
          <c:order val="2"/>
          <c:tx>
            <c:v>2019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Активы</c:v>
              </c:pt>
            </c:strLit>
          </c:cat>
          <c:val>
            <c:numRef>
              <c:f>'Вертикальный анализ'!$F$27</c:f>
              <c:numCache>
                <c:formatCode>#\ ##0\ _₽</c:formatCode>
                <c:ptCount val="1"/>
                <c:pt idx="0">
                  <c:v>349628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6F-45D1-9E4D-D7629A68A2DA}"/>
            </c:ext>
          </c:extLst>
        </c:ser>
        <c:ser>
          <c:idx val="3"/>
          <c:order val="3"/>
          <c:tx>
            <c:v>2020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Активы</c:v>
              </c:pt>
            </c:strLit>
          </c:cat>
          <c:val>
            <c:numRef>
              <c:f>'Вертикальный анализ'!$H$27</c:f>
              <c:numCache>
                <c:formatCode>#\ ##0\ _₽</c:formatCode>
                <c:ptCount val="1"/>
                <c:pt idx="0">
                  <c:v>396704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6F-45D1-9E4D-D7629A68A2DA}"/>
            </c:ext>
          </c:extLst>
        </c:ser>
        <c:ser>
          <c:idx val="4"/>
          <c:order val="4"/>
          <c:tx>
            <c:v>2021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Активы</c:v>
              </c:pt>
            </c:strLit>
          </c:cat>
          <c:val>
            <c:numRef>
              <c:f>'Вертикальный анализ'!$J$27</c:f>
              <c:numCache>
                <c:formatCode>#.##0\ _₽</c:formatCode>
                <c:ptCount val="1"/>
                <c:pt idx="0">
                  <c:v>443372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6F-45D1-9E4D-D7629A68A2D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52395535"/>
        <c:axId val="1152393455"/>
      </c:barChart>
      <c:catAx>
        <c:axId val="115239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2393455"/>
        <c:crosses val="autoZero"/>
        <c:auto val="1"/>
        <c:lblAlgn val="ctr"/>
        <c:lblOffset val="100"/>
        <c:noMultiLvlLbl val="0"/>
      </c:catAx>
      <c:valAx>
        <c:axId val="115239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_₽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239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капитал,</a:t>
            </a:r>
            <a:r>
              <a:rPr lang="ru-RU" baseline="0"/>
              <a:t> млн руб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strRef>
              <c:f>'ОФП и ОПУ'!$B$2:$F$2</c:f>
              <c:strCache>
                <c:ptCount val="5"/>
                <c:pt idx="0">
                  <c:v>31 декабря 2017 года </c:v>
                </c:pt>
                <c:pt idx="1">
                  <c:v>31 декабря 2018 года</c:v>
                </c:pt>
                <c:pt idx="2">
                  <c:v>31 декабря 2019 года</c:v>
                </c:pt>
                <c:pt idx="3">
                  <c:v>31 декабря 2020 года</c:v>
                </c:pt>
                <c:pt idx="4">
                  <c:v>31 декабря 2021 года</c:v>
                </c:pt>
              </c:strCache>
            </c:strRef>
          </c:cat>
          <c:val>
            <c:numRef>
              <c:f>'ОФП и ОПУ'!$B$33:$F$33</c:f>
              <c:numCache>
                <c:formatCode>General</c:formatCode>
                <c:ptCount val="5"/>
                <c:pt idx="0">
                  <c:v>23154</c:v>
                </c:pt>
                <c:pt idx="1">
                  <c:v>31375</c:v>
                </c:pt>
                <c:pt idx="2">
                  <c:v>32127</c:v>
                </c:pt>
                <c:pt idx="3">
                  <c:v>33639</c:v>
                </c:pt>
                <c:pt idx="4">
                  <c:v>23212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D-0942-9BEC-54524E75B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32207168"/>
        <c:axId val="11971456"/>
      </c:lineChart>
      <c:catAx>
        <c:axId val="3220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71456"/>
        <c:crosses val="autoZero"/>
        <c:auto val="1"/>
        <c:lblAlgn val="ctr"/>
        <c:lblOffset val="100"/>
        <c:noMultiLvlLbl val="0"/>
      </c:catAx>
      <c:valAx>
        <c:axId val="1197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20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463555527585873"/>
          <c:y val="8.090359763009792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55195231846019244"/>
          <c:y val="0.2200462962962963"/>
          <c:w val="0.36554002624671916"/>
          <c:h val="0.60923337707786529"/>
        </c:manualLayout>
      </c:layout>
      <c:pieChart>
        <c:varyColors val="1"/>
        <c:ser>
          <c:idx val="0"/>
          <c:order val="0"/>
          <c:tx>
            <c:v>Состав финансвого отчета 2021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3DD-4713-B358-F2A6F746E7D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3DD-4713-B358-F2A6F746E7D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3DD-4713-B358-F2A6F746E7D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3DD-4713-B358-F2A6F746E7D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3DD-4713-B358-F2A6F746E7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('Вертикальный анализ'!$A$14,'Вертикальный анализ'!$A$25,'Вертикальный анализ'!$A$35,'Вертикальный анализ'!$A$43,'Вертикальный анализ'!$A$54)</c:f>
              <c:strCache>
                <c:ptCount val="5"/>
                <c:pt idx="0">
                  <c:v>Итого внеоборотные активы</c:v>
                </c:pt>
                <c:pt idx="1">
                  <c:v>Итого оборотные активы</c:v>
                </c:pt>
                <c:pt idx="2">
                  <c:v>Итого капитал</c:v>
                </c:pt>
                <c:pt idx="3">
                  <c:v>Итого долгосрочные обязательства</c:v>
                </c:pt>
                <c:pt idx="4">
                  <c:v>Итого краткосрочные обязательства</c:v>
                </c:pt>
              </c:strCache>
            </c:strRef>
          </c:cat>
          <c:val>
            <c:numRef>
              <c:f>('Вертикальный анализ'!$J$15,'Вертикальный анализ'!$J$26,'Вертикальный анализ'!$J$36,'Вертикальный анализ'!$J$44,'Вертикальный анализ'!$J$55)</c:f>
              <c:numCache>
                <c:formatCode>0.00%</c:formatCode>
                <c:ptCount val="5"/>
                <c:pt idx="0">
                  <c:v>0.18514487714300507</c:v>
                </c:pt>
                <c:pt idx="1">
                  <c:v>0.26497578189799664</c:v>
                </c:pt>
                <c:pt idx="2">
                  <c:v>2.3565314764260558E-2</c:v>
                </c:pt>
                <c:pt idx="3">
                  <c:v>9.9758681917996528E-2</c:v>
                </c:pt>
                <c:pt idx="4">
                  <c:v>0.32679666235874466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3DD-4713-B358-F2A6F746E7D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32207718092063153"/>
          <c:w val="0.57557541727896822"/>
          <c:h val="0.439767948796427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Обязательства,</a:t>
            </a:r>
            <a:r>
              <a:rPr lang="ru-RU" baseline="0"/>
              <a:t> млн руб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strRef>
              <c:f>'ОФП и ОПУ'!$B$2:$F$2</c:f>
              <c:strCache>
                <c:ptCount val="5"/>
                <c:pt idx="0">
                  <c:v>31 декабря 2017 года </c:v>
                </c:pt>
                <c:pt idx="1">
                  <c:v>31 декабря 2018 года</c:v>
                </c:pt>
                <c:pt idx="2">
                  <c:v>31 декабря 2019 года</c:v>
                </c:pt>
                <c:pt idx="3">
                  <c:v>31 декабря 2020 года</c:v>
                </c:pt>
                <c:pt idx="4">
                  <c:v>31 декабря 2021 года</c:v>
                </c:pt>
              </c:strCache>
            </c:strRef>
          </c:cat>
          <c:val>
            <c:numRef>
              <c:f>'ОФП и ОПУ'!$B$51:$F$51</c:f>
              <c:numCache>
                <c:formatCode>General</c:formatCode>
                <c:ptCount val="5"/>
                <c:pt idx="0">
                  <c:v>98371</c:v>
                </c:pt>
                <c:pt idx="1">
                  <c:v>254059</c:v>
                </c:pt>
                <c:pt idx="2">
                  <c:v>317501</c:v>
                </c:pt>
                <c:pt idx="3">
                  <c:v>363065</c:v>
                </c:pt>
                <c:pt idx="4">
                  <c:v>420160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1-AF40-AA69-C393C6670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110195535"/>
        <c:axId val="29563872"/>
      </c:lineChart>
      <c:catAx>
        <c:axId val="211019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63872"/>
        <c:crosses val="autoZero"/>
        <c:auto val="1"/>
        <c:lblAlgn val="ctr"/>
        <c:lblOffset val="100"/>
        <c:noMultiLvlLbl val="0"/>
      </c:catAx>
      <c:valAx>
        <c:axId val="29563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019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Активы</a:t>
            </a:r>
            <a:r>
              <a:rPr lang="ru-RU" baseline="0"/>
              <a:t> и обязательства, млн руб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Активы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'ОФП и ОПУ'!$B$2:$F$2</c:f>
              <c:strCache>
                <c:ptCount val="5"/>
                <c:pt idx="0">
                  <c:v>31 декабря 2017 года </c:v>
                </c:pt>
                <c:pt idx="1">
                  <c:v>31 декабря 2018 года</c:v>
                </c:pt>
                <c:pt idx="2">
                  <c:v>31 декабря 2019 года</c:v>
                </c:pt>
                <c:pt idx="3">
                  <c:v>31 декабря 2020 года</c:v>
                </c:pt>
                <c:pt idx="4">
                  <c:v>31 декабря 2021 года</c:v>
                </c:pt>
              </c:strCache>
            </c:strRef>
          </c:cat>
          <c:val>
            <c:numRef>
              <c:f>'ОФП и ОПУ'!$B$25:$F$25</c:f>
              <c:numCache>
                <c:formatCode>General</c:formatCode>
                <c:ptCount val="5"/>
                <c:pt idx="0">
                  <c:v>121525</c:v>
                </c:pt>
                <c:pt idx="1">
                  <c:v>285434</c:v>
                </c:pt>
                <c:pt idx="2">
                  <c:v>349628</c:v>
                </c:pt>
                <c:pt idx="3">
                  <c:v>396704</c:v>
                </c:pt>
                <c:pt idx="4">
                  <c:v>443372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6-D647-8418-29453FDCBB8E}"/>
            </c:ext>
          </c:extLst>
        </c:ser>
        <c:ser>
          <c:idx val="1"/>
          <c:order val="1"/>
          <c:tx>
            <c:v>Обязательства</c:v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'ОФП и ОПУ'!$B$2:$F$2</c:f>
              <c:strCache>
                <c:ptCount val="5"/>
                <c:pt idx="0">
                  <c:v>31 декабря 2017 года </c:v>
                </c:pt>
                <c:pt idx="1">
                  <c:v>31 декабря 2018 года</c:v>
                </c:pt>
                <c:pt idx="2">
                  <c:v>31 декабря 2019 года</c:v>
                </c:pt>
                <c:pt idx="3">
                  <c:v>31 декабря 2020 года</c:v>
                </c:pt>
                <c:pt idx="4">
                  <c:v>31 декабря 2021 года</c:v>
                </c:pt>
              </c:strCache>
            </c:strRef>
          </c:cat>
          <c:val>
            <c:numRef>
              <c:f>'ОФП и ОПУ'!$B$51:$F$51</c:f>
              <c:numCache>
                <c:formatCode>General</c:formatCode>
                <c:ptCount val="5"/>
                <c:pt idx="0">
                  <c:v>98371</c:v>
                </c:pt>
                <c:pt idx="1">
                  <c:v>254059</c:v>
                </c:pt>
                <c:pt idx="2">
                  <c:v>317501</c:v>
                </c:pt>
                <c:pt idx="3">
                  <c:v>363065</c:v>
                </c:pt>
                <c:pt idx="4">
                  <c:v>420160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B6-D647-8418-29453FDCBB8E}"/>
            </c:ext>
          </c:extLst>
        </c:ser>
        <c:ser>
          <c:idx val="2"/>
          <c:order val="2"/>
          <c:tx>
            <c:v>Капитал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'ОФП и ОПУ'!$B$33:$F$33</c:f>
              <c:numCache>
                <c:formatCode>General</c:formatCode>
                <c:ptCount val="5"/>
                <c:pt idx="0">
                  <c:v>23154</c:v>
                </c:pt>
                <c:pt idx="1">
                  <c:v>31375</c:v>
                </c:pt>
                <c:pt idx="2">
                  <c:v>32127</c:v>
                </c:pt>
                <c:pt idx="3">
                  <c:v>33639</c:v>
                </c:pt>
                <c:pt idx="4">
                  <c:v>23212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B6-D647-8418-29453FDCB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89104"/>
        <c:axId val="61174048"/>
      </c:barChart>
      <c:catAx>
        <c:axId val="3098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174048"/>
        <c:crosses val="autoZero"/>
        <c:auto val="1"/>
        <c:lblAlgn val="ctr"/>
        <c:lblOffset val="100"/>
        <c:noMultiLvlLbl val="0"/>
      </c:catAx>
      <c:valAx>
        <c:axId val="611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98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Основные средства, млн руб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strRef>
              <c:f>'ОФП и ОПУ'!$B$2:$F$2</c:f>
              <c:strCache>
                <c:ptCount val="5"/>
                <c:pt idx="0">
                  <c:v>31 декабря 2017 года </c:v>
                </c:pt>
                <c:pt idx="1">
                  <c:v>31 декабря 2018 года</c:v>
                </c:pt>
                <c:pt idx="2">
                  <c:v>31 декабря 2019 года</c:v>
                </c:pt>
                <c:pt idx="3">
                  <c:v>31 декабря 2020 года</c:v>
                </c:pt>
                <c:pt idx="4">
                  <c:v>31 декабря 2021 года</c:v>
                </c:pt>
              </c:strCache>
            </c:strRef>
          </c:cat>
          <c:val>
            <c:numRef>
              <c:f>'ОФП и ОПУ'!$B$5:$F$5</c:f>
              <c:numCache>
                <c:formatCode>General</c:formatCode>
                <c:ptCount val="5"/>
                <c:pt idx="0">
                  <c:v>7936</c:v>
                </c:pt>
                <c:pt idx="1">
                  <c:v>20734</c:v>
                </c:pt>
                <c:pt idx="2">
                  <c:v>19777</c:v>
                </c:pt>
                <c:pt idx="3">
                  <c:v>17025</c:v>
                </c:pt>
                <c:pt idx="4">
                  <c:v>17675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A-FA40-B55C-34B3C6355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1515808"/>
        <c:axId val="84419840"/>
      </c:lineChart>
      <c:catAx>
        <c:axId val="515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419840"/>
        <c:crosses val="autoZero"/>
        <c:auto val="1"/>
        <c:lblAlgn val="ctr"/>
        <c:lblOffset val="100"/>
        <c:noMultiLvlLbl val="0"/>
      </c:catAx>
      <c:valAx>
        <c:axId val="8441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Дебиторская</a:t>
            </a:r>
            <a:r>
              <a:rPr lang="ru-RU" baseline="0"/>
              <a:t> задолженность, млн руб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strRef>
              <c:f>'ОФП и ОПУ'!$B$2:$F$2</c:f>
              <c:strCache>
                <c:ptCount val="5"/>
                <c:pt idx="0">
                  <c:v>31 декабря 2017 года </c:v>
                </c:pt>
                <c:pt idx="1">
                  <c:v>31 декабря 2018 года</c:v>
                </c:pt>
                <c:pt idx="2">
                  <c:v>31 декабря 2019 года</c:v>
                </c:pt>
                <c:pt idx="3">
                  <c:v>31 декабря 2020 года</c:v>
                </c:pt>
                <c:pt idx="4">
                  <c:v>31 декабря 2021 года</c:v>
                </c:pt>
              </c:strCache>
            </c:strRef>
          </c:cat>
          <c:val>
            <c:numRef>
              <c:f>'ОФП и ОПУ'!$B$17:$F$17</c:f>
              <c:numCache>
                <c:formatCode>General</c:formatCode>
                <c:ptCount val="5"/>
                <c:pt idx="0">
                  <c:v>20834</c:v>
                </c:pt>
                <c:pt idx="1">
                  <c:v>29631</c:v>
                </c:pt>
                <c:pt idx="2">
                  <c:v>34136</c:v>
                </c:pt>
                <c:pt idx="3">
                  <c:v>46224</c:v>
                </c:pt>
                <c:pt idx="4">
                  <c:v>46865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4-A14E-8213-9DDEBEFA1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7516848"/>
        <c:axId val="67840704"/>
      </c:lineChart>
      <c:catAx>
        <c:axId val="6751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840704"/>
        <c:crosses val="autoZero"/>
        <c:auto val="1"/>
        <c:lblAlgn val="ctr"/>
        <c:lblOffset val="100"/>
        <c:noMultiLvlLbl val="0"/>
      </c:catAx>
      <c:valAx>
        <c:axId val="6784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51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Выручка,</a:t>
            </a:r>
            <a:r>
              <a:rPr lang="ru-RU" baseline="0"/>
              <a:t> млн руб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strRef>
              <c:f>'ОФП и ОПУ'!$B$2:$F$2</c:f>
              <c:strCache>
                <c:ptCount val="5"/>
                <c:pt idx="0">
                  <c:v>31 декабря 2017 года </c:v>
                </c:pt>
                <c:pt idx="1">
                  <c:v>31 декабря 2018 года</c:v>
                </c:pt>
                <c:pt idx="2">
                  <c:v>31 декабря 2019 года</c:v>
                </c:pt>
                <c:pt idx="3">
                  <c:v>31 декабря 2020 года</c:v>
                </c:pt>
                <c:pt idx="4">
                  <c:v>31 декабря 2021 года</c:v>
                </c:pt>
              </c:strCache>
            </c:strRef>
          </c:cat>
          <c:val>
            <c:numRef>
              <c:f>'ОФП и ОПУ'!$B$56:$F$56</c:f>
              <c:numCache>
                <c:formatCode>General</c:formatCode>
                <c:ptCount val="5"/>
                <c:pt idx="0">
                  <c:v>198197</c:v>
                </c:pt>
                <c:pt idx="1">
                  <c:v>321102</c:v>
                </c:pt>
                <c:pt idx="2">
                  <c:v>365216</c:v>
                </c:pt>
                <c:pt idx="3">
                  <c:v>417857</c:v>
                </c:pt>
                <c:pt idx="4">
                  <c:v>476364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D-364F-9E7B-3E5A242E3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0576000"/>
        <c:axId val="72763312"/>
      </c:lineChart>
      <c:catAx>
        <c:axId val="7057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63312"/>
        <c:crosses val="autoZero"/>
        <c:auto val="1"/>
        <c:lblAlgn val="ctr"/>
        <c:lblOffset val="100"/>
        <c:noMultiLvlLbl val="0"/>
      </c:catAx>
      <c:valAx>
        <c:axId val="72763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57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Чистая</a:t>
            </a:r>
            <a:r>
              <a:rPr lang="ru-RU" baseline="0"/>
              <a:t> прибыль, млн руб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strRef>
              <c:f>'ОФП и ОПУ'!$B$2:$F$2</c:f>
              <c:strCache>
                <c:ptCount val="5"/>
                <c:pt idx="0">
                  <c:v>31 декабря 2017 года </c:v>
                </c:pt>
                <c:pt idx="1">
                  <c:v>31 декабря 2018 года</c:v>
                </c:pt>
                <c:pt idx="2">
                  <c:v>31 декабря 2019 года</c:v>
                </c:pt>
                <c:pt idx="3">
                  <c:v>31 декабря 2020 года</c:v>
                </c:pt>
                <c:pt idx="4">
                  <c:v>31 декабря 2021 года</c:v>
                </c:pt>
              </c:strCache>
            </c:strRef>
          </c:cat>
          <c:val>
            <c:numRef>
              <c:f>'ОФП и ОПУ'!$B$69:$F$69</c:f>
              <c:numCache>
                <c:formatCode>General</c:formatCode>
                <c:ptCount val="5"/>
                <c:pt idx="0">
                  <c:v>6954</c:v>
                </c:pt>
                <c:pt idx="1">
                  <c:v>8365</c:v>
                </c:pt>
                <c:pt idx="2">
                  <c:v>7134</c:v>
                </c:pt>
                <c:pt idx="3">
                  <c:v>6541</c:v>
                </c:pt>
                <c:pt idx="4">
                  <c:v>2380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4-214A-931C-764E3B8BD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075047551"/>
        <c:axId val="2147119343"/>
      </c:lineChart>
      <c:catAx>
        <c:axId val="207504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7119343"/>
        <c:crosses val="autoZero"/>
        <c:auto val="1"/>
        <c:lblAlgn val="ctr"/>
        <c:lblOffset val="100"/>
        <c:noMultiLvlLbl val="0"/>
      </c:catAx>
      <c:valAx>
        <c:axId val="2147119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504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График</a:t>
            </a:r>
            <a:r>
              <a:rPr lang="ru-RU" b="1" baseline="0"/>
              <a:t> изменения активов и пассивов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Активы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'Горизонтальный анализ'!$H$72:$L$72</c:f>
              <c:strCache>
                <c:ptCount val="5"/>
                <c:pt idx="0">
                  <c:v>2017 год</c:v>
                </c:pt>
                <c:pt idx="1">
                  <c:v>2018 год</c:v>
                </c:pt>
                <c:pt idx="2">
                  <c:v>2019 год</c:v>
                </c:pt>
                <c:pt idx="3">
                  <c:v>2020 год</c:v>
                </c:pt>
                <c:pt idx="4">
                  <c:v>2021 год</c:v>
                </c:pt>
              </c:strCache>
            </c:strRef>
          </c:cat>
          <c:val>
            <c:numRef>
              <c:f>'Горизонтальный анализ'!$H$73:$L$73</c:f>
              <c:numCache>
                <c:formatCode>0.00%</c:formatCode>
                <c:ptCount val="5"/>
                <c:pt idx="0" formatCode="0%">
                  <c:v>1</c:v>
                </c:pt>
                <c:pt idx="1">
                  <c:v>2.348767743262703</c:v>
                </c:pt>
                <c:pt idx="2">
                  <c:v>2.8770047315367209</c:v>
                </c:pt>
                <c:pt idx="3">
                  <c:v>3.2643818144414731</c:v>
                </c:pt>
                <c:pt idx="4">
                  <c:v>3.6484015634643079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F-E045-84B4-C66D1AD3118A}"/>
            </c:ext>
          </c:extLst>
        </c:ser>
        <c:ser>
          <c:idx val="1"/>
          <c:order val="1"/>
          <c:tx>
            <c:v>Обязательства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'Горизонтальный анализ'!$H$72:$L$72</c:f>
              <c:strCache>
                <c:ptCount val="5"/>
                <c:pt idx="0">
                  <c:v>2017 год</c:v>
                </c:pt>
                <c:pt idx="1">
                  <c:v>2018 год</c:v>
                </c:pt>
                <c:pt idx="2">
                  <c:v>2019 год</c:v>
                </c:pt>
                <c:pt idx="3">
                  <c:v>2020 год</c:v>
                </c:pt>
                <c:pt idx="4">
                  <c:v>2021 год</c:v>
                </c:pt>
              </c:strCache>
            </c:strRef>
          </c:cat>
          <c:val>
            <c:numRef>
              <c:f>'Горизонтальный анализ'!$H$74:$L$74</c:f>
              <c:numCache>
                <c:formatCode>0.00%</c:formatCode>
                <c:ptCount val="5"/>
                <c:pt idx="0" formatCode="0%">
                  <c:v>1</c:v>
                </c:pt>
                <c:pt idx="1">
                  <c:v>2.5826615567596143</c:v>
                </c:pt>
                <c:pt idx="2">
                  <c:v>3.2275873987252339</c:v>
                </c:pt>
                <c:pt idx="3">
                  <c:v>3.6907726870724096</c:v>
                </c:pt>
                <c:pt idx="4">
                  <c:v>4.2711774811682304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1F-E045-84B4-C66D1AD3118A}"/>
            </c:ext>
          </c:extLst>
        </c:ser>
        <c:ser>
          <c:idx val="2"/>
          <c:order val="2"/>
          <c:tx>
            <c:v>Капитал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'Горизонтальный анализ'!$H$72:$L$72</c:f>
              <c:strCache>
                <c:ptCount val="5"/>
                <c:pt idx="0">
                  <c:v>2017 год</c:v>
                </c:pt>
                <c:pt idx="1">
                  <c:v>2018 год</c:v>
                </c:pt>
                <c:pt idx="2">
                  <c:v>2019 год</c:v>
                </c:pt>
                <c:pt idx="3">
                  <c:v>2020 год</c:v>
                </c:pt>
                <c:pt idx="4">
                  <c:v>2021 год</c:v>
                </c:pt>
              </c:strCache>
            </c:strRef>
          </c:cat>
          <c:val>
            <c:numRef>
              <c:f>'Горизонтальный анализ'!$H$75:$L$75</c:f>
              <c:numCache>
                <c:formatCode>0.00%</c:formatCode>
                <c:ptCount val="5"/>
                <c:pt idx="0" formatCode="0%">
                  <c:v>1</c:v>
                </c:pt>
                <c:pt idx="1">
                  <c:v>1.3550574414787941</c:v>
                </c:pt>
                <c:pt idx="2">
                  <c:v>1.3875356309924851</c:v>
                </c:pt>
                <c:pt idx="3">
                  <c:v>1.452837522674268</c:v>
                </c:pt>
                <c:pt idx="4">
                  <c:v>1.002504966744407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1F-E045-84B4-C66D1AD311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47992767"/>
        <c:axId val="858620591"/>
      </c:lineChart>
      <c:catAx>
        <c:axId val="94799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8620591"/>
        <c:crosses val="autoZero"/>
        <c:auto val="1"/>
        <c:lblAlgn val="ctr"/>
        <c:lblOffset val="100"/>
        <c:noMultiLvlLbl val="0"/>
      </c:catAx>
      <c:valAx>
        <c:axId val="858620591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799276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459540</xdr:colOff>
      <xdr:row>1</xdr:row>
      <xdr:rowOff>38761</xdr:rowOff>
    </xdr:from>
    <xdr:to>
      <xdr:col>14</xdr:col>
      <xdr:colOff>502417</xdr:colOff>
      <xdr:row>15</xdr:row>
      <xdr:rowOff>139561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8F5668F-F173-20D5-A0DE-460D85CC6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9769</xdr:colOff>
      <xdr:row>1</xdr:row>
      <xdr:rowOff>37958</xdr:rowOff>
    </xdr:from>
    <xdr:to>
      <xdr:col>22</xdr:col>
      <xdr:colOff>614066</xdr:colOff>
      <xdr:row>15</xdr:row>
      <xdr:rowOff>139559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6FA8165-13CD-A51F-ADC0-CC109B441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65592</xdr:colOff>
      <xdr:row>1</xdr:row>
      <xdr:rowOff>37960</xdr:rowOff>
    </xdr:from>
    <xdr:to>
      <xdr:col>30</xdr:col>
      <xdr:colOff>544284</xdr:colOff>
      <xdr:row>15</xdr:row>
      <xdr:rowOff>125604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16F5C81-0BCB-1389-1218-7E752AB9B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470319</xdr:colOff>
      <xdr:row>16</xdr:row>
      <xdr:rowOff>121695</xdr:rowOff>
    </xdr:from>
    <xdr:to>
      <xdr:col>14</xdr:col>
      <xdr:colOff>516374</xdr:colOff>
      <xdr:row>32</xdr:row>
      <xdr:rowOff>55824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2E9480C-277B-769A-4C8F-CDA12A289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9769</xdr:colOff>
      <xdr:row>16</xdr:row>
      <xdr:rowOff>93784</xdr:rowOff>
    </xdr:from>
    <xdr:to>
      <xdr:col>22</xdr:col>
      <xdr:colOff>641977</xdr:colOff>
      <xdr:row>32</xdr:row>
      <xdr:rowOff>69780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5AA97B14-BDCB-F889-8A49-E108A6CBA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65592</xdr:colOff>
      <xdr:row>16</xdr:row>
      <xdr:rowOff>79828</xdr:rowOff>
    </xdr:from>
    <xdr:to>
      <xdr:col>30</xdr:col>
      <xdr:colOff>572196</xdr:colOff>
      <xdr:row>32</xdr:row>
      <xdr:rowOff>41868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F8182DF1-5977-1670-39C9-68F529333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470318</xdr:colOff>
      <xdr:row>32</xdr:row>
      <xdr:rowOff>177522</xdr:rowOff>
    </xdr:from>
    <xdr:to>
      <xdr:col>14</xdr:col>
      <xdr:colOff>558242</xdr:colOff>
      <xdr:row>47</xdr:row>
      <xdr:rowOff>167474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B1C6B126-4062-9FE3-104C-B16FF0E4E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9769</xdr:colOff>
      <xdr:row>32</xdr:row>
      <xdr:rowOff>163565</xdr:rowOff>
    </xdr:from>
    <xdr:to>
      <xdr:col>22</xdr:col>
      <xdr:colOff>641977</xdr:colOff>
      <xdr:row>47</xdr:row>
      <xdr:rowOff>167473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2E1FF305-F9B1-CB37-6FDF-F544B503C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92925</xdr:colOff>
      <xdr:row>75</xdr:row>
      <xdr:rowOff>84252</xdr:rowOff>
    </xdr:from>
    <xdr:to>
      <xdr:col>4</xdr:col>
      <xdr:colOff>495610</xdr:colOff>
      <xdr:row>98</xdr:row>
      <xdr:rowOff>30976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7DD7103-215E-0FD8-1212-D16452316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68146</xdr:colOff>
      <xdr:row>103</xdr:row>
      <xdr:rowOff>115229</xdr:rowOff>
    </xdr:from>
    <xdr:to>
      <xdr:col>4</xdr:col>
      <xdr:colOff>526584</xdr:colOff>
      <xdr:row>123</xdr:row>
      <xdr:rowOff>170365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4490F7E-8694-6D61-9BDF-86B13B16A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44914</xdr:colOff>
      <xdr:row>130</xdr:row>
      <xdr:rowOff>68765</xdr:rowOff>
    </xdr:from>
    <xdr:to>
      <xdr:col>4</xdr:col>
      <xdr:colOff>573049</xdr:colOff>
      <xdr:row>151</xdr:row>
      <xdr:rowOff>15488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DE420A0-76D1-A146-8A91-6F34EFB79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60401</xdr:colOff>
      <xdr:row>157</xdr:row>
      <xdr:rowOff>130716</xdr:rowOff>
    </xdr:from>
    <xdr:to>
      <xdr:col>4</xdr:col>
      <xdr:colOff>619511</xdr:colOff>
      <xdr:row>182</xdr:row>
      <xdr:rowOff>123903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FAD331F-5CCF-E2C8-375B-4D1302770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455083</xdr:colOff>
      <xdr:row>0</xdr:row>
      <xdr:rowOff>108857</xdr:rowOff>
    </xdr:from>
    <xdr:to>
      <xdr:col>18</xdr:col>
      <xdr:colOff>350156</xdr:colOff>
      <xdr:row>12</xdr:row>
      <xdr:rowOff>116417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DEC53FA-6F82-44BC-9AAF-4DA99B1A3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190500</xdr:colOff>
      <xdr:row>0</xdr:row>
      <xdr:rowOff>179161</xdr:rowOff>
    </xdr:from>
    <xdr:to>
      <xdr:col>27</xdr:col>
      <xdr:colOff>214086</xdr:colOff>
      <xdr:row>12</xdr:row>
      <xdr:rowOff>111125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2E97669-4A9F-426F-8E5B-1AFAF0DD9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399143</xdr:colOff>
      <xdr:row>13</xdr:row>
      <xdr:rowOff>72572</xdr:rowOff>
    </xdr:from>
    <xdr:to>
      <xdr:col>19</xdr:col>
      <xdr:colOff>96157</xdr:colOff>
      <xdr:row>37</xdr:row>
      <xdr:rowOff>27214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D0A743F-CC8D-434E-ABCC-43E2337FF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122464</xdr:colOff>
      <xdr:row>13</xdr:row>
      <xdr:rowOff>15119</xdr:rowOff>
    </xdr:from>
    <xdr:to>
      <xdr:col>27</xdr:col>
      <xdr:colOff>427264</xdr:colOff>
      <xdr:row>36</xdr:row>
      <xdr:rowOff>149678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E6C1F00-8DB5-4B76-86FB-6CB0F275B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288636</xdr:colOff>
      <xdr:row>38</xdr:row>
      <xdr:rowOff>57728</xdr:rowOff>
    </xdr:from>
    <xdr:to>
      <xdr:col>19</xdr:col>
      <xdr:colOff>161636</xdr:colOff>
      <xdr:row>54</xdr:row>
      <xdr:rowOff>103909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3E552F8C-48AD-43AD-97F7-BABEBE7D8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305953</xdr:colOff>
      <xdr:row>57</xdr:row>
      <xdr:rowOff>160647</xdr:rowOff>
    </xdr:from>
    <xdr:to>
      <xdr:col>19</xdr:col>
      <xdr:colOff>444499</xdr:colOff>
      <xdr:row>71</xdr:row>
      <xdr:rowOff>333994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92FDFF6-D81D-7DAE-0EB4-86CA2328C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571500</xdr:colOff>
      <xdr:row>1</xdr:row>
      <xdr:rowOff>165100</xdr:rowOff>
    </xdr:from>
    <xdr:to>
      <xdr:col>38</xdr:col>
      <xdr:colOff>100446</xdr:colOff>
      <xdr:row>17</xdr:row>
      <xdr:rowOff>68119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B6811F8D-6F7C-4944-A4B7-BE9B70804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371929</xdr:colOff>
      <xdr:row>38</xdr:row>
      <xdr:rowOff>27215</xdr:rowOff>
    </xdr:from>
    <xdr:to>
      <xdr:col>28</xdr:col>
      <xdr:colOff>244929</xdr:colOff>
      <xdr:row>54</xdr:row>
      <xdr:rowOff>73396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95C183A0-058E-4964-8D81-0D64C1B60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myr\Downloads\SUEK_1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 о движении дс"/>
      <sheetName val="ОФП и ОПУ"/>
      <sheetName val="Горизонтальный анализ"/>
      <sheetName val="Вертикальный анализ"/>
    </sheetNames>
    <sheetDataSet>
      <sheetData sheetId="0"/>
      <sheetData sheetId="1"/>
      <sheetData sheetId="2"/>
      <sheetData sheetId="3">
        <row r="11">
          <cell r="A11" t="str">
            <v>Торговая и прочая дебиторская задолженность</v>
          </cell>
          <cell r="J11">
            <v>822</v>
          </cell>
        </row>
        <row r="12">
          <cell r="A12" t="str">
            <v>Товарно-материальные запасы</v>
          </cell>
          <cell r="J12">
            <v>704</v>
          </cell>
        </row>
        <row r="13">
          <cell r="A13" t="str">
            <v>Налоги к возмещению</v>
          </cell>
          <cell r="J13">
            <v>183</v>
          </cell>
        </row>
        <row r="14">
          <cell r="A14" t="str">
            <v>Деривативы к получению</v>
          </cell>
          <cell r="J14">
            <v>33</v>
          </cell>
        </row>
        <row r="15">
          <cell r="A15" t="str">
            <v>Денежные средства и их эквиваленты</v>
          </cell>
          <cell r="J15">
            <v>183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2"/>
  <sheetViews>
    <sheetView topLeftCell="A59" zoomScale="81" zoomScaleNormal="50" workbookViewId="0">
      <selection activeCell="C76" sqref="C76"/>
    </sheetView>
  </sheetViews>
  <sheetFormatPr defaultColWidth="8.81640625" defaultRowHeight="14.5" x14ac:dyDescent="0.35"/>
  <cols>
    <col min="1" max="1" width="45.36328125" style="1" customWidth="1"/>
    <col min="2" max="2" width="14.36328125" customWidth="1"/>
    <col min="3" max="3" width="14.1796875" customWidth="1"/>
    <col min="4" max="4" width="14.36328125" customWidth="1"/>
    <col min="5" max="5" width="14.1796875" customWidth="1"/>
    <col min="6" max="6" width="14" customWidth="1"/>
  </cols>
  <sheetData>
    <row r="1" spans="1:6" ht="17" customHeight="1" x14ac:dyDescent="0.4">
      <c r="A1" s="73" t="s">
        <v>13</v>
      </c>
      <c r="B1" s="73"/>
      <c r="C1" s="73"/>
      <c r="D1" s="73"/>
      <c r="E1" s="73"/>
      <c r="F1" s="73"/>
    </row>
    <row r="2" spans="1:6" ht="29" x14ac:dyDescent="0.35">
      <c r="A2" s="14"/>
      <c r="B2" s="37" t="s">
        <v>67</v>
      </c>
      <c r="C2" s="38" t="s">
        <v>68</v>
      </c>
      <c r="D2" s="38" t="s">
        <v>69</v>
      </c>
      <c r="E2" s="38" t="s">
        <v>70</v>
      </c>
      <c r="F2" s="38" t="s">
        <v>71</v>
      </c>
    </row>
    <row r="3" spans="1:6" x14ac:dyDescent="0.35">
      <c r="A3" s="22" t="s">
        <v>18</v>
      </c>
      <c r="B3" s="12"/>
      <c r="C3" s="9"/>
      <c r="D3" s="9"/>
      <c r="E3" s="9"/>
      <c r="F3" s="9"/>
    </row>
    <row r="4" spans="1:6" x14ac:dyDescent="0.35">
      <c r="A4" s="4" t="s">
        <v>19</v>
      </c>
      <c r="B4" s="13"/>
      <c r="C4" s="8"/>
      <c r="D4" s="8"/>
      <c r="E4" s="8"/>
      <c r="F4" s="8"/>
    </row>
    <row r="5" spans="1:6" x14ac:dyDescent="0.35">
      <c r="A5" s="3" t="s">
        <v>1</v>
      </c>
      <c r="B5" s="12">
        <v>7936</v>
      </c>
      <c r="C5" s="9">
        <v>20734</v>
      </c>
      <c r="D5" s="9">
        <v>19777</v>
      </c>
      <c r="E5" s="9">
        <v>17025</v>
      </c>
      <c r="F5" s="9">
        <v>17675</v>
      </c>
    </row>
    <row r="6" spans="1:6" x14ac:dyDescent="0.35">
      <c r="A6" s="3" t="s">
        <v>14</v>
      </c>
      <c r="B6" s="33" t="s">
        <v>0</v>
      </c>
      <c r="C6" s="9">
        <v>575</v>
      </c>
      <c r="D6" s="9">
        <v>349</v>
      </c>
      <c r="E6" s="9">
        <v>211</v>
      </c>
      <c r="F6" s="9">
        <v>194</v>
      </c>
    </row>
    <row r="7" spans="1:6" x14ac:dyDescent="0.35">
      <c r="A7" s="3" t="s">
        <v>15</v>
      </c>
      <c r="B7" s="12">
        <v>7999</v>
      </c>
      <c r="C7" s="9">
        <v>68767</v>
      </c>
      <c r="D7" s="9">
        <v>20063</v>
      </c>
      <c r="E7" s="9">
        <v>21870</v>
      </c>
      <c r="F7" s="9">
        <v>27830</v>
      </c>
    </row>
    <row r="8" spans="1:6" x14ac:dyDescent="0.35">
      <c r="A8" s="3" t="s">
        <v>3</v>
      </c>
      <c r="B8" s="33" t="s">
        <v>0</v>
      </c>
      <c r="C8" s="31" t="s">
        <v>0</v>
      </c>
      <c r="D8" s="9">
        <v>48975</v>
      </c>
      <c r="E8" s="9">
        <v>48975</v>
      </c>
      <c r="F8" s="9">
        <v>50007</v>
      </c>
    </row>
    <row r="9" spans="1:6" x14ac:dyDescent="0.35">
      <c r="A9" s="3" t="s">
        <v>11</v>
      </c>
      <c r="B9" s="33" t="s">
        <v>0</v>
      </c>
      <c r="C9" s="31" t="s">
        <v>0</v>
      </c>
      <c r="D9" s="9">
        <v>62832</v>
      </c>
      <c r="E9" s="9">
        <v>71593</v>
      </c>
      <c r="F9" s="9">
        <v>74075</v>
      </c>
    </row>
    <row r="10" spans="1:6" ht="29" x14ac:dyDescent="0.35">
      <c r="A10" s="5" t="s">
        <v>16</v>
      </c>
      <c r="B10" s="33" t="s">
        <v>0</v>
      </c>
      <c r="C10" s="31" t="s">
        <v>0</v>
      </c>
      <c r="D10" s="9">
        <v>1982</v>
      </c>
      <c r="E10" s="9">
        <v>1244</v>
      </c>
      <c r="F10" s="9">
        <v>15</v>
      </c>
    </row>
    <row r="11" spans="1:6" x14ac:dyDescent="0.35">
      <c r="A11" s="21" t="s">
        <v>17</v>
      </c>
      <c r="B11" s="12">
        <v>2471</v>
      </c>
      <c r="C11" s="31" t="s">
        <v>0</v>
      </c>
      <c r="D11" s="31" t="s">
        <v>0</v>
      </c>
      <c r="E11" s="29" t="s">
        <v>0</v>
      </c>
      <c r="F11" s="9">
        <v>5575</v>
      </c>
    </row>
    <row r="12" spans="1:6" x14ac:dyDescent="0.35">
      <c r="A12" s="3" t="s">
        <v>2</v>
      </c>
      <c r="B12" s="12">
        <v>4264</v>
      </c>
      <c r="C12" s="9">
        <v>5759</v>
      </c>
      <c r="D12" s="9">
        <v>3302</v>
      </c>
      <c r="E12" s="9">
        <v>5714</v>
      </c>
      <c r="F12" s="9">
        <v>5366</v>
      </c>
    </row>
    <row r="13" spans="1:6" x14ac:dyDescent="0.35">
      <c r="A13" s="3" t="s">
        <v>4</v>
      </c>
      <c r="B13" s="12">
        <v>993</v>
      </c>
      <c r="C13" s="9">
        <v>2646</v>
      </c>
      <c r="D13" s="9">
        <v>1431</v>
      </c>
      <c r="E13" s="9">
        <v>907</v>
      </c>
      <c r="F13" s="9">
        <v>1632</v>
      </c>
    </row>
    <row r="14" spans="1:6" x14ac:dyDescent="0.35">
      <c r="A14" s="23" t="s">
        <v>20</v>
      </c>
      <c r="B14" s="24">
        <f t="shared" ref="B14:C14" si="0">SUM(B5:B13)</f>
        <v>23663</v>
      </c>
      <c r="C14" s="24">
        <f t="shared" si="0"/>
        <v>98481</v>
      </c>
      <c r="D14" s="24">
        <f>SUM(D5:D13)</f>
        <v>158711</v>
      </c>
      <c r="E14" s="24">
        <f>SUM(E5:E13)</f>
        <v>167539</v>
      </c>
      <c r="F14" s="24">
        <f>SUM(F5:F13)</f>
        <v>182369</v>
      </c>
    </row>
    <row r="15" spans="1:6" x14ac:dyDescent="0.35">
      <c r="A15" s="11" t="s">
        <v>21</v>
      </c>
      <c r="B15" s="13"/>
      <c r="C15" s="8"/>
      <c r="D15" s="8"/>
      <c r="F15" s="8"/>
    </row>
    <row r="16" spans="1:6" x14ac:dyDescent="0.35">
      <c r="A16" s="3" t="s">
        <v>5</v>
      </c>
      <c r="B16" s="30">
        <v>52283</v>
      </c>
      <c r="C16" s="28">
        <v>113145</v>
      </c>
      <c r="D16" s="28">
        <v>129115</v>
      </c>
      <c r="E16" s="28">
        <v>146994</v>
      </c>
      <c r="F16" s="9">
        <v>163840</v>
      </c>
    </row>
    <row r="17" spans="1:6" x14ac:dyDescent="0.35">
      <c r="A17" s="3" t="s">
        <v>22</v>
      </c>
      <c r="B17" s="12">
        <v>20834</v>
      </c>
      <c r="C17" s="9">
        <v>29631</v>
      </c>
      <c r="D17" s="9">
        <v>34136</v>
      </c>
      <c r="E17" s="9">
        <v>46224</v>
      </c>
      <c r="F17" s="9">
        <v>46865</v>
      </c>
    </row>
    <row r="18" spans="1:6" x14ac:dyDescent="0.35">
      <c r="A18" s="3" t="s">
        <v>23</v>
      </c>
      <c r="B18" s="12">
        <v>777</v>
      </c>
      <c r="C18" s="9">
        <v>1826</v>
      </c>
      <c r="D18" s="9">
        <v>1181</v>
      </c>
      <c r="E18" s="9">
        <v>1761</v>
      </c>
      <c r="F18" s="9">
        <v>1622</v>
      </c>
    </row>
    <row r="19" spans="1:6" x14ac:dyDescent="0.35">
      <c r="A19" s="3" t="s">
        <v>24</v>
      </c>
      <c r="B19" s="12">
        <v>16</v>
      </c>
      <c r="C19" s="9">
        <v>33</v>
      </c>
      <c r="D19" s="9">
        <v>84</v>
      </c>
      <c r="E19" s="9">
        <v>100</v>
      </c>
      <c r="F19" s="9">
        <v>2637</v>
      </c>
    </row>
    <row r="20" spans="1:6" x14ac:dyDescent="0.35">
      <c r="A20" s="3" t="s">
        <v>25</v>
      </c>
      <c r="B20" s="12">
        <v>6154</v>
      </c>
      <c r="C20" s="9">
        <v>16112</v>
      </c>
      <c r="D20" s="9">
        <v>21316</v>
      </c>
      <c r="E20" s="9">
        <v>25352</v>
      </c>
      <c r="F20" s="9">
        <v>33910</v>
      </c>
    </row>
    <row r="21" spans="1:6" x14ac:dyDescent="0.35">
      <c r="A21" s="3" t="s">
        <v>26</v>
      </c>
      <c r="B21" s="12">
        <v>7</v>
      </c>
      <c r="C21" s="9">
        <v>43</v>
      </c>
      <c r="D21" s="9">
        <v>44</v>
      </c>
      <c r="E21" s="9">
        <v>60</v>
      </c>
      <c r="F21" s="9">
        <v>68</v>
      </c>
    </row>
    <row r="22" spans="1:6" x14ac:dyDescent="0.35">
      <c r="A22" s="3" t="s">
        <v>6</v>
      </c>
      <c r="B22" s="12">
        <v>17791</v>
      </c>
      <c r="C22" s="9">
        <v>25669</v>
      </c>
      <c r="D22" s="9">
        <v>4738</v>
      </c>
      <c r="E22" s="9">
        <v>7445</v>
      </c>
      <c r="F22" s="9">
        <v>12053</v>
      </c>
    </row>
    <row r="23" spans="1:6" x14ac:dyDescent="0.35">
      <c r="A23" s="3" t="s">
        <v>27</v>
      </c>
      <c r="B23" s="33" t="s">
        <v>0</v>
      </c>
      <c r="C23" s="9">
        <v>494</v>
      </c>
      <c r="D23" s="9">
        <v>303</v>
      </c>
      <c r="E23" s="9">
        <v>1229</v>
      </c>
      <c r="F23" s="9">
        <v>8</v>
      </c>
    </row>
    <row r="24" spans="1:6" x14ac:dyDescent="0.35">
      <c r="A24" s="23" t="s">
        <v>28</v>
      </c>
      <c r="B24" s="24">
        <f t="shared" ref="B24:C24" si="1">SUM(B16:B23)</f>
        <v>97862</v>
      </c>
      <c r="C24" s="24">
        <f t="shared" si="1"/>
        <v>186953</v>
      </c>
      <c r="D24" s="24">
        <f>SUM(D16:D23)</f>
        <v>190917</v>
      </c>
      <c r="E24" s="24">
        <f>SUM(E16:E23)</f>
        <v>229165</v>
      </c>
      <c r="F24" s="24">
        <f>SUM(F16:F23)</f>
        <v>261003</v>
      </c>
    </row>
    <row r="25" spans="1:6" x14ac:dyDescent="0.35">
      <c r="A25" s="22" t="s">
        <v>29</v>
      </c>
      <c r="B25" s="8">
        <f t="shared" ref="B25:C25" si="2">B14+B24</f>
        <v>121525</v>
      </c>
      <c r="C25" s="8">
        <f t="shared" si="2"/>
        <v>285434</v>
      </c>
      <c r="D25" s="8">
        <f>D14+D24</f>
        <v>349628</v>
      </c>
      <c r="E25" s="8">
        <f>E14+E24</f>
        <v>396704</v>
      </c>
      <c r="F25" s="8">
        <f>F14+F24</f>
        <v>443372</v>
      </c>
    </row>
    <row r="26" spans="1:6" x14ac:dyDescent="0.35">
      <c r="A26" s="15"/>
    </row>
    <row r="27" spans="1:6" x14ac:dyDescent="0.35">
      <c r="A27" s="22" t="s">
        <v>30</v>
      </c>
      <c r="B27" s="8"/>
      <c r="C27" s="8"/>
      <c r="D27" s="8"/>
      <c r="E27" s="8"/>
      <c r="F27" s="8"/>
    </row>
    <row r="28" spans="1:6" x14ac:dyDescent="0.35">
      <c r="A28" s="3" t="s">
        <v>7</v>
      </c>
      <c r="B28" s="9">
        <v>1798</v>
      </c>
      <c r="C28" s="9">
        <v>1798</v>
      </c>
      <c r="D28" s="9">
        <v>1798</v>
      </c>
      <c r="E28" s="9">
        <v>1798</v>
      </c>
      <c r="F28" s="9">
        <v>1798</v>
      </c>
    </row>
    <row r="29" spans="1:6" x14ac:dyDescent="0.35">
      <c r="A29" s="3" t="s">
        <v>8</v>
      </c>
      <c r="B29" s="9">
        <v>4576</v>
      </c>
      <c r="C29" s="9">
        <v>4576</v>
      </c>
      <c r="D29" s="9">
        <v>4576</v>
      </c>
      <c r="E29" s="9">
        <v>4576</v>
      </c>
      <c r="F29" s="9">
        <v>4576</v>
      </c>
    </row>
    <row r="30" spans="1:6" x14ac:dyDescent="0.35">
      <c r="A30" s="3" t="s">
        <v>31</v>
      </c>
      <c r="B30" s="9">
        <v>-52</v>
      </c>
      <c r="C30" s="9">
        <v>-749</v>
      </c>
      <c r="D30" s="9">
        <v>-749</v>
      </c>
      <c r="E30" s="9">
        <v>-749</v>
      </c>
      <c r="F30" s="9">
        <v>-557</v>
      </c>
    </row>
    <row r="31" spans="1:6" x14ac:dyDescent="0.35">
      <c r="A31" s="3" t="s">
        <v>9</v>
      </c>
      <c r="B31" s="9">
        <v>16602</v>
      </c>
      <c r="C31" s="9">
        <v>25240</v>
      </c>
      <c r="D31" s="9">
        <v>26502</v>
      </c>
      <c r="E31" s="9">
        <v>28014</v>
      </c>
      <c r="F31" s="9">
        <v>17395</v>
      </c>
    </row>
    <row r="32" spans="1:6" x14ac:dyDescent="0.35">
      <c r="A32" s="3" t="s">
        <v>46</v>
      </c>
      <c r="B32" s="9">
        <v>230</v>
      </c>
      <c r="C32" s="9">
        <v>510</v>
      </c>
      <c r="D32" s="31" t="s">
        <v>0</v>
      </c>
      <c r="E32" s="31" t="s">
        <v>0</v>
      </c>
      <c r="F32" s="31" t="s">
        <v>0</v>
      </c>
    </row>
    <row r="33" spans="1:6" x14ac:dyDescent="0.35">
      <c r="A33" s="23" t="s">
        <v>32</v>
      </c>
      <c r="B33" s="24">
        <f>SUM(B28:B32)</f>
        <v>23154</v>
      </c>
      <c r="C33" s="24">
        <f>SUM(C28:C32)</f>
        <v>31375</v>
      </c>
      <c r="D33" s="24">
        <f t="shared" ref="D33:F33" si="3">SUM(D28:D32)</f>
        <v>32127</v>
      </c>
      <c r="E33" s="24">
        <f t="shared" si="3"/>
        <v>33639</v>
      </c>
      <c r="F33" s="24">
        <f t="shared" si="3"/>
        <v>23212</v>
      </c>
    </row>
    <row r="34" spans="1:6" x14ac:dyDescent="0.35">
      <c r="A34" s="22" t="s">
        <v>33</v>
      </c>
      <c r="B34" s="8"/>
      <c r="C34" s="8"/>
      <c r="D34" s="8"/>
      <c r="E34" s="8"/>
      <c r="F34" s="8"/>
    </row>
    <row r="35" spans="1:6" x14ac:dyDescent="0.35">
      <c r="A35" s="3" t="s">
        <v>36</v>
      </c>
      <c r="B35" s="31" t="s">
        <v>0</v>
      </c>
      <c r="C35" s="9">
        <v>45720</v>
      </c>
      <c r="D35" s="9">
        <v>38752</v>
      </c>
      <c r="E35" s="9">
        <v>31733</v>
      </c>
      <c r="F35" s="9">
        <v>28964</v>
      </c>
    </row>
    <row r="36" spans="1:6" x14ac:dyDescent="0.35">
      <c r="A36" s="3" t="s">
        <v>35</v>
      </c>
      <c r="B36" s="32" t="s">
        <v>0</v>
      </c>
      <c r="C36" s="32" t="s">
        <v>0</v>
      </c>
      <c r="D36" s="28">
        <v>57927</v>
      </c>
      <c r="E36" s="28">
        <v>70702</v>
      </c>
      <c r="F36" s="28">
        <v>68628</v>
      </c>
    </row>
    <row r="37" spans="1:6" x14ac:dyDescent="0.35">
      <c r="A37" s="3" t="s">
        <v>10</v>
      </c>
      <c r="B37" s="31" t="s">
        <v>0</v>
      </c>
      <c r="C37" s="9">
        <v>1785</v>
      </c>
      <c r="D37" s="9">
        <v>270</v>
      </c>
      <c r="E37" s="10">
        <v>175</v>
      </c>
      <c r="F37" s="9">
        <v>94</v>
      </c>
    </row>
    <row r="38" spans="1:6" x14ac:dyDescent="0.35">
      <c r="A38" s="3" t="s">
        <v>34</v>
      </c>
      <c r="B38" s="31" t="s">
        <v>0</v>
      </c>
      <c r="C38" s="9">
        <v>573</v>
      </c>
      <c r="D38" s="9">
        <v>373</v>
      </c>
      <c r="E38" s="10">
        <v>454</v>
      </c>
      <c r="F38" s="10">
        <v>577</v>
      </c>
    </row>
    <row r="39" spans="1:6" x14ac:dyDescent="0.35">
      <c r="A39" s="3" t="s">
        <v>47</v>
      </c>
      <c r="B39" s="9">
        <v>4</v>
      </c>
      <c r="C39" s="9">
        <v>256</v>
      </c>
      <c r="D39" s="31" t="s">
        <v>0</v>
      </c>
      <c r="E39" s="31" t="s">
        <v>0</v>
      </c>
      <c r="F39" s="31" t="s">
        <v>0</v>
      </c>
    </row>
    <row r="40" spans="1:6" x14ac:dyDescent="0.35">
      <c r="A40" s="23" t="s">
        <v>37</v>
      </c>
      <c r="B40" s="24">
        <f>SUM(B35:B39)</f>
        <v>4</v>
      </c>
      <c r="C40" s="24">
        <f>SUM(C35:C39)</f>
        <v>48334</v>
      </c>
      <c r="D40" s="24">
        <f t="shared" ref="D40:F40" si="4">SUM(D35:D39)</f>
        <v>97322</v>
      </c>
      <c r="E40" s="24">
        <f t="shared" si="4"/>
        <v>103064</v>
      </c>
      <c r="F40" s="24">
        <f t="shared" si="4"/>
        <v>98263</v>
      </c>
    </row>
    <row r="41" spans="1:6" x14ac:dyDescent="0.35">
      <c r="A41" s="22" t="s">
        <v>38</v>
      </c>
      <c r="B41" s="8"/>
      <c r="C41" s="8"/>
      <c r="D41" s="8"/>
      <c r="E41" s="8"/>
      <c r="F41" s="8"/>
    </row>
    <row r="42" spans="1:6" x14ac:dyDescent="0.35">
      <c r="A42" s="3" t="s">
        <v>39</v>
      </c>
      <c r="B42" s="9">
        <v>77698</v>
      </c>
      <c r="C42" s="9">
        <v>155420</v>
      </c>
      <c r="D42" s="9">
        <v>176065</v>
      </c>
      <c r="E42" s="10">
        <v>207862</v>
      </c>
      <c r="F42" s="10">
        <v>237324</v>
      </c>
    </row>
    <row r="43" spans="1:6" ht="29" x14ac:dyDescent="0.35">
      <c r="A43" s="5" t="s">
        <v>40</v>
      </c>
      <c r="B43" s="9">
        <v>8708</v>
      </c>
      <c r="C43" s="9">
        <v>22435</v>
      </c>
      <c r="D43" s="9">
        <v>12975</v>
      </c>
      <c r="E43" s="10">
        <v>14346</v>
      </c>
      <c r="F43" s="10">
        <v>18003</v>
      </c>
    </row>
    <row r="44" spans="1:6" x14ac:dyDescent="0.35">
      <c r="A44" s="5" t="s">
        <v>41</v>
      </c>
      <c r="B44" s="9">
        <v>8579</v>
      </c>
      <c r="C44" s="9">
        <v>6940</v>
      </c>
      <c r="D44" s="9">
        <v>8112</v>
      </c>
      <c r="E44" s="10">
        <v>6604</v>
      </c>
      <c r="F44" s="10">
        <v>7998</v>
      </c>
    </row>
    <row r="45" spans="1:6" x14ac:dyDescent="0.35">
      <c r="A45" s="3" t="s">
        <v>35</v>
      </c>
      <c r="B45" s="31" t="s">
        <v>0</v>
      </c>
      <c r="C45" s="31" t="s">
        <v>0</v>
      </c>
      <c r="D45" s="9">
        <v>10532</v>
      </c>
      <c r="E45" s="10">
        <v>10051</v>
      </c>
      <c r="F45" s="10">
        <v>15797</v>
      </c>
    </row>
    <row r="46" spans="1:6" x14ac:dyDescent="0.35">
      <c r="A46" s="3" t="s">
        <v>36</v>
      </c>
      <c r="B46" s="9">
        <v>780</v>
      </c>
      <c r="C46" s="9">
        <v>13789</v>
      </c>
      <c r="D46" s="9">
        <v>10658</v>
      </c>
      <c r="E46" s="10">
        <v>16195</v>
      </c>
      <c r="F46" s="10">
        <v>40174</v>
      </c>
    </row>
    <row r="47" spans="1:6" x14ac:dyDescent="0.35">
      <c r="A47" s="3" t="s">
        <v>42</v>
      </c>
      <c r="B47" s="9">
        <v>531</v>
      </c>
      <c r="C47" s="9">
        <v>1397</v>
      </c>
      <c r="D47" s="9">
        <v>9</v>
      </c>
      <c r="E47" s="10">
        <v>1643</v>
      </c>
      <c r="F47" s="10">
        <v>9</v>
      </c>
    </row>
    <row r="48" spans="1:6" x14ac:dyDescent="0.35">
      <c r="A48" s="3" t="s">
        <v>48</v>
      </c>
      <c r="B48" s="9">
        <v>1627</v>
      </c>
      <c r="C48" s="9">
        <v>2782</v>
      </c>
      <c r="D48" s="9">
        <v>1460</v>
      </c>
      <c r="E48" s="10">
        <v>2312</v>
      </c>
      <c r="F48" s="10">
        <v>2428</v>
      </c>
    </row>
    <row r="49" spans="1:6" x14ac:dyDescent="0.35">
      <c r="A49" s="3" t="s">
        <v>43</v>
      </c>
      <c r="B49" s="9">
        <v>444</v>
      </c>
      <c r="C49" s="9">
        <v>2962</v>
      </c>
      <c r="D49" s="9">
        <v>368</v>
      </c>
      <c r="E49" s="10">
        <v>988</v>
      </c>
      <c r="F49" s="10">
        <v>164</v>
      </c>
    </row>
    <row r="50" spans="1:6" x14ac:dyDescent="0.35">
      <c r="A50" s="17" t="s">
        <v>44</v>
      </c>
      <c r="B50" s="8">
        <f t="shared" ref="B50:C50" si="5">SUM(B42:B49)</f>
        <v>98367</v>
      </c>
      <c r="C50" s="8">
        <f t="shared" si="5"/>
        <v>205725</v>
      </c>
      <c r="D50" s="8">
        <f>SUM(D42:D49)</f>
        <v>220179</v>
      </c>
      <c r="E50" s="8">
        <f>SUM(E42:E49)</f>
        <v>260001</v>
      </c>
      <c r="F50" s="8">
        <f>SUM(F42:F49)</f>
        <v>321897</v>
      </c>
    </row>
    <row r="51" spans="1:6" x14ac:dyDescent="0.35">
      <c r="A51" s="16" t="s">
        <v>12</v>
      </c>
      <c r="B51" s="8">
        <f t="shared" ref="B51:C51" si="6">B40+B50</f>
        <v>98371</v>
      </c>
      <c r="C51" s="8">
        <f t="shared" si="6"/>
        <v>254059</v>
      </c>
      <c r="D51" s="8">
        <f>D40+D50</f>
        <v>317501</v>
      </c>
      <c r="E51" s="8">
        <f>E40+E50</f>
        <v>363065</v>
      </c>
      <c r="F51" s="8">
        <f>F40+F50</f>
        <v>420160</v>
      </c>
    </row>
    <row r="52" spans="1:6" x14ac:dyDescent="0.35">
      <c r="A52" s="27" t="s">
        <v>45</v>
      </c>
      <c r="B52" s="24">
        <f>B33+B51</f>
        <v>121525</v>
      </c>
      <c r="C52" s="24">
        <f>C33+C51</f>
        <v>285434</v>
      </c>
      <c r="D52" s="24">
        <f>D33+D51</f>
        <v>349628</v>
      </c>
      <c r="E52" s="24">
        <f>E33+E51</f>
        <v>396704</v>
      </c>
      <c r="F52" s="24">
        <f>F33+F51</f>
        <v>443372</v>
      </c>
    </row>
    <row r="53" spans="1:6" x14ac:dyDescent="0.35">
      <c r="A53" s="25"/>
      <c r="B53" s="26"/>
      <c r="C53" s="26"/>
      <c r="D53" s="26"/>
      <c r="E53" s="26"/>
      <c r="F53" s="26"/>
    </row>
    <row r="54" spans="1:6" x14ac:dyDescent="0.35">
      <c r="A54" s="72" t="s">
        <v>49</v>
      </c>
      <c r="B54" s="72"/>
      <c r="C54" s="72"/>
      <c r="D54" s="72"/>
      <c r="E54" s="72"/>
      <c r="F54" s="72"/>
    </row>
    <row r="55" spans="1:6" ht="16" customHeight="1" x14ac:dyDescent="0.35">
      <c r="A55" s="73"/>
      <c r="B55" s="73"/>
      <c r="C55" s="73"/>
      <c r="D55" s="73"/>
      <c r="E55" s="73"/>
      <c r="F55" s="73"/>
    </row>
    <row r="56" spans="1:6" x14ac:dyDescent="0.35">
      <c r="A56" s="34" t="s">
        <v>56</v>
      </c>
      <c r="B56" s="28">
        <v>198197</v>
      </c>
      <c r="C56" s="28">
        <v>321102</v>
      </c>
      <c r="D56" s="28">
        <v>365216</v>
      </c>
      <c r="E56" s="28">
        <v>417857</v>
      </c>
      <c r="F56" s="28">
        <v>476364</v>
      </c>
    </row>
    <row r="57" spans="1:6" x14ac:dyDescent="0.35">
      <c r="A57" s="6" t="s">
        <v>57</v>
      </c>
      <c r="B57" s="30">
        <v>-151670</v>
      </c>
      <c r="C57" s="28">
        <v>-242463</v>
      </c>
      <c r="D57" s="28">
        <v>-274143</v>
      </c>
      <c r="E57" s="28">
        <v>-320522</v>
      </c>
      <c r="F57" s="28">
        <v>-381419</v>
      </c>
    </row>
    <row r="58" spans="1:6" x14ac:dyDescent="0.35">
      <c r="A58" s="35" t="s">
        <v>50</v>
      </c>
      <c r="B58" s="24">
        <f t="shared" ref="B58:E58" si="7">B56+B57</f>
        <v>46527</v>
      </c>
      <c r="C58" s="24">
        <f t="shared" si="7"/>
        <v>78639</v>
      </c>
      <c r="D58" s="24">
        <f t="shared" si="7"/>
        <v>91073</v>
      </c>
      <c r="E58" s="24">
        <f t="shared" si="7"/>
        <v>97335</v>
      </c>
      <c r="F58" s="24">
        <f>F56+F57</f>
        <v>94945</v>
      </c>
    </row>
    <row r="59" spans="1:6" ht="29" x14ac:dyDescent="0.35">
      <c r="A59" s="7" t="s">
        <v>51</v>
      </c>
      <c r="B59" s="9">
        <v>-40754</v>
      </c>
      <c r="C59" s="9">
        <v>-69234</v>
      </c>
      <c r="D59" s="9">
        <v>-72546</v>
      </c>
      <c r="E59" s="9">
        <v>-78818</v>
      </c>
      <c r="F59" s="9">
        <v>-87192</v>
      </c>
    </row>
    <row r="60" spans="1:6" x14ac:dyDescent="0.35">
      <c r="A60" s="7" t="s">
        <v>52</v>
      </c>
      <c r="B60" s="9">
        <v>2623</v>
      </c>
      <c r="C60" s="9">
        <v>6079</v>
      </c>
      <c r="D60" s="9">
        <v>6408</v>
      </c>
      <c r="E60" s="9">
        <v>4987</v>
      </c>
      <c r="F60" s="9">
        <v>6403</v>
      </c>
    </row>
    <row r="61" spans="1:6" x14ac:dyDescent="0.35">
      <c r="A61" s="7" t="s">
        <v>53</v>
      </c>
      <c r="B61" s="9">
        <v>-216</v>
      </c>
      <c r="C61" s="9">
        <v>-801</v>
      </c>
      <c r="D61" s="9">
        <v>-821</v>
      </c>
      <c r="E61" s="9">
        <v>-577</v>
      </c>
      <c r="F61" s="9">
        <v>-414</v>
      </c>
    </row>
    <row r="62" spans="1:6" x14ac:dyDescent="0.35">
      <c r="A62" s="22" t="s">
        <v>54</v>
      </c>
      <c r="B62" s="8">
        <f t="shared" ref="B62:E62" si="8">SUM(B58:B61)</f>
        <v>8180</v>
      </c>
      <c r="C62" s="8">
        <f t="shared" si="8"/>
        <v>14683</v>
      </c>
      <c r="D62" s="8">
        <f t="shared" si="8"/>
        <v>24114</v>
      </c>
      <c r="E62" s="8">
        <f t="shared" si="8"/>
        <v>22927</v>
      </c>
      <c r="F62" s="8">
        <f>SUM(F58:F61)</f>
        <v>13742</v>
      </c>
    </row>
    <row r="63" spans="1:6" x14ac:dyDescent="0.35">
      <c r="A63" s="6" t="s">
        <v>59</v>
      </c>
      <c r="B63" s="9">
        <v>659</v>
      </c>
      <c r="C63" s="9">
        <v>509</v>
      </c>
      <c r="D63" s="9">
        <v>295</v>
      </c>
      <c r="E63" s="9">
        <v>491</v>
      </c>
      <c r="F63" s="9">
        <v>164</v>
      </c>
    </row>
    <row r="64" spans="1:6" x14ac:dyDescent="0.35">
      <c r="A64" s="6" t="s">
        <v>58</v>
      </c>
      <c r="B64" s="31" t="s">
        <v>0</v>
      </c>
      <c r="C64" s="9">
        <v>-3617</v>
      </c>
      <c r="D64" s="9">
        <v>-12961</v>
      </c>
      <c r="E64" s="9">
        <v>-12733</v>
      </c>
      <c r="F64" s="9">
        <v>-14417</v>
      </c>
    </row>
    <row r="65" spans="1:7" ht="43.5" x14ac:dyDescent="0.35">
      <c r="A65" s="7" t="s">
        <v>60</v>
      </c>
      <c r="B65" s="31" t="s">
        <v>0</v>
      </c>
      <c r="C65" s="31" t="s">
        <v>0</v>
      </c>
      <c r="D65" s="31" t="s">
        <v>0</v>
      </c>
      <c r="E65" s="29" t="s">
        <v>0</v>
      </c>
      <c r="F65" s="9">
        <v>4576</v>
      </c>
    </row>
    <row r="66" spans="1:7" ht="29" x14ac:dyDescent="0.35">
      <c r="A66" s="7" t="s">
        <v>61</v>
      </c>
      <c r="B66" s="31" t="s">
        <v>0</v>
      </c>
      <c r="C66" s="31" t="s">
        <v>0</v>
      </c>
      <c r="D66" s="9">
        <v>-1955</v>
      </c>
      <c r="E66" s="9">
        <v>-2468</v>
      </c>
      <c r="F66" s="9">
        <v>-945</v>
      </c>
    </row>
    <row r="67" spans="1:7" x14ac:dyDescent="0.35">
      <c r="A67" s="22" t="s">
        <v>55</v>
      </c>
      <c r="B67" s="8">
        <f t="shared" ref="B67:D67" si="9">SUM(B62:B66)</f>
        <v>8839</v>
      </c>
      <c r="C67" s="8">
        <f t="shared" si="9"/>
        <v>11575</v>
      </c>
      <c r="D67" s="8">
        <f t="shared" si="9"/>
        <v>9493</v>
      </c>
      <c r="E67" s="8">
        <f>SUM(E62:E66)</f>
        <v>8217</v>
      </c>
      <c r="F67" s="8">
        <f>SUM(F62:F66)</f>
        <v>3120</v>
      </c>
    </row>
    <row r="68" spans="1:7" x14ac:dyDescent="0.35">
      <c r="A68" s="6" t="s">
        <v>62</v>
      </c>
      <c r="B68" s="9">
        <v>-1885</v>
      </c>
      <c r="C68" s="9">
        <v>-3210</v>
      </c>
      <c r="D68" s="9">
        <v>-2359</v>
      </c>
      <c r="E68" s="9">
        <v>-1676</v>
      </c>
      <c r="F68" s="9">
        <v>-740</v>
      </c>
    </row>
    <row r="69" spans="1:7" ht="29" x14ac:dyDescent="0.35">
      <c r="A69" s="27" t="s">
        <v>63</v>
      </c>
      <c r="B69" s="8">
        <f t="shared" ref="B69:E69" si="10">B67+B68</f>
        <v>6954</v>
      </c>
      <c r="C69" s="8">
        <f t="shared" si="10"/>
        <v>8365</v>
      </c>
      <c r="D69" s="8">
        <f t="shared" si="10"/>
        <v>7134</v>
      </c>
      <c r="E69" s="8">
        <f t="shared" si="10"/>
        <v>6541</v>
      </c>
      <c r="F69" s="8">
        <f>F67+F68</f>
        <v>2380</v>
      </c>
      <c r="G69" s="2"/>
    </row>
    <row r="70" spans="1:7" x14ac:dyDescent="0.35">
      <c r="A70" s="6" t="s">
        <v>64</v>
      </c>
      <c r="B70" s="9">
        <v>38.729999999999997</v>
      </c>
      <c r="C70" s="9">
        <v>48.04</v>
      </c>
      <c r="D70" s="9">
        <v>40.130000000000003</v>
      </c>
      <c r="E70" s="9">
        <v>36.79</v>
      </c>
      <c r="F70" s="9">
        <v>13.36</v>
      </c>
    </row>
    <row r="71" spans="1:7" x14ac:dyDescent="0.35">
      <c r="A71" s="6" t="s">
        <v>65</v>
      </c>
      <c r="B71" s="10">
        <v>38.729999999999997</v>
      </c>
      <c r="C71" s="10">
        <v>48.04</v>
      </c>
      <c r="D71" s="10">
        <v>40.130000000000003</v>
      </c>
      <c r="E71" s="10">
        <v>36.74</v>
      </c>
      <c r="F71" s="10">
        <v>13.32</v>
      </c>
    </row>
    <row r="72" spans="1:7" ht="58" x14ac:dyDescent="0.35">
      <c r="A72" s="36" t="s">
        <v>66</v>
      </c>
      <c r="B72" s="39" t="s">
        <v>0</v>
      </c>
      <c r="C72" s="39" t="s">
        <v>0</v>
      </c>
      <c r="D72" s="24">
        <v>9089</v>
      </c>
      <c r="E72" s="24">
        <v>9009</v>
      </c>
      <c r="F72" s="24">
        <v>3325</v>
      </c>
    </row>
  </sheetData>
  <mergeCells count="2">
    <mergeCell ref="A54:F55"/>
    <mergeCell ref="A1:F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00DC0-95EF-B840-9D0E-0836B86CA98F}">
  <dimension ref="A1:N157"/>
  <sheetViews>
    <sheetView topLeftCell="A61" zoomScale="55" zoomScaleNormal="55" workbookViewId="0">
      <selection activeCell="B8" sqref="B8"/>
    </sheetView>
  </sheetViews>
  <sheetFormatPr defaultColWidth="10.90625" defaultRowHeight="14.5" x14ac:dyDescent="0.35"/>
  <cols>
    <col min="1" max="1" width="45.36328125" customWidth="1"/>
    <col min="2" max="2" width="14.36328125" customWidth="1"/>
    <col min="3" max="3" width="14.1796875" customWidth="1"/>
    <col min="4" max="4" width="14.36328125" customWidth="1"/>
    <col min="5" max="5" width="14.1796875" customWidth="1"/>
    <col min="6" max="6" width="14" customWidth="1"/>
    <col min="7" max="7" width="12.36328125" customWidth="1"/>
    <col min="8" max="8" width="14.36328125" customWidth="1"/>
    <col min="9" max="9" width="12" customWidth="1"/>
    <col min="10" max="10" width="14.36328125" customWidth="1"/>
    <col min="11" max="11" width="11.81640625" customWidth="1"/>
    <col min="12" max="12" width="14.36328125" customWidth="1"/>
    <col min="13" max="13" width="12.36328125" customWidth="1"/>
    <col min="14" max="14" width="14.36328125" customWidth="1"/>
  </cols>
  <sheetData>
    <row r="1" spans="1:14" ht="18.5" x14ac:dyDescent="0.45">
      <c r="A1" s="60" t="s">
        <v>79</v>
      </c>
    </row>
    <row r="2" spans="1:14" x14ac:dyDescent="0.35">
      <c r="G2" s="77" t="s">
        <v>72</v>
      </c>
      <c r="H2" s="77"/>
      <c r="I2" s="77"/>
      <c r="J2" s="77"/>
      <c r="K2" s="77"/>
      <c r="L2" s="77"/>
      <c r="M2" s="77"/>
      <c r="N2" s="77"/>
    </row>
    <row r="3" spans="1:14" x14ac:dyDescent="0.35">
      <c r="G3" s="74" t="s">
        <v>75</v>
      </c>
      <c r="H3" s="75"/>
      <c r="I3" s="74" t="s">
        <v>76</v>
      </c>
      <c r="J3" s="75"/>
      <c r="K3" s="74" t="s">
        <v>77</v>
      </c>
      <c r="L3" s="75"/>
      <c r="M3" s="76" t="s">
        <v>78</v>
      </c>
      <c r="N3" s="75"/>
    </row>
    <row r="4" spans="1:14" ht="29" x14ac:dyDescent="0.35">
      <c r="A4" s="14"/>
      <c r="B4" s="37" t="s">
        <v>67</v>
      </c>
      <c r="C4" s="38" t="s">
        <v>68</v>
      </c>
      <c r="D4" s="38" t="s">
        <v>69</v>
      </c>
      <c r="E4" s="38" t="s">
        <v>70</v>
      </c>
      <c r="F4" s="43" t="s">
        <v>71</v>
      </c>
      <c r="G4" s="49" t="s">
        <v>73</v>
      </c>
      <c r="H4" s="50" t="s">
        <v>74</v>
      </c>
      <c r="I4" s="49" t="s">
        <v>73</v>
      </c>
      <c r="J4" s="50" t="s">
        <v>74</v>
      </c>
      <c r="K4" s="49" t="s">
        <v>73</v>
      </c>
      <c r="L4" s="50" t="s">
        <v>74</v>
      </c>
      <c r="M4" s="47" t="s">
        <v>73</v>
      </c>
      <c r="N4" s="50" t="s">
        <v>74</v>
      </c>
    </row>
    <row r="5" spans="1:14" x14ac:dyDescent="0.35">
      <c r="A5" s="22" t="s">
        <v>18</v>
      </c>
      <c r="B5" s="12"/>
      <c r="C5" s="9"/>
      <c r="D5" s="9"/>
      <c r="E5" s="9"/>
      <c r="F5" s="19"/>
      <c r="G5" s="51"/>
      <c r="H5" s="52"/>
      <c r="I5" s="51"/>
      <c r="J5" s="52"/>
      <c r="K5" s="51"/>
      <c r="L5" s="52"/>
      <c r="M5" s="12"/>
      <c r="N5" s="52"/>
    </row>
    <row r="6" spans="1:14" x14ac:dyDescent="0.35">
      <c r="A6" s="4" t="s">
        <v>19</v>
      </c>
      <c r="B6" s="13"/>
      <c r="C6" s="8"/>
      <c r="D6" s="8"/>
      <c r="E6" s="8"/>
      <c r="F6" s="18"/>
      <c r="G6" s="51"/>
      <c r="H6" s="52"/>
      <c r="I6" s="51"/>
      <c r="J6" s="52"/>
      <c r="K6" s="51"/>
      <c r="L6" s="52"/>
      <c r="M6" s="12"/>
      <c r="N6" s="52"/>
    </row>
    <row r="7" spans="1:14" x14ac:dyDescent="0.35">
      <c r="A7" s="3" t="s">
        <v>1</v>
      </c>
      <c r="B7" s="12">
        <v>7936</v>
      </c>
      <c r="C7" s="9">
        <v>20734</v>
      </c>
      <c r="D7" s="9">
        <v>19777</v>
      </c>
      <c r="E7" s="9">
        <v>17025</v>
      </c>
      <c r="F7" s="19">
        <v>17675</v>
      </c>
      <c r="G7" s="51">
        <f>C7-B7</f>
        <v>12798</v>
      </c>
      <c r="H7" s="53">
        <f>G7/B7</f>
        <v>1.6126512096774193</v>
      </c>
      <c r="I7" s="51">
        <f>D7-B7</f>
        <v>11841</v>
      </c>
      <c r="J7" s="53">
        <f>I7/B7</f>
        <v>1.4920614919354838</v>
      </c>
      <c r="K7" s="51">
        <f>E7-B7</f>
        <v>9089</v>
      </c>
      <c r="L7" s="53">
        <f>K7/B7</f>
        <v>1.1452872983870968</v>
      </c>
      <c r="M7" s="12">
        <f>F7-B7</f>
        <v>9739</v>
      </c>
      <c r="N7" s="53">
        <f>M7/B7</f>
        <v>1.2271925403225807</v>
      </c>
    </row>
    <row r="8" spans="1:14" x14ac:dyDescent="0.35">
      <c r="A8" s="3" t="s">
        <v>14</v>
      </c>
      <c r="B8" s="33" t="s">
        <v>0</v>
      </c>
      <c r="C8" s="9">
        <v>575</v>
      </c>
      <c r="D8" s="9">
        <v>349</v>
      </c>
      <c r="E8" s="9">
        <v>211</v>
      </c>
      <c r="F8" s="19">
        <v>194</v>
      </c>
      <c r="G8" s="51"/>
      <c r="H8" s="53"/>
      <c r="I8" s="51"/>
      <c r="J8" s="53"/>
      <c r="K8" s="51"/>
      <c r="L8" s="53"/>
      <c r="M8" s="12"/>
      <c r="N8" s="53"/>
    </row>
    <row r="9" spans="1:14" x14ac:dyDescent="0.35">
      <c r="A9" s="3" t="s">
        <v>15</v>
      </c>
      <c r="B9" s="12">
        <v>7999</v>
      </c>
      <c r="C9" s="9">
        <v>68767</v>
      </c>
      <c r="D9" s="9">
        <v>20063</v>
      </c>
      <c r="E9" s="9">
        <v>21870</v>
      </c>
      <c r="F9" s="19">
        <v>27830</v>
      </c>
      <c r="G9" s="51">
        <f>C9-B9</f>
        <v>60768</v>
      </c>
      <c r="H9" s="53">
        <f>G9/B9</f>
        <v>7.5969496187023378</v>
      </c>
      <c r="I9" s="51">
        <f>D9-B9</f>
        <v>12064</v>
      </c>
      <c r="J9" s="53">
        <f t="shared" ref="J9:J69" si="0">I9/B9</f>
        <v>1.5081885235654457</v>
      </c>
      <c r="K9" s="51">
        <f t="shared" ref="K9:K69" si="1">E9-B9</f>
        <v>13871</v>
      </c>
      <c r="L9" s="53">
        <f t="shared" ref="L9:L69" si="2">K9/B9</f>
        <v>1.7340917614701838</v>
      </c>
      <c r="M9" s="12">
        <f t="shared" ref="M9:M69" si="3">F9-B9</f>
        <v>19831</v>
      </c>
      <c r="N9" s="53">
        <f t="shared" ref="N9:N69" si="4">M9/B9</f>
        <v>2.4791848981122642</v>
      </c>
    </row>
    <row r="10" spans="1:14" x14ac:dyDescent="0.35">
      <c r="A10" s="3" t="s">
        <v>3</v>
      </c>
      <c r="B10" s="33" t="s">
        <v>0</v>
      </c>
      <c r="C10" s="31" t="s">
        <v>0</v>
      </c>
      <c r="D10" s="9">
        <v>48975</v>
      </c>
      <c r="E10" s="9">
        <v>48975</v>
      </c>
      <c r="F10" s="19">
        <v>50007</v>
      </c>
      <c r="G10" s="51"/>
      <c r="H10" s="53"/>
      <c r="I10" s="51"/>
      <c r="J10" s="53"/>
      <c r="K10" s="51"/>
      <c r="L10" s="53"/>
      <c r="M10" s="12"/>
      <c r="N10" s="53"/>
    </row>
    <row r="11" spans="1:14" x14ac:dyDescent="0.35">
      <c r="A11" s="3" t="s">
        <v>11</v>
      </c>
      <c r="B11" s="33" t="s">
        <v>0</v>
      </c>
      <c r="C11" s="31" t="s">
        <v>0</v>
      </c>
      <c r="D11" s="9">
        <v>62832</v>
      </c>
      <c r="E11" s="9">
        <v>71593</v>
      </c>
      <c r="F11" s="19">
        <v>74075</v>
      </c>
      <c r="G11" s="51"/>
      <c r="H11" s="53"/>
      <c r="I11" s="51"/>
      <c r="J11" s="53"/>
      <c r="K11" s="51"/>
      <c r="L11" s="53"/>
      <c r="M11" s="12"/>
      <c r="N11" s="53"/>
    </row>
    <row r="12" spans="1:14" ht="29" x14ac:dyDescent="0.35">
      <c r="A12" s="5" t="s">
        <v>16</v>
      </c>
      <c r="B12" s="33" t="s">
        <v>0</v>
      </c>
      <c r="C12" s="31" t="s">
        <v>0</v>
      </c>
      <c r="D12" s="9">
        <v>1982</v>
      </c>
      <c r="E12" s="9">
        <v>1244</v>
      </c>
      <c r="F12" s="19">
        <v>15</v>
      </c>
      <c r="G12" s="51"/>
      <c r="H12" s="53"/>
      <c r="I12" s="51"/>
      <c r="J12" s="53"/>
      <c r="K12" s="51"/>
      <c r="L12" s="53"/>
      <c r="M12" s="12"/>
      <c r="N12" s="53"/>
    </row>
    <row r="13" spans="1:14" x14ac:dyDescent="0.35">
      <c r="A13" s="21" t="s">
        <v>17</v>
      </c>
      <c r="B13" s="12">
        <v>2471</v>
      </c>
      <c r="C13" s="31" t="s">
        <v>0</v>
      </c>
      <c r="D13" s="31" t="s">
        <v>0</v>
      </c>
      <c r="E13" s="29" t="s">
        <v>0</v>
      </c>
      <c r="F13" s="19">
        <v>5575</v>
      </c>
      <c r="G13" s="51"/>
      <c r="H13" s="53"/>
      <c r="I13" s="51"/>
      <c r="J13" s="53"/>
      <c r="K13" s="51"/>
      <c r="L13" s="53"/>
      <c r="M13" s="12">
        <f t="shared" si="3"/>
        <v>3104</v>
      </c>
      <c r="N13" s="53">
        <f t="shared" si="4"/>
        <v>1.2561715904492108</v>
      </c>
    </row>
    <row r="14" spans="1:14" x14ac:dyDescent="0.35">
      <c r="A14" s="3" t="s">
        <v>2</v>
      </c>
      <c r="B14" s="12">
        <v>4264</v>
      </c>
      <c r="C14" s="9">
        <v>5759</v>
      </c>
      <c r="D14" s="9">
        <v>3302</v>
      </c>
      <c r="E14" s="9">
        <v>5714</v>
      </c>
      <c r="F14" s="19">
        <v>5366</v>
      </c>
      <c r="G14" s="51">
        <f t="shared" ref="G14:G69" si="5">C14-B14</f>
        <v>1495</v>
      </c>
      <c r="H14" s="53">
        <f t="shared" ref="H14:H69" si="6">G14/B14</f>
        <v>0.35060975609756095</v>
      </c>
      <c r="I14" s="51">
        <f t="shared" ref="I14:I69" si="7">D14-B14</f>
        <v>-962</v>
      </c>
      <c r="J14" s="53">
        <f t="shared" si="0"/>
        <v>-0.22560975609756098</v>
      </c>
      <c r="K14" s="51">
        <f t="shared" si="1"/>
        <v>1450</v>
      </c>
      <c r="L14" s="53">
        <f t="shared" si="2"/>
        <v>0.34005628517823638</v>
      </c>
      <c r="M14" s="12">
        <f t="shared" si="3"/>
        <v>1102</v>
      </c>
      <c r="N14" s="53">
        <f t="shared" si="4"/>
        <v>0.25844277673545968</v>
      </c>
    </row>
    <row r="15" spans="1:14" x14ac:dyDescent="0.35">
      <c r="A15" s="3" t="s">
        <v>4</v>
      </c>
      <c r="B15" s="12">
        <v>993</v>
      </c>
      <c r="C15" s="9">
        <v>2646</v>
      </c>
      <c r="D15" s="9">
        <v>1431</v>
      </c>
      <c r="E15" s="9">
        <v>907</v>
      </c>
      <c r="F15" s="19">
        <v>1632</v>
      </c>
      <c r="G15" s="51">
        <f t="shared" si="5"/>
        <v>1653</v>
      </c>
      <c r="H15" s="53">
        <f t="shared" si="6"/>
        <v>1.6646525679758308</v>
      </c>
      <c r="I15" s="51">
        <f t="shared" si="7"/>
        <v>438</v>
      </c>
      <c r="J15" s="53">
        <f t="shared" si="0"/>
        <v>0.44108761329305135</v>
      </c>
      <c r="K15" s="51">
        <f t="shared" si="1"/>
        <v>-86</v>
      </c>
      <c r="L15" s="53">
        <f t="shared" si="2"/>
        <v>-8.6606243705941596E-2</v>
      </c>
      <c r="M15" s="12">
        <f t="shared" si="3"/>
        <v>639</v>
      </c>
      <c r="N15" s="53">
        <f t="shared" si="4"/>
        <v>0.64350453172205435</v>
      </c>
    </row>
    <row r="16" spans="1:14" x14ac:dyDescent="0.35">
      <c r="A16" s="23" t="s">
        <v>20</v>
      </c>
      <c r="B16" s="24">
        <f t="shared" ref="B16:C16" si="8">SUM(B7:B15)</f>
        <v>23663</v>
      </c>
      <c r="C16" s="24">
        <f t="shared" si="8"/>
        <v>98481</v>
      </c>
      <c r="D16" s="24">
        <f>SUM(D7:D15)</f>
        <v>158711</v>
      </c>
      <c r="E16" s="24">
        <f>SUM(E7:E15)</f>
        <v>167539</v>
      </c>
      <c r="F16" s="44">
        <f>SUM(F7:F15)</f>
        <v>182369</v>
      </c>
      <c r="G16" s="54">
        <f t="shared" si="5"/>
        <v>74818</v>
      </c>
      <c r="H16" s="55">
        <f t="shared" si="6"/>
        <v>3.1618138021383593</v>
      </c>
      <c r="I16" s="54">
        <f t="shared" si="7"/>
        <v>135048</v>
      </c>
      <c r="J16" s="55">
        <f t="shared" si="0"/>
        <v>5.7071377255631157</v>
      </c>
      <c r="K16" s="54">
        <f t="shared" si="1"/>
        <v>143876</v>
      </c>
      <c r="L16" s="55">
        <f t="shared" si="2"/>
        <v>6.0802096099395682</v>
      </c>
      <c r="M16" s="48">
        <f>F16-B16</f>
        <v>158706</v>
      </c>
      <c r="N16" s="55">
        <f>M16/B16</f>
        <v>6.706926425220809</v>
      </c>
    </row>
    <row r="17" spans="1:14" x14ac:dyDescent="0.35">
      <c r="A17" s="11" t="s">
        <v>21</v>
      </c>
      <c r="B17" s="13"/>
      <c r="C17" s="8"/>
      <c r="D17" s="8"/>
      <c r="F17" s="18"/>
      <c r="G17" s="51"/>
      <c r="H17" s="53"/>
      <c r="I17" s="51"/>
      <c r="J17" s="53"/>
      <c r="K17" s="51"/>
      <c r="L17" s="53"/>
      <c r="M17" s="12"/>
      <c r="N17" s="53"/>
    </row>
    <row r="18" spans="1:14" x14ac:dyDescent="0.35">
      <c r="A18" s="3" t="s">
        <v>5</v>
      </c>
      <c r="B18" s="30">
        <v>52283</v>
      </c>
      <c r="C18" s="28">
        <v>113145</v>
      </c>
      <c r="D18" s="28">
        <v>129115</v>
      </c>
      <c r="E18" s="28">
        <v>146994</v>
      </c>
      <c r="F18" s="19">
        <v>163840</v>
      </c>
      <c r="G18" s="51">
        <f t="shared" si="5"/>
        <v>60862</v>
      </c>
      <c r="H18" s="53">
        <f t="shared" si="6"/>
        <v>1.1640877531893732</v>
      </c>
      <c r="I18" s="51">
        <f t="shared" si="7"/>
        <v>76832</v>
      </c>
      <c r="J18" s="53">
        <f t="shared" si="0"/>
        <v>1.4695407685098407</v>
      </c>
      <c r="K18" s="51">
        <f t="shared" si="1"/>
        <v>94711</v>
      </c>
      <c r="L18" s="53">
        <f t="shared" si="2"/>
        <v>1.8115066082665494</v>
      </c>
      <c r="M18" s="12">
        <f t="shared" si="3"/>
        <v>111557</v>
      </c>
      <c r="N18" s="53">
        <f t="shared" si="4"/>
        <v>2.1337145917411013</v>
      </c>
    </row>
    <row r="19" spans="1:14" x14ac:dyDescent="0.35">
      <c r="A19" s="3" t="s">
        <v>22</v>
      </c>
      <c r="B19" s="12">
        <v>20834</v>
      </c>
      <c r="C19" s="9">
        <v>29631</v>
      </c>
      <c r="D19" s="9">
        <v>34136</v>
      </c>
      <c r="E19" s="9">
        <v>46224</v>
      </c>
      <c r="F19" s="19">
        <v>46865</v>
      </c>
      <c r="G19" s="51">
        <f t="shared" si="5"/>
        <v>8797</v>
      </c>
      <c r="H19" s="53">
        <f t="shared" si="6"/>
        <v>0.4222424882403763</v>
      </c>
      <c r="I19" s="51">
        <f t="shared" si="7"/>
        <v>13302</v>
      </c>
      <c r="J19" s="53">
        <f t="shared" si="0"/>
        <v>0.63847556878179901</v>
      </c>
      <c r="K19" s="51">
        <f t="shared" si="1"/>
        <v>25390</v>
      </c>
      <c r="L19" s="53">
        <f t="shared" si="2"/>
        <v>1.2186810022079293</v>
      </c>
      <c r="M19" s="12">
        <f t="shared" si="3"/>
        <v>26031</v>
      </c>
      <c r="N19" s="53">
        <f t="shared" si="4"/>
        <v>1.2494480176634348</v>
      </c>
    </row>
    <row r="20" spans="1:14" x14ac:dyDescent="0.35">
      <c r="A20" s="3" t="s">
        <v>23</v>
      </c>
      <c r="B20" s="12">
        <v>777</v>
      </c>
      <c r="C20" s="9">
        <v>1826</v>
      </c>
      <c r="D20" s="9">
        <v>1181</v>
      </c>
      <c r="E20" s="9">
        <v>1761</v>
      </c>
      <c r="F20" s="19">
        <v>1622</v>
      </c>
      <c r="G20" s="51">
        <f t="shared" si="5"/>
        <v>1049</v>
      </c>
      <c r="H20" s="53">
        <f t="shared" si="6"/>
        <v>1.3500643500643501</v>
      </c>
      <c r="I20" s="51">
        <f t="shared" si="7"/>
        <v>404</v>
      </c>
      <c r="J20" s="53">
        <f t="shared" si="0"/>
        <v>0.51994851994851998</v>
      </c>
      <c r="K20" s="51">
        <f t="shared" si="1"/>
        <v>984</v>
      </c>
      <c r="L20" s="53">
        <f t="shared" si="2"/>
        <v>1.2664092664092663</v>
      </c>
      <c r="M20" s="12">
        <f t="shared" si="3"/>
        <v>845</v>
      </c>
      <c r="N20" s="53">
        <f t="shared" si="4"/>
        <v>1.0875160875160874</v>
      </c>
    </row>
    <row r="21" spans="1:14" x14ac:dyDescent="0.35">
      <c r="A21" s="3" t="s">
        <v>24</v>
      </c>
      <c r="B21" s="12">
        <v>16</v>
      </c>
      <c r="C21" s="9">
        <v>33</v>
      </c>
      <c r="D21" s="9">
        <v>84</v>
      </c>
      <c r="E21" s="9">
        <v>100</v>
      </c>
      <c r="F21" s="19">
        <v>2637</v>
      </c>
      <c r="G21" s="51">
        <f t="shared" si="5"/>
        <v>17</v>
      </c>
      <c r="H21" s="53">
        <f t="shared" si="6"/>
        <v>1.0625</v>
      </c>
      <c r="I21" s="51">
        <f t="shared" si="7"/>
        <v>68</v>
      </c>
      <c r="J21" s="53">
        <f t="shared" si="0"/>
        <v>4.25</v>
      </c>
      <c r="K21" s="51">
        <f t="shared" si="1"/>
        <v>84</v>
      </c>
      <c r="L21" s="53">
        <f t="shared" si="2"/>
        <v>5.25</v>
      </c>
      <c r="M21" s="12">
        <f t="shared" si="3"/>
        <v>2621</v>
      </c>
      <c r="N21" s="53">
        <f t="shared" si="4"/>
        <v>163.8125</v>
      </c>
    </row>
    <row r="22" spans="1:14" x14ac:dyDescent="0.35">
      <c r="A22" s="3" t="s">
        <v>25</v>
      </c>
      <c r="B22" s="12">
        <v>6154</v>
      </c>
      <c r="C22" s="9">
        <v>16112</v>
      </c>
      <c r="D22" s="9">
        <v>21316</v>
      </c>
      <c r="E22" s="9">
        <v>25352</v>
      </c>
      <c r="F22" s="19">
        <v>33910</v>
      </c>
      <c r="G22" s="51">
        <f t="shared" si="5"/>
        <v>9958</v>
      </c>
      <c r="H22" s="53">
        <f t="shared" si="6"/>
        <v>1.6181345466363342</v>
      </c>
      <c r="I22" s="51">
        <f t="shared" si="7"/>
        <v>15162</v>
      </c>
      <c r="J22" s="53">
        <f t="shared" si="0"/>
        <v>2.4637634059148521</v>
      </c>
      <c r="K22" s="51">
        <f t="shared" si="1"/>
        <v>19198</v>
      </c>
      <c r="L22" s="53">
        <f t="shared" si="2"/>
        <v>3.1195970100747483</v>
      </c>
      <c r="M22" s="12">
        <f t="shared" si="3"/>
        <v>27756</v>
      </c>
      <c r="N22" s="53">
        <f t="shared" si="4"/>
        <v>4.5102372440688985</v>
      </c>
    </row>
    <row r="23" spans="1:14" x14ac:dyDescent="0.35">
      <c r="A23" s="3" t="s">
        <v>26</v>
      </c>
      <c r="B23" s="12">
        <v>7</v>
      </c>
      <c r="C23" s="9">
        <v>43</v>
      </c>
      <c r="D23" s="9">
        <v>44</v>
      </c>
      <c r="E23" s="9">
        <v>60</v>
      </c>
      <c r="F23" s="19">
        <v>68</v>
      </c>
      <c r="G23" s="51">
        <f t="shared" si="5"/>
        <v>36</v>
      </c>
      <c r="H23" s="53">
        <f t="shared" si="6"/>
        <v>5.1428571428571432</v>
      </c>
      <c r="I23" s="51">
        <f t="shared" si="7"/>
        <v>37</v>
      </c>
      <c r="J23" s="53">
        <f t="shared" si="0"/>
        <v>5.2857142857142856</v>
      </c>
      <c r="K23" s="51">
        <f t="shared" si="1"/>
        <v>53</v>
      </c>
      <c r="L23" s="53">
        <f t="shared" si="2"/>
        <v>7.5714285714285712</v>
      </c>
      <c r="M23" s="12">
        <f t="shared" si="3"/>
        <v>61</v>
      </c>
      <c r="N23" s="53">
        <f t="shared" si="4"/>
        <v>8.7142857142857135</v>
      </c>
    </row>
    <row r="24" spans="1:14" x14ac:dyDescent="0.35">
      <c r="A24" s="3" t="s">
        <v>6</v>
      </c>
      <c r="B24" s="12">
        <v>17791</v>
      </c>
      <c r="C24" s="9">
        <v>25669</v>
      </c>
      <c r="D24" s="9">
        <v>4738</v>
      </c>
      <c r="E24" s="9">
        <v>7445</v>
      </c>
      <c r="F24" s="19">
        <v>12053</v>
      </c>
      <c r="G24" s="51">
        <f t="shared" si="5"/>
        <v>7878</v>
      </c>
      <c r="H24" s="53">
        <f t="shared" si="6"/>
        <v>0.44280816142993651</v>
      </c>
      <c r="I24" s="51">
        <f t="shared" si="7"/>
        <v>-13053</v>
      </c>
      <c r="J24" s="53">
        <f t="shared" si="0"/>
        <v>-0.73368557135630375</v>
      </c>
      <c r="K24" s="51">
        <f t="shared" si="1"/>
        <v>-10346</v>
      </c>
      <c r="L24" s="53">
        <f t="shared" si="2"/>
        <v>-0.58152998707211512</v>
      </c>
      <c r="M24" s="12">
        <f t="shared" si="3"/>
        <v>-5738</v>
      </c>
      <c r="N24" s="53">
        <f t="shared" si="4"/>
        <v>-0.32252262379854985</v>
      </c>
    </row>
    <row r="25" spans="1:14" x14ac:dyDescent="0.35">
      <c r="A25" s="3" t="s">
        <v>27</v>
      </c>
      <c r="B25" s="33" t="s">
        <v>0</v>
      </c>
      <c r="C25" s="9">
        <v>494</v>
      </c>
      <c r="D25" s="9">
        <v>303</v>
      </c>
      <c r="E25" s="9">
        <v>1229</v>
      </c>
      <c r="F25" s="19">
        <v>8</v>
      </c>
      <c r="G25" s="51"/>
      <c r="H25" s="53"/>
      <c r="I25" s="51"/>
      <c r="J25" s="53"/>
      <c r="K25" s="51"/>
      <c r="L25" s="53"/>
      <c r="M25" s="12"/>
      <c r="N25" s="53"/>
    </row>
    <row r="26" spans="1:14" x14ac:dyDescent="0.35">
      <c r="A26" s="23" t="s">
        <v>28</v>
      </c>
      <c r="B26" s="24">
        <f t="shared" ref="B26:C26" si="9">SUM(B18:B25)</f>
        <v>97862</v>
      </c>
      <c r="C26" s="24">
        <f t="shared" si="9"/>
        <v>186953</v>
      </c>
      <c r="D26" s="24">
        <f>SUM(D18:D25)</f>
        <v>190917</v>
      </c>
      <c r="E26" s="24">
        <f>SUM(E18:E25)</f>
        <v>229165</v>
      </c>
      <c r="F26" s="44">
        <f>SUM(F18:F25)</f>
        <v>261003</v>
      </c>
      <c r="G26" s="54">
        <f t="shared" si="5"/>
        <v>89091</v>
      </c>
      <c r="H26" s="55">
        <f t="shared" si="6"/>
        <v>0.91037379166581511</v>
      </c>
      <c r="I26" s="54">
        <f t="shared" si="7"/>
        <v>93055</v>
      </c>
      <c r="J26" s="55">
        <f t="shared" si="0"/>
        <v>0.95087981034517999</v>
      </c>
      <c r="K26" s="54">
        <f t="shared" si="1"/>
        <v>131303</v>
      </c>
      <c r="L26" s="55">
        <f t="shared" si="2"/>
        <v>1.3417158856348737</v>
      </c>
      <c r="M26" s="48">
        <f t="shared" si="3"/>
        <v>163141</v>
      </c>
      <c r="N26" s="55">
        <f t="shared" si="4"/>
        <v>1.6670515624042019</v>
      </c>
    </row>
    <row r="27" spans="1:14" x14ac:dyDescent="0.35">
      <c r="A27" s="22" t="s">
        <v>29</v>
      </c>
      <c r="B27" s="8">
        <f t="shared" ref="B27:C27" si="10">B16+B26</f>
        <v>121525</v>
      </c>
      <c r="C27" s="8">
        <f t="shared" si="10"/>
        <v>285434</v>
      </c>
      <c r="D27" s="8">
        <f>D16+D26</f>
        <v>349628</v>
      </c>
      <c r="E27" s="8">
        <f>E16+E26</f>
        <v>396704</v>
      </c>
      <c r="F27" s="18">
        <f>F16+F26</f>
        <v>443372</v>
      </c>
      <c r="G27" s="54">
        <f t="shared" si="5"/>
        <v>163909</v>
      </c>
      <c r="H27" s="55">
        <f t="shared" si="6"/>
        <v>1.3487677432627032</v>
      </c>
      <c r="I27" s="54">
        <f t="shared" si="7"/>
        <v>228103</v>
      </c>
      <c r="J27" s="58">
        <f t="shared" si="0"/>
        <v>1.8770047315367209</v>
      </c>
      <c r="K27" s="54">
        <f t="shared" si="1"/>
        <v>275179</v>
      </c>
      <c r="L27" s="55">
        <f t="shared" si="2"/>
        <v>2.2643818144414731</v>
      </c>
      <c r="M27" s="48">
        <f t="shared" si="3"/>
        <v>321847</v>
      </c>
      <c r="N27" s="55">
        <f t="shared" si="4"/>
        <v>2.6484015634643079</v>
      </c>
    </row>
    <row r="28" spans="1:14" x14ac:dyDescent="0.35">
      <c r="A28" s="15"/>
      <c r="G28" s="51"/>
      <c r="H28" s="53"/>
      <c r="I28" s="51"/>
      <c r="J28" s="53"/>
      <c r="K28" s="51"/>
      <c r="L28" s="53"/>
      <c r="M28" s="12"/>
      <c r="N28" s="53"/>
    </row>
    <row r="29" spans="1:14" x14ac:dyDescent="0.35">
      <c r="A29" s="22" t="s">
        <v>30</v>
      </c>
      <c r="B29" s="8"/>
      <c r="C29" s="8"/>
      <c r="D29" s="8"/>
      <c r="E29" s="8"/>
      <c r="F29" s="18"/>
      <c r="G29" s="51"/>
      <c r="H29" s="53"/>
      <c r="I29" s="51"/>
      <c r="J29" s="53"/>
      <c r="K29" s="51"/>
      <c r="L29" s="53"/>
      <c r="M29" s="12"/>
      <c r="N29" s="53"/>
    </row>
    <row r="30" spans="1:14" x14ac:dyDescent="0.35">
      <c r="A30" s="3" t="s">
        <v>7</v>
      </c>
      <c r="B30" s="9">
        <v>1798</v>
      </c>
      <c r="C30" s="9">
        <v>1798</v>
      </c>
      <c r="D30" s="9">
        <v>1798</v>
      </c>
      <c r="E30" s="9">
        <v>1798</v>
      </c>
      <c r="F30" s="19">
        <v>1798</v>
      </c>
      <c r="G30" s="51">
        <f>C30-B30</f>
        <v>0</v>
      </c>
      <c r="H30" s="53">
        <f t="shared" si="6"/>
        <v>0</v>
      </c>
      <c r="I30" s="51">
        <f t="shared" si="7"/>
        <v>0</v>
      </c>
      <c r="J30" s="53">
        <f t="shared" si="0"/>
        <v>0</v>
      </c>
      <c r="K30" s="51">
        <f t="shared" si="1"/>
        <v>0</v>
      </c>
      <c r="L30" s="53">
        <f t="shared" si="2"/>
        <v>0</v>
      </c>
      <c r="M30" s="12">
        <f t="shared" si="3"/>
        <v>0</v>
      </c>
      <c r="N30" s="53">
        <f t="shared" si="4"/>
        <v>0</v>
      </c>
    </row>
    <row r="31" spans="1:14" x14ac:dyDescent="0.35">
      <c r="A31" s="3" t="s">
        <v>8</v>
      </c>
      <c r="B31" s="9">
        <v>4576</v>
      </c>
      <c r="C31" s="9">
        <v>4576</v>
      </c>
      <c r="D31" s="9">
        <v>4576</v>
      </c>
      <c r="E31" s="9">
        <v>4576</v>
      </c>
      <c r="F31" s="19">
        <v>4576</v>
      </c>
      <c r="G31" s="51">
        <f t="shared" si="5"/>
        <v>0</v>
      </c>
      <c r="H31" s="53">
        <f t="shared" si="6"/>
        <v>0</v>
      </c>
      <c r="I31" s="51">
        <f t="shared" si="7"/>
        <v>0</v>
      </c>
      <c r="J31" s="53">
        <f t="shared" si="0"/>
        <v>0</v>
      </c>
      <c r="K31" s="51">
        <f t="shared" si="1"/>
        <v>0</v>
      </c>
      <c r="L31" s="53">
        <f t="shared" si="2"/>
        <v>0</v>
      </c>
      <c r="M31" s="12">
        <f t="shared" si="3"/>
        <v>0</v>
      </c>
      <c r="N31" s="53">
        <f t="shared" si="4"/>
        <v>0</v>
      </c>
    </row>
    <row r="32" spans="1:14" x14ac:dyDescent="0.35">
      <c r="A32" s="3" t="s">
        <v>31</v>
      </c>
      <c r="B32" s="9">
        <v>-52</v>
      </c>
      <c r="C32" s="9">
        <v>-749</v>
      </c>
      <c r="D32" s="9">
        <v>-749</v>
      </c>
      <c r="E32" s="9">
        <v>-749</v>
      </c>
      <c r="F32" s="19">
        <v>-557</v>
      </c>
      <c r="G32" s="51">
        <f t="shared" si="5"/>
        <v>-697</v>
      </c>
      <c r="H32" s="53">
        <f t="shared" si="6"/>
        <v>13.403846153846153</v>
      </c>
      <c r="I32" s="51">
        <f t="shared" si="7"/>
        <v>-697</v>
      </c>
      <c r="J32" s="53">
        <f t="shared" si="0"/>
        <v>13.403846153846153</v>
      </c>
      <c r="K32" s="51">
        <f t="shared" si="1"/>
        <v>-697</v>
      </c>
      <c r="L32" s="53">
        <f t="shared" si="2"/>
        <v>13.403846153846153</v>
      </c>
      <c r="M32" s="12">
        <f t="shared" si="3"/>
        <v>-505</v>
      </c>
      <c r="N32" s="53">
        <f t="shared" si="4"/>
        <v>9.7115384615384617</v>
      </c>
    </row>
    <row r="33" spans="1:14" x14ac:dyDescent="0.35">
      <c r="A33" s="3" t="s">
        <v>9</v>
      </c>
      <c r="B33" s="9">
        <v>16602</v>
      </c>
      <c r="C33" s="9">
        <v>25240</v>
      </c>
      <c r="D33" s="9">
        <v>26502</v>
      </c>
      <c r="E33" s="9">
        <v>28014</v>
      </c>
      <c r="F33" s="19">
        <v>17395</v>
      </c>
      <c r="G33" s="51">
        <f t="shared" si="5"/>
        <v>8638</v>
      </c>
      <c r="H33" s="53">
        <f t="shared" si="6"/>
        <v>0.52029875918564028</v>
      </c>
      <c r="I33" s="51">
        <f t="shared" si="7"/>
        <v>9900</v>
      </c>
      <c r="J33" s="53">
        <f t="shared" si="0"/>
        <v>0.59631369714492233</v>
      </c>
      <c r="K33" s="51">
        <f t="shared" si="1"/>
        <v>11412</v>
      </c>
      <c r="L33" s="53">
        <f t="shared" si="2"/>
        <v>0.68738706179978315</v>
      </c>
      <c r="M33" s="12">
        <f t="shared" si="3"/>
        <v>793</v>
      </c>
      <c r="N33" s="53">
        <f t="shared" si="4"/>
        <v>4.7765329478376098E-2</v>
      </c>
    </row>
    <row r="34" spans="1:14" x14ac:dyDescent="0.35">
      <c r="A34" s="3" t="s">
        <v>46</v>
      </c>
      <c r="B34" s="9">
        <v>230</v>
      </c>
      <c r="C34" s="9">
        <v>510</v>
      </c>
      <c r="D34" s="31" t="s">
        <v>0</v>
      </c>
      <c r="E34" s="31" t="s">
        <v>0</v>
      </c>
      <c r="F34" s="45" t="s">
        <v>0</v>
      </c>
      <c r="G34" s="51">
        <f t="shared" si="5"/>
        <v>280</v>
      </c>
      <c r="H34" s="53">
        <f t="shared" si="6"/>
        <v>1.2173913043478262</v>
      </c>
      <c r="I34" s="51"/>
      <c r="J34" s="53"/>
      <c r="K34" s="51"/>
      <c r="L34" s="53"/>
      <c r="M34" s="12"/>
      <c r="N34" s="53"/>
    </row>
    <row r="35" spans="1:14" x14ac:dyDescent="0.35">
      <c r="A35" s="23" t="s">
        <v>32</v>
      </c>
      <c r="B35" s="24">
        <f>SUM(B30:B34)</f>
        <v>23154</v>
      </c>
      <c r="C35" s="24">
        <f>SUM(C30:C34)</f>
        <v>31375</v>
      </c>
      <c r="D35" s="24">
        <f t="shared" ref="D35:F35" si="11">SUM(D30:D34)</f>
        <v>32127</v>
      </c>
      <c r="E35" s="24">
        <f t="shared" si="11"/>
        <v>33639</v>
      </c>
      <c r="F35" s="44">
        <f t="shared" si="11"/>
        <v>23212</v>
      </c>
      <c r="G35" s="54">
        <f t="shared" si="5"/>
        <v>8221</v>
      </c>
      <c r="H35" s="55">
        <f t="shared" si="6"/>
        <v>0.35505744147879414</v>
      </c>
      <c r="I35" s="54">
        <f t="shared" si="7"/>
        <v>8973</v>
      </c>
      <c r="J35" s="55">
        <f t="shared" si="0"/>
        <v>0.38753563099248511</v>
      </c>
      <c r="K35" s="54">
        <f t="shared" si="1"/>
        <v>10485</v>
      </c>
      <c r="L35" s="55">
        <f t="shared" si="2"/>
        <v>0.45283752267426797</v>
      </c>
      <c r="M35" s="48">
        <f t="shared" si="3"/>
        <v>58</v>
      </c>
      <c r="N35" s="55">
        <f t="shared" si="4"/>
        <v>2.5049667444070139E-3</v>
      </c>
    </row>
    <row r="36" spans="1:14" x14ac:dyDescent="0.35">
      <c r="A36" s="22" t="s">
        <v>33</v>
      </c>
      <c r="B36" s="8"/>
      <c r="C36" s="8"/>
      <c r="D36" s="8"/>
      <c r="E36" s="8"/>
      <c r="F36" s="18"/>
      <c r="G36" s="51"/>
      <c r="H36" s="53"/>
      <c r="I36" s="51"/>
      <c r="J36" s="53"/>
      <c r="K36" s="51"/>
      <c r="L36" s="53"/>
      <c r="M36" s="12"/>
      <c r="N36" s="53"/>
    </row>
    <row r="37" spans="1:14" x14ac:dyDescent="0.35">
      <c r="A37" s="3" t="s">
        <v>36</v>
      </c>
      <c r="B37" s="31" t="s">
        <v>0</v>
      </c>
      <c r="C37" s="9">
        <v>45720</v>
      </c>
      <c r="D37" s="9">
        <v>38752</v>
      </c>
      <c r="E37" s="9">
        <v>31733</v>
      </c>
      <c r="F37" s="19">
        <v>28964</v>
      </c>
      <c r="G37" s="51"/>
      <c r="H37" s="53"/>
      <c r="I37" s="51"/>
      <c r="J37" s="53"/>
      <c r="K37" s="51"/>
      <c r="L37" s="53"/>
      <c r="M37" s="12"/>
      <c r="N37" s="53"/>
    </row>
    <row r="38" spans="1:14" x14ac:dyDescent="0.35">
      <c r="A38" s="3" t="s">
        <v>35</v>
      </c>
      <c r="B38" s="32" t="s">
        <v>0</v>
      </c>
      <c r="C38" s="32" t="s">
        <v>0</v>
      </c>
      <c r="D38" s="28">
        <v>57927</v>
      </c>
      <c r="E38" s="28">
        <v>70702</v>
      </c>
      <c r="F38" s="46">
        <v>68628</v>
      </c>
      <c r="G38" s="51"/>
      <c r="H38" s="53"/>
      <c r="I38" s="51"/>
      <c r="J38" s="53"/>
      <c r="K38" s="51"/>
      <c r="L38" s="53"/>
      <c r="M38" s="12"/>
      <c r="N38" s="53"/>
    </row>
    <row r="39" spans="1:14" x14ac:dyDescent="0.35">
      <c r="A39" s="3" t="s">
        <v>10</v>
      </c>
      <c r="B39" s="31" t="s">
        <v>0</v>
      </c>
      <c r="C39" s="9">
        <v>1785</v>
      </c>
      <c r="D39" s="9">
        <v>270</v>
      </c>
      <c r="E39" s="10">
        <v>175</v>
      </c>
      <c r="F39" s="19">
        <v>94</v>
      </c>
      <c r="G39" s="51"/>
      <c r="H39" s="53"/>
      <c r="I39" s="51"/>
      <c r="J39" s="53"/>
      <c r="K39" s="51"/>
      <c r="L39" s="53"/>
      <c r="M39" s="12"/>
      <c r="N39" s="53"/>
    </row>
    <row r="40" spans="1:14" x14ac:dyDescent="0.35">
      <c r="A40" s="3" t="s">
        <v>34</v>
      </c>
      <c r="B40" s="31" t="s">
        <v>0</v>
      </c>
      <c r="C40" s="9">
        <v>573</v>
      </c>
      <c r="D40" s="9">
        <v>373</v>
      </c>
      <c r="E40" s="10">
        <v>454</v>
      </c>
      <c r="F40" s="20">
        <v>577</v>
      </c>
      <c r="G40" s="51"/>
      <c r="H40" s="53"/>
      <c r="I40" s="51"/>
      <c r="J40" s="53"/>
      <c r="K40" s="51"/>
      <c r="L40" s="53"/>
      <c r="M40" s="12"/>
      <c r="N40" s="53"/>
    </row>
    <row r="41" spans="1:14" x14ac:dyDescent="0.35">
      <c r="A41" s="3" t="s">
        <v>47</v>
      </c>
      <c r="B41" s="9">
        <v>4</v>
      </c>
      <c r="C41" s="9">
        <v>256</v>
      </c>
      <c r="D41" s="31" t="s">
        <v>0</v>
      </c>
      <c r="E41" s="31" t="s">
        <v>0</v>
      </c>
      <c r="F41" s="45" t="s">
        <v>0</v>
      </c>
      <c r="G41" s="51">
        <f t="shared" si="5"/>
        <v>252</v>
      </c>
      <c r="H41" s="56">
        <f t="shared" si="6"/>
        <v>63</v>
      </c>
      <c r="I41" s="51"/>
      <c r="J41" s="53"/>
      <c r="K41" s="51"/>
      <c r="L41" s="53"/>
      <c r="M41" s="12"/>
      <c r="N41" s="53"/>
    </row>
    <row r="42" spans="1:14" x14ac:dyDescent="0.35">
      <c r="A42" s="23" t="s">
        <v>37</v>
      </c>
      <c r="B42" s="24">
        <f>SUM(B37:B41)</f>
        <v>4</v>
      </c>
      <c r="C42" s="24">
        <f>SUM(C37:C41)</f>
        <v>48334</v>
      </c>
      <c r="D42" s="24">
        <f t="shared" ref="D42:F42" si="12">SUM(D37:D41)</f>
        <v>97322</v>
      </c>
      <c r="E42" s="24">
        <f t="shared" si="12"/>
        <v>103064</v>
      </c>
      <c r="F42" s="44">
        <f t="shared" si="12"/>
        <v>98263</v>
      </c>
      <c r="G42" s="54">
        <f t="shared" si="5"/>
        <v>48330</v>
      </c>
      <c r="H42" s="57">
        <f t="shared" si="6"/>
        <v>12082.5</v>
      </c>
      <c r="I42" s="54">
        <f t="shared" si="7"/>
        <v>97318</v>
      </c>
      <c r="J42" s="57">
        <f>I42/B42</f>
        <v>24329.5</v>
      </c>
      <c r="K42" s="54">
        <f>E42-B42</f>
        <v>103060</v>
      </c>
      <c r="L42" s="57">
        <f>K42/B42</f>
        <v>25765</v>
      </c>
      <c r="M42" s="48">
        <f t="shared" si="3"/>
        <v>98259</v>
      </c>
      <c r="N42" s="57">
        <f t="shared" si="4"/>
        <v>24564.75</v>
      </c>
    </row>
    <row r="43" spans="1:14" x14ac:dyDescent="0.35">
      <c r="A43" s="22" t="s">
        <v>38</v>
      </c>
      <c r="B43" s="8"/>
      <c r="C43" s="8"/>
      <c r="D43" s="8"/>
      <c r="E43" s="8"/>
      <c r="F43" s="18"/>
      <c r="G43" s="51"/>
      <c r="H43" s="53"/>
      <c r="I43" s="51"/>
      <c r="J43" s="53"/>
      <c r="K43" s="51"/>
      <c r="L43" s="53"/>
      <c r="M43" s="12"/>
      <c r="N43" s="53"/>
    </row>
    <row r="44" spans="1:14" x14ac:dyDescent="0.35">
      <c r="A44" s="3" t="s">
        <v>39</v>
      </c>
      <c r="B44" s="9">
        <v>77698</v>
      </c>
      <c r="C44" s="9">
        <v>155420</v>
      </c>
      <c r="D44" s="9">
        <v>176065</v>
      </c>
      <c r="E44" s="10">
        <v>207862</v>
      </c>
      <c r="F44" s="20">
        <v>237324</v>
      </c>
      <c r="G44" s="51">
        <f t="shared" si="5"/>
        <v>77722</v>
      </c>
      <c r="H44" s="53">
        <f t="shared" si="6"/>
        <v>1.000308888259672</v>
      </c>
      <c r="I44" s="51">
        <f t="shared" si="7"/>
        <v>98367</v>
      </c>
      <c r="J44" s="59">
        <f t="shared" si="0"/>
        <v>1.2660171432984118</v>
      </c>
      <c r="K44" s="51">
        <f t="shared" si="1"/>
        <v>130164</v>
      </c>
      <c r="L44" s="53">
        <f t="shared" si="2"/>
        <v>1.6752554763314371</v>
      </c>
      <c r="M44" s="12">
        <f t="shared" si="3"/>
        <v>159626</v>
      </c>
      <c r="N44" s="53">
        <f t="shared" si="4"/>
        <v>2.0544415557672013</v>
      </c>
    </row>
    <row r="45" spans="1:14" ht="29" x14ac:dyDescent="0.35">
      <c r="A45" s="5" t="s">
        <v>40</v>
      </c>
      <c r="B45" s="9">
        <v>8708</v>
      </c>
      <c r="C45" s="9">
        <v>22435</v>
      </c>
      <c r="D45" s="9">
        <v>12975</v>
      </c>
      <c r="E45" s="10">
        <v>14346</v>
      </c>
      <c r="F45" s="20">
        <v>18003</v>
      </c>
      <c r="G45" s="51">
        <f t="shared" si="5"/>
        <v>13727</v>
      </c>
      <c r="H45" s="53">
        <f t="shared" si="6"/>
        <v>1.5763665594855305</v>
      </c>
      <c r="I45" s="51">
        <f t="shared" si="7"/>
        <v>4267</v>
      </c>
      <c r="J45" s="53">
        <f t="shared" si="0"/>
        <v>0.49000918695452456</v>
      </c>
      <c r="K45" s="51">
        <f t="shared" si="1"/>
        <v>5638</v>
      </c>
      <c r="L45" s="53">
        <f t="shared" si="2"/>
        <v>0.64745062011943044</v>
      </c>
      <c r="M45" s="12">
        <f t="shared" si="3"/>
        <v>9295</v>
      </c>
      <c r="N45" s="53">
        <f t="shared" si="4"/>
        <v>1.0674092788240699</v>
      </c>
    </row>
    <row r="46" spans="1:14" x14ac:dyDescent="0.35">
      <c r="A46" s="5" t="s">
        <v>41</v>
      </c>
      <c r="B46" s="9">
        <v>8579</v>
      </c>
      <c r="C46" s="9">
        <v>6940</v>
      </c>
      <c r="D46" s="9">
        <v>8112</v>
      </c>
      <c r="E46" s="10">
        <v>6604</v>
      </c>
      <c r="F46" s="20">
        <v>7998</v>
      </c>
      <c r="G46" s="51">
        <f t="shared" si="5"/>
        <v>-1639</v>
      </c>
      <c r="H46" s="53">
        <f t="shared" si="6"/>
        <v>-0.19104790768154797</v>
      </c>
      <c r="I46" s="51">
        <f t="shared" si="7"/>
        <v>-467</v>
      </c>
      <c r="J46" s="53">
        <f t="shared" si="0"/>
        <v>-5.4435248863503906E-2</v>
      </c>
      <c r="K46" s="51">
        <f t="shared" si="1"/>
        <v>-1975</v>
      </c>
      <c r="L46" s="53">
        <f t="shared" si="2"/>
        <v>-0.23021331157477562</v>
      </c>
      <c r="M46" s="12">
        <f t="shared" si="3"/>
        <v>-581</v>
      </c>
      <c r="N46" s="53">
        <f t="shared" si="4"/>
        <v>-6.7723510898706138E-2</v>
      </c>
    </row>
    <row r="47" spans="1:14" x14ac:dyDescent="0.35">
      <c r="A47" s="3" t="s">
        <v>35</v>
      </c>
      <c r="B47" s="31" t="s">
        <v>0</v>
      </c>
      <c r="C47" s="31" t="s">
        <v>0</v>
      </c>
      <c r="D47" s="9">
        <v>10532</v>
      </c>
      <c r="E47" s="10">
        <v>10051</v>
      </c>
      <c r="F47" s="20">
        <v>15797</v>
      </c>
      <c r="G47" s="51"/>
      <c r="H47" s="53"/>
      <c r="I47" s="51"/>
      <c r="J47" s="53"/>
      <c r="K47" s="51"/>
      <c r="L47" s="53"/>
      <c r="M47" s="12"/>
      <c r="N47" s="53"/>
    </row>
    <row r="48" spans="1:14" x14ac:dyDescent="0.35">
      <c r="A48" s="3" t="s">
        <v>36</v>
      </c>
      <c r="B48" s="9">
        <v>780</v>
      </c>
      <c r="C48" s="9">
        <v>13789</v>
      </c>
      <c r="D48" s="9">
        <v>10658</v>
      </c>
      <c r="E48" s="10">
        <v>16195</v>
      </c>
      <c r="F48" s="20">
        <v>40174</v>
      </c>
      <c r="G48" s="51">
        <f t="shared" si="5"/>
        <v>13009</v>
      </c>
      <c r="H48" s="53">
        <f t="shared" si="6"/>
        <v>16.678205128205128</v>
      </c>
      <c r="I48" s="51">
        <f t="shared" si="7"/>
        <v>9878</v>
      </c>
      <c r="J48" s="53">
        <f t="shared" si="0"/>
        <v>12.664102564102564</v>
      </c>
      <c r="K48" s="51">
        <f t="shared" si="1"/>
        <v>15415</v>
      </c>
      <c r="L48" s="53">
        <f t="shared" si="2"/>
        <v>19.762820512820515</v>
      </c>
      <c r="M48" s="12">
        <f t="shared" si="3"/>
        <v>39394</v>
      </c>
      <c r="N48" s="53">
        <f t="shared" si="4"/>
        <v>50.505128205128209</v>
      </c>
    </row>
    <row r="49" spans="1:14" x14ac:dyDescent="0.35">
      <c r="A49" s="3" t="s">
        <v>42</v>
      </c>
      <c r="B49" s="9">
        <v>531</v>
      </c>
      <c r="C49" s="9">
        <v>1397</v>
      </c>
      <c r="D49" s="9">
        <v>9</v>
      </c>
      <c r="E49" s="10">
        <v>1643</v>
      </c>
      <c r="F49" s="20">
        <v>9</v>
      </c>
      <c r="G49" s="51">
        <f t="shared" si="5"/>
        <v>866</v>
      </c>
      <c r="H49" s="53">
        <f t="shared" si="6"/>
        <v>1.6308851224105461</v>
      </c>
      <c r="I49" s="51">
        <f t="shared" si="7"/>
        <v>-522</v>
      </c>
      <c r="J49" s="53">
        <f t="shared" si="0"/>
        <v>-0.98305084745762716</v>
      </c>
      <c r="K49" s="51">
        <f t="shared" si="1"/>
        <v>1112</v>
      </c>
      <c r="L49" s="53">
        <f t="shared" si="2"/>
        <v>2.0941619585687383</v>
      </c>
      <c r="M49" s="12">
        <f t="shared" si="3"/>
        <v>-522</v>
      </c>
      <c r="N49" s="53">
        <f t="shared" si="4"/>
        <v>-0.98305084745762716</v>
      </c>
    </row>
    <row r="50" spans="1:14" x14ac:dyDescent="0.35">
      <c r="A50" s="3" t="s">
        <v>48</v>
      </c>
      <c r="B50" s="9">
        <v>1627</v>
      </c>
      <c r="C50" s="9">
        <v>2782</v>
      </c>
      <c r="D50" s="9">
        <v>1460</v>
      </c>
      <c r="E50" s="10">
        <v>2312</v>
      </c>
      <c r="F50" s="20">
        <v>2428</v>
      </c>
      <c r="G50" s="51">
        <f t="shared" si="5"/>
        <v>1155</v>
      </c>
      <c r="H50" s="53">
        <f t="shared" si="6"/>
        <v>0.70989551321450517</v>
      </c>
      <c r="I50" s="51">
        <f t="shared" si="7"/>
        <v>-167</v>
      </c>
      <c r="J50" s="53">
        <f t="shared" si="0"/>
        <v>-0.10264290104486785</v>
      </c>
      <c r="K50" s="51">
        <f t="shared" si="1"/>
        <v>685</v>
      </c>
      <c r="L50" s="53">
        <f t="shared" si="2"/>
        <v>0.42102028272894898</v>
      </c>
      <c r="M50" s="12">
        <f t="shared" si="3"/>
        <v>801</v>
      </c>
      <c r="N50" s="53">
        <f t="shared" si="4"/>
        <v>0.49231714812538413</v>
      </c>
    </row>
    <row r="51" spans="1:14" x14ac:dyDescent="0.35">
      <c r="A51" s="3" t="s">
        <v>43</v>
      </c>
      <c r="B51" s="9">
        <v>444</v>
      </c>
      <c r="C51" s="9">
        <v>2962</v>
      </c>
      <c r="D51" s="9">
        <v>368</v>
      </c>
      <c r="E51" s="10">
        <v>988</v>
      </c>
      <c r="F51" s="20">
        <v>164</v>
      </c>
      <c r="G51" s="51">
        <f t="shared" si="5"/>
        <v>2518</v>
      </c>
      <c r="H51" s="53">
        <f t="shared" si="6"/>
        <v>5.6711711711711708</v>
      </c>
      <c r="I51" s="51">
        <f t="shared" si="7"/>
        <v>-76</v>
      </c>
      <c r="J51" s="53">
        <f t="shared" si="0"/>
        <v>-0.17117117117117117</v>
      </c>
      <c r="K51" s="51">
        <f t="shared" si="1"/>
        <v>544</v>
      </c>
      <c r="L51" s="53">
        <f t="shared" si="2"/>
        <v>1.2252252252252251</v>
      </c>
      <c r="M51" s="12">
        <f t="shared" si="3"/>
        <v>-280</v>
      </c>
      <c r="N51" s="53">
        <f t="shared" si="4"/>
        <v>-0.63063063063063063</v>
      </c>
    </row>
    <row r="52" spans="1:14" x14ac:dyDescent="0.35">
      <c r="A52" s="17" t="s">
        <v>44</v>
      </c>
      <c r="B52" s="8">
        <f t="shared" ref="B52:C52" si="13">SUM(B44:B51)</f>
        <v>98367</v>
      </c>
      <c r="C52" s="8">
        <f t="shared" si="13"/>
        <v>205725</v>
      </c>
      <c r="D52" s="8">
        <f>SUM(D44:D51)</f>
        <v>220179</v>
      </c>
      <c r="E52" s="8">
        <f>SUM(E44:E51)</f>
        <v>260001</v>
      </c>
      <c r="F52" s="18">
        <f>SUM(F44:F51)</f>
        <v>321897</v>
      </c>
      <c r="G52" s="54">
        <f t="shared" si="5"/>
        <v>107358</v>
      </c>
      <c r="H52" s="55">
        <f t="shared" si="6"/>
        <v>1.0914026045320078</v>
      </c>
      <c r="I52" s="54">
        <f t="shared" si="7"/>
        <v>121812</v>
      </c>
      <c r="J52" s="55">
        <f t="shared" si="0"/>
        <v>1.2383421269328128</v>
      </c>
      <c r="K52" s="54">
        <f t="shared" si="1"/>
        <v>161634</v>
      </c>
      <c r="L52" s="55">
        <f t="shared" si="2"/>
        <v>1.6431730153405106</v>
      </c>
      <c r="M52" s="48">
        <f t="shared" si="3"/>
        <v>223530</v>
      </c>
      <c r="N52" s="55">
        <f t="shared" si="4"/>
        <v>2.272408429656287</v>
      </c>
    </row>
    <row r="53" spans="1:14" x14ac:dyDescent="0.35">
      <c r="A53" s="16" t="s">
        <v>12</v>
      </c>
      <c r="B53" s="8">
        <f t="shared" ref="B53:C53" si="14">B42+B52</f>
        <v>98371</v>
      </c>
      <c r="C53" s="8">
        <f t="shared" si="14"/>
        <v>254059</v>
      </c>
      <c r="D53" s="8">
        <f>D42+D52</f>
        <v>317501</v>
      </c>
      <c r="E53" s="8">
        <f>E42+E52</f>
        <v>363065</v>
      </c>
      <c r="F53" s="18">
        <f>F42+F52</f>
        <v>420160</v>
      </c>
      <c r="G53" s="54">
        <f t="shared" si="5"/>
        <v>155688</v>
      </c>
      <c r="H53" s="55">
        <f t="shared" si="6"/>
        <v>1.5826615567596141</v>
      </c>
      <c r="I53" s="54">
        <f t="shared" si="7"/>
        <v>219130</v>
      </c>
      <c r="J53" s="55">
        <f t="shared" si="0"/>
        <v>2.2275873987252339</v>
      </c>
      <c r="K53" s="54">
        <f t="shared" si="1"/>
        <v>264694</v>
      </c>
      <c r="L53" s="55">
        <f t="shared" si="2"/>
        <v>2.6907726870724096</v>
      </c>
      <c r="M53" s="48">
        <f t="shared" si="3"/>
        <v>321789</v>
      </c>
      <c r="N53" s="55">
        <f t="shared" si="4"/>
        <v>3.2711774811682304</v>
      </c>
    </row>
    <row r="54" spans="1:14" x14ac:dyDescent="0.35">
      <c r="A54" s="27" t="s">
        <v>45</v>
      </c>
      <c r="B54" s="24">
        <f>B35+B53</f>
        <v>121525</v>
      </c>
      <c r="C54" s="24">
        <f>C35+C53</f>
        <v>285434</v>
      </c>
      <c r="D54" s="24">
        <f>D35+D53</f>
        <v>349628</v>
      </c>
      <c r="E54" s="24">
        <f>E35+E53</f>
        <v>396704</v>
      </c>
      <c r="F54" s="44">
        <f>F35+F53</f>
        <v>443372</v>
      </c>
      <c r="G54" s="54">
        <f t="shared" si="5"/>
        <v>163909</v>
      </c>
      <c r="H54" s="55">
        <f t="shared" si="6"/>
        <v>1.3487677432627032</v>
      </c>
      <c r="I54" s="54">
        <f t="shared" si="7"/>
        <v>228103</v>
      </c>
      <c r="J54" s="58">
        <f t="shared" si="0"/>
        <v>1.8770047315367209</v>
      </c>
      <c r="K54" s="54">
        <f t="shared" si="1"/>
        <v>275179</v>
      </c>
      <c r="L54" s="55">
        <f t="shared" si="2"/>
        <v>2.2643818144414731</v>
      </c>
      <c r="M54" s="48">
        <f t="shared" si="3"/>
        <v>321847</v>
      </c>
      <c r="N54" s="55">
        <f t="shared" si="4"/>
        <v>2.6484015634643079</v>
      </c>
    </row>
    <row r="55" spans="1:14" x14ac:dyDescent="0.35">
      <c r="G55" s="51"/>
      <c r="H55" s="53"/>
      <c r="I55" s="51"/>
      <c r="J55" s="53"/>
      <c r="K55" s="51"/>
      <c r="L55" s="53"/>
      <c r="M55" s="12"/>
      <c r="N55" s="53"/>
    </row>
    <row r="56" spans="1:14" x14ac:dyDescent="0.35">
      <c r="A56" s="34" t="s">
        <v>56</v>
      </c>
      <c r="B56" s="28">
        <v>198197</v>
      </c>
      <c r="C56" s="28">
        <v>321102</v>
      </c>
      <c r="D56" s="28">
        <v>365216</v>
      </c>
      <c r="E56" s="28">
        <v>417857</v>
      </c>
      <c r="F56" s="46">
        <v>476364</v>
      </c>
      <c r="G56" s="51">
        <f t="shared" si="5"/>
        <v>122905</v>
      </c>
      <c r="H56" s="53">
        <f t="shared" si="6"/>
        <v>0.62011533978819056</v>
      </c>
      <c r="I56" s="51">
        <f t="shared" si="7"/>
        <v>167019</v>
      </c>
      <c r="J56" s="53">
        <f t="shared" si="0"/>
        <v>0.84269186718265165</v>
      </c>
      <c r="K56" s="51">
        <f t="shared" si="1"/>
        <v>219660</v>
      </c>
      <c r="L56" s="53">
        <f t="shared" si="2"/>
        <v>1.1082912455788938</v>
      </c>
      <c r="M56" s="12">
        <f t="shared" si="3"/>
        <v>278167</v>
      </c>
      <c r="N56" s="53">
        <f t="shared" si="4"/>
        <v>1.4034874392649737</v>
      </c>
    </row>
    <row r="57" spans="1:14" x14ac:dyDescent="0.35">
      <c r="A57" s="6" t="s">
        <v>57</v>
      </c>
      <c r="B57" s="30">
        <v>-151670</v>
      </c>
      <c r="C57" s="28">
        <v>-242463</v>
      </c>
      <c r="D57" s="28">
        <v>-274143</v>
      </c>
      <c r="E57" s="28">
        <v>-320522</v>
      </c>
      <c r="F57" s="46">
        <v>-381419</v>
      </c>
      <c r="G57" s="51">
        <f t="shared" si="5"/>
        <v>-90793</v>
      </c>
      <c r="H57" s="53">
        <f t="shared" si="6"/>
        <v>0.59862200830750978</v>
      </c>
      <c r="I57" s="51">
        <f t="shared" si="7"/>
        <v>-122473</v>
      </c>
      <c r="J57" s="53">
        <f t="shared" si="0"/>
        <v>0.80749653853761461</v>
      </c>
      <c r="K57" s="51">
        <f t="shared" si="1"/>
        <v>-168852</v>
      </c>
      <c r="L57" s="53">
        <f t="shared" si="2"/>
        <v>1.113285422298411</v>
      </c>
      <c r="M57" s="12">
        <f t="shared" si="3"/>
        <v>-229749</v>
      </c>
      <c r="N57" s="53">
        <f t="shared" si="4"/>
        <v>1.5147952792246324</v>
      </c>
    </row>
    <row r="58" spans="1:14" x14ac:dyDescent="0.35">
      <c r="A58" s="35" t="s">
        <v>50</v>
      </c>
      <c r="B58" s="24">
        <f t="shared" ref="B58:E58" si="15">B56+B57</f>
        <v>46527</v>
      </c>
      <c r="C58" s="24">
        <f t="shared" si="15"/>
        <v>78639</v>
      </c>
      <c r="D58" s="24">
        <f t="shared" si="15"/>
        <v>91073</v>
      </c>
      <c r="E58" s="24">
        <f t="shared" si="15"/>
        <v>97335</v>
      </c>
      <c r="F58" s="44">
        <f>F56+F57</f>
        <v>94945</v>
      </c>
      <c r="G58" s="54">
        <f t="shared" si="5"/>
        <v>32112</v>
      </c>
      <c r="H58" s="55">
        <f t="shared" si="6"/>
        <v>0.69017989554452253</v>
      </c>
      <c r="I58" s="54">
        <f t="shared" si="7"/>
        <v>44546</v>
      </c>
      <c r="J58" s="55">
        <f t="shared" si="0"/>
        <v>0.9574225718400069</v>
      </c>
      <c r="K58" s="54">
        <f t="shared" si="1"/>
        <v>50808</v>
      </c>
      <c r="L58" s="58">
        <f t="shared" si="2"/>
        <v>1.0920110903346445</v>
      </c>
      <c r="M58" s="48">
        <f t="shared" si="3"/>
        <v>48418</v>
      </c>
      <c r="N58" s="55">
        <f t="shared" si="4"/>
        <v>1.0406430674662024</v>
      </c>
    </row>
    <row r="59" spans="1:14" ht="29" x14ac:dyDescent="0.35">
      <c r="A59" s="7" t="s">
        <v>51</v>
      </c>
      <c r="B59" s="9">
        <v>-40754</v>
      </c>
      <c r="C59" s="9">
        <v>-69234</v>
      </c>
      <c r="D59" s="9">
        <v>-72546</v>
      </c>
      <c r="E59" s="9">
        <v>-78818</v>
      </c>
      <c r="F59" s="19">
        <v>-87192</v>
      </c>
      <c r="G59" s="51">
        <f t="shared" si="5"/>
        <v>-28480</v>
      </c>
      <c r="H59" s="53">
        <f t="shared" si="6"/>
        <v>0.69882710899543599</v>
      </c>
      <c r="I59" s="51">
        <f t="shared" si="7"/>
        <v>-31792</v>
      </c>
      <c r="J59" s="53">
        <f t="shared" si="0"/>
        <v>0.7800952053786131</v>
      </c>
      <c r="K59" s="51">
        <f t="shared" si="1"/>
        <v>-38064</v>
      </c>
      <c r="L59" s="53">
        <f t="shared" si="2"/>
        <v>0.93399420915738329</v>
      </c>
      <c r="M59" s="12">
        <f t="shared" si="3"/>
        <v>-46438</v>
      </c>
      <c r="N59" s="53">
        <f t="shared" si="4"/>
        <v>1.1394709721745104</v>
      </c>
    </row>
    <row r="60" spans="1:14" x14ac:dyDescent="0.35">
      <c r="A60" s="7" t="s">
        <v>52</v>
      </c>
      <c r="B60" s="9">
        <v>2623</v>
      </c>
      <c r="C60" s="9">
        <v>6079</v>
      </c>
      <c r="D60" s="9">
        <v>6408</v>
      </c>
      <c r="E60" s="9">
        <v>4987</v>
      </c>
      <c r="F60" s="19">
        <v>6403</v>
      </c>
      <c r="G60" s="51">
        <f t="shared" si="5"/>
        <v>3456</v>
      </c>
      <c r="H60" s="53">
        <f t="shared" si="6"/>
        <v>1.3175752954632101</v>
      </c>
      <c r="I60" s="51">
        <f t="shared" si="7"/>
        <v>3785</v>
      </c>
      <c r="J60" s="53">
        <f t="shared" si="0"/>
        <v>1.4430041936713687</v>
      </c>
      <c r="K60" s="51">
        <f t="shared" si="1"/>
        <v>2364</v>
      </c>
      <c r="L60" s="53">
        <f t="shared" si="2"/>
        <v>0.90125810141059859</v>
      </c>
      <c r="M60" s="12">
        <f t="shared" si="3"/>
        <v>3780</v>
      </c>
      <c r="N60" s="53">
        <f t="shared" si="4"/>
        <v>1.441097979412886</v>
      </c>
    </row>
    <row r="61" spans="1:14" x14ac:dyDescent="0.35">
      <c r="A61" s="7" t="s">
        <v>53</v>
      </c>
      <c r="B61" s="9">
        <v>-216</v>
      </c>
      <c r="C61" s="9">
        <v>-801</v>
      </c>
      <c r="D61" s="9">
        <v>-821</v>
      </c>
      <c r="E61" s="9">
        <v>-577</v>
      </c>
      <c r="F61" s="19">
        <v>-414</v>
      </c>
      <c r="G61" s="51">
        <f t="shared" si="5"/>
        <v>-585</v>
      </c>
      <c r="H61" s="53">
        <f t="shared" si="6"/>
        <v>2.7083333333333335</v>
      </c>
      <c r="I61" s="51">
        <f t="shared" si="7"/>
        <v>-605</v>
      </c>
      <c r="J61" s="53">
        <f t="shared" si="0"/>
        <v>2.800925925925926</v>
      </c>
      <c r="K61" s="51">
        <f t="shared" si="1"/>
        <v>-361</v>
      </c>
      <c r="L61" s="53">
        <f t="shared" si="2"/>
        <v>1.6712962962962963</v>
      </c>
      <c r="M61" s="12">
        <f t="shared" si="3"/>
        <v>-198</v>
      </c>
      <c r="N61" s="53">
        <f t="shared" si="4"/>
        <v>0.91666666666666663</v>
      </c>
    </row>
    <row r="62" spans="1:14" x14ac:dyDescent="0.35">
      <c r="A62" s="22" t="s">
        <v>54</v>
      </c>
      <c r="B62" s="8">
        <f t="shared" ref="B62:E62" si="16">SUM(B58:B61)</f>
        <v>8180</v>
      </c>
      <c r="C62" s="8">
        <f t="shared" si="16"/>
        <v>14683</v>
      </c>
      <c r="D62" s="8">
        <f t="shared" si="16"/>
        <v>24114</v>
      </c>
      <c r="E62" s="8">
        <f t="shared" si="16"/>
        <v>22927</v>
      </c>
      <c r="F62" s="18">
        <f>SUM(F58:F61)</f>
        <v>13742</v>
      </c>
      <c r="G62" s="54">
        <f t="shared" si="5"/>
        <v>6503</v>
      </c>
      <c r="H62" s="58">
        <f t="shared" si="6"/>
        <v>0.79498777506112472</v>
      </c>
      <c r="I62" s="54">
        <f t="shared" si="7"/>
        <v>15934</v>
      </c>
      <c r="J62" s="55">
        <f t="shared" si="0"/>
        <v>1.947921760391198</v>
      </c>
      <c r="K62" s="54">
        <f t="shared" si="1"/>
        <v>14747</v>
      </c>
      <c r="L62" s="55">
        <f t="shared" si="2"/>
        <v>1.8028117359413203</v>
      </c>
      <c r="M62" s="48">
        <f t="shared" si="3"/>
        <v>5562</v>
      </c>
      <c r="N62" s="55">
        <f t="shared" si="4"/>
        <v>0.67995110024449879</v>
      </c>
    </row>
    <row r="63" spans="1:14" x14ac:dyDescent="0.35">
      <c r="A63" s="6" t="s">
        <v>59</v>
      </c>
      <c r="B63" s="9">
        <v>659</v>
      </c>
      <c r="C63" s="9">
        <v>509</v>
      </c>
      <c r="D63" s="9">
        <v>295</v>
      </c>
      <c r="E63" s="9">
        <v>491</v>
      </c>
      <c r="F63" s="19">
        <v>164</v>
      </c>
      <c r="G63" s="51">
        <f t="shared" si="5"/>
        <v>-150</v>
      </c>
      <c r="H63" s="53">
        <f t="shared" si="6"/>
        <v>-0.22761760242792109</v>
      </c>
      <c r="I63" s="51">
        <f t="shared" si="7"/>
        <v>-364</v>
      </c>
      <c r="J63" s="53">
        <f t="shared" si="0"/>
        <v>-0.5523520485584219</v>
      </c>
      <c r="K63" s="51">
        <f t="shared" si="1"/>
        <v>-168</v>
      </c>
      <c r="L63" s="53">
        <f t="shared" si="2"/>
        <v>-0.25493171471927162</v>
      </c>
      <c r="M63" s="12">
        <f t="shared" si="3"/>
        <v>-495</v>
      </c>
      <c r="N63" s="53">
        <f t="shared" si="4"/>
        <v>-0.75113808801213966</v>
      </c>
    </row>
    <row r="64" spans="1:14" x14ac:dyDescent="0.35">
      <c r="A64" s="6" t="s">
        <v>58</v>
      </c>
      <c r="B64" s="31" t="s">
        <v>0</v>
      </c>
      <c r="C64" s="9">
        <v>-3617</v>
      </c>
      <c r="D64" s="9">
        <v>-12961</v>
      </c>
      <c r="E64" s="9">
        <v>-12733</v>
      </c>
      <c r="F64" s="19">
        <v>-14417</v>
      </c>
      <c r="G64" s="51"/>
      <c r="H64" s="53"/>
      <c r="I64" s="51"/>
      <c r="J64" s="53"/>
      <c r="K64" s="51"/>
      <c r="L64" s="53"/>
      <c r="M64" s="12"/>
      <c r="N64" s="53"/>
    </row>
    <row r="65" spans="1:14" ht="43.5" x14ac:dyDescent="0.35">
      <c r="A65" s="7" t="s">
        <v>60</v>
      </c>
      <c r="B65" s="31" t="s">
        <v>0</v>
      </c>
      <c r="C65" s="31" t="s">
        <v>0</v>
      </c>
      <c r="D65" s="31" t="s">
        <v>0</v>
      </c>
      <c r="E65" s="29" t="s">
        <v>0</v>
      </c>
      <c r="F65" s="19">
        <v>4576</v>
      </c>
      <c r="G65" s="51"/>
      <c r="H65" s="53"/>
      <c r="I65" s="51"/>
      <c r="J65" s="53"/>
      <c r="K65" s="51"/>
      <c r="L65" s="53"/>
      <c r="M65" s="12"/>
      <c r="N65" s="53"/>
    </row>
    <row r="66" spans="1:14" ht="29" x14ac:dyDescent="0.35">
      <c r="A66" s="7" t="s">
        <v>61</v>
      </c>
      <c r="B66" s="31" t="s">
        <v>0</v>
      </c>
      <c r="C66" s="31" t="s">
        <v>0</v>
      </c>
      <c r="D66" s="9">
        <v>-1955</v>
      </c>
      <c r="E66" s="9">
        <v>-2468</v>
      </c>
      <c r="F66" s="19">
        <v>-945</v>
      </c>
      <c r="G66" s="51"/>
      <c r="H66" s="53"/>
      <c r="I66" s="51"/>
      <c r="J66" s="53"/>
      <c r="K66" s="51"/>
      <c r="L66" s="53"/>
      <c r="M66" s="12"/>
      <c r="N66" s="53"/>
    </row>
    <row r="67" spans="1:14" x14ac:dyDescent="0.35">
      <c r="A67" s="22" t="s">
        <v>55</v>
      </c>
      <c r="B67" s="8">
        <f t="shared" ref="B67:D67" si="17">SUM(B62:B66)</f>
        <v>8839</v>
      </c>
      <c r="C67" s="8">
        <f t="shared" si="17"/>
        <v>11575</v>
      </c>
      <c r="D67" s="8">
        <f t="shared" si="17"/>
        <v>9493</v>
      </c>
      <c r="E67" s="8">
        <f>SUM(E62:E66)</f>
        <v>8217</v>
      </c>
      <c r="F67" s="18">
        <f>SUM(F62:F66)</f>
        <v>3120</v>
      </c>
      <c r="G67" s="54">
        <f t="shared" si="5"/>
        <v>2736</v>
      </c>
      <c r="H67" s="55">
        <f t="shared" si="6"/>
        <v>0.30953727797262132</v>
      </c>
      <c r="I67" s="54">
        <f t="shared" si="7"/>
        <v>654</v>
      </c>
      <c r="J67" s="58">
        <f t="shared" si="0"/>
        <v>7.3990270392578342E-2</v>
      </c>
      <c r="K67" s="54">
        <f t="shared" si="1"/>
        <v>-622</v>
      </c>
      <c r="L67" s="55">
        <f t="shared" si="2"/>
        <v>-7.0369951351962889E-2</v>
      </c>
      <c r="M67" s="48">
        <f t="shared" si="3"/>
        <v>-5719</v>
      </c>
      <c r="N67" s="58">
        <f t="shared" si="4"/>
        <v>-0.6470188935399932</v>
      </c>
    </row>
    <row r="68" spans="1:14" x14ac:dyDescent="0.35">
      <c r="A68" s="6" t="s">
        <v>62</v>
      </c>
      <c r="B68" s="9">
        <v>-1885</v>
      </c>
      <c r="C68" s="9">
        <v>-3210</v>
      </c>
      <c r="D68" s="9">
        <v>-2359</v>
      </c>
      <c r="E68" s="9">
        <v>-1676</v>
      </c>
      <c r="F68" s="19">
        <v>-740</v>
      </c>
      <c r="G68" s="51">
        <f t="shared" si="5"/>
        <v>-1325</v>
      </c>
      <c r="H68" s="53">
        <f t="shared" si="6"/>
        <v>0.70291777188328908</v>
      </c>
      <c r="I68" s="51">
        <f t="shared" si="7"/>
        <v>-474</v>
      </c>
      <c r="J68" s="53">
        <f t="shared" si="0"/>
        <v>0.25145888594164456</v>
      </c>
      <c r="K68" s="51">
        <f t="shared" si="1"/>
        <v>209</v>
      </c>
      <c r="L68" s="53">
        <f t="shared" si="2"/>
        <v>-0.11087533156498673</v>
      </c>
      <c r="M68" s="12">
        <f t="shared" si="3"/>
        <v>1145</v>
      </c>
      <c r="N68" s="53">
        <f t="shared" si="4"/>
        <v>-0.60742705570291777</v>
      </c>
    </row>
    <row r="69" spans="1:14" ht="29" x14ac:dyDescent="0.35">
      <c r="A69" s="27" t="s">
        <v>63</v>
      </c>
      <c r="B69" s="8">
        <f t="shared" ref="B69:E69" si="18">B67+B68</f>
        <v>6954</v>
      </c>
      <c r="C69" s="8">
        <f t="shared" si="18"/>
        <v>8365</v>
      </c>
      <c r="D69" s="8">
        <f t="shared" si="18"/>
        <v>7134</v>
      </c>
      <c r="E69" s="8">
        <f t="shared" si="18"/>
        <v>6541</v>
      </c>
      <c r="F69" s="18">
        <f>F67+F68</f>
        <v>2380</v>
      </c>
      <c r="G69" s="54">
        <f t="shared" si="5"/>
        <v>1411</v>
      </c>
      <c r="H69" s="55">
        <f t="shared" si="6"/>
        <v>0.20290480299108427</v>
      </c>
      <c r="I69" s="54">
        <f t="shared" si="7"/>
        <v>180</v>
      </c>
      <c r="J69" s="55">
        <f t="shared" si="0"/>
        <v>2.5884383088869714E-2</v>
      </c>
      <c r="K69" s="54">
        <f t="shared" si="1"/>
        <v>-413</v>
      </c>
      <c r="L69" s="55">
        <f t="shared" si="2"/>
        <v>-5.9390278976128849E-2</v>
      </c>
      <c r="M69" s="48">
        <f t="shared" si="3"/>
        <v>-4574</v>
      </c>
      <c r="N69" s="55">
        <f t="shared" si="4"/>
        <v>-0.65775093471383372</v>
      </c>
    </row>
    <row r="71" spans="1:14" ht="18.5" x14ac:dyDescent="0.45">
      <c r="A71" s="60" t="s">
        <v>80</v>
      </c>
      <c r="B71" s="42"/>
      <c r="C71" s="40"/>
      <c r="D71" s="41"/>
      <c r="E71" s="40"/>
      <c r="F71" s="40"/>
    </row>
    <row r="72" spans="1:14" x14ac:dyDescent="0.35">
      <c r="B72" s="63" t="s">
        <v>82</v>
      </c>
      <c r="C72" s="63" t="s">
        <v>75</v>
      </c>
      <c r="D72" s="63" t="s">
        <v>76</v>
      </c>
      <c r="E72" s="63" t="s">
        <v>77</v>
      </c>
      <c r="F72" s="63" t="s">
        <v>78</v>
      </c>
      <c r="H72" s="63" t="s">
        <v>82</v>
      </c>
      <c r="I72" s="63" t="s">
        <v>75</v>
      </c>
      <c r="J72" s="63" t="s">
        <v>76</v>
      </c>
      <c r="K72" s="63" t="s">
        <v>77</v>
      </c>
      <c r="L72" s="63" t="s">
        <v>78</v>
      </c>
    </row>
    <row r="73" spans="1:14" x14ac:dyDescent="0.35">
      <c r="A73" s="61" t="s">
        <v>81</v>
      </c>
      <c r="B73" s="8">
        <v>121525</v>
      </c>
      <c r="C73" s="8">
        <v>285434</v>
      </c>
      <c r="D73" s="8">
        <v>349628</v>
      </c>
      <c r="E73" s="8">
        <v>396704</v>
      </c>
      <c r="F73" s="8">
        <v>443372</v>
      </c>
      <c r="H73" s="65">
        <f>B73/$B$73</f>
        <v>1</v>
      </c>
      <c r="I73" s="64">
        <f t="shared" ref="I73:K73" si="19">C73/$B$73</f>
        <v>2.348767743262703</v>
      </c>
      <c r="J73" s="64">
        <f t="shared" si="19"/>
        <v>2.8770047315367209</v>
      </c>
      <c r="K73" s="64">
        <f t="shared" si="19"/>
        <v>3.2643818144414731</v>
      </c>
      <c r="L73" s="64">
        <f>F73/$B$73</f>
        <v>3.6484015634643079</v>
      </c>
    </row>
    <row r="74" spans="1:14" x14ac:dyDescent="0.35">
      <c r="A74" s="16" t="s">
        <v>12</v>
      </c>
      <c r="B74" s="8">
        <v>98371</v>
      </c>
      <c r="C74" s="8">
        <v>254059</v>
      </c>
      <c r="D74" s="8">
        <v>317501</v>
      </c>
      <c r="E74" s="8">
        <v>363065</v>
      </c>
      <c r="F74" s="8">
        <v>420160</v>
      </c>
      <c r="H74" s="65">
        <f>B74/$B$74</f>
        <v>1</v>
      </c>
      <c r="I74" s="64">
        <f t="shared" ref="I74:L74" si="20">C74/$B$74</f>
        <v>2.5826615567596143</v>
      </c>
      <c r="J74" s="64">
        <f t="shared" si="20"/>
        <v>3.2275873987252339</v>
      </c>
      <c r="K74" s="64">
        <f t="shared" si="20"/>
        <v>3.6907726870724096</v>
      </c>
      <c r="L74" s="64">
        <f t="shared" si="20"/>
        <v>4.2711774811682304</v>
      </c>
    </row>
    <row r="75" spans="1:14" x14ac:dyDescent="0.35">
      <c r="A75" s="62" t="s">
        <v>32</v>
      </c>
      <c r="B75" s="24">
        <v>23154</v>
      </c>
      <c r="C75" s="24">
        <v>31375</v>
      </c>
      <c r="D75" s="24">
        <v>32127</v>
      </c>
      <c r="E75" s="24">
        <v>33639</v>
      </c>
      <c r="F75" s="24">
        <v>23212</v>
      </c>
      <c r="H75" s="65">
        <f>B75/$B$75</f>
        <v>1</v>
      </c>
      <c r="I75" s="64">
        <f t="shared" ref="I75:L75" si="21">C75/$B$75</f>
        <v>1.3550574414787941</v>
      </c>
      <c r="J75" s="64">
        <f t="shared" si="21"/>
        <v>1.3875356309924851</v>
      </c>
      <c r="K75" s="64">
        <f t="shared" si="21"/>
        <v>1.452837522674268</v>
      </c>
      <c r="L75" s="64">
        <f t="shared" si="21"/>
        <v>1.002504966744407</v>
      </c>
    </row>
    <row r="100" spans="1:12" x14ac:dyDescent="0.35">
      <c r="B100" s="63" t="s">
        <v>82</v>
      </c>
      <c r="C100" s="63" t="s">
        <v>75</v>
      </c>
      <c r="D100" s="63" t="s">
        <v>76</v>
      </c>
      <c r="E100" s="63" t="s">
        <v>77</v>
      </c>
      <c r="F100" s="63" t="s">
        <v>78</v>
      </c>
      <c r="H100" s="63" t="s">
        <v>82</v>
      </c>
      <c r="I100" s="63" t="s">
        <v>75</v>
      </c>
      <c r="J100" s="63" t="s">
        <v>76</v>
      </c>
      <c r="K100" s="63" t="s">
        <v>77</v>
      </c>
      <c r="L100" s="63" t="s">
        <v>78</v>
      </c>
    </row>
    <row r="101" spans="1:12" x14ac:dyDescent="0.35">
      <c r="A101" s="67" t="s">
        <v>56</v>
      </c>
      <c r="B101" s="28">
        <v>198197</v>
      </c>
      <c r="C101" s="28">
        <v>321102</v>
      </c>
      <c r="D101" s="28">
        <v>365216</v>
      </c>
      <c r="E101" s="28">
        <v>417857</v>
      </c>
      <c r="F101" s="28">
        <v>476364</v>
      </c>
      <c r="H101" s="65">
        <f>B101/$B$101</f>
        <v>1</v>
      </c>
      <c r="I101" s="64">
        <f t="shared" ref="I101:L101" si="22">C101/$B$101</f>
        <v>1.6201153397881904</v>
      </c>
      <c r="J101" s="64">
        <f t="shared" si="22"/>
        <v>1.8426918671826515</v>
      </c>
      <c r="K101" s="64">
        <f t="shared" si="22"/>
        <v>2.1082912455788936</v>
      </c>
      <c r="L101" s="64">
        <f t="shared" si="22"/>
        <v>2.4034874392649739</v>
      </c>
    </row>
    <row r="102" spans="1:12" x14ac:dyDescent="0.35">
      <c r="A102" s="68" t="s">
        <v>57</v>
      </c>
      <c r="B102" s="30">
        <v>-151670</v>
      </c>
      <c r="C102" s="28">
        <v>-242463</v>
      </c>
      <c r="D102" s="28">
        <v>-274143</v>
      </c>
      <c r="E102" s="28">
        <v>-320522</v>
      </c>
      <c r="F102" s="28">
        <v>-381419</v>
      </c>
      <c r="H102" s="65">
        <f>B102/$B$102</f>
        <v>1</v>
      </c>
      <c r="I102" s="64">
        <f t="shared" ref="I102:L102" si="23">C102/$B$102</f>
        <v>1.5986220083075098</v>
      </c>
      <c r="J102" s="64">
        <f t="shared" si="23"/>
        <v>1.8074965385376145</v>
      </c>
      <c r="K102" s="64">
        <f t="shared" si="23"/>
        <v>2.1132854222984112</v>
      </c>
      <c r="L102" s="64">
        <f t="shared" si="23"/>
        <v>2.5147952792246326</v>
      </c>
    </row>
    <row r="103" spans="1:12" x14ac:dyDescent="0.35">
      <c r="A103" s="67" t="s">
        <v>83</v>
      </c>
      <c r="B103" s="28">
        <v>46527</v>
      </c>
      <c r="C103" s="28">
        <v>78639</v>
      </c>
      <c r="D103" s="28">
        <v>91073</v>
      </c>
      <c r="E103" s="28">
        <v>97335</v>
      </c>
      <c r="F103" s="28">
        <v>94945</v>
      </c>
      <c r="H103" s="65">
        <f>B103/$B$103</f>
        <v>1</v>
      </c>
      <c r="I103" s="64">
        <f t="shared" ref="I103:K103" si="24">C103/$B$103</f>
        <v>1.6901798955445226</v>
      </c>
      <c r="J103" s="64">
        <f t="shared" si="24"/>
        <v>1.9574225718400069</v>
      </c>
      <c r="K103" s="64">
        <f t="shared" si="24"/>
        <v>2.0920110903346445</v>
      </c>
      <c r="L103" s="64">
        <f>F103/$B$103</f>
        <v>2.0406430674662026</v>
      </c>
    </row>
    <row r="126" spans="1:12" x14ac:dyDescent="0.35">
      <c r="B126" s="63" t="s">
        <v>82</v>
      </c>
      <c r="C126" s="63" t="s">
        <v>75</v>
      </c>
      <c r="D126" s="63" t="s">
        <v>76</v>
      </c>
      <c r="E126" s="63" t="s">
        <v>77</v>
      </c>
      <c r="F126" s="63" t="s">
        <v>78</v>
      </c>
      <c r="H126" s="63" t="s">
        <v>82</v>
      </c>
      <c r="I126" s="63" t="s">
        <v>75</v>
      </c>
      <c r="J126" s="63" t="s">
        <v>76</v>
      </c>
      <c r="K126" s="63" t="s">
        <v>77</v>
      </c>
      <c r="L126" s="63" t="s">
        <v>78</v>
      </c>
    </row>
    <row r="127" spans="1:12" x14ac:dyDescent="0.35">
      <c r="A127" s="66" t="s">
        <v>50</v>
      </c>
      <c r="B127" s="24">
        <v>46527</v>
      </c>
      <c r="C127" s="24">
        <v>78639</v>
      </c>
      <c r="D127" s="24">
        <v>91073</v>
      </c>
      <c r="E127" s="24">
        <v>97335</v>
      </c>
      <c r="F127" s="24">
        <v>94945</v>
      </c>
      <c r="H127" s="65">
        <f>B127/$B$127</f>
        <v>1</v>
      </c>
      <c r="I127" s="64">
        <f t="shared" ref="I127:L127" si="25">C127/$B$127</f>
        <v>1.6901798955445226</v>
      </c>
      <c r="J127" s="64">
        <f t="shared" si="25"/>
        <v>1.9574225718400069</v>
      </c>
      <c r="K127" s="64">
        <f t="shared" si="25"/>
        <v>2.0920110903346445</v>
      </c>
      <c r="L127" s="64">
        <f t="shared" si="25"/>
        <v>2.0406430674662026</v>
      </c>
    </row>
    <row r="128" spans="1:12" x14ac:dyDescent="0.35">
      <c r="A128" s="61" t="s">
        <v>54</v>
      </c>
      <c r="B128" s="8">
        <v>8180</v>
      </c>
      <c r="C128" s="8">
        <v>14683</v>
      </c>
      <c r="D128" s="8">
        <v>24114</v>
      </c>
      <c r="E128" s="8">
        <v>22927</v>
      </c>
      <c r="F128" s="8">
        <v>13742</v>
      </c>
      <c r="H128" s="65">
        <f>B128/$B$128</f>
        <v>1</v>
      </c>
      <c r="I128" s="64">
        <f t="shared" ref="I128:L128" si="26">C128/$B$128</f>
        <v>1.7949877750611247</v>
      </c>
      <c r="J128" s="64">
        <f t="shared" si="26"/>
        <v>2.947921760391198</v>
      </c>
      <c r="K128" s="64">
        <f t="shared" si="26"/>
        <v>2.8028117359413205</v>
      </c>
      <c r="L128" s="64">
        <f t="shared" si="26"/>
        <v>1.6799511002444987</v>
      </c>
    </row>
    <row r="129" spans="1:12" x14ac:dyDescent="0.35">
      <c r="A129" s="61" t="s">
        <v>55</v>
      </c>
      <c r="B129" s="8">
        <v>8839</v>
      </c>
      <c r="C129" s="8">
        <v>11575</v>
      </c>
      <c r="D129" s="8">
        <v>9493</v>
      </c>
      <c r="E129" s="8">
        <v>8217</v>
      </c>
      <c r="F129" s="8">
        <v>3120</v>
      </c>
      <c r="H129" s="65">
        <f>B129/$B$129</f>
        <v>1</v>
      </c>
      <c r="I129" s="64">
        <f t="shared" ref="I129:L129" si="27">C129/$B$129</f>
        <v>1.3095372779726213</v>
      </c>
      <c r="J129" s="64">
        <f t="shared" si="27"/>
        <v>1.0739902703925783</v>
      </c>
      <c r="K129" s="64">
        <f t="shared" si="27"/>
        <v>0.92963004864803711</v>
      </c>
      <c r="L129" s="64">
        <f t="shared" si="27"/>
        <v>0.3529811064600068</v>
      </c>
    </row>
    <row r="130" spans="1:12" x14ac:dyDescent="0.35">
      <c r="A130" s="69" t="s">
        <v>84</v>
      </c>
      <c r="B130" s="8">
        <v>6954</v>
      </c>
      <c r="C130" s="8">
        <v>8365</v>
      </c>
      <c r="D130" s="8">
        <v>7134</v>
      </c>
      <c r="E130" s="8">
        <v>6541</v>
      </c>
      <c r="F130" s="8">
        <v>2380</v>
      </c>
      <c r="H130" s="65">
        <f>B130/$B$130</f>
        <v>1</v>
      </c>
      <c r="I130" s="64">
        <f t="shared" ref="I130:L130" si="28">C130/$B$130</f>
        <v>1.2029048029910843</v>
      </c>
      <c r="J130" s="64">
        <f t="shared" si="28"/>
        <v>1.0258843830888698</v>
      </c>
      <c r="K130" s="64">
        <f t="shared" si="28"/>
        <v>0.94060972102387119</v>
      </c>
      <c r="L130" s="64">
        <f t="shared" si="28"/>
        <v>0.34224906528616622</v>
      </c>
    </row>
    <row r="153" spans="1:12" x14ac:dyDescent="0.35">
      <c r="B153" s="63" t="s">
        <v>82</v>
      </c>
      <c r="C153" s="63" t="s">
        <v>75</v>
      </c>
      <c r="D153" s="63" t="s">
        <v>76</v>
      </c>
      <c r="E153" s="63" t="s">
        <v>77</v>
      </c>
      <c r="F153" s="63" t="s">
        <v>78</v>
      </c>
      <c r="H153" s="63" t="s">
        <v>82</v>
      </c>
      <c r="I153" s="63" t="s">
        <v>75</v>
      </c>
      <c r="J153" s="63" t="s">
        <v>76</v>
      </c>
      <c r="K153" s="63" t="s">
        <v>77</v>
      </c>
      <c r="L153" s="63" t="s">
        <v>78</v>
      </c>
    </row>
    <row r="154" spans="1:12" ht="29" x14ac:dyDescent="0.35">
      <c r="A154" s="70" t="s">
        <v>51</v>
      </c>
      <c r="B154" s="9">
        <v>-40754</v>
      </c>
      <c r="C154" s="9">
        <v>-69234</v>
      </c>
      <c r="D154" s="9">
        <v>-72546</v>
      </c>
      <c r="E154" s="9">
        <v>-78818</v>
      </c>
      <c r="F154" s="9">
        <v>-87192</v>
      </c>
      <c r="H154" s="65">
        <f>B154/$B$154</f>
        <v>1</v>
      </c>
      <c r="I154" s="64">
        <f t="shared" ref="I154:L154" si="29">C154/$B$154</f>
        <v>1.6988271089954361</v>
      </c>
      <c r="J154" s="64">
        <f t="shared" si="29"/>
        <v>1.7800952053786132</v>
      </c>
      <c r="K154" s="64">
        <f t="shared" si="29"/>
        <v>1.9339942091573834</v>
      </c>
      <c r="L154" s="64">
        <f t="shared" si="29"/>
        <v>2.1394709721745104</v>
      </c>
    </row>
    <row r="155" spans="1:12" x14ac:dyDescent="0.35">
      <c r="A155" s="70" t="s">
        <v>52</v>
      </c>
      <c r="B155" s="9">
        <v>2623</v>
      </c>
      <c r="C155" s="9">
        <v>6079</v>
      </c>
      <c r="D155" s="9">
        <v>6408</v>
      </c>
      <c r="E155" s="9">
        <v>4987</v>
      </c>
      <c r="F155" s="9">
        <v>6403</v>
      </c>
      <c r="H155" s="65">
        <f>B155/$B$155</f>
        <v>1</v>
      </c>
      <c r="I155" s="64">
        <f t="shared" ref="I155:L155" si="30">C155/$B$155</f>
        <v>2.3175752954632101</v>
      </c>
      <c r="J155" s="64">
        <f t="shared" si="30"/>
        <v>2.4430041936713685</v>
      </c>
      <c r="K155" s="64">
        <f t="shared" si="30"/>
        <v>1.9012581014105985</v>
      </c>
      <c r="L155" s="64">
        <f t="shared" si="30"/>
        <v>2.441097979412886</v>
      </c>
    </row>
    <row r="156" spans="1:12" x14ac:dyDescent="0.35">
      <c r="A156" s="70" t="s">
        <v>53</v>
      </c>
      <c r="B156" s="9">
        <v>-216</v>
      </c>
      <c r="C156" s="9">
        <v>-801</v>
      </c>
      <c r="D156" s="9">
        <v>-821</v>
      </c>
      <c r="E156" s="9">
        <v>-577</v>
      </c>
      <c r="F156" s="9">
        <v>-414</v>
      </c>
      <c r="H156" s="65">
        <f>B156/$B$156</f>
        <v>1</v>
      </c>
      <c r="I156" s="64">
        <f t="shared" ref="I156:L156" si="31">C156/$B$156</f>
        <v>3.7083333333333335</v>
      </c>
      <c r="J156" s="64">
        <f t="shared" si="31"/>
        <v>3.800925925925926</v>
      </c>
      <c r="K156" s="64">
        <f t="shared" si="31"/>
        <v>2.6712962962962963</v>
      </c>
      <c r="L156" s="64">
        <f t="shared" si="31"/>
        <v>1.9166666666666667</v>
      </c>
    </row>
    <row r="157" spans="1:12" x14ac:dyDescent="0.35">
      <c r="A157" s="67" t="s">
        <v>85</v>
      </c>
      <c r="B157" s="28">
        <v>8180</v>
      </c>
      <c r="C157" s="28">
        <v>14683</v>
      </c>
      <c r="D157" s="28">
        <v>24114</v>
      </c>
      <c r="E157" s="28">
        <v>22927</v>
      </c>
      <c r="F157" s="28">
        <v>13742</v>
      </c>
      <c r="H157" s="65">
        <f>B157/$B$157</f>
        <v>1</v>
      </c>
      <c r="I157" s="64">
        <f t="shared" ref="I157:L157" si="32">C157/$B$157</f>
        <v>1.7949877750611247</v>
      </c>
      <c r="J157" s="64">
        <f t="shared" si="32"/>
        <v>2.947921760391198</v>
      </c>
      <c r="K157" s="64">
        <f t="shared" si="32"/>
        <v>2.8028117359413205</v>
      </c>
      <c r="L157" s="64">
        <f t="shared" si="32"/>
        <v>1.6799511002444987</v>
      </c>
    </row>
  </sheetData>
  <mergeCells count="5">
    <mergeCell ref="G3:H3"/>
    <mergeCell ref="I3:J3"/>
    <mergeCell ref="K3:L3"/>
    <mergeCell ref="M3:N3"/>
    <mergeCell ref="G2:N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2689-896E-45F3-A873-14CA9C90F247}">
  <dimension ref="A1:K79"/>
  <sheetViews>
    <sheetView tabSelected="1" topLeftCell="A49" zoomScale="70" zoomScaleNormal="70" workbookViewId="0">
      <selection activeCell="C66" sqref="C66:C67"/>
    </sheetView>
  </sheetViews>
  <sheetFormatPr defaultRowHeight="14.5" x14ac:dyDescent="0.35"/>
  <cols>
    <col min="1" max="1" width="50.7265625" customWidth="1"/>
    <col min="2" max="3" width="11.36328125" style="81" customWidth="1"/>
    <col min="4" max="5" width="12.26953125" style="81" customWidth="1"/>
    <col min="6" max="7" width="12.36328125" style="81" customWidth="1"/>
    <col min="8" max="9" width="13.36328125" style="81" customWidth="1"/>
    <col min="10" max="10" width="14.1796875" style="81" customWidth="1"/>
    <col min="11" max="11" width="13.36328125" style="81" customWidth="1"/>
  </cols>
  <sheetData>
    <row r="1" spans="1:11" ht="17" x14ac:dyDescent="0.4">
      <c r="A1" s="73" t="s">
        <v>13</v>
      </c>
      <c r="B1" s="73"/>
      <c r="C1" s="73"/>
      <c r="D1" s="73"/>
      <c r="E1" s="73"/>
      <c r="F1" s="73"/>
      <c r="G1" s="73"/>
      <c r="H1" s="73"/>
      <c r="I1" s="73"/>
      <c r="J1" s="73"/>
      <c r="K1" s="99"/>
    </row>
    <row r="2" spans="1:11" x14ac:dyDescent="0.35">
      <c r="A2" s="87"/>
      <c r="B2" s="38">
        <v>2017</v>
      </c>
      <c r="C2" s="38" t="s">
        <v>86</v>
      </c>
      <c r="D2" s="38">
        <v>2018</v>
      </c>
      <c r="E2" s="38" t="s">
        <v>86</v>
      </c>
      <c r="F2" s="38">
        <v>2019</v>
      </c>
      <c r="G2" s="38" t="s">
        <v>86</v>
      </c>
      <c r="H2" s="38">
        <v>2020</v>
      </c>
      <c r="I2" s="38" t="s">
        <v>86</v>
      </c>
      <c r="J2" s="38">
        <v>2021</v>
      </c>
      <c r="K2" s="38" t="s">
        <v>86</v>
      </c>
    </row>
    <row r="3" spans="1:11" x14ac:dyDescent="0.35">
      <c r="A3" s="88" t="s">
        <v>18</v>
      </c>
    </row>
    <row r="4" spans="1:11" x14ac:dyDescent="0.35">
      <c r="A4" s="80" t="s">
        <v>19</v>
      </c>
      <c r="B4" s="82"/>
      <c r="C4" s="105"/>
      <c r="D4" s="82"/>
      <c r="E4" s="82"/>
      <c r="F4" s="82"/>
      <c r="G4" s="82"/>
      <c r="H4" s="82"/>
      <c r="I4" s="82"/>
      <c r="J4" s="82"/>
      <c r="K4" s="82"/>
    </row>
    <row r="5" spans="1:11" x14ac:dyDescent="0.35">
      <c r="A5" s="15" t="s">
        <v>1</v>
      </c>
      <c r="B5" s="81">
        <v>7936</v>
      </c>
      <c r="C5" s="104">
        <f>B5/$B$14</f>
        <v>0.33537590330896339</v>
      </c>
      <c r="D5" s="81">
        <v>20734</v>
      </c>
      <c r="E5" s="104">
        <f>D5/$B$14</f>
        <v>0.87622025947682036</v>
      </c>
      <c r="F5" s="81">
        <v>19777</v>
      </c>
      <c r="G5" s="104">
        <f>F5/$F$14</f>
        <v>0.12461014044395158</v>
      </c>
      <c r="H5" s="81">
        <v>17025</v>
      </c>
      <c r="I5" s="104">
        <f>H5/$H$14</f>
        <v>0.1016181307038958</v>
      </c>
      <c r="J5" s="81">
        <v>17675</v>
      </c>
      <c r="K5" s="104">
        <f>J5/$J$14</f>
        <v>9.6918884240194333E-2</v>
      </c>
    </row>
    <row r="6" spans="1:11" x14ac:dyDescent="0.35">
      <c r="A6" s="15" t="s">
        <v>14</v>
      </c>
      <c r="B6" s="81" t="s">
        <v>0</v>
      </c>
      <c r="C6" s="104"/>
      <c r="D6" s="81">
        <v>575</v>
      </c>
      <c r="E6" s="104"/>
      <c r="F6" s="81">
        <v>349</v>
      </c>
      <c r="G6" s="104">
        <f t="shared" ref="G6:G13" si="0">F6/$F$14</f>
        <v>2.1989654151256055E-3</v>
      </c>
      <c r="H6" s="81">
        <v>211</v>
      </c>
      <c r="I6" s="104">
        <f t="shared" ref="I6:I13" si="1">H6/$H$14</f>
        <v>1.2594082571819099E-3</v>
      </c>
      <c r="J6" s="81">
        <v>194</v>
      </c>
      <c r="K6" s="104">
        <f t="shared" ref="K6:K13" si="2">J6/$J$14</f>
        <v>1.0637772867099122E-3</v>
      </c>
    </row>
    <row r="7" spans="1:11" x14ac:dyDescent="0.35">
      <c r="A7" s="15" t="s">
        <v>15</v>
      </c>
      <c r="B7" s="81">
        <v>7999</v>
      </c>
      <c r="C7" s="104">
        <f t="shared" ref="C6:E13" si="3">B7/$B$14</f>
        <v>0.33803828762202592</v>
      </c>
      <c r="D7" s="81">
        <v>68767</v>
      </c>
      <c r="E7" s="104">
        <f>D7/$D$14</f>
        <v>0.69827682497131427</v>
      </c>
      <c r="F7" s="81">
        <v>20063</v>
      </c>
      <c r="G7" s="104">
        <f>F7/$F$14</f>
        <v>0.12641215794746427</v>
      </c>
      <c r="H7" s="81">
        <v>21870</v>
      </c>
      <c r="I7" s="104">
        <f t="shared" si="1"/>
        <v>0.13053677054297805</v>
      </c>
      <c r="J7" s="81">
        <v>27830</v>
      </c>
      <c r="K7" s="104">
        <f t="shared" si="2"/>
        <v>0.15260269015019001</v>
      </c>
    </row>
    <row r="8" spans="1:11" x14ac:dyDescent="0.35">
      <c r="A8" s="15" t="s">
        <v>3</v>
      </c>
      <c r="B8" s="81" t="s">
        <v>0</v>
      </c>
      <c r="C8" s="104"/>
      <c r="D8" s="81" t="s">
        <v>0</v>
      </c>
      <c r="E8" s="104"/>
      <c r="F8" s="81">
        <v>48975</v>
      </c>
      <c r="G8" s="104">
        <f t="shared" si="0"/>
        <v>0.30857974557529094</v>
      </c>
      <c r="H8" s="81">
        <v>48975</v>
      </c>
      <c r="I8" s="104">
        <f t="shared" si="1"/>
        <v>0.29231999713499546</v>
      </c>
      <c r="J8" s="81">
        <v>50007</v>
      </c>
      <c r="K8" s="104">
        <f t="shared" si="2"/>
        <v>0.27420778750774527</v>
      </c>
    </row>
    <row r="9" spans="1:11" x14ac:dyDescent="0.35">
      <c r="A9" s="15" t="s">
        <v>11</v>
      </c>
      <c r="B9" s="81" t="s">
        <v>0</v>
      </c>
      <c r="C9" s="104"/>
      <c r="D9" s="81" t="s">
        <v>0</v>
      </c>
      <c r="E9" s="104"/>
      <c r="F9" s="81">
        <v>62832</v>
      </c>
      <c r="G9" s="104">
        <f>F9/$F$14</f>
        <v>0.39588938384863054</v>
      </c>
      <c r="H9" s="81">
        <v>71593</v>
      </c>
      <c r="I9" s="104">
        <f t="shared" si="1"/>
        <v>0.42732139979348094</v>
      </c>
      <c r="J9" s="81">
        <v>74075</v>
      </c>
      <c r="K9" s="104">
        <f t="shared" si="2"/>
        <v>0.4061819717166843</v>
      </c>
    </row>
    <row r="10" spans="1:11" ht="29" x14ac:dyDescent="0.35">
      <c r="A10" s="89" t="s">
        <v>16</v>
      </c>
      <c r="B10" s="81" t="s">
        <v>0</v>
      </c>
      <c r="C10" s="104"/>
      <c r="D10" s="81" t="s">
        <v>0</v>
      </c>
      <c r="E10" s="104"/>
      <c r="F10" s="81">
        <v>1982</v>
      </c>
      <c r="G10" s="104">
        <f t="shared" si="0"/>
        <v>1.2488107314552866E-2</v>
      </c>
      <c r="H10" s="81">
        <v>1244</v>
      </c>
      <c r="I10" s="104">
        <f>H10/$H$14</f>
        <v>7.4251368338118292E-3</v>
      </c>
      <c r="J10" s="81">
        <v>15</v>
      </c>
      <c r="K10" s="104">
        <f>J10/$J$14</f>
        <v>8.2250821137364356E-5</v>
      </c>
    </row>
    <row r="11" spans="1:11" x14ac:dyDescent="0.35">
      <c r="A11" s="78" t="s">
        <v>17</v>
      </c>
      <c r="B11" s="81">
        <v>2471</v>
      </c>
      <c r="C11" s="104">
        <f t="shared" si="3"/>
        <v>0.10442462916789925</v>
      </c>
      <c r="D11" s="81" t="s">
        <v>0</v>
      </c>
      <c r="E11" s="104"/>
      <c r="F11" s="81" t="s">
        <v>0</v>
      </c>
      <c r="G11" s="104"/>
      <c r="H11" s="81" t="s">
        <v>0</v>
      </c>
      <c r="I11" s="104"/>
      <c r="J11" s="81">
        <v>5575</v>
      </c>
      <c r="K11" s="104">
        <f t="shared" si="2"/>
        <v>3.0569888522720419E-2</v>
      </c>
    </row>
    <row r="12" spans="1:11" x14ac:dyDescent="0.35">
      <c r="A12" s="15" t="s">
        <v>2</v>
      </c>
      <c r="B12" s="81">
        <v>4264</v>
      </c>
      <c r="C12" s="104">
        <f t="shared" si="3"/>
        <v>0.18019693191902972</v>
      </c>
      <c r="D12" s="81">
        <v>5759</v>
      </c>
      <c r="E12" s="104">
        <f t="shared" ref="E12:E13" si="4">D12/$D$14</f>
        <v>5.8478285151450531E-2</v>
      </c>
      <c r="F12" s="81">
        <v>3302</v>
      </c>
      <c r="G12" s="104">
        <f t="shared" si="0"/>
        <v>2.0805111176919053E-2</v>
      </c>
      <c r="H12" s="81">
        <v>5714</v>
      </c>
      <c r="I12" s="104">
        <f>H12/$H$14</f>
        <v>3.4105491855627647E-2</v>
      </c>
      <c r="J12" s="81">
        <v>5366</v>
      </c>
      <c r="K12" s="104">
        <f t="shared" si="2"/>
        <v>2.9423860414873142E-2</v>
      </c>
    </row>
    <row r="13" spans="1:11" x14ac:dyDescent="0.35">
      <c r="A13" s="15" t="s">
        <v>4</v>
      </c>
      <c r="B13" s="81">
        <v>993</v>
      </c>
      <c r="C13" s="104">
        <f t="shared" si="3"/>
        <v>4.1964247982081732E-2</v>
      </c>
      <c r="D13" s="81">
        <v>2646</v>
      </c>
      <c r="E13" s="104">
        <f t="shared" si="4"/>
        <v>2.6868126846802936E-2</v>
      </c>
      <c r="F13" s="81">
        <v>1431</v>
      </c>
      <c r="G13" s="104">
        <f t="shared" si="0"/>
        <v>9.0163882780651631E-3</v>
      </c>
      <c r="H13" s="81">
        <v>907</v>
      </c>
      <c r="I13" s="104">
        <f t="shared" si="1"/>
        <v>5.4136648780283994E-3</v>
      </c>
      <c r="J13" s="81">
        <v>1632</v>
      </c>
      <c r="K13" s="104">
        <f t="shared" si="2"/>
        <v>8.9488893397452422E-3</v>
      </c>
    </row>
    <row r="14" spans="1:11" x14ac:dyDescent="0.35">
      <c r="A14" s="90" t="s">
        <v>20</v>
      </c>
      <c r="B14" s="106">
        <f>SUM(B5:B13)</f>
        <v>23663</v>
      </c>
      <c r="C14" s="100">
        <f>B14/$B$14*100</f>
        <v>100</v>
      </c>
      <c r="D14" s="106">
        <f>SUM(D5:D13)</f>
        <v>98481</v>
      </c>
      <c r="E14" s="100">
        <f>D14/$D$14*100</f>
        <v>100</v>
      </c>
      <c r="F14" s="106">
        <f>SUM(F5:F13)</f>
        <v>158711</v>
      </c>
      <c r="G14" s="100">
        <f>F14/$F$14*100</f>
        <v>100</v>
      </c>
      <c r="H14" s="106">
        <f>SUM(H5:H13)</f>
        <v>167539</v>
      </c>
      <c r="I14" s="100">
        <f>H14/$H$14*100</f>
        <v>100</v>
      </c>
      <c r="J14" s="106">
        <f>SUM(J5:J13)</f>
        <v>182369</v>
      </c>
      <c r="K14" s="100">
        <f>J14/$J$14*100</f>
        <v>100</v>
      </c>
    </row>
    <row r="15" spans="1:11" x14ac:dyDescent="0.35">
      <c r="A15" s="91"/>
      <c r="B15" s="101">
        <f>B14/$B$58</f>
        <v>9.7358568195844472E-2</v>
      </c>
      <c r="C15" s="82"/>
      <c r="D15" s="101">
        <f>D14/$D$58</f>
        <v>0.15904502892432518</v>
      </c>
      <c r="E15" s="82"/>
      <c r="F15" s="101">
        <f>F14/$F$58</f>
        <v>0.19924100339200931</v>
      </c>
      <c r="G15" s="82"/>
      <c r="H15" s="101">
        <f>H14/$H$58</f>
        <v>0.18688704164770345</v>
      </c>
      <c r="I15" s="82"/>
      <c r="J15" s="101">
        <f>J14/$J$58</f>
        <v>0.18514487714300507</v>
      </c>
      <c r="K15" s="82"/>
    </row>
    <row r="16" spans="1:11" x14ac:dyDescent="0.35">
      <c r="A16" s="92" t="s">
        <v>21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</row>
    <row r="17" spans="1:11" x14ac:dyDescent="0.35">
      <c r="A17" s="15" t="s">
        <v>5</v>
      </c>
      <c r="B17" s="84">
        <v>52283</v>
      </c>
      <c r="C17" s="104">
        <f>B17/$B$25</f>
        <v>0.53425231448366062</v>
      </c>
      <c r="D17" s="84">
        <v>113145</v>
      </c>
      <c r="E17" s="104">
        <f>D17/$D$25</f>
        <v>0.60520558643081412</v>
      </c>
      <c r="F17" s="84">
        <v>129115</v>
      </c>
      <c r="G17" s="104">
        <f>F17/$F$25</f>
        <v>0.67628864899406549</v>
      </c>
      <c r="H17" s="84">
        <v>146994</v>
      </c>
      <c r="I17" s="104">
        <f>H17/$F$25</f>
        <v>0.769936674052075</v>
      </c>
      <c r="J17" s="81">
        <v>163840</v>
      </c>
      <c r="K17" s="104">
        <f t="shared" ref="K17:K24" si="5">J17/$F$25</f>
        <v>0.85817397088787273</v>
      </c>
    </row>
    <row r="18" spans="1:11" x14ac:dyDescent="0.35">
      <c r="A18" s="15" t="s">
        <v>22</v>
      </c>
      <c r="B18" s="81">
        <v>20834</v>
      </c>
      <c r="C18" s="104">
        <f>B18/$B$25</f>
        <v>0.21289162289754962</v>
      </c>
      <c r="D18" s="81">
        <v>29631</v>
      </c>
      <c r="E18" s="104">
        <f t="shared" ref="E18:E24" si="6">D18/$D$25</f>
        <v>0.15849438094066423</v>
      </c>
      <c r="F18" s="81">
        <v>34136</v>
      </c>
      <c r="G18" s="104">
        <f t="shared" ref="G18:G24" si="7">F18/$F$25</f>
        <v>0.1788002116102809</v>
      </c>
      <c r="H18" s="81">
        <v>46224</v>
      </c>
      <c r="I18" s="104">
        <f t="shared" ref="I18:I24" si="8">H18/$F$25</f>
        <v>0.24211568377881487</v>
      </c>
      <c r="J18" s="81">
        <v>46865</v>
      </c>
      <c r="K18" s="104">
        <f t="shared" si="5"/>
        <v>0.24547316373083591</v>
      </c>
    </row>
    <row r="19" spans="1:11" x14ac:dyDescent="0.35">
      <c r="A19" s="15" t="s">
        <v>23</v>
      </c>
      <c r="B19" s="81">
        <v>777</v>
      </c>
      <c r="C19" s="104">
        <f t="shared" ref="C19:E24" si="9">B19/$B$25</f>
        <v>7.9397518955263528E-3</v>
      </c>
      <c r="D19" s="81">
        <v>1826</v>
      </c>
      <c r="E19" s="104">
        <f t="shared" si="6"/>
        <v>9.7671607302370119E-3</v>
      </c>
      <c r="F19" s="81">
        <v>1181</v>
      </c>
      <c r="G19" s="104">
        <f t="shared" si="7"/>
        <v>6.1859342017735455E-3</v>
      </c>
      <c r="H19" s="81">
        <v>1761</v>
      </c>
      <c r="I19" s="104">
        <f t="shared" si="8"/>
        <v>9.2239035811373521E-3</v>
      </c>
      <c r="J19" s="81">
        <v>1622</v>
      </c>
      <c r="K19" s="104">
        <f t="shared" si="5"/>
        <v>8.4958385057380958E-3</v>
      </c>
    </row>
    <row r="20" spans="1:11" x14ac:dyDescent="0.35">
      <c r="A20" s="15" t="s">
        <v>24</v>
      </c>
      <c r="B20" s="81">
        <v>16</v>
      </c>
      <c r="C20" s="104">
        <f t="shared" si="9"/>
        <v>1.6349553452821319E-4</v>
      </c>
      <c r="D20" s="81">
        <v>33</v>
      </c>
      <c r="E20" s="104">
        <f t="shared" si="6"/>
        <v>1.7651495295609057E-4</v>
      </c>
      <c r="F20" s="81">
        <v>84</v>
      </c>
      <c r="G20" s="104">
        <f t="shared" si="7"/>
        <v>4.399817721837238E-4</v>
      </c>
      <c r="H20" s="81">
        <v>100</v>
      </c>
      <c r="I20" s="104">
        <f t="shared" si="8"/>
        <v>5.2378782402824262E-4</v>
      </c>
      <c r="J20" s="81">
        <v>2637</v>
      </c>
      <c r="K20" s="104">
        <f t="shared" si="5"/>
        <v>1.3812284919624758E-2</v>
      </c>
    </row>
    <row r="21" spans="1:11" x14ac:dyDescent="0.35">
      <c r="A21" s="15" t="s">
        <v>25</v>
      </c>
      <c r="B21" s="81">
        <v>6154</v>
      </c>
      <c r="C21" s="104">
        <f t="shared" si="9"/>
        <v>6.2884469967913997E-2</v>
      </c>
      <c r="D21" s="81">
        <v>16112</v>
      </c>
      <c r="E21" s="104">
        <f t="shared" si="6"/>
        <v>8.6182088546319133E-2</v>
      </c>
      <c r="F21" s="81">
        <v>21316</v>
      </c>
      <c r="G21" s="104">
        <f t="shared" si="7"/>
        <v>0.1116506125698602</v>
      </c>
      <c r="H21" s="81">
        <v>25352</v>
      </c>
      <c r="I21" s="104">
        <f t="shared" si="8"/>
        <v>0.13279068914764008</v>
      </c>
      <c r="J21" s="81">
        <v>33910</v>
      </c>
      <c r="K21" s="104">
        <f t="shared" si="5"/>
        <v>0.17761645112797708</v>
      </c>
    </row>
    <row r="22" spans="1:11" x14ac:dyDescent="0.35">
      <c r="A22" s="15" t="s">
        <v>26</v>
      </c>
      <c r="B22" s="81">
        <v>7</v>
      </c>
      <c r="C22" s="104">
        <f t="shared" si="9"/>
        <v>7.152929635609327E-5</v>
      </c>
      <c r="D22" s="81">
        <v>43</v>
      </c>
      <c r="E22" s="104">
        <f t="shared" si="6"/>
        <v>2.3000433263975438E-4</v>
      </c>
      <c r="F22" s="81">
        <v>44</v>
      </c>
      <c r="G22" s="104">
        <f t="shared" si="7"/>
        <v>2.3046664257242677E-4</v>
      </c>
      <c r="H22" s="81">
        <v>60</v>
      </c>
      <c r="I22" s="104">
        <f t="shared" si="8"/>
        <v>3.1427269441694559E-4</v>
      </c>
      <c r="J22" s="81">
        <v>68</v>
      </c>
      <c r="K22" s="104">
        <f t="shared" si="5"/>
        <v>3.5617572033920498E-4</v>
      </c>
    </row>
    <row r="23" spans="1:11" x14ac:dyDescent="0.35">
      <c r="A23" s="15" t="s">
        <v>6</v>
      </c>
      <c r="B23" s="81">
        <v>17791</v>
      </c>
      <c r="C23" s="104">
        <f t="shared" si="9"/>
        <v>0.18179681592446506</v>
      </c>
      <c r="D23" s="81">
        <v>25669</v>
      </c>
      <c r="E23" s="104">
        <f t="shared" si="6"/>
        <v>0.13730188870999663</v>
      </c>
      <c r="F23" s="81">
        <v>4738</v>
      </c>
      <c r="G23" s="104">
        <f t="shared" si="7"/>
        <v>2.4817067102458137E-2</v>
      </c>
      <c r="H23" s="81">
        <v>7445</v>
      </c>
      <c r="I23" s="104">
        <f t="shared" si="8"/>
        <v>3.8996003498902664E-2</v>
      </c>
      <c r="J23" s="81">
        <v>12053</v>
      </c>
      <c r="K23" s="104">
        <f t="shared" si="5"/>
        <v>6.3132146430124089E-2</v>
      </c>
    </row>
    <row r="24" spans="1:11" x14ac:dyDescent="0.35">
      <c r="A24" s="15" t="s">
        <v>27</v>
      </c>
      <c r="B24" s="81" t="s">
        <v>0</v>
      </c>
      <c r="C24" s="104"/>
      <c r="D24" s="81">
        <v>494</v>
      </c>
      <c r="E24" s="108">
        <f t="shared" si="6"/>
        <v>2.6423753563729921E-3</v>
      </c>
      <c r="F24" s="81">
        <v>303</v>
      </c>
      <c r="G24" s="108">
        <f t="shared" si="7"/>
        <v>1.5870771068055751E-3</v>
      </c>
      <c r="H24" s="81">
        <v>1229</v>
      </c>
      <c r="I24" s="104">
        <f t="shared" si="8"/>
        <v>6.4373523573071018E-3</v>
      </c>
      <c r="J24" s="81">
        <v>8</v>
      </c>
      <c r="K24" s="108">
        <f t="shared" si="5"/>
        <v>4.1903025922259411E-5</v>
      </c>
    </row>
    <row r="25" spans="1:11" x14ac:dyDescent="0.35">
      <c r="A25" s="90" t="s">
        <v>28</v>
      </c>
      <c r="B25" s="106">
        <f>SUM(B16:B24)</f>
        <v>97862</v>
      </c>
      <c r="C25" s="100">
        <f>B25/$B$25*100</f>
        <v>100</v>
      </c>
      <c r="D25" s="106">
        <f>SUM(D16:D24)</f>
        <v>186953</v>
      </c>
      <c r="E25" s="100">
        <f t="shared" ref="E18:E25" si="10">D25/$D$25*100</f>
        <v>100</v>
      </c>
      <c r="F25" s="106">
        <f>SUM(F16:F24)</f>
        <v>190917</v>
      </c>
      <c r="G25" s="100">
        <f t="shared" ref="G18:G25" si="11">F25/$F$25*100</f>
        <v>100</v>
      </c>
      <c r="H25" s="106">
        <f>SUM(H16:H24)</f>
        <v>229165</v>
      </c>
      <c r="I25" s="100">
        <f t="shared" ref="I18:I25" si="12">H25/$H$25*100</f>
        <v>100</v>
      </c>
      <c r="J25" s="106">
        <f>SUM(J16:J24)</f>
        <v>261003</v>
      </c>
      <c r="K25" s="100">
        <f t="shared" ref="K18:K25" si="13">J25/$J$25*100</f>
        <v>100</v>
      </c>
    </row>
    <row r="26" spans="1:11" x14ac:dyDescent="0.35">
      <c r="A26" s="91"/>
      <c r="B26" s="101">
        <f>B25/$B$58</f>
        <v>0.40264143180415551</v>
      </c>
      <c r="C26" s="82"/>
      <c r="D26" s="101">
        <f>D25/$D$58</f>
        <v>0.30192570437433985</v>
      </c>
      <c r="E26" s="82"/>
      <c r="F26" s="101">
        <f>F25/$F$58</f>
        <v>0.23967144460429488</v>
      </c>
      <c r="G26" s="82"/>
      <c r="H26" s="101">
        <f>H25/$H$58</f>
        <v>0.25562984677714418</v>
      </c>
      <c r="I26" s="82"/>
      <c r="J26" s="101">
        <f>J25/$J$58</f>
        <v>0.26497578189799664</v>
      </c>
      <c r="K26" s="82"/>
    </row>
    <row r="27" spans="1:11" x14ac:dyDescent="0.35">
      <c r="A27" s="88" t="s">
        <v>29</v>
      </c>
      <c r="B27" s="107">
        <f t="shared" ref="B27:J27" si="14">B14+B25</f>
        <v>121525</v>
      </c>
      <c r="C27" s="82"/>
      <c r="D27" s="107">
        <f t="shared" si="14"/>
        <v>285434</v>
      </c>
      <c r="E27" s="82"/>
      <c r="F27" s="107">
        <f t="shared" si="14"/>
        <v>349628</v>
      </c>
      <c r="G27" s="82"/>
      <c r="H27" s="107">
        <f t="shared" si="14"/>
        <v>396704</v>
      </c>
      <c r="I27" s="82"/>
      <c r="J27" s="107">
        <f t="shared" si="14"/>
        <v>443372</v>
      </c>
      <c r="K27" s="82"/>
    </row>
    <row r="28" spans="1:11" x14ac:dyDescent="0.35">
      <c r="A28" s="91"/>
      <c r="B28" s="102"/>
      <c r="C28" s="82"/>
      <c r="D28" s="82"/>
      <c r="E28" s="82"/>
      <c r="F28" s="82"/>
      <c r="G28" s="82"/>
      <c r="H28" s="82"/>
      <c r="I28" s="82"/>
      <c r="J28" s="82"/>
      <c r="K28" s="82"/>
    </row>
    <row r="29" spans="1:11" x14ac:dyDescent="0.35">
      <c r="A29" s="88" t="s">
        <v>30</v>
      </c>
      <c r="B29" s="82"/>
      <c r="C29" s="82"/>
      <c r="D29" s="82"/>
      <c r="E29" s="82"/>
      <c r="F29" s="82"/>
      <c r="G29" s="82"/>
      <c r="H29" s="82"/>
      <c r="I29" s="82"/>
      <c r="J29" s="82"/>
      <c r="K29" s="82"/>
    </row>
    <row r="30" spans="1:11" x14ac:dyDescent="0.35">
      <c r="A30" s="15" t="s">
        <v>7</v>
      </c>
      <c r="B30" s="81">
        <v>1798</v>
      </c>
      <c r="C30" s="104">
        <f>B30/$B$35</f>
        <v>7.7653969076617438E-2</v>
      </c>
      <c r="D30" s="81">
        <v>1798</v>
      </c>
      <c r="E30" s="104">
        <f>D30/$D$35</f>
        <v>5.7306772908366534E-2</v>
      </c>
      <c r="F30" s="81">
        <v>1798</v>
      </c>
      <c r="G30" s="104">
        <f>F30/$F$35</f>
        <v>5.5965387368879758E-2</v>
      </c>
      <c r="H30" s="81">
        <v>1798</v>
      </c>
      <c r="I30" s="104">
        <f>H30/$H$35</f>
        <v>5.3449864740331164E-2</v>
      </c>
      <c r="J30" s="81">
        <v>1798</v>
      </c>
      <c r="K30" s="104">
        <f>J30/$J$35</f>
        <v>7.7459934516629331E-2</v>
      </c>
    </row>
    <row r="31" spans="1:11" x14ac:dyDescent="0.35">
      <c r="A31" s="15" t="s">
        <v>8</v>
      </c>
      <c r="B31" s="81">
        <v>4576</v>
      </c>
      <c r="C31" s="104">
        <f t="shared" ref="C30:C34" si="15">B31/$B$25</f>
        <v>4.6759722875068972E-2</v>
      </c>
      <c r="D31" s="81">
        <v>4576</v>
      </c>
      <c r="E31" s="104">
        <f t="shared" ref="E31:G34" si="16">D31/$D$35</f>
        <v>0.14584860557768925</v>
      </c>
      <c r="F31" s="81">
        <v>4576</v>
      </c>
      <c r="G31" s="104">
        <f t="shared" ref="G31:G34" si="17">F31/$F$35</f>
        <v>0.14243471223581411</v>
      </c>
      <c r="H31" s="81">
        <v>4576</v>
      </c>
      <c r="I31" s="104">
        <f t="shared" ref="I31:K33" si="18">H31/$H$35</f>
        <v>0.1360325812301198</v>
      </c>
      <c r="J31" s="81">
        <v>4576</v>
      </c>
      <c r="K31" s="104">
        <f t="shared" ref="K31:K33" si="19">J31/$J$35</f>
        <v>0.19713941064966398</v>
      </c>
    </row>
    <row r="32" spans="1:11" x14ac:dyDescent="0.35">
      <c r="A32" s="15" t="s">
        <v>31</v>
      </c>
      <c r="B32" s="81">
        <v>-52</v>
      </c>
      <c r="C32" s="104">
        <f t="shared" si="15"/>
        <v>-5.3136048721669292E-4</v>
      </c>
      <c r="D32" s="81">
        <v>-749</v>
      </c>
      <c r="E32" s="104">
        <f>D32/$D$35</f>
        <v>-2.3872509960159362E-2</v>
      </c>
      <c r="F32" s="81">
        <v>-749</v>
      </c>
      <c r="G32" s="104">
        <f t="shared" si="17"/>
        <v>-2.3313723659227441E-2</v>
      </c>
      <c r="H32" s="81">
        <v>-749</v>
      </c>
      <c r="I32" s="104">
        <f t="shared" si="18"/>
        <v>-2.2265822408513929E-2</v>
      </c>
      <c r="J32" s="81">
        <v>-557</v>
      </c>
      <c r="K32" s="104">
        <f>J32/$J$35</f>
        <v>-2.3996208857487506E-2</v>
      </c>
    </row>
    <row r="33" spans="1:11" x14ac:dyDescent="0.35">
      <c r="A33" s="15" t="s">
        <v>9</v>
      </c>
      <c r="B33" s="81">
        <v>16602</v>
      </c>
      <c r="C33" s="104">
        <f t="shared" si="15"/>
        <v>0.16964705401483721</v>
      </c>
      <c r="D33" s="81">
        <v>25240</v>
      </c>
      <c r="E33" s="104">
        <f t="shared" si="16"/>
        <v>0.80446215139442234</v>
      </c>
      <c r="F33" s="81">
        <v>26502</v>
      </c>
      <c r="G33" s="104">
        <f t="shared" si="17"/>
        <v>0.82491362405453361</v>
      </c>
      <c r="H33" s="81">
        <v>28014</v>
      </c>
      <c r="I33" s="104">
        <f t="shared" si="18"/>
        <v>0.83278337643806299</v>
      </c>
      <c r="J33" s="81">
        <v>17395</v>
      </c>
      <c r="K33" s="104">
        <f t="shared" si="19"/>
        <v>0.74939686369119418</v>
      </c>
    </row>
    <row r="34" spans="1:11" x14ac:dyDescent="0.35">
      <c r="A34" s="15" t="s">
        <v>46</v>
      </c>
      <c r="B34" s="81">
        <v>230</v>
      </c>
      <c r="C34" s="104">
        <f t="shared" si="15"/>
        <v>2.3502483088430649E-3</v>
      </c>
      <c r="D34" s="81">
        <v>510</v>
      </c>
      <c r="E34" s="104">
        <f t="shared" si="16"/>
        <v>1.6254980079681274E-2</v>
      </c>
      <c r="F34" s="81" t="s">
        <v>0</v>
      </c>
      <c r="G34" s="104"/>
      <c r="H34" s="81" t="s">
        <v>0</v>
      </c>
      <c r="J34" s="81" t="s">
        <v>0</v>
      </c>
    </row>
    <row r="35" spans="1:11" x14ac:dyDescent="0.35">
      <c r="A35" s="90" t="s">
        <v>32</v>
      </c>
      <c r="B35" s="106">
        <f>SUM(B30:B34)</f>
        <v>23154</v>
      </c>
      <c r="C35" s="83"/>
      <c r="D35" s="106">
        <f>SUM(D30:D34)</f>
        <v>31375</v>
      </c>
      <c r="E35" s="83"/>
      <c r="F35" s="106">
        <f>SUM(F30:F34)</f>
        <v>32127</v>
      </c>
      <c r="G35" s="83"/>
      <c r="H35" s="106">
        <f>SUM(H30:H34)</f>
        <v>33639</v>
      </c>
      <c r="I35" s="83"/>
      <c r="J35" s="106">
        <f>SUM(J30:J34)</f>
        <v>23212</v>
      </c>
      <c r="K35" s="83"/>
    </row>
    <row r="36" spans="1:11" x14ac:dyDescent="0.35">
      <c r="A36" s="91"/>
      <c r="B36" s="101">
        <f>B35/$B$58</f>
        <v>9.5264348899403412E-2</v>
      </c>
      <c r="C36" s="85"/>
      <c r="D36" s="101">
        <f>D35/$D$58</f>
        <v>5.0670055975271397E-2</v>
      </c>
      <c r="E36" s="85"/>
      <c r="F36" s="101">
        <f>F35/$F$58</f>
        <v>4.0331266994569272E-2</v>
      </c>
      <c r="G36" s="85"/>
      <c r="H36" s="101">
        <f>H35/$H$58</f>
        <v>3.7523759805102669E-2</v>
      </c>
      <c r="I36" s="85"/>
      <c r="J36" s="101">
        <f>J35/$J$58</f>
        <v>2.3565314764260558E-2</v>
      </c>
      <c r="K36" s="85"/>
    </row>
    <row r="37" spans="1:11" x14ac:dyDescent="0.35">
      <c r="A37" s="88" t="s">
        <v>33</v>
      </c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1:11" x14ac:dyDescent="0.35">
      <c r="A38" s="15" t="s">
        <v>36</v>
      </c>
      <c r="B38" s="81" t="s">
        <v>0</v>
      </c>
      <c r="C38" s="104"/>
      <c r="D38" s="81">
        <v>45720</v>
      </c>
      <c r="E38" s="104">
        <f>D38/$D$43</f>
        <v>0.94591798733810573</v>
      </c>
      <c r="F38" s="81">
        <v>38752</v>
      </c>
      <c r="G38" s="104">
        <f>F38/$F$43</f>
        <v>0.39818335011610939</v>
      </c>
      <c r="H38" s="81">
        <v>31733</v>
      </c>
      <c r="I38" s="104">
        <f>H38/$H$43</f>
        <v>0.30789606458123109</v>
      </c>
      <c r="J38" s="81">
        <v>28964</v>
      </c>
      <c r="K38" s="104">
        <f>J38/$J$43</f>
        <v>0.29475998086767147</v>
      </c>
    </row>
    <row r="39" spans="1:11" x14ac:dyDescent="0.35">
      <c r="A39" s="15" t="s">
        <v>35</v>
      </c>
      <c r="B39" s="84" t="s">
        <v>0</v>
      </c>
      <c r="C39" s="104"/>
      <c r="D39" s="84" t="s">
        <v>0</v>
      </c>
      <c r="E39" s="104"/>
      <c r="F39" s="84">
        <v>57927</v>
      </c>
      <c r="G39" s="104">
        <f t="shared" ref="G39:G42" si="20">F39/$F$43</f>
        <v>0.59520971619983154</v>
      </c>
      <c r="H39" s="84">
        <v>70702</v>
      </c>
      <c r="I39" s="104">
        <f t="shared" ref="I39:K41" si="21">H39/$H$43</f>
        <v>0.68600093146006369</v>
      </c>
      <c r="J39" s="84">
        <v>68628</v>
      </c>
      <c r="K39" s="104">
        <f t="shared" ref="K39:K41" si="22">J39/$J$43</f>
        <v>0.69841140612438046</v>
      </c>
    </row>
    <row r="40" spans="1:11" x14ac:dyDescent="0.35">
      <c r="A40" s="15" t="s">
        <v>10</v>
      </c>
      <c r="B40" s="81" t="s">
        <v>0</v>
      </c>
      <c r="C40" s="104"/>
      <c r="D40" s="81">
        <v>1785</v>
      </c>
      <c r="E40" s="104">
        <f t="shared" ref="E39:E42" si="23">D40/$D$43</f>
        <v>3.693052509620557E-2</v>
      </c>
      <c r="F40" s="81">
        <v>270</v>
      </c>
      <c r="G40" s="104">
        <f t="shared" si="20"/>
        <v>2.7742956371632314E-3</v>
      </c>
      <c r="H40" s="86">
        <v>175</v>
      </c>
      <c r="I40" s="104">
        <f t="shared" si="21"/>
        <v>1.6979740743615617E-3</v>
      </c>
      <c r="J40" s="81">
        <v>94</v>
      </c>
      <c r="K40" s="104">
        <f t="shared" si="22"/>
        <v>9.5661642734294703E-4</v>
      </c>
    </row>
    <row r="41" spans="1:11" x14ac:dyDescent="0.35">
      <c r="A41" s="15" t="s">
        <v>34</v>
      </c>
      <c r="B41" s="81" t="s">
        <v>0</v>
      </c>
      <c r="C41" s="104"/>
      <c r="D41" s="81">
        <v>573</v>
      </c>
      <c r="E41" s="104">
        <f t="shared" si="23"/>
        <v>1.1855008896429015E-2</v>
      </c>
      <c r="F41" s="81">
        <v>373</v>
      </c>
      <c r="G41" s="104">
        <f t="shared" si="20"/>
        <v>3.8326380468958715E-3</v>
      </c>
      <c r="H41" s="86">
        <v>454</v>
      </c>
      <c r="I41" s="104">
        <f t="shared" si="21"/>
        <v>4.4050298843437089E-3</v>
      </c>
      <c r="J41" s="86">
        <v>577</v>
      </c>
      <c r="K41" s="104">
        <f t="shared" si="22"/>
        <v>5.8719965806051109E-3</v>
      </c>
    </row>
    <row r="42" spans="1:11" x14ac:dyDescent="0.35">
      <c r="A42" s="15" t="s">
        <v>47</v>
      </c>
      <c r="B42" s="81">
        <v>4</v>
      </c>
      <c r="C42" s="104">
        <f t="shared" ref="C38:E42" si="24">B42/$B$43</f>
        <v>1</v>
      </c>
      <c r="D42" s="81">
        <v>256</v>
      </c>
      <c r="E42" s="104">
        <f t="shared" si="23"/>
        <v>5.2964786692597347E-3</v>
      </c>
      <c r="F42" s="81" t="s">
        <v>0</v>
      </c>
      <c r="G42" s="104"/>
      <c r="H42" s="81" t="s">
        <v>0</v>
      </c>
      <c r="J42" s="81" t="s">
        <v>0</v>
      </c>
    </row>
    <row r="43" spans="1:11" x14ac:dyDescent="0.35">
      <c r="A43" s="90" t="s">
        <v>37</v>
      </c>
      <c r="B43" s="106">
        <f>SUM(B38:B42)</f>
        <v>4</v>
      </c>
      <c r="C43" s="83"/>
      <c r="D43" s="106">
        <f>SUM(D38:D42)</f>
        <v>48334</v>
      </c>
      <c r="E43" s="83"/>
      <c r="F43" s="106">
        <f t="shared" ref="F43:J43" si="25">SUM(F38:F42)</f>
        <v>97322</v>
      </c>
      <c r="G43" s="83"/>
      <c r="H43" s="106">
        <f t="shared" si="25"/>
        <v>103064</v>
      </c>
      <c r="I43" s="83"/>
      <c r="J43" s="106">
        <f t="shared" si="25"/>
        <v>98263</v>
      </c>
      <c r="K43" s="83"/>
    </row>
    <row r="44" spans="1:11" x14ac:dyDescent="0.35">
      <c r="A44" s="91"/>
      <c r="B44" s="103">
        <f>B43/$B$58</f>
        <v>1.6457519029006377E-5</v>
      </c>
      <c r="C44" s="85"/>
      <c r="D44" s="101">
        <f>D43/$D$58</f>
        <v>7.8058533402669883E-2</v>
      </c>
      <c r="E44" s="85"/>
      <c r="F44" s="101">
        <f>F43/$F$58</f>
        <v>0.12217510400739162</v>
      </c>
      <c r="G44" s="85"/>
      <c r="H44" s="101">
        <f>H43/$H$58</f>
        <v>0.11496622315030475</v>
      </c>
      <c r="I44" s="85"/>
      <c r="J44" s="101">
        <f>J43/$J$58</f>
        <v>9.9758681917996528E-2</v>
      </c>
      <c r="K44" s="85"/>
    </row>
    <row r="45" spans="1:11" x14ac:dyDescent="0.35">
      <c r="A45" s="88" t="s">
        <v>38</v>
      </c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1:11" x14ac:dyDescent="0.35">
      <c r="A46" s="15" t="s">
        <v>39</v>
      </c>
      <c r="B46" s="81">
        <v>77698</v>
      </c>
      <c r="C46" s="104">
        <f>B46/$B$54</f>
        <v>0.78987871948925958</v>
      </c>
      <c r="D46" s="81">
        <v>155420</v>
      </c>
      <c r="E46" s="104">
        <f>D46/$D$54</f>
        <v>0.7554745412565318</v>
      </c>
      <c r="F46" s="81">
        <v>176065</v>
      </c>
      <c r="G46" s="104">
        <f>F46/$F$54</f>
        <v>0.79964483443016821</v>
      </c>
      <c r="H46" s="86">
        <v>207862</v>
      </c>
      <c r="I46" s="104">
        <f>H46/$H$54</f>
        <v>0.7994661558994004</v>
      </c>
      <c r="J46" s="86">
        <v>237324</v>
      </c>
      <c r="K46" s="104">
        <f>J46/$J$54</f>
        <v>0.73726688971938226</v>
      </c>
    </row>
    <row r="47" spans="1:11" ht="29" x14ac:dyDescent="0.35">
      <c r="A47" s="89" t="s">
        <v>40</v>
      </c>
      <c r="B47" s="81">
        <v>8708</v>
      </c>
      <c r="C47" s="104">
        <f t="shared" ref="C47:E54" si="26">B47/$B$54</f>
        <v>8.8525623430622064E-2</v>
      </c>
      <c r="D47" s="81">
        <v>22435</v>
      </c>
      <c r="E47" s="104">
        <f t="shared" ref="E47:E53" si="27">D47/$D$54</f>
        <v>0.10905334791590716</v>
      </c>
      <c r="F47" s="81">
        <v>12975</v>
      </c>
      <c r="G47" s="104">
        <f t="shared" ref="G47:I53" si="28">F47/$F$54</f>
        <v>5.892932568501083E-2</v>
      </c>
      <c r="H47" s="86">
        <v>14346</v>
      </c>
      <c r="I47" s="104">
        <f t="shared" ref="I47:K53" si="29">H47/$H$54</f>
        <v>5.5176710858804393E-2</v>
      </c>
      <c r="J47" s="86">
        <v>18003</v>
      </c>
      <c r="K47" s="104">
        <f t="shared" ref="K47:K53" si="30">J47/$J$54</f>
        <v>5.5927827845553078E-2</v>
      </c>
    </row>
    <row r="48" spans="1:11" x14ac:dyDescent="0.35">
      <c r="A48" s="89" t="s">
        <v>41</v>
      </c>
      <c r="B48" s="81">
        <v>8579</v>
      </c>
      <c r="C48" s="104">
        <f t="shared" si="26"/>
        <v>8.7214208016916248E-2</v>
      </c>
      <c r="D48" s="81">
        <v>6940</v>
      </c>
      <c r="E48" s="104">
        <f t="shared" si="27"/>
        <v>3.3734354113501036E-2</v>
      </c>
      <c r="F48" s="81">
        <v>8112</v>
      </c>
      <c r="G48" s="104">
        <f t="shared" si="28"/>
        <v>3.6842750671044922E-2</v>
      </c>
      <c r="H48" s="86">
        <v>6604</v>
      </c>
      <c r="I48" s="104">
        <f t="shared" si="29"/>
        <v>2.5399902308068045E-2</v>
      </c>
      <c r="J48" s="86">
        <v>7998</v>
      </c>
      <c r="K48" s="104">
        <f t="shared" si="30"/>
        <v>2.4846457096524666E-2</v>
      </c>
    </row>
    <row r="49" spans="1:11" x14ac:dyDescent="0.35">
      <c r="A49" s="15" t="s">
        <v>35</v>
      </c>
      <c r="B49" s="81" t="s">
        <v>0</v>
      </c>
      <c r="C49" s="104"/>
      <c r="D49" s="81" t="s">
        <v>0</v>
      </c>
      <c r="E49" s="104"/>
      <c r="F49" s="81">
        <v>10532</v>
      </c>
      <c r="G49" s="104">
        <f t="shared" si="28"/>
        <v>4.7833807947170258E-2</v>
      </c>
      <c r="H49" s="86">
        <v>10051</v>
      </c>
      <c r="I49" s="104">
        <f t="shared" si="29"/>
        <v>3.8657543624832209E-2</v>
      </c>
      <c r="J49" s="86">
        <v>15797</v>
      </c>
      <c r="K49" s="104">
        <f t="shared" si="30"/>
        <v>4.9074704020230071E-2</v>
      </c>
    </row>
    <row r="50" spans="1:11" x14ac:dyDescent="0.35">
      <c r="A50" s="15" t="s">
        <v>36</v>
      </c>
      <c r="B50" s="81">
        <v>780</v>
      </c>
      <c r="C50" s="104">
        <f t="shared" si="26"/>
        <v>7.9294885479886546E-3</v>
      </c>
      <c r="D50" s="81">
        <v>13789</v>
      </c>
      <c r="E50" s="104">
        <f t="shared" si="27"/>
        <v>6.7026370154332243E-2</v>
      </c>
      <c r="F50" s="81">
        <v>10658</v>
      </c>
      <c r="G50" s="104">
        <f t="shared" si="28"/>
        <v>4.8406069607001577E-2</v>
      </c>
      <c r="H50" s="86">
        <v>16195</v>
      </c>
      <c r="I50" s="104">
        <f t="shared" si="29"/>
        <v>6.2288221968377043E-2</v>
      </c>
      <c r="J50" s="86">
        <v>40174</v>
      </c>
      <c r="K50" s="104">
        <f t="shared" si="30"/>
        <v>0.12480389689869741</v>
      </c>
    </row>
    <row r="51" spans="1:11" x14ac:dyDescent="0.35">
      <c r="A51" s="15" t="s">
        <v>42</v>
      </c>
      <c r="B51" s="81">
        <v>531</v>
      </c>
      <c r="C51" s="104">
        <f t="shared" si="26"/>
        <v>5.3981518192076612E-3</v>
      </c>
      <c r="D51" s="81">
        <v>1397</v>
      </c>
      <c r="E51" s="104">
        <f t="shared" si="27"/>
        <v>6.7906185441730469E-3</v>
      </c>
      <c r="F51" s="81">
        <v>9</v>
      </c>
      <c r="G51" s="104">
        <f t="shared" si="28"/>
        <v>4.0875832845094218E-5</v>
      </c>
      <c r="H51" s="86">
        <v>1643</v>
      </c>
      <c r="I51" s="104">
        <f t="shared" si="29"/>
        <v>6.3192064645905205E-3</v>
      </c>
      <c r="J51" s="86">
        <v>9</v>
      </c>
      <c r="K51" s="104">
        <f t="shared" si="30"/>
        <v>2.7959254047102024E-5</v>
      </c>
    </row>
    <row r="52" spans="1:11" x14ac:dyDescent="0.35">
      <c r="A52" s="15" t="s">
        <v>48</v>
      </c>
      <c r="B52" s="81">
        <v>1627</v>
      </c>
      <c r="C52" s="104">
        <f t="shared" si="26"/>
        <v>1.6540099830227618E-2</v>
      </c>
      <c r="D52" s="81">
        <v>2782</v>
      </c>
      <c r="E52" s="104">
        <f t="shared" si="27"/>
        <v>1.3522906793048973E-2</v>
      </c>
      <c r="F52" s="81">
        <v>1460</v>
      </c>
      <c r="G52" s="104">
        <f t="shared" si="28"/>
        <v>6.6309684393152848E-3</v>
      </c>
      <c r="H52" s="86">
        <v>2312</v>
      </c>
      <c r="I52" s="104">
        <f t="shared" si="29"/>
        <v>8.8922734912558025E-3</v>
      </c>
      <c r="J52" s="86">
        <v>2428</v>
      </c>
      <c r="K52" s="104">
        <f t="shared" si="30"/>
        <v>7.542785425151524E-3</v>
      </c>
    </row>
    <row r="53" spans="1:11" x14ac:dyDescent="0.35">
      <c r="A53" s="15" t="s">
        <v>43</v>
      </c>
      <c r="B53" s="81">
        <v>444</v>
      </c>
      <c r="C53" s="104">
        <f t="shared" si="26"/>
        <v>4.5137088657781575E-3</v>
      </c>
      <c r="D53" s="81">
        <v>2962</v>
      </c>
      <c r="E53" s="104">
        <f t="shared" si="27"/>
        <v>1.4397861222505772E-2</v>
      </c>
      <c r="F53" s="81">
        <v>368</v>
      </c>
      <c r="G53" s="104">
        <f t="shared" si="28"/>
        <v>1.6713673874438526E-3</v>
      </c>
      <c r="H53" s="86">
        <v>988</v>
      </c>
      <c r="I53" s="104">
        <f t="shared" si="29"/>
        <v>3.7999853846715976E-3</v>
      </c>
      <c r="J53" s="86">
        <v>164</v>
      </c>
      <c r="K53" s="104">
        <f t="shared" si="30"/>
        <v>5.0947974041385909E-4</v>
      </c>
    </row>
    <row r="54" spans="1:11" x14ac:dyDescent="0.35">
      <c r="A54" s="90" t="s">
        <v>44</v>
      </c>
      <c r="B54" s="106">
        <f t="shared" ref="B54:D54" si="31">SUM(B46:B53)</f>
        <v>98367</v>
      </c>
      <c r="C54" s="83"/>
      <c r="D54" s="106">
        <f t="shared" si="31"/>
        <v>205725</v>
      </c>
      <c r="E54" s="83"/>
      <c r="F54" s="106">
        <f>SUM(F46:F53)</f>
        <v>220179</v>
      </c>
      <c r="G54" s="83"/>
      <c r="H54" s="106">
        <f>SUM(H46:H53)</f>
        <v>260001</v>
      </c>
      <c r="I54" s="83"/>
      <c r="J54" s="106">
        <f>SUM(J46:J53)</f>
        <v>321897</v>
      </c>
      <c r="K54" s="83"/>
    </row>
    <row r="55" spans="1:11" x14ac:dyDescent="0.35">
      <c r="A55" s="93"/>
      <c r="B55" s="103">
        <f>B54/$B$58</f>
        <v>0.4047191935815676</v>
      </c>
      <c r="C55" s="82"/>
      <c r="D55" s="101">
        <f>D54/$D$58</f>
        <v>0.33224214392072376</v>
      </c>
      <c r="E55" s="82"/>
      <c r="F55" s="101">
        <f>F54/$F$58</f>
        <v>0.27640607699434333</v>
      </c>
      <c r="G55" s="82"/>
      <c r="H55" s="101">
        <f>H54/$H$58</f>
        <v>0.29002690546944021</v>
      </c>
      <c r="I55" s="82"/>
      <c r="J55" s="101">
        <f>J54/$J$58</f>
        <v>0.32679666235874466</v>
      </c>
      <c r="K55" s="82"/>
    </row>
    <row r="56" spans="1:11" x14ac:dyDescent="0.35">
      <c r="A56" s="90" t="s">
        <v>12</v>
      </c>
      <c r="B56" s="106">
        <f t="shared" ref="B56:D56" si="32">B43+B54</f>
        <v>98371</v>
      </c>
      <c r="C56" s="83"/>
      <c r="D56" s="106">
        <f t="shared" si="32"/>
        <v>254059</v>
      </c>
      <c r="E56" s="83"/>
      <c r="F56" s="106">
        <f>F43+F54</f>
        <v>317501</v>
      </c>
      <c r="G56" s="83"/>
      <c r="H56" s="106">
        <f>H43+H54</f>
        <v>363065</v>
      </c>
      <c r="I56" s="83"/>
      <c r="J56" s="106">
        <f>J43+J54</f>
        <v>420160</v>
      </c>
      <c r="K56" s="83"/>
    </row>
    <row r="57" spans="1:11" x14ac:dyDescent="0.35">
      <c r="A57" s="94" t="s">
        <v>45</v>
      </c>
      <c r="B57" s="71">
        <f>B35+B56</f>
        <v>121525</v>
      </c>
      <c r="C57" s="71"/>
      <c r="D57" s="71">
        <f>D35+D56</f>
        <v>285434</v>
      </c>
      <c r="E57" s="71"/>
      <c r="F57" s="71">
        <f>F35+F56</f>
        <v>349628</v>
      </c>
      <c r="G57" s="71"/>
      <c r="H57" s="71">
        <f>H35+H56</f>
        <v>396704</v>
      </c>
      <c r="I57" s="71"/>
      <c r="J57" s="71">
        <f>J35+J56</f>
        <v>443372</v>
      </c>
      <c r="K57" s="71"/>
    </row>
    <row r="58" spans="1:11" x14ac:dyDescent="0.35">
      <c r="A58" s="79"/>
      <c r="B58" s="109">
        <f>B14+B25+B35+B43+B54</f>
        <v>243050</v>
      </c>
      <c r="C58" s="110"/>
      <c r="D58" s="109">
        <f>D14+D25+D35+D43+D56</f>
        <v>619202</v>
      </c>
      <c r="E58" s="110"/>
      <c r="F58" s="109">
        <f>F14+F25+F35+F43+F56</f>
        <v>796578</v>
      </c>
      <c r="G58" s="110"/>
      <c r="H58" s="109">
        <f>H14+H25+H35+H43+H56</f>
        <v>896472</v>
      </c>
      <c r="I58" s="110"/>
      <c r="J58" s="109">
        <f>J14+J25+J35+J43+J56</f>
        <v>985007</v>
      </c>
      <c r="K58" s="71"/>
    </row>
    <row r="59" spans="1:11" x14ac:dyDescent="0.35">
      <c r="A59" s="79"/>
      <c r="B59" s="71"/>
      <c r="C59" s="71"/>
      <c r="D59" s="71"/>
      <c r="E59" s="71"/>
      <c r="F59" s="71"/>
      <c r="G59" s="71"/>
      <c r="H59" s="71"/>
      <c r="I59" s="71"/>
      <c r="J59" s="71"/>
      <c r="K59" s="71"/>
    </row>
    <row r="60" spans="1:11" x14ac:dyDescent="0.35">
      <c r="A60" s="79"/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1:11" ht="17" x14ac:dyDescent="0.4">
      <c r="A61" s="72" t="s">
        <v>49</v>
      </c>
      <c r="B61" s="72"/>
      <c r="C61" s="72"/>
      <c r="D61" s="72"/>
      <c r="E61" s="72"/>
      <c r="F61" s="72"/>
      <c r="G61" s="72"/>
      <c r="H61" s="72"/>
      <c r="I61" s="72"/>
      <c r="J61" s="72"/>
      <c r="K61" s="99"/>
    </row>
    <row r="62" spans="1:11" ht="17" x14ac:dyDescent="0.4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99"/>
    </row>
    <row r="63" spans="1:11" x14ac:dyDescent="0.35">
      <c r="A63" s="111" t="s">
        <v>56</v>
      </c>
      <c r="B63" s="112">
        <v>198197</v>
      </c>
      <c r="C63" s="113"/>
      <c r="D63" s="112">
        <v>321102</v>
      </c>
      <c r="E63" s="113"/>
      <c r="F63" s="112">
        <v>365216</v>
      </c>
      <c r="G63" s="113"/>
      <c r="H63" s="112">
        <v>417857</v>
      </c>
      <c r="I63" s="113"/>
      <c r="J63" s="112">
        <v>476364</v>
      </c>
      <c r="K63" s="113"/>
    </row>
    <row r="64" spans="1:11" x14ac:dyDescent="0.35">
      <c r="A64" s="95" t="s">
        <v>57</v>
      </c>
      <c r="B64" s="84">
        <v>-151670</v>
      </c>
      <c r="C64" s="104">
        <f>-B64/$B$63</f>
        <v>0.76524871718542664</v>
      </c>
      <c r="D64" s="84">
        <v>-242463</v>
      </c>
      <c r="E64" s="104">
        <f>D64/$D$65</f>
        <v>-3.08324113989242</v>
      </c>
      <c r="F64" s="84">
        <v>-274143</v>
      </c>
      <c r="G64" s="104">
        <f>F64/$F$65</f>
        <v>-3.0101457072897566</v>
      </c>
      <c r="H64" s="84">
        <v>-320522</v>
      </c>
      <c r="I64" s="104">
        <f>H64/$H$65</f>
        <v>-3.2929778599681514</v>
      </c>
      <c r="J64" s="84">
        <v>-381419</v>
      </c>
      <c r="K64" s="104">
        <f>J64/$J$65</f>
        <v>-4.0172626257306865</v>
      </c>
    </row>
    <row r="65" spans="1:11" x14ac:dyDescent="0.35">
      <c r="A65" s="96" t="s">
        <v>50</v>
      </c>
      <c r="B65" s="71">
        <f>B63+B64</f>
        <v>46527</v>
      </c>
      <c r="C65" s="71"/>
      <c r="D65" s="71">
        <f t="shared" ref="B65:H65" si="33">D63+D64</f>
        <v>78639</v>
      </c>
      <c r="E65" s="71"/>
      <c r="F65" s="71">
        <f t="shared" si="33"/>
        <v>91073</v>
      </c>
      <c r="G65" s="71"/>
      <c r="H65" s="71">
        <f t="shared" si="33"/>
        <v>97335</v>
      </c>
      <c r="I65" s="71"/>
      <c r="J65" s="71">
        <f>J63+J64</f>
        <v>94945</v>
      </c>
      <c r="K65" s="71"/>
    </row>
    <row r="66" spans="1:11" ht="29" x14ac:dyDescent="0.35">
      <c r="A66" s="97" t="s">
        <v>51</v>
      </c>
      <c r="B66" s="81">
        <v>-40754</v>
      </c>
      <c r="C66" s="104">
        <f>-B66/$B$63</f>
        <v>0.20562369763417207</v>
      </c>
      <c r="D66" s="81">
        <v>-69234</v>
      </c>
      <c r="E66" s="104">
        <f>D66/$D$69</f>
        <v>-4.7152489273309266</v>
      </c>
      <c r="F66" s="81">
        <v>-72546</v>
      </c>
      <c r="G66" s="104">
        <f>F66/$F$69</f>
        <v>-3.0084598158745957</v>
      </c>
      <c r="H66" s="81">
        <v>-78818</v>
      </c>
      <c r="I66" s="104">
        <f>H66/$H$69</f>
        <v>-3.4377807824835349</v>
      </c>
      <c r="J66" s="81">
        <v>-87192</v>
      </c>
      <c r="K66" s="104">
        <f>J66/$J$69</f>
        <v>-6.3449279580847042</v>
      </c>
    </row>
    <row r="67" spans="1:11" x14ac:dyDescent="0.35">
      <c r="A67" s="97" t="s">
        <v>52</v>
      </c>
      <c r="B67" s="81">
        <v>2623</v>
      </c>
      <c r="C67" s="104">
        <f t="shared" ref="C66:C68" si="34">B67/$B$63</f>
        <v>1.3234307280130374E-2</v>
      </c>
      <c r="D67" s="81">
        <v>6079</v>
      </c>
      <c r="E67" s="104">
        <f>D67/$D$69</f>
        <v>0.41401620922154875</v>
      </c>
      <c r="F67" s="81">
        <v>6408</v>
      </c>
      <c r="G67" s="104">
        <f>F67/$F$69</f>
        <v>0.26573774570788755</v>
      </c>
      <c r="H67" s="81">
        <v>4987</v>
      </c>
      <c r="I67" s="104">
        <f>H67/$H$69</f>
        <v>0.21751646530291796</v>
      </c>
      <c r="J67" s="81">
        <v>6403</v>
      </c>
      <c r="K67" s="104">
        <f>J67/$J$69</f>
        <v>0.46594382185999128</v>
      </c>
    </row>
    <row r="68" spans="1:11" x14ac:dyDescent="0.35">
      <c r="A68" s="97" t="s">
        <v>53</v>
      </c>
      <c r="B68" s="81">
        <v>-216</v>
      </c>
      <c r="C68" s="104">
        <f t="shared" si="34"/>
        <v>-1.0898247703042931E-3</v>
      </c>
      <c r="D68" s="81">
        <v>-801</v>
      </c>
      <c r="E68" s="104">
        <f>D68/$B$69</f>
        <v>-9.7921760391198043E-2</v>
      </c>
      <c r="F68" s="81">
        <v>-821</v>
      </c>
      <c r="G68" s="104">
        <f>F68/$B$69</f>
        <v>-0.10036674816625916</v>
      </c>
      <c r="H68" s="81">
        <v>-577</v>
      </c>
      <c r="I68" s="104">
        <f>H68/$B$69</f>
        <v>-7.053789731051345E-2</v>
      </c>
      <c r="J68" s="81">
        <v>-414</v>
      </c>
      <c r="K68" s="104">
        <f>J68/$B$69</f>
        <v>-5.061124694376528E-2</v>
      </c>
    </row>
    <row r="69" spans="1:11" x14ac:dyDescent="0.35">
      <c r="A69" s="88" t="s">
        <v>54</v>
      </c>
      <c r="B69" s="82">
        <f>SUM(B65:B68)</f>
        <v>8180</v>
      </c>
      <c r="C69" s="82"/>
      <c r="D69" s="82">
        <f t="shared" ref="B69:H69" si="35">SUM(D65:D68)</f>
        <v>14683</v>
      </c>
      <c r="E69" s="82"/>
      <c r="F69" s="82">
        <f t="shared" si="35"/>
        <v>24114</v>
      </c>
      <c r="G69" s="82"/>
      <c r="H69" s="82">
        <f t="shared" si="35"/>
        <v>22927</v>
      </c>
      <c r="I69" s="82"/>
      <c r="J69" s="82">
        <f>SUM(J65:J68)</f>
        <v>13742</v>
      </c>
      <c r="K69" s="82"/>
    </row>
    <row r="70" spans="1:11" x14ac:dyDescent="0.35">
      <c r="A70" s="95" t="s">
        <v>59</v>
      </c>
      <c r="B70" s="81">
        <v>659</v>
      </c>
      <c r="C70" s="104">
        <f>B70/$B$63</f>
        <v>3.3249746464376353E-3</v>
      </c>
      <c r="D70" s="81">
        <v>509</v>
      </c>
      <c r="E70" s="104">
        <f>D70/$D$74</f>
        <v>4.3974082073434125E-2</v>
      </c>
      <c r="F70" s="81">
        <v>295</v>
      </c>
      <c r="G70" s="104">
        <f>F70/$F$74</f>
        <v>3.107552933740651E-2</v>
      </c>
      <c r="H70" s="81">
        <v>491</v>
      </c>
      <c r="I70" s="104">
        <f>H70/$H$74</f>
        <v>5.9754168187903127E-2</v>
      </c>
      <c r="J70" s="81">
        <v>164</v>
      </c>
      <c r="K70" s="104">
        <f>J70/$J$74</f>
        <v>5.2564102564102565E-2</v>
      </c>
    </row>
    <row r="71" spans="1:11" x14ac:dyDescent="0.35">
      <c r="A71" s="95" t="s">
        <v>58</v>
      </c>
      <c r="B71" s="81" t="s">
        <v>0</v>
      </c>
      <c r="C71" s="104"/>
      <c r="D71" s="81">
        <v>-3617</v>
      </c>
      <c r="E71" s="104">
        <f t="shared" ref="E71:E73" si="36">D71/$D$74</f>
        <v>-0.31248380129589631</v>
      </c>
      <c r="F71" s="81">
        <v>-12961</v>
      </c>
      <c r="G71" s="104">
        <f t="shared" ref="G71:G73" si="37">F71/$F$74</f>
        <v>-1.3653218160750027</v>
      </c>
      <c r="H71" s="81">
        <v>-12733</v>
      </c>
      <c r="I71" s="104">
        <f t="shared" ref="I71:I73" si="38">H71/$H$74</f>
        <v>-1.5495923086284531</v>
      </c>
      <c r="J71" s="81">
        <v>-14417</v>
      </c>
      <c r="K71" s="104">
        <f t="shared" ref="K71:K73" si="39">J71/$J$74</f>
        <v>-4.6208333333333336</v>
      </c>
    </row>
    <row r="72" spans="1:11" ht="43.5" x14ac:dyDescent="0.35">
      <c r="A72" s="97" t="s">
        <v>60</v>
      </c>
      <c r="B72" s="81" t="s">
        <v>0</v>
      </c>
      <c r="C72" s="104"/>
      <c r="D72" s="81" t="s">
        <v>0</v>
      </c>
      <c r="E72" s="104"/>
      <c r="F72" s="81" t="s">
        <v>0</v>
      </c>
      <c r="G72" s="104"/>
      <c r="H72" s="81" t="s">
        <v>0</v>
      </c>
      <c r="I72" s="104"/>
      <c r="J72" s="81">
        <v>4576</v>
      </c>
      <c r="K72" s="104">
        <f t="shared" si="39"/>
        <v>1.4666666666666666</v>
      </c>
    </row>
    <row r="73" spans="1:11" ht="29" x14ac:dyDescent="0.35">
      <c r="A73" s="97" t="s">
        <v>61</v>
      </c>
      <c r="B73" s="81" t="s">
        <v>0</v>
      </c>
      <c r="C73" s="104"/>
      <c r="D73" s="81" t="s">
        <v>0</v>
      </c>
      <c r="E73" s="104"/>
      <c r="F73" s="81">
        <v>-1955</v>
      </c>
      <c r="G73" s="104">
        <f>F73/$F$74</f>
        <v>-0.20594121984620248</v>
      </c>
      <c r="H73" s="81">
        <v>-2468</v>
      </c>
      <c r="I73" s="104">
        <f t="shared" si="38"/>
        <v>-0.30035292685895093</v>
      </c>
      <c r="J73" s="81">
        <v>-945</v>
      </c>
      <c r="K73" s="104">
        <f t="shared" si="39"/>
        <v>-0.30288461538461536</v>
      </c>
    </row>
    <row r="74" spans="1:11" x14ac:dyDescent="0.35">
      <c r="A74" s="88" t="s">
        <v>55</v>
      </c>
      <c r="B74" s="82">
        <f>SUM(B69:B73)</f>
        <v>8839</v>
      </c>
      <c r="C74" s="104">
        <f t="shared" ref="C71:C75" si="40">B74/$B$63</f>
        <v>4.4597042336665033E-2</v>
      </c>
      <c r="D74" s="82">
        <f t="shared" ref="B74:F74" si="41">SUM(D69:D73)</f>
        <v>11575</v>
      </c>
      <c r="E74" s="82"/>
      <c r="F74" s="82">
        <f t="shared" si="41"/>
        <v>9493</v>
      </c>
      <c r="G74" s="82"/>
      <c r="H74" s="82">
        <f>SUM(H69:H73)</f>
        <v>8217</v>
      </c>
      <c r="I74" s="82"/>
      <c r="J74" s="82">
        <f>SUM(J69:J73)</f>
        <v>3120</v>
      </c>
      <c r="K74" s="82"/>
    </row>
    <row r="75" spans="1:11" x14ac:dyDescent="0.35">
      <c r="A75" s="95" t="s">
        <v>62</v>
      </c>
      <c r="B75" s="81">
        <v>-1885</v>
      </c>
      <c r="C75" s="104">
        <f t="shared" si="40"/>
        <v>-9.5107393149240407E-3</v>
      </c>
      <c r="D75" s="81">
        <v>-3210</v>
      </c>
      <c r="E75" s="104">
        <f>D75/$D$76</f>
        <v>-0.38374178123132097</v>
      </c>
      <c r="F75" s="81">
        <v>-2359</v>
      </c>
      <c r="G75" s="104">
        <f>F75/$F$76</f>
        <v>-0.33067003083823943</v>
      </c>
      <c r="H75" s="81">
        <v>-1676</v>
      </c>
      <c r="I75" s="104">
        <f>H75/$H$76</f>
        <v>-0.25622993426081642</v>
      </c>
      <c r="J75" s="81">
        <v>-740</v>
      </c>
      <c r="K75" s="104">
        <f>J75/$J$76</f>
        <v>-0.31092436974789917</v>
      </c>
    </row>
    <row r="76" spans="1:11" ht="29" x14ac:dyDescent="0.35">
      <c r="A76" s="94" t="s">
        <v>63</v>
      </c>
      <c r="B76" s="82">
        <f>B74+B75</f>
        <v>6954</v>
      </c>
      <c r="C76" s="82"/>
      <c r="D76" s="82">
        <f t="shared" ref="B76:H76" si="42">D74+D75</f>
        <v>8365</v>
      </c>
      <c r="E76" s="82"/>
      <c r="F76" s="82">
        <f t="shared" si="42"/>
        <v>7134</v>
      </c>
      <c r="G76" s="82"/>
      <c r="H76" s="82">
        <f t="shared" si="42"/>
        <v>6541</v>
      </c>
      <c r="I76" s="82"/>
      <c r="J76" s="82">
        <f>J74+J75</f>
        <v>2380</v>
      </c>
      <c r="K76" s="82"/>
    </row>
    <row r="77" spans="1:11" x14ac:dyDescent="0.35">
      <c r="A77" s="95" t="s">
        <v>64</v>
      </c>
      <c r="B77" s="81">
        <v>38.729999999999997</v>
      </c>
      <c r="D77" s="81">
        <v>48.04</v>
      </c>
      <c r="F77" s="81">
        <v>40.130000000000003</v>
      </c>
      <c r="H77" s="81">
        <v>36.79</v>
      </c>
      <c r="J77" s="81">
        <v>13.36</v>
      </c>
    </row>
    <row r="78" spans="1:11" x14ac:dyDescent="0.35">
      <c r="A78" s="95" t="s">
        <v>65</v>
      </c>
      <c r="B78" s="86">
        <v>38.729999999999997</v>
      </c>
      <c r="C78" s="86"/>
      <c r="D78" s="86">
        <v>48.04</v>
      </c>
      <c r="E78" s="86"/>
      <c r="F78" s="86">
        <v>40.130000000000003</v>
      </c>
      <c r="G78" s="86"/>
      <c r="H78" s="86">
        <v>36.74</v>
      </c>
      <c r="I78" s="86"/>
      <c r="J78" s="86">
        <v>13.32</v>
      </c>
      <c r="K78" s="86"/>
    </row>
    <row r="79" spans="1:11" ht="43.5" x14ac:dyDescent="0.35">
      <c r="A79" s="98" t="s">
        <v>66</v>
      </c>
      <c r="B79" s="71" t="s">
        <v>0</v>
      </c>
      <c r="C79" s="71"/>
      <c r="D79" s="71" t="s">
        <v>0</v>
      </c>
      <c r="E79" s="71"/>
      <c r="F79" s="71">
        <v>9089</v>
      </c>
      <c r="G79" s="71"/>
      <c r="H79" s="71">
        <v>9009</v>
      </c>
      <c r="I79" s="71"/>
      <c r="J79" s="71">
        <v>3325</v>
      </c>
      <c r="K79" s="71"/>
    </row>
  </sheetData>
  <mergeCells count="2">
    <mergeCell ref="A1:J1"/>
    <mergeCell ref="A61:J62"/>
  </mergeCells>
  <conditionalFormatting sqref="C5:C13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{757FEF81-C171-48CE-BFFD-64EB25B92482}</x14:id>
        </ext>
      </extLst>
    </cfRule>
  </conditionalFormatting>
  <conditionalFormatting sqref="E5:E1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{AB73D354-ED86-40C0-AC8C-3E260D01058A}</x14:id>
        </ext>
      </extLst>
    </cfRule>
  </conditionalFormatting>
  <conditionalFormatting sqref="G5:G1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{A3CE3239-10E8-46D5-995D-EBB02EE4EDBF}</x14:id>
        </ext>
      </extLst>
    </cfRule>
  </conditionalFormatting>
  <conditionalFormatting sqref="I5:I13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{BE4D7DD1-11F3-41F4-8108-869B1DC7B4C5}</x14:id>
        </ext>
      </extLst>
    </cfRule>
  </conditionalFormatting>
  <conditionalFormatting sqref="K5:K1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{1397155F-4023-4673-98BD-22A992FFF280}</x14:id>
        </ext>
      </extLst>
    </cfRule>
  </conditionalFormatting>
  <conditionalFormatting sqref="C17:C24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{89405929-25B0-44AC-AE48-04526257C1A7}</x14:id>
        </ext>
      </extLst>
    </cfRule>
  </conditionalFormatting>
  <conditionalFormatting sqref="E17:E24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{2AF5D76F-F287-4245-BEA4-9F46E55BFAA4}</x14:id>
        </ext>
      </extLst>
    </cfRule>
  </conditionalFormatting>
  <conditionalFormatting sqref="G17:G2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{09EB264F-C136-4844-91E0-9CA3B2576758}</x14:id>
        </ext>
      </extLst>
    </cfRule>
  </conditionalFormatting>
  <conditionalFormatting sqref="I17:I2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{07250383-780A-4F46-9485-8F344E12FAAB}</x14:id>
        </ext>
      </extLst>
    </cfRule>
  </conditionalFormatting>
  <conditionalFormatting sqref="K17:K2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{87FFAF55-BFD5-423F-9BC2-A9115920F00D}</x14:id>
        </ext>
      </extLst>
    </cfRule>
  </conditionalFormatting>
  <conditionalFormatting sqref="C30:C3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{D005EF64-484A-4B08-8E90-901487DD6D38}</x14:id>
        </ext>
      </extLst>
    </cfRule>
  </conditionalFormatting>
  <conditionalFormatting sqref="E30:E3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{812E8090-395B-4BAF-A3CD-731597FC64FF}</x14:id>
        </ext>
      </extLst>
    </cfRule>
  </conditionalFormatting>
  <conditionalFormatting sqref="G30:G3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{9C089D50-2D06-49FF-8146-873D0B8D5B52}</x14:id>
        </ext>
      </extLst>
    </cfRule>
  </conditionalFormatting>
  <conditionalFormatting sqref="I30:I3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{153B05BE-69DC-4C4F-8441-2466DE109A2A}</x14:id>
        </ext>
      </extLst>
    </cfRule>
  </conditionalFormatting>
  <conditionalFormatting sqref="K30:K3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{50FE6DF9-8CDF-4326-B119-5C132213A998}</x14:id>
        </ext>
      </extLst>
    </cfRule>
  </conditionalFormatting>
  <conditionalFormatting sqref="C38:C4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{3E4E250A-6B84-4861-BA5E-1368AD099CAB}</x14:id>
        </ext>
      </extLst>
    </cfRule>
  </conditionalFormatting>
  <conditionalFormatting sqref="E38:E42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{8B761BDA-D61B-4CDE-9E21-EF7B8B3762FD}</x14:id>
        </ext>
      </extLst>
    </cfRule>
  </conditionalFormatting>
  <conditionalFormatting sqref="G38:G4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{797B15A4-7CF4-4612-A5BB-3A889ED0295F}</x14:id>
        </ext>
      </extLst>
    </cfRule>
  </conditionalFormatting>
  <conditionalFormatting sqref="I38:I4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{A1153824-85C9-4914-A4C5-6D702D8FF33C}</x14:id>
        </ext>
      </extLst>
    </cfRule>
  </conditionalFormatting>
  <conditionalFormatting sqref="K38:K4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{DAD72401-A29C-45CB-9145-4A1B8DAE5747}</x14:id>
        </ext>
      </extLst>
    </cfRule>
  </conditionalFormatting>
  <conditionalFormatting sqref="C46:C5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{D8B0FBB1-EE98-4B51-B82E-F11C23D80914}</x14:id>
        </ext>
      </extLst>
    </cfRule>
  </conditionalFormatting>
  <conditionalFormatting sqref="E46:E5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{7225E17F-7AF4-4527-BA75-7FC5A431C553}</x14:id>
        </ext>
      </extLst>
    </cfRule>
  </conditionalFormatting>
  <conditionalFormatting sqref="G46:G5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{6E72791B-0CFE-408C-B2F1-D03ECBA71090}</x14:id>
        </ext>
      </extLst>
    </cfRule>
  </conditionalFormatting>
  <conditionalFormatting sqref="I46:I5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{48DAC6E8-B840-4AB1-9272-8054D10252B7}</x14:id>
        </ext>
      </extLst>
    </cfRule>
  </conditionalFormatting>
  <conditionalFormatting sqref="K46:K5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{40F370A1-0068-4896-B8BD-0F44F9C5975C}</x14:id>
        </ext>
      </extLst>
    </cfRule>
  </conditionalFormatting>
  <pageMargins left="0.7" right="0.7" top="0.75" bottom="0.75" header="0.3" footer="0.3"/>
  <pageSetup paperSize="9" orientation="portrait" horizontalDpi="1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7FEF81-C171-48CE-BFFD-64EB25B924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C5:C13</xm:sqref>
        </x14:conditionalFormatting>
        <x14:conditionalFormatting xmlns:xm="http://schemas.microsoft.com/office/excel/2006/main">
          <x14:cfRule type="dataBar" id="{AB73D354-ED86-40C0-AC8C-3E260D0105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E5:E13</xm:sqref>
        </x14:conditionalFormatting>
        <x14:conditionalFormatting xmlns:xm="http://schemas.microsoft.com/office/excel/2006/main">
          <x14:cfRule type="dataBar" id="{A3CE3239-10E8-46D5-995D-EBB02EE4ED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G5:G13</xm:sqref>
        </x14:conditionalFormatting>
        <x14:conditionalFormatting xmlns:xm="http://schemas.microsoft.com/office/excel/2006/main">
          <x14:cfRule type="dataBar" id="{BE4D7DD1-11F3-41F4-8108-869B1DC7B4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I5:I13</xm:sqref>
        </x14:conditionalFormatting>
        <x14:conditionalFormatting xmlns:xm="http://schemas.microsoft.com/office/excel/2006/main">
          <x14:cfRule type="dataBar" id="{1397155F-4023-4673-98BD-22A992FFF2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K5:K13</xm:sqref>
        </x14:conditionalFormatting>
        <x14:conditionalFormatting xmlns:xm="http://schemas.microsoft.com/office/excel/2006/main">
          <x14:cfRule type="dataBar" id="{89405929-25B0-44AC-AE48-04526257C1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C17:C24</xm:sqref>
        </x14:conditionalFormatting>
        <x14:conditionalFormatting xmlns:xm="http://schemas.microsoft.com/office/excel/2006/main">
          <x14:cfRule type="dataBar" id="{2AF5D76F-F287-4245-BEA4-9F46E55BFA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E17:E24</xm:sqref>
        </x14:conditionalFormatting>
        <x14:conditionalFormatting xmlns:xm="http://schemas.microsoft.com/office/excel/2006/main">
          <x14:cfRule type="dataBar" id="{09EB264F-C136-4844-91E0-9CA3B25767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G17:G24</xm:sqref>
        </x14:conditionalFormatting>
        <x14:conditionalFormatting xmlns:xm="http://schemas.microsoft.com/office/excel/2006/main">
          <x14:cfRule type="dataBar" id="{07250383-780A-4F46-9485-8F344E12FA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I17:I24</xm:sqref>
        </x14:conditionalFormatting>
        <x14:conditionalFormatting xmlns:xm="http://schemas.microsoft.com/office/excel/2006/main">
          <x14:cfRule type="dataBar" id="{87FFAF55-BFD5-423F-9BC2-A9115920F0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K17:K24</xm:sqref>
        </x14:conditionalFormatting>
        <x14:conditionalFormatting xmlns:xm="http://schemas.microsoft.com/office/excel/2006/main">
          <x14:cfRule type="dataBar" id="{D005EF64-484A-4B08-8E90-901487DD6D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C30:C34</xm:sqref>
        </x14:conditionalFormatting>
        <x14:conditionalFormatting xmlns:xm="http://schemas.microsoft.com/office/excel/2006/main">
          <x14:cfRule type="dataBar" id="{812E8090-395B-4BAF-A3CD-731597FC64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E30:E34</xm:sqref>
        </x14:conditionalFormatting>
        <x14:conditionalFormatting xmlns:xm="http://schemas.microsoft.com/office/excel/2006/main">
          <x14:cfRule type="dataBar" id="{9C089D50-2D06-49FF-8146-873D0B8D5B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G30:G34</xm:sqref>
        </x14:conditionalFormatting>
        <x14:conditionalFormatting xmlns:xm="http://schemas.microsoft.com/office/excel/2006/main">
          <x14:cfRule type="dataBar" id="{153B05BE-69DC-4C4F-8441-2466DE109A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I30:I33</xm:sqref>
        </x14:conditionalFormatting>
        <x14:conditionalFormatting xmlns:xm="http://schemas.microsoft.com/office/excel/2006/main">
          <x14:cfRule type="dataBar" id="{50FE6DF9-8CDF-4326-B119-5C132213A9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K30:K34</xm:sqref>
        </x14:conditionalFormatting>
        <x14:conditionalFormatting xmlns:xm="http://schemas.microsoft.com/office/excel/2006/main">
          <x14:cfRule type="dataBar" id="{3E4E250A-6B84-4861-BA5E-1368AD099C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C38:C42</xm:sqref>
        </x14:conditionalFormatting>
        <x14:conditionalFormatting xmlns:xm="http://schemas.microsoft.com/office/excel/2006/main">
          <x14:cfRule type="dataBar" id="{8B761BDA-D61B-4CDE-9E21-EF7B8B3762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E38:E42</xm:sqref>
        </x14:conditionalFormatting>
        <x14:conditionalFormatting xmlns:xm="http://schemas.microsoft.com/office/excel/2006/main">
          <x14:cfRule type="dataBar" id="{797B15A4-7CF4-4612-A5BB-3A889ED029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G38:G42</xm:sqref>
        </x14:conditionalFormatting>
        <x14:conditionalFormatting xmlns:xm="http://schemas.microsoft.com/office/excel/2006/main">
          <x14:cfRule type="dataBar" id="{A1153824-85C9-4914-A4C5-6D702D8FF3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I38:I42</xm:sqref>
        </x14:conditionalFormatting>
        <x14:conditionalFormatting xmlns:xm="http://schemas.microsoft.com/office/excel/2006/main">
          <x14:cfRule type="dataBar" id="{DAD72401-A29C-45CB-9145-4A1B8DAE57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K38:K42</xm:sqref>
        </x14:conditionalFormatting>
        <x14:conditionalFormatting xmlns:xm="http://schemas.microsoft.com/office/excel/2006/main">
          <x14:cfRule type="dataBar" id="{D8B0FBB1-EE98-4B51-B82E-F11C23D809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C46:C53</xm:sqref>
        </x14:conditionalFormatting>
        <x14:conditionalFormatting xmlns:xm="http://schemas.microsoft.com/office/excel/2006/main">
          <x14:cfRule type="dataBar" id="{7225E17F-7AF4-4527-BA75-7FC5A431C5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E46:E53</xm:sqref>
        </x14:conditionalFormatting>
        <x14:conditionalFormatting xmlns:xm="http://schemas.microsoft.com/office/excel/2006/main">
          <x14:cfRule type="dataBar" id="{6E72791B-0CFE-408C-B2F1-D03ECBA710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G46:G53</xm:sqref>
        </x14:conditionalFormatting>
        <x14:conditionalFormatting xmlns:xm="http://schemas.microsoft.com/office/excel/2006/main">
          <x14:cfRule type="dataBar" id="{48DAC6E8-B840-4AB1-9272-8054D10252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I46:I53</xm:sqref>
        </x14:conditionalFormatting>
        <x14:conditionalFormatting xmlns:xm="http://schemas.microsoft.com/office/excel/2006/main">
          <x14:cfRule type="dataBar" id="{40F370A1-0068-4896-B8BD-0F44F9C597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K46:K53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ОФП и ОПУ</vt:lpstr>
      <vt:lpstr>Горизонтальный анализ</vt:lpstr>
      <vt:lpstr>Вертикальный анализ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Перепелова Екатерина Сергеевна</dc:creator>
  <cp:keywords/>
  <dc:description/>
  <cp:lastModifiedBy>Ekaterina Shmyrina</cp:lastModifiedBy>
  <dcterms:created xsi:type="dcterms:W3CDTF">2020-05-16T14:32:00Z</dcterms:created>
  <dcterms:modified xsi:type="dcterms:W3CDTF">2022-05-10T17:32:33Z</dcterms:modified>
  <cp:category/>
</cp:coreProperties>
</file>