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xr:revisionPtr revIDLastSave="0" documentId="13_ncr:1_{93BA9CBC-2641-1941-9233-C14CF6C90F72}" xr6:coauthVersionLast="32" xr6:coauthVersionMax="32" xr10:uidLastSave="{00000000-0000-0000-0000-000000000000}"/>
  <bookViews>
    <workbookView xWindow="0" yWindow="460" windowWidth="28800" windowHeight="16720" tabRatio="500" xr2:uid="{00000000-000D-0000-FFFF-FFFF00000000}"/>
  </bookViews>
  <sheets>
    <sheet name="Dad's Dubbel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L16" i="1"/>
  <c r="E10" i="1"/>
  <c r="E11" i="1"/>
  <c r="E12" i="1"/>
  <c r="E13" i="1"/>
  <c r="E14" i="1"/>
  <c r="E15" i="1"/>
  <c r="E17" i="1"/>
  <c r="L17" i="1" l="1"/>
  <c r="L15" i="1"/>
  <c r="L14" i="1"/>
  <c r="L13" i="1"/>
  <c r="L12" i="1"/>
  <c r="L11" i="1"/>
  <c r="L10" i="1"/>
  <c r="N7" i="1"/>
  <c r="C18" i="1" l="1"/>
  <c r="D16" i="1" l="1"/>
  <c r="F16" i="1"/>
  <c r="D10" i="1"/>
  <c r="D15" i="1"/>
  <c r="D14" i="1"/>
  <c r="F12" i="1"/>
  <c r="D13" i="1"/>
  <c r="D12" i="1"/>
  <c r="F11" i="1"/>
  <c r="D11" i="1"/>
  <c r="F15" i="1"/>
  <c r="F10" i="1"/>
  <c r="F14" i="1"/>
  <c r="F13" i="1"/>
  <c r="F17" i="1"/>
  <c r="D17" i="1"/>
  <c r="D18" i="1" l="1"/>
  <c r="H16" i="1" s="1"/>
  <c r="H13" i="1"/>
  <c r="H11" i="1"/>
  <c r="H14" i="1"/>
  <c r="H17" i="1"/>
  <c r="H12" i="1"/>
  <c r="H15" i="1"/>
  <c r="H10" i="1"/>
  <c r="F18" i="1"/>
  <c r="G16" i="1" s="1"/>
  <c r="G17" i="1" l="1"/>
  <c r="G11" i="1"/>
  <c r="G12" i="1"/>
  <c r="G13" i="1"/>
  <c r="G15" i="1"/>
  <c r="G14" i="1"/>
  <c r="G10" i="1"/>
  <c r="H18" i="1"/>
  <c r="I15" i="1" s="1"/>
  <c r="J15" i="1" s="1"/>
  <c r="M15" i="1" s="1"/>
  <c r="N15" i="1" s="1"/>
  <c r="O15" i="1" s="1"/>
  <c r="I16" i="1" l="1"/>
  <c r="J16" i="1" s="1"/>
  <c r="M16" i="1" s="1"/>
  <c r="N16" i="1" s="1"/>
  <c r="O16" i="1" s="1"/>
  <c r="I10" i="1"/>
  <c r="I13" i="1"/>
  <c r="J13" i="1" s="1"/>
  <c r="M13" i="1" s="1"/>
  <c r="N13" i="1" s="1"/>
  <c r="O13" i="1" s="1"/>
  <c r="I11" i="1"/>
  <c r="J11" i="1" s="1"/>
  <c r="M11" i="1" s="1"/>
  <c r="N11" i="1" s="1"/>
  <c r="O11" i="1" s="1"/>
  <c r="G18" i="1"/>
  <c r="I14" i="1"/>
  <c r="J14" i="1" s="1"/>
  <c r="M14" i="1" s="1"/>
  <c r="N14" i="1" s="1"/>
  <c r="O14" i="1" s="1"/>
  <c r="I17" i="1"/>
  <c r="J17" i="1" s="1"/>
  <c r="M17" i="1" s="1"/>
  <c r="N17" i="1" s="1"/>
  <c r="O17" i="1" s="1"/>
  <c r="I12" i="1"/>
  <c r="J12" i="1" s="1"/>
  <c r="M12" i="1" s="1"/>
  <c r="N12" i="1" s="1"/>
  <c r="O12" i="1" s="1"/>
  <c r="J10" i="1" l="1"/>
  <c r="M10" i="1" s="1"/>
  <c r="N10" i="1" s="1"/>
  <c r="I18" i="1"/>
  <c r="N18" i="1" l="1"/>
  <c r="O10" i="1"/>
  <c r="O18" i="1" s="1"/>
  <c r="M18" i="1"/>
  <c r="J18" i="1"/>
</calcChain>
</file>

<file path=xl/sharedStrings.xml><?xml version="1.0" encoding="utf-8"?>
<sst xmlns="http://schemas.openxmlformats.org/spreadsheetml/2006/main" count="25" uniqueCount="24">
  <si>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</si>
  <si>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</si>
  <si>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</si>
  <si>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</si>
  <si>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</si>
  <si>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</si>
  <si>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</si>
  <si>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</si>
  <si>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</si>
  <si>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</si>
  <si>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</si>
  <si>
    <t>Carafa III</t>
  </si>
  <si>
    <t>Black Malt</t>
  </si>
  <si>
    <t>Special B</t>
  </si>
  <si>
    <t>Brown Malt</t>
  </si>
  <si>
    <t>Abbey Malt</t>
  </si>
  <si>
    <t>Pale Malt</t>
  </si>
  <si>
    <t>Pils</t>
  </si>
  <si>
    <t>L</t>
  </si>
  <si>
    <t>gal.</t>
  </si>
  <si>
    <t>MCU</t>
  </si>
  <si>
    <t>SRM</t>
  </si>
  <si>
    <t>D. Morey SRM</t>
  </si>
  <si>
    <t>Crystal 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</si>
</sst>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8"/>
  <sheetViews>
    <sheetView tabSelected="1" workbookViewId="0">
      <selection activeCell="J15" sqref="J15"/>
    </sheetView>
  </sheetViews>
  <sheetFormatPr baseColWidth="10" defaultRowHeight="16" x14ac:dyDescent="0.2"/>
  <cols>
    <col min="2" max="2" width="19.83203125" customWidth="1"/>
    <col min="6" max="7" width="16.6640625" customWidth="1"/>
    <col min="8" max="8" width="24.1640625" customWidth="1"/>
    <col min="9" max="9" width="18.6640625" customWidth="1"/>
    <col min="14" max="14" width="12.6640625" customWidth="1"/>
  </cols>
  <sheetData>
    <row r="3" spans="1:15" x14ac:dyDescent="0.2">
      <c r="A3" t="s">
        <v>4</v>
      </c>
      <c r="C3" t="s">
        <v>5</v>
      </c>
    </row>
    <row r="5" spans="1:15" x14ac:dyDescent="0.2">
      <c r="A5" t="s">
        <v>6</v>
      </c>
      <c r="C5" t="s">
        <v>7</v>
      </c>
    </row>
    <row r="7" spans="1:15" x14ac:dyDescent="0.2">
      <c r="E7">
        <v>2.25</v>
      </c>
      <c r="J7">
        <v>9</v>
      </c>
      <c r="K7" t="s">
        <v>3</v>
      </c>
      <c r="L7">
        <v>20</v>
      </c>
      <c r="M7" t="s">
        <v>18</v>
      </c>
      <c r="N7">
        <f>0.264172052*L7</f>
        <v>5.2834410399999996</v>
      </c>
      <c r="O7" t="s">
        <v>19</v>
      </c>
    </row>
    <row r="9" spans="1:15" x14ac:dyDescent="0.2">
      <c r="C9" t="s">
        <v>0</v>
      </c>
      <c r="D9" t="s">
        <v>2</v>
      </c>
      <c r="E9" t="s">
        <v>8</v>
      </c>
      <c r="F9" t="s">
        <v>1</v>
      </c>
      <c r="H9" t="s">
        <v>9</v>
      </c>
      <c r="J9" t="s">
        <v>10</v>
      </c>
      <c r="L9" t="s">
        <v>21</v>
      </c>
      <c r="M9" t="s">
        <v>20</v>
      </c>
      <c r="N9" t="s">
        <v>22</v>
      </c>
      <c r="O9" t="s">
        <v>0</v>
      </c>
    </row>
    <row r="10" spans="1:15" x14ac:dyDescent="0.2">
      <c r="A10">
        <v>1</v>
      </c>
      <c r="B10" t="s">
        <v>17</v>
      </c>
      <c r="C10">
        <v>3</v>
      </c>
      <c r="D10">
        <f t="shared" ref="D10:D15" si="0">C10/C$18</f>
        <v>9.6899224806201549E-4</v>
      </c>
      <c r="E10">
        <f t="shared" ref="E10:E15" si="1">((A10-0.5*$A$18)/A$18)*$E$7</f>
        <v>-0.875</v>
      </c>
      <c r="F10">
        <f t="shared" ref="F10:F15" si="2">C$18/C10</f>
        <v>1032</v>
      </c>
      <c r="G10">
        <f t="shared" ref="G10:G15" si="3">F10/F$18</f>
        <v>0.62945453255831485</v>
      </c>
      <c r="H10">
        <f t="shared" ref="H10:H15" si="4">D$18/D10+(E10*F10)</f>
        <v>129</v>
      </c>
      <c r="I10">
        <f t="shared" ref="I10:I15" si="5">H10/H$18</f>
        <v>0.29397619693800986</v>
      </c>
      <c r="J10">
        <f>I10*J$7</f>
        <v>2.6457857724420886</v>
      </c>
      <c r="L10">
        <f>C10/1.97</f>
        <v>1.5228426395939088</v>
      </c>
      <c r="M10">
        <f>L10*J10/N$7</f>
        <v>0.76259304476041234</v>
      </c>
      <c r="N10">
        <f>1.49*M10^0.69</f>
        <v>1.2358573021762675</v>
      </c>
      <c r="O10">
        <f>1.97*N10</f>
        <v>2.4346388852872471</v>
      </c>
    </row>
    <row r="11" spans="1:15" x14ac:dyDescent="0.2">
      <c r="A11">
        <v>2</v>
      </c>
      <c r="B11" t="s">
        <v>16</v>
      </c>
      <c r="C11">
        <v>7</v>
      </c>
      <c r="D11">
        <f t="shared" si="0"/>
        <v>2.2609819121447027E-3</v>
      </c>
      <c r="E11">
        <f t="shared" si="1"/>
        <v>-0.625</v>
      </c>
      <c r="F11">
        <f t="shared" si="2"/>
        <v>442.28571428571428</v>
      </c>
      <c r="G11">
        <f t="shared" si="3"/>
        <v>0.26976622823927776</v>
      </c>
      <c r="H11">
        <f t="shared" si="4"/>
        <v>165.85714285714289</v>
      </c>
      <c r="I11">
        <f t="shared" si="5"/>
        <v>0.3779693960631556</v>
      </c>
      <c r="J11">
        <f t="shared" ref="J11:J17" si="6">I11*J$7</f>
        <v>3.4017245645684007</v>
      </c>
      <c r="L11">
        <f t="shared" ref="L11:L17" si="7">C11/1.97</f>
        <v>3.5532994923857868</v>
      </c>
      <c r="M11">
        <f t="shared" ref="M11:M17" si="8">L11*J11/N$7</f>
        <v>2.2877791342812372</v>
      </c>
      <c r="N11">
        <f t="shared" ref="N11:N17" si="9">1.49*M11^0.69</f>
        <v>2.6374363880534983</v>
      </c>
      <c r="O11">
        <f t="shared" ref="O11:O17" si="10">1.97*N11</f>
        <v>5.1957496844653921</v>
      </c>
    </row>
    <row r="12" spans="1:15" x14ac:dyDescent="0.2">
      <c r="A12">
        <v>3</v>
      </c>
      <c r="B12" t="s">
        <v>15</v>
      </c>
      <c r="C12">
        <v>45</v>
      </c>
      <c r="D12">
        <f t="shared" si="0"/>
        <v>1.4534883720930232E-2</v>
      </c>
      <c r="E12">
        <f t="shared" si="1"/>
        <v>-0.375</v>
      </c>
      <c r="F12">
        <f t="shared" si="2"/>
        <v>68.8</v>
      </c>
      <c r="G12">
        <f t="shared" si="3"/>
        <v>4.1963635503887653E-2</v>
      </c>
      <c r="H12">
        <f t="shared" si="4"/>
        <v>43</v>
      </c>
      <c r="I12">
        <f t="shared" si="5"/>
        <v>9.7992065646003282E-2</v>
      </c>
      <c r="J12">
        <f t="shared" si="6"/>
        <v>0.88192859081402952</v>
      </c>
      <c r="L12">
        <f t="shared" si="7"/>
        <v>22.842639593908629</v>
      </c>
      <c r="M12">
        <f t="shared" si="8"/>
        <v>3.812965223802061</v>
      </c>
      <c r="N12">
        <f t="shared" si="9"/>
        <v>3.7519550869240561</v>
      </c>
      <c r="O12">
        <f t="shared" si="10"/>
        <v>7.3913515212403906</v>
      </c>
    </row>
    <row r="13" spans="1:15" x14ac:dyDescent="0.2">
      <c r="A13">
        <v>4</v>
      </c>
      <c r="B13" t="s">
        <v>14</v>
      </c>
      <c r="C13">
        <v>56</v>
      </c>
      <c r="D13">
        <f t="shared" si="0"/>
        <v>1.8087855297157621E-2</v>
      </c>
      <c r="E13">
        <f t="shared" si="1"/>
        <v>-0.125</v>
      </c>
      <c r="F13">
        <f t="shared" si="2"/>
        <v>55.285714285714285</v>
      </c>
      <c r="G13">
        <f t="shared" si="3"/>
        <v>3.372077852990972E-2</v>
      </c>
      <c r="H13">
        <f t="shared" si="4"/>
        <v>48.375000000000007</v>
      </c>
      <c r="I13">
        <f t="shared" si="5"/>
        <v>0.11024107385175372</v>
      </c>
      <c r="J13">
        <f t="shared" si="6"/>
        <v>0.99216966466578349</v>
      </c>
      <c r="L13">
        <f t="shared" si="7"/>
        <v>28.426395939086294</v>
      </c>
      <c r="M13">
        <f t="shared" si="8"/>
        <v>5.3381513133228875</v>
      </c>
      <c r="N13">
        <f t="shared" si="9"/>
        <v>4.7324493615915015</v>
      </c>
      <c r="O13">
        <f t="shared" si="10"/>
        <v>9.3229252423352573</v>
      </c>
    </row>
    <row r="14" spans="1:15" x14ac:dyDescent="0.2">
      <c r="A14">
        <v>5</v>
      </c>
      <c r="B14" t="s">
        <v>23</v>
      </c>
      <c r="C14">
        <v>135</v>
      </c>
      <c r="D14">
        <f t="shared" si="0"/>
        <v>4.3604651162790699E-2</v>
      </c>
      <c r="E14">
        <f t="shared" si="1"/>
        <v>0.125</v>
      </c>
      <c r="F14">
        <f t="shared" si="2"/>
        <v>22.933333333333334</v>
      </c>
      <c r="G14">
        <f t="shared" si="3"/>
        <v>1.3987878501295885E-2</v>
      </c>
      <c r="H14">
        <f t="shared" si="4"/>
        <v>25.8</v>
      </c>
      <c r="I14">
        <f t="shared" si="5"/>
        <v>5.879523938760197E-2</v>
      </c>
      <c r="J14">
        <f t="shared" si="6"/>
        <v>0.52915715448841771</v>
      </c>
      <c r="L14">
        <f t="shared" si="7"/>
        <v>68.527918781725887</v>
      </c>
      <c r="M14">
        <f t="shared" si="8"/>
        <v>6.86333740284371</v>
      </c>
      <c r="N14">
        <f t="shared" si="9"/>
        <v>5.6285387388814829</v>
      </c>
      <c r="O14">
        <f t="shared" si="10"/>
        <v>11.08822131559652</v>
      </c>
    </row>
    <row r="15" spans="1:15" x14ac:dyDescent="0.2">
      <c r="A15">
        <v>6</v>
      </c>
      <c r="B15" t="s">
        <v>13</v>
      </c>
      <c r="C15">
        <v>230</v>
      </c>
      <c r="D15">
        <f t="shared" si="0"/>
        <v>7.428940568475452E-2</v>
      </c>
      <c r="E15">
        <f t="shared" si="1"/>
        <v>0.375</v>
      </c>
      <c r="F15">
        <f t="shared" si="2"/>
        <v>13.460869565217392</v>
      </c>
      <c r="G15">
        <f t="shared" si="3"/>
        <v>8.2102765116301938E-3</v>
      </c>
      <c r="H15">
        <f t="shared" si="4"/>
        <v>18.508695652173913</v>
      </c>
      <c r="I15">
        <f t="shared" si="5"/>
        <v>4.217919347371446E-2</v>
      </c>
      <c r="J15">
        <f t="shared" si="6"/>
        <v>0.37961274126343014</v>
      </c>
      <c r="L15">
        <f t="shared" si="7"/>
        <v>116.751269035533</v>
      </c>
      <c r="M15">
        <f t="shared" si="8"/>
        <v>8.388523492364536</v>
      </c>
      <c r="N15">
        <f t="shared" si="9"/>
        <v>6.4644157653676135</v>
      </c>
      <c r="O15">
        <f t="shared" si="10"/>
        <v>12.734899057774198</v>
      </c>
    </row>
    <row r="16" spans="1:15" x14ac:dyDescent="0.2">
      <c r="A16">
        <v>7</v>
      </c>
      <c r="B16" t="s">
        <v>12</v>
      </c>
      <c r="C16">
        <v>1220</v>
      </c>
      <c r="D16">
        <f t="shared" ref="D16" si="11">C16/C$18</f>
        <v>0.39405684754521964</v>
      </c>
      <c r="E16">
        <f t="shared" ref="E16" si="12">((A16-0.5*$A$18)/A$18)*$E$7</f>
        <v>0.625</v>
      </c>
      <c r="F16">
        <f t="shared" ref="F16" si="13">C$18/C16</f>
        <v>2.5377049180327869</v>
      </c>
      <c r="G16">
        <f t="shared" ref="G16" si="14">F16/F$18</f>
        <v>1.5478390144876594E-3</v>
      </c>
      <c r="H16">
        <f t="shared" ref="H16" si="15">D$18/D16+(E16*F16)</f>
        <v>4.1237704918032785</v>
      </c>
      <c r="I16">
        <f t="shared" ref="I16" si="16">H16/H$18</f>
        <v>9.3975997381822822E-3</v>
      </c>
      <c r="J16">
        <f t="shared" si="6"/>
        <v>8.4578397643640543E-2</v>
      </c>
      <c r="L16">
        <f t="shared" si="7"/>
        <v>619.28934010152284</v>
      </c>
      <c r="M16">
        <f t="shared" si="8"/>
        <v>9.9137095818853584</v>
      </c>
      <c r="N16">
        <f t="shared" si="9"/>
        <v>7.2541952574180879</v>
      </c>
      <c r="O16">
        <f t="shared" si="10"/>
        <v>14.290764657113632</v>
      </c>
    </row>
    <row r="17" spans="1:15" x14ac:dyDescent="0.2">
      <c r="A17">
        <v>8</v>
      </c>
      <c r="B17" t="s">
        <v>11</v>
      </c>
      <c r="C17">
        <v>1400</v>
      </c>
      <c r="D17" s="1">
        <f>C17/C$18</f>
        <v>0.45219638242894056</v>
      </c>
      <c r="E17" s="1">
        <f>((A17-0.5*$A$18)/A$18)*$E$7</f>
        <v>0.875</v>
      </c>
      <c r="F17" s="1">
        <f>C$18/C17</f>
        <v>2.2114285714285713</v>
      </c>
      <c r="G17" s="1">
        <f>F17/F$18</f>
        <v>1.3488311411963888E-3</v>
      </c>
      <c r="H17" s="1">
        <f>D$18/D17+(E17*F17)</f>
        <v>4.1464285714285714</v>
      </c>
      <c r="I17" s="1">
        <f>H17/H$18</f>
        <v>9.4492349015788887E-3</v>
      </c>
      <c r="J17" s="1">
        <f t="shared" si="6"/>
        <v>8.5043114114210006E-2</v>
      </c>
      <c r="L17" s="1">
        <f t="shared" si="7"/>
        <v>710.65989847715741</v>
      </c>
      <c r="M17" s="1">
        <f t="shared" si="8"/>
        <v>11.438895671406186</v>
      </c>
      <c r="N17" s="1">
        <f t="shared" si="9"/>
        <v>8.0070270695253392</v>
      </c>
      <c r="O17" s="1">
        <f t="shared" si="10"/>
        <v>15.773843326964919</v>
      </c>
    </row>
    <row r="18" spans="1:15" x14ac:dyDescent="0.2">
      <c r="A18">
        <v>9</v>
      </c>
      <c r="C18">
        <f>SUM(C10:C17)</f>
        <v>3096</v>
      </c>
      <c r="D18">
        <f>SUM(D10:D17)</f>
        <v>1</v>
      </c>
      <c r="F18">
        <f>SUM(F10:F17)</f>
        <v>1639.5147649594405</v>
      </c>
      <c r="G18">
        <f>SUM(G10:G17)</f>
        <v>1.0000000000000002</v>
      </c>
      <c r="H18">
        <f>SUM(H10:H17)</f>
        <v>438.81103757254863</v>
      </c>
      <c r="I18">
        <f>SUM(I10:I17)</f>
        <v>1.0000000000000002</v>
      </c>
      <c r="J18">
        <f>SUM(J10:J17)</f>
        <v>9.0000000000000018</v>
      </c>
      <c r="M18">
        <f>SUM(M10:M17)</f>
        <v>48.805954864666383</v>
      </c>
      <c r="N18">
        <f>SUM(N10:N17)</f>
        <v>39.711874969937853</v>
      </c>
      <c r="O18">
        <f>SUM(O10:O17)</f>
        <v>78.232393690777556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Dad's Dubbel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2018-04-13T05:51:28Z</dcterms:modified>
</cp:coreProperties>
</file>