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kro/Kit/Bryg/src/art/beer/design/excel/"/>
    </mc:Choice>
  </mc:AlternateContent>
  <xr:revisionPtr revIDLastSave="0" documentId="13_ncr:1_{279539D4-97BE-AC43-9859-85A45046945C}" xr6:coauthVersionLast="31" xr6:coauthVersionMax="31" xr10:uidLastSave="{00000000-0000-0000-0000-000000000000}"/>
  <bookViews>
    <workbookView xWindow="0" yWindow="460" windowWidth="28800" windowHeight="16720" tabRatio="500" xr2:uid="{00000000-000D-0000-FFFF-FFFF00000000}"/>
  </bookViews>
  <sheets>
    <sheet name="Dad's Dubbel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E15" i="1"/>
  <c r="E17" i="1" l="1"/>
  <c r="L17" i="1"/>
  <c r="E10" i="1"/>
  <c r="E11" i="1"/>
  <c r="E12" i="1"/>
  <c r="E13" i="1"/>
  <c r="E14" i="1"/>
  <c r="E16" i="1"/>
  <c r="E18" i="1"/>
  <c r="L18" i="1" l="1"/>
  <c r="L16" i="1"/>
  <c r="L14" i="1"/>
  <c r="L13" i="1"/>
  <c r="L12" i="1"/>
  <c r="L11" i="1"/>
  <c r="L10" i="1"/>
  <c r="N7" i="1"/>
  <c r="C19" i="1" l="1"/>
  <c r="F15" i="1" l="1"/>
  <c r="D15" i="1"/>
  <c r="D17" i="1"/>
  <c r="F17" i="1"/>
  <c r="D10" i="1"/>
  <c r="D16" i="1"/>
  <c r="D14" i="1"/>
  <c r="F12" i="1"/>
  <c r="D13" i="1"/>
  <c r="D12" i="1"/>
  <c r="F11" i="1"/>
  <c r="D11" i="1"/>
  <c r="F16" i="1"/>
  <c r="F10" i="1"/>
  <c r="F14" i="1"/>
  <c r="F13" i="1"/>
  <c r="F18" i="1"/>
  <c r="D18" i="1"/>
  <c r="D19" i="1" l="1"/>
  <c r="H13" i="1"/>
  <c r="H11" i="1"/>
  <c r="H14" i="1"/>
  <c r="H18" i="1"/>
  <c r="H12" i="1"/>
  <c r="H16" i="1"/>
  <c r="F19" i="1"/>
  <c r="G17" i="1" s="1"/>
  <c r="H17" i="1" l="1"/>
  <c r="H15" i="1"/>
  <c r="H10" i="1"/>
  <c r="G15" i="1"/>
  <c r="G18" i="1"/>
  <c r="G11" i="1"/>
  <c r="G12" i="1"/>
  <c r="G13" i="1"/>
  <c r="G16" i="1"/>
  <c r="G14" i="1"/>
  <c r="G10" i="1"/>
  <c r="H19" i="1"/>
  <c r="I16" i="1" s="1"/>
  <c r="J16" i="1" s="1"/>
  <c r="M16" i="1" s="1"/>
  <c r="N16" i="1" s="1"/>
  <c r="O16" i="1" s="1"/>
  <c r="I15" i="1" l="1"/>
  <c r="J15" i="1" s="1"/>
  <c r="M15" i="1" s="1"/>
  <c r="N15" i="1" s="1"/>
  <c r="O15" i="1" s="1"/>
  <c r="I17" i="1"/>
  <c r="J17" i="1" s="1"/>
  <c r="M17" i="1" s="1"/>
  <c r="N17" i="1" s="1"/>
  <c r="O17" i="1" s="1"/>
  <c r="I10" i="1"/>
  <c r="I13" i="1"/>
  <c r="J13" i="1" s="1"/>
  <c r="M13" i="1" s="1"/>
  <c r="N13" i="1" s="1"/>
  <c r="O13" i="1" s="1"/>
  <c r="I11" i="1"/>
  <c r="J11" i="1" s="1"/>
  <c r="M11" i="1" s="1"/>
  <c r="N11" i="1" s="1"/>
  <c r="O11" i="1" s="1"/>
  <c r="G19" i="1"/>
  <c r="I14" i="1"/>
  <c r="J14" i="1" s="1"/>
  <c r="M14" i="1" s="1"/>
  <c r="N14" i="1" s="1"/>
  <c r="O14" i="1" s="1"/>
  <c r="I18" i="1"/>
  <c r="J18" i="1" s="1"/>
  <c r="M18" i="1" s="1"/>
  <c r="N18" i="1" s="1"/>
  <c r="O18" i="1" s="1"/>
  <c r="I12" i="1"/>
  <c r="J12" i="1" s="1"/>
  <c r="M12" i="1" s="1"/>
  <c r="N12" i="1" s="1"/>
  <c r="O12" i="1" s="1"/>
  <c r="J10" i="1" l="1"/>
  <c r="M10" i="1" s="1"/>
  <c r="N10" i="1" s="1"/>
  <c r="I19" i="1"/>
  <c r="N19" i="1" l="1"/>
  <c r="O10" i="1"/>
  <c r="O19" i="1" s="1"/>
  <c r="M19" i="1"/>
  <c r="J19" i="1"/>
</calcChain>
</file>

<file path=xl/sharedStrings.xml><?xml version="1.0" encoding="utf-8"?>
<sst xmlns="http://schemas.openxmlformats.org/spreadsheetml/2006/main" count="26" uniqueCount="25">
  <si>
    <t>EBC</t>
  </si>
  <si>
    <t>Inverse EBC points</t>
  </si>
  <si>
    <t>EBC %</t>
  </si>
  <si>
    <t>kg</t>
  </si>
  <si>
    <t xml:space="preserve">Assumption: </t>
  </si>
  <si>
    <t>Taste is linear to EBC (maybe not true, but it might guide a bit).</t>
  </si>
  <si>
    <t>Implies:</t>
  </si>
  <si>
    <t>Distribute malt mass via even EBC contribution per malt (aka. Taste per malt).</t>
  </si>
  <si>
    <t>Modifier</t>
  </si>
  <si>
    <t>Inverse EBC points Modified</t>
  </si>
  <si>
    <t>Mass</t>
  </si>
  <si>
    <t>Carafa III</t>
  </si>
  <si>
    <t>Black Malt</t>
  </si>
  <si>
    <t>Special B</t>
  </si>
  <si>
    <t>Brown Malt</t>
  </si>
  <si>
    <t>Abbey Malt</t>
  </si>
  <si>
    <t>Pale Malt</t>
  </si>
  <si>
    <t>L</t>
  </si>
  <si>
    <t>gal.</t>
  </si>
  <si>
    <t>MCU</t>
  </si>
  <si>
    <t>SRM</t>
  </si>
  <si>
    <t>D. Morey SRM</t>
  </si>
  <si>
    <t>Crystal Malt</t>
  </si>
  <si>
    <t>Cara Red</t>
  </si>
  <si>
    <t>Chocolate Malt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</si>
</sst>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"/>
  <sheetViews>
    <sheetView tabSelected="1" workbookViewId="0">
      <selection activeCell="A17" sqref="A17:XFD17"/>
    </sheetView>
  </sheetViews>
  <sheetFormatPr baseColWidth="10" defaultRowHeight="16" x14ac:dyDescent="0.2"/>
  <cols>
    <col min="2" max="2" width="19.83203125" customWidth="1"/>
    <col min="6" max="7" width="16.6640625" customWidth="1"/>
    <col min="8" max="8" width="24.1640625" customWidth="1"/>
    <col min="9" max="9" width="18.6640625" customWidth="1"/>
    <col min="14" max="14" width="12.6640625" customWidth="1"/>
  </cols>
  <sheetData>
    <row r="3" spans="1:15" x14ac:dyDescent="0.2">
      <c r="A3" t="s">
        <v>4</v>
      </c>
      <c r="C3" t="s">
        <v>5</v>
      </c>
    </row>
    <row r="5" spans="1:15" x14ac:dyDescent="0.2">
      <c r="A5" t="s">
        <v>6</v>
      </c>
      <c r="C5" t="s">
        <v>7</v>
      </c>
    </row>
    <row r="7" spans="1:15" x14ac:dyDescent="0.2">
      <c r="E7">
        <v>-1</v>
      </c>
      <c r="J7">
        <v>7</v>
      </c>
      <c r="K7" t="s">
        <v>3</v>
      </c>
      <c r="L7">
        <v>20</v>
      </c>
      <c r="M7" t="s">
        <v>17</v>
      </c>
      <c r="N7">
        <f>0.264172052*L7</f>
        <v>5.2834410399999996</v>
      </c>
      <c r="O7" t="s">
        <v>18</v>
      </c>
    </row>
    <row r="9" spans="1:15" x14ac:dyDescent="0.2">
      <c r="C9" t="s">
        <v>0</v>
      </c>
      <c r="D9" t="s">
        <v>2</v>
      </c>
      <c r="E9" t="s">
        <v>8</v>
      </c>
      <c r="F9" t="s">
        <v>1</v>
      </c>
      <c r="H9" t="s">
        <v>9</v>
      </c>
      <c r="J9" t="s">
        <v>10</v>
      </c>
      <c r="L9" t="s">
        <v>20</v>
      </c>
      <c r="M9" t="s">
        <v>19</v>
      </c>
      <c r="N9" t="s">
        <v>21</v>
      </c>
      <c r="O9" t="s">
        <v>0</v>
      </c>
    </row>
    <row r="10" spans="1:15" x14ac:dyDescent="0.2">
      <c r="A10">
        <v>1</v>
      </c>
      <c r="B10" t="s">
        <v>16</v>
      </c>
      <c r="C10">
        <v>7</v>
      </c>
      <c r="D10">
        <f t="shared" ref="D10:D16" si="0">C10/C$19</f>
        <v>1.7356806347632037E-3</v>
      </c>
      <c r="E10">
        <f t="shared" ref="E10:E16" si="1">((A10-0.5*$A$19)/A$19)*$E$7</f>
        <v>0.4</v>
      </c>
      <c r="F10">
        <f t="shared" ref="F10:F16" si="2">C$19/C10</f>
        <v>576.14285714285711</v>
      </c>
      <c r="G10">
        <f t="shared" ref="G10:G16" si="3">F10/F$19</f>
        <v>0.64252582650717138</v>
      </c>
      <c r="H10">
        <f t="shared" ref="H10:H16" si="4">D$19/D10+(E10*F10)</f>
        <v>806.59999999999991</v>
      </c>
      <c r="I10">
        <f t="shared" ref="I10:I16" si="5">H10/H$19</f>
        <v>0.68488176964582925</v>
      </c>
      <c r="J10">
        <f>I10*J$7</f>
        <v>4.7941723875208044</v>
      </c>
      <c r="L10">
        <f>C10/1.97</f>
        <v>3.5532994923857868</v>
      </c>
      <c r="M10">
        <f>L10*J10/N$7</f>
        <v>3.2242491554306492</v>
      </c>
      <c r="N10">
        <f>1.49*M10^0.69</f>
        <v>3.3419657812252397</v>
      </c>
      <c r="O10">
        <f>1.97*N10</f>
        <v>6.5836725890137222</v>
      </c>
    </row>
    <row r="11" spans="1:15" x14ac:dyDescent="0.2">
      <c r="A11">
        <v>2</v>
      </c>
      <c r="B11" t="s">
        <v>23</v>
      </c>
      <c r="C11">
        <v>40</v>
      </c>
      <c r="D11">
        <f t="shared" si="0"/>
        <v>9.9181750557897352E-3</v>
      </c>
      <c r="E11">
        <f t="shared" si="1"/>
        <v>0.3</v>
      </c>
      <c r="F11">
        <f t="shared" si="2"/>
        <v>100.825</v>
      </c>
      <c r="G11">
        <f t="shared" si="3"/>
        <v>0.112442019638755</v>
      </c>
      <c r="H11">
        <f t="shared" si="4"/>
        <v>131.07249999999999</v>
      </c>
      <c r="I11">
        <f t="shared" si="5"/>
        <v>0.11129328756744726</v>
      </c>
      <c r="J11">
        <f t="shared" ref="J11:J18" si="6">I11*J$7</f>
        <v>0.77905301297213081</v>
      </c>
      <c r="L11">
        <f t="shared" ref="L11:L18" si="7">C11/1.97</f>
        <v>20.304568527918782</v>
      </c>
      <c r="M11">
        <f t="shared" ref="M11:M18" si="8">L11*J11/N$7</f>
        <v>2.9939456443284604</v>
      </c>
      <c r="N11">
        <f t="shared" ref="N11:N18" si="9">1.49*M11^0.69</f>
        <v>3.1753716808371966</v>
      </c>
      <c r="O11">
        <f t="shared" ref="O11:O18" si="10">1.97*N11</f>
        <v>6.2554822112492774</v>
      </c>
    </row>
    <row r="12" spans="1:15" x14ac:dyDescent="0.2">
      <c r="A12">
        <v>3</v>
      </c>
      <c r="B12" t="s">
        <v>15</v>
      </c>
      <c r="C12">
        <v>45</v>
      </c>
      <c r="D12">
        <f t="shared" si="0"/>
        <v>1.1157946937763452E-2</v>
      </c>
      <c r="E12">
        <f t="shared" si="1"/>
        <v>0.2</v>
      </c>
      <c r="F12">
        <f t="shared" si="2"/>
        <v>89.62222222222222</v>
      </c>
      <c r="G12">
        <f t="shared" si="3"/>
        <v>9.9948461901115546E-2</v>
      </c>
      <c r="H12">
        <f t="shared" si="4"/>
        <v>107.54666666666667</v>
      </c>
      <c r="I12">
        <f t="shared" si="5"/>
        <v>9.1317569286110581E-2</v>
      </c>
      <c r="J12">
        <f t="shared" si="6"/>
        <v>0.63922298500277408</v>
      </c>
      <c r="L12">
        <f t="shared" si="7"/>
        <v>22.842639593908629</v>
      </c>
      <c r="M12">
        <f t="shared" si="8"/>
        <v>2.7636421332262713</v>
      </c>
      <c r="N12">
        <f t="shared" si="9"/>
        <v>3.0047525605835803</v>
      </c>
      <c r="O12">
        <f t="shared" si="10"/>
        <v>5.9193625443496529</v>
      </c>
    </row>
    <row r="13" spans="1:15" x14ac:dyDescent="0.2">
      <c r="A13">
        <v>4</v>
      </c>
      <c r="B13" t="s">
        <v>14</v>
      </c>
      <c r="C13">
        <v>56</v>
      </c>
      <c r="D13">
        <f t="shared" si="0"/>
        <v>1.3885445078105629E-2</v>
      </c>
      <c r="E13">
        <f t="shared" si="1"/>
        <v>0.1</v>
      </c>
      <c r="F13">
        <f t="shared" si="2"/>
        <v>72.017857142857139</v>
      </c>
      <c r="G13">
        <f t="shared" si="3"/>
        <v>8.0315728313396423E-2</v>
      </c>
      <c r="H13">
        <f t="shared" si="4"/>
        <v>79.219642857142858</v>
      </c>
      <c r="I13">
        <f t="shared" si="5"/>
        <v>6.7265173804501102E-2</v>
      </c>
      <c r="J13">
        <f t="shared" si="6"/>
        <v>0.47085621663150773</v>
      </c>
      <c r="L13">
        <f t="shared" si="7"/>
        <v>28.426395939086294</v>
      </c>
      <c r="M13">
        <f t="shared" si="8"/>
        <v>2.5333386221240826</v>
      </c>
      <c r="N13">
        <f t="shared" si="9"/>
        <v>2.8296622886618805</v>
      </c>
      <c r="O13">
        <f t="shared" si="10"/>
        <v>5.5744347086639046</v>
      </c>
    </row>
    <row r="14" spans="1:15" x14ac:dyDescent="0.2">
      <c r="A14">
        <v>5</v>
      </c>
      <c r="B14" t="s">
        <v>22</v>
      </c>
      <c r="C14">
        <v>135</v>
      </c>
      <c r="D14">
        <f t="shared" si="0"/>
        <v>3.3473840813290356E-2</v>
      </c>
      <c r="E14">
        <f t="shared" si="1"/>
        <v>0</v>
      </c>
      <c r="F14">
        <f t="shared" si="2"/>
        <v>29.874074074074073</v>
      </c>
      <c r="G14">
        <f t="shared" si="3"/>
        <v>3.331615396703852E-2</v>
      </c>
      <c r="H14">
        <f t="shared" si="4"/>
        <v>29.874074074074073</v>
      </c>
      <c r="I14">
        <f t="shared" si="5"/>
        <v>2.536599146836405E-2</v>
      </c>
      <c r="J14">
        <f t="shared" si="6"/>
        <v>0.17756194027854835</v>
      </c>
      <c r="L14">
        <f t="shared" si="7"/>
        <v>68.527918781725887</v>
      </c>
      <c r="M14">
        <f t="shared" si="8"/>
        <v>2.303035111021893</v>
      </c>
      <c r="N14">
        <f t="shared" si="9"/>
        <v>2.649559362422294</v>
      </c>
      <c r="O14">
        <f t="shared" si="10"/>
        <v>5.219631943971919</v>
      </c>
    </row>
    <row r="15" spans="1:15" x14ac:dyDescent="0.2">
      <c r="A15">
        <v>6</v>
      </c>
      <c r="B15" t="s">
        <v>13</v>
      </c>
      <c r="C15">
        <v>230</v>
      </c>
      <c r="D15">
        <f t="shared" si="0"/>
        <v>5.7029506570790978E-2</v>
      </c>
      <c r="E15">
        <f t="shared" ref="E15" si="11">((A15-0.5*$A$19)/A$19)*$E$7</f>
        <v>-0.1</v>
      </c>
      <c r="F15">
        <f t="shared" ref="F15" si="12">C$19/C15</f>
        <v>17.534782608695654</v>
      </c>
      <c r="G15">
        <f t="shared" si="3"/>
        <v>1.9555133850218263E-2</v>
      </c>
      <c r="H15">
        <f t="shared" ref="H15" si="13">D$19/D15+(E15*F15)</f>
        <v>15.781304347826085</v>
      </c>
      <c r="I15">
        <f t="shared" si="5"/>
        <v>1.3399860710461878E-2</v>
      </c>
      <c r="J15">
        <f t="shared" ref="J15" si="14">I15*J$7</f>
        <v>9.3799024973233142E-2</v>
      </c>
      <c r="L15">
        <f t="shared" ref="L15" si="15">C15/1.97</f>
        <v>116.751269035533</v>
      </c>
      <c r="M15">
        <f t="shared" ref="M15" si="16">L15*J15/N$7</f>
        <v>2.0727315999197033</v>
      </c>
      <c r="N15">
        <f t="shared" ref="N15" si="17">1.49*M15^0.69</f>
        <v>2.4637746685496049</v>
      </c>
      <c r="O15">
        <f t="shared" ref="O15" si="18">1.97*N15</f>
        <v>4.8536360970427213</v>
      </c>
    </row>
    <row r="16" spans="1:15" x14ac:dyDescent="0.2">
      <c r="A16">
        <v>7</v>
      </c>
      <c r="B16" t="s">
        <v>24</v>
      </c>
      <c r="C16">
        <v>900</v>
      </c>
      <c r="D16">
        <f t="shared" si="0"/>
        <v>0.22315893875526904</v>
      </c>
      <c r="E16">
        <f t="shared" si="1"/>
        <v>-0.2</v>
      </c>
      <c r="F16">
        <f t="shared" si="2"/>
        <v>4.4811111111111108</v>
      </c>
      <c r="G16">
        <f t="shared" si="3"/>
        <v>4.9974230950557775E-3</v>
      </c>
      <c r="H16">
        <f t="shared" si="4"/>
        <v>3.5848888888888886</v>
      </c>
      <c r="I16">
        <f t="shared" si="5"/>
        <v>3.0439189762036857E-3</v>
      </c>
      <c r="J16">
        <f t="shared" si="6"/>
        <v>2.1307432833425798E-2</v>
      </c>
      <c r="L16">
        <f t="shared" si="7"/>
        <v>456.85279187817258</v>
      </c>
      <c r="M16">
        <f t="shared" si="8"/>
        <v>1.8424280888175137</v>
      </c>
      <c r="N16">
        <f t="shared" si="9"/>
        <v>2.2714634091941801</v>
      </c>
      <c r="O16">
        <f t="shared" si="10"/>
        <v>4.4747829161125345</v>
      </c>
    </row>
    <row r="17" spans="1:15" x14ac:dyDescent="0.2">
      <c r="A17">
        <v>8</v>
      </c>
      <c r="B17" t="s">
        <v>12</v>
      </c>
      <c r="C17">
        <v>1220</v>
      </c>
      <c r="D17">
        <f t="shared" ref="D17" si="19">C17/C$19</f>
        <v>0.30250433920158692</v>
      </c>
      <c r="E17">
        <f t="shared" ref="E17" si="20">((A17-0.5*$A$19)/A$19)*$E$7</f>
        <v>-0.3</v>
      </c>
      <c r="F17">
        <f t="shared" ref="F17" si="21">C$19/C17</f>
        <v>3.305737704918033</v>
      </c>
      <c r="G17">
        <f t="shared" ref="G17" si="22">F17/F$19</f>
        <v>3.6866235947132786E-3</v>
      </c>
      <c r="H17">
        <f t="shared" ref="H17" si="23">D$19/D17+(E17*F17)</f>
        <v>2.3140163934426226</v>
      </c>
      <c r="I17">
        <f t="shared" ref="I17" si="24">H17/H$19</f>
        <v>1.9648247489839365E-3</v>
      </c>
      <c r="J17">
        <f t="shared" si="6"/>
        <v>1.3753773242887556E-2</v>
      </c>
      <c r="L17">
        <f t="shared" si="7"/>
        <v>619.28934010152284</v>
      </c>
      <c r="M17">
        <f t="shared" si="8"/>
        <v>1.6121245777153248</v>
      </c>
      <c r="N17">
        <f t="shared" si="9"/>
        <v>2.0715303559587701</v>
      </c>
      <c r="O17">
        <f t="shared" si="10"/>
        <v>4.0809148012387775</v>
      </c>
    </row>
    <row r="18" spans="1:15" x14ac:dyDescent="0.2">
      <c r="A18">
        <v>9</v>
      </c>
      <c r="B18" t="s">
        <v>11</v>
      </c>
      <c r="C18">
        <v>1400</v>
      </c>
      <c r="D18" s="1">
        <f>C18/C$19</f>
        <v>0.34713612695264073</v>
      </c>
      <c r="E18" s="1">
        <f>((A18-0.5*$A$19)/A$19)*$E$7</f>
        <v>-0.4</v>
      </c>
      <c r="F18" s="1">
        <f>C$19/C18</f>
        <v>2.8807142857142858</v>
      </c>
      <c r="G18" s="1">
        <f>F18/F$19</f>
        <v>3.2126291325358571E-3</v>
      </c>
      <c r="H18" s="1">
        <f>D$19/D18+(E18*F18)</f>
        <v>1.728428571428571</v>
      </c>
      <c r="I18" s="1">
        <f>H18/H$19</f>
        <v>1.4676037920982054E-3</v>
      </c>
      <c r="J18" s="1">
        <f t="shared" si="6"/>
        <v>1.0273226544687437E-2</v>
      </c>
      <c r="L18" s="1">
        <f t="shared" si="7"/>
        <v>710.65989847715741</v>
      </c>
      <c r="M18" s="1">
        <f t="shared" si="8"/>
        <v>1.3818210666131354</v>
      </c>
      <c r="N18" s="1">
        <f t="shared" si="9"/>
        <v>1.8625074428834252</v>
      </c>
      <c r="O18" s="1">
        <f t="shared" si="10"/>
        <v>3.6691396624803474</v>
      </c>
    </row>
    <row r="19" spans="1:15" x14ac:dyDescent="0.2">
      <c r="A19">
        <v>10</v>
      </c>
      <c r="C19">
        <f>SUM(C10:C18)</f>
        <v>4033</v>
      </c>
      <c r="D19">
        <f>SUM(D10:D18)</f>
        <v>1</v>
      </c>
      <c r="F19">
        <f>SUM(F10:F18)</f>
        <v>896.68435629244959</v>
      </c>
      <c r="G19">
        <f>SUM(G10:G18)</f>
        <v>1</v>
      </c>
      <c r="H19">
        <f>SUM(H10:H18)</f>
        <v>1177.7215217994697</v>
      </c>
      <c r="I19">
        <f>SUM(I10:I18)</f>
        <v>1</v>
      </c>
      <c r="J19">
        <f>SUM(J10:J18)</f>
        <v>7</v>
      </c>
      <c r="M19">
        <f>SUM(M10:M18)</f>
        <v>20.727315999197032</v>
      </c>
      <c r="N19">
        <f>SUM(N10:N18)</f>
        <v>23.670587550316171</v>
      </c>
      <c r="O19">
        <f>SUM(O10:O18)</f>
        <v>46.631057474122855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Dad's Dubbel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2017-10-09T12:08:15Z</dcterms:created>
  <dcterms:modified xsi:type="dcterms:W3CDTF">2018-04-04T22:05:16Z</dcterms:modified>
</cp:coreProperties>
</file>