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\Dropbox\2014 Machine Learning\"/>
    </mc:Choice>
  </mc:AlternateContent>
  <bookViews>
    <workbookView xWindow="0" yWindow="0" windowWidth="20490" windowHeight="7755"/>
  </bookViews>
  <sheets>
    <sheet name="General information" sheetId="1" r:id="rId1"/>
    <sheet name="Sheet1" sheetId="6" r:id="rId2"/>
  </sheets>
  <definedNames>
    <definedName name="_xlnm._FilterDatabase" localSheetId="0" hidden="1">'General information'!$A$13:$GH$189</definedName>
    <definedName name="Base_Rating_CM_2008">'General information'!#REF!</definedName>
    <definedName name="Base_Rating_CM_2009">'General information'!#REF!</definedName>
    <definedName name="Base_Rating_CM_2010">'General information'!#REF!</definedName>
    <definedName name="Base_Rating_CM_2011">'General information'!#REF!</definedName>
    <definedName name="Base_Rating_CM_2012">'General information'!#REF!</definedName>
    <definedName name="Base_Rating_CM_2013">'General information'!$BF$53:$BF$189</definedName>
    <definedName name="Base_Rating_ES_2008">'General information'!#REF!</definedName>
    <definedName name="Base_Rating_ES_2009">'General information'!#REF!</definedName>
    <definedName name="Base_Rating_ES_2010">'General information'!#REF!</definedName>
    <definedName name="Base_Rating_ES_2011">'General information'!#REF!</definedName>
    <definedName name="Base_Rating_ES_2012">'General information'!#REF!</definedName>
    <definedName name="Base_Rating_ES_2013">'General information'!$EL$53:$EL$189</definedName>
    <definedName name="Base_Rating_LHR_2008">'General information'!#REF!</definedName>
    <definedName name="Base_Rating_LHR_2009">'General information'!#REF!</definedName>
    <definedName name="Base_Rating_LHR_2010">'General information'!#REF!</definedName>
    <definedName name="Base_Rating_LHR_2011">'General information'!#REF!</definedName>
    <definedName name="Base_Rating_LHR_2012">'General information'!#REF!</definedName>
    <definedName name="Base_Rating_LHR_2013">'General information'!$DF$53:$DF$189</definedName>
    <definedName name="Base_Rating_SM_2008">'General information'!#REF!</definedName>
    <definedName name="Base_Rating_SM_2009">'General information'!#REF!</definedName>
    <definedName name="Base_Rating_SM_2010">'General information'!#REF!</definedName>
    <definedName name="Base_Rating_SM_2011">'General information'!#REF!</definedName>
    <definedName name="Base_Rating_SM_2012">'General information'!#REF!</definedName>
    <definedName name="Base_Rating_SM_2013">'General information'!$V$53:$V$189</definedName>
    <definedName name="Base_Rating_SRM_2008">'General information'!#REF!</definedName>
    <definedName name="Base_Rating_SRM_2009">'General information'!#REF!</definedName>
    <definedName name="Base_Rating_SRM_2010">'General information'!#REF!</definedName>
    <definedName name="Base_Rating_SRM_2011">'General information'!#REF!</definedName>
    <definedName name="Base_Rating_SRM_2012">'General information'!#REF!</definedName>
    <definedName name="Base_Rating_SRM_2013">'General information'!$BU$53:$BU$189</definedName>
    <definedName name="Base_Rating_SS_2008">'General information'!#REF!</definedName>
    <definedName name="Base_Rating_SS_2009">'General information'!#REF!</definedName>
    <definedName name="Base_Rating_SS_2010">'General information'!#REF!</definedName>
    <definedName name="Base_Rating_SS_2011">'General information'!#REF!</definedName>
    <definedName name="Base_Rating_SS_2012">'General information'!#REF!</definedName>
    <definedName name="Base_Rating_SS_2013">'General information'!$AN$53:$AN$189</definedName>
    <definedName name="Bins_Array">'General information'!#REF!</definedName>
    <definedName name="CM2.1">'General information'!$AP$10</definedName>
    <definedName name="CM2.2">'General information'!$AQ$10</definedName>
    <definedName name="CM2.3">'General information'!$AR$10</definedName>
    <definedName name="CM2.4">'General information'!$AS$10</definedName>
    <definedName name="CM3.1">'General information'!$AT$10</definedName>
    <definedName name="CM3.2">'General information'!$AU$10</definedName>
    <definedName name="CM3.3">'General information'!$AV$10</definedName>
    <definedName name="CM3.4">'General information'!$AW$10</definedName>
    <definedName name="CM3.5">'General information'!$AX$10</definedName>
    <definedName name="CM4.1">'General information'!$AY$10</definedName>
    <definedName name="CM4.2">'General information'!$AZ$10</definedName>
    <definedName name="CM4.3">'General information'!$BA$10</definedName>
    <definedName name="CM5.1">'General information'!$BB$10</definedName>
    <definedName name="CM5.2">'General information'!$BC$10</definedName>
    <definedName name="CM5.3">'General information'!$BD$10</definedName>
    <definedName name="CM5.4">'General information'!$BE$10</definedName>
    <definedName name="ES2.1">'General information'!$DH$10</definedName>
    <definedName name="ES2.2">'General information'!$DI$10</definedName>
    <definedName name="ES2.3">'General information'!$DJ$10</definedName>
    <definedName name="ES2.4">'General information'!$DK$10</definedName>
    <definedName name="ES3.1">'General information'!$DL$10</definedName>
    <definedName name="ES3.2">'General information'!$DM$10</definedName>
    <definedName name="ES3.3">'General information'!$DN$10</definedName>
    <definedName name="ES3.4">'General information'!$DO$10</definedName>
    <definedName name="ES3.5">'General information'!$DP$10</definedName>
    <definedName name="ES3.6">'General information'!$DQ$10</definedName>
    <definedName name="ES3.7">'General information'!$DR$10</definedName>
    <definedName name="ES3.8">'General information'!$DS$10</definedName>
    <definedName name="ES3.9">'General information'!$DT$10</definedName>
    <definedName name="ES4.1">'General information'!$DU$10</definedName>
    <definedName name="ES4.10">'General information'!$ED$10</definedName>
    <definedName name="ES4.2">'General information'!$DV$10</definedName>
    <definedName name="ES4.3">'General information'!$DW$10</definedName>
    <definedName name="ES4.4">'General information'!$DX$10</definedName>
    <definedName name="ES4.5">'General information'!$DY$10</definedName>
    <definedName name="ES4.6">'General information'!$DZ$10</definedName>
    <definedName name="ES4.7">'General information'!$EA$10</definedName>
    <definedName name="ES4.8">'General information'!$EB$10</definedName>
    <definedName name="ES4.9">'General information'!$EC$10</definedName>
    <definedName name="ES5.1">'General information'!$EE$10</definedName>
    <definedName name="ES5.2">'General information'!$EF$10</definedName>
    <definedName name="ES5.3">'General information'!$EG$10</definedName>
    <definedName name="ES5.4">'General information'!$EH$10</definedName>
    <definedName name="ES5.5">'General information'!$EI$10</definedName>
    <definedName name="ES5.6">'General information'!$EJ$10</definedName>
    <definedName name="ES5.7">'General information'!$EK$10</definedName>
    <definedName name="LHR2.1">'General information'!$BW$10</definedName>
    <definedName name="LHR2.2">'General information'!$BX$10</definedName>
    <definedName name="LHR2.3">'General information'!$BY$10</definedName>
    <definedName name="LHR2.4">'General information'!$BZ$10</definedName>
    <definedName name="LHR2.44">'General information'!$BZ$10</definedName>
    <definedName name="LHR3.1">'General information'!$CA$10</definedName>
    <definedName name="LHR3.10">'General information'!$CJ$10</definedName>
    <definedName name="LHR3.2">'General information'!$CB$10</definedName>
    <definedName name="LHR3.3">'General information'!$CC$10</definedName>
    <definedName name="LHR3.4">'General information'!$CD$10</definedName>
    <definedName name="LHR3.5">'General information'!$CE$10</definedName>
    <definedName name="LHR3.6">'General information'!$CF$10</definedName>
    <definedName name="LHR3.7">'General information'!$CG$10</definedName>
    <definedName name="LHR3.8">'General information'!$CH$10</definedName>
    <definedName name="LHR3.9">'General information'!$CI$10</definedName>
    <definedName name="LHR4.1">'General information'!$CK$10</definedName>
    <definedName name="LHR4.10">'General information'!$CT$10</definedName>
    <definedName name="LHR4.11">'General information'!$CU$10</definedName>
    <definedName name="LHR4.12">'General information'!$CV$10</definedName>
    <definedName name="LHR4.2">'General information'!$CL$10</definedName>
    <definedName name="LHR4.3">'General information'!$CM$10</definedName>
    <definedName name="LHR4.4">'General information'!$CN$10</definedName>
    <definedName name="LHR4.5">'General information'!$CO$10</definedName>
    <definedName name="LHR4.6">'General information'!$CP$10</definedName>
    <definedName name="LHR4.7">'General information'!$CQ$10</definedName>
    <definedName name="LHR4.8">'General information'!$CR$10</definedName>
    <definedName name="LHR4.9">'General information'!$CS$10</definedName>
    <definedName name="LHR5.1">'General information'!$CW$10</definedName>
    <definedName name="LHR5.2">'General information'!$CX$10</definedName>
    <definedName name="LHR5.3">'General information'!$CY$10</definedName>
    <definedName name="LHR5.4">'General information'!$CZ$10</definedName>
    <definedName name="LHR5.5">'General information'!$DA$10</definedName>
    <definedName name="LHR5.6">'General information'!$DB$10</definedName>
    <definedName name="LHR5.7">'General information'!$DC$10</definedName>
    <definedName name="LHR5.8">'General information'!$DD$10</definedName>
    <definedName name="LHR5.9">'General information'!$DE$10</definedName>
    <definedName name="Model_Rating_CM_2008">'General information'!#REF!</definedName>
    <definedName name="Model_Rating_CM_2009">'General information'!#REF!</definedName>
    <definedName name="Model_Rating_CM_2010">'General information'!#REF!</definedName>
    <definedName name="Model_Rating_CM_2011">'General information'!#REF!</definedName>
    <definedName name="Model_Rating_CM_2012">'General information'!#REF!</definedName>
    <definedName name="Model_Rating_CM_2013">'General information'!$BG$53:$BG$189</definedName>
    <definedName name="Model_Rating_ES_2008">'General information'!#REF!</definedName>
    <definedName name="Model_Rating_ES_2009">'General information'!#REF!</definedName>
    <definedName name="Model_Rating_ES_2010">'General information'!#REF!</definedName>
    <definedName name="Model_Rating_ES_2011">'General information'!#REF!</definedName>
    <definedName name="Model_Rating_ES_2012">'General information'!#REF!</definedName>
    <definedName name="Model_Rating_ES_2013">'General information'!$EM$53:$EM$189</definedName>
    <definedName name="Model_Rating_LHR_2008">'General information'!#REF!</definedName>
    <definedName name="Model_Rating_LHR_2009">'General information'!#REF!</definedName>
    <definedName name="Model_Rating_LHR_2010">'General information'!#REF!</definedName>
    <definedName name="Model_Rating_LHR_2011">'General information'!#REF!</definedName>
    <definedName name="Model_Rating_LHR_2012">'General information'!#REF!</definedName>
    <definedName name="Model_Rating_LHR_2013">'General information'!$DG$53:$DG$189</definedName>
    <definedName name="Model_Rating_SM_2008">'General information'!#REF!</definedName>
    <definedName name="Model_Rating_SM_2009">'General information'!#REF!</definedName>
    <definedName name="Model_Rating_SM_2010">'General information'!#REF!</definedName>
    <definedName name="Model_Rating_SM_2011">'General information'!#REF!</definedName>
    <definedName name="Model_Rating_SM_2012">'General information'!#REF!</definedName>
    <definedName name="Model_Rating_SM_2013">'General information'!$W$53:$W$189</definedName>
    <definedName name="Model_Rating_SRM_2008">'General information'!#REF!</definedName>
    <definedName name="Model_Rating_SRM_2009">'General information'!#REF!</definedName>
    <definedName name="Model_Rating_SRM_2010">'General information'!#REF!</definedName>
    <definedName name="Model_Rating_SRM_2011">'General information'!#REF!</definedName>
    <definedName name="Model_Rating_SRM_2012">'General information'!#REF!</definedName>
    <definedName name="Model_Rating_SRM_2013">'General information'!$BV$53:$BV$189</definedName>
    <definedName name="Model_Rating_SS_2008">'General information'!#REF!</definedName>
    <definedName name="Model_Rating_SS_2009">'General information'!#REF!</definedName>
    <definedName name="Model_Rating_SS_2010">'General information'!#REF!</definedName>
    <definedName name="Model_Rating_SS_2011">'General information'!#REF!</definedName>
    <definedName name="Model_Rating_SS_2012">'General information'!#REF!</definedName>
    <definedName name="Model_Rating_SS_2013">'General information'!$AO$53:$AO$189</definedName>
    <definedName name="SM_2.1">'General information'!$F$10</definedName>
    <definedName name="SM_2.2">'General information'!$G$10</definedName>
    <definedName name="SM_2.3">'General information'!$H$10</definedName>
    <definedName name="SM_2.4">'General information'!$I$10</definedName>
    <definedName name="SM_3.1">'General information'!$J$10</definedName>
    <definedName name="SM_3.2">'General information'!$K$10</definedName>
    <definedName name="SM_3.3">'General information'!$L$10</definedName>
    <definedName name="SM_4.1">'General information'!$M$10</definedName>
    <definedName name="SM_4.2">'General information'!$N$10</definedName>
    <definedName name="SM_4.3">'General information'!$O$10</definedName>
    <definedName name="SM_4.4">'General information'!$P$10</definedName>
    <definedName name="SM_4.5">'General information'!$Q$10</definedName>
    <definedName name="SM_5.1">'General information'!$R$10</definedName>
    <definedName name="SM_5.2">'General information'!$S$10</definedName>
    <definedName name="SM_5.3">'General information'!$T$10</definedName>
    <definedName name="SM_5.4">'General information'!$U$10</definedName>
    <definedName name="SRM2.1">'General information'!$BH$10</definedName>
    <definedName name="SRM2.2">'General information'!$BI$10</definedName>
    <definedName name="SRM2.3">'General information'!$BJ$10</definedName>
    <definedName name="SRM2.4">'General information'!$BK$10</definedName>
    <definedName name="SRM3.1">'General information'!$BL$10</definedName>
    <definedName name="SRM3.2">'General information'!$BM$10</definedName>
    <definedName name="SRM3.3">'General information'!$BN$10</definedName>
    <definedName name="SRM4.1">'General information'!$BO$10</definedName>
    <definedName name="SRM4.2">'General information'!$BP$10</definedName>
    <definedName name="SRM4.3">'General information'!$BQ$10</definedName>
    <definedName name="SRM5.1">'General information'!$BR$10</definedName>
    <definedName name="SRM5.2">'General information'!$BS$10</definedName>
    <definedName name="SRM5.3">'General information'!$BT$10</definedName>
    <definedName name="SS_2.1">'General information'!$X$10</definedName>
    <definedName name="SS_2.2">'General information'!$Y$10</definedName>
    <definedName name="SS_2.3">'General information'!$Z$10</definedName>
    <definedName name="SS_3.1">'General information'!$AA$10</definedName>
    <definedName name="SS_3.2">'General information'!$AB$10</definedName>
    <definedName name="SS_3.3">'General information'!$AC$10</definedName>
    <definedName name="SS_4.1">'General information'!$AD$10</definedName>
    <definedName name="SS_4.2">'General information'!$AE$10</definedName>
    <definedName name="SS_4.3">'General information'!$AF$10</definedName>
    <definedName name="SS_4.4">'General information'!$AG$10</definedName>
    <definedName name="SS_4.5">'General information'!$AH$10</definedName>
    <definedName name="SS_4.6">'General information'!$AI$10</definedName>
    <definedName name="SS_5.1">'General information'!$AJ$10</definedName>
    <definedName name="SS_5.2">'General information'!$AK$10</definedName>
    <definedName name="SS_5.3">'General information'!$AL$10</definedName>
    <definedName name="SS_5.4">'General information'!$AM$10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61" i="1"/>
  <c r="A169" i="1"/>
  <c r="A170" i="1"/>
  <c r="A171" i="1"/>
  <c r="A184" i="1"/>
  <c r="A188" i="1"/>
  <c r="A162" i="1"/>
  <c r="A167" i="1"/>
  <c r="A176" i="1"/>
  <c r="A168" i="1"/>
  <c r="A55" i="1"/>
  <c r="A107" i="1"/>
  <c r="A164" i="1"/>
  <c r="A166" i="1"/>
  <c r="A172" i="1"/>
  <c r="A173" i="1"/>
  <c r="A181" i="1"/>
  <c r="A187" i="1"/>
  <c r="A62" i="1"/>
  <c r="A189" i="1"/>
  <c r="A186" i="1"/>
  <c r="A174" i="1"/>
  <c r="A182" i="1"/>
  <c r="A175" i="1"/>
  <c r="A178" i="1"/>
  <c r="A165" i="1"/>
  <c r="A185" i="1"/>
  <c r="A177" i="1"/>
  <c r="A183" i="1"/>
  <c r="A16" i="1"/>
  <c r="A24" i="1"/>
  <c r="A31" i="1"/>
  <c r="A32" i="1"/>
  <c r="A36" i="1"/>
  <c r="A38" i="1"/>
  <c r="A39" i="1"/>
  <c r="A40" i="1"/>
  <c r="A47" i="1"/>
  <c r="A58" i="1"/>
  <c r="A71" i="1"/>
  <c r="A72" i="1"/>
  <c r="A73" i="1"/>
  <c r="A76" i="1"/>
  <c r="A77" i="1"/>
  <c r="A84" i="1"/>
  <c r="A89" i="1"/>
  <c r="A91" i="1"/>
  <c r="A109" i="1"/>
  <c r="A113" i="1"/>
  <c r="A126" i="1"/>
  <c r="A129" i="1"/>
  <c r="A131" i="1"/>
  <c r="A135" i="1"/>
  <c r="A137" i="1"/>
  <c r="A139" i="1"/>
  <c r="A143" i="1"/>
  <c r="A146" i="1"/>
  <c r="A152" i="1"/>
  <c r="A155" i="1"/>
  <c r="A159" i="1"/>
  <c r="A163" i="1"/>
  <c r="A13" i="1"/>
  <c r="A33" i="1"/>
  <c r="A35" i="1"/>
  <c r="A41" i="1"/>
  <c r="A43" i="1"/>
  <c r="A52" i="1"/>
  <c r="A56" i="1"/>
  <c r="A57" i="1"/>
  <c r="A66" i="1"/>
  <c r="A80" i="1"/>
  <c r="A81" i="1"/>
  <c r="A88" i="1"/>
  <c r="A92" i="1"/>
  <c r="A93" i="1"/>
  <c r="A101" i="1"/>
  <c r="A105" i="1"/>
  <c r="A108" i="1"/>
  <c r="A110" i="1"/>
  <c r="A111" i="1"/>
  <c r="A119" i="1"/>
  <c r="A122" i="1"/>
  <c r="A128" i="1"/>
  <c r="A144" i="1"/>
  <c r="A18" i="1"/>
  <c r="A54" i="1"/>
  <c r="A74" i="1"/>
  <c r="A99" i="1"/>
  <c r="A112" i="1"/>
  <c r="A116" i="1"/>
  <c r="A124" i="1"/>
  <c r="A134" i="1"/>
  <c r="A142" i="1"/>
  <c r="A154" i="1"/>
  <c r="A156" i="1"/>
  <c r="A158" i="1"/>
  <c r="A23" i="1"/>
  <c r="A29" i="1"/>
  <c r="A30" i="1"/>
  <c r="A121" i="1"/>
  <c r="A147" i="1"/>
  <c r="A160" i="1"/>
  <c r="A19" i="1"/>
  <c r="A61" i="1"/>
  <c r="A64" i="1"/>
  <c r="A82" i="1"/>
  <c r="A85" i="1"/>
  <c r="A86" i="1"/>
  <c r="A100" i="1"/>
  <c r="A103" i="1"/>
  <c r="A104" i="1"/>
  <c r="A118" i="1"/>
  <c r="A132" i="1"/>
  <c r="A145" i="1"/>
  <c r="A149" i="1"/>
  <c r="A27" i="1"/>
  <c r="A48" i="1"/>
  <c r="A51" i="1"/>
  <c r="A59" i="1"/>
  <c r="A63" i="1"/>
  <c r="A75" i="1"/>
  <c r="A78" i="1"/>
  <c r="A79" i="1"/>
  <c r="A87" i="1"/>
  <c r="A130" i="1"/>
  <c r="A141" i="1"/>
  <c r="A17" i="1"/>
  <c r="A20" i="1"/>
  <c r="A22" i="1"/>
  <c r="A37" i="1"/>
  <c r="A50" i="1"/>
  <c r="A60" i="1"/>
  <c r="A68" i="1"/>
  <c r="A69" i="1"/>
  <c r="A96" i="1"/>
  <c r="A117" i="1"/>
  <c r="A133" i="1"/>
  <c r="A150" i="1"/>
  <c r="A153" i="1"/>
  <c r="A157" i="1"/>
  <c r="A179" i="1"/>
  <c r="A14" i="1"/>
  <c r="A21" i="1"/>
  <c r="A25" i="1"/>
  <c r="A65" i="1"/>
  <c r="A90" i="1"/>
  <c r="A97" i="1"/>
  <c r="A34" i="1"/>
  <c r="A42" i="1"/>
  <c r="A44" i="1"/>
  <c r="A45" i="1"/>
  <c r="A53" i="1"/>
  <c r="A83" i="1"/>
  <c r="A114" i="1"/>
  <c r="A180" i="1"/>
  <c r="A70" i="1"/>
  <c r="A95" i="1"/>
  <c r="A102" i="1"/>
  <c r="A115" i="1"/>
  <c r="A151" i="1"/>
  <c r="A15" i="1"/>
  <c r="A46" i="1"/>
  <c r="A67" i="1"/>
  <c r="A98" i="1"/>
  <c r="A106" i="1"/>
  <c r="A49" i="1"/>
  <c r="A123" i="1"/>
  <c r="A26" i="1"/>
  <c r="A136" i="1"/>
  <c r="A127" i="1"/>
  <c r="A120" i="1"/>
  <c r="A28" i="1"/>
  <c r="A94" i="1"/>
  <c r="A140" i="1"/>
  <c r="A148" i="1"/>
  <c r="A125" i="1"/>
  <c r="GH13" i="1" l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180" i="1"/>
  <c r="GH181" i="1"/>
  <c r="GH182" i="1"/>
  <c r="GH183" i="1"/>
  <c r="GH184" i="1"/>
  <c r="GH185" i="1"/>
  <c r="GH186" i="1"/>
  <c r="GH187" i="1"/>
  <c r="GH188" i="1"/>
  <c r="GH189" i="1"/>
  <c r="EK13" i="1" l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EK9" i="1"/>
  <c r="ED9" i="1"/>
  <c r="DT9" i="1"/>
  <c r="DK9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DE9" i="1"/>
  <c r="CV9" i="1"/>
  <c r="CJ9" i="1"/>
  <c r="BZ9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T9" i="1"/>
  <c r="BQ9" i="1"/>
  <c r="BN9" i="1"/>
  <c r="BK9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BE9" i="1"/>
  <c r="BA9" i="1"/>
  <c r="AX9" i="1"/>
  <c r="AS9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O192" i="1"/>
  <c r="AO193" i="1"/>
  <c r="AO194" i="1"/>
  <c r="AO195" i="1"/>
  <c r="AO196" i="1"/>
  <c r="AO197" i="1"/>
  <c r="AO198" i="1"/>
  <c r="AO199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M9" i="1"/>
  <c r="AI9" i="1"/>
  <c r="AC9" i="1"/>
  <c r="Z9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U9" i="1"/>
  <c r="Q9" i="1"/>
  <c r="L9" i="1"/>
  <c r="I9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M8" i="1" l="1"/>
  <c r="Q8" i="1"/>
  <c r="U8" i="1"/>
  <c r="AE8" i="1"/>
  <c r="AI8" i="1"/>
  <c r="AM8" i="1"/>
  <c r="AR8" i="1"/>
  <c r="AV8" i="1"/>
  <c r="AZ8" i="1"/>
  <c r="BD8" i="1"/>
  <c r="BJ8" i="1"/>
  <c r="BN8" i="1"/>
  <c r="BR8" i="1"/>
  <c r="CB8" i="1"/>
  <c r="DA8" i="1"/>
  <c r="DY8" i="1"/>
  <c r="EC8" i="1"/>
  <c r="EK8" i="1"/>
  <c r="F8" i="1"/>
  <c r="R8" i="1"/>
  <c r="X8" i="1"/>
  <c r="AA8" i="1"/>
  <c r="AF8" i="1"/>
  <c r="AJ8" i="1"/>
  <c r="AS8" i="1"/>
  <c r="AW8" i="1"/>
  <c r="BA8" i="1"/>
  <c r="BE8" i="1"/>
  <c r="BK8" i="1"/>
  <c r="BO8" i="1"/>
  <c r="BS8" i="1"/>
  <c r="BY8" i="1"/>
  <c r="CT8" i="1"/>
  <c r="DB8" i="1"/>
  <c r="DJ8" i="1"/>
  <c r="DR8" i="1"/>
  <c r="DZ8" i="1"/>
  <c r="G8" i="1"/>
  <c r="K8" i="1"/>
  <c r="O8" i="1"/>
  <c r="S8" i="1"/>
  <c r="AB8" i="1"/>
  <c r="AG8" i="1"/>
  <c r="AK8" i="1"/>
  <c r="AP8" i="1"/>
  <c r="AT8" i="1"/>
  <c r="AX8" i="1"/>
  <c r="BB8" i="1"/>
  <c r="BH8" i="1"/>
  <c r="BL8" i="1"/>
  <c r="BP8" i="1"/>
  <c r="BT8" i="1"/>
  <c r="BZ8" i="1"/>
  <c r="CL8" i="1"/>
  <c r="CQ8" i="1"/>
  <c r="CU8" i="1"/>
  <c r="DC8" i="1"/>
  <c r="DK8" i="1"/>
  <c r="DW8" i="1"/>
  <c r="EA8" i="1"/>
  <c r="I8" i="1"/>
  <c r="J8" i="1"/>
  <c r="N8" i="1"/>
  <c r="H8" i="1"/>
  <c r="L8" i="1"/>
  <c r="P8" i="1"/>
  <c r="T8" i="1"/>
  <c r="Y8" i="1"/>
  <c r="Z8" i="1"/>
  <c r="AC8" i="1"/>
  <c r="AD8" i="1"/>
  <c r="AH8" i="1"/>
  <c r="AL8" i="1"/>
  <c r="AQ8" i="1"/>
  <c r="AU8" i="1"/>
  <c r="AY8" i="1"/>
  <c r="BC8" i="1"/>
  <c r="BI8" i="1"/>
  <c r="BM8" i="1"/>
  <c r="BQ8" i="1"/>
  <c r="CR8" i="1"/>
  <c r="CV8" i="1"/>
  <c r="DX8" i="1"/>
  <c r="EB8" i="1"/>
  <c r="EJ8" i="1"/>
  <c r="EI8" i="1"/>
  <c r="EH8" i="1"/>
  <c r="EG8" i="1"/>
  <c r="EF8" i="1"/>
  <c r="EE8" i="1"/>
  <c r="ED8" i="1"/>
  <c r="DV8" i="1"/>
  <c r="DU8" i="1"/>
  <c r="DT8" i="1"/>
  <c r="DS8" i="1"/>
  <c r="DQ8" i="1"/>
  <c r="DP8" i="1"/>
  <c r="DO8" i="1"/>
  <c r="DN8" i="1"/>
  <c r="DM8" i="1"/>
  <c r="DL8" i="1"/>
  <c r="DI8" i="1"/>
  <c r="DH8" i="1"/>
  <c r="DE8" i="1"/>
  <c r="DD8" i="1"/>
  <c r="CZ8" i="1"/>
  <c r="CY8" i="1"/>
  <c r="CX8" i="1"/>
  <c r="CW8" i="1"/>
  <c r="CS8" i="1"/>
  <c r="CP8" i="1"/>
  <c r="CO8" i="1"/>
  <c r="CN8" i="1"/>
  <c r="CM8" i="1"/>
  <c r="CK8" i="1"/>
  <c r="CJ8" i="1"/>
  <c r="CH8" i="1"/>
  <c r="CI8" i="1"/>
  <c r="CG8" i="1"/>
  <c r="CF8" i="1"/>
  <c r="CE8" i="1"/>
  <c r="CD8" i="1"/>
  <c r="CC8" i="1"/>
  <c r="CA8" i="1"/>
  <c r="BX8" i="1"/>
  <c r="BW8" i="1"/>
  <c r="EL187" i="1"/>
  <c r="EM187" i="1" s="1"/>
  <c r="EL183" i="1"/>
  <c r="EM183" i="1" s="1"/>
  <c r="EL179" i="1"/>
  <c r="EM179" i="1" s="1"/>
  <c r="EL175" i="1"/>
  <c r="EM175" i="1" s="1"/>
  <c r="EL171" i="1"/>
  <c r="EM171" i="1" s="1"/>
  <c r="EL167" i="1"/>
  <c r="EM167" i="1" s="1"/>
  <c r="EL163" i="1"/>
  <c r="EM163" i="1" s="1"/>
  <c r="EL159" i="1"/>
  <c r="EM159" i="1" s="1"/>
  <c r="EL155" i="1"/>
  <c r="EM155" i="1" s="1"/>
  <c r="EL151" i="1"/>
  <c r="EM151" i="1" s="1"/>
  <c r="EL147" i="1"/>
  <c r="EM147" i="1" s="1"/>
  <c r="EL143" i="1"/>
  <c r="EM143" i="1" s="1"/>
  <c r="EL139" i="1"/>
  <c r="EM139" i="1" s="1"/>
  <c r="EL135" i="1"/>
  <c r="EM135" i="1" s="1"/>
  <c r="EL131" i="1"/>
  <c r="EM131" i="1" s="1"/>
  <c r="EL127" i="1"/>
  <c r="EM127" i="1" s="1"/>
  <c r="EL123" i="1"/>
  <c r="EM123" i="1" s="1"/>
  <c r="EL119" i="1"/>
  <c r="EM119" i="1" s="1"/>
  <c r="EL115" i="1"/>
  <c r="EM115" i="1" s="1"/>
  <c r="EL111" i="1"/>
  <c r="EM111" i="1" s="1"/>
  <c r="EL107" i="1"/>
  <c r="EM107" i="1" s="1"/>
  <c r="EL103" i="1"/>
  <c r="EM103" i="1" s="1"/>
  <c r="EL99" i="1"/>
  <c r="EM99" i="1" s="1"/>
  <c r="EL95" i="1"/>
  <c r="EM95" i="1" s="1"/>
  <c r="EL91" i="1"/>
  <c r="EM91" i="1" s="1"/>
  <c r="EL87" i="1"/>
  <c r="EM87" i="1" s="1"/>
  <c r="EL83" i="1"/>
  <c r="EM83" i="1" s="1"/>
  <c r="EL79" i="1"/>
  <c r="EM79" i="1" s="1"/>
  <c r="EL75" i="1"/>
  <c r="EM75" i="1" s="1"/>
  <c r="EL71" i="1"/>
  <c r="EM71" i="1" s="1"/>
  <c r="EL67" i="1"/>
  <c r="EM67" i="1" s="1"/>
  <c r="EL63" i="1"/>
  <c r="EM63" i="1" s="1"/>
  <c r="EL59" i="1"/>
  <c r="EM59" i="1" s="1"/>
  <c r="EL55" i="1"/>
  <c r="EM55" i="1" s="1"/>
  <c r="EL51" i="1"/>
  <c r="EM51" i="1" s="1"/>
  <c r="EL47" i="1"/>
  <c r="EM47" i="1" s="1"/>
  <c r="EL43" i="1"/>
  <c r="EM43" i="1" s="1"/>
  <c r="EL39" i="1"/>
  <c r="EM39" i="1" s="1"/>
  <c r="EL35" i="1"/>
  <c r="EM35" i="1" s="1"/>
  <c r="EL31" i="1"/>
  <c r="EM31" i="1" s="1"/>
  <c r="EL27" i="1"/>
  <c r="EM27" i="1" s="1"/>
  <c r="EL23" i="1"/>
  <c r="EM23" i="1" s="1"/>
  <c r="EL19" i="1"/>
  <c r="EM19" i="1" s="1"/>
  <c r="EL15" i="1"/>
  <c r="EM15" i="1" s="1"/>
  <c r="AN14" i="1"/>
  <c r="AO14" i="1" s="1"/>
  <c r="AN18" i="1"/>
  <c r="AO18" i="1" s="1"/>
  <c r="AN22" i="1"/>
  <c r="AO22" i="1" s="1"/>
  <c r="AN26" i="1"/>
  <c r="AO26" i="1" s="1"/>
  <c r="AN30" i="1"/>
  <c r="AO30" i="1" s="1"/>
  <c r="AN34" i="1"/>
  <c r="AO34" i="1" s="1"/>
  <c r="AN38" i="1"/>
  <c r="AO38" i="1" s="1"/>
  <c r="AN42" i="1"/>
  <c r="AO42" i="1" s="1"/>
  <c r="AN46" i="1"/>
  <c r="AO46" i="1" s="1"/>
  <c r="AN50" i="1"/>
  <c r="AO50" i="1" s="1"/>
  <c r="AN54" i="1"/>
  <c r="AO54" i="1" s="1"/>
  <c r="AN58" i="1"/>
  <c r="AO58" i="1" s="1"/>
  <c r="AN62" i="1"/>
  <c r="AO62" i="1" s="1"/>
  <c r="AN66" i="1"/>
  <c r="AO66" i="1" s="1"/>
  <c r="AN70" i="1"/>
  <c r="AO70" i="1" s="1"/>
  <c r="AN74" i="1"/>
  <c r="AO74" i="1" s="1"/>
  <c r="AN78" i="1"/>
  <c r="AO78" i="1" s="1"/>
  <c r="AN82" i="1"/>
  <c r="AO82" i="1" s="1"/>
  <c r="AN86" i="1"/>
  <c r="AO86" i="1" s="1"/>
  <c r="AN90" i="1"/>
  <c r="AO90" i="1" s="1"/>
  <c r="AN94" i="1"/>
  <c r="AO94" i="1" s="1"/>
  <c r="AN98" i="1"/>
  <c r="AO98" i="1" s="1"/>
  <c r="AN102" i="1"/>
  <c r="AO102" i="1" s="1"/>
  <c r="AN106" i="1"/>
  <c r="AO106" i="1" s="1"/>
  <c r="AN110" i="1"/>
  <c r="AO110" i="1" s="1"/>
  <c r="AN114" i="1"/>
  <c r="AO114" i="1" s="1"/>
  <c r="AN118" i="1"/>
  <c r="AO118" i="1" s="1"/>
  <c r="AN122" i="1"/>
  <c r="AO122" i="1" s="1"/>
  <c r="AN126" i="1"/>
  <c r="AO126" i="1" s="1"/>
  <c r="AN130" i="1"/>
  <c r="AO130" i="1" s="1"/>
  <c r="AN134" i="1"/>
  <c r="AO134" i="1" s="1"/>
  <c r="AN138" i="1"/>
  <c r="AO138" i="1" s="1"/>
  <c r="AN142" i="1"/>
  <c r="AO142" i="1" s="1"/>
  <c r="AN146" i="1"/>
  <c r="AO146" i="1" s="1"/>
  <c r="AN150" i="1"/>
  <c r="AO150" i="1" s="1"/>
  <c r="AN154" i="1"/>
  <c r="AO154" i="1" s="1"/>
  <c r="AN158" i="1"/>
  <c r="AO158" i="1" s="1"/>
  <c r="AN162" i="1"/>
  <c r="AO162" i="1" s="1"/>
  <c r="AN166" i="1"/>
  <c r="AO166" i="1" s="1"/>
  <c r="AN170" i="1"/>
  <c r="AO170" i="1" s="1"/>
  <c r="AN174" i="1"/>
  <c r="AO174" i="1" s="1"/>
  <c r="AN178" i="1"/>
  <c r="AO178" i="1" s="1"/>
  <c r="AN182" i="1"/>
  <c r="AO182" i="1" s="1"/>
  <c r="AN186" i="1"/>
  <c r="AO186" i="1" s="1"/>
  <c r="BU189" i="1"/>
  <c r="BU185" i="1"/>
  <c r="BV185" i="1" s="1"/>
  <c r="BU181" i="1"/>
  <c r="BV181" i="1" s="1"/>
  <c r="BU177" i="1"/>
  <c r="BV177" i="1" s="1"/>
  <c r="BU173" i="1"/>
  <c r="BV173" i="1" s="1"/>
  <c r="BU169" i="1"/>
  <c r="BV169" i="1" s="1"/>
  <c r="BU165" i="1"/>
  <c r="BV165" i="1" s="1"/>
  <c r="BU161" i="1"/>
  <c r="BV161" i="1" s="1"/>
  <c r="BU157" i="1"/>
  <c r="BV157" i="1" s="1"/>
  <c r="BU153" i="1"/>
  <c r="BV153" i="1" s="1"/>
  <c r="BU149" i="1"/>
  <c r="BV149" i="1" s="1"/>
  <c r="BU145" i="1"/>
  <c r="BV145" i="1" s="1"/>
  <c r="BU141" i="1"/>
  <c r="BV141" i="1" s="1"/>
  <c r="BU137" i="1"/>
  <c r="BV137" i="1" s="1"/>
  <c r="BU133" i="1"/>
  <c r="BV133" i="1" s="1"/>
  <c r="BU129" i="1"/>
  <c r="BV129" i="1" s="1"/>
  <c r="BU125" i="1"/>
  <c r="BV125" i="1" s="1"/>
  <c r="BU121" i="1"/>
  <c r="BV121" i="1" s="1"/>
  <c r="BU117" i="1"/>
  <c r="BV117" i="1" s="1"/>
  <c r="BU113" i="1"/>
  <c r="BV113" i="1" s="1"/>
  <c r="BU109" i="1"/>
  <c r="BV109" i="1" s="1"/>
  <c r="BU105" i="1"/>
  <c r="BV105" i="1" s="1"/>
  <c r="BU101" i="1"/>
  <c r="BV101" i="1" s="1"/>
  <c r="BU97" i="1"/>
  <c r="BV97" i="1" s="1"/>
  <c r="BU93" i="1"/>
  <c r="BV93" i="1" s="1"/>
  <c r="BU89" i="1"/>
  <c r="BV89" i="1" s="1"/>
  <c r="BU85" i="1"/>
  <c r="BV85" i="1" s="1"/>
  <c r="BU81" i="1"/>
  <c r="BV81" i="1" s="1"/>
  <c r="BU77" i="1"/>
  <c r="BV77" i="1" s="1"/>
  <c r="BU73" i="1"/>
  <c r="BV73" i="1" s="1"/>
  <c r="BU69" i="1"/>
  <c r="BV69" i="1" s="1"/>
  <c r="BU65" i="1"/>
  <c r="BV65" i="1" s="1"/>
  <c r="BU61" i="1"/>
  <c r="BV61" i="1" s="1"/>
  <c r="BU57" i="1"/>
  <c r="BV57" i="1" s="1"/>
  <c r="BU53" i="1"/>
  <c r="BV53" i="1" s="1"/>
  <c r="BU49" i="1"/>
  <c r="BV49" i="1" s="1"/>
  <c r="BU45" i="1"/>
  <c r="BV45" i="1" s="1"/>
  <c r="BU41" i="1"/>
  <c r="BV41" i="1" s="1"/>
  <c r="BU37" i="1"/>
  <c r="BV37" i="1" s="1"/>
  <c r="BU33" i="1"/>
  <c r="BV33" i="1" s="1"/>
  <c r="BU29" i="1"/>
  <c r="BV29" i="1" s="1"/>
  <c r="BU25" i="1"/>
  <c r="BV25" i="1" s="1"/>
  <c r="BU21" i="1"/>
  <c r="BV21" i="1" s="1"/>
  <c r="BU17" i="1"/>
  <c r="BV17" i="1" s="1"/>
  <c r="BU13" i="1"/>
  <c r="BV13" i="1" s="1"/>
  <c r="DF186" i="1"/>
  <c r="DG186" i="1" s="1"/>
  <c r="DF182" i="1"/>
  <c r="DG182" i="1" s="1"/>
  <c r="DF178" i="1"/>
  <c r="DG178" i="1" s="1"/>
  <c r="DF174" i="1"/>
  <c r="DG174" i="1" s="1"/>
  <c r="DF170" i="1"/>
  <c r="DG170" i="1" s="1"/>
  <c r="DF166" i="1"/>
  <c r="DG166" i="1" s="1"/>
  <c r="DF162" i="1"/>
  <c r="DG162" i="1" s="1"/>
  <c r="DF158" i="1"/>
  <c r="DG158" i="1" s="1"/>
  <c r="DF154" i="1"/>
  <c r="DG154" i="1" s="1"/>
  <c r="DF150" i="1"/>
  <c r="DG150" i="1" s="1"/>
  <c r="DF146" i="1"/>
  <c r="DG146" i="1" s="1"/>
  <c r="DF142" i="1"/>
  <c r="DG142" i="1" s="1"/>
  <c r="DF138" i="1"/>
  <c r="DG138" i="1" s="1"/>
  <c r="DF134" i="1"/>
  <c r="DG134" i="1" s="1"/>
  <c r="DF130" i="1"/>
  <c r="DG130" i="1" s="1"/>
  <c r="DF126" i="1"/>
  <c r="DG126" i="1" s="1"/>
  <c r="DF122" i="1"/>
  <c r="DG122" i="1" s="1"/>
  <c r="DF118" i="1"/>
  <c r="DG118" i="1" s="1"/>
  <c r="DF114" i="1"/>
  <c r="DG114" i="1" s="1"/>
  <c r="DF110" i="1"/>
  <c r="DG110" i="1" s="1"/>
  <c r="DF106" i="1"/>
  <c r="DG106" i="1" s="1"/>
  <c r="DF102" i="1"/>
  <c r="DG102" i="1" s="1"/>
  <c r="DF98" i="1"/>
  <c r="DG98" i="1" s="1"/>
  <c r="DF94" i="1"/>
  <c r="DG94" i="1" s="1"/>
  <c r="DF90" i="1"/>
  <c r="DG90" i="1" s="1"/>
  <c r="DF86" i="1"/>
  <c r="DG86" i="1" s="1"/>
  <c r="DF82" i="1"/>
  <c r="DG82" i="1" s="1"/>
  <c r="DF78" i="1"/>
  <c r="DG78" i="1" s="1"/>
  <c r="DF74" i="1"/>
  <c r="DG74" i="1" s="1"/>
  <c r="DF70" i="1"/>
  <c r="DG70" i="1" s="1"/>
  <c r="DF66" i="1"/>
  <c r="DG66" i="1" s="1"/>
  <c r="DF62" i="1"/>
  <c r="DG62" i="1" s="1"/>
  <c r="DF58" i="1"/>
  <c r="DG58" i="1" s="1"/>
  <c r="DF54" i="1"/>
  <c r="DG54" i="1" s="1"/>
  <c r="DF50" i="1"/>
  <c r="DG50" i="1" s="1"/>
  <c r="DF46" i="1"/>
  <c r="DG46" i="1" s="1"/>
  <c r="DF42" i="1"/>
  <c r="DG42" i="1" s="1"/>
  <c r="DF38" i="1"/>
  <c r="DG38" i="1" s="1"/>
  <c r="DF34" i="1"/>
  <c r="DG34" i="1" s="1"/>
  <c r="DF30" i="1"/>
  <c r="DG30" i="1" s="1"/>
  <c r="DF26" i="1"/>
  <c r="DG26" i="1" s="1"/>
  <c r="DF22" i="1"/>
  <c r="DG22" i="1" s="1"/>
  <c r="DF18" i="1"/>
  <c r="DG18" i="1" s="1"/>
  <c r="DF14" i="1"/>
  <c r="DG14" i="1" s="1"/>
  <c r="EL73" i="1"/>
  <c r="EM73" i="1" s="1"/>
  <c r="DF187" i="1"/>
  <c r="DG187" i="1" s="1"/>
  <c r="DF183" i="1"/>
  <c r="DG183" i="1" s="1"/>
  <c r="DF179" i="1"/>
  <c r="DG179" i="1" s="1"/>
  <c r="DF175" i="1"/>
  <c r="DG175" i="1" s="1"/>
  <c r="DF171" i="1"/>
  <c r="DG171" i="1" s="1"/>
  <c r="DF167" i="1"/>
  <c r="DG167" i="1" s="1"/>
  <c r="DF163" i="1"/>
  <c r="DG163" i="1" s="1"/>
  <c r="DF159" i="1"/>
  <c r="DG159" i="1" s="1"/>
  <c r="DF155" i="1"/>
  <c r="DG155" i="1" s="1"/>
  <c r="DF151" i="1"/>
  <c r="DG151" i="1" s="1"/>
  <c r="DF147" i="1"/>
  <c r="DG147" i="1" s="1"/>
  <c r="DF143" i="1"/>
  <c r="DG143" i="1" s="1"/>
  <c r="DF139" i="1"/>
  <c r="DG139" i="1" s="1"/>
  <c r="DF135" i="1"/>
  <c r="DG135" i="1" s="1"/>
  <c r="DF131" i="1"/>
  <c r="DG131" i="1" s="1"/>
  <c r="DF127" i="1"/>
  <c r="DG127" i="1" s="1"/>
  <c r="DF123" i="1"/>
  <c r="DG123" i="1" s="1"/>
  <c r="DF119" i="1"/>
  <c r="DG119" i="1" s="1"/>
  <c r="DF115" i="1"/>
  <c r="DG115" i="1" s="1"/>
  <c r="DF111" i="1"/>
  <c r="DG111" i="1" s="1"/>
  <c r="DF107" i="1"/>
  <c r="DG107" i="1" s="1"/>
  <c r="DF103" i="1"/>
  <c r="DG103" i="1" s="1"/>
  <c r="DF99" i="1"/>
  <c r="DG99" i="1" s="1"/>
  <c r="DF95" i="1"/>
  <c r="DG95" i="1" s="1"/>
  <c r="DF91" i="1"/>
  <c r="DG91" i="1" s="1"/>
  <c r="DF87" i="1"/>
  <c r="DG87" i="1" s="1"/>
  <c r="DF83" i="1"/>
  <c r="DG83" i="1" s="1"/>
  <c r="DF79" i="1"/>
  <c r="DG79" i="1" s="1"/>
  <c r="DF75" i="1"/>
  <c r="DG75" i="1" s="1"/>
  <c r="DF71" i="1"/>
  <c r="DG71" i="1" s="1"/>
  <c r="DF67" i="1"/>
  <c r="DG67" i="1" s="1"/>
  <c r="DF63" i="1"/>
  <c r="DG63" i="1" s="1"/>
  <c r="DF59" i="1"/>
  <c r="DG59" i="1" s="1"/>
  <c r="DF55" i="1"/>
  <c r="DG55" i="1" s="1"/>
  <c r="DF51" i="1"/>
  <c r="DG51" i="1" s="1"/>
  <c r="DF47" i="1"/>
  <c r="DG47" i="1" s="1"/>
  <c r="DF43" i="1"/>
  <c r="DG43" i="1" s="1"/>
  <c r="DF39" i="1"/>
  <c r="DG39" i="1" s="1"/>
  <c r="DF35" i="1"/>
  <c r="DG35" i="1" s="1"/>
  <c r="DF31" i="1"/>
  <c r="DG31" i="1" s="1"/>
  <c r="DF27" i="1"/>
  <c r="DG27" i="1" s="1"/>
  <c r="DF23" i="1"/>
  <c r="DG23" i="1" s="1"/>
  <c r="DF19" i="1"/>
  <c r="DG19" i="1" s="1"/>
  <c r="DF15" i="1"/>
  <c r="DG15" i="1" s="1"/>
  <c r="DF189" i="1"/>
  <c r="DF185" i="1"/>
  <c r="DG185" i="1" s="1"/>
  <c r="DF181" i="1"/>
  <c r="DG181" i="1" s="1"/>
  <c r="DF177" i="1"/>
  <c r="DG177" i="1" s="1"/>
  <c r="DF173" i="1"/>
  <c r="DG173" i="1" s="1"/>
  <c r="DF169" i="1"/>
  <c r="DG169" i="1" s="1"/>
  <c r="DF165" i="1"/>
  <c r="DG165" i="1" s="1"/>
  <c r="DF161" i="1"/>
  <c r="DG161" i="1" s="1"/>
  <c r="DF157" i="1"/>
  <c r="DG157" i="1" s="1"/>
  <c r="DF153" i="1"/>
  <c r="DG153" i="1" s="1"/>
  <c r="DF149" i="1"/>
  <c r="DG149" i="1" s="1"/>
  <c r="DF145" i="1"/>
  <c r="DG145" i="1" s="1"/>
  <c r="DF141" i="1"/>
  <c r="DG141" i="1" s="1"/>
  <c r="DF137" i="1"/>
  <c r="DG137" i="1" s="1"/>
  <c r="DF133" i="1"/>
  <c r="DG133" i="1" s="1"/>
  <c r="DF129" i="1"/>
  <c r="DG129" i="1" s="1"/>
  <c r="DF125" i="1"/>
  <c r="DG125" i="1" s="1"/>
  <c r="DF121" i="1"/>
  <c r="DG121" i="1" s="1"/>
  <c r="DF117" i="1"/>
  <c r="DG117" i="1" s="1"/>
  <c r="DF113" i="1"/>
  <c r="DG113" i="1" s="1"/>
  <c r="DF109" i="1"/>
  <c r="DG109" i="1" s="1"/>
  <c r="DF105" i="1"/>
  <c r="DG105" i="1" s="1"/>
  <c r="DF101" i="1"/>
  <c r="DG101" i="1" s="1"/>
  <c r="DF97" i="1"/>
  <c r="DG97" i="1" s="1"/>
  <c r="DF93" i="1"/>
  <c r="DG93" i="1" s="1"/>
  <c r="DF89" i="1"/>
  <c r="DG89" i="1" s="1"/>
  <c r="DF85" i="1"/>
  <c r="DG85" i="1" s="1"/>
  <c r="DF81" i="1"/>
  <c r="DG81" i="1" s="1"/>
  <c r="DF77" i="1"/>
  <c r="DG77" i="1" s="1"/>
  <c r="DF73" i="1"/>
  <c r="DG73" i="1" s="1"/>
  <c r="DF69" i="1"/>
  <c r="DG69" i="1" s="1"/>
  <c r="DF65" i="1"/>
  <c r="DG65" i="1" s="1"/>
  <c r="DF61" i="1"/>
  <c r="DG61" i="1" s="1"/>
  <c r="DF57" i="1"/>
  <c r="DG57" i="1" s="1"/>
  <c r="DF53" i="1"/>
  <c r="DG53" i="1" s="1"/>
  <c r="DF49" i="1"/>
  <c r="DG49" i="1" s="1"/>
  <c r="DF45" i="1"/>
  <c r="DG45" i="1" s="1"/>
  <c r="DF41" i="1"/>
  <c r="DG41" i="1" s="1"/>
  <c r="DF37" i="1"/>
  <c r="DG37" i="1" s="1"/>
  <c r="DF33" i="1"/>
  <c r="DG33" i="1" s="1"/>
  <c r="DF29" i="1"/>
  <c r="DG29" i="1" s="1"/>
  <c r="DF25" i="1"/>
  <c r="DG25" i="1" s="1"/>
  <c r="DF21" i="1"/>
  <c r="DG21" i="1" s="1"/>
  <c r="DF17" i="1"/>
  <c r="DG17" i="1" s="1"/>
  <c r="DF13" i="1"/>
  <c r="DG13" i="1" s="1"/>
  <c r="DF188" i="1"/>
  <c r="DG188" i="1" s="1"/>
  <c r="DF184" i="1"/>
  <c r="DG184" i="1" s="1"/>
  <c r="DF180" i="1"/>
  <c r="DG180" i="1" s="1"/>
  <c r="DF176" i="1"/>
  <c r="DG176" i="1" s="1"/>
  <c r="DF172" i="1"/>
  <c r="DG172" i="1" s="1"/>
  <c r="DF168" i="1"/>
  <c r="DG168" i="1" s="1"/>
  <c r="DF164" i="1"/>
  <c r="DG164" i="1" s="1"/>
  <c r="DF160" i="1"/>
  <c r="DG160" i="1" s="1"/>
  <c r="DF156" i="1"/>
  <c r="DG156" i="1" s="1"/>
  <c r="DF152" i="1"/>
  <c r="DG152" i="1" s="1"/>
  <c r="DF148" i="1"/>
  <c r="DG148" i="1" s="1"/>
  <c r="DF144" i="1"/>
  <c r="DG144" i="1" s="1"/>
  <c r="DF140" i="1"/>
  <c r="DG140" i="1" s="1"/>
  <c r="DF136" i="1"/>
  <c r="DG136" i="1" s="1"/>
  <c r="DF132" i="1"/>
  <c r="DG132" i="1" s="1"/>
  <c r="DF128" i="1"/>
  <c r="DG128" i="1" s="1"/>
  <c r="DF124" i="1"/>
  <c r="DG124" i="1" s="1"/>
  <c r="DF120" i="1"/>
  <c r="DG120" i="1" s="1"/>
  <c r="DF116" i="1"/>
  <c r="DG116" i="1" s="1"/>
  <c r="DF112" i="1"/>
  <c r="DG112" i="1" s="1"/>
  <c r="DF108" i="1"/>
  <c r="DG108" i="1" s="1"/>
  <c r="DF104" i="1"/>
  <c r="DG104" i="1" s="1"/>
  <c r="DF100" i="1"/>
  <c r="DG100" i="1" s="1"/>
  <c r="DF96" i="1"/>
  <c r="DG96" i="1" s="1"/>
  <c r="DF92" i="1"/>
  <c r="DG92" i="1" s="1"/>
  <c r="DF88" i="1"/>
  <c r="DG88" i="1" s="1"/>
  <c r="DF84" i="1"/>
  <c r="DG84" i="1" s="1"/>
  <c r="DF80" i="1"/>
  <c r="DG80" i="1" s="1"/>
  <c r="DF76" i="1"/>
  <c r="DG76" i="1" s="1"/>
  <c r="DF72" i="1"/>
  <c r="DG72" i="1" s="1"/>
  <c r="DF68" i="1"/>
  <c r="DG68" i="1" s="1"/>
  <c r="DF64" i="1"/>
  <c r="DG64" i="1" s="1"/>
  <c r="DF60" i="1"/>
  <c r="DG60" i="1" s="1"/>
  <c r="DF56" i="1"/>
  <c r="DG56" i="1" s="1"/>
  <c r="DF52" i="1"/>
  <c r="DG52" i="1" s="1"/>
  <c r="DF48" i="1"/>
  <c r="DG48" i="1" s="1"/>
  <c r="DF44" i="1"/>
  <c r="DG44" i="1" s="1"/>
  <c r="DF40" i="1"/>
  <c r="DG40" i="1" s="1"/>
  <c r="DF36" i="1"/>
  <c r="DG36" i="1" s="1"/>
  <c r="DF32" i="1"/>
  <c r="DG32" i="1" s="1"/>
  <c r="DF28" i="1"/>
  <c r="DG28" i="1" s="1"/>
  <c r="DF24" i="1"/>
  <c r="DG24" i="1" s="1"/>
  <c r="DF20" i="1"/>
  <c r="DG20" i="1" s="1"/>
  <c r="DF16" i="1"/>
  <c r="DG16" i="1" s="1"/>
  <c r="EL186" i="1"/>
  <c r="EM186" i="1" s="1"/>
  <c r="EL182" i="1"/>
  <c r="EM182" i="1" s="1"/>
  <c r="EL178" i="1"/>
  <c r="EM178" i="1" s="1"/>
  <c r="EL174" i="1"/>
  <c r="EM174" i="1" s="1"/>
  <c r="EL170" i="1"/>
  <c r="EM170" i="1" s="1"/>
  <c r="EL166" i="1"/>
  <c r="EM166" i="1" s="1"/>
  <c r="EL162" i="1"/>
  <c r="EM162" i="1" s="1"/>
  <c r="EL158" i="1"/>
  <c r="EM158" i="1" s="1"/>
  <c r="EL154" i="1"/>
  <c r="EM154" i="1" s="1"/>
  <c r="EL150" i="1"/>
  <c r="EM150" i="1" s="1"/>
  <c r="EL146" i="1"/>
  <c r="EM146" i="1" s="1"/>
  <c r="EL142" i="1"/>
  <c r="EM142" i="1" s="1"/>
  <c r="EL138" i="1"/>
  <c r="EM138" i="1" s="1"/>
  <c r="EL134" i="1"/>
  <c r="EM134" i="1" s="1"/>
  <c r="EL130" i="1"/>
  <c r="EM130" i="1" s="1"/>
  <c r="EL126" i="1"/>
  <c r="EM126" i="1" s="1"/>
  <c r="EL122" i="1"/>
  <c r="EM122" i="1" s="1"/>
  <c r="EL118" i="1"/>
  <c r="EM118" i="1" s="1"/>
  <c r="EL114" i="1"/>
  <c r="EM114" i="1" s="1"/>
  <c r="EL110" i="1"/>
  <c r="EM110" i="1" s="1"/>
  <c r="EL106" i="1"/>
  <c r="EM106" i="1" s="1"/>
  <c r="EL102" i="1"/>
  <c r="EM102" i="1" s="1"/>
  <c r="EL98" i="1"/>
  <c r="EM98" i="1" s="1"/>
  <c r="EL94" i="1"/>
  <c r="EM94" i="1" s="1"/>
  <c r="EL90" i="1"/>
  <c r="EM90" i="1" s="1"/>
  <c r="EL86" i="1"/>
  <c r="EM86" i="1" s="1"/>
  <c r="EL82" i="1"/>
  <c r="EM82" i="1" s="1"/>
  <c r="EL78" i="1"/>
  <c r="EM78" i="1" s="1"/>
  <c r="EL74" i="1"/>
  <c r="EM74" i="1" s="1"/>
  <c r="EL70" i="1"/>
  <c r="EM70" i="1" s="1"/>
  <c r="EL66" i="1"/>
  <c r="EM66" i="1" s="1"/>
  <c r="EL62" i="1"/>
  <c r="EM62" i="1" s="1"/>
  <c r="EL58" i="1"/>
  <c r="EM58" i="1" s="1"/>
  <c r="EL54" i="1"/>
  <c r="EM54" i="1" s="1"/>
  <c r="EL50" i="1"/>
  <c r="EM50" i="1" s="1"/>
  <c r="EL46" i="1"/>
  <c r="EM46" i="1" s="1"/>
  <c r="EL42" i="1"/>
  <c r="EM42" i="1" s="1"/>
  <c r="EL38" i="1"/>
  <c r="EM38" i="1" s="1"/>
  <c r="EL34" i="1"/>
  <c r="EM34" i="1" s="1"/>
  <c r="EL30" i="1"/>
  <c r="EM30" i="1" s="1"/>
  <c r="EL26" i="1"/>
  <c r="EM26" i="1" s="1"/>
  <c r="EL22" i="1"/>
  <c r="EM22" i="1" s="1"/>
  <c r="EL18" i="1"/>
  <c r="EM18" i="1" s="1"/>
  <c r="EL14" i="1"/>
  <c r="EM14" i="1" s="1"/>
  <c r="EL189" i="1"/>
  <c r="EL185" i="1"/>
  <c r="EM185" i="1" s="1"/>
  <c r="EL181" i="1"/>
  <c r="EM181" i="1" s="1"/>
  <c r="EL177" i="1"/>
  <c r="EM177" i="1" s="1"/>
  <c r="EL173" i="1"/>
  <c r="EM173" i="1" s="1"/>
  <c r="EL169" i="1"/>
  <c r="EM169" i="1" s="1"/>
  <c r="EL165" i="1"/>
  <c r="EM165" i="1" s="1"/>
  <c r="EL161" i="1"/>
  <c r="EM161" i="1" s="1"/>
  <c r="EL157" i="1"/>
  <c r="EM157" i="1" s="1"/>
  <c r="EL153" i="1"/>
  <c r="EM153" i="1" s="1"/>
  <c r="EL149" i="1"/>
  <c r="EM149" i="1" s="1"/>
  <c r="EL145" i="1"/>
  <c r="EM145" i="1" s="1"/>
  <c r="EL141" i="1"/>
  <c r="EM141" i="1" s="1"/>
  <c r="EL137" i="1"/>
  <c r="EM137" i="1" s="1"/>
  <c r="EL133" i="1"/>
  <c r="EM133" i="1" s="1"/>
  <c r="EL129" i="1"/>
  <c r="EM129" i="1" s="1"/>
  <c r="EL125" i="1"/>
  <c r="EM125" i="1" s="1"/>
  <c r="EL121" i="1"/>
  <c r="EM121" i="1" s="1"/>
  <c r="EL117" i="1"/>
  <c r="EM117" i="1" s="1"/>
  <c r="EL113" i="1"/>
  <c r="EM113" i="1" s="1"/>
  <c r="EL109" i="1"/>
  <c r="EM109" i="1" s="1"/>
  <c r="EL105" i="1"/>
  <c r="EM105" i="1" s="1"/>
  <c r="EL101" i="1"/>
  <c r="EM101" i="1" s="1"/>
  <c r="EL97" i="1"/>
  <c r="EM97" i="1" s="1"/>
  <c r="EL93" i="1"/>
  <c r="EM93" i="1" s="1"/>
  <c r="EL89" i="1"/>
  <c r="EM89" i="1" s="1"/>
  <c r="EL85" i="1"/>
  <c r="EM85" i="1" s="1"/>
  <c r="EL81" i="1"/>
  <c r="EM81" i="1" s="1"/>
  <c r="EL77" i="1"/>
  <c r="EM77" i="1" s="1"/>
  <c r="EL69" i="1"/>
  <c r="EM69" i="1" s="1"/>
  <c r="EL65" i="1"/>
  <c r="EM65" i="1" s="1"/>
  <c r="EL61" i="1"/>
  <c r="EM61" i="1" s="1"/>
  <c r="EL57" i="1"/>
  <c r="EM57" i="1" s="1"/>
  <c r="EL53" i="1"/>
  <c r="EM53" i="1" s="1"/>
  <c r="EL49" i="1"/>
  <c r="EM49" i="1" s="1"/>
  <c r="EL45" i="1"/>
  <c r="EM45" i="1" s="1"/>
  <c r="EL41" i="1"/>
  <c r="EM41" i="1" s="1"/>
  <c r="EL37" i="1"/>
  <c r="EM37" i="1" s="1"/>
  <c r="EL33" i="1"/>
  <c r="EM33" i="1" s="1"/>
  <c r="EL29" i="1"/>
  <c r="EM29" i="1" s="1"/>
  <c r="EL25" i="1"/>
  <c r="EM25" i="1" s="1"/>
  <c r="EL21" i="1"/>
  <c r="EM21" i="1" s="1"/>
  <c r="EL17" i="1"/>
  <c r="EM17" i="1" s="1"/>
  <c r="EL13" i="1"/>
  <c r="EM13" i="1" s="1"/>
  <c r="EL188" i="1"/>
  <c r="EM188" i="1" s="1"/>
  <c r="EL184" i="1"/>
  <c r="EM184" i="1" s="1"/>
  <c r="EL180" i="1"/>
  <c r="EM180" i="1" s="1"/>
  <c r="EL176" i="1"/>
  <c r="EM176" i="1" s="1"/>
  <c r="EL172" i="1"/>
  <c r="EM172" i="1" s="1"/>
  <c r="EL168" i="1"/>
  <c r="EM168" i="1" s="1"/>
  <c r="EL164" i="1"/>
  <c r="EM164" i="1" s="1"/>
  <c r="EL160" i="1"/>
  <c r="EM160" i="1" s="1"/>
  <c r="EL156" i="1"/>
  <c r="EM156" i="1" s="1"/>
  <c r="EL152" i="1"/>
  <c r="EM152" i="1" s="1"/>
  <c r="EL148" i="1"/>
  <c r="EM148" i="1" s="1"/>
  <c r="EL144" i="1"/>
  <c r="EM144" i="1" s="1"/>
  <c r="EL140" i="1"/>
  <c r="EM140" i="1" s="1"/>
  <c r="EL136" i="1"/>
  <c r="EM136" i="1" s="1"/>
  <c r="EL132" i="1"/>
  <c r="EM132" i="1" s="1"/>
  <c r="EL128" i="1"/>
  <c r="EM128" i="1" s="1"/>
  <c r="EL124" i="1"/>
  <c r="EM124" i="1" s="1"/>
  <c r="EL120" i="1"/>
  <c r="EM120" i="1" s="1"/>
  <c r="EL116" i="1"/>
  <c r="EM116" i="1" s="1"/>
  <c r="EL112" i="1"/>
  <c r="EM112" i="1" s="1"/>
  <c r="EL108" i="1"/>
  <c r="EM108" i="1" s="1"/>
  <c r="EL104" i="1"/>
  <c r="EM104" i="1" s="1"/>
  <c r="EL100" i="1"/>
  <c r="EM100" i="1" s="1"/>
  <c r="EL96" i="1"/>
  <c r="EM96" i="1" s="1"/>
  <c r="EL92" i="1"/>
  <c r="EM92" i="1" s="1"/>
  <c r="EL88" i="1"/>
  <c r="EM88" i="1" s="1"/>
  <c r="EL84" i="1"/>
  <c r="EM84" i="1" s="1"/>
  <c r="EL80" i="1"/>
  <c r="EM80" i="1" s="1"/>
  <c r="EL76" i="1"/>
  <c r="EM76" i="1" s="1"/>
  <c r="EL72" i="1"/>
  <c r="EM72" i="1" s="1"/>
  <c r="EL68" i="1"/>
  <c r="EM68" i="1" s="1"/>
  <c r="EL64" i="1"/>
  <c r="EM64" i="1" s="1"/>
  <c r="EL60" i="1"/>
  <c r="EM60" i="1" s="1"/>
  <c r="EL56" i="1"/>
  <c r="EM56" i="1" s="1"/>
  <c r="EL52" i="1"/>
  <c r="EM52" i="1" s="1"/>
  <c r="EL48" i="1"/>
  <c r="EM48" i="1" s="1"/>
  <c r="EL44" i="1"/>
  <c r="EM44" i="1" s="1"/>
  <c r="EL40" i="1"/>
  <c r="EM40" i="1" s="1"/>
  <c r="EL36" i="1"/>
  <c r="EM36" i="1" s="1"/>
  <c r="EL32" i="1"/>
  <c r="EM32" i="1" s="1"/>
  <c r="EL28" i="1"/>
  <c r="EM28" i="1" s="1"/>
  <c r="EL24" i="1"/>
  <c r="EM24" i="1" s="1"/>
  <c r="EL20" i="1"/>
  <c r="EM20" i="1" s="1"/>
  <c r="EL16" i="1"/>
  <c r="EM16" i="1" s="1"/>
  <c r="BU188" i="1"/>
  <c r="BV188" i="1" s="1"/>
  <c r="BU184" i="1"/>
  <c r="BV184" i="1" s="1"/>
  <c r="BU180" i="1"/>
  <c r="BV180" i="1" s="1"/>
  <c r="BU176" i="1"/>
  <c r="BV176" i="1" s="1"/>
  <c r="BU172" i="1"/>
  <c r="BV172" i="1" s="1"/>
  <c r="BU168" i="1"/>
  <c r="BV168" i="1" s="1"/>
  <c r="BU164" i="1"/>
  <c r="BV164" i="1" s="1"/>
  <c r="BU160" i="1"/>
  <c r="BV160" i="1" s="1"/>
  <c r="BU156" i="1"/>
  <c r="BV156" i="1" s="1"/>
  <c r="BU152" i="1"/>
  <c r="BV152" i="1" s="1"/>
  <c r="BU148" i="1"/>
  <c r="BV148" i="1" s="1"/>
  <c r="BU144" i="1"/>
  <c r="BV144" i="1" s="1"/>
  <c r="BU140" i="1"/>
  <c r="BV140" i="1" s="1"/>
  <c r="BU136" i="1"/>
  <c r="BV136" i="1" s="1"/>
  <c r="BU132" i="1"/>
  <c r="BV132" i="1" s="1"/>
  <c r="BU128" i="1"/>
  <c r="BV128" i="1" s="1"/>
  <c r="BU124" i="1"/>
  <c r="BV124" i="1" s="1"/>
  <c r="BU120" i="1"/>
  <c r="BV120" i="1" s="1"/>
  <c r="BU116" i="1"/>
  <c r="BV116" i="1" s="1"/>
  <c r="BU112" i="1"/>
  <c r="BV112" i="1" s="1"/>
  <c r="BU108" i="1"/>
  <c r="BV108" i="1" s="1"/>
  <c r="BU104" i="1"/>
  <c r="BV104" i="1" s="1"/>
  <c r="BU100" i="1"/>
  <c r="BV100" i="1" s="1"/>
  <c r="BU96" i="1"/>
  <c r="BV96" i="1" s="1"/>
  <c r="BU92" i="1"/>
  <c r="BV92" i="1" s="1"/>
  <c r="BU88" i="1"/>
  <c r="BV88" i="1" s="1"/>
  <c r="BU84" i="1"/>
  <c r="BV84" i="1" s="1"/>
  <c r="BU80" i="1"/>
  <c r="BV80" i="1" s="1"/>
  <c r="BU76" i="1"/>
  <c r="BV76" i="1" s="1"/>
  <c r="BU72" i="1"/>
  <c r="BV72" i="1" s="1"/>
  <c r="BU68" i="1"/>
  <c r="BV68" i="1" s="1"/>
  <c r="BU64" i="1"/>
  <c r="BV64" i="1" s="1"/>
  <c r="BU60" i="1"/>
  <c r="BV60" i="1" s="1"/>
  <c r="BU56" i="1"/>
  <c r="BV56" i="1" s="1"/>
  <c r="BU52" i="1"/>
  <c r="BV52" i="1" s="1"/>
  <c r="BU48" i="1"/>
  <c r="BV48" i="1" s="1"/>
  <c r="BU44" i="1"/>
  <c r="BV44" i="1" s="1"/>
  <c r="BU40" i="1"/>
  <c r="BV40" i="1" s="1"/>
  <c r="BU36" i="1"/>
  <c r="BV36" i="1" s="1"/>
  <c r="BU32" i="1"/>
  <c r="BV32" i="1" s="1"/>
  <c r="BU28" i="1"/>
  <c r="BV28" i="1" s="1"/>
  <c r="BU24" i="1"/>
  <c r="BV24" i="1" s="1"/>
  <c r="BU20" i="1"/>
  <c r="BV20" i="1" s="1"/>
  <c r="BU16" i="1"/>
  <c r="BV16" i="1" s="1"/>
  <c r="AN20" i="1"/>
  <c r="AO20" i="1" s="1"/>
  <c r="AN28" i="1"/>
  <c r="AO28" i="1" s="1"/>
  <c r="AN40" i="1"/>
  <c r="AO40" i="1" s="1"/>
  <c r="AN48" i="1"/>
  <c r="AO48" i="1" s="1"/>
  <c r="AN60" i="1"/>
  <c r="AO60" i="1" s="1"/>
  <c r="AN72" i="1"/>
  <c r="AO72" i="1" s="1"/>
  <c r="AN80" i="1"/>
  <c r="AO80" i="1" s="1"/>
  <c r="AN92" i="1"/>
  <c r="AO92" i="1" s="1"/>
  <c r="AN104" i="1"/>
  <c r="AO104" i="1" s="1"/>
  <c r="AN112" i="1"/>
  <c r="AO112" i="1" s="1"/>
  <c r="AN124" i="1"/>
  <c r="AO124" i="1" s="1"/>
  <c r="AN136" i="1"/>
  <c r="AO136" i="1" s="1"/>
  <c r="AN148" i="1"/>
  <c r="AO148" i="1" s="1"/>
  <c r="AN156" i="1"/>
  <c r="AO156" i="1" s="1"/>
  <c r="AN168" i="1"/>
  <c r="AO168" i="1" s="1"/>
  <c r="AN176" i="1"/>
  <c r="AO176" i="1" s="1"/>
  <c r="AN188" i="1"/>
  <c r="AO188" i="1" s="1"/>
  <c r="AN16" i="1"/>
  <c r="AO16" i="1" s="1"/>
  <c r="AN24" i="1"/>
  <c r="AO24" i="1" s="1"/>
  <c r="AN32" i="1"/>
  <c r="AO32" i="1" s="1"/>
  <c r="AN36" i="1"/>
  <c r="AO36" i="1" s="1"/>
  <c r="AN44" i="1"/>
  <c r="AO44" i="1" s="1"/>
  <c r="AN52" i="1"/>
  <c r="AO52" i="1" s="1"/>
  <c r="AN56" i="1"/>
  <c r="AO56" i="1" s="1"/>
  <c r="AN64" i="1"/>
  <c r="AO64" i="1" s="1"/>
  <c r="AN68" i="1"/>
  <c r="AO68" i="1" s="1"/>
  <c r="AN76" i="1"/>
  <c r="AO76" i="1" s="1"/>
  <c r="AN84" i="1"/>
  <c r="AO84" i="1" s="1"/>
  <c r="AN88" i="1"/>
  <c r="AO88" i="1" s="1"/>
  <c r="AN96" i="1"/>
  <c r="AO96" i="1" s="1"/>
  <c r="AN100" i="1"/>
  <c r="AO100" i="1" s="1"/>
  <c r="AN108" i="1"/>
  <c r="AO108" i="1" s="1"/>
  <c r="AN116" i="1"/>
  <c r="AO116" i="1" s="1"/>
  <c r="AN120" i="1"/>
  <c r="AO120" i="1" s="1"/>
  <c r="AN128" i="1"/>
  <c r="AO128" i="1" s="1"/>
  <c r="AN132" i="1"/>
  <c r="AO132" i="1" s="1"/>
  <c r="AN140" i="1"/>
  <c r="AO140" i="1" s="1"/>
  <c r="AN144" i="1"/>
  <c r="AO144" i="1" s="1"/>
  <c r="AN152" i="1"/>
  <c r="AO152" i="1" s="1"/>
  <c r="AN160" i="1"/>
  <c r="AO160" i="1" s="1"/>
  <c r="AN164" i="1"/>
  <c r="AO164" i="1" s="1"/>
  <c r="AN172" i="1"/>
  <c r="AO172" i="1" s="1"/>
  <c r="AN180" i="1"/>
  <c r="AO180" i="1" s="1"/>
  <c r="AN184" i="1"/>
  <c r="AO184" i="1" s="1"/>
  <c r="AN13" i="1"/>
  <c r="AO13" i="1" s="1"/>
  <c r="AN17" i="1"/>
  <c r="AO17" i="1" s="1"/>
  <c r="AN21" i="1"/>
  <c r="AO21" i="1" s="1"/>
  <c r="AN25" i="1"/>
  <c r="AO25" i="1" s="1"/>
  <c r="AN29" i="1"/>
  <c r="AO29" i="1" s="1"/>
  <c r="AN33" i="1"/>
  <c r="AO33" i="1" s="1"/>
  <c r="AN37" i="1"/>
  <c r="AO37" i="1" s="1"/>
  <c r="AN41" i="1"/>
  <c r="AO41" i="1" s="1"/>
  <c r="AN45" i="1"/>
  <c r="AO45" i="1" s="1"/>
  <c r="AN49" i="1"/>
  <c r="AO49" i="1" s="1"/>
  <c r="AN53" i="1"/>
  <c r="AO53" i="1" s="1"/>
  <c r="AN57" i="1"/>
  <c r="AO57" i="1" s="1"/>
  <c r="AN61" i="1"/>
  <c r="AO61" i="1" s="1"/>
  <c r="AN65" i="1"/>
  <c r="AO65" i="1" s="1"/>
  <c r="AN69" i="1"/>
  <c r="AO69" i="1" s="1"/>
  <c r="AN73" i="1"/>
  <c r="AO73" i="1" s="1"/>
  <c r="AN77" i="1"/>
  <c r="AO77" i="1" s="1"/>
  <c r="AN81" i="1"/>
  <c r="AO81" i="1" s="1"/>
  <c r="AN85" i="1"/>
  <c r="AO85" i="1" s="1"/>
  <c r="AN89" i="1"/>
  <c r="AO89" i="1" s="1"/>
  <c r="AN93" i="1"/>
  <c r="AO93" i="1" s="1"/>
  <c r="AN97" i="1"/>
  <c r="AO97" i="1" s="1"/>
  <c r="AN101" i="1"/>
  <c r="AO101" i="1" s="1"/>
  <c r="AN105" i="1"/>
  <c r="AO105" i="1" s="1"/>
  <c r="AN109" i="1"/>
  <c r="AO109" i="1" s="1"/>
  <c r="AN113" i="1"/>
  <c r="AO113" i="1" s="1"/>
  <c r="AN117" i="1"/>
  <c r="AO117" i="1" s="1"/>
  <c r="AN121" i="1"/>
  <c r="AO121" i="1" s="1"/>
  <c r="AN125" i="1"/>
  <c r="AO125" i="1" s="1"/>
  <c r="AN129" i="1"/>
  <c r="AO129" i="1" s="1"/>
  <c r="AN133" i="1"/>
  <c r="AO133" i="1" s="1"/>
  <c r="AN137" i="1"/>
  <c r="AO137" i="1" s="1"/>
  <c r="AN141" i="1"/>
  <c r="AO141" i="1" s="1"/>
  <c r="AN145" i="1"/>
  <c r="AO145" i="1" s="1"/>
  <c r="AN149" i="1"/>
  <c r="AO149" i="1" s="1"/>
  <c r="AN153" i="1"/>
  <c r="AO153" i="1" s="1"/>
  <c r="AN157" i="1"/>
  <c r="AO157" i="1" s="1"/>
  <c r="AN161" i="1"/>
  <c r="AO161" i="1" s="1"/>
  <c r="AN165" i="1"/>
  <c r="AO165" i="1" s="1"/>
  <c r="AN169" i="1"/>
  <c r="AO169" i="1" s="1"/>
  <c r="AN173" i="1"/>
  <c r="AO173" i="1" s="1"/>
  <c r="AN177" i="1"/>
  <c r="AO177" i="1" s="1"/>
  <c r="AN181" i="1"/>
  <c r="AO181" i="1" s="1"/>
  <c r="AN185" i="1"/>
  <c r="AO185" i="1" s="1"/>
  <c r="AN189" i="1"/>
  <c r="AO189" i="1" s="1"/>
  <c r="BF186" i="1"/>
  <c r="BG186" i="1" s="1"/>
  <c r="BF182" i="1"/>
  <c r="BG182" i="1" s="1"/>
  <c r="BF178" i="1"/>
  <c r="BG178" i="1" s="1"/>
  <c r="BF174" i="1"/>
  <c r="BG174" i="1" s="1"/>
  <c r="BF170" i="1"/>
  <c r="BG170" i="1" s="1"/>
  <c r="BF166" i="1"/>
  <c r="BG166" i="1" s="1"/>
  <c r="BF162" i="1"/>
  <c r="BG162" i="1" s="1"/>
  <c r="BF158" i="1"/>
  <c r="BG158" i="1" s="1"/>
  <c r="BF154" i="1"/>
  <c r="BG154" i="1" s="1"/>
  <c r="BF150" i="1"/>
  <c r="BG150" i="1" s="1"/>
  <c r="BF146" i="1"/>
  <c r="BG146" i="1" s="1"/>
  <c r="BF142" i="1"/>
  <c r="BG142" i="1" s="1"/>
  <c r="BF138" i="1"/>
  <c r="BG138" i="1" s="1"/>
  <c r="BF134" i="1"/>
  <c r="BG134" i="1" s="1"/>
  <c r="BF130" i="1"/>
  <c r="BG130" i="1" s="1"/>
  <c r="BF126" i="1"/>
  <c r="BG126" i="1" s="1"/>
  <c r="BF122" i="1"/>
  <c r="BG122" i="1" s="1"/>
  <c r="BF118" i="1"/>
  <c r="BG118" i="1" s="1"/>
  <c r="BF114" i="1"/>
  <c r="BG114" i="1" s="1"/>
  <c r="BF110" i="1"/>
  <c r="BG110" i="1" s="1"/>
  <c r="BF106" i="1"/>
  <c r="BG106" i="1" s="1"/>
  <c r="BF102" i="1"/>
  <c r="BG102" i="1" s="1"/>
  <c r="BF98" i="1"/>
  <c r="BG98" i="1" s="1"/>
  <c r="BF94" i="1"/>
  <c r="BG94" i="1" s="1"/>
  <c r="BF90" i="1"/>
  <c r="BG90" i="1" s="1"/>
  <c r="BF86" i="1"/>
  <c r="BG86" i="1" s="1"/>
  <c r="BF82" i="1"/>
  <c r="BG82" i="1" s="1"/>
  <c r="BF78" i="1"/>
  <c r="BG78" i="1" s="1"/>
  <c r="BF74" i="1"/>
  <c r="BG74" i="1" s="1"/>
  <c r="BF70" i="1"/>
  <c r="BG70" i="1" s="1"/>
  <c r="BF66" i="1"/>
  <c r="BG66" i="1" s="1"/>
  <c r="BF62" i="1"/>
  <c r="BG62" i="1" s="1"/>
  <c r="BF58" i="1"/>
  <c r="BG58" i="1" s="1"/>
  <c r="BF54" i="1"/>
  <c r="BG54" i="1" s="1"/>
  <c r="BF50" i="1"/>
  <c r="BG50" i="1" s="1"/>
  <c r="BF46" i="1"/>
  <c r="BG46" i="1" s="1"/>
  <c r="BF42" i="1"/>
  <c r="BG42" i="1" s="1"/>
  <c r="BF38" i="1"/>
  <c r="BG38" i="1" s="1"/>
  <c r="BF34" i="1"/>
  <c r="BG34" i="1" s="1"/>
  <c r="BF30" i="1"/>
  <c r="BG30" i="1" s="1"/>
  <c r="BF26" i="1"/>
  <c r="BG26" i="1" s="1"/>
  <c r="BF22" i="1"/>
  <c r="BG22" i="1" s="1"/>
  <c r="BF18" i="1"/>
  <c r="BG18" i="1" s="1"/>
  <c r="BF14" i="1"/>
  <c r="BG14" i="1" s="1"/>
  <c r="V14" i="1"/>
  <c r="W14" i="1" s="1"/>
  <c r="V18" i="1"/>
  <c r="W18" i="1" s="1"/>
  <c r="V22" i="1"/>
  <c r="W22" i="1" s="1"/>
  <c r="V26" i="1"/>
  <c r="W26" i="1" s="1"/>
  <c r="V30" i="1"/>
  <c r="W30" i="1" s="1"/>
  <c r="V34" i="1"/>
  <c r="W34" i="1" s="1"/>
  <c r="V38" i="1"/>
  <c r="W38" i="1" s="1"/>
  <c r="V42" i="1"/>
  <c r="W42" i="1" s="1"/>
  <c r="V46" i="1"/>
  <c r="W46" i="1" s="1"/>
  <c r="V50" i="1"/>
  <c r="W50" i="1" s="1"/>
  <c r="V54" i="1"/>
  <c r="W54" i="1" s="1"/>
  <c r="V58" i="1"/>
  <c r="W58" i="1" s="1"/>
  <c r="V62" i="1"/>
  <c r="W62" i="1" s="1"/>
  <c r="V66" i="1"/>
  <c r="W66" i="1" s="1"/>
  <c r="V70" i="1"/>
  <c r="W70" i="1" s="1"/>
  <c r="V74" i="1"/>
  <c r="W74" i="1" s="1"/>
  <c r="V78" i="1"/>
  <c r="W78" i="1" s="1"/>
  <c r="V82" i="1"/>
  <c r="W82" i="1" s="1"/>
  <c r="V86" i="1"/>
  <c r="W86" i="1" s="1"/>
  <c r="V90" i="1"/>
  <c r="W90" i="1" s="1"/>
  <c r="V94" i="1"/>
  <c r="W94" i="1" s="1"/>
  <c r="V98" i="1"/>
  <c r="W98" i="1" s="1"/>
  <c r="V102" i="1"/>
  <c r="W102" i="1" s="1"/>
  <c r="V106" i="1"/>
  <c r="W106" i="1" s="1"/>
  <c r="V110" i="1"/>
  <c r="W110" i="1" s="1"/>
  <c r="V114" i="1"/>
  <c r="W114" i="1" s="1"/>
  <c r="V118" i="1"/>
  <c r="W118" i="1" s="1"/>
  <c r="V122" i="1"/>
  <c r="W122" i="1" s="1"/>
  <c r="V126" i="1"/>
  <c r="W126" i="1" s="1"/>
  <c r="V130" i="1"/>
  <c r="W130" i="1" s="1"/>
  <c r="V134" i="1"/>
  <c r="W134" i="1" s="1"/>
  <c r="V138" i="1"/>
  <c r="W138" i="1" s="1"/>
  <c r="V142" i="1"/>
  <c r="W142" i="1" s="1"/>
  <c r="V146" i="1"/>
  <c r="W146" i="1" s="1"/>
  <c r="V150" i="1"/>
  <c r="W150" i="1" s="1"/>
  <c r="V154" i="1"/>
  <c r="W154" i="1" s="1"/>
  <c r="V158" i="1"/>
  <c r="W158" i="1" s="1"/>
  <c r="V162" i="1"/>
  <c r="W162" i="1" s="1"/>
  <c r="V166" i="1"/>
  <c r="W166" i="1" s="1"/>
  <c r="V170" i="1"/>
  <c r="W170" i="1" s="1"/>
  <c r="V174" i="1"/>
  <c r="W174" i="1" s="1"/>
  <c r="V178" i="1"/>
  <c r="W178" i="1" s="1"/>
  <c r="V182" i="1"/>
  <c r="W182" i="1" s="1"/>
  <c r="V186" i="1"/>
  <c r="W186" i="1" s="1"/>
  <c r="AN15" i="1"/>
  <c r="AO15" i="1" s="1"/>
  <c r="AN19" i="1"/>
  <c r="AO19" i="1" s="1"/>
  <c r="AN23" i="1"/>
  <c r="AO23" i="1" s="1"/>
  <c r="AN27" i="1"/>
  <c r="AO27" i="1" s="1"/>
  <c r="AN31" i="1"/>
  <c r="AO31" i="1" s="1"/>
  <c r="AN35" i="1"/>
  <c r="AO35" i="1" s="1"/>
  <c r="AN39" i="1"/>
  <c r="AO39" i="1" s="1"/>
  <c r="AN43" i="1"/>
  <c r="AO43" i="1" s="1"/>
  <c r="AN47" i="1"/>
  <c r="AO47" i="1" s="1"/>
  <c r="AN51" i="1"/>
  <c r="AO51" i="1" s="1"/>
  <c r="AN55" i="1"/>
  <c r="AO55" i="1" s="1"/>
  <c r="AN59" i="1"/>
  <c r="AO59" i="1" s="1"/>
  <c r="AN63" i="1"/>
  <c r="AO63" i="1" s="1"/>
  <c r="AN67" i="1"/>
  <c r="AO67" i="1" s="1"/>
  <c r="AN71" i="1"/>
  <c r="AO71" i="1" s="1"/>
  <c r="AN75" i="1"/>
  <c r="AO75" i="1" s="1"/>
  <c r="AN79" i="1"/>
  <c r="AO79" i="1" s="1"/>
  <c r="AN83" i="1"/>
  <c r="AO83" i="1" s="1"/>
  <c r="AN87" i="1"/>
  <c r="AO87" i="1" s="1"/>
  <c r="AN91" i="1"/>
  <c r="AO91" i="1" s="1"/>
  <c r="AN95" i="1"/>
  <c r="AO95" i="1" s="1"/>
  <c r="AN99" i="1"/>
  <c r="AO99" i="1" s="1"/>
  <c r="AN103" i="1"/>
  <c r="AO103" i="1" s="1"/>
  <c r="AN107" i="1"/>
  <c r="AO107" i="1" s="1"/>
  <c r="AN111" i="1"/>
  <c r="AO111" i="1" s="1"/>
  <c r="AN115" i="1"/>
  <c r="AO115" i="1" s="1"/>
  <c r="AN119" i="1"/>
  <c r="AO119" i="1" s="1"/>
  <c r="AN123" i="1"/>
  <c r="AO123" i="1" s="1"/>
  <c r="AN127" i="1"/>
  <c r="AO127" i="1" s="1"/>
  <c r="AN131" i="1"/>
  <c r="AO131" i="1" s="1"/>
  <c r="AN135" i="1"/>
  <c r="AO135" i="1" s="1"/>
  <c r="AN139" i="1"/>
  <c r="AO139" i="1" s="1"/>
  <c r="AN143" i="1"/>
  <c r="AO143" i="1" s="1"/>
  <c r="AN147" i="1"/>
  <c r="AO147" i="1" s="1"/>
  <c r="AN151" i="1"/>
  <c r="AO151" i="1" s="1"/>
  <c r="AN155" i="1"/>
  <c r="AO155" i="1" s="1"/>
  <c r="AN159" i="1"/>
  <c r="AO159" i="1" s="1"/>
  <c r="AN163" i="1"/>
  <c r="AO163" i="1" s="1"/>
  <c r="AN167" i="1"/>
  <c r="AO167" i="1" s="1"/>
  <c r="AN171" i="1"/>
  <c r="AO171" i="1" s="1"/>
  <c r="AN175" i="1"/>
  <c r="AO175" i="1" s="1"/>
  <c r="AN179" i="1"/>
  <c r="AO179" i="1" s="1"/>
  <c r="AN183" i="1"/>
  <c r="AO183" i="1" s="1"/>
  <c r="AN187" i="1"/>
  <c r="AO187" i="1" s="1"/>
  <c r="BF187" i="1"/>
  <c r="BG187" i="1" s="1"/>
  <c r="BF183" i="1"/>
  <c r="BG183" i="1" s="1"/>
  <c r="BF179" i="1"/>
  <c r="BG179" i="1" s="1"/>
  <c r="BF175" i="1"/>
  <c r="BG175" i="1" s="1"/>
  <c r="BF171" i="1"/>
  <c r="BG171" i="1" s="1"/>
  <c r="BF167" i="1"/>
  <c r="BG167" i="1" s="1"/>
  <c r="BF163" i="1"/>
  <c r="BG163" i="1" s="1"/>
  <c r="BF159" i="1"/>
  <c r="BG159" i="1" s="1"/>
  <c r="BF155" i="1"/>
  <c r="BG155" i="1" s="1"/>
  <c r="BF151" i="1"/>
  <c r="BG151" i="1" s="1"/>
  <c r="BF147" i="1"/>
  <c r="BG147" i="1" s="1"/>
  <c r="BF143" i="1"/>
  <c r="BG143" i="1" s="1"/>
  <c r="BF139" i="1"/>
  <c r="BG139" i="1" s="1"/>
  <c r="BF135" i="1"/>
  <c r="BG135" i="1" s="1"/>
  <c r="BF131" i="1"/>
  <c r="BG131" i="1" s="1"/>
  <c r="BF127" i="1"/>
  <c r="BG127" i="1" s="1"/>
  <c r="BF123" i="1"/>
  <c r="BG123" i="1" s="1"/>
  <c r="BF119" i="1"/>
  <c r="BG119" i="1" s="1"/>
  <c r="BF115" i="1"/>
  <c r="BG115" i="1" s="1"/>
  <c r="BF111" i="1"/>
  <c r="BG111" i="1" s="1"/>
  <c r="BF107" i="1"/>
  <c r="BG107" i="1" s="1"/>
  <c r="BF103" i="1"/>
  <c r="BG103" i="1" s="1"/>
  <c r="BF99" i="1"/>
  <c r="BG99" i="1" s="1"/>
  <c r="BF95" i="1"/>
  <c r="BG95" i="1" s="1"/>
  <c r="BF91" i="1"/>
  <c r="BG91" i="1" s="1"/>
  <c r="BF87" i="1"/>
  <c r="BG87" i="1" s="1"/>
  <c r="BF83" i="1"/>
  <c r="BG83" i="1" s="1"/>
  <c r="BF79" i="1"/>
  <c r="BG79" i="1" s="1"/>
  <c r="BF75" i="1"/>
  <c r="BG75" i="1" s="1"/>
  <c r="BF71" i="1"/>
  <c r="BG71" i="1" s="1"/>
  <c r="BF67" i="1"/>
  <c r="BG67" i="1" s="1"/>
  <c r="BF63" i="1"/>
  <c r="BG63" i="1" s="1"/>
  <c r="BF59" i="1"/>
  <c r="BG59" i="1" s="1"/>
  <c r="BF55" i="1"/>
  <c r="BG55" i="1" s="1"/>
  <c r="BF51" i="1"/>
  <c r="BG51" i="1" s="1"/>
  <c r="BF47" i="1"/>
  <c r="BG47" i="1" s="1"/>
  <c r="BF43" i="1"/>
  <c r="BG43" i="1" s="1"/>
  <c r="BF39" i="1"/>
  <c r="BG39" i="1" s="1"/>
  <c r="BF35" i="1"/>
  <c r="BG35" i="1" s="1"/>
  <c r="BF31" i="1"/>
  <c r="BG31" i="1" s="1"/>
  <c r="BF27" i="1"/>
  <c r="BG27" i="1" s="1"/>
  <c r="BF23" i="1"/>
  <c r="BG23" i="1" s="1"/>
  <c r="BF19" i="1"/>
  <c r="BG19" i="1" s="1"/>
  <c r="BF15" i="1"/>
  <c r="BG15" i="1" s="1"/>
  <c r="BF89" i="1"/>
  <c r="BG89" i="1" s="1"/>
  <c r="BF57" i="1"/>
  <c r="BG57" i="1" s="1"/>
  <c r="BF25" i="1"/>
  <c r="BG25" i="1" s="1"/>
  <c r="BF105" i="1"/>
  <c r="BG105" i="1" s="1"/>
  <c r="BF101" i="1"/>
  <c r="BG101" i="1" s="1"/>
  <c r="BF85" i="1"/>
  <c r="BG85" i="1" s="1"/>
  <c r="BF73" i="1"/>
  <c r="BG73" i="1" s="1"/>
  <c r="BF69" i="1"/>
  <c r="BG69" i="1" s="1"/>
  <c r="BF53" i="1"/>
  <c r="BG53" i="1" s="1"/>
  <c r="BF41" i="1"/>
  <c r="BG41" i="1" s="1"/>
  <c r="BF37" i="1"/>
  <c r="BG37" i="1" s="1"/>
  <c r="BF21" i="1"/>
  <c r="BG21" i="1" s="1"/>
  <c r="BF189" i="1"/>
  <c r="BF185" i="1"/>
  <c r="BG185" i="1" s="1"/>
  <c r="BF181" i="1"/>
  <c r="BG181" i="1" s="1"/>
  <c r="BF177" i="1"/>
  <c r="BG177" i="1" s="1"/>
  <c r="BF173" i="1"/>
  <c r="BG173" i="1" s="1"/>
  <c r="BF169" i="1"/>
  <c r="BG169" i="1" s="1"/>
  <c r="BF165" i="1"/>
  <c r="BG165" i="1" s="1"/>
  <c r="BF161" i="1"/>
  <c r="BG161" i="1" s="1"/>
  <c r="BF157" i="1"/>
  <c r="BG157" i="1" s="1"/>
  <c r="BF153" i="1"/>
  <c r="BG153" i="1" s="1"/>
  <c r="BF149" i="1"/>
  <c r="BG149" i="1" s="1"/>
  <c r="BF145" i="1"/>
  <c r="BG145" i="1" s="1"/>
  <c r="BF141" i="1"/>
  <c r="BG141" i="1" s="1"/>
  <c r="BF137" i="1"/>
  <c r="BG137" i="1" s="1"/>
  <c r="BF133" i="1"/>
  <c r="BG133" i="1" s="1"/>
  <c r="BF129" i="1"/>
  <c r="BG129" i="1" s="1"/>
  <c r="BF125" i="1"/>
  <c r="BG125" i="1" s="1"/>
  <c r="BF121" i="1"/>
  <c r="BG121" i="1" s="1"/>
  <c r="BF117" i="1"/>
  <c r="BG117" i="1" s="1"/>
  <c r="BF113" i="1"/>
  <c r="BG113" i="1" s="1"/>
  <c r="BF109" i="1"/>
  <c r="BG109" i="1" s="1"/>
  <c r="BF97" i="1"/>
  <c r="BG97" i="1" s="1"/>
  <c r="BF93" i="1"/>
  <c r="BG93" i="1" s="1"/>
  <c r="BF81" i="1"/>
  <c r="BG81" i="1" s="1"/>
  <c r="BF77" i="1"/>
  <c r="BG77" i="1" s="1"/>
  <c r="BF65" i="1"/>
  <c r="BG65" i="1" s="1"/>
  <c r="BF61" i="1"/>
  <c r="BG61" i="1" s="1"/>
  <c r="BF49" i="1"/>
  <c r="BG49" i="1" s="1"/>
  <c r="BF45" i="1"/>
  <c r="BG45" i="1" s="1"/>
  <c r="BF33" i="1"/>
  <c r="BG33" i="1" s="1"/>
  <c r="BF29" i="1"/>
  <c r="BG29" i="1" s="1"/>
  <c r="BF17" i="1"/>
  <c r="BG17" i="1" s="1"/>
  <c r="BF13" i="1"/>
  <c r="BG13" i="1" s="1"/>
  <c r="BF188" i="1"/>
  <c r="BG188" i="1" s="1"/>
  <c r="BF184" i="1"/>
  <c r="BG184" i="1" s="1"/>
  <c r="BF180" i="1"/>
  <c r="BG180" i="1" s="1"/>
  <c r="BF176" i="1"/>
  <c r="BG176" i="1" s="1"/>
  <c r="BF172" i="1"/>
  <c r="BG172" i="1" s="1"/>
  <c r="BF168" i="1"/>
  <c r="BG168" i="1" s="1"/>
  <c r="BF164" i="1"/>
  <c r="BG164" i="1" s="1"/>
  <c r="BF160" i="1"/>
  <c r="BG160" i="1" s="1"/>
  <c r="BF156" i="1"/>
  <c r="BG156" i="1" s="1"/>
  <c r="BF152" i="1"/>
  <c r="BG152" i="1" s="1"/>
  <c r="BF148" i="1"/>
  <c r="BG148" i="1" s="1"/>
  <c r="BF144" i="1"/>
  <c r="BG144" i="1" s="1"/>
  <c r="BF140" i="1"/>
  <c r="BG140" i="1" s="1"/>
  <c r="BF136" i="1"/>
  <c r="BG136" i="1" s="1"/>
  <c r="BF132" i="1"/>
  <c r="BG132" i="1" s="1"/>
  <c r="BF128" i="1"/>
  <c r="BG128" i="1" s="1"/>
  <c r="BF124" i="1"/>
  <c r="BG124" i="1" s="1"/>
  <c r="BF120" i="1"/>
  <c r="BG120" i="1" s="1"/>
  <c r="BF116" i="1"/>
  <c r="BG116" i="1" s="1"/>
  <c r="BF112" i="1"/>
  <c r="BG112" i="1" s="1"/>
  <c r="BF108" i="1"/>
  <c r="BG108" i="1" s="1"/>
  <c r="BF104" i="1"/>
  <c r="BG104" i="1" s="1"/>
  <c r="BF100" i="1"/>
  <c r="BG100" i="1" s="1"/>
  <c r="BF96" i="1"/>
  <c r="BG96" i="1" s="1"/>
  <c r="BF92" i="1"/>
  <c r="BG92" i="1" s="1"/>
  <c r="BF88" i="1"/>
  <c r="BG88" i="1" s="1"/>
  <c r="BF84" i="1"/>
  <c r="BG84" i="1" s="1"/>
  <c r="BF80" i="1"/>
  <c r="BG80" i="1" s="1"/>
  <c r="BF76" i="1"/>
  <c r="BG76" i="1" s="1"/>
  <c r="BF72" i="1"/>
  <c r="BG72" i="1" s="1"/>
  <c r="BF68" i="1"/>
  <c r="BG68" i="1" s="1"/>
  <c r="BF64" i="1"/>
  <c r="BG64" i="1" s="1"/>
  <c r="BF60" i="1"/>
  <c r="BG60" i="1" s="1"/>
  <c r="BF56" i="1"/>
  <c r="BG56" i="1" s="1"/>
  <c r="BF52" i="1"/>
  <c r="BG52" i="1" s="1"/>
  <c r="BF48" i="1"/>
  <c r="BG48" i="1" s="1"/>
  <c r="BF44" i="1"/>
  <c r="BG44" i="1" s="1"/>
  <c r="BF40" i="1"/>
  <c r="BG40" i="1" s="1"/>
  <c r="BF36" i="1"/>
  <c r="BG36" i="1" s="1"/>
  <c r="BF32" i="1"/>
  <c r="BG32" i="1" s="1"/>
  <c r="BF28" i="1"/>
  <c r="BG28" i="1" s="1"/>
  <c r="BF24" i="1"/>
  <c r="BG24" i="1" s="1"/>
  <c r="BF20" i="1"/>
  <c r="BG20" i="1" s="1"/>
  <c r="BF16" i="1"/>
  <c r="BG16" i="1" s="1"/>
  <c r="BU187" i="1"/>
  <c r="BV187" i="1" s="1"/>
  <c r="BU183" i="1"/>
  <c r="BV183" i="1" s="1"/>
  <c r="BU179" i="1"/>
  <c r="BV179" i="1" s="1"/>
  <c r="BU175" i="1"/>
  <c r="BV175" i="1" s="1"/>
  <c r="BU171" i="1"/>
  <c r="BV171" i="1" s="1"/>
  <c r="BU167" i="1"/>
  <c r="BV167" i="1" s="1"/>
  <c r="BU163" i="1"/>
  <c r="BV163" i="1" s="1"/>
  <c r="BU159" i="1"/>
  <c r="BV159" i="1" s="1"/>
  <c r="BU155" i="1"/>
  <c r="BV155" i="1" s="1"/>
  <c r="BU151" i="1"/>
  <c r="BV151" i="1" s="1"/>
  <c r="BU147" i="1"/>
  <c r="BV147" i="1" s="1"/>
  <c r="BU143" i="1"/>
  <c r="BV143" i="1" s="1"/>
  <c r="BU139" i="1"/>
  <c r="BV139" i="1" s="1"/>
  <c r="BU135" i="1"/>
  <c r="BV135" i="1" s="1"/>
  <c r="BU131" i="1"/>
  <c r="BV131" i="1" s="1"/>
  <c r="BU127" i="1"/>
  <c r="BV127" i="1" s="1"/>
  <c r="BU123" i="1"/>
  <c r="BV123" i="1" s="1"/>
  <c r="BU119" i="1"/>
  <c r="BV119" i="1" s="1"/>
  <c r="BU115" i="1"/>
  <c r="BV115" i="1" s="1"/>
  <c r="BU111" i="1"/>
  <c r="BV111" i="1" s="1"/>
  <c r="BU107" i="1"/>
  <c r="BV107" i="1" s="1"/>
  <c r="BU103" i="1"/>
  <c r="BV103" i="1" s="1"/>
  <c r="BU99" i="1"/>
  <c r="BV99" i="1" s="1"/>
  <c r="BU95" i="1"/>
  <c r="BV95" i="1" s="1"/>
  <c r="BU91" i="1"/>
  <c r="BV91" i="1" s="1"/>
  <c r="BU87" i="1"/>
  <c r="BV87" i="1" s="1"/>
  <c r="BU83" i="1"/>
  <c r="BV83" i="1" s="1"/>
  <c r="BU79" i="1"/>
  <c r="BV79" i="1" s="1"/>
  <c r="BU75" i="1"/>
  <c r="BV75" i="1" s="1"/>
  <c r="BU71" i="1"/>
  <c r="BV71" i="1" s="1"/>
  <c r="BU67" i="1"/>
  <c r="BV67" i="1" s="1"/>
  <c r="BU63" i="1"/>
  <c r="BV63" i="1" s="1"/>
  <c r="BU59" i="1"/>
  <c r="BV59" i="1" s="1"/>
  <c r="BU55" i="1"/>
  <c r="BV55" i="1" s="1"/>
  <c r="BU51" i="1"/>
  <c r="BV51" i="1" s="1"/>
  <c r="BU47" i="1"/>
  <c r="BV47" i="1" s="1"/>
  <c r="BU43" i="1"/>
  <c r="BV43" i="1" s="1"/>
  <c r="BU39" i="1"/>
  <c r="BV39" i="1" s="1"/>
  <c r="BU35" i="1"/>
  <c r="BV35" i="1" s="1"/>
  <c r="BU31" i="1"/>
  <c r="BV31" i="1" s="1"/>
  <c r="BU27" i="1"/>
  <c r="BV27" i="1" s="1"/>
  <c r="BU23" i="1"/>
  <c r="BV23" i="1" s="1"/>
  <c r="BU19" i="1"/>
  <c r="BV19" i="1" s="1"/>
  <c r="BU15" i="1"/>
  <c r="BV15" i="1" s="1"/>
  <c r="BU186" i="1"/>
  <c r="BV186" i="1" s="1"/>
  <c r="BU182" i="1"/>
  <c r="BV182" i="1" s="1"/>
  <c r="BU178" i="1"/>
  <c r="BV178" i="1" s="1"/>
  <c r="BU174" i="1"/>
  <c r="BV174" i="1" s="1"/>
  <c r="BU170" i="1"/>
  <c r="BV170" i="1" s="1"/>
  <c r="BU166" i="1"/>
  <c r="BV166" i="1" s="1"/>
  <c r="BU162" i="1"/>
  <c r="BV162" i="1" s="1"/>
  <c r="BU158" i="1"/>
  <c r="BV158" i="1" s="1"/>
  <c r="BU154" i="1"/>
  <c r="BV154" i="1" s="1"/>
  <c r="BU150" i="1"/>
  <c r="BV150" i="1" s="1"/>
  <c r="BU146" i="1"/>
  <c r="BV146" i="1" s="1"/>
  <c r="BU142" i="1"/>
  <c r="BV142" i="1" s="1"/>
  <c r="BU138" i="1"/>
  <c r="BV138" i="1" s="1"/>
  <c r="BU134" i="1"/>
  <c r="BV134" i="1" s="1"/>
  <c r="BU130" i="1"/>
  <c r="BV130" i="1" s="1"/>
  <c r="BU126" i="1"/>
  <c r="BV126" i="1" s="1"/>
  <c r="BU122" i="1"/>
  <c r="BV122" i="1" s="1"/>
  <c r="BU118" i="1"/>
  <c r="BV118" i="1" s="1"/>
  <c r="BU114" i="1"/>
  <c r="BV114" i="1" s="1"/>
  <c r="BU110" i="1"/>
  <c r="BV110" i="1" s="1"/>
  <c r="BU106" i="1"/>
  <c r="BV106" i="1" s="1"/>
  <c r="BU102" i="1"/>
  <c r="BV102" i="1" s="1"/>
  <c r="BU98" i="1"/>
  <c r="BV98" i="1" s="1"/>
  <c r="BU94" i="1"/>
  <c r="BV94" i="1" s="1"/>
  <c r="BU90" i="1"/>
  <c r="BV90" i="1" s="1"/>
  <c r="BU86" i="1"/>
  <c r="BV86" i="1" s="1"/>
  <c r="BU82" i="1"/>
  <c r="BV82" i="1" s="1"/>
  <c r="BU78" i="1"/>
  <c r="BV78" i="1" s="1"/>
  <c r="BU74" i="1"/>
  <c r="BV74" i="1" s="1"/>
  <c r="BU70" i="1"/>
  <c r="BV70" i="1" s="1"/>
  <c r="BU66" i="1"/>
  <c r="BV66" i="1" s="1"/>
  <c r="BU62" i="1"/>
  <c r="BV62" i="1" s="1"/>
  <c r="BU58" i="1"/>
  <c r="BV58" i="1" s="1"/>
  <c r="BU54" i="1"/>
  <c r="BV54" i="1" s="1"/>
  <c r="BU50" i="1"/>
  <c r="BV50" i="1" s="1"/>
  <c r="BU46" i="1"/>
  <c r="BV46" i="1" s="1"/>
  <c r="BU42" i="1"/>
  <c r="BV42" i="1" s="1"/>
  <c r="BU38" i="1"/>
  <c r="BV38" i="1" s="1"/>
  <c r="BU34" i="1"/>
  <c r="BV34" i="1" s="1"/>
  <c r="BU30" i="1"/>
  <c r="BV30" i="1" s="1"/>
  <c r="BU26" i="1"/>
  <c r="BV26" i="1" s="1"/>
  <c r="BU22" i="1"/>
  <c r="BV22" i="1" s="1"/>
  <c r="BU18" i="1"/>
  <c r="BV18" i="1" s="1"/>
  <c r="BU14" i="1"/>
  <c r="BV14" i="1" s="1"/>
  <c r="V163" i="1"/>
  <c r="W163" i="1" s="1"/>
  <c r="V35" i="1"/>
  <c r="W35" i="1" s="1"/>
  <c r="V23" i="1"/>
  <c r="W23" i="1" s="1"/>
  <c r="V67" i="1"/>
  <c r="W67" i="1" s="1"/>
  <c r="V87" i="1"/>
  <c r="W87" i="1" s="1"/>
  <c r="V99" i="1"/>
  <c r="W99" i="1" s="1"/>
  <c r="V131" i="1"/>
  <c r="W131" i="1" s="1"/>
  <c r="V151" i="1"/>
  <c r="W151" i="1" s="1"/>
  <c r="V24" i="1"/>
  <c r="W24" i="1" s="1"/>
  <c r="V44" i="1"/>
  <c r="W44" i="1" s="1"/>
  <c r="V56" i="1"/>
  <c r="W56" i="1" s="1"/>
  <c r="V88" i="1"/>
  <c r="W88" i="1" s="1"/>
  <c r="V108" i="1"/>
  <c r="W108" i="1" s="1"/>
  <c r="V120" i="1"/>
  <c r="W120" i="1" s="1"/>
  <c r="V152" i="1"/>
  <c r="W152" i="1" s="1"/>
  <c r="V172" i="1"/>
  <c r="W172" i="1" s="1"/>
  <c r="V184" i="1"/>
  <c r="W184" i="1" s="1"/>
  <c r="V13" i="1"/>
  <c r="W13" i="1" s="1"/>
  <c r="V17" i="1"/>
  <c r="W17" i="1" s="1"/>
  <c r="V21" i="1"/>
  <c r="W21" i="1" s="1"/>
  <c r="V25" i="1"/>
  <c r="W25" i="1" s="1"/>
  <c r="V29" i="1"/>
  <c r="W29" i="1" s="1"/>
  <c r="V33" i="1"/>
  <c r="W33" i="1" s="1"/>
  <c r="V37" i="1"/>
  <c r="W37" i="1" s="1"/>
  <c r="V41" i="1"/>
  <c r="W41" i="1" s="1"/>
  <c r="V45" i="1"/>
  <c r="W45" i="1" s="1"/>
  <c r="V49" i="1"/>
  <c r="W49" i="1" s="1"/>
  <c r="V53" i="1"/>
  <c r="W53" i="1" s="1"/>
  <c r="V57" i="1"/>
  <c r="W57" i="1" s="1"/>
  <c r="V61" i="1"/>
  <c r="W61" i="1" s="1"/>
  <c r="V65" i="1"/>
  <c r="W65" i="1" s="1"/>
  <c r="V69" i="1"/>
  <c r="W69" i="1" s="1"/>
  <c r="V73" i="1"/>
  <c r="W73" i="1" s="1"/>
  <c r="V77" i="1"/>
  <c r="W77" i="1" s="1"/>
  <c r="V81" i="1"/>
  <c r="W81" i="1" s="1"/>
  <c r="V85" i="1"/>
  <c r="W85" i="1" s="1"/>
  <c r="V89" i="1"/>
  <c r="W89" i="1" s="1"/>
  <c r="V93" i="1"/>
  <c r="W93" i="1" s="1"/>
  <c r="V97" i="1"/>
  <c r="W97" i="1" s="1"/>
  <c r="V101" i="1"/>
  <c r="W101" i="1" s="1"/>
  <c r="V105" i="1"/>
  <c r="W105" i="1" s="1"/>
  <c r="V109" i="1"/>
  <c r="W109" i="1" s="1"/>
  <c r="V113" i="1"/>
  <c r="W113" i="1" s="1"/>
  <c r="V117" i="1"/>
  <c r="W117" i="1" s="1"/>
  <c r="V121" i="1"/>
  <c r="W121" i="1" s="1"/>
  <c r="V125" i="1"/>
  <c r="W125" i="1" s="1"/>
  <c r="V129" i="1"/>
  <c r="W129" i="1" s="1"/>
  <c r="V133" i="1"/>
  <c r="W133" i="1" s="1"/>
  <c r="V137" i="1"/>
  <c r="W137" i="1" s="1"/>
  <c r="V141" i="1"/>
  <c r="W141" i="1" s="1"/>
  <c r="V145" i="1"/>
  <c r="W145" i="1" s="1"/>
  <c r="V157" i="1"/>
  <c r="W157" i="1" s="1"/>
  <c r="V161" i="1"/>
  <c r="W161" i="1" s="1"/>
  <c r="V165" i="1"/>
  <c r="W165" i="1" s="1"/>
  <c r="V169" i="1"/>
  <c r="W169" i="1" s="1"/>
  <c r="V173" i="1"/>
  <c r="W173" i="1" s="1"/>
  <c r="V177" i="1"/>
  <c r="W177" i="1" s="1"/>
  <c r="V181" i="1"/>
  <c r="W181" i="1" s="1"/>
  <c r="V185" i="1"/>
  <c r="W185" i="1" s="1"/>
  <c r="V189" i="1"/>
  <c r="W189" i="1" s="1"/>
  <c r="V76" i="1"/>
  <c r="W76" i="1" s="1"/>
  <c r="V140" i="1"/>
  <c r="W140" i="1" s="1"/>
  <c r="V55" i="1"/>
  <c r="W55" i="1" s="1"/>
  <c r="V119" i="1"/>
  <c r="W119" i="1" s="1"/>
  <c r="V183" i="1"/>
  <c r="W183" i="1" s="1"/>
  <c r="V27" i="1"/>
  <c r="W27" i="1" s="1"/>
  <c r="V47" i="1"/>
  <c r="W47" i="1" s="1"/>
  <c r="V63" i="1"/>
  <c r="W63" i="1" s="1"/>
  <c r="V79" i="1"/>
  <c r="W79" i="1" s="1"/>
  <c r="V91" i="1"/>
  <c r="W91" i="1" s="1"/>
  <c r="V111" i="1"/>
  <c r="W111" i="1" s="1"/>
  <c r="V123" i="1"/>
  <c r="W123" i="1" s="1"/>
  <c r="V147" i="1"/>
  <c r="W147" i="1" s="1"/>
  <c r="V159" i="1"/>
  <c r="W159" i="1" s="1"/>
  <c r="V171" i="1"/>
  <c r="W171" i="1" s="1"/>
  <c r="V187" i="1"/>
  <c r="W187" i="1" s="1"/>
  <c r="V15" i="1"/>
  <c r="W15" i="1" s="1"/>
  <c r="V19" i="1"/>
  <c r="W19" i="1" s="1"/>
  <c r="V31" i="1"/>
  <c r="W31" i="1" s="1"/>
  <c r="V39" i="1"/>
  <c r="W39" i="1" s="1"/>
  <c r="V43" i="1"/>
  <c r="W43" i="1" s="1"/>
  <c r="V51" i="1"/>
  <c r="W51" i="1" s="1"/>
  <c r="V59" i="1"/>
  <c r="W59" i="1" s="1"/>
  <c r="V71" i="1"/>
  <c r="W71" i="1" s="1"/>
  <c r="V75" i="1"/>
  <c r="W75" i="1" s="1"/>
  <c r="V83" i="1"/>
  <c r="W83" i="1" s="1"/>
  <c r="V95" i="1"/>
  <c r="W95" i="1" s="1"/>
  <c r="V103" i="1"/>
  <c r="W103" i="1" s="1"/>
  <c r="V107" i="1"/>
  <c r="W107" i="1" s="1"/>
  <c r="V115" i="1"/>
  <c r="W115" i="1" s="1"/>
  <c r="V127" i="1"/>
  <c r="W127" i="1" s="1"/>
  <c r="V135" i="1"/>
  <c r="W135" i="1" s="1"/>
  <c r="V139" i="1"/>
  <c r="W139" i="1" s="1"/>
  <c r="V143" i="1"/>
  <c r="W143" i="1" s="1"/>
  <c r="V155" i="1"/>
  <c r="W155" i="1" s="1"/>
  <c r="V167" i="1"/>
  <c r="W167" i="1" s="1"/>
  <c r="V175" i="1"/>
  <c r="W175" i="1" s="1"/>
  <c r="V179" i="1"/>
  <c r="W179" i="1" s="1"/>
  <c r="V16" i="1"/>
  <c r="W16" i="1" s="1"/>
  <c r="V20" i="1"/>
  <c r="W20" i="1" s="1"/>
  <c r="V28" i="1"/>
  <c r="W28" i="1" s="1"/>
  <c r="V32" i="1"/>
  <c r="W32" i="1" s="1"/>
  <c r="V36" i="1"/>
  <c r="W36" i="1" s="1"/>
  <c r="V40" i="1"/>
  <c r="W40" i="1" s="1"/>
  <c r="V48" i="1"/>
  <c r="W48" i="1" s="1"/>
  <c r="V52" i="1"/>
  <c r="W52" i="1" s="1"/>
  <c r="V60" i="1"/>
  <c r="W60" i="1" s="1"/>
  <c r="V64" i="1"/>
  <c r="W64" i="1" s="1"/>
  <c r="V68" i="1"/>
  <c r="W68" i="1" s="1"/>
  <c r="V72" i="1"/>
  <c r="W72" i="1" s="1"/>
  <c r="V80" i="1"/>
  <c r="W80" i="1" s="1"/>
  <c r="V84" i="1"/>
  <c r="W84" i="1" s="1"/>
  <c r="V92" i="1"/>
  <c r="W92" i="1" s="1"/>
  <c r="V96" i="1"/>
  <c r="W96" i="1" s="1"/>
  <c r="V100" i="1"/>
  <c r="W100" i="1" s="1"/>
  <c r="V104" i="1"/>
  <c r="W104" i="1" s="1"/>
  <c r="V112" i="1"/>
  <c r="W112" i="1" s="1"/>
  <c r="V116" i="1"/>
  <c r="W116" i="1" s="1"/>
  <c r="V124" i="1"/>
  <c r="W124" i="1" s="1"/>
  <c r="V128" i="1"/>
  <c r="W128" i="1" s="1"/>
  <c r="V132" i="1"/>
  <c r="W132" i="1" s="1"/>
  <c r="V136" i="1"/>
  <c r="W136" i="1" s="1"/>
  <c r="V144" i="1"/>
  <c r="W144" i="1" s="1"/>
  <c r="V148" i="1"/>
  <c r="W148" i="1" s="1"/>
  <c r="V156" i="1"/>
  <c r="W156" i="1" s="1"/>
  <c r="V160" i="1"/>
  <c r="W160" i="1" s="1"/>
  <c r="V164" i="1"/>
  <c r="W164" i="1" s="1"/>
  <c r="V168" i="1"/>
  <c r="W168" i="1" s="1"/>
  <c r="V176" i="1"/>
  <c r="W176" i="1" s="1"/>
  <c r="V180" i="1"/>
  <c r="W180" i="1" s="1"/>
  <c r="V188" i="1"/>
  <c r="W188" i="1" s="1"/>
  <c r="V149" i="1"/>
  <c r="W149" i="1" s="1"/>
  <c r="V153" i="1"/>
  <c r="W153" i="1" s="1"/>
  <c r="C8" i="1" l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<sst xmlns="http://schemas.openxmlformats.org/spreadsheetml/2006/main" count="1513" uniqueCount="529">
  <si>
    <t>1: Preferred supplier list</t>
  </si>
  <si>
    <t>1: Yes</t>
  </si>
  <si>
    <t>1: Ariba</t>
  </si>
  <si>
    <t>1: SAP</t>
  </si>
  <si>
    <t>1: Expectation/requirement</t>
  </si>
  <si>
    <t>1: All</t>
  </si>
  <si>
    <t>1: All-strong</t>
  </si>
  <si>
    <t>1: Common</t>
  </si>
  <si>
    <t>1: All: Common</t>
  </si>
  <si>
    <t>1: General</t>
  </si>
  <si>
    <t>1: Annual meeting</t>
  </si>
  <si>
    <t>2: Common</t>
  </si>
  <si>
    <t>2: Database</t>
  </si>
  <si>
    <t>2: Oracle</t>
  </si>
  <si>
    <t>2: Guideline</t>
  </si>
  <si>
    <t>2: SRM only</t>
  </si>
  <si>
    <t>2: All-weak</t>
  </si>
  <si>
    <t>2: Annual</t>
  </si>
  <si>
    <t>2: All: Periodic</t>
  </si>
  <si>
    <t>2: Long-term</t>
  </si>
  <si>
    <t>2: Process level</t>
  </si>
  <si>
    <t xml:space="preserve">2: Cross-functional </t>
  </si>
  <si>
    <t>3: Disclosed</t>
  </si>
  <si>
    <t>3: Others</t>
  </si>
  <si>
    <t>3: Terms and conditions</t>
  </si>
  <si>
    <t>3: SRM only-sourcing strategy</t>
  </si>
  <si>
    <t>3: SRM-strong</t>
  </si>
  <si>
    <t>3: LHR only</t>
  </si>
  <si>
    <t>3: SRM:Common</t>
  </si>
  <si>
    <t>3: New product</t>
  </si>
  <si>
    <t>4: Supplier database</t>
  </si>
  <si>
    <t>4: EDI</t>
  </si>
  <si>
    <t>4: Not sure</t>
  </si>
  <si>
    <t>4: Sourcing strategy</t>
  </si>
  <si>
    <t>4: LHR only- 25%</t>
  </si>
  <si>
    <t>4: SRM-weak</t>
  </si>
  <si>
    <t>4: ES only</t>
  </si>
  <si>
    <t>4: SRM: Periodic</t>
  </si>
  <si>
    <t>4: Lean/six sigma</t>
  </si>
  <si>
    <t>5: LHR only- 50%</t>
  </si>
  <si>
    <t>5: LHR-strong</t>
  </si>
  <si>
    <t>5: LHR: Common</t>
  </si>
  <si>
    <t>5: Supplier continuity planning</t>
  </si>
  <si>
    <t>6: LHR only- 75%</t>
  </si>
  <si>
    <t>6: LHR-weak</t>
  </si>
  <si>
    <t>6: LHR: Perodic</t>
  </si>
  <si>
    <t>6: Supplier development</t>
  </si>
  <si>
    <t>7: LHR only- 100%</t>
  </si>
  <si>
    <t>7: ES-strong</t>
  </si>
  <si>
    <t>7: ES: Common</t>
  </si>
  <si>
    <t>7: Supplier risk management</t>
  </si>
  <si>
    <t>8: ES only</t>
  </si>
  <si>
    <t>8: ES-weak</t>
  </si>
  <si>
    <t>8: ES: Periodic</t>
  </si>
  <si>
    <t xml:space="preserve">Company </t>
  </si>
  <si>
    <t>Ticker</t>
  </si>
  <si>
    <t>Spend Management</t>
    <phoneticPr fontId="0" type="noConversion"/>
  </si>
  <si>
    <t>Strategic Sourcing</t>
    <phoneticPr fontId="0" type="noConversion"/>
  </si>
  <si>
    <t>Category Management</t>
  </si>
  <si>
    <t>SRM</t>
    <phoneticPr fontId="0" type="noConversion"/>
  </si>
  <si>
    <t>LHR</t>
  </si>
  <si>
    <t>Environmental Sustainability</t>
  </si>
  <si>
    <t>Supplier pool</t>
  </si>
  <si>
    <t>Systems</t>
  </si>
  <si>
    <t>Guidelines</t>
  </si>
  <si>
    <t>Collaboration</t>
  </si>
  <si>
    <t>2nd tier supplier management</t>
  </si>
  <si>
    <t>Lawsuit</t>
  </si>
  <si>
    <t>Rating</t>
  </si>
  <si>
    <t>Supplier list</t>
  </si>
  <si>
    <t>IT systems</t>
  </si>
  <si>
    <t>ERP</t>
  </si>
  <si>
    <t>Supplier registration</t>
  </si>
  <si>
    <t>Supplier portal</t>
  </si>
  <si>
    <t>Supplier guideline</t>
  </si>
  <si>
    <t>SRM policy</t>
  </si>
  <si>
    <t xml:space="preserve">Supplier code of conduct       </t>
  </si>
  <si>
    <t>EICC</t>
  </si>
  <si>
    <t xml:space="preserve">Non-compliance </t>
  </si>
  <si>
    <t>Supplier code of conduct reflects company's</t>
  </si>
  <si>
    <t xml:space="preserve">Supplier award </t>
  </si>
  <si>
    <t>Internal audit</t>
  </si>
  <si>
    <t>External audit</t>
  </si>
  <si>
    <t>Supplier scorecard</t>
  </si>
  <si>
    <t>Sourcing strategy</t>
  </si>
  <si>
    <t>Category strategy</t>
  </si>
  <si>
    <t>Global sourcing</t>
  </si>
  <si>
    <t>Supplier segmentation</t>
  </si>
  <si>
    <t>Supplier optimization</t>
  </si>
  <si>
    <t xml:space="preserve">Supplier collaboration </t>
  </si>
  <si>
    <t>Procurement team</t>
  </si>
  <si>
    <t>Supplier verification</t>
  </si>
  <si>
    <t>Supplier  capacity</t>
  </si>
  <si>
    <t>Supplier training</t>
  </si>
  <si>
    <t>2nd tier supplier enforcement</t>
  </si>
  <si>
    <t>2nd tier supplier audit</t>
  </si>
  <si>
    <t>Supplier lawsuit</t>
  </si>
  <si>
    <t>Berkshire Hathaway Inc.</t>
  </si>
  <si>
    <t>Brown-Forman Corp.</t>
  </si>
  <si>
    <t>Contract management system</t>
  </si>
  <si>
    <t>Supplier access to company's system</t>
  </si>
  <si>
    <t>Supplier diversity program</t>
  </si>
  <si>
    <t>Policy/Management</t>
  </si>
  <si>
    <t>3: Detailed (Measurement)</t>
  </si>
  <si>
    <t>3: Supplier involved</t>
  </si>
  <si>
    <t>8: Info sharing(capacity, demand)</t>
  </si>
  <si>
    <t>3: Business unit access full supplier info</t>
  </si>
  <si>
    <t>Continuous supplier improvement process</t>
  </si>
  <si>
    <t>5: Beroe</t>
  </si>
  <si>
    <t>Supply market analysis</t>
  </si>
  <si>
    <t>4: Supplier intelligence</t>
  </si>
  <si>
    <t>9: Supplier risk management systems</t>
  </si>
  <si>
    <t>Review measures (Internal)</t>
  </si>
  <si>
    <t>Review measures (external)</t>
  </si>
  <si>
    <t>Category team</t>
  </si>
  <si>
    <t>2: SM only</t>
  </si>
  <si>
    <t xml:space="preserve">1: All </t>
  </si>
  <si>
    <t>3: SS only</t>
  </si>
  <si>
    <t>4: CM only</t>
  </si>
  <si>
    <t>2: Center of excellence</t>
  </si>
  <si>
    <t>3: Key supplier involved</t>
  </si>
  <si>
    <t>Supply risk analysis</t>
  </si>
  <si>
    <t>2: Periodic</t>
  </si>
  <si>
    <t>Talent mgmt</t>
  </si>
  <si>
    <t>2: LHR only- 50%</t>
  </si>
  <si>
    <t>3: LHR only- 75%</t>
  </si>
  <si>
    <t>4: LHR only- 100%</t>
  </si>
  <si>
    <t>5: ES only</t>
  </si>
  <si>
    <t>NGO/FLA</t>
  </si>
  <si>
    <t>2: All-remedial</t>
  </si>
  <si>
    <t>3: SRM only</t>
  </si>
  <si>
    <t>4: SRM-remedial</t>
  </si>
  <si>
    <t>5: LHR only</t>
  </si>
  <si>
    <t>6: LHR-remedial</t>
  </si>
  <si>
    <t>7: ES only</t>
  </si>
  <si>
    <t>8: ES-remedial</t>
  </si>
  <si>
    <t>1: All-both</t>
  </si>
  <si>
    <t>2: All-internal</t>
  </si>
  <si>
    <t>3: All-external</t>
  </si>
  <si>
    <t>4: LHR-both</t>
  </si>
  <si>
    <t>5: LHR-internal</t>
  </si>
  <si>
    <t>6: LHR-external</t>
  </si>
  <si>
    <t>7: ES-both</t>
  </si>
  <si>
    <t>8: ES-internal</t>
  </si>
  <si>
    <t>9: ES-external</t>
  </si>
  <si>
    <t>LHR/ES policy</t>
  </si>
  <si>
    <t>Company internal audit</t>
  </si>
  <si>
    <t>Company external audit</t>
  </si>
  <si>
    <t>Supplier Evaluation/Monitor</t>
  </si>
  <si>
    <t>1: Both-common</t>
  </si>
  <si>
    <t>2: Both- detailed</t>
  </si>
  <si>
    <t>3: LHR-common</t>
  </si>
  <si>
    <t>4: LHR-detailed</t>
  </si>
  <si>
    <t>5: ES-common</t>
  </si>
  <si>
    <t>6: ES-detailed</t>
  </si>
  <si>
    <t>Community involvement</t>
  </si>
  <si>
    <t>2: LHR only</t>
  </si>
  <si>
    <t>3: ES only</t>
  </si>
  <si>
    <t>Supplier tracking (issue)</t>
  </si>
  <si>
    <t>Year</t>
  </si>
  <si>
    <t>6: E-sourcing/source-to-pay</t>
  </si>
  <si>
    <t>No info</t>
  </si>
  <si>
    <t>1: No info</t>
  </si>
  <si>
    <t xml:space="preserve">Provide feedback </t>
  </si>
  <si>
    <t>A.O. Smith Corp.</t>
  </si>
  <si>
    <t>AOS</t>
  </si>
  <si>
    <t>Actuant Corp.</t>
  </si>
  <si>
    <t>ATU</t>
  </si>
  <si>
    <t>Advance Auto Parts, Inc.</t>
  </si>
  <si>
    <t>AAP</t>
  </si>
  <si>
    <t>AECOM Technology Corporation</t>
  </si>
  <si>
    <t>ACM</t>
  </si>
  <si>
    <t>Albemarle Corp.</t>
  </si>
  <si>
    <t>ALB</t>
  </si>
  <si>
    <t>Alliance Data Systems</t>
  </si>
  <si>
    <t>ADS</t>
  </si>
  <si>
    <t>Analog Devices, Inc.</t>
  </si>
  <si>
    <t>ADI</t>
  </si>
  <si>
    <t>Applied Industrial Technology</t>
  </si>
  <si>
    <t>AIT</t>
  </si>
  <si>
    <t>AVB</t>
  </si>
  <si>
    <t>Bally Technologies, Inc.</t>
  </si>
  <si>
    <t>BYI</t>
  </si>
  <si>
    <t>Bemis Company, Inc.</t>
  </si>
  <si>
    <t>BMS</t>
  </si>
  <si>
    <t>BIO</t>
  </si>
  <si>
    <t>BJRI</t>
  </si>
  <si>
    <t>BlackRock, Inc.</t>
  </si>
  <si>
    <t>BLK</t>
  </si>
  <si>
    <t>Bridgepoint Education Inc</t>
  </si>
  <si>
    <t>BPI</t>
  </si>
  <si>
    <t>Carter's Inc.</t>
  </si>
  <si>
    <t>CRI</t>
  </si>
  <si>
    <t>Cintas Corp.</t>
  </si>
  <si>
    <t>CTAS</t>
  </si>
  <si>
    <t>CRUS</t>
  </si>
  <si>
    <t>CLARCOR Inc.</t>
  </si>
  <si>
    <t>CLC</t>
  </si>
  <si>
    <t>Compass Minerals International Inc</t>
  </si>
  <si>
    <t>CMP</t>
  </si>
  <si>
    <t>Computer Sciences Corp.</t>
  </si>
  <si>
    <t>CSC</t>
  </si>
  <si>
    <t>CPWR</t>
  </si>
  <si>
    <t>Covance Inc.</t>
  </si>
  <si>
    <t>CVD</t>
  </si>
  <si>
    <t>D</t>
  </si>
  <si>
    <t>DPZ</t>
  </si>
  <si>
    <t>Dr Pepper Snapple Group</t>
  </si>
  <si>
    <t>DPS</t>
  </si>
  <si>
    <t>DSW Inc.</t>
  </si>
  <si>
    <t>DSW</t>
  </si>
  <si>
    <t>DTE</t>
  </si>
  <si>
    <t>Eaton Vance Corp.</t>
  </si>
  <si>
    <t>EV</t>
  </si>
  <si>
    <t>ESS</t>
  </si>
  <si>
    <t>Flowserve Corp.</t>
  </si>
  <si>
    <t>FLS</t>
  </si>
  <si>
    <t>Fossil, Inc.</t>
  </si>
  <si>
    <t>FOSL</t>
  </si>
  <si>
    <t>Gardner Denver, Inc.</t>
  </si>
  <si>
    <t>GDI</t>
  </si>
  <si>
    <t>Gentex Corp.</t>
  </si>
  <si>
    <t>GNTX</t>
  </si>
  <si>
    <t>Graco Inc.</t>
  </si>
  <si>
    <t>GGG</t>
  </si>
  <si>
    <t>Hasbro, Inc.</t>
  </si>
  <si>
    <t>HAS</t>
  </si>
  <si>
    <t>Hershey Foods Corp.</t>
  </si>
  <si>
    <t>HSY</t>
  </si>
  <si>
    <t>IBERIABANK Corp.</t>
  </si>
  <si>
    <t>IBKC</t>
  </si>
  <si>
    <t>IDEX Corp.</t>
  </si>
  <si>
    <t>IEX</t>
  </si>
  <si>
    <t>IDXX</t>
  </si>
  <si>
    <t>Interface, Inc.</t>
  </si>
  <si>
    <t>IGT</t>
  </si>
  <si>
    <t>ITC</t>
  </si>
  <si>
    <t>J.B. Hunt Transport Services</t>
  </si>
  <si>
    <t>JBHT</t>
  </si>
  <si>
    <t>JKHY</t>
  </si>
  <si>
    <t>Jos. A. Bank Clothiers, Inc.</t>
  </si>
  <si>
    <t>JOSB</t>
  </si>
  <si>
    <t>Kennametal Inc.</t>
  </si>
  <si>
    <t>KMT</t>
  </si>
  <si>
    <t>Kirby Corp.</t>
  </si>
  <si>
    <t>KEX</t>
  </si>
  <si>
    <t>LXK</t>
  </si>
  <si>
    <t>Lincoln Electric Holdings</t>
  </si>
  <si>
    <t>LECO</t>
  </si>
  <si>
    <t>Linear Technology Corp.</t>
  </si>
  <si>
    <t>LLTC</t>
  </si>
  <si>
    <t>Littelfuse, Inc.</t>
  </si>
  <si>
    <t>LFUS</t>
  </si>
  <si>
    <t>LSI</t>
  </si>
  <si>
    <t>M&amp;T Bank Corp.</t>
  </si>
  <si>
    <t>MTB</t>
  </si>
  <si>
    <t>MD</t>
  </si>
  <si>
    <t>Medtronic, Inc.</t>
  </si>
  <si>
    <t>MDT</t>
  </si>
  <si>
    <t>Microchip Technology Inc.</t>
  </si>
  <si>
    <t>MCHP</t>
  </si>
  <si>
    <t>MAA</t>
  </si>
  <si>
    <t>Monro Muffler Brake, Inc.</t>
  </si>
  <si>
    <t>MNRO</t>
  </si>
  <si>
    <t>MOS</t>
  </si>
  <si>
    <t>MSC Industrial Direct Co.</t>
  </si>
  <si>
    <t>MSM</t>
  </si>
  <si>
    <t>Navistar International</t>
  </si>
  <si>
    <t>NAV</t>
  </si>
  <si>
    <t>Newell Rubbermaid Inc.</t>
  </si>
  <si>
    <t>NWL</t>
  </si>
  <si>
    <t>NEE</t>
  </si>
  <si>
    <t>Nordson Corp.</t>
  </si>
  <si>
    <t>NDSN</t>
  </si>
  <si>
    <t>KFT</t>
  </si>
  <si>
    <t>LKQ Corp.</t>
  </si>
  <si>
    <t>ABBVIE Inc</t>
  </si>
  <si>
    <t>ABBV</t>
  </si>
  <si>
    <t>ACI Worldwide Inc.</t>
  </si>
  <si>
    <t>ACIW</t>
  </si>
  <si>
    <t>Actavis Inc.</t>
  </si>
  <si>
    <t>ACT</t>
  </si>
  <si>
    <t>Allison Transmission Hldgs Inc</t>
  </si>
  <si>
    <t>ALSN</t>
  </si>
  <si>
    <t>AMC Networks Inc.</t>
  </si>
  <si>
    <t>AMCX</t>
  </si>
  <si>
    <t>AutoNation Inc</t>
  </si>
  <si>
    <t>AN</t>
  </si>
  <si>
    <t>AnnTaylor Stores Corp.</t>
  </si>
  <si>
    <t>ANN</t>
  </si>
  <si>
    <t>Ascena Retail Group Inc</t>
  </si>
  <si>
    <t>ASNA</t>
  </si>
  <si>
    <t>AvalonBay Communities Inc.</t>
  </si>
  <si>
    <t>American Axle &amp; Manufacturing Holdings, Inc.</t>
  </si>
  <si>
    <t>AXL</t>
  </si>
  <si>
    <t>Brookfield Asset Mgmt.</t>
  </si>
  <si>
    <t>BAM</t>
  </si>
  <si>
    <t>BF/b</t>
  </si>
  <si>
    <t xml:space="preserve">Bio-Rad Laboratories Inc. </t>
  </si>
  <si>
    <t>BJ's Restaurants Inc</t>
  </si>
  <si>
    <t>Blackbaud Inc</t>
  </si>
  <si>
    <t>BLKB</t>
  </si>
  <si>
    <t>Annie's Inc.</t>
  </si>
  <si>
    <t>BNNY</t>
  </si>
  <si>
    <t>BOK Financial Corp.</t>
  </si>
  <si>
    <t>BOKF</t>
  </si>
  <si>
    <t>BRK/b</t>
  </si>
  <si>
    <t>Cabela's Inc</t>
  </si>
  <si>
    <t>CAB</t>
  </si>
  <si>
    <t>CBOE Holdings Inc.</t>
  </si>
  <si>
    <t>CBOE</t>
  </si>
  <si>
    <t>Cracker Barrel Old Country Store Inc</t>
  </si>
  <si>
    <t>CBRL</t>
  </si>
  <si>
    <t>Corporate Executive Board Co.</t>
  </si>
  <si>
    <t>CEB</t>
  </si>
  <si>
    <t>Churchill Downs Inc.</t>
  </si>
  <si>
    <t>CHDN</t>
  </si>
  <si>
    <t>Costamare Inc</t>
  </si>
  <si>
    <t>CMRE</t>
  </si>
  <si>
    <t>Con-Way Inc</t>
  </si>
  <si>
    <t>CNW</t>
  </si>
  <si>
    <t>Compuware Corp</t>
  </si>
  <si>
    <t>Cirrus Logic</t>
  </si>
  <si>
    <t>Dominion Resources Inc.</t>
  </si>
  <si>
    <t>3D Systems Corp</t>
  </si>
  <si>
    <t>DDD</t>
  </si>
  <si>
    <t>Dick's Sporting Goods Inc.</t>
  </si>
  <si>
    <t>DKS</t>
  </si>
  <si>
    <t>Delphi Automotive PLC</t>
  </si>
  <si>
    <t>DLPH</t>
  </si>
  <si>
    <t>Dunkin' Brands Group</t>
  </si>
  <si>
    <t>DNKN</t>
  </si>
  <si>
    <t>Dorman Products</t>
  </si>
  <si>
    <t>DORM</t>
  </si>
  <si>
    <t>Domino's Pizza Inc</t>
  </si>
  <si>
    <t>DTE Energy Co.</t>
  </si>
  <si>
    <t>Brinker International Inc.</t>
  </si>
  <si>
    <t>EAT</t>
  </si>
  <si>
    <t>Equifax Inc.</t>
  </si>
  <si>
    <t>EFX</t>
  </si>
  <si>
    <t>Essex Property Trust Inc.</t>
  </si>
  <si>
    <t>Express Inc.</t>
  </si>
  <si>
    <t>EXPR</t>
  </si>
  <si>
    <t>EZCORP Inc.</t>
  </si>
  <si>
    <t>EZPW</t>
  </si>
  <si>
    <t>Facebook</t>
  </si>
  <si>
    <t>FB</t>
  </si>
  <si>
    <t>FEI Co.</t>
  </si>
  <si>
    <t>FEIC</t>
  </si>
  <si>
    <t>Franklin Electric Co Inc</t>
  </si>
  <si>
    <t>FELE</t>
  </si>
  <si>
    <t>Federated Investors</t>
  </si>
  <si>
    <t>FII</t>
  </si>
  <si>
    <t>Finish Line Inc</t>
  </si>
  <si>
    <t>FINL</t>
  </si>
  <si>
    <t>Foot Locker Inc.</t>
  </si>
  <si>
    <t>FL</t>
  </si>
  <si>
    <t>FleetCor Technologies Inc.</t>
  </si>
  <si>
    <t>FLT</t>
  </si>
  <si>
    <t>Francesca's Holding Corp</t>
  </si>
  <si>
    <t>FRAN</t>
  </si>
  <si>
    <t>First Republic Bank</t>
  </si>
  <si>
    <t>FRC</t>
  </si>
  <si>
    <t>Forward Air</t>
  </si>
  <si>
    <t>FWRD</t>
  </si>
  <si>
    <t>Giant Interactive Group Inc</t>
  </si>
  <si>
    <t>GA</t>
  </si>
  <si>
    <t>Genesco Inc.</t>
  </si>
  <si>
    <t>GCO</t>
  </si>
  <si>
    <t>Guess ? Inc.</t>
  </si>
  <si>
    <t>GES</t>
  </si>
  <si>
    <t>Gildan Activewear Inc</t>
  </si>
  <si>
    <t>GIL</t>
  </si>
  <si>
    <t>GNC Holdings</t>
  </si>
  <si>
    <t>GNC</t>
  </si>
  <si>
    <t>Goodyear Tire &amp; Rubber Co</t>
  </si>
  <si>
    <t>GT</t>
  </si>
  <si>
    <t>The Hain Celestial Group, Inc.</t>
  </si>
  <si>
    <t>HAIN</t>
  </si>
  <si>
    <t>Hibbett Sports Inc</t>
  </si>
  <si>
    <t>HIBB</t>
  </si>
  <si>
    <t xml:space="preserve">Hubbell Inc. </t>
  </si>
  <si>
    <t>HUB/b</t>
  </si>
  <si>
    <t>Integrated Device</t>
  </si>
  <si>
    <t>IDTI</t>
  </si>
  <si>
    <t>IDEXX Laboratories Inc.</t>
  </si>
  <si>
    <t>International Game Technology</t>
  </si>
  <si>
    <t>Interval Leisure Group Inc.</t>
  </si>
  <si>
    <t>IILG</t>
  </si>
  <si>
    <t>Imax Corp</t>
  </si>
  <si>
    <t>IMAX</t>
  </si>
  <si>
    <t>Infosys Limited, Inc.</t>
  </si>
  <si>
    <t>INFY</t>
  </si>
  <si>
    <t>InvenSense Inc.</t>
  </si>
  <si>
    <t>INVN</t>
  </si>
  <si>
    <t>ITC Holdings Corp.</t>
  </si>
  <si>
    <t>Jack in the Box Inc.</t>
  </si>
  <si>
    <t>JACK</t>
  </si>
  <si>
    <t>Jarden Corp</t>
  </si>
  <si>
    <t>JAH</t>
  </si>
  <si>
    <t>Jack Henry &amp; Associates Inc.</t>
  </si>
  <si>
    <t>KBR Inc.</t>
  </si>
  <si>
    <t>KBR</t>
  </si>
  <si>
    <t>Kraft Foods Inc.</t>
  </si>
  <si>
    <t>Krispy Kreme</t>
  </si>
  <si>
    <t>KKD</t>
  </si>
  <si>
    <t>Michael Kors Hldgs.</t>
  </si>
  <si>
    <t>KORS</t>
  </si>
  <si>
    <t>Leggett &amp; Platt Inc</t>
  </si>
  <si>
    <t>LEG</t>
  </si>
  <si>
    <t>Laclede Group Inc.</t>
  </si>
  <si>
    <t>LG</t>
  </si>
  <si>
    <t>Lennox Int'l</t>
  </si>
  <si>
    <t>LII</t>
  </si>
  <si>
    <t>Liberty Interactive</t>
  </si>
  <si>
    <t>LINTA</t>
  </si>
  <si>
    <t>LKQ</t>
  </si>
  <si>
    <t>Lumber Liquidators</t>
  </si>
  <si>
    <t>LL</t>
  </si>
  <si>
    <t>LinkedIn</t>
  </si>
  <si>
    <t>LNKD</t>
  </si>
  <si>
    <t>LSI Corp.</t>
  </si>
  <si>
    <t>Mid-America Apartment Communities Inc.</t>
  </si>
  <si>
    <t>Manhattan Associates Inc.</t>
  </si>
  <si>
    <t>MANH</t>
  </si>
  <si>
    <t>Mednax Inc.</t>
  </si>
  <si>
    <t>Magna Int'l 'A'</t>
  </si>
  <si>
    <t>MGA</t>
  </si>
  <si>
    <t>The Mosaic Company</t>
  </si>
  <si>
    <t>Madison Square Garden Co.</t>
  </si>
  <si>
    <t>MSG</t>
  </si>
  <si>
    <t>NextEra Energy Inc</t>
  </si>
  <si>
    <t>NewMarket Corporation</t>
  </si>
  <si>
    <t>NEU</t>
  </si>
  <si>
    <t>National Fuel Gas Co.</t>
  </si>
  <si>
    <t>NFG</t>
  </si>
  <si>
    <t>OpenTable Inc</t>
  </si>
  <si>
    <t>OPEN</t>
  </si>
  <si>
    <t>Outerwall, Inc.</t>
  </si>
  <si>
    <t>OUTR</t>
  </si>
  <si>
    <t>Oxford Inds.</t>
  </si>
  <si>
    <t>OXM</t>
  </si>
  <si>
    <t>Penske Automotive Group Inc</t>
  </si>
  <si>
    <t>PAG</t>
  </si>
  <si>
    <t>Pier 1 Imports Inc.</t>
  </si>
  <si>
    <t>PIR</t>
  </si>
  <si>
    <t>Packaging Corp. of America</t>
  </si>
  <si>
    <t>PKG</t>
  </si>
  <si>
    <t>Power Integrations Inc</t>
  </si>
  <si>
    <t>POWI</t>
  </si>
  <si>
    <t>Public Storage</t>
  </si>
  <si>
    <t>PSA</t>
  </si>
  <si>
    <t>Questcor Pharmac.</t>
  </si>
  <si>
    <t>QCOR</t>
  </si>
  <si>
    <t>Ritchie Brothers</t>
  </si>
  <si>
    <t>RBA</t>
  </si>
  <si>
    <t>Rent-A-Center Inc</t>
  </si>
  <si>
    <t>RCII</t>
  </si>
  <si>
    <t>Rockwood Holdings Inc.</t>
  </si>
  <si>
    <t>ROC</t>
  </si>
  <si>
    <t>Spirit Airlines</t>
  </si>
  <si>
    <t>SAVE</t>
  </si>
  <si>
    <t>SHFL entertainment</t>
  </si>
  <si>
    <t>SHFL</t>
  </si>
  <si>
    <t>Sirona Dental Systems Inc.</t>
  </si>
  <si>
    <t>SIRO</t>
  </si>
  <si>
    <t>Silicon Valley Bancshares</t>
  </si>
  <si>
    <t>SIVB</t>
  </si>
  <si>
    <t>Saks Inc</t>
  </si>
  <si>
    <t>SKS</t>
  </si>
  <si>
    <t>Silver Wheaton</t>
  </si>
  <si>
    <t>SLW</t>
  </si>
  <si>
    <t>Scripps Networks Interactive Inc</t>
  </si>
  <si>
    <t>SNI</t>
  </si>
  <si>
    <t>STERIS Corp.</t>
  </si>
  <si>
    <t>STE</t>
  </si>
  <si>
    <t>Constellation Brands</t>
  </si>
  <si>
    <t>STZ</t>
  </si>
  <si>
    <t>SunEdison</t>
  </si>
  <si>
    <t>SUNE</t>
  </si>
  <si>
    <t>Solazyme, Inc.</t>
  </si>
  <si>
    <t>SZYM</t>
  </si>
  <si>
    <t>Teledyne Technologies Inc.</t>
  </si>
  <si>
    <t>TDY</t>
  </si>
  <si>
    <t>Teleflex Inc.</t>
  </si>
  <si>
    <t>TFX</t>
  </si>
  <si>
    <t>Tim Hortons Inc</t>
  </si>
  <si>
    <t>THI</t>
  </si>
  <si>
    <t>Thor Industries Inc.</t>
  </si>
  <si>
    <t>THO</t>
  </si>
  <si>
    <t>TILE</t>
  </si>
  <si>
    <t>T-Mobile US, Inc.</t>
  </si>
  <si>
    <t>TMUS</t>
  </si>
  <si>
    <t>Tennant Company</t>
  </si>
  <si>
    <t>TNC</t>
  </si>
  <si>
    <t>Tesla Motors</t>
  </si>
  <si>
    <t>TSLA</t>
  </si>
  <si>
    <t>UMB Financial Corp.</t>
  </si>
  <si>
    <t>UMBF</t>
  </si>
  <si>
    <t>Vera Bradley Inc.</t>
  </si>
  <si>
    <t>VRA</t>
  </si>
  <si>
    <t>Vitamin Shoppe</t>
  </si>
  <si>
    <t>VSI</t>
  </si>
  <si>
    <t>West Pharmaceutical Services Inc.</t>
  </si>
  <si>
    <t>WST</t>
  </si>
  <si>
    <t>WhiteWave Foods</t>
  </si>
  <si>
    <t>WWAV</t>
  </si>
  <si>
    <t>Dentsply International Inc.</t>
  </si>
  <si>
    <t>XRAY</t>
  </si>
  <si>
    <t>LEXMARK INTERNATIONAL INC-A</t>
  </si>
  <si>
    <t>MCGRAW HILL FINANCIAL INC</t>
  </si>
  <si>
    <t>MHFI</t>
  </si>
  <si>
    <t>RED HAT INC</t>
  </si>
  <si>
    <t>RHT</t>
  </si>
  <si>
    <t>WEX INC</t>
  </si>
  <si>
    <t>WEX</t>
  </si>
  <si>
    <t>7: Spend management/epiq</t>
  </si>
  <si>
    <t>HS</t>
  </si>
  <si>
    <t># Companies</t>
  </si>
  <si>
    <t>Total</t>
  </si>
  <si>
    <t xml:space="preserve">Weighted </t>
  </si>
  <si>
    <t>Spend Management</t>
  </si>
  <si>
    <t>SRM</t>
  </si>
  <si>
    <t>Frequency</t>
  </si>
  <si>
    <t>Bin Array</t>
  </si>
  <si>
    <t>Model</t>
  </si>
  <si>
    <t>Strategic Sourcing</t>
  </si>
  <si>
    <t>Occurances</t>
  </si>
  <si>
    <t>Sum of weighted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</si>
</sst>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2" borderId="7" xfId="0" applyFont="1" applyFill="1" applyBorder="1"/>
    <xf numFmtId="0" fontId="2" fillId="0" borderId="0" xfId="0" applyFont="1"/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2" fontId="5" fillId="7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0" xfId="0" applyFill="1"/>
    <xf numFmtId="0" fontId="0" fillId="0" borderId="18" xfId="0" applyFill="1" applyBorder="1"/>
    <xf numFmtId="0" fontId="0" fillId="0" borderId="21" xfId="0" applyFill="1" applyBorder="1"/>
    <xf numFmtId="0" fontId="0" fillId="0" borderId="23" xfId="0" applyFill="1" applyBorder="1"/>
    <xf numFmtId="0" fontId="0" fillId="13" borderId="18" xfId="0" applyFill="1" applyBorder="1"/>
    <xf numFmtId="0" fontId="0" fillId="13" borderId="0" xfId="0" applyFill="1" applyBorder="1"/>
    <xf numFmtId="0" fontId="6" fillId="9" borderId="15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2" fontId="5" fillId="15" borderId="12" xfId="0" applyNumberFormat="1" applyFont="1" applyFill="1" applyBorder="1" applyAlignment="1">
      <alignment horizontal="center" vertical="center" wrapText="1"/>
    </xf>
    <xf numFmtId="0" fontId="5" fillId="15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" fontId="8" fillId="13" borderId="21" xfId="0" applyNumberFormat="1" applyFont="1" applyFill="1" applyBorder="1"/>
    <xf numFmtId="1" fontId="0" fillId="13" borderId="21" xfId="0" applyNumberFormat="1" applyFont="1" applyFill="1" applyBorder="1"/>
    <xf numFmtId="0" fontId="6" fillId="4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4" borderId="12" xfId="0" applyFont="1" applyFill="1" applyBorder="1" applyAlignment="1">
      <alignment horizontal="center" vertical="center" wrapText="1"/>
    </xf>
    <xf numFmtId="20" fontId="0" fillId="0" borderId="0" xfId="0" applyNumberFormat="1" applyFill="1" applyBorder="1"/>
    <xf numFmtId="0" fontId="6" fillId="5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/>
    <xf numFmtId="0" fontId="1" fillId="0" borderId="21" xfId="0" applyFont="1" applyFill="1" applyBorder="1"/>
    <xf numFmtId="0" fontId="9" fillId="16" borderId="7" xfId="0" applyFont="1" applyFill="1" applyBorder="1"/>
    <xf numFmtId="0" fontId="9" fillId="16" borderId="26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4" borderId="0" xfId="0" applyFill="1"/>
    <xf numFmtId="1" fontId="8" fillId="4" borderId="21" xfId="0" applyNumberFormat="1" applyFont="1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21" xfId="0" applyFill="1" applyBorder="1"/>
    <xf numFmtId="0" fontId="0" fillId="4" borderId="23" xfId="0" applyFill="1" applyBorder="1"/>
    <xf numFmtId="1" fontId="0" fillId="4" borderId="21" xfId="0" applyNumberFormat="1" applyFont="1" applyFill="1" applyBorder="1"/>
    <xf numFmtId="1" fontId="0" fillId="0" borderId="0" xfId="0" applyNumberFormat="1"/>
    <xf numFmtId="0" fontId="0" fillId="0" borderId="21" xfId="0" applyBorder="1"/>
    <xf numFmtId="0" fontId="0" fillId="0" borderId="10" xfId="0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64" fontId="10" fillId="13" borderId="26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13" borderId="9" xfId="0" applyFill="1" applyBorder="1"/>
    <xf numFmtId="1" fontId="8" fillId="13" borderId="10" xfId="0" applyNumberFormat="1" applyFont="1" applyFill="1" applyBorder="1"/>
    <xf numFmtId="0" fontId="9" fillId="0" borderId="0" xfId="0" applyFont="1" applyFill="1" applyBorder="1"/>
    <xf numFmtId="2" fontId="9" fillId="3" borderId="32" xfId="0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2" fontId="9" fillId="4" borderId="32" xfId="0" applyNumberFormat="1" applyFont="1" applyFill="1" applyBorder="1"/>
    <xf numFmtId="0" fontId="9" fillId="4" borderId="32" xfId="0" applyFont="1" applyFill="1" applyBorder="1"/>
    <xf numFmtId="2" fontId="9" fillId="5" borderId="32" xfId="0" applyNumberFormat="1" applyFont="1" applyFill="1" applyBorder="1"/>
    <xf numFmtId="2" fontId="9" fillId="6" borderId="32" xfId="0" applyNumberFormat="1" applyFont="1" applyFill="1" applyBorder="1"/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/>
    <xf numFmtId="0" fontId="9" fillId="7" borderId="30" xfId="0" applyFont="1" applyFill="1" applyBorder="1"/>
    <xf numFmtId="1" fontId="8" fillId="0" borderId="0" xfId="0" applyNumberFormat="1" applyFont="1" applyFill="1" applyBorder="1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 wrapText="1"/>
    </xf>
    <xf numFmtId="2" fontId="15" fillId="0" borderId="2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4" borderId="29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9" fillId="15" borderId="30" xfId="0" applyFont="1" applyFill="1" applyBorder="1"/>
    <xf numFmtId="0" fontId="4" fillId="15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4" fillId="15" borderId="36" xfId="0" applyFont="1" applyFill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2" fillId="15" borderId="37" xfId="0" applyFont="1" applyFill="1" applyBorder="1" applyAlignment="1">
      <alignment horizontal="center" vertical="center"/>
    </xf>
    <xf numFmtId="0" fontId="13" fillId="15" borderId="37" xfId="0" applyFont="1" applyFill="1" applyBorder="1" applyAlignment="1">
      <alignment horizontal="center" vertical="center"/>
    </xf>
    <xf numFmtId="0" fontId="2" fillId="15" borderId="37" xfId="0" applyFont="1" applyFill="1" applyBorder="1" applyAlignment="1">
      <alignment horizontal="center" vertical="center" wrapText="1"/>
    </xf>
    <xf numFmtId="0" fontId="16" fillId="15" borderId="38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 wrapText="1"/>
    </xf>
    <xf numFmtId="0" fontId="16" fillId="7" borderId="38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 wrapText="1"/>
    </xf>
    <xf numFmtId="0" fontId="16" fillId="6" borderId="38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vertical="center"/>
    </xf>
    <xf numFmtId="0" fontId="2" fillId="13" borderId="8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15" borderId="36" xfId="0" applyFont="1" applyFill="1" applyBorder="1" applyAlignment="1">
      <alignment horizontal="center" vertical="center"/>
    </xf>
    <xf numFmtId="0" fontId="5" fillId="15" borderId="37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7" borderId="39" xfId="0" applyFont="1" applyFill="1" applyBorder="1" applyAlignment="1"/>
    <xf numFmtId="0" fontId="10" fillId="17" borderId="32" xfId="0" applyFont="1" applyFill="1" applyBorder="1" applyAlignment="1"/>
    <xf numFmtId="0" fontId="3" fillId="11" borderId="39" xfId="0" applyFont="1" applyFill="1" applyBorder="1" applyAlignment="1"/>
    <xf numFmtId="0" fontId="3" fillId="11" borderId="30" xfId="0" applyFont="1" applyFill="1" applyBorder="1" applyAlignment="1"/>
    <xf numFmtId="0" fontId="10" fillId="17" borderId="30" xfId="0" applyFont="1" applyFill="1" applyBorder="1" applyAlignment="1"/>
    <xf numFmtId="0" fontId="15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473"/>
  <sheetViews>
    <sheetView tabSelected="1" workbookViewId="0">
      <pane xSplit="5" ySplit="12" topLeftCell="EW13" activePane="bottomRight" state="frozen"/>
      <selection pane="topRight" activeCell="E1" sqref="E1"/>
      <selection pane="bottomLeft" activeCell="A13" sqref="A13"/>
      <selection pane="bottomRight" activeCell="EY14" sqref="EY14"/>
    </sheetView>
  </sheetViews>
  <sheetFormatPr defaultRowHeight="15" x14ac:dyDescent="0.25"/>
  <cols>
    <col min="1" max="1" width="6.140625" customWidth="1"/>
    <col min="2" max="2" width="23" customWidth="1"/>
    <col min="3" max="3" width="13.5703125" customWidth="1"/>
    <col min="5" max="5" width="11.28515625" customWidth="1"/>
    <col min="6" max="6" width="5.28515625" customWidth="1"/>
    <col min="7" max="7" width="4.85546875" customWidth="1"/>
    <col min="8" max="8" width="5.140625" customWidth="1"/>
    <col min="9" max="9" width="4.7109375" customWidth="1"/>
    <col min="10" max="21" width="4.5703125" customWidth="1"/>
    <col min="22" max="22" width="6.5703125" customWidth="1"/>
    <col min="23" max="23" width="7.85546875" style="131" customWidth="1"/>
    <col min="24" max="24" width="5.140625" customWidth="1"/>
    <col min="25" max="39" width="4.5703125" customWidth="1"/>
    <col min="40" max="40" width="7.140625" customWidth="1"/>
    <col min="41" max="41" width="7.140625" style="131" customWidth="1"/>
    <col min="42" max="42" width="5" customWidth="1"/>
    <col min="43" max="57" width="4.5703125" customWidth="1"/>
    <col min="58" max="58" width="7.42578125" customWidth="1"/>
    <col min="59" max="59" width="7.42578125" style="131" customWidth="1"/>
    <col min="60" max="60" width="5.7109375" customWidth="1"/>
    <col min="61" max="72" width="4.5703125" customWidth="1"/>
    <col min="73" max="73" width="7.140625" customWidth="1"/>
    <col min="74" max="74" width="7.140625" style="131" customWidth="1"/>
    <col min="75" max="75" width="5" customWidth="1"/>
    <col min="76" max="76" width="5.28515625" customWidth="1"/>
    <col min="77" max="79" width="5" customWidth="1"/>
    <col min="80" max="80" width="4.5703125" customWidth="1"/>
    <col min="81" max="81" width="5.85546875" customWidth="1"/>
    <col min="82" max="83" width="5" customWidth="1"/>
    <col min="84" max="85" width="5.42578125" customWidth="1"/>
    <col min="86" max="86" width="5.140625" customWidth="1"/>
    <col min="87" max="87" width="4.5703125" customWidth="1"/>
    <col min="88" max="88" width="5.140625" customWidth="1"/>
    <col min="89" max="89" width="5.28515625" customWidth="1"/>
    <col min="90" max="91" width="4.7109375" customWidth="1"/>
    <col min="92" max="92" width="5.140625" customWidth="1"/>
    <col min="93" max="93" width="5.28515625" customWidth="1"/>
    <col min="94" max="94" width="5.5703125" customWidth="1"/>
    <col min="95" max="96" width="4.5703125" customWidth="1"/>
    <col min="97" max="97" width="5.140625" customWidth="1"/>
    <col min="98" max="98" width="5.42578125" customWidth="1"/>
    <col min="99" max="99" width="5.5703125" customWidth="1"/>
    <col min="100" max="100" width="5" customWidth="1"/>
    <col min="101" max="101" width="5.5703125" customWidth="1"/>
    <col min="102" max="102" width="5.85546875" customWidth="1"/>
    <col min="103" max="103" width="4.7109375" customWidth="1"/>
    <col min="104" max="104" width="5.42578125" customWidth="1"/>
    <col min="105" max="107" width="4.5703125" customWidth="1"/>
    <col min="108" max="108" width="5.7109375" customWidth="1"/>
    <col min="109" max="109" width="5.85546875" customWidth="1"/>
    <col min="110" max="110" width="6.7109375" customWidth="1"/>
    <col min="111" max="111" width="6.7109375" style="131" customWidth="1"/>
    <col min="112" max="112" width="4.85546875" customWidth="1"/>
    <col min="113" max="113" width="5.42578125" customWidth="1"/>
    <col min="114" max="115" width="5.28515625" customWidth="1"/>
    <col min="116" max="116" width="4.5703125" customWidth="1"/>
    <col min="117" max="117" width="5.140625" customWidth="1"/>
    <col min="118" max="118" width="5.5703125" customWidth="1"/>
    <col min="119" max="119" width="5.7109375" customWidth="1"/>
    <col min="120" max="120" width="5" customWidth="1"/>
    <col min="121" max="121" width="5.42578125" customWidth="1"/>
    <col min="122" max="123" width="4.5703125" customWidth="1"/>
    <col min="124" max="124" width="5.85546875" customWidth="1"/>
    <col min="125" max="125" width="4.5703125" customWidth="1"/>
    <col min="126" max="126" width="5" customWidth="1"/>
    <col min="127" max="133" width="4.5703125" customWidth="1"/>
    <col min="134" max="134" width="5.5703125" customWidth="1"/>
    <col min="135" max="135" width="5.42578125" customWidth="1"/>
    <col min="136" max="136" width="4.140625" customWidth="1"/>
    <col min="137" max="137" width="6" customWidth="1"/>
    <col min="138" max="138" width="5.7109375" customWidth="1"/>
    <col min="139" max="139" width="4.5703125" customWidth="1"/>
    <col min="140" max="140" width="5.28515625" customWidth="1"/>
    <col min="141" max="141" width="5.140625" customWidth="1"/>
    <col min="142" max="142" width="8.140625" customWidth="1"/>
    <col min="143" max="143" width="8.140625" style="131" customWidth="1"/>
    <col min="145" max="145" width="17" customWidth="1"/>
    <col min="146" max="146" width="11.140625" bestFit="1" customWidth="1"/>
    <col min="147" max="147" width="16.5703125" customWidth="1"/>
    <col min="148" max="148" width="33.5703125" customWidth="1"/>
    <col min="149" max="149" width="10.5703125" bestFit="1" customWidth="1"/>
    <col min="150" max="150" width="11.28515625" bestFit="1" customWidth="1"/>
    <col min="151" max="151" width="21.42578125" customWidth="1"/>
    <col min="152" max="152" width="8.42578125" bestFit="1" customWidth="1"/>
    <col min="153" max="153" width="18.85546875" customWidth="1"/>
    <col min="154" max="154" width="6.28515625" bestFit="1" customWidth="1"/>
    <col min="155" max="155" width="22.85546875" customWidth="1"/>
    <col min="156" max="156" width="6" bestFit="1" customWidth="1"/>
    <col min="157" max="157" width="6" customWidth="1"/>
    <col min="158" max="158" width="13.28515625" bestFit="1" customWidth="1"/>
    <col min="159" max="159" width="23.28515625" bestFit="1" customWidth="1"/>
    <col min="160" max="160" width="9.28515625" customWidth="1"/>
    <col min="161" max="161" width="15.28515625" customWidth="1"/>
    <col min="162" max="163" width="15.5703125" bestFit="1" customWidth="1"/>
    <col min="164" max="164" width="9.28515625" customWidth="1"/>
    <col min="165" max="165" width="14.5703125" customWidth="1"/>
    <col min="166" max="166" width="12.140625" bestFit="1" customWidth="1"/>
    <col min="167" max="167" width="12.85546875" customWidth="1"/>
    <col min="168" max="168" width="8.42578125" bestFit="1" customWidth="1"/>
    <col min="169" max="169" width="11.140625" bestFit="1" customWidth="1"/>
    <col min="170" max="170" width="12.28515625" bestFit="1" customWidth="1"/>
    <col min="171" max="171" width="13.42578125" bestFit="1" customWidth="1"/>
    <col min="172" max="172" width="21.28515625" customWidth="1"/>
    <col min="173" max="173" width="17.140625" customWidth="1"/>
    <col min="174" max="174" width="18" customWidth="1"/>
    <col min="175" max="175" width="14.85546875" customWidth="1"/>
    <col min="176" max="176" width="15.140625" customWidth="1"/>
    <col min="177" max="177" width="11" bestFit="1" customWidth="1"/>
    <col min="178" max="179" width="13.7109375" customWidth="1"/>
    <col min="180" max="180" width="8.42578125" bestFit="1" customWidth="1"/>
    <col min="181" max="181" width="17.7109375" customWidth="1"/>
    <col min="182" max="182" width="21.7109375" customWidth="1"/>
    <col min="183" max="183" width="14.140625" customWidth="1"/>
    <col min="184" max="184" width="15.28515625" customWidth="1"/>
    <col min="185" max="185" width="12" customWidth="1"/>
    <col min="186" max="186" width="15.7109375" bestFit="1" customWidth="1"/>
    <col min="187" max="187" width="15.5703125" bestFit="1" customWidth="1"/>
    <col min="188" max="188" width="11.140625" bestFit="1" customWidth="1"/>
    <col min="189" max="189" width="9.140625" style="73"/>
  </cols>
  <sheetData>
    <row r="1" spans="1:235" s="1" customFormat="1" x14ac:dyDescent="0.25">
      <c r="B1" s="105" t="s">
        <v>159</v>
      </c>
      <c r="C1" s="106" t="s">
        <v>518</v>
      </c>
      <c r="E1" s="2"/>
      <c r="W1" s="124"/>
      <c r="AJ1" s="3"/>
      <c r="AO1" s="124"/>
      <c r="BG1" s="124"/>
      <c r="BV1" s="124"/>
      <c r="DG1" s="124"/>
      <c r="EM1" s="124"/>
      <c r="EO1" s="1" t="s">
        <v>0</v>
      </c>
      <c r="EP1" s="1" t="s">
        <v>1</v>
      </c>
      <c r="EQ1" s="1" t="s">
        <v>1</v>
      </c>
      <c r="ER1" s="1" t="s">
        <v>2</v>
      </c>
      <c r="ES1" s="1" t="s">
        <v>3</v>
      </c>
      <c r="ET1" s="1" t="s">
        <v>1</v>
      </c>
      <c r="EU1" s="1" t="s">
        <v>1</v>
      </c>
      <c r="EV1" s="1" t="s">
        <v>1</v>
      </c>
      <c r="EW1" s="1" t="s">
        <v>4</v>
      </c>
      <c r="EX1" s="1" t="s">
        <v>1</v>
      </c>
      <c r="EY1" s="1" t="s">
        <v>5</v>
      </c>
      <c r="EZ1" s="1" t="s">
        <v>1</v>
      </c>
      <c r="FA1" s="1" t="s">
        <v>1</v>
      </c>
      <c r="FB1" s="1" t="s">
        <v>6</v>
      </c>
      <c r="FC1" s="1" t="s">
        <v>5</v>
      </c>
      <c r="FD1" s="1" t="s">
        <v>7</v>
      </c>
      <c r="FE1" s="1" t="s">
        <v>8</v>
      </c>
      <c r="FF1" s="1" t="s">
        <v>8</v>
      </c>
      <c r="FG1" s="1" t="s">
        <v>8</v>
      </c>
      <c r="FH1" s="1" t="s">
        <v>1</v>
      </c>
      <c r="FI1" s="1" t="s">
        <v>8</v>
      </c>
      <c r="FJ1" s="1" t="s">
        <v>9</v>
      </c>
      <c r="FK1" s="1" t="s">
        <v>7</v>
      </c>
      <c r="FL1" s="1" t="s">
        <v>1</v>
      </c>
      <c r="FM1" s="1" t="s">
        <v>5</v>
      </c>
      <c r="FN1" s="1" t="s">
        <v>1</v>
      </c>
      <c r="FO1" s="1" t="s">
        <v>1</v>
      </c>
      <c r="FP1" s="1" t="s">
        <v>1</v>
      </c>
      <c r="FQ1" s="1" t="s">
        <v>116</v>
      </c>
      <c r="FR1" s="1" t="s">
        <v>116</v>
      </c>
      <c r="FS1" s="1" t="s">
        <v>9</v>
      </c>
      <c r="FT1" s="1" t="s">
        <v>7</v>
      </c>
      <c r="FU1" s="1" t="s">
        <v>7</v>
      </c>
      <c r="FV1" s="1" t="s">
        <v>7</v>
      </c>
      <c r="FW1" s="1" t="s">
        <v>1</v>
      </c>
      <c r="FX1" s="1" t="s">
        <v>1</v>
      </c>
      <c r="FY1" s="1" t="s">
        <v>1</v>
      </c>
      <c r="FZ1" s="1" t="s">
        <v>10</v>
      </c>
      <c r="GA1" s="1" t="s">
        <v>149</v>
      </c>
      <c r="GB1" s="1" t="s">
        <v>149</v>
      </c>
      <c r="GC1" s="1" t="s">
        <v>5</v>
      </c>
      <c r="GD1" s="1" t="s">
        <v>5</v>
      </c>
      <c r="GE1" s="1" t="s">
        <v>136</v>
      </c>
      <c r="GF1" s="1" t="s">
        <v>5</v>
      </c>
      <c r="GG1" s="72" t="s">
        <v>162</v>
      </c>
    </row>
    <row r="2" spans="1:235" s="1" customFormat="1" x14ac:dyDescent="0.25">
      <c r="B2" s="89">
        <v>2008</v>
      </c>
      <c r="C2" s="88">
        <f>COUNTIF($E$13:$E$189,B2)</f>
        <v>0</v>
      </c>
      <c r="E2" s="2"/>
      <c r="W2" s="124"/>
      <c r="AJ2" s="3"/>
      <c r="AO2" s="124"/>
      <c r="BG2" s="124"/>
      <c r="BV2" s="124"/>
      <c r="DG2" s="124"/>
      <c r="EM2" s="124"/>
      <c r="EO2" s="1" t="s">
        <v>11</v>
      </c>
      <c r="ER2" s="1" t="s">
        <v>12</v>
      </c>
      <c r="ES2" s="1" t="s">
        <v>13</v>
      </c>
      <c r="EW2" s="1" t="s">
        <v>14</v>
      </c>
      <c r="EY2" s="1" t="s">
        <v>15</v>
      </c>
      <c r="FB2" s="1" t="s">
        <v>16</v>
      </c>
      <c r="FC2" s="1" t="s">
        <v>124</v>
      </c>
      <c r="FD2" s="1" t="s">
        <v>17</v>
      </c>
      <c r="FE2" s="1" t="s">
        <v>18</v>
      </c>
      <c r="FF2" s="1" t="s">
        <v>18</v>
      </c>
      <c r="FG2" s="1" t="s">
        <v>18</v>
      </c>
      <c r="FI2" s="1" t="s">
        <v>18</v>
      </c>
      <c r="FJ2" s="1" t="s">
        <v>19</v>
      </c>
      <c r="FK2" s="1" t="s">
        <v>21</v>
      </c>
      <c r="FM2" s="1" t="s">
        <v>15</v>
      </c>
      <c r="FQ2" s="1" t="s">
        <v>115</v>
      </c>
      <c r="FR2" s="1" t="s">
        <v>115</v>
      </c>
      <c r="FS2" s="1" t="s">
        <v>19</v>
      </c>
      <c r="FT2" s="1" t="s">
        <v>21</v>
      </c>
      <c r="FU2" s="1" t="s">
        <v>122</v>
      </c>
      <c r="FV2" s="1" t="s">
        <v>119</v>
      </c>
      <c r="FZ2" s="1" t="s">
        <v>20</v>
      </c>
      <c r="GA2" s="1" t="s">
        <v>150</v>
      </c>
      <c r="GB2" s="1" t="s">
        <v>150</v>
      </c>
      <c r="GC2" s="1" t="s">
        <v>156</v>
      </c>
      <c r="GD2" s="1" t="s">
        <v>15</v>
      </c>
      <c r="GE2" s="1" t="s">
        <v>137</v>
      </c>
      <c r="GF2" s="1" t="s">
        <v>129</v>
      </c>
      <c r="GG2" s="72"/>
    </row>
    <row r="3" spans="1:235" s="1" customFormat="1" x14ac:dyDescent="0.25">
      <c r="B3" s="90">
        <v>2009</v>
      </c>
      <c r="C3" s="86">
        <f>COUNTIF($E$13:$E$189,B3)</f>
        <v>0</v>
      </c>
      <c r="E3" s="2"/>
      <c r="W3" s="124"/>
      <c r="AJ3" s="3"/>
      <c r="AO3" s="124"/>
      <c r="BG3" s="124"/>
      <c r="BV3" s="124"/>
      <c r="DG3" s="124"/>
      <c r="EM3" s="124"/>
      <c r="EO3" s="1" t="s">
        <v>22</v>
      </c>
      <c r="ER3" s="1" t="s">
        <v>106</v>
      </c>
      <c r="ES3" s="1" t="s">
        <v>23</v>
      </c>
      <c r="EW3" s="1" t="s">
        <v>24</v>
      </c>
      <c r="EY3" s="1" t="s">
        <v>25</v>
      </c>
      <c r="FB3" s="1" t="s">
        <v>26</v>
      </c>
      <c r="FC3" s="1" t="s">
        <v>125</v>
      </c>
      <c r="FE3" s="1" t="s">
        <v>28</v>
      </c>
      <c r="FF3" s="1" t="s">
        <v>28</v>
      </c>
      <c r="FG3" s="1" t="s">
        <v>28</v>
      </c>
      <c r="FI3" s="1" t="s">
        <v>28</v>
      </c>
      <c r="FJ3" s="1" t="s">
        <v>103</v>
      </c>
      <c r="FK3" s="1" t="s">
        <v>104</v>
      </c>
      <c r="FM3" s="1" t="s">
        <v>27</v>
      </c>
      <c r="FQ3" s="1" t="s">
        <v>117</v>
      </c>
      <c r="FR3" s="1" t="s">
        <v>117</v>
      </c>
      <c r="FS3" s="1" t="s">
        <v>103</v>
      </c>
      <c r="FT3" s="1" t="s">
        <v>104</v>
      </c>
      <c r="FV3" s="1" t="s">
        <v>120</v>
      </c>
      <c r="FZ3" s="1" t="s">
        <v>29</v>
      </c>
      <c r="GA3" s="65" t="s">
        <v>151</v>
      </c>
      <c r="GB3" s="65" t="s">
        <v>151</v>
      </c>
      <c r="GC3" s="1" t="s">
        <v>157</v>
      </c>
      <c r="GD3" s="1" t="s">
        <v>27</v>
      </c>
      <c r="GE3" s="1" t="s">
        <v>138</v>
      </c>
      <c r="GF3" s="1" t="s">
        <v>130</v>
      </c>
      <c r="GG3" s="72"/>
    </row>
    <row r="4" spans="1:235" s="1" customFormat="1" x14ac:dyDescent="0.25">
      <c r="B4" s="90">
        <v>2010</v>
      </c>
      <c r="C4" s="86">
        <f>COUNTIF($E$13:$E$189,B4)</f>
        <v>0</v>
      </c>
      <c r="E4" s="2"/>
      <c r="W4" s="124"/>
      <c r="AJ4" s="3"/>
      <c r="AO4" s="124"/>
      <c r="BG4" s="124"/>
      <c r="BV4" s="124"/>
      <c r="DG4" s="124"/>
      <c r="EM4" s="124"/>
      <c r="EO4" s="1" t="s">
        <v>30</v>
      </c>
      <c r="ER4" s="1" t="s">
        <v>31</v>
      </c>
      <c r="ES4" s="1" t="s">
        <v>32</v>
      </c>
      <c r="EW4" s="1" t="s">
        <v>33</v>
      </c>
      <c r="EY4" s="1" t="s">
        <v>34</v>
      </c>
      <c r="FB4" s="1" t="s">
        <v>35</v>
      </c>
      <c r="FC4" s="1" t="s">
        <v>126</v>
      </c>
      <c r="FE4" s="1" t="s">
        <v>37</v>
      </c>
      <c r="FF4" s="1" t="s">
        <v>37</v>
      </c>
      <c r="FG4" s="1" t="s">
        <v>37</v>
      </c>
      <c r="FI4" s="1" t="s">
        <v>37</v>
      </c>
      <c r="FM4" s="1" t="s">
        <v>36</v>
      </c>
      <c r="FQ4" s="1" t="s">
        <v>118</v>
      </c>
      <c r="FR4" s="1" t="s">
        <v>118</v>
      </c>
      <c r="FS4" s="1" t="s">
        <v>110</v>
      </c>
      <c r="FZ4" s="1" t="s">
        <v>38</v>
      </c>
      <c r="GA4" s="1" t="s">
        <v>152</v>
      </c>
      <c r="GB4" s="1" t="s">
        <v>152</v>
      </c>
      <c r="GD4" s="1" t="s">
        <v>36</v>
      </c>
      <c r="GE4" s="1" t="s">
        <v>139</v>
      </c>
      <c r="GF4" s="1" t="s">
        <v>131</v>
      </c>
      <c r="GG4" s="72"/>
    </row>
    <row r="5" spans="1:235" s="1" customFormat="1" ht="13.5" customHeight="1" x14ac:dyDescent="0.25">
      <c r="B5" s="90">
        <v>2011</v>
      </c>
      <c r="C5" s="86">
        <f>COUNTIF($E$13:$E$189,B5)</f>
        <v>0</v>
      </c>
      <c r="E5" s="4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12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6"/>
      <c r="AL5" s="6"/>
      <c r="AM5" s="6"/>
      <c r="AN5" s="7"/>
      <c r="AO5" s="125"/>
      <c r="AP5" s="5"/>
      <c r="AQ5" s="5"/>
      <c r="AR5" s="5"/>
      <c r="AS5" s="5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7"/>
      <c r="BG5" s="125"/>
      <c r="BH5" s="5"/>
      <c r="BI5" s="5"/>
      <c r="BJ5" s="6"/>
      <c r="BK5" s="6"/>
      <c r="BL5" s="5"/>
      <c r="BM5" s="6"/>
      <c r="BN5" s="6"/>
      <c r="BO5" s="6"/>
      <c r="BP5" s="6"/>
      <c r="BQ5" s="6"/>
      <c r="BR5" s="6"/>
      <c r="BS5" s="6"/>
      <c r="BT5" s="6"/>
      <c r="BU5" s="7"/>
      <c r="BV5" s="125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7"/>
      <c r="DG5" s="125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7"/>
      <c r="EM5" s="125"/>
      <c r="EN5" s="7"/>
      <c r="ER5" s="1" t="s">
        <v>108</v>
      </c>
      <c r="EY5" s="1" t="s">
        <v>39</v>
      </c>
      <c r="FB5" s="1" t="s">
        <v>40</v>
      </c>
      <c r="FC5" s="1" t="s">
        <v>127</v>
      </c>
      <c r="FE5" s="1" t="s">
        <v>41</v>
      </c>
      <c r="FF5" s="1" t="s">
        <v>41</v>
      </c>
      <c r="FG5" s="1" t="s">
        <v>41</v>
      </c>
      <c r="FI5" s="1" t="s">
        <v>41</v>
      </c>
      <c r="FZ5" s="1" t="s">
        <v>42</v>
      </c>
      <c r="GA5" s="1" t="s">
        <v>153</v>
      </c>
      <c r="GB5" s="1" t="s">
        <v>153</v>
      </c>
      <c r="GE5" s="1" t="s">
        <v>140</v>
      </c>
      <c r="GF5" s="1" t="s">
        <v>132</v>
      </c>
      <c r="GG5" s="72"/>
    </row>
    <row r="6" spans="1:235" s="1" customFormat="1" ht="13.5" customHeight="1" x14ac:dyDescent="0.25">
      <c r="B6" s="90">
        <v>2012</v>
      </c>
      <c r="C6" s="86">
        <f>COUNTIF($E$13:$E$189,B6)</f>
        <v>0</v>
      </c>
      <c r="E6" s="4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12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/>
      <c r="AK6" s="6"/>
      <c r="AL6" s="6"/>
      <c r="AM6" s="6"/>
      <c r="AN6" s="7"/>
      <c r="AO6" s="125"/>
      <c r="AP6" s="5"/>
      <c r="AQ6" s="5"/>
      <c r="AR6" s="5"/>
      <c r="AS6" s="5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125"/>
      <c r="BH6" s="5"/>
      <c r="BI6" s="5"/>
      <c r="BJ6" s="6"/>
      <c r="BK6" s="6"/>
      <c r="BL6" s="5"/>
      <c r="BM6" s="6"/>
      <c r="BN6" s="6"/>
      <c r="BO6" s="6"/>
      <c r="BP6" s="6"/>
      <c r="BQ6" s="6"/>
      <c r="BR6" s="6"/>
      <c r="BS6" s="6"/>
      <c r="BT6" s="6"/>
      <c r="BU6" s="7"/>
      <c r="BV6" s="125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7"/>
      <c r="DG6" s="125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7"/>
      <c r="EM6" s="125"/>
      <c r="EN6" s="7"/>
      <c r="ER6" s="1" t="s">
        <v>160</v>
      </c>
      <c r="EY6" s="1" t="s">
        <v>43</v>
      </c>
      <c r="FB6" s="1" t="s">
        <v>44</v>
      </c>
      <c r="FE6" s="1" t="s">
        <v>45</v>
      </c>
      <c r="FF6" s="1" t="s">
        <v>45</v>
      </c>
      <c r="FG6" s="1" t="s">
        <v>45</v>
      </c>
      <c r="FI6" s="1" t="s">
        <v>45</v>
      </c>
      <c r="FZ6" s="1" t="s">
        <v>46</v>
      </c>
      <c r="GA6" s="1" t="s">
        <v>154</v>
      </c>
      <c r="GB6" s="1" t="s">
        <v>154</v>
      </c>
      <c r="GE6" s="1" t="s">
        <v>141</v>
      </c>
      <c r="GF6" s="1" t="s">
        <v>133</v>
      </c>
      <c r="GG6" s="72"/>
    </row>
    <row r="7" spans="1:235" s="1" customFormat="1" ht="13.5" customHeight="1" thickBot="1" x14ac:dyDescent="0.3">
      <c r="B7" s="91">
        <v>2013</v>
      </c>
      <c r="C7" s="87">
        <f>COUNTIF($E$13:$E$189,B7)</f>
        <v>177</v>
      </c>
      <c r="E7" s="4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12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/>
      <c r="AK7" s="6"/>
      <c r="AL7" s="6"/>
      <c r="AM7" s="6"/>
      <c r="AN7" s="7"/>
      <c r="AO7" s="125"/>
      <c r="AP7" s="5"/>
      <c r="AQ7" s="5"/>
      <c r="AR7" s="5"/>
      <c r="AS7" s="5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7"/>
      <c r="BG7" s="125"/>
      <c r="BH7" s="5"/>
      <c r="BI7" s="5"/>
      <c r="BJ7" s="6"/>
      <c r="BK7" s="6"/>
      <c r="BL7" s="5"/>
      <c r="BM7" s="6"/>
      <c r="BN7" s="6"/>
      <c r="BO7" s="6"/>
      <c r="BP7" s="6"/>
      <c r="BQ7" s="6"/>
      <c r="BR7" s="6"/>
      <c r="BS7" s="6"/>
      <c r="BT7" s="6"/>
      <c r="BU7" s="7"/>
      <c r="BV7" s="125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7"/>
      <c r="DG7" s="125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7"/>
      <c r="EM7" s="125"/>
      <c r="EN7" s="7"/>
      <c r="ER7" s="1" t="s">
        <v>516</v>
      </c>
      <c r="EY7" s="1" t="s">
        <v>47</v>
      </c>
      <c r="FB7" s="1" t="s">
        <v>48</v>
      </c>
      <c r="FE7" s="1" t="s">
        <v>49</v>
      </c>
      <c r="FF7" s="1" t="s">
        <v>49</v>
      </c>
      <c r="FG7" s="1" t="s">
        <v>49</v>
      </c>
      <c r="FI7" s="1" t="s">
        <v>49</v>
      </c>
      <c r="FZ7" s="1" t="s">
        <v>50</v>
      </c>
      <c r="GE7" s="1" t="s">
        <v>142</v>
      </c>
      <c r="GF7" s="1" t="s">
        <v>134</v>
      </c>
      <c r="GG7" s="72"/>
    </row>
    <row r="8" spans="1:235" s="1" customFormat="1" ht="13.5" customHeight="1" x14ac:dyDescent="0.25">
      <c r="B8" t="s">
        <v>519</v>
      </c>
      <c r="C8" s="85">
        <f>COUNTIF($E$13:$E$189,"2008")+COUNTIF($E$13:$E$189,"2009")+COUNTIF($E$13:$E$189,"2010")+COUNTIF($E$13:$E$189,"2011")+COUNTIF($E$13:$E$189,"2012")+COUNTIF($E$13:$E$189,"2013")</f>
        <v>177</v>
      </c>
      <c r="E8" s="4" t="s">
        <v>527</v>
      </c>
      <c r="F8" s="5">
        <f>COUNT(F13:F189,"&gt;0")</f>
        <v>124</v>
      </c>
      <c r="G8" s="5">
        <f>COUNT(G13:G189,"&gt;0")</f>
        <v>119</v>
      </c>
      <c r="H8" s="5">
        <f>COUNT(H13:H189,"&gt;0")</f>
        <v>124</v>
      </c>
      <c r="I8" s="5">
        <f>COUNT(I13:I189,"&gt;0")</f>
        <v>119</v>
      </c>
      <c r="J8" s="5">
        <f>COUNT(J13:J189,"&gt;0")</f>
        <v>82</v>
      </c>
      <c r="K8" s="5">
        <f>COUNT(K13:K189,"&gt;0")</f>
        <v>63</v>
      </c>
      <c r="L8" s="5">
        <f>COUNT(L13:L189,"&gt;0")</f>
        <v>89</v>
      </c>
      <c r="M8" s="5">
        <f>COUNT(M13:M189,"&gt;0")</f>
        <v>89</v>
      </c>
      <c r="N8" s="5">
        <f>COUNT(N13:N189,"&gt;0")</f>
        <v>49</v>
      </c>
      <c r="O8" s="5">
        <f>COUNT(O13:O189,"&gt;0")</f>
        <v>29</v>
      </c>
      <c r="P8" s="5">
        <f>COUNT(P13:P189,"&gt;0")</f>
        <v>16</v>
      </c>
      <c r="Q8" s="5">
        <f>COUNT(Q13:Q189,"&gt;0")</f>
        <v>0</v>
      </c>
      <c r="R8" s="5">
        <f>COUNT(R13:R189,"&gt;0")</f>
        <v>19</v>
      </c>
      <c r="S8" s="5">
        <f>COUNT(S13:S189,"&gt;0")</f>
        <v>24</v>
      </c>
      <c r="T8" s="5">
        <f>COUNT(T13:T189,"&gt;0")</f>
        <v>1</v>
      </c>
      <c r="U8" s="5">
        <f>COUNT(U13:U189,"&gt;0")</f>
        <v>0</v>
      </c>
      <c r="V8" s="5"/>
      <c r="W8" s="5"/>
      <c r="X8" s="5">
        <f>COUNT(X13:X189,"&gt;0")</f>
        <v>124</v>
      </c>
      <c r="Y8" s="5">
        <f>COUNT(Y13:Y189,"&gt;0")</f>
        <v>78</v>
      </c>
      <c r="Z8" s="5">
        <f>COUNT(Z13:Z189,"&gt;0")</f>
        <v>72</v>
      </c>
      <c r="AA8" s="5">
        <f>COUNT(AA13:AA189,"&gt;0")</f>
        <v>27</v>
      </c>
      <c r="AB8" s="5">
        <f>COUNT(AB13:AB189,"&gt;0")</f>
        <v>7</v>
      </c>
      <c r="AC8" s="5">
        <f>COUNT(AC13:AC189,"&gt;0")</f>
        <v>91</v>
      </c>
      <c r="AD8" s="5">
        <f>COUNT(AD13:AD189,"&gt;0")</f>
        <v>0</v>
      </c>
      <c r="AE8" s="5">
        <f>COUNT(AE13:AE189,"&gt;0")</f>
        <v>35</v>
      </c>
      <c r="AF8" s="5">
        <f>COUNT(AF13:AF189,"&gt;0")</f>
        <v>73</v>
      </c>
      <c r="AG8" s="5">
        <f>COUNT(AG13:AG189,"&gt;0")</f>
        <v>21</v>
      </c>
      <c r="AH8" s="5">
        <f>COUNT(AH13:AH189,"&gt;0")</f>
        <v>63</v>
      </c>
      <c r="AI8" s="5">
        <f>COUNT(AI13:AI189,"&gt;0")</f>
        <v>52</v>
      </c>
      <c r="AJ8" s="5">
        <f>COUNT(AJ13:AJ189,"&gt;0")</f>
        <v>4</v>
      </c>
      <c r="AK8" s="5">
        <f>COUNT(AK13:AK189,"&gt;0")</f>
        <v>9</v>
      </c>
      <c r="AL8" s="5">
        <f>COUNT(AL13:AL189,"&gt;0")</f>
        <v>1</v>
      </c>
      <c r="AM8" s="5">
        <f>COUNT(AM13:AM189,"&gt;0")</f>
        <v>10</v>
      </c>
      <c r="AN8" s="5"/>
      <c r="AO8" s="5"/>
      <c r="AP8" s="5">
        <f>COUNT(AP13:AP189,"&gt;0")</f>
        <v>117</v>
      </c>
      <c r="AQ8" s="5">
        <f>COUNT(AQ13:AQ189,"&gt;0")</f>
        <v>86</v>
      </c>
      <c r="AR8" s="5">
        <f>COUNT(AR13:AR189,"&gt;0")</f>
        <v>95</v>
      </c>
      <c r="AS8" s="5">
        <f>COUNT(AS13:AS189,"&gt;0")</f>
        <v>86</v>
      </c>
      <c r="AT8" s="5">
        <f>COUNT(AT13:AT189,"&gt;0")</f>
        <v>4</v>
      </c>
      <c r="AU8" s="5">
        <f>COUNT(AU13:AU189,"&gt;0")</f>
        <v>0</v>
      </c>
      <c r="AV8" s="5">
        <f>COUNT(AV13:AV189,"&gt;0")</f>
        <v>0</v>
      </c>
      <c r="AW8" s="5">
        <f>COUNT(AW13:AW189,"&gt;0")</f>
        <v>1</v>
      </c>
      <c r="AX8" s="5">
        <f>COUNT(AX13:AX189,"&gt;0")</f>
        <v>6</v>
      </c>
      <c r="AY8" s="5">
        <f>COUNT(AY13:AY189,"&gt;0")</f>
        <v>4</v>
      </c>
      <c r="AZ8" s="5">
        <f>COUNT(AZ13:AZ189,"&gt;0")</f>
        <v>0</v>
      </c>
      <c r="BA8" s="5">
        <f>COUNT(BA13:BA189,"&gt;0")</f>
        <v>13</v>
      </c>
      <c r="BB8" s="5">
        <f>COUNT(BB13:BB189,"&gt;0")</f>
        <v>0</v>
      </c>
      <c r="BC8" s="5">
        <f>COUNT(BC13:BC189,"&gt;0")</f>
        <v>0</v>
      </c>
      <c r="BD8" s="5">
        <f>COUNT(BD13:BD189,"&gt;0")</f>
        <v>13</v>
      </c>
      <c r="BE8" s="5">
        <f>COUNT(BE13:BE189,"&gt;0")</f>
        <v>1</v>
      </c>
      <c r="BF8" s="5"/>
      <c r="BG8" s="5"/>
      <c r="BH8" s="5">
        <f>COUNT(BH13:BH189,"&gt;0")</f>
        <v>129</v>
      </c>
      <c r="BI8" s="5">
        <f>COUNT(BI13:BI189,"&gt;0")</f>
        <v>101</v>
      </c>
      <c r="BJ8" s="5">
        <f>COUNT(BJ13:BJ189,"&gt;0")</f>
        <v>36</v>
      </c>
      <c r="BK8" s="5">
        <f>COUNT(BK13:BK189,"&gt;0")</f>
        <v>65</v>
      </c>
      <c r="BL8" s="5">
        <f>COUNT(BL13:BL189,"&gt;0")</f>
        <v>68</v>
      </c>
      <c r="BM8" s="5">
        <f>COUNT(BM13:BM189,"&gt;0")</f>
        <v>91</v>
      </c>
      <c r="BN8" s="5">
        <f>COUNT(BN13:BN189,"&gt;0")</f>
        <v>19</v>
      </c>
      <c r="BO8" s="5">
        <f>COUNT(BO13:BO189,"&gt;0")</f>
        <v>13</v>
      </c>
      <c r="BP8" s="5">
        <f>COUNT(BP13:BP189,"&gt;0")</f>
        <v>26</v>
      </c>
      <c r="BQ8" s="5">
        <f>COUNT(BQ13:BQ189,"&gt;0")</f>
        <v>0</v>
      </c>
      <c r="BR8" s="5">
        <f>COUNT(BR13:BR189,"&gt;0")</f>
        <v>5</v>
      </c>
      <c r="BS8" s="5">
        <f>COUNT(BS13:BS189,"&gt;0")</f>
        <v>13</v>
      </c>
      <c r="BT8" s="5">
        <f>COUNT(BT13:BT189,"&gt;0")</f>
        <v>13</v>
      </c>
      <c r="BU8" s="5"/>
      <c r="BV8" s="5"/>
      <c r="BW8" s="5">
        <f>COUNT(BW13:BW189,"&gt;0")</f>
        <v>67</v>
      </c>
      <c r="BX8" s="5">
        <f>COUNT(BX13:BX189,"&gt;0")</f>
        <v>29</v>
      </c>
      <c r="BY8" s="5">
        <f>COUNT(BY13:BY189,"&gt;0")</f>
        <v>67</v>
      </c>
      <c r="BZ8" s="5">
        <f>COUNT(BZ13:BZ189,"&gt;0")</f>
        <v>67</v>
      </c>
      <c r="CA8" s="5">
        <f>COUNT(CA13:CA189,"&gt;0")</f>
        <v>67</v>
      </c>
      <c r="CB8" s="5">
        <f>COUNT(CB13:CB189,"&gt;0")</f>
        <v>26</v>
      </c>
      <c r="CC8" s="5">
        <f>COUNT(CC13:CC189,"&gt;0")</f>
        <v>29</v>
      </c>
      <c r="CD8" s="5">
        <f>COUNT(CD13:CD189,"&gt;0")</f>
        <v>41</v>
      </c>
      <c r="CE8" s="5">
        <f>COUNT(CE13:CE189,"&gt;0")</f>
        <v>26</v>
      </c>
      <c r="CF8" s="5">
        <f>COUNT(CF13:CF189,"&gt;0")</f>
        <v>65</v>
      </c>
      <c r="CG8" s="5">
        <f>COUNT(CG13:CG189,"&gt;0")</f>
        <v>16</v>
      </c>
      <c r="CH8" s="5">
        <f>COUNT(CH13:CH189,"&gt;0")</f>
        <v>11</v>
      </c>
      <c r="CI8" s="5">
        <f>COUNT(CI13:CI189,"&gt;0")</f>
        <v>18</v>
      </c>
      <c r="CJ8" s="5">
        <f>COUNT(CJ13:CJ189,"&gt;0")</f>
        <v>8</v>
      </c>
      <c r="CK8" s="5">
        <f>COUNT(CK13:CK189,"&gt;0")</f>
        <v>65</v>
      </c>
      <c r="CL8" s="5">
        <f>COUNT(CL13:CL189,"&gt;0")</f>
        <v>26</v>
      </c>
      <c r="CM8" s="5">
        <f>COUNT(CM13:CM189,"&gt;0")</f>
        <v>8</v>
      </c>
      <c r="CN8" s="5">
        <f>COUNT(CN13:CN189,"&gt;0")</f>
        <v>8</v>
      </c>
      <c r="CO8" s="5">
        <f>COUNT(CO13:CO189,"&gt;0")</f>
        <v>16</v>
      </c>
      <c r="CP8" s="5">
        <f>COUNT(CP13:CP189,"&gt;0")</f>
        <v>1</v>
      </c>
      <c r="CQ8" s="5">
        <f>COUNT(CQ13:CQ189,"&gt;0")</f>
        <v>18</v>
      </c>
      <c r="CR8" s="5">
        <f>COUNT(CR13:CR189,"&gt;0")</f>
        <v>26</v>
      </c>
      <c r="CS8" s="5">
        <f>COUNT(CS13:CS189,"&gt;0")</f>
        <v>9</v>
      </c>
      <c r="CT8" s="5">
        <f>COUNT(CT13:CT189,"&gt;0")</f>
        <v>14</v>
      </c>
      <c r="CU8" s="5">
        <f>COUNT(CU13:CU189,"&gt;0")</f>
        <v>0</v>
      </c>
      <c r="CV8" s="5">
        <f>COUNT(CV13:CV189,"&gt;0")</f>
        <v>27</v>
      </c>
      <c r="CW8" s="5">
        <f>COUNT(CW13:CW189,"&gt;0")</f>
        <v>65</v>
      </c>
      <c r="CX8" s="5">
        <f>COUNT(CX13:CX189,"&gt;0")</f>
        <v>9</v>
      </c>
      <c r="CY8" s="5">
        <f>COUNT(CY13:CY189,"&gt;0")</f>
        <v>16</v>
      </c>
      <c r="CZ8" s="5">
        <f>COUNT(CZ13:CZ189,"&gt;0")</f>
        <v>0</v>
      </c>
      <c r="DA8" s="5">
        <f>COUNT(DA13:DA189,"&gt;0")</f>
        <v>18</v>
      </c>
      <c r="DB8" s="5">
        <f>COUNT(DB13:DB189,"&gt;0")</f>
        <v>4</v>
      </c>
      <c r="DC8" s="5">
        <f>COUNT(DC13:DC189,"&gt;0")</f>
        <v>3</v>
      </c>
      <c r="DD8" s="5">
        <f>COUNT(DD13:DD189,"&gt;0")</f>
        <v>0</v>
      </c>
      <c r="DE8" s="5">
        <f>COUNT(DE13:DE189,"&gt;0")</f>
        <v>176</v>
      </c>
      <c r="DF8" s="5"/>
      <c r="DG8" s="5"/>
      <c r="DH8" s="5">
        <f>COUNT(DH13:DH189,"&gt;0")</f>
        <v>50</v>
      </c>
      <c r="DI8" s="5">
        <f>COUNT(DI13:DI189,"&gt;0")</f>
        <v>23</v>
      </c>
      <c r="DJ8" s="5">
        <f>COUNT(DJ13:DJ189,"&gt;0")</f>
        <v>50</v>
      </c>
      <c r="DK8" s="5">
        <f>COUNT(DK13:DK189,"&gt;0")</f>
        <v>50</v>
      </c>
      <c r="DL8" s="5">
        <f>COUNT(DL13:DL189,"&gt;0")</f>
        <v>21</v>
      </c>
      <c r="DM8" s="5">
        <f>COUNT(DM13:DM189,"&gt;0")</f>
        <v>23</v>
      </c>
      <c r="DN8" s="5">
        <f>COUNT(DN13:DN189,"&gt;0")</f>
        <v>29</v>
      </c>
      <c r="DO8" s="5">
        <f>COUNT(DO13:DO189,"&gt;0")</f>
        <v>15</v>
      </c>
      <c r="DP8" s="5">
        <f>COUNT(DP13:DP189,"&gt;0")</f>
        <v>47</v>
      </c>
      <c r="DQ8" s="5">
        <f>COUNT(DQ13:DQ189,"&gt;0")</f>
        <v>16</v>
      </c>
      <c r="DR8" s="5">
        <f>COUNT(DR13:DR189,"&gt;0")</f>
        <v>10</v>
      </c>
      <c r="DS8" s="5">
        <f>COUNT(DS13:DS189,"&gt;0")</f>
        <v>16</v>
      </c>
      <c r="DT8" s="5">
        <f>COUNT(DT13:DT189,"&gt;0")</f>
        <v>8</v>
      </c>
      <c r="DU8" s="5">
        <f>COUNT(DU13:DU189,"&gt;0")</f>
        <v>21</v>
      </c>
      <c r="DV8" s="5">
        <f>COUNT(DV13:DV189,"&gt;0")</f>
        <v>8</v>
      </c>
      <c r="DW8" s="5">
        <f>COUNT(DW13:DW189,"&gt;0")</f>
        <v>8</v>
      </c>
      <c r="DX8" s="5">
        <f>COUNT(DX13:DX189,"&gt;0")</f>
        <v>0</v>
      </c>
      <c r="DY8" s="5">
        <f>COUNT(DY13:DY189,"&gt;0")</f>
        <v>16</v>
      </c>
      <c r="DZ8" s="5">
        <f>COUNT(DZ13:DZ189,"&gt;0")</f>
        <v>15</v>
      </c>
      <c r="EA8" s="5">
        <f>COUNT(EA13:EA189,"&gt;0")</f>
        <v>7</v>
      </c>
      <c r="EB8" s="5">
        <f>COUNT(EB13:EB189,"&gt;0")</f>
        <v>10</v>
      </c>
      <c r="EC8" s="5">
        <f>COUNT(EC13:EC189,"&gt;0")</f>
        <v>0</v>
      </c>
      <c r="ED8" s="5">
        <f>COUNT(ED13:ED189,"&gt;0")</f>
        <v>27</v>
      </c>
      <c r="EE8" s="5">
        <f>COUNT(EE13:EE189,"&gt;0")</f>
        <v>8</v>
      </c>
      <c r="EF8" s="5">
        <f>COUNT(EF13:EF189,"&gt;0")</f>
        <v>0</v>
      </c>
      <c r="EG8" s="5">
        <f>COUNT(EG13:EG189,"&gt;0")</f>
        <v>16</v>
      </c>
      <c r="EH8" s="5">
        <f>COUNT(EH13:EH189,"&gt;0")</f>
        <v>3</v>
      </c>
      <c r="EI8" s="5">
        <f>COUNT(EI13:EI189,"&gt;0")</f>
        <v>4</v>
      </c>
      <c r="EJ8" s="5">
        <f>COUNT(EJ13:EJ189,"&gt;0")</f>
        <v>0</v>
      </c>
      <c r="EK8" s="5">
        <f>COUNT(EK13:EK189,"&gt;0")</f>
        <v>177</v>
      </c>
      <c r="EL8" s="7"/>
      <c r="EM8" s="125"/>
      <c r="EN8" s="7"/>
      <c r="ER8" s="63" t="s">
        <v>105</v>
      </c>
      <c r="EY8" s="1" t="s">
        <v>51</v>
      </c>
      <c r="FB8" s="1" t="s">
        <v>52</v>
      </c>
      <c r="FE8" s="1" t="s">
        <v>53</v>
      </c>
      <c r="FF8" s="1" t="s">
        <v>53</v>
      </c>
      <c r="FG8" s="1" t="s">
        <v>53</v>
      </c>
      <c r="FI8" s="1" t="s">
        <v>53</v>
      </c>
      <c r="GE8" s="1" t="s">
        <v>143</v>
      </c>
      <c r="GF8" s="1" t="s">
        <v>135</v>
      </c>
      <c r="GG8" s="72"/>
    </row>
    <row r="9" spans="1:235" s="2" customFormat="1" ht="13.5" customHeight="1" x14ac:dyDescent="0.25">
      <c r="E9" s="119" t="s">
        <v>528</v>
      </c>
      <c r="F9" s="117"/>
      <c r="G9" s="117"/>
      <c r="H9" s="117"/>
      <c r="I9" s="117">
        <f>SUM(F10:I10)</f>
        <v>1</v>
      </c>
      <c r="J9" s="118"/>
      <c r="K9" s="118"/>
      <c r="L9" s="118">
        <f>SUM(J10:L10)</f>
        <v>1</v>
      </c>
      <c r="M9" s="118"/>
      <c r="N9" s="118"/>
      <c r="O9" s="118"/>
      <c r="P9" s="118"/>
      <c r="Q9" s="118">
        <f>SUM(M10:Q10)</f>
        <v>1</v>
      </c>
      <c r="R9" s="118"/>
      <c r="S9" s="118"/>
      <c r="T9" s="118"/>
      <c r="U9" s="118">
        <f>SUM(R10:U10)</f>
        <v>1</v>
      </c>
      <c r="V9" s="120"/>
      <c r="W9" s="126"/>
      <c r="X9" s="117"/>
      <c r="Y9" s="118"/>
      <c r="Z9" s="118">
        <f>SUM(X10:Z10)</f>
        <v>1</v>
      </c>
      <c r="AA9" s="118"/>
      <c r="AB9" s="118"/>
      <c r="AC9" s="118">
        <f>SUM(AA10:AC10)</f>
        <v>1</v>
      </c>
      <c r="AD9" s="118"/>
      <c r="AE9" s="118"/>
      <c r="AF9" s="118"/>
      <c r="AG9" s="118"/>
      <c r="AH9" s="118"/>
      <c r="AI9" s="118">
        <f>SUM(AD10:AI10)</f>
        <v>1</v>
      </c>
      <c r="AJ9" s="117"/>
      <c r="AK9" s="118"/>
      <c r="AL9" s="118"/>
      <c r="AM9" s="118">
        <f>SUM(AJ10:AM10)</f>
        <v>0.99999999999999989</v>
      </c>
      <c r="AN9" s="120"/>
      <c r="AO9" s="126"/>
      <c r="AP9" s="117"/>
      <c r="AQ9" s="117"/>
      <c r="AR9" s="117"/>
      <c r="AS9" s="117">
        <f>SUM(AP10:AS10)</f>
        <v>1</v>
      </c>
      <c r="AT9" s="118"/>
      <c r="AU9" s="118"/>
      <c r="AV9" s="118"/>
      <c r="AW9" s="118"/>
      <c r="AX9" s="118">
        <f>SUM(AT10:AX10)</f>
        <v>1</v>
      </c>
      <c r="AY9" s="118"/>
      <c r="AZ9" s="118"/>
      <c r="BA9" s="118">
        <f>SUM(AY10:BA10)</f>
        <v>1</v>
      </c>
      <c r="BB9" s="118"/>
      <c r="BC9" s="118"/>
      <c r="BD9" s="118"/>
      <c r="BE9" s="118">
        <f>SUM(BB10:BE10)</f>
        <v>1</v>
      </c>
      <c r="BF9" s="120"/>
      <c r="BG9" s="126"/>
      <c r="BH9" s="117"/>
      <c r="BI9" s="117"/>
      <c r="BJ9" s="118"/>
      <c r="BK9" s="118">
        <f>SUM(BH10:BK10)</f>
        <v>1</v>
      </c>
      <c r="BL9" s="117"/>
      <c r="BM9" s="118"/>
      <c r="BN9" s="118">
        <f>SUM(BL10:BN10)</f>
        <v>1</v>
      </c>
      <c r="BO9" s="118"/>
      <c r="BP9" s="118"/>
      <c r="BQ9" s="118">
        <f>SUM(BO10:BQ10)</f>
        <v>1</v>
      </c>
      <c r="BR9" s="118"/>
      <c r="BS9" s="118"/>
      <c r="BT9" s="118">
        <f>SUM(BR10:BT10)</f>
        <v>1</v>
      </c>
      <c r="BU9" s="120"/>
      <c r="BV9" s="126"/>
      <c r="BW9" s="118"/>
      <c r="BX9" s="118"/>
      <c r="BY9" s="118"/>
      <c r="BZ9" s="118">
        <f>SUM(BW10:BZ10)</f>
        <v>1</v>
      </c>
      <c r="CA9" s="118"/>
      <c r="CB9" s="118"/>
      <c r="CC9" s="118"/>
      <c r="CD9" s="118"/>
      <c r="CE9" s="118"/>
      <c r="CF9" s="118"/>
      <c r="CG9" s="118"/>
      <c r="CH9" s="118"/>
      <c r="CI9" s="118"/>
      <c r="CJ9" s="118">
        <f>SUM(CA10:CJ10)</f>
        <v>1.0000000000000002</v>
      </c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79">
        <f>SUM(CK10:CV10)</f>
        <v>1</v>
      </c>
      <c r="CW9" s="118"/>
      <c r="CX9" s="118"/>
      <c r="CY9" s="118"/>
      <c r="CZ9" s="118"/>
      <c r="DA9" s="118"/>
      <c r="DB9" s="118"/>
      <c r="DC9" s="118"/>
      <c r="DD9" s="118"/>
      <c r="DE9" s="118">
        <f>SUM(CW10:DE10)</f>
        <v>1</v>
      </c>
      <c r="DF9" s="120"/>
      <c r="DG9" s="126"/>
      <c r="DH9" s="118"/>
      <c r="DI9" s="118"/>
      <c r="DJ9" s="118"/>
      <c r="DK9" s="118">
        <f>SUM(DH10:DK10)</f>
        <v>1</v>
      </c>
      <c r="DL9" s="118"/>
      <c r="DM9" s="118"/>
      <c r="DN9" s="118"/>
      <c r="DO9" s="118"/>
      <c r="DP9" s="118"/>
      <c r="DQ9" s="118"/>
      <c r="DR9" s="118"/>
      <c r="DS9" s="118"/>
      <c r="DT9" s="118">
        <f>SUM(DL10:DT10)</f>
        <v>1</v>
      </c>
      <c r="DU9" s="118"/>
      <c r="DV9" s="118"/>
      <c r="DW9" s="118"/>
      <c r="DX9" s="118"/>
      <c r="DY9" s="118"/>
      <c r="DZ9" s="118"/>
      <c r="EA9" s="118"/>
      <c r="EB9" s="118"/>
      <c r="EC9" s="118"/>
      <c r="ED9" s="118">
        <f>SUM(DU10:ED10)</f>
        <v>0.99999999999999989</v>
      </c>
      <c r="EE9" s="118"/>
      <c r="EF9" s="118"/>
      <c r="EG9" s="118"/>
      <c r="EH9" s="118"/>
      <c r="EI9" s="118"/>
      <c r="EJ9" s="118"/>
      <c r="EK9" s="118">
        <f>SUM(EE10:EK10)</f>
        <v>1.0000000000000002</v>
      </c>
      <c r="EL9" s="120"/>
      <c r="EM9" s="126"/>
      <c r="EN9" s="120"/>
      <c r="ER9" s="2" t="s">
        <v>111</v>
      </c>
      <c r="GE9" s="2" t="s">
        <v>144</v>
      </c>
      <c r="GG9" s="121"/>
    </row>
    <row r="10" spans="1:235" s="110" customFormat="1" ht="15" customHeight="1" thickBot="1" x14ac:dyDescent="0.3">
      <c r="E10" s="110" t="s">
        <v>520</v>
      </c>
      <c r="F10" s="111">
        <v>0.2</v>
      </c>
      <c r="G10" s="111">
        <v>0.35</v>
      </c>
      <c r="H10" s="111">
        <v>0.3</v>
      </c>
      <c r="I10" s="111">
        <v>0.15</v>
      </c>
      <c r="J10" s="111">
        <v>0.3</v>
      </c>
      <c r="K10" s="111">
        <v>0.3</v>
      </c>
      <c r="L10" s="111">
        <v>0.4</v>
      </c>
      <c r="M10" s="111">
        <v>0.2</v>
      </c>
      <c r="N10" s="111">
        <v>0.2</v>
      </c>
      <c r="O10" s="111">
        <v>0.2</v>
      </c>
      <c r="P10" s="111">
        <v>0.2</v>
      </c>
      <c r="Q10" s="111">
        <v>0.2</v>
      </c>
      <c r="R10" s="111">
        <v>0.3</v>
      </c>
      <c r="S10" s="111">
        <v>0.2</v>
      </c>
      <c r="T10" s="111">
        <v>0.2</v>
      </c>
      <c r="U10" s="111">
        <v>0.3</v>
      </c>
      <c r="V10" s="112"/>
      <c r="W10" s="125"/>
      <c r="X10" s="113">
        <v>0.2</v>
      </c>
      <c r="Y10" s="113">
        <v>0.3</v>
      </c>
      <c r="Z10" s="113">
        <v>0.5</v>
      </c>
      <c r="AA10" s="113">
        <v>0.2</v>
      </c>
      <c r="AB10" s="113">
        <v>0.4</v>
      </c>
      <c r="AC10" s="113">
        <v>0.4</v>
      </c>
      <c r="AD10" s="113">
        <v>0.1</v>
      </c>
      <c r="AE10" s="113">
        <v>0.2</v>
      </c>
      <c r="AF10" s="113">
        <v>0.2</v>
      </c>
      <c r="AG10" s="113">
        <v>0.1</v>
      </c>
      <c r="AH10" s="113">
        <v>0.2</v>
      </c>
      <c r="AI10" s="113">
        <v>0.2</v>
      </c>
      <c r="AJ10" s="114">
        <v>0.1</v>
      </c>
      <c r="AK10" s="113">
        <v>0.35</v>
      </c>
      <c r="AL10" s="113">
        <v>0.2</v>
      </c>
      <c r="AM10" s="113">
        <v>0.35</v>
      </c>
      <c r="AN10" s="112"/>
      <c r="AO10" s="125"/>
      <c r="AP10" s="115">
        <v>0.25</v>
      </c>
      <c r="AQ10" s="115">
        <v>0.25</v>
      </c>
      <c r="AR10" s="115">
        <v>0.25</v>
      </c>
      <c r="AS10" s="115">
        <v>0.25</v>
      </c>
      <c r="AT10" s="115">
        <v>0.2</v>
      </c>
      <c r="AU10" s="115">
        <v>0.25</v>
      </c>
      <c r="AV10" s="115">
        <v>0.15</v>
      </c>
      <c r="AW10" s="115">
        <v>0.2</v>
      </c>
      <c r="AX10" s="115">
        <v>0.2</v>
      </c>
      <c r="AY10" s="115">
        <v>0.4</v>
      </c>
      <c r="AZ10" s="115">
        <v>0.4</v>
      </c>
      <c r="BA10" s="115">
        <v>0.2</v>
      </c>
      <c r="BB10" s="115">
        <v>0.25</v>
      </c>
      <c r="BC10" s="115">
        <v>0.25</v>
      </c>
      <c r="BD10" s="115">
        <v>0.25</v>
      </c>
      <c r="BE10" s="115">
        <v>0.25</v>
      </c>
      <c r="BF10" s="112"/>
      <c r="BG10" s="125"/>
      <c r="BH10" s="116">
        <v>0.4</v>
      </c>
      <c r="BI10" s="116">
        <v>0.4</v>
      </c>
      <c r="BJ10" s="116">
        <v>0</v>
      </c>
      <c r="BK10" s="116">
        <v>0.2</v>
      </c>
      <c r="BL10" s="116">
        <v>0.4</v>
      </c>
      <c r="BM10" s="116">
        <v>0.5</v>
      </c>
      <c r="BN10" s="116">
        <v>0.1</v>
      </c>
      <c r="BO10" s="116">
        <v>0.4</v>
      </c>
      <c r="BP10" s="116">
        <v>0.4</v>
      </c>
      <c r="BQ10" s="116">
        <v>0.2</v>
      </c>
      <c r="BR10" s="116">
        <v>0.4</v>
      </c>
      <c r="BS10" s="116">
        <v>0.4</v>
      </c>
      <c r="BT10" s="116">
        <v>0.2</v>
      </c>
      <c r="BU10" s="112"/>
      <c r="BV10" s="125"/>
      <c r="BW10" s="122">
        <v>0.4</v>
      </c>
      <c r="BX10" s="122">
        <v>0.1</v>
      </c>
      <c r="BY10" s="122">
        <v>0.25</v>
      </c>
      <c r="BZ10" s="122">
        <v>0.25</v>
      </c>
      <c r="CA10" s="122">
        <v>0.25</v>
      </c>
      <c r="CB10" s="122">
        <v>0.1</v>
      </c>
      <c r="CC10" s="122">
        <v>0.15</v>
      </c>
      <c r="CD10" s="122">
        <v>0.05</v>
      </c>
      <c r="CE10" s="122">
        <v>0.05</v>
      </c>
      <c r="CF10" s="122">
        <v>0.05</v>
      </c>
      <c r="CG10" s="122">
        <v>0.05</v>
      </c>
      <c r="CH10" s="122">
        <v>0.05</v>
      </c>
      <c r="CI10" s="122">
        <v>0.2</v>
      </c>
      <c r="CJ10" s="122">
        <v>0.05</v>
      </c>
      <c r="CK10" s="122">
        <v>0.15</v>
      </c>
      <c r="CL10" s="122">
        <v>0.15</v>
      </c>
      <c r="CM10" s="122">
        <v>0.05</v>
      </c>
      <c r="CN10" s="122">
        <v>0.05</v>
      </c>
      <c r="CO10" s="122">
        <v>0.1</v>
      </c>
      <c r="CP10" s="122">
        <v>0.05</v>
      </c>
      <c r="CQ10" s="122">
        <v>0.1</v>
      </c>
      <c r="CR10" s="122">
        <v>0.1</v>
      </c>
      <c r="CS10" s="122">
        <v>0.1</v>
      </c>
      <c r="CT10" s="122">
        <v>0.05</v>
      </c>
      <c r="CU10" s="122">
        <v>0.05</v>
      </c>
      <c r="CV10" s="122">
        <v>0.05</v>
      </c>
      <c r="CW10" s="122">
        <v>0.25</v>
      </c>
      <c r="CX10" s="122">
        <v>0.25</v>
      </c>
      <c r="CY10" s="122">
        <v>0.05</v>
      </c>
      <c r="CZ10" s="122">
        <v>0.05</v>
      </c>
      <c r="DA10" s="122">
        <v>0.1</v>
      </c>
      <c r="DB10" s="122">
        <v>0.1</v>
      </c>
      <c r="DC10" s="122">
        <v>0.1</v>
      </c>
      <c r="DD10" s="122">
        <v>0.05</v>
      </c>
      <c r="DE10" s="122">
        <v>0.05</v>
      </c>
      <c r="DF10" s="112"/>
      <c r="DG10" s="125"/>
      <c r="DH10" s="139">
        <v>0.4</v>
      </c>
      <c r="DI10" s="139">
        <v>0.1</v>
      </c>
      <c r="DJ10" s="139">
        <v>0.25</v>
      </c>
      <c r="DK10" s="139">
        <v>0.25</v>
      </c>
      <c r="DL10" s="139">
        <v>0.1</v>
      </c>
      <c r="DM10" s="139">
        <v>0.15</v>
      </c>
      <c r="DN10" s="139">
        <v>0.05</v>
      </c>
      <c r="DO10" s="139">
        <v>0.05</v>
      </c>
      <c r="DP10" s="139">
        <v>0.25</v>
      </c>
      <c r="DQ10" s="139">
        <v>0.05</v>
      </c>
      <c r="DR10" s="139">
        <v>0.1</v>
      </c>
      <c r="DS10" s="139">
        <v>0.2</v>
      </c>
      <c r="DT10" s="139">
        <v>0.05</v>
      </c>
      <c r="DU10" s="139">
        <v>0.2</v>
      </c>
      <c r="DV10" s="139">
        <v>0.05</v>
      </c>
      <c r="DW10" s="139">
        <v>0.1</v>
      </c>
      <c r="DX10" s="139">
        <v>0.1</v>
      </c>
      <c r="DY10" s="139">
        <v>0.1</v>
      </c>
      <c r="DZ10" s="139">
        <v>0.1</v>
      </c>
      <c r="EA10" s="139">
        <v>0.1</v>
      </c>
      <c r="EB10" s="139">
        <v>0.1</v>
      </c>
      <c r="EC10" s="139">
        <v>0.1</v>
      </c>
      <c r="ED10" s="139">
        <v>0.05</v>
      </c>
      <c r="EE10" s="139">
        <v>0.25</v>
      </c>
      <c r="EF10" s="139">
        <v>0.1</v>
      </c>
      <c r="EG10" s="139">
        <v>0.15</v>
      </c>
      <c r="EH10" s="139">
        <v>0.15</v>
      </c>
      <c r="EI10" s="139">
        <v>0.2</v>
      </c>
      <c r="EJ10" s="139">
        <v>0.05</v>
      </c>
      <c r="EK10" s="139">
        <v>0.1</v>
      </c>
      <c r="EL10" s="112"/>
      <c r="EM10" s="125"/>
      <c r="EN10" s="112"/>
      <c r="GL10" s="110">
        <v>11</v>
      </c>
      <c r="GM10" s="110">
        <v>40</v>
      </c>
      <c r="GN10" s="110">
        <v>12</v>
      </c>
      <c r="GO10" s="110">
        <v>219</v>
      </c>
      <c r="GP10" s="110">
        <v>39</v>
      </c>
      <c r="GQ10" s="110">
        <v>40</v>
      </c>
    </row>
    <row r="11" spans="1:235" s="10" customFormat="1" ht="15.75" thickBot="1" x14ac:dyDescent="0.3">
      <c r="B11" s="183" t="s">
        <v>54</v>
      </c>
      <c r="C11" s="185" t="s">
        <v>55</v>
      </c>
      <c r="D11" s="92"/>
      <c r="E11" s="187" t="s">
        <v>159</v>
      </c>
      <c r="F11" s="189" t="s">
        <v>56</v>
      </c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27"/>
      <c r="X11" s="191" t="s">
        <v>57</v>
      </c>
      <c r="Y11" s="191"/>
      <c r="Z11" s="191"/>
      <c r="AA11" s="191"/>
      <c r="AB11" s="191"/>
      <c r="AC11" s="191"/>
      <c r="AD11" s="192"/>
      <c r="AE11" s="192"/>
      <c r="AF11" s="192"/>
      <c r="AG11" s="192"/>
      <c r="AH11" s="192"/>
      <c r="AI11" s="192"/>
      <c r="AJ11" s="191"/>
      <c r="AK11" s="191"/>
      <c r="AL11" s="191"/>
      <c r="AM11" s="191"/>
      <c r="AN11" s="191"/>
      <c r="AO11" s="132"/>
      <c r="AP11" s="180" t="s">
        <v>58</v>
      </c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2"/>
      <c r="BH11" s="199" t="s">
        <v>59</v>
      </c>
      <c r="BI11" s="199"/>
      <c r="BJ11" s="199"/>
      <c r="BK11" s="199"/>
      <c r="BL11" s="199"/>
      <c r="BM11" s="199"/>
      <c r="BN11" s="199"/>
      <c r="BO11" s="199"/>
      <c r="BP11" s="199"/>
      <c r="BQ11" s="199"/>
      <c r="BR11" s="199"/>
      <c r="BS11" s="199"/>
      <c r="BT11" s="199"/>
      <c r="BU11" s="199"/>
      <c r="BV11" s="135"/>
      <c r="BW11" s="200" t="s">
        <v>60</v>
      </c>
      <c r="BX11" s="201"/>
      <c r="BY11" s="201"/>
      <c r="BZ11" s="201"/>
      <c r="CA11" s="201"/>
      <c r="CB11" s="201"/>
      <c r="CC11" s="201"/>
      <c r="CD11" s="201"/>
      <c r="CE11" s="201"/>
      <c r="CF11" s="201"/>
      <c r="CG11" s="201"/>
      <c r="CH11" s="201"/>
      <c r="CI11" s="201"/>
      <c r="CJ11" s="201"/>
      <c r="CK11" s="201"/>
      <c r="CL11" s="201"/>
      <c r="CM11" s="201"/>
      <c r="CN11" s="201"/>
      <c r="CO11" s="201"/>
      <c r="CP11" s="201"/>
      <c r="CQ11" s="201"/>
      <c r="CR11" s="201"/>
      <c r="CS11" s="201"/>
      <c r="CT11" s="201"/>
      <c r="CU11" s="201"/>
      <c r="CV11" s="201"/>
      <c r="CW11" s="201"/>
      <c r="CX11" s="201"/>
      <c r="CY11" s="201"/>
      <c r="CZ11" s="201"/>
      <c r="DA11" s="201"/>
      <c r="DB11" s="201"/>
      <c r="DC11" s="201"/>
      <c r="DD11" s="201"/>
      <c r="DE11" s="201"/>
      <c r="DF11" s="201"/>
      <c r="DG11" s="202"/>
      <c r="DH11" s="203" t="s">
        <v>61</v>
      </c>
      <c r="DI11" s="204"/>
      <c r="DJ11" s="204"/>
      <c r="DK11" s="204"/>
      <c r="DL11" s="204"/>
      <c r="DM11" s="204"/>
      <c r="DN11" s="204"/>
      <c r="DO11" s="204"/>
      <c r="DP11" s="204"/>
      <c r="DQ11" s="204"/>
      <c r="DR11" s="204"/>
      <c r="DS11" s="204"/>
      <c r="DT11" s="204"/>
      <c r="DU11" s="204"/>
      <c r="DV11" s="204"/>
      <c r="DW11" s="204"/>
      <c r="DX11" s="204"/>
      <c r="DY11" s="204"/>
      <c r="DZ11" s="204"/>
      <c r="EA11" s="204"/>
      <c r="EB11" s="204"/>
      <c r="EC11" s="204"/>
      <c r="ED11" s="204"/>
      <c r="EE11" s="204"/>
      <c r="EF11" s="204"/>
      <c r="EG11" s="204"/>
      <c r="EH11" s="204"/>
      <c r="EI11" s="204"/>
      <c r="EJ11" s="204"/>
      <c r="EK11" s="204"/>
      <c r="EL11" s="204"/>
      <c r="EM11" s="205"/>
      <c r="EN11" s="8"/>
      <c r="EO11" s="193" t="s">
        <v>62</v>
      </c>
      <c r="EP11" s="194"/>
      <c r="EQ11" s="195"/>
      <c r="ER11" s="208" t="s">
        <v>63</v>
      </c>
      <c r="ES11" s="209"/>
      <c r="ET11" s="209"/>
      <c r="EU11" s="209"/>
      <c r="EV11" s="210"/>
      <c r="EW11" s="196" t="s">
        <v>64</v>
      </c>
      <c r="EX11" s="197"/>
      <c r="EY11" s="197"/>
      <c r="EZ11" s="197"/>
      <c r="FA11" s="197"/>
      <c r="FB11" s="197"/>
      <c r="FC11" s="198"/>
      <c r="FD11" s="211" t="s">
        <v>148</v>
      </c>
      <c r="FE11" s="212"/>
      <c r="FF11" s="212"/>
      <c r="FG11" s="212"/>
      <c r="FH11" s="212"/>
      <c r="FI11" s="213"/>
      <c r="FJ11" s="219" t="s">
        <v>102</v>
      </c>
      <c r="FK11" s="220"/>
      <c r="FL11" s="220"/>
      <c r="FM11" s="220"/>
      <c r="FN11" s="220"/>
      <c r="FO11" s="220"/>
      <c r="FP11" s="220"/>
      <c r="FQ11" s="220"/>
      <c r="FR11" s="220"/>
      <c r="FS11" s="220"/>
      <c r="FT11" s="220"/>
      <c r="FU11" s="220"/>
      <c r="FV11" s="220"/>
      <c r="FW11" s="220"/>
      <c r="FX11" s="221"/>
      <c r="FY11" s="214" t="s">
        <v>65</v>
      </c>
      <c r="FZ11" s="215"/>
      <c r="GA11" s="216" t="s">
        <v>145</v>
      </c>
      <c r="GB11" s="217"/>
      <c r="GC11" s="218"/>
      <c r="GD11" s="206" t="s">
        <v>66</v>
      </c>
      <c r="GE11" s="207"/>
      <c r="GF11" s="9" t="s">
        <v>67</v>
      </c>
      <c r="GG11" s="75"/>
      <c r="GJ11" s="10" t="s">
        <v>523</v>
      </c>
      <c r="GK11" s="177" t="s">
        <v>524</v>
      </c>
      <c r="GL11" s="234" t="s">
        <v>521</v>
      </c>
      <c r="GM11" s="235"/>
      <c r="GN11" s="235"/>
      <c r="GO11" s="235"/>
      <c r="GP11" s="235"/>
      <c r="GQ11" s="236"/>
      <c r="GR11" s="237" t="s">
        <v>526</v>
      </c>
      <c r="GS11" s="238"/>
      <c r="GT11" s="238"/>
      <c r="GU11" s="238"/>
      <c r="GV11" s="238"/>
      <c r="GW11" s="239"/>
      <c r="GX11" s="222" t="s">
        <v>58</v>
      </c>
      <c r="GY11" s="223"/>
      <c r="GZ11" s="223"/>
      <c r="HA11" s="223"/>
      <c r="HB11" s="223"/>
      <c r="HC11" s="224"/>
      <c r="HD11" s="225" t="s">
        <v>522</v>
      </c>
      <c r="HE11" s="226"/>
      <c r="HF11" s="226"/>
      <c r="HG11" s="226"/>
      <c r="HH11" s="226"/>
      <c r="HI11" s="227"/>
      <c r="HJ11" s="177" t="s">
        <v>524</v>
      </c>
      <c r="HK11" s="177" t="s">
        <v>524</v>
      </c>
      <c r="HL11" s="177" t="s">
        <v>524</v>
      </c>
      <c r="HM11" s="177" t="s">
        <v>524</v>
      </c>
      <c r="HN11" s="177" t="s">
        <v>524</v>
      </c>
      <c r="HO11" s="177" t="s">
        <v>524</v>
      </c>
      <c r="HP11" s="228" t="s">
        <v>60</v>
      </c>
      <c r="HQ11" s="229"/>
      <c r="HR11" s="229"/>
      <c r="HS11" s="229"/>
      <c r="HT11" s="229"/>
      <c r="HU11" s="230"/>
      <c r="HV11" s="231" t="s">
        <v>61</v>
      </c>
      <c r="HW11" s="232"/>
      <c r="HX11" s="232"/>
      <c r="HY11" s="232"/>
      <c r="HZ11" s="232"/>
      <c r="IA11" s="233"/>
    </row>
    <row r="12" spans="1:235" s="37" customFormat="1" ht="36" customHeight="1" thickBot="1" x14ac:dyDescent="0.3">
      <c r="B12" s="184"/>
      <c r="C12" s="186"/>
      <c r="D12" s="93"/>
      <c r="E12" s="188"/>
      <c r="F12" s="98">
        <v>2.1</v>
      </c>
      <c r="G12" s="11">
        <v>2.2000000000000002</v>
      </c>
      <c r="H12" s="11">
        <v>2.2999999999999998</v>
      </c>
      <c r="I12" s="12">
        <v>2.4</v>
      </c>
      <c r="J12" s="11">
        <v>3.1</v>
      </c>
      <c r="K12" s="11">
        <v>3.2</v>
      </c>
      <c r="L12" s="12">
        <v>3.3</v>
      </c>
      <c r="M12" s="11">
        <v>4.0999999999999996</v>
      </c>
      <c r="N12" s="11">
        <v>4.2</v>
      </c>
      <c r="O12" s="11">
        <v>4.3</v>
      </c>
      <c r="P12" s="11">
        <v>4.4000000000000004</v>
      </c>
      <c r="Q12" s="12">
        <v>4.5</v>
      </c>
      <c r="R12" s="11">
        <v>5.0999999999999996</v>
      </c>
      <c r="S12" s="11">
        <v>5.2</v>
      </c>
      <c r="T12" s="11">
        <v>5.3</v>
      </c>
      <c r="U12" s="12">
        <v>5.4</v>
      </c>
      <c r="V12" s="97" t="s">
        <v>68</v>
      </c>
      <c r="W12" s="128" t="s">
        <v>525</v>
      </c>
      <c r="X12" s="13">
        <v>2.1</v>
      </c>
      <c r="Y12" s="13">
        <v>2.2000000000000002</v>
      </c>
      <c r="Z12" s="14">
        <v>2.2999999999999998</v>
      </c>
      <c r="AA12" s="13">
        <v>3.1</v>
      </c>
      <c r="AB12" s="13">
        <v>3.2</v>
      </c>
      <c r="AC12" s="14">
        <v>3.3</v>
      </c>
      <c r="AD12" s="15">
        <v>4.0999999999999996</v>
      </c>
      <c r="AE12" s="15">
        <v>4.2</v>
      </c>
      <c r="AF12" s="15">
        <v>4.3</v>
      </c>
      <c r="AG12" s="15">
        <v>4.4000000000000004</v>
      </c>
      <c r="AH12" s="15">
        <v>4.5</v>
      </c>
      <c r="AI12" s="16">
        <v>4.5999999999999996</v>
      </c>
      <c r="AJ12" s="62">
        <v>5.0999999999999996</v>
      </c>
      <c r="AK12" s="13">
        <v>5.2</v>
      </c>
      <c r="AL12" s="13">
        <v>5.3</v>
      </c>
      <c r="AM12" s="14">
        <v>5.4</v>
      </c>
      <c r="AN12" s="96" t="s">
        <v>68</v>
      </c>
      <c r="AO12" s="133" t="s">
        <v>525</v>
      </c>
      <c r="AP12" s="101">
        <v>2.1</v>
      </c>
      <c r="AQ12" s="18">
        <v>2.2000000000000002</v>
      </c>
      <c r="AR12" s="18">
        <v>2.2999999999999998</v>
      </c>
      <c r="AS12" s="17">
        <v>2.4</v>
      </c>
      <c r="AT12" s="18">
        <v>3.1</v>
      </c>
      <c r="AU12" s="18">
        <v>3.2</v>
      </c>
      <c r="AV12" s="18">
        <v>3.3</v>
      </c>
      <c r="AW12" s="18">
        <v>3.4</v>
      </c>
      <c r="AX12" s="17">
        <v>3.5</v>
      </c>
      <c r="AY12" s="99">
        <v>4.0999999999999996</v>
      </c>
      <c r="AZ12" s="18">
        <v>4.2</v>
      </c>
      <c r="BA12" s="17">
        <v>4.3</v>
      </c>
      <c r="BB12" s="18">
        <v>5.0999999999999996</v>
      </c>
      <c r="BC12" s="18">
        <v>5.2</v>
      </c>
      <c r="BD12" s="18">
        <v>5.3</v>
      </c>
      <c r="BE12" s="17">
        <v>5.4</v>
      </c>
      <c r="BF12" s="100" t="s">
        <v>68</v>
      </c>
      <c r="BG12" s="134" t="s">
        <v>525</v>
      </c>
      <c r="BH12" s="19">
        <v>2.1</v>
      </c>
      <c r="BI12" s="19">
        <v>2.2000000000000002</v>
      </c>
      <c r="BJ12" s="19">
        <v>2.2999999999999998</v>
      </c>
      <c r="BK12" s="19">
        <v>2.4</v>
      </c>
      <c r="BL12" s="20">
        <v>3.1</v>
      </c>
      <c r="BM12" s="19">
        <v>3.2</v>
      </c>
      <c r="BN12" s="19">
        <v>3.3</v>
      </c>
      <c r="BO12" s="20">
        <v>4.0999999999999996</v>
      </c>
      <c r="BP12" s="19">
        <v>4.2</v>
      </c>
      <c r="BQ12" s="19">
        <v>4.3</v>
      </c>
      <c r="BR12" s="20">
        <v>5.0999999999999996</v>
      </c>
      <c r="BS12" s="19">
        <v>5.2</v>
      </c>
      <c r="BT12" s="19">
        <v>5.3</v>
      </c>
      <c r="BU12" s="102" t="s">
        <v>68</v>
      </c>
      <c r="BV12" s="136" t="s">
        <v>525</v>
      </c>
      <c r="BW12" s="21">
        <v>2.1</v>
      </c>
      <c r="BX12" s="22">
        <v>2.2000000000000002</v>
      </c>
      <c r="BY12" s="22">
        <v>2.2999999999999998</v>
      </c>
      <c r="BZ12" s="22">
        <v>2.4</v>
      </c>
      <c r="CA12" s="23">
        <v>3.1</v>
      </c>
      <c r="CB12" s="22">
        <v>3.2</v>
      </c>
      <c r="CC12" s="22">
        <v>3.3</v>
      </c>
      <c r="CD12" s="22">
        <v>3.4</v>
      </c>
      <c r="CE12" s="22">
        <v>3.5</v>
      </c>
      <c r="CF12" s="22">
        <v>3.6</v>
      </c>
      <c r="CG12" s="22">
        <v>3.7</v>
      </c>
      <c r="CH12" s="22">
        <v>3.8</v>
      </c>
      <c r="CI12" s="22">
        <v>3.9</v>
      </c>
      <c r="CJ12" s="24">
        <v>3.1</v>
      </c>
      <c r="CK12" s="23">
        <v>4.0999999999999996</v>
      </c>
      <c r="CL12" s="22">
        <v>4.2</v>
      </c>
      <c r="CM12" s="22">
        <v>4.3</v>
      </c>
      <c r="CN12" s="22">
        <v>4.4000000000000004</v>
      </c>
      <c r="CO12" s="22">
        <v>4.5</v>
      </c>
      <c r="CP12" s="22">
        <v>4.5999999999999996</v>
      </c>
      <c r="CQ12" s="22">
        <v>4.7</v>
      </c>
      <c r="CR12" s="22">
        <v>4.8</v>
      </c>
      <c r="CS12" s="22">
        <v>4.9000000000000004</v>
      </c>
      <c r="CT12" s="24">
        <v>4.0999999999999996</v>
      </c>
      <c r="CU12" s="22">
        <v>4.1100000000000003</v>
      </c>
      <c r="CV12" s="22">
        <v>4.12</v>
      </c>
      <c r="CW12" s="55">
        <v>5.0999999999999996</v>
      </c>
      <c r="CX12" s="56">
        <v>5.2</v>
      </c>
      <c r="CY12" s="56">
        <v>5.3</v>
      </c>
      <c r="CZ12" s="56">
        <v>5.4</v>
      </c>
      <c r="DA12" s="56">
        <v>5.5</v>
      </c>
      <c r="DB12" s="56">
        <v>5.6</v>
      </c>
      <c r="DC12" s="56">
        <v>5.7</v>
      </c>
      <c r="DD12" s="56">
        <v>5.8</v>
      </c>
      <c r="DE12" s="57">
        <v>5.9</v>
      </c>
      <c r="DF12" s="103" t="s">
        <v>68</v>
      </c>
      <c r="DG12" s="137" t="s">
        <v>525</v>
      </c>
      <c r="DH12" s="50">
        <v>2.1</v>
      </c>
      <c r="DI12" s="51">
        <v>2.2000000000000002</v>
      </c>
      <c r="DJ12" s="51">
        <v>2.2999999999999998</v>
      </c>
      <c r="DK12" s="51">
        <v>2.4</v>
      </c>
      <c r="DL12" s="52">
        <v>3.1</v>
      </c>
      <c r="DM12" s="51">
        <v>3.2</v>
      </c>
      <c r="DN12" s="51">
        <v>3.3</v>
      </c>
      <c r="DO12" s="51">
        <v>3.4</v>
      </c>
      <c r="DP12" s="51">
        <v>3.5</v>
      </c>
      <c r="DQ12" s="51">
        <v>3.6</v>
      </c>
      <c r="DR12" s="51">
        <v>3.7</v>
      </c>
      <c r="DS12" s="51">
        <v>3.8</v>
      </c>
      <c r="DT12" s="51">
        <v>3.9</v>
      </c>
      <c r="DU12" s="52">
        <v>4.0999999999999996</v>
      </c>
      <c r="DV12" s="51">
        <v>4.2</v>
      </c>
      <c r="DW12" s="51">
        <v>4.3</v>
      </c>
      <c r="DX12" s="51">
        <v>4.4000000000000004</v>
      </c>
      <c r="DY12" s="51">
        <v>4.5</v>
      </c>
      <c r="DZ12" s="51">
        <v>4.5999999999999996</v>
      </c>
      <c r="EA12" s="51">
        <v>4.7</v>
      </c>
      <c r="EB12" s="51">
        <v>4.8</v>
      </c>
      <c r="EC12" s="51">
        <v>4.9000000000000004</v>
      </c>
      <c r="ED12" s="53">
        <v>4.0999999999999996</v>
      </c>
      <c r="EE12" s="52">
        <v>5.0999999999999996</v>
      </c>
      <c r="EF12" s="51">
        <v>5.2</v>
      </c>
      <c r="EG12" s="51">
        <v>5.3</v>
      </c>
      <c r="EH12" s="51">
        <v>5.4</v>
      </c>
      <c r="EI12" s="51">
        <v>5.5</v>
      </c>
      <c r="EJ12" s="51">
        <v>5.6</v>
      </c>
      <c r="EK12" s="54">
        <v>5.7</v>
      </c>
      <c r="EL12" s="140" t="s">
        <v>68</v>
      </c>
      <c r="EM12" s="138" t="s">
        <v>525</v>
      </c>
      <c r="EN12" s="25"/>
      <c r="EO12" s="26" t="s">
        <v>69</v>
      </c>
      <c r="EP12" s="27" t="s">
        <v>91</v>
      </c>
      <c r="EQ12" s="27" t="s">
        <v>101</v>
      </c>
      <c r="ER12" s="49" t="s">
        <v>70</v>
      </c>
      <c r="ES12" s="28" t="s">
        <v>71</v>
      </c>
      <c r="ET12" s="28" t="s">
        <v>72</v>
      </c>
      <c r="EU12" s="28" t="s">
        <v>99</v>
      </c>
      <c r="EV12" s="48" t="s">
        <v>73</v>
      </c>
      <c r="EW12" s="29" t="s">
        <v>74</v>
      </c>
      <c r="EX12" s="29" t="s">
        <v>75</v>
      </c>
      <c r="EY12" s="29" t="s">
        <v>76</v>
      </c>
      <c r="EZ12" s="29" t="s">
        <v>77</v>
      </c>
      <c r="FA12" s="29" t="s">
        <v>128</v>
      </c>
      <c r="FB12" s="29" t="s">
        <v>78</v>
      </c>
      <c r="FC12" s="30" t="s">
        <v>79</v>
      </c>
      <c r="FD12" s="69" t="s">
        <v>80</v>
      </c>
      <c r="FE12" s="70" t="s">
        <v>158</v>
      </c>
      <c r="FF12" s="70" t="s">
        <v>81</v>
      </c>
      <c r="FG12" s="70" t="s">
        <v>82</v>
      </c>
      <c r="FH12" s="70" t="s">
        <v>163</v>
      </c>
      <c r="FI12" s="71" t="s">
        <v>83</v>
      </c>
      <c r="FJ12" s="31" t="s">
        <v>84</v>
      </c>
      <c r="FK12" s="32" t="s">
        <v>90</v>
      </c>
      <c r="FL12" s="32" t="s">
        <v>92</v>
      </c>
      <c r="FM12" s="32" t="s">
        <v>93</v>
      </c>
      <c r="FN12" s="32" t="s">
        <v>88</v>
      </c>
      <c r="FO12" s="32" t="s">
        <v>87</v>
      </c>
      <c r="FP12" s="32" t="s">
        <v>107</v>
      </c>
      <c r="FQ12" s="32" t="s">
        <v>112</v>
      </c>
      <c r="FR12" s="32" t="s">
        <v>113</v>
      </c>
      <c r="FS12" s="32" t="s">
        <v>85</v>
      </c>
      <c r="FT12" s="32" t="s">
        <v>114</v>
      </c>
      <c r="FU12" s="32" t="s">
        <v>121</v>
      </c>
      <c r="FV12" s="32" t="s">
        <v>109</v>
      </c>
      <c r="FW12" s="32" t="s">
        <v>123</v>
      </c>
      <c r="FX12" s="33" t="s">
        <v>86</v>
      </c>
      <c r="FY12" s="64" t="s">
        <v>100</v>
      </c>
      <c r="FZ12" s="59" t="s">
        <v>89</v>
      </c>
      <c r="GA12" s="66" t="s">
        <v>146</v>
      </c>
      <c r="GB12" s="67" t="s">
        <v>147</v>
      </c>
      <c r="GC12" s="68" t="s">
        <v>155</v>
      </c>
      <c r="GD12" s="58" t="s">
        <v>94</v>
      </c>
      <c r="GE12" s="34" t="s">
        <v>95</v>
      </c>
      <c r="GF12" s="35" t="s">
        <v>96</v>
      </c>
      <c r="GG12" s="76" t="s">
        <v>161</v>
      </c>
      <c r="GI12" s="36"/>
      <c r="GJ12"/>
      <c r="GK12" s="178"/>
      <c r="GL12" s="141">
        <v>2008</v>
      </c>
      <c r="GM12" s="142">
        <v>2009</v>
      </c>
      <c r="GN12" s="143">
        <v>2010</v>
      </c>
      <c r="GO12" s="144">
        <v>2011</v>
      </c>
      <c r="GP12" s="145">
        <v>2012</v>
      </c>
      <c r="GQ12" s="146">
        <v>2013</v>
      </c>
      <c r="GR12" s="165">
        <v>2008</v>
      </c>
      <c r="GS12" s="166">
        <v>2009</v>
      </c>
      <c r="GT12" s="167">
        <v>2010</v>
      </c>
      <c r="GU12" s="168">
        <v>2011</v>
      </c>
      <c r="GV12" s="169">
        <v>2012</v>
      </c>
      <c r="GW12" s="170">
        <v>2013</v>
      </c>
      <c r="GX12" s="171">
        <v>2008</v>
      </c>
      <c r="GY12" s="172">
        <v>2009</v>
      </c>
      <c r="GZ12" s="173">
        <v>2010</v>
      </c>
      <c r="HA12" s="174">
        <v>2011</v>
      </c>
      <c r="HB12" s="175">
        <v>2012</v>
      </c>
      <c r="HC12" s="176">
        <v>2013</v>
      </c>
      <c r="HD12" s="159">
        <v>2008</v>
      </c>
      <c r="HE12" s="160">
        <v>2009</v>
      </c>
      <c r="HF12" s="161">
        <v>2010</v>
      </c>
      <c r="HG12" s="162">
        <v>2011</v>
      </c>
      <c r="HH12" s="163">
        <v>2012</v>
      </c>
      <c r="HI12" s="164">
        <v>2013</v>
      </c>
      <c r="HJ12" s="178"/>
      <c r="HK12" s="178"/>
      <c r="HL12" s="178"/>
      <c r="HM12" s="178"/>
      <c r="HN12" s="178"/>
      <c r="HO12" s="178"/>
      <c r="HP12" s="153">
        <v>2008</v>
      </c>
      <c r="HQ12" s="154">
        <v>2009</v>
      </c>
      <c r="HR12" s="155">
        <v>2010</v>
      </c>
      <c r="HS12" s="156">
        <v>2011</v>
      </c>
      <c r="HT12" s="157">
        <v>2012</v>
      </c>
      <c r="HU12" s="158">
        <v>2013</v>
      </c>
      <c r="HV12" s="147">
        <v>2008</v>
      </c>
      <c r="HW12" s="148">
        <v>2009</v>
      </c>
      <c r="HX12" s="149">
        <v>2010</v>
      </c>
      <c r="HY12" s="150">
        <v>2011</v>
      </c>
      <c r="HZ12" s="151">
        <v>2012</v>
      </c>
      <c r="IA12" s="152">
        <v>2013</v>
      </c>
    </row>
    <row r="13" spans="1:235" s="42" customFormat="1" x14ac:dyDescent="0.25">
      <c r="A13" s="42" t="e">
        <f>VLOOKUP(C13,Sheet1!$A$1:$B$65,2,)</f>
        <v>#N/A</v>
      </c>
      <c r="B13" s="46" t="s">
        <v>324</v>
      </c>
      <c r="C13" s="47" t="s">
        <v>325</v>
      </c>
      <c r="D13" s="47"/>
      <c r="E13" s="61">
        <v>2013</v>
      </c>
      <c r="F13" s="5">
        <f>IF(OR(ER13=$ER$1,ER13=$ER$2,ER13=$ER$3,ER13=$ER$6,ER13=$ER$7,ES13&gt;0,EW13&gt;0,EY13&gt;0,EU13&gt;0,EZ13&gt;0,FD13&gt;0,FF13&gt;0,FG13&gt;0,FI13&gt;0,FE13&gt;0),SM_2.1,"")</f>
        <v>0.2</v>
      </c>
      <c r="G13" s="5">
        <f>IF(OR(EO13=$EO$4,EQ13&gt;0,ER13=$ER$1, ER13=$ER$2,ER13=$ER$3,ER13=$ER$4,ES13&gt;0,EV13&gt;0,EZ13&gt;0,FD13&gt;0,FF13&gt;0,FG13&gt;0,FI13&gt;0,FE13&gt;0),SM_2.2,"")</f>
        <v>0.35</v>
      </c>
      <c r="H13" s="6">
        <f>IF(OR(EO13&gt;0,EP13&gt;0,EQ13&gt;0,ER13=$ER$1,ER13=$ER$2,ER13=$ER$3,ER13=$ER$4,ER13=$ER$6,ER13=$ER$7,ES13&gt;0,ET13&gt;0,EV13&gt;0,EZ13&gt;0,FD13&gt;0,FF13&gt;0,FG13&gt;0,FI13&gt;0,FE13&gt;0),SM_2.3,"")</f>
        <v>0.3</v>
      </c>
      <c r="I13" s="38">
        <f>IF(OR(ER13=$ER$1,ER13=$ER$2,ER13=$ER$3,ER13=$ER$6,ER13=$ER$7,ES13&gt;0,EW13=$EW$2,EW13=$EW$3,EW13=$EW$4,EY13&gt;0,EU13&gt;0,EZ13&gt;0,FD13&gt;0,FF13&gt;0,FG13&gt;0,FI13&gt;0,FE13&gt;0),SM_2.4,"")</f>
        <v>0.15</v>
      </c>
      <c r="J13" s="6" t="str">
        <f>IF(OR(ER13=$ER$3,EW13=$EW$2,EW13=$EW$3,EW13=$EW$4,EY13&gt;0,EU13&gt;0,EZ13&gt;0,FD13&gt;0,FF13&gt;0,FG13&gt;0,FI13&gt;0,FE13&gt;0),SM_3.1,"")</f>
        <v/>
      </c>
      <c r="K13" s="6" t="str">
        <f>IF(OR(EZ13&gt;0,FD13&gt;0,FF13&gt;0,FG13&gt;0,FI13&gt;0,FE13&gt;0),SM_3.2,"")</f>
        <v/>
      </c>
      <c r="L13" s="38" t="str">
        <f>IF(OR(ER13=$ER$1,ER13=$ER$3,ER13=$ER$6,ER13=$ER$7,EV13&gt;0,EW13=$EW$2,EW13=$EW$3,EW13=$EW$4,EY13&gt;0,EU13&gt;0,EZ13&gt;0,FD13&gt;0,FF13&gt;0,FG13&gt;0,FI13&gt;0,FE13&gt;0),SM_3.3,"")</f>
        <v/>
      </c>
      <c r="M13" s="6">
        <f>IF(OR(ES13&gt;0,EU13&gt;1),SM_4.1,"")</f>
        <v>0.2</v>
      </c>
      <c r="N13" s="6" t="str">
        <f>IF(OR(EZ13&gt;0,FD13=$FD$2,FF13=$FF$2,FF13=$FF$4,FF13=$FF$6,FF13=$FF$8,FG13&gt;0,FI13&gt;0,FE13&gt;0),SM_4.2,"")</f>
        <v/>
      </c>
      <c r="O13" s="6" t="str">
        <f>IF(OR(EZ13&gt;0,FD13=$FD$2,FE13=$FE$2,FE13=$FE$4,FE13=$FE$6,FE13=$FE$8,FF13=$FF$2,FF13=$FF$4,FF13=$FF$6,FF13=$FF$8,FG13=$FG$2,FG13=$FG$4,FG13=$FG$6,FG13=$FG$8,FI13=$FI$2,FI13=$FI$4,FI13=$FI$6,FI13=$FI$8),SM_4.3,"")</f>
        <v/>
      </c>
      <c r="P13" s="6" t="str">
        <f>IF(OR(FD13&gt;0,FI13&gt;0),SM_4.4,"")</f>
        <v/>
      </c>
      <c r="Q13" s="38" t="str">
        <f>IF(OR(FQ13=$FQ$2,FQ13=$FQ$1),SM_4.5,"")</f>
        <v/>
      </c>
      <c r="R13" s="6" t="str">
        <f>IF(OR(ET13&gt;0),SM_5.1,"")</f>
        <v/>
      </c>
      <c r="S13" s="6" t="str">
        <f>IF(OR(FB13&gt;0),SM_5.2,"")</f>
        <v/>
      </c>
      <c r="T13" s="6" t="str">
        <f>IF(OR(FR13=$FR$1,FR13=$FR$2),SM_5.3,"")</f>
        <v/>
      </c>
      <c r="U13" s="38" t="str">
        <f>IF(OR(FY13&gt;0),SM_5.4,"")</f>
        <v/>
      </c>
      <c r="V13" s="94" t="str">
        <f>IF(COUNTIF(F13:U13,"&lt;1")=16,"5",IF(COUNTIF(F13:Q13,"&lt;1")=12,"4",IF(COUNTIF(F13:L13,"&lt;1")=7,"3",IF(COUNTIF(F13:I13,"&lt;1")=4,"2","1"))))</f>
        <v>2</v>
      </c>
      <c r="W13" s="129">
        <f>IF(V13="1",SUM(F13:I13)+1,IF(V13="2",SUM(J13:L13)+2,IF(V13="3",SUM(M13:Q13)+3,IF(V13="4",SUM(R13:U13)+4,5))))</f>
        <v>2</v>
      </c>
      <c r="X13" s="5">
        <f>IF(OR(EO13&gt;0,EP13&gt;0,EQ13&gt;0,ER13=$ER$1,ER13=$ER$2,ER13=$ER$3,ER13=$ER$4,ER13=$ER$6,ER13=$ER$7,ER13=$ER$8,ES13&gt;0,ET13&gt;0,EV13&gt;0,EZ13&gt;0,FD13&gt;0,FF13&gt;0,FG13&gt;0,FI13&gt;0,FE13&gt;0),SS_2.1,"")</f>
        <v>0.2</v>
      </c>
      <c r="Y13" s="5" t="str">
        <f>IF(OR(EO13=$EO$1,ER13=$ER$1,ER13=$ER$6,ER13=$ER$7,ER13=$ER$8,FJ13&gt;0),SS_2.2,"")</f>
        <v/>
      </c>
      <c r="Z13" s="38" t="str">
        <f>IF(OR(FJ13&gt;0,FO13&gt;0),SS_2.3,"")</f>
        <v/>
      </c>
      <c r="AA13" s="5" t="str">
        <f>IF(OR(FN13&gt;0,FJ13=$FJ$2,FJ13=$FJ$3),SS_3.1,"")</f>
        <v/>
      </c>
      <c r="AB13" s="6" t="str">
        <f>IF(OR(FK13&gt;0),SS_3.2,"")</f>
        <v/>
      </c>
      <c r="AC13" s="38">
        <f>IF(OR(ES13&gt;0,ER13=$ER$1,ER13=$ER$4,ER13=$ER$8,FL13&gt;0),SS_3.3,"")</f>
        <v>0.4</v>
      </c>
      <c r="AD13" s="6" t="str">
        <f>IF(AND(FK13&gt;0,FJ13=$FJ$2,FJ13=$FJ$3),SS_4.1,"")</f>
        <v/>
      </c>
      <c r="AE13" s="6" t="str">
        <f>IF(OR(FJ13=$FJ$2,FJ13=$FJ$3,EZ13&gt;0,FN13&gt;0),SS_4.2,"")</f>
        <v/>
      </c>
      <c r="AF13" s="6" t="str">
        <f>IF(OR(EU13&gt;0,EW13=$EW$2,EW13=$EW$3,EW13=$EW$4,EY13&gt;0,EZ13&gt;0),SS_4.3,"")</f>
        <v/>
      </c>
      <c r="AG13" s="6" t="str">
        <f>IF(OR(FJ13=$FJ$3,FQ13&gt;0,EZ13&gt;0),SS_4.4,"")</f>
        <v/>
      </c>
      <c r="AH13" s="6" t="str">
        <f>IF(OR(FE13&gt;0,FF13&gt;0,FG13&gt;0,FD13&gt;0,EZ13&gt;0,FI13&gt;0),SS_4.5,"")</f>
        <v/>
      </c>
      <c r="AI13" s="38" t="str">
        <f>IF(OR(EV13&gt;0,FZ13&gt;0,FH13&gt;0,FD13&gt;0,FI13&gt;0),SS_4.6,"")</f>
        <v/>
      </c>
      <c r="AJ13" s="5" t="str">
        <f>IF(OR(FK13=$FK$3,FZ13=$FZ$1),SS_5.1,"")</f>
        <v/>
      </c>
      <c r="AK13" s="6" t="str">
        <f>IF(OR(FZ13=$FZ$1,FZ13=$FZ$2,FZ13=$FZ$4,FZ13=$FZ$5,FZ13=$FZ$7),SS_5.2,"")</f>
        <v/>
      </c>
      <c r="AL13" s="6" t="str">
        <f>IF(OR(FZ13=$FZ$4,FY13&gt;0,ER13=$ER$8),SS_5.3,"")</f>
        <v/>
      </c>
      <c r="AM13" s="6" t="str">
        <f>IF(FP13&gt;0,SS_5.4,"")</f>
        <v/>
      </c>
      <c r="AN13" s="94" t="str">
        <f>IF(COUNTIF(X13:AM13,"&lt;1")=16,"5",IF(COUNTIF(X13:AI13,"&lt;1")=12,"4",IF(COUNTIF(X13:AC13,"&lt;1")=6,"3",IF(COUNTIF(X13:Z13,"&lt;1")=3,"2","1"))))</f>
        <v>1</v>
      </c>
      <c r="AO13" s="129">
        <f>IF(AN13="1",SUM(X13:Z13)+1,IF(AN13="2",SUM(AA13:AC13)+2,IF(AN13="3",SUM(AD13:AI13)+3,IF(AN13="4",SUM(AJ13:AM13)+4,5))))</f>
        <v>1.2</v>
      </c>
      <c r="AP13" s="5">
        <f>IF(OR(ES13&gt;0,ER13=$ER$1,EO13&gt;0,EP13&gt;0,EQ13&gt;0,EU13&gt;0,EV13&gt;0,FV13&gt;0,FD13&gt;0),CM2.1,"")</f>
        <v>0.25</v>
      </c>
      <c r="AQ13" s="6">
        <f>IF(OR(ES13&gt;0,ER13=$ER$1,ER13=$ER$5,ER13=$ER$3,ER13=$ER$8,ER13=$ER$9,FS13=$FS$3,FS13=$FS$4),CM2.2,"")</f>
        <v>0.25</v>
      </c>
      <c r="AR13" s="6">
        <f>IF(OR(ES13&gt;0,ER13&gt;0,FV13&gt;0),CM2.3,"")</f>
        <v>0.25</v>
      </c>
      <c r="AS13" s="38">
        <f>IF(OR(ES13&gt;0,ER13=$ER$1,ER13=$ER$3,ER13=$ER$8,ER13=$ER$9,FT13&gt;0),CM2.4,"")</f>
        <v>0.25</v>
      </c>
      <c r="AT13" s="6" t="str">
        <f>IF(OR(FS13&gt;0),CM3.1,"")</f>
        <v/>
      </c>
      <c r="AU13" s="6" t="str">
        <f>IF(ER13=$ER$9,CM3.2,"")</f>
        <v/>
      </c>
      <c r="AV13" s="6" t="str">
        <f>IF(OR(FS13=$FS$3,FS13=$FS$4),CM3.3,"")</f>
        <v/>
      </c>
      <c r="AW13" s="6" t="str">
        <f>IF(OR(FQ13=$FQ$1,FQ13=$FQ$4,FR13=$FR$1,FR13=$FR$4),CM3.4,"")</f>
        <v/>
      </c>
      <c r="AX13" s="38" t="str">
        <f>IF(OR(FZ13=$FZ$1,FZ13=$FZ$2,FT13=$FT$3,FT13=$FT$2),CM3.5,"")</f>
        <v/>
      </c>
      <c r="AY13" s="6" t="str">
        <f>IF(OR(FS13&gt;0),CM4.1,"")</f>
        <v/>
      </c>
      <c r="AZ13" s="6" t="str">
        <f>IF(OR(FV13=$FV$2),CM4.2,"")</f>
        <v/>
      </c>
      <c r="BA13" s="38" t="str">
        <f>IF(OR(FZ13&gt;0,FT13=$FT$3),CM4.3,"")</f>
        <v/>
      </c>
      <c r="BB13" s="6" t="str">
        <f>IF(OR(FT13=$FT$3,FV13=$FV$3),CM5.1,"")</f>
        <v/>
      </c>
      <c r="BC13" s="6" t="str">
        <f>IF(OR(AND(FX13&gt;0,FQ13=$FQ$4), AND(FX13&gt;0,FQ13=$FQ$1)),CM5.2,"")</f>
        <v/>
      </c>
      <c r="BD13" s="6" t="str">
        <f>IF(OR(FZ13&gt;0),CM5.3,"")</f>
        <v/>
      </c>
      <c r="BE13" s="38" t="str">
        <f>IF(FU13=$FU$2,CM5.4,"")</f>
        <v/>
      </c>
      <c r="BF13" s="94" t="str">
        <f>IF(COUNTIF(AP13:BE13,"&lt;1")=16,"5",IF(COUNTIF(AP13:BA13,"&lt;1")=12,"4",IF(COUNTIF(AP13:AX13,"&lt;1")=9,"3",IF(COUNTIF(AP13:AS13,"&lt;1")=4,"2","1"))))</f>
        <v>2</v>
      </c>
      <c r="BG13" s="129">
        <f>IF(BF13="1",SUM(AP13:AS13)+1,IF(BF13="2",SUM(AT13:AX13)+2,IF(BF13="3",SUM(AY13:BA13)+3,IF(BF13="4",SUM(BB13:BE13)+4,5))))</f>
        <v>2</v>
      </c>
      <c r="BH13" s="5">
        <f>IF(OR(ER13=$ER$1,ER13=$ER$6,ER13=$ER$7,ER13=$ER$9,ES13&gt;0,EX13&gt;0,FD13&gt;0,FZ13&gt;0,EW13&gt;0,EY13&gt;0,EZ13&gt;0,EV13&gt;0,EU13&gt;0,FE13&gt;0,FF13&gt;0,FG13&gt;0,FI13&gt;0),SRM2.1,"")</f>
        <v>0.4</v>
      </c>
      <c r="BI13" s="5" t="str">
        <f>IF(OR(FD13&gt;0,FZ13&gt;0,ER13=$ER$7,EW13&gt;0,EX13&gt;0,EY13&gt;0,EZ13&gt;0,FE13&gt;0,FF13&gt;0,FG13&gt;0,FI13&gt;0),SRM2.2,"")</f>
        <v/>
      </c>
      <c r="BJ13" s="6" t="str">
        <f>IF(OR(FX13&gt;0,FZ13&gt;0),SRM2.3,"")</f>
        <v/>
      </c>
      <c r="BK13" s="6" t="str">
        <f>IF(OR(FF13&gt;0,FD13&gt;0,FE13&gt;0,FZ13&gt;0,FG13&gt;0,FI13&gt;0),SRM2.4,"")</f>
        <v/>
      </c>
      <c r="BL13" s="39" t="str">
        <f>IF(OR(FD13&gt;0,FZ13&gt;0,ER13=$ER$7,FE13&gt;0,FF13&gt;0,FG13&gt;0,FI13&gt;0,FP13&gt;0),SRM3.1,"")</f>
        <v/>
      </c>
      <c r="BM13" s="6" t="str">
        <f>IF(OR(FD13&gt;0,FZ13&gt;0,ER13=$ER$7,EW13=$EW$2,EW13=$EW$3,EW13=$EW$4,EX13&gt;0,EY13&gt;0,EZ13&gt;0,FE13&gt;0,FF13&gt;0,FG13&gt;0,FI13&gt;0),SRM3.2,"")</f>
        <v/>
      </c>
      <c r="BN13" s="6" t="str">
        <f>IF(OR(FP13&gt;0,FZ13&gt;0),SRM3.3,"")</f>
        <v/>
      </c>
      <c r="BO13" s="40" t="str">
        <f>IF(OR(FZ13&gt;1),SRM4.1,"")</f>
        <v/>
      </c>
      <c r="BP13" s="6" t="str">
        <f>IF(OR(ER13=$ER$8,ER13=$ER$9,EV13&gt;0,FQ13&gt;0,FR13&gt;0),SRM4.2,"")</f>
        <v/>
      </c>
      <c r="BQ13" s="6" t="str">
        <f>IF(OR(FW13&gt;0),SRM4.3,"")</f>
        <v/>
      </c>
      <c r="BR13" s="40" t="str">
        <f>IF(OR(GD13&gt;0,GE13&gt;0),SRM5.1,"")</f>
        <v/>
      </c>
      <c r="BS13" s="6" t="str">
        <f>IF(OR(ER13=$ER$8,ER13=$ER$9,FZ13&gt;0),SRM5.2,"")</f>
        <v/>
      </c>
      <c r="BT13" s="6" t="str">
        <f>IF(OR(ER13=$ER$8,ER13=$ER$9,FY13&gt;0,FZ13&gt;0),SRM5.3,"")</f>
        <v/>
      </c>
      <c r="BU13" s="94" t="str">
        <f>IF(COUNTIF(BH13:BT13,"&lt;1")=13,"5",IF(COUNTIF(BH13:BQ13,"&lt;1")=10,"4",IF(COUNTIF(BH13:BN13,"&lt;1")=7,"3",IF(COUNTIF(BH13:BK13,"&lt;1")=4,"2","1"))))</f>
        <v>1</v>
      </c>
      <c r="BV13" s="129">
        <f>IF(BU13="1",SUM(BH13:BK13)+1,IF(BU13="2",SUM(BL13:BN13)+2,IF(BU13="3",SUM(BO13:BQ13)+3,IF(BU13="4",SUM(BR13:BT13)+4,5))))</f>
        <v>1.4</v>
      </c>
      <c r="BW13" s="41" t="str">
        <f>IF(OR(EY13=$EY$1,EY13=$EY$4,EY13=$EY$5,EY13=$EY$6,EY13=$EY$7,EZ13&gt;0,FF13=$FF$1,FF13=$FF$2,FF13=$FF$5,FF13=$FF$6,FG13=$FG$1,FG13=$FG$2,FG13=$FG$5,FG13=$FG$6),LHR2.1,"")</f>
        <v/>
      </c>
      <c r="BX13" s="6" t="str">
        <f>IF(OR(FB13=$FB$1,FB13=$FB$2,FB13=$FB$5,FB13=$FB$6,EZ13&gt;0),LHR2.2,"")</f>
        <v/>
      </c>
      <c r="BY13" s="6" t="str">
        <f>IF(OR(EY13=$EY$1,EY13=$EY$4,EY13=$EY$5,EY13=$EY$6,EY13=$EY$7,EZ13&gt;0,FF13=$FF$1,FF13=$FF$2,FF13=$FF$5,FF13=$FF$6,FG13=$FG$1,FG13=$FG$2,FG13=$FG$5,FG13=$FG$6),LHR2.3,"")</f>
        <v/>
      </c>
      <c r="BZ13" s="6" t="str">
        <f>IF(OR(EY13=$EY$1,EY13=$EY$4,EY13=$EY$5,EY13=$EY$6,EY13=$EY$7,EZ13&gt;0,FF13=$FF$1,FF13=$FF$2,FF13=$FF$5,FF13=$FF$6,FG13=$FG$1,FG13=$FG$2,FG13=$FG$5,FG13=$FG$6),LHR2.4,"")</f>
        <v/>
      </c>
      <c r="CA13" s="40" t="str">
        <f>IF(OR(EY13=$EY$1,EY13=$EY$5,EY13=$EY$6,EY13=$EY$7,EZ13&gt;0,FF13=$FF$1,FF13=$FF$2,FF13=$FF$5,FF13=$FF$6,FG13=$FG$1,FG13=$FG$2,FG13=$FG$5,FG13=$FG$6),LHR3.1,"")</f>
        <v/>
      </c>
      <c r="CB13" s="6" t="str">
        <f>IF(OR(FB13=$FB$1,FB13=$FB$5,EZ13&gt;0),LHR3.2,"")</f>
        <v/>
      </c>
      <c r="CC13" s="6" t="str">
        <f>IF(OR(FB13=$FB$1,FB13=$FB$2,FB13=$FB$5,FB13=$FB$6,EZ13&gt;0),LHR3.3,"")</f>
        <v/>
      </c>
      <c r="CD13" s="6" t="str">
        <f>IF(OR(EZ13&gt;0,GA13=$GA$1,FF13=$FF$5,FF13=$FF$6,FF13=$FF$1,FF13=$FF$2,GA13=$GA$2,GA13=$GA$3,GA13=$GA$4),LHR3.4,"")</f>
        <v/>
      </c>
      <c r="CE13" s="6" t="str">
        <f>IF(OR(EZ13&gt;0,GB13=$GB$1,FG13=$FG$5,FG13=$FG$6,FG13=$FG$1,FG13=$FG$2,GB13=$GB$2,GB13=$GB$3,GB13=$GB$4),LHR3.5,"")</f>
        <v/>
      </c>
      <c r="CF13" s="6" t="str">
        <f>IF(OR(EY13=$EY$1,EY13=$EY$4,EY13=$EY$5,EY13=$EY$6,EY13=$EY$7,EZ13&gt;0),LHR3.6,"")</f>
        <v/>
      </c>
      <c r="CG13" s="6" t="str">
        <f>IF(OR(EZ13&gt;0,FC13=$FC$1,FC13=$FC$2,FC13=$FC$3,FC13=$FC$4),LHR3.7,"")</f>
        <v/>
      </c>
      <c r="CH13" s="6" t="str">
        <f>IF(OR(GD13=$GD$1,GD13=$GD$3,EZ13&gt;0),LHR3.8,"")</f>
        <v/>
      </c>
      <c r="CI13" s="6" t="str">
        <f>IF(OR(EZ13&gt;0,FF13=$FF$2,FF13=$FF$6,FE13=$FE$2,FE13=$FE$6,FI13=$FI$2,FI13=$FI$6,FG13=$FG$2,FG13=$FG$6),LHR3.9,"")</f>
        <v/>
      </c>
      <c r="CJ13" s="6" t="str">
        <f>IF(OR(EZ13&gt;0,FA13&gt;0),LHR3.10,"")</f>
        <v/>
      </c>
      <c r="CK13" s="40" t="str">
        <f>IF(OR(EY13=$EY$1,EY13=$EY$6,EY13=$EY$7,EZ13&gt;0,FF13=$FF$1,FF13=$FF$2,FF13=$FF$5,FF13=$FF$6,FG13=$FG$1,FG13=$FG$2,FG13=$FG$5,FG13=$FG$6),LHR4.1,"")</f>
        <v/>
      </c>
      <c r="CL13" s="6" t="str">
        <f>IF(OR(FB13=$FB$1,FB13=$FB$5,EZ13&gt;0),LHR4.2,"")</f>
        <v/>
      </c>
      <c r="CM13" s="6" t="str">
        <f>IF(OR(EZ13&gt;0,GA13=$GA$2,GA13=$GA$4),LHR4.3,"")</f>
        <v/>
      </c>
      <c r="CN13" s="6" t="str">
        <f>IF(OR(EZ13&gt;0,GB13=$GB$2,GB13=$GB$4),LHR4.4,"")</f>
        <v/>
      </c>
      <c r="CO13" s="6" t="str">
        <f>IF(OR(EZ13&gt;0,FC13=$FC$1,FC13=$FC$3,FC13=$FC$4),LHR4.5,"")</f>
        <v/>
      </c>
      <c r="CP13" s="6" t="str">
        <f>IF(OR(GE13=$GE$1,GE13=$GE$2,GE13=$GE$4,GE13=$GE$5),LHR4.6,"")</f>
        <v/>
      </c>
      <c r="CQ13" s="6" t="str">
        <f>IF(OR(EZ13&gt;0,FF13=$FF$2,FF13=$FF$6,FE13=$FE$2,FE13=$FE$6,FI13=$FI$2,FI13=$FI$6,FG13=$FG$2,FG13=$FG$6),LHR4.7,"")</f>
        <v/>
      </c>
      <c r="CR13" s="6" t="str">
        <f>IF(OR(EZ13&gt;0,FG13=$FG$1,FG13=$FG$2,FG13=$FG$5,FG13=$FG$6),LHR4.8,"")</f>
        <v/>
      </c>
      <c r="CS13" s="6" t="str">
        <f>IF(OR(FE13=$FE$1,FE13=$FE$2,FE13=$FE$5,FE13=$FE$6),LHR4.9,"")</f>
        <v/>
      </c>
      <c r="CT13" s="6" t="str">
        <f>IF(OR(FM13=$FM$1,FM13=$FM$3,EZ13&gt;0),LHR4.10,"")</f>
        <v/>
      </c>
      <c r="CU13" s="6" t="str">
        <f>IF(OR(GF13=$GF$2,GF13=$GF$6),LHR4.11,"")</f>
        <v/>
      </c>
      <c r="CV13" s="6" t="str">
        <f>IF(OR(EO13=$EO$1,EO13=$EO$3),LHR4.12,"")</f>
        <v/>
      </c>
      <c r="CW13" s="40" t="str">
        <f>IF(OR(EY13=$EY$1,EY13=$EY$7,EZ13&gt;0,FF13=$FF$1,FF13=$FF$2,FF13=$FF$5,FF13=$FF$6,FG13=$FG$1,FG13=$FG$2,FG13=$FG$5,FG13=$FG$6),LHR5.1,"")</f>
        <v/>
      </c>
      <c r="CX13" s="6" t="str">
        <f>IF(AND(FZ13&gt;0,OR(EY13=$EY$1,EY13=$EY$4,EY13=$EY$5,EY13=$EY$6,EY13=$EY$7)),LHR5.2,"")</f>
        <v/>
      </c>
      <c r="CY13" s="6" t="str">
        <f>IF(OR(EZ13&gt;0,FC13=$FC$1,FC13=$FC$4),LHR5.3,"")</f>
        <v/>
      </c>
      <c r="CZ13" s="6" t="str">
        <f>IF(OR(GE13=$GE$1,GE13=$GE$3,GE13=$GE$4,GE13=$GE$6),LHR5.4,"")</f>
        <v/>
      </c>
      <c r="DA13" s="6" t="str">
        <f>IF(OR(EZ13&gt;0,FF13=$FF$2,FF13=$FF$6,FE13=$FE$2,FE13=$FE$6,FI13=$FI$2,FI13=$FI$6,FG13=$FG$2,FG13=$FG$6),LHR5.5,"")</f>
        <v/>
      </c>
      <c r="DB13" s="6" t="str">
        <f>IF(OR(FG13=$FG$2,FG13=$FG$6),LHR5.6,"")</f>
        <v/>
      </c>
      <c r="DC13" s="6" t="str">
        <f>IF(OR(FI13=$FI$1,FI13=$FI$2,FI13=$FI$5,FI13=$FI$6,FY13&gt;0),LHR5.7,"")</f>
        <v/>
      </c>
      <c r="DD13" s="6" t="str">
        <f>IF(OR(GC13=$GC$1,GC13=$GC$2),LHR5.8,"")</f>
        <v/>
      </c>
      <c r="DE13" s="38">
        <f>IF(OR(GF13="",GF13=$GF$3,GF13=$GF$4,GF13=$GF$7,GF13=$GF$8),LHR5.9,"")</f>
        <v>0.05</v>
      </c>
      <c r="DF13" s="7" t="str">
        <f>IF(E13&lt;2009,"N/A",IF(COUNTIF(BW13:DE13,"&lt;1")=35,"5",IF(COUNTIF(BW13:CV13,"&lt;1")=26,"4",IF(COUNTIF(BW13:CJ13,"&lt;1")=14,"3",IF(COUNTIF(BW13:BZ13,"&lt;1")=4,"2","1")))))</f>
        <v>1</v>
      </c>
      <c r="DG13" s="129">
        <f>IF(DF13="N/A","N/A",IF(DF13="1",SUM(BW13:BZ13)+1,IF(DF13="2",SUM(CA13:CJ13)+2,IF(DF13="3",SUM(CK13:CV13)+3,IF(DF13="4",SUM(CW13:DE13)+4,5)))))</f>
        <v>1</v>
      </c>
      <c r="DH13" s="41" t="str">
        <f>IF(OR(EY13=$EY$1,EY13=$EY$8,EZ13&gt;0,FF13=$FF$1,FF13=$FF$2,FF13=$FF$7,FF13=$FF$8,FG13=$FG$1,FG13=$FG$2,FG13=$FG$7,FG13=$FG$8),ES2.1,"")</f>
        <v/>
      </c>
      <c r="DI13" s="6" t="str">
        <f>IF(OR(FB13=$FB$1,FB13=$FB$2,FB13=$FB$7,FB13=$FB$8,EZ13&gt;0),ES2.2,"")</f>
        <v/>
      </c>
      <c r="DJ13" s="6" t="str">
        <f>IF(OR(EY13=$EY$1,EY13=$EY$8,EZ13&gt;0,FF13=$FF$1,FF13=$FF$2,FF13=$FF$7,FF13=$FF$8,FG13=$FG$1,FG13=$FG$2,FG13=$FG$7,FG13=$FG$8),ES2.3,"")</f>
        <v/>
      </c>
      <c r="DK13" s="6" t="str">
        <f>IF(OR(EY13=$EY$1,EY13=$EY$8,EZ13&gt;0,FF13=$FF$1,FF13=$FF$2,FF13=$FF$7,FF13=$FF$8,FG13=$FG$1,FG13=$FG$2,FG13=$FG$7,FG13=$FG$8),ES2.4,"")</f>
        <v/>
      </c>
      <c r="DL13" s="40" t="str">
        <f>IF(OR(FB13=$FB$1,FB13=$FB$7,EZ13&gt;0),ES3.1,"")</f>
        <v/>
      </c>
      <c r="DM13" s="6" t="str">
        <f>IF(OR(FB13=$FB$1,FB13=$FB$2,FB13=$FB$7,FB13=$FB$8,EZ13&gt;0),ES3.2,"")</f>
        <v/>
      </c>
      <c r="DN13" s="6" t="str">
        <f>IF(OR(EZ13&gt;0,FF13=$FF$1,FF13=$FF$2,FF13=$FF$7,FF13=$FF$8,GA13=$GA$1,GA13=$GA$2,GA13=$GA$5,GA13=$GA$6),ES3.3,"")</f>
        <v/>
      </c>
      <c r="DO13" s="6" t="str">
        <f>IF(OR(EZ13&gt;0,FG13=$FG$1,FG13=$FG$2,FG13=$FG$7,FG13=$FG$8,GB13=$GB$1,GB13=$GB$2,GB13=$GB$5,GB13=$GB$6),ES3.4,"")</f>
        <v/>
      </c>
      <c r="DP13" s="6" t="str">
        <f>IF(OR(EY13=$EY$1,EY13=$EY$8,EZ13&gt;0),ES3.5,"")</f>
        <v/>
      </c>
      <c r="DQ13" s="6" t="str">
        <f>IF(OR(EZ13&gt;0,FC13=$FC$1,FC13=$FC$5),ES3.6,"")</f>
        <v/>
      </c>
      <c r="DR13" s="6" t="str">
        <f>IF(OR(GD13=$GD$1,GD13=$GD$4,EZ13&gt;0),ES3.7,"")</f>
        <v/>
      </c>
      <c r="DS13" s="6" t="str">
        <f>IF(OR(EZ13&gt;0,FF13=$FF$2,FF13=$FF$8,FE13=$FE$2,FE13=$FE$8,FI13=$FI$2,FI13=$FI$8,FG13=$FG$2,FG13=$FG$8),ES3.8,"")</f>
        <v/>
      </c>
      <c r="DT13" s="6" t="str">
        <f>IF(OR(EZ13&gt;0),ES3.9,"")</f>
        <v/>
      </c>
      <c r="DU13" s="40" t="str">
        <f>IF(OR(FB13=$FB$1,FB13=$FB$7,EZ13&gt;0),ES4.1,"")</f>
        <v/>
      </c>
      <c r="DV13" s="6" t="str">
        <f>IF(OR(EZ13&gt;0,GA13=$GA$2,GA13=$GA$6),ES4.2,"")</f>
        <v/>
      </c>
      <c r="DW13" s="6" t="str">
        <f>IF(OR(EZ13&gt;0,GB13=$GB$2,GB13=$GB$6),ES4.3,"")</f>
        <v/>
      </c>
      <c r="DX13" s="6" t="str">
        <f>IF(OR(GE13=$GE$1,GE13=$GE$2,GE13=$GE$7,GE13=$GE$8),ES4.4,"")</f>
        <v/>
      </c>
      <c r="DY13" s="6" t="str">
        <f>IF(OR(EZ13&gt;0,FF13=$FF$2,FF13=$FF$8,FE13=$FE$2,FE13=$FE$8,FI13=$FI$2,FI13=$FI$8,FG13=$FG$2,FG13=$FG$8),ES4.5,"")</f>
        <v/>
      </c>
      <c r="DZ13" s="6" t="str">
        <f>IF(OR(EZ13&gt;0,FG13=$FG$1,FG13=$FG$2,FG13=$FG$7,FG13=$FG$8),ES4.6,"")</f>
        <v/>
      </c>
      <c r="EA13" s="6" t="str">
        <f>IF(OR(FE13=$FE$1,FE13=$FE$2,FE13=$FE$7,FE13=$FE$8),ES4.7,"")</f>
        <v/>
      </c>
      <c r="EB13" s="6" t="str">
        <f>IF(OR(FM13=$FM$1,FM13=$FM$4,EZ13&gt;0),ES4.8,"")</f>
        <v/>
      </c>
      <c r="EC13" s="6" t="str">
        <f>IF(OR(GF13=$GF$2,GF13=$GF$8),ES4.9,"")</f>
        <v/>
      </c>
      <c r="ED13" s="6" t="str">
        <f>IF(OR(EO13=$EO$1,EO13=$EO$3),ES4.10,"")</f>
        <v/>
      </c>
      <c r="EE13" s="40" t="str">
        <f>IF(OR(AND(FZ13&gt;0,EY13=$EY$1), AND(FZ13&gt;0,EY13=$EY$8)),ES5.1,"")</f>
        <v/>
      </c>
      <c r="EF13" s="6" t="str">
        <f>IF(OR(GE13=$GE$1,GE13=$GE$3,GE13=$GE$7,GE13=$GE$9),ES5.2,"")</f>
        <v/>
      </c>
      <c r="EG13" s="6" t="str">
        <f>IF(OR(EZ13&gt;0,FF13=$FF$2,FF13=$FF$8,FE13=$FE$2,FE13=$FE$8,FI13=$FI$2,FI13=$FI$8,FG13=$FG$2,FG13=$FG$8),ES5.3,"")</f>
        <v/>
      </c>
      <c r="EH13" s="6" t="str">
        <f>IF(OR(FG13=$FG$2,FG13=$FG$8),ES5.4,"")</f>
        <v/>
      </c>
      <c r="EI13" s="6" t="str">
        <f>IF(OR(FI13=$FI$1,FI13=$FI$2,FI13=$FI$7,FI13=$FI$8,FY13&gt;0),ES5.5,"")</f>
        <v/>
      </c>
      <c r="EJ13" s="6" t="str">
        <f>IF(OR(GC13=$GC$1,GC13=$GC$3),ES5.6,"")</f>
        <v/>
      </c>
      <c r="EK13" s="38">
        <f>IF(OR(GF13="",GF13=$GF$3,GF13=$GF$4,GF13=$GF$5,GF13=$GF$6),ES5.7,"")</f>
        <v>0.1</v>
      </c>
      <c r="EL13" s="104" t="str">
        <f>IF(E13&lt;2010,"N/A",IF(COUNTIF(DH13:EK13,"&lt;1")=30,"5",IF(COUNTIF(DH13:ED13,"&lt;1")=23,"4",IF(COUNTIF(DH13:DT13,"&lt;1")=13,"3",IF(COUNTIF(DH13:DK13,"&lt;1")=4,"2","1")))))</f>
        <v>1</v>
      </c>
      <c r="EM13" s="129">
        <f>IF(EL13="N/A","N/A",IF(EL13="1",SUM(DH13:DK13)+1,IF(EL13="2",SUM(DL13:DT13)+2,IF(EL13="3",SUM(DU13:ED13)+3,IF(EL13="4",SUM(EE13:EK13)+4,5)))))</f>
        <v>1</v>
      </c>
      <c r="EN13" s="1"/>
      <c r="EO13" s="43"/>
      <c r="EP13" s="1"/>
      <c r="EQ13" s="1"/>
      <c r="ER13" s="43"/>
      <c r="ES13" s="1" t="s">
        <v>32</v>
      </c>
      <c r="ET13" s="1"/>
      <c r="EV13" s="44"/>
      <c r="FC13" s="44"/>
      <c r="FE13" s="1"/>
      <c r="FI13" s="44"/>
      <c r="FK13" s="1"/>
      <c r="FL13" s="1"/>
      <c r="FM13" s="1"/>
      <c r="FN13" s="1"/>
      <c r="FO13" s="1"/>
      <c r="FT13" s="1"/>
      <c r="FU13" s="1"/>
      <c r="FX13" s="44"/>
      <c r="FY13" s="1"/>
      <c r="FZ13" s="44"/>
      <c r="GA13" s="43"/>
      <c r="GB13" s="1"/>
      <c r="GC13" s="44"/>
      <c r="GF13" s="45"/>
      <c r="GG13" s="74"/>
      <c r="GH13" s="42">
        <f>COUNTIF(EO13:GF13,"*")</f>
        <v>1</v>
      </c>
    </row>
    <row r="14" spans="1:235" s="42" customFormat="1" x14ac:dyDescent="0.25">
      <c r="A14" s="42" t="e">
        <f>VLOOKUP(C14,Sheet1!$A$1:$B$65,2,)</f>
        <v>#N/A</v>
      </c>
      <c r="B14" s="46" t="s">
        <v>164</v>
      </c>
      <c r="C14" s="47" t="s">
        <v>165</v>
      </c>
      <c r="D14" s="47"/>
      <c r="E14" s="60">
        <v>2013</v>
      </c>
      <c r="F14" s="5">
        <f>IF(OR(ER14=$ER$1,ER14=$ER$2,ER14=$ER$3,ER14=$ER$6,ER14=$ER$7,ES14&gt;0,EW14&gt;0,EY14&gt;0,EU14&gt;0,EZ14&gt;0,FD14&gt;0,FF14&gt;0,FG14&gt;0,FI14&gt;0,FE14&gt;0),SM_2.1,"")</f>
        <v>0.2</v>
      </c>
      <c r="G14" s="5">
        <f>IF(OR(EO14=$EO$4,EQ14&gt;0,ER14=$ER$1, ER14=$ER$2,ER14=$ER$3,ER14=$ER$4,ES14&gt;0,EV14&gt;0,EZ14&gt;0,FD14&gt;0,FF14&gt;0,FG14&gt;0,FI14&gt;0,FE14&gt;0),SM_2.2,"")</f>
        <v>0.35</v>
      </c>
      <c r="H14" s="6">
        <f>IF(OR(EO14&gt;0,EP14&gt;0,EQ14&gt;0,ER14=$ER$1,ER14=$ER$2,ER14=$ER$3,ER14=$ER$4,ER14=$ER$6,ER14=$ER$7,ES14&gt;0,ET14&gt;0,EV14&gt;0,EZ14&gt;0,FD14&gt;0,FF14&gt;0,FG14&gt;0,FI14&gt;0,FE14&gt;0),SM_2.3,"")</f>
        <v>0.3</v>
      </c>
      <c r="I14" s="38">
        <f>IF(OR(ER14=$ER$1,ER14=$ER$2,ER14=$ER$3,ER14=$ER$6,ER14=$ER$7,ES14&gt;0,EW14=$EW$2,EW14=$EW$3,EW14=$EW$4,EY14&gt;0,EU14&gt;0,EZ14&gt;0,FD14&gt;0,FF14&gt;0,FG14&gt;0,FI14&gt;0,FE14&gt;0),SM_2.4,"")</f>
        <v>0.15</v>
      </c>
      <c r="J14" s="6">
        <f>IF(OR(ER14=$ER$3,EW14=$EW$2,EW14=$EW$3,EW14=$EW$4,EY14&gt;0,EU14&gt;0,EZ14&gt;0,FD14&gt;0,FF14&gt;0,FG14&gt;0,FI14&gt;0,FE14&gt;0),SM_3.1,"")</f>
        <v>0.3</v>
      </c>
      <c r="K14" s="6">
        <f>IF(OR(EZ14&gt;0,FD14&gt;0,FF14&gt;0,FG14&gt;0,FI14&gt;0,FE14&gt;0),SM_3.2,"")</f>
        <v>0.3</v>
      </c>
      <c r="L14" s="38">
        <f>IF(OR(ER14=$ER$1,ER14=$ER$3,ER14=$ER$6,ER14=$ER$7,EV14&gt;0,EW14=$EW$2,EW14=$EW$3,EW14=$EW$4,EY14&gt;0,EU14&gt;0,EZ14&gt;0,FD14&gt;0,FF14&gt;0,FG14&gt;0,FI14&gt;0,FE14&gt;0),SM_3.3,"")</f>
        <v>0.4</v>
      </c>
      <c r="M14" s="6">
        <f>IF(OR(ES14&gt;0,EU14&gt;1),SM_4.1,"")</f>
        <v>0.2</v>
      </c>
      <c r="N14" s="6" t="str">
        <f>IF(OR(EZ14&gt;0,FD14=$FD$2,FF14=$FF$2,FF14=$FF$4,FF14=$FF$6,FF14=$FF$8,FG14&gt;0,FI14&gt;0,FE14&gt;0),SM_4.2,"")</f>
        <v/>
      </c>
      <c r="O14" s="6" t="str">
        <f>IF(OR(EZ14&gt;0,FD14=$FD$2,FE14=$FE$2,FE14=$FE$4,FE14=$FE$6,FE14=$FE$8,FF14=$FF$2,FF14=$FF$4,FF14=$FF$6,FF14=$FF$8,FG14=$FG$2,FG14=$FG$4,FG14=$FG$6,FG14=$FG$8,FI14=$FI$2,FI14=$FI$4,FI14=$FI$6,FI14=$FI$8),SM_4.3,"")</f>
        <v/>
      </c>
      <c r="P14" s="6" t="str">
        <f>IF(OR(FD14&gt;0,FI14&gt;0),SM_4.4,"")</f>
        <v/>
      </c>
      <c r="Q14" s="38" t="str">
        <f>IF(OR(FQ14=$FQ$2,FQ14=$FQ$1),SM_4.5,"")</f>
        <v/>
      </c>
      <c r="R14" s="6" t="str">
        <f>IF(OR(ET14&gt;0),SM_5.1,"")</f>
        <v/>
      </c>
      <c r="S14" s="6" t="str">
        <f>IF(OR(FB14&gt;0),SM_5.2,"")</f>
        <v/>
      </c>
      <c r="T14" s="6" t="str">
        <f>IF(OR(FR14=$FR$1,FR14=$FR$2),SM_5.3,"")</f>
        <v/>
      </c>
      <c r="U14" s="38" t="str">
        <f>IF(OR(FY14&gt;0),SM_5.4,"")</f>
        <v/>
      </c>
      <c r="V14" s="94" t="str">
        <f>IF(COUNTIF(F14:U14,"&lt;1")=16,"5",IF(COUNTIF(F14:Q14,"&lt;1")=12,"4",IF(COUNTIF(F14:L14,"&lt;1")=7,"3",IF(COUNTIF(F14:I14,"&lt;1")=4,"2","1"))))</f>
        <v>3</v>
      </c>
      <c r="W14" s="129">
        <f>IF(V14="1",SUM(F14:I14)+1,IF(V14="2",SUM(J14:L14)+2,IF(V14="3",SUM(M14:Q14)+3,IF(V14="4",SUM(R14:U14)+4,5))))</f>
        <v>3.2</v>
      </c>
      <c r="X14" s="5">
        <f>IF(OR(EO14&gt;0,EP14&gt;0,EQ14&gt;0,ER14=$ER$1,ER14=$ER$2,ER14=$ER$3,ER14=$ER$4,ER14=$ER$6,ER14=$ER$7,ER14=$ER$8,ES14&gt;0,ET14&gt;0,EV14&gt;0,EZ14&gt;0,FD14&gt;0,FF14&gt;0,FG14&gt;0,FI14&gt;0,FE14&gt;0),SS_2.1,"")</f>
        <v>0.2</v>
      </c>
      <c r="Y14" s="5" t="str">
        <f>IF(OR(EO14=$EO$1,ER14=$ER$1,ER14=$ER$6,ER14=$ER$7,ER14=$ER$8,FJ14&gt;0),SS_2.2,"")</f>
        <v/>
      </c>
      <c r="Z14" s="38" t="str">
        <f>IF(OR(FJ14&gt;0,FO14&gt;0),SS_2.3,"")</f>
        <v/>
      </c>
      <c r="AA14" s="5" t="str">
        <f>IF(OR(FN14&gt;0,FJ14=$FJ$2,FJ14=$FJ$3),SS_3.1,"")</f>
        <v/>
      </c>
      <c r="AB14" s="6" t="str">
        <f>IF(OR(FK14&gt;0),SS_3.2,"")</f>
        <v/>
      </c>
      <c r="AC14" s="38">
        <f>IF(OR(ES14&gt;0,ER14=$ER$1,ER14=$ER$4,ER14=$ER$8,FL14&gt;0),SS_3.3,"")</f>
        <v>0.4</v>
      </c>
      <c r="AD14" s="6" t="str">
        <f>IF(AND(FK14&gt;0,FJ14=$FJ$2,FJ14=$FJ$3),SS_4.1,"")</f>
        <v/>
      </c>
      <c r="AE14" s="6" t="str">
        <f>IF(OR(FJ14=$FJ$2,FJ14=$FJ$3,EZ14&gt;0,FN14&gt;0),SS_4.2,"")</f>
        <v/>
      </c>
      <c r="AF14" s="6">
        <f>IF(OR(EU14&gt;0,EW14=$EW$2,EW14=$EW$3,EW14=$EW$4,EY14&gt;0,EZ14&gt;0),SS_4.3,"")</f>
        <v>0.2</v>
      </c>
      <c r="AG14" s="6" t="str">
        <f>IF(OR(FJ14=$FJ$3,FQ14&gt;0,EZ14&gt;0),SS_4.4,"")</f>
        <v/>
      </c>
      <c r="AH14" s="6">
        <f>IF(OR(FE14&gt;0,FF14&gt;0,FG14&gt;0,FD14&gt;0,EZ14&gt;0,FI14&gt;0),SS_4.5,"")</f>
        <v>0.2</v>
      </c>
      <c r="AI14" s="38" t="str">
        <f>IF(OR(EV14&gt;0,FZ14&gt;0,FH14&gt;0,FD14&gt;0,FI14&gt;0),SS_4.6,"")</f>
        <v/>
      </c>
      <c r="AJ14" s="5" t="str">
        <f>IF(OR(FK14=$FK$3,FZ14=$FZ$1),SS_5.1,"")</f>
        <v/>
      </c>
      <c r="AK14" s="6" t="str">
        <f>IF(OR(FZ14=$FZ$1,FZ14=$FZ$2,FZ14=$FZ$4,FZ14=$FZ$5,FZ14=$FZ$7),SS_5.2,"")</f>
        <v/>
      </c>
      <c r="AL14" s="6" t="str">
        <f>IF(OR(FZ14=$FZ$4,FY14&gt;0,ER14=$ER$8),SS_5.3,"")</f>
        <v/>
      </c>
      <c r="AM14" s="6" t="str">
        <f>IF(FP14&gt;0,SS_5.4,"")</f>
        <v/>
      </c>
      <c r="AN14" s="94" t="str">
        <f>IF(COUNTIF(X14:AM14,"&lt;1")=16,"5",IF(COUNTIF(X14:AI14,"&lt;1")=12,"4",IF(COUNTIF(X14:AC14,"&lt;1")=6,"3",IF(COUNTIF(X14:Z14,"&lt;1")=3,"2","1"))))</f>
        <v>1</v>
      </c>
      <c r="AO14" s="129">
        <f>IF(AN14="1",SUM(X14:Z14)+1,IF(AN14="2",SUM(AA14:AC14)+2,IF(AN14="3",SUM(AD14:AI14)+3,IF(AN14="4",SUM(AJ14:AM14)+4,5))))</f>
        <v>1.2</v>
      </c>
      <c r="AP14" s="5">
        <f>IF(OR(ES14&gt;0,ER14=$ER$1,EO14&gt;0,EP14&gt;0,EQ14&gt;0,EU14&gt;0,EV14&gt;0,FV14&gt;0,FD14&gt;0),CM2.1,"")</f>
        <v>0.25</v>
      </c>
      <c r="AQ14" s="6">
        <f>IF(OR(ES14&gt;0,ER14=$ER$1,ER14=$ER$5,ER14=$ER$3,ER14=$ER$8,ER14=$ER$9,FS14=$FS$3,FS14=$FS$4),CM2.2,"")</f>
        <v>0.25</v>
      </c>
      <c r="AR14" s="6">
        <f>IF(OR(ES14&gt;0,ER14&gt;0,FV14&gt;0),CM2.3,"")</f>
        <v>0.25</v>
      </c>
      <c r="AS14" s="38">
        <f>IF(OR(ES14&gt;0,ER14=$ER$1,ER14=$ER$3,ER14=$ER$8,ER14=$ER$9,FT14&gt;0),CM2.4,"")</f>
        <v>0.25</v>
      </c>
      <c r="AT14" s="6" t="str">
        <f>IF(OR(FS14&gt;0),CM3.1,"")</f>
        <v/>
      </c>
      <c r="AU14" s="6" t="str">
        <f>IF(ER14=$ER$9,CM3.2,"")</f>
        <v/>
      </c>
      <c r="AV14" s="6" t="str">
        <f>IF(OR(FS14=$FS$3,FS14=$FS$4),CM3.3,"")</f>
        <v/>
      </c>
      <c r="AW14" s="6" t="str">
        <f>IF(OR(FQ14=$FQ$1,FQ14=$FQ$4,FR14=$FR$1,FR14=$FR$4),CM3.4,"")</f>
        <v/>
      </c>
      <c r="AX14" s="38" t="str">
        <f>IF(OR(FZ14=$FZ$1,FZ14=$FZ$2,FT14=$FT$3,FT14=$FT$2),CM3.5,"")</f>
        <v/>
      </c>
      <c r="AY14" s="6" t="str">
        <f>IF(OR(FS14&gt;0),CM4.1,"")</f>
        <v/>
      </c>
      <c r="AZ14" s="6" t="str">
        <f>IF(OR(FV14=$FV$2),CM4.2,"")</f>
        <v/>
      </c>
      <c r="BA14" s="38" t="str">
        <f>IF(OR(FZ14&gt;0,FT14=$FT$3),CM4.3,"")</f>
        <v/>
      </c>
      <c r="BB14" s="6" t="str">
        <f>IF(OR(FT14=$FT$3,FV14=$FV$3),CM5.1,"")</f>
        <v/>
      </c>
      <c r="BC14" s="6" t="str">
        <f>IF(OR(AND(FX14&gt;0,FQ14=$FQ$4), AND(FX14&gt;0,FQ14=$FQ$1)),CM5.2,"")</f>
        <v/>
      </c>
      <c r="BD14" s="6" t="str">
        <f>IF(OR(FZ14&gt;0),CM5.3,"")</f>
        <v/>
      </c>
      <c r="BE14" s="38" t="str">
        <f>IF(FU14=$FU$2,CM5.4,"")</f>
        <v/>
      </c>
      <c r="BF14" s="94" t="str">
        <f>IF(COUNTIF(AP14:BE14,"&lt;1")=16,"5",IF(COUNTIF(AP14:BA14,"&lt;1")=12,"4",IF(COUNTIF(AP14:AX14,"&lt;1")=9,"3",IF(COUNTIF(AP14:AS14,"&lt;1")=4,"2","1"))))</f>
        <v>2</v>
      </c>
      <c r="BG14" s="129">
        <f>IF(BF14="1",SUM(AP14:AS14)+1,IF(BF14="2",SUM(AT14:AX14)+2,IF(BF14="3",SUM(AY14:BA14)+3,IF(BF14="4",SUM(BB14:BE14)+4,5))))</f>
        <v>2</v>
      </c>
      <c r="BH14" s="5">
        <f>IF(OR(ER14=$ER$1,ER14=$ER$6,ER14=$ER$7,ER14=$ER$9,ES14&gt;0,EX14&gt;0,FD14&gt;0,FZ14&gt;0,EW14&gt;0,EY14&gt;0,EZ14&gt;0,EV14&gt;0,EU14&gt;0,FE14&gt;0,FF14&gt;0,FG14&gt;0,FI14&gt;0),SRM2.1,"")</f>
        <v>0.4</v>
      </c>
      <c r="BI14" s="5">
        <f>IF(OR(FD14&gt;0,FZ14&gt;0,ER14=$ER$7,EW14&gt;0,EX14&gt;0,EY14&gt;0,EZ14&gt;0,FE14&gt;0,FF14&gt;0,FG14&gt;0,FI14&gt;0),SRM2.2,"")</f>
        <v>0.4</v>
      </c>
      <c r="BJ14" s="6" t="str">
        <f>IF(OR(FX14&gt;0,FZ14&gt;0),SRM2.3,"")</f>
        <v/>
      </c>
      <c r="BK14" s="6">
        <f>IF(OR(FF14&gt;0,FD14&gt;0,FE14&gt;0,FZ14&gt;0,FG14&gt;0,FI14&gt;0),SRM2.4,"")</f>
        <v>0.2</v>
      </c>
      <c r="BL14" s="39">
        <f>IF(OR(FD14&gt;0,FZ14&gt;0,ER14=$ER$7,FE14&gt;0,FF14&gt;0,FG14&gt;0,FI14&gt;0,FP14&gt;0),SRM3.1,"")</f>
        <v>0.4</v>
      </c>
      <c r="BM14" s="6">
        <f>IF(OR(FD14&gt;0,FZ14&gt;0,ER14=$ER$7,EW14=$EW$2,EW14=$EW$3,EW14=$EW$4,EX14&gt;0,EY14&gt;0,EZ14&gt;0,FE14&gt;0,FF14&gt;0,FG14&gt;0,FI14&gt;0),SRM3.2,"")</f>
        <v>0.5</v>
      </c>
      <c r="BN14" s="6" t="str">
        <f>IF(OR(FP14&gt;0,FZ14&gt;0),SRM3.3,"")</f>
        <v/>
      </c>
      <c r="BO14" s="40" t="str">
        <f>IF(OR(FZ14&gt;1),SRM4.1,"")</f>
        <v/>
      </c>
      <c r="BP14" s="6" t="str">
        <f>IF(OR(ER14=$ER$8,ER14=$ER$9,EV14&gt;0,FQ14&gt;0,FR14&gt;0),SRM4.2,"")</f>
        <v/>
      </c>
      <c r="BQ14" s="6" t="str">
        <f>IF(OR(FW14&gt;0),SRM4.3,"")</f>
        <v/>
      </c>
      <c r="BR14" s="40" t="str">
        <f>IF(OR(GD14&gt;0,GE14&gt;0),SRM5.1,"")</f>
        <v/>
      </c>
      <c r="BS14" s="6" t="str">
        <f>IF(OR(ER14=$ER$8,ER14=$ER$9,FZ14&gt;0),SRM5.2,"")</f>
        <v/>
      </c>
      <c r="BT14" s="6" t="str">
        <f>IF(OR(ER14=$ER$8,ER14=$ER$9,FY14&gt;0,FZ14&gt;0),SRM5.3,"")</f>
        <v/>
      </c>
      <c r="BU14" s="94" t="str">
        <f>IF(COUNTIF(BH14:BT14,"&lt;1")=13,"5",IF(COUNTIF(BH14:BQ14,"&lt;1")=10,"4",IF(COUNTIF(BH14:BN14,"&lt;1")=7,"3",IF(COUNTIF(BH14:BK14,"&lt;1")=4,"2","1"))))</f>
        <v>1</v>
      </c>
      <c r="BV14" s="129">
        <f>IF(BU14="1",SUM(BH14:BK14)+1,IF(BU14="2",SUM(BL14:BN14)+2,IF(BU14="3",SUM(BO14:BQ14)+3,IF(BU14="4",SUM(BR14:BT14)+4,5))))</f>
        <v>2</v>
      </c>
      <c r="BW14" s="41">
        <f>IF(OR(EY14=$EY$1,EY14=$EY$4,EY14=$EY$5,EY14=$EY$6,EY14=$EY$7,EZ14&gt;0,FF14=$FF$1,FF14=$FF$2,FF14=$FF$5,FF14=$FF$6,FG14=$FG$1,FG14=$FG$2,FG14=$FG$5,FG14=$FG$6),LHR2.1,"")</f>
        <v>0.4</v>
      </c>
      <c r="BX14" s="6" t="str">
        <f>IF(OR(FB14=$FB$1,FB14=$FB$2,FB14=$FB$5,FB14=$FB$6,EZ14&gt;0),LHR2.2,"")</f>
        <v/>
      </c>
      <c r="BY14" s="6">
        <f>IF(OR(EY14=$EY$1,EY14=$EY$4,EY14=$EY$5,EY14=$EY$6,EY14=$EY$7,EZ14&gt;0,FF14=$FF$1,FF14=$FF$2,FF14=$FF$5,FF14=$FF$6,FG14=$FG$1,FG14=$FG$2,FG14=$FG$5,FG14=$FG$6),LHR2.3,"")</f>
        <v>0.25</v>
      </c>
      <c r="BZ14" s="6">
        <f>IF(OR(EY14=$EY$1,EY14=$EY$4,EY14=$EY$5,EY14=$EY$6,EY14=$EY$7,EZ14&gt;0,FF14=$FF$1,FF14=$FF$2,FF14=$FF$5,FF14=$FF$6,FG14=$FG$1,FG14=$FG$2,FG14=$FG$5,FG14=$FG$6),LHR2.4,"")</f>
        <v>0.25</v>
      </c>
      <c r="CA14" s="40">
        <f>IF(OR(EY14=$EY$1,EY14=$EY$5,EY14=$EY$6,EY14=$EY$7,EZ14&gt;0,FF14=$FF$1,FF14=$FF$2,FF14=$FF$5,FF14=$FF$6,FG14=$FG$1,FG14=$FG$2,FG14=$FG$5,FG14=$FG$6),LHR3.1,"")</f>
        <v>0.25</v>
      </c>
      <c r="CB14" s="6" t="str">
        <f>IF(OR(FB14=$FB$1,FB14=$FB$5,EZ14&gt;0),LHR3.2,"")</f>
        <v/>
      </c>
      <c r="CC14" s="6" t="str">
        <f>IF(OR(FB14=$FB$1,FB14=$FB$2,FB14=$FB$5,FB14=$FB$6,EZ14&gt;0),LHR3.3,"")</f>
        <v/>
      </c>
      <c r="CD14" s="6">
        <f>IF(OR(EZ14&gt;0,GA14=$GA$1,FF14=$FF$5,FF14=$FF$6,FF14=$FF$1,FF14=$FF$2,GA14=$GA$2,GA14=$GA$3,GA14=$GA$4),LHR3.4,"")</f>
        <v>0.05</v>
      </c>
      <c r="CE14" s="6" t="str">
        <f>IF(OR(EZ14&gt;0,GB14=$GB$1,FG14=$FG$5,FG14=$FG$6,FG14=$FG$1,FG14=$FG$2,GB14=$GB$2,GB14=$GB$3,GB14=$GB$4),LHR3.5,"")</f>
        <v/>
      </c>
      <c r="CF14" s="6">
        <f>IF(OR(EY14=$EY$1,EY14=$EY$4,EY14=$EY$5,EY14=$EY$6,EY14=$EY$7,EZ14&gt;0),LHR3.6,"")</f>
        <v>0.05</v>
      </c>
      <c r="CG14" s="6" t="str">
        <f>IF(OR(EZ14&gt;0,FC14=$FC$1,FC14=$FC$2,FC14=$FC$3,FC14=$FC$4),LHR3.7,"")</f>
        <v/>
      </c>
      <c r="CH14" s="6" t="str">
        <f>IF(OR(GD14=$GD$1,GD14=$GD$3,EZ14&gt;0),LHR3.8,"")</f>
        <v/>
      </c>
      <c r="CI14" s="6" t="str">
        <f>IF(OR(EZ14&gt;0,FF14=$FF$2,FF14=$FF$6,FE14=$FE$2,FE14=$FE$6,FI14=$FI$2,FI14=$FI$6,FG14=$FG$2,FG14=$FG$6),LHR3.9,"")</f>
        <v/>
      </c>
      <c r="CJ14" s="6" t="str">
        <f>IF(OR(EZ14&gt;0,FA14&gt;0),LHR3.10,"")</f>
        <v/>
      </c>
      <c r="CK14" s="40">
        <f>IF(OR(EY14=$EY$1,EY14=$EY$6,EY14=$EY$7,EZ14&gt;0,FF14=$FF$1,FF14=$FF$2,FF14=$FF$5,FF14=$FF$6,FG14=$FG$1,FG14=$FG$2,FG14=$FG$5,FG14=$FG$6),LHR4.1,"")</f>
        <v>0.15</v>
      </c>
      <c r="CL14" s="6" t="str">
        <f>IF(OR(FB14=$FB$1,FB14=$FB$5,EZ14&gt;0),LHR4.2,"")</f>
        <v/>
      </c>
      <c r="CM14" s="6" t="str">
        <f>IF(OR(EZ14&gt;0,GA14=$GA$2,GA14=$GA$4),LHR4.3,"")</f>
        <v/>
      </c>
      <c r="CN14" s="6" t="str">
        <f>IF(OR(EZ14&gt;0,GB14=$GB$2,GB14=$GB$4),LHR4.4,"")</f>
        <v/>
      </c>
      <c r="CO14" s="6" t="str">
        <f>IF(OR(EZ14&gt;0,FC14=$FC$1,FC14=$FC$3,FC14=$FC$4),LHR4.5,"")</f>
        <v/>
      </c>
      <c r="CP14" s="6" t="str">
        <f>IF(OR(GE14=$GE$1,GE14=$GE$2,GE14=$GE$4,GE14=$GE$5),LHR4.6,"")</f>
        <v/>
      </c>
      <c r="CQ14" s="6" t="str">
        <f>IF(OR(EZ14&gt;0,FF14=$FF$2,FF14=$FF$6,FE14=$FE$2,FE14=$FE$6,FI14=$FI$2,FI14=$FI$6,FG14=$FG$2,FG14=$FG$6),LHR4.7,"")</f>
        <v/>
      </c>
      <c r="CR14" s="6" t="str">
        <f>IF(OR(EZ14&gt;0,FG14=$FG$1,FG14=$FG$2,FG14=$FG$5,FG14=$FG$6),LHR4.8,"")</f>
        <v/>
      </c>
      <c r="CS14" s="6" t="str">
        <f>IF(OR(FE14=$FE$1,FE14=$FE$2,FE14=$FE$5,FE14=$FE$6),LHR4.9,"")</f>
        <v/>
      </c>
      <c r="CT14" s="6">
        <f>IF(OR(FM14=$FM$1,FM14=$FM$3,EZ14&gt;0),LHR4.10,"")</f>
        <v>0.05</v>
      </c>
      <c r="CU14" s="6" t="str">
        <f>IF(OR(GF14=$GF$2,GF14=$GF$6),LHR4.11,"")</f>
        <v/>
      </c>
      <c r="CV14" s="6" t="str">
        <f>IF(OR(EO14=$EO$1,EO14=$EO$3),LHR4.12,"")</f>
        <v/>
      </c>
      <c r="CW14" s="40">
        <f>IF(OR(EY14=$EY$1,EY14=$EY$7,EZ14&gt;0,FF14=$FF$1,FF14=$FF$2,FF14=$FF$5,FF14=$FF$6,FG14=$FG$1,FG14=$FG$2,FG14=$FG$5,FG14=$FG$6),LHR5.1,"")</f>
        <v>0.25</v>
      </c>
      <c r="CX14" s="6" t="str">
        <f>IF(AND(FZ14&gt;0,OR(EY14=$EY$1,EY14=$EY$4,EY14=$EY$5,EY14=$EY$6,EY14=$EY$7)),LHR5.2,"")</f>
        <v/>
      </c>
      <c r="CY14" s="6" t="str">
        <f>IF(OR(EZ14&gt;0,FC14=$FC$1,FC14=$FC$4),LHR5.3,"")</f>
        <v/>
      </c>
      <c r="CZ14" s="6" t="str">
        <f>IF(OR(GE14=$GE$1,GE14=$GE$3,GE14=$GE$4,GE14=$GE$6),LHR5.4,"")</f>
        <v/>
      </c>
      <c r="DA14" s="6" t="str">
        <f>IF(OR(EZ14&gt;0,FF14=$FF$2,FF14=$FF$6,FE14=$FE$2,FE14=$FE$6,FI14=$FI$2,FI14=$FI$6,FG14=$FG$2,FG14=$FG$6),LHR5.5,"")</f>
        <v/>
      </c>
      <c r="DB14" s="6" t="str">
        <f>IF(OR(FG14=$FG$2,FG14=$FG$6),LHR5.6,"")</f>
        <v/>
      </c>
      <c r="DC14" s="6" t="str">
        <f>IF(OR(FI14=$FI$1,FI14=$FI$2,FI14=$FI$5,FI14=$FI$6,FY14&gt;0),LHR5.7,"")</f>
        <v/>
      </c>
      <c r="DD14" s="6" t="str">
        <f>IF(OR(GC14=$GC$1,GC14=$GC$2),LHR5.8,"")</f>
        <v/>
      </c>
      <c r="DE14" s="38">
        <f>IF(OR(GF14="",GF14=$GF$3,GF14=$GF$4,GF14=$GF$7,GF14=$GF$8),LHR5.9,"")</f>
        <v>0.05</v>
      </c>
      <c r="DF14" s="7" t="str">
        <f>IF(E14&lt;2009,"N/A",IF(COUNTIF(BW14:DE14,"&lt;1")=35,"5",IF(COUNTIF(BW14:CV14,"&lt;1")=26,"4",IF(COUNTIF(BW14:CJ14,"&lt;1")=14,"3",IF(COUNTIF(BW14:BZ14,"&lt;1")=4,"2","1")))))</f>
        <v>1</v>
      </c>
      <c r="DG14" s="129">
        <f>IF(DF14="N/A","N/A",IF(DF14="1",SUM(BW14:BZ14)+1,IF(DF14="2",SUM(CA14:CJ14)+2,IF(DF14="3",SUM(CK14:CV14)+3,IF(DF14="4",SUM(CW14:DE14)+4,5)))))</f>
        <v>1.9</v>
      </c>
      <c r="DH14" s="41" t="str">
        <f>IF(OR(EY14=$EY$1,EY14=$EY$8,EZ14&gt;0,FF14=$FF$1,FF14=$FF$2,FF14=$FF$7,FF14=$FF$8,FG14=$FG$1,FG14=$FG$2,FG14=$FG$7,FG14=$FG$8),ES2.1,"")</f>
        <v/>
      </c>
      <c r="DI14" s="6" t="str">
        <f>IF(OR(FB14=$FB$1,FB14=$FB$2,FB14=$FB$7,FB14=$FB$8,EZ14&gt;0),ES2.2,"")</f>
        <v/>
      </c>
      <c r="DJ14" s="6" t="str">
        <f>IF(OR(EY14=$EY$1,EY14=$EY$8,EZ14&gt;0,FF14=$FF$1,FF14=$FF$2,FF14=$FF$7,FF14=$FF$8,FG14=$FG$1,FG14=$FG$2,FG14=$FG$7,FG14=$FG$8),ES2.3,"")</f>
        <v/>
      </c>
      <c r="DK14" s="6" t="str">
        <f>IF(OR(EY14=$EY$1,EY14=$EY$8,EZ14&gt;0,FF14=$FF$1,FF14=$FF$2,FF14=$FF$7,FF14=$FF$8,FG14=$FG$1,FG14=$FG$2,FG14=$FG$7,FG14=$FG$8),ES2.4,"")</f>
        <v/>
      </c>
      <c r="DL14" s="40" t="str">
        <f>IF(OR(FB14=$FB$1,FB14=$FB$7,EZ14&gt;0),ES3.1,"")</f>
        <v/>
      </c>
      <c r="DM14" s="6" t="str">
        <f>IF(OR(FB14=$FB$1,FB14=$FB$2,FB14=$FB$7,FB14=$FB$8,EZ14&gt;0),ES3.2,"")</f>
        <v/>
      </c>
      <c r="DN14" s="6" t="str">
        <f>IF(OR(EZ14&gt;0,FF14=$FF$1,FF14=$FF$2,FF14=$FF$7,FF14=$FF$8,GA14=$GA$1,GA14=$GA$2,GA14=$GA$5,GA14=$GA$6),ES3.3,"")</f>
        <v/>
      </c>
      <c r="DO14" s="6" t="str">
        <f>IF(OR(EZ14&gt;0,FG14=$FG$1,FG14=$FG$2,FG14=$FG$7,FG14=$FG$8,GB14=$GB$1,GB14=$GB$2,GB14=$GB$5,GB14=$GB$6),ES3.4,"")</f>
        <v/>
      </c>
      <c r="DP14" s="6" t="str">
        <f>IF(OR(EY14=$EY$1,EY14=$EY$8,EZ14&gt;0),ES3.5,"")</f>
        <v/>
      </c>
      <c r="DQ14" s="6" t="str">
        <f>IF(OR(EZ14&gt;0,FC14=$FC$1,FC14=$FC$5),ES3.6,"")</f>
        <v/>
      </c>
      <c r="DR14" s="6" t="str">
        <f>IF(OR(GD14=$GD$1,GD14=$GD$4,EZ14&gt;0),ES3.7,"")</f>
        <v/>
      </c>
      <c r="DS14" s="6" t="str">
        <f>IF(OR(EZ14&gt;0,FF14=$FF$2,FF14=$FF$8,FE14=$FE$2,FE14=$FE$8,FI14=$FI$2,FI14=$FI$8,FG14=$FG$2,FG14=$FG$8),ES3.8,"")</f>
        <v/>
      </c>
      <c r="DT14" s="6" t="str">
        <f>IF(OR(EZ14&gt;0),ES3.9,"")</f>
        <v/>
      </c>
      <c r="DU14" s="40" t="str">
        <f>IF(OR(FB14=$FB$1,FB14=$FB$7,EZ14&gt;0),ES4.1,"")</f>
        <v/>
      </c>
      <c r="DV14" s="6" t="str">
        <f>IF(OR(EZ14&gt;0,GA14=$GA$2,GA14=$GA$6),ES4.2,"")</f>
        <v/>
      </c>
      <c r="DW14" s="6" t="str">
        <f>IF(OR(EZ14&gt;0,GB14=$GB$2,GB14=$GB$6),ES4.3,"")</f>
        <v/>
      </c>
      <c r="DX14" s="6" t="str">
        <f>IF(OR(GE14=$GE$1,GE14=$GE$2,GE14=$GE$7,GE14=$GE$8),ES4.4,"")</f>
        <v/>
      </c>
      <c r="DY14" s="6" t="str">
        <f>IF(OR(EZ14&gt;0,FF14=$FF$2,FF14=$FF$8,FE14=$FE$2,FE14=$FE$8,FI14=$FI$2,FI14=$FI$8,FG14=$FG$2,FG14=$FG$8),ES4.5,"")</f>
        <v/>
      </c>
      <c r="DZ14" s="6" t="str">
        <f>IF(OR(EZ14&gt;0,FG14=$FG$1,FG14=$FG$2,FG14=$FG$7,FG14=$FG$8),ES4.6,"")</f>
        <v/>
      </c>
      <c r="EA14" s="6" t="str">
        <f>IF(OR(FE14=$FE$1,FE14=$FE$2,FE14=$FE$7,FE14=$FE$8),ES4.7,"")</f>
        <v/>
      </c>
      <c r="EB14" s="6" t="str">
        <f>IF(OR(FM14=$FM$1,FM14=$FM$4,EZ14&gt;0),ES4.8,"")</f>
        <v/>
      </c>
      <c r="EC14" s="6" t="str">
        <f>IF(OR(GF14=$GF$2,GF14=$GF$8),ES4.9,"")</f>
        <v/>
      </c>
      <c r="ED14" s="6" t="str">
        <f>IF(OR(EO14=$EO$1,EO14=$EO$3),ES4.10,"")</f>
        <v/>
      </c>
      <c r="EE14" s="40" t="str">
        <f>IF(OR(AND(FZ14&gt;0,EY14=$EY$1), AND(FZ14&gt;0,EY14=$EY$8)),ES5.1,"")</f>
        <v/>
      </c>
      <c r="EF14" s="6" t="str">
        <f>IF(OR(GE14=$GE$1,GE14=$GE$3,GE14=$GE$7,GE14=$GE$9),ES5.2,"")</f>
        <v/>
      </c>
      <c r="EG14" s="6" t="str">
        <f>IF(OR(EZ14&gt;0,FF14=$FF$2,FF14=$FF$8,FE14=$FE$2,FE14=$FE$8,FI14=$FI$2,FI14=$FI$8,FG14=$FG$2,FG14=$FG$8),ES5.3,"")</f>
        <v/>
      </c>
      <c r="EH14" s="6" t="str">
        <f>IF(OR(FG14=$FG$2,FG14=$FG$8),ES5.4,"")</f>
        <v/>
      </c>
      <c r="EI14" s="6" t="str">
        <f>IF(OR(FI14=$FI$1,FI14=$FI$2,FI14=$FI$7,FI14=$FI$8,FY14&gt;0),ES5.5,"")</f>
        <v/>
      </c>
      <c r="EJ14" s="6" t="str">
        <f>IF(OR(GC14=$GC$1,GC14=$GC$3),ES5.6,"")</f>
        <v/>
      </c>
      <c r="EK14" s="38">
        <f>IF(OR(GF14="",GF14=$GF$3,GF14=$GF$4,GF14=$GF$5,GF14=$GF$6),ES5.7,"")</f>
        <v>0.1</v>
      </c>
      <c r="EL14" s="104" t="str">
        <f>IF(E14&lt;2010,"N/A",IF(COUNTIF(DH14:EK14,"&lt;1")=30,"5",IF(COUNTIF(DH14:ED14,"&lt;1")=23,"4",IF(COUNTIF(DH14:DT14,"&lt;1")=13,"3",IF(COUNTIF(DH14:DK14,"&lt;1")=4,"2","1")))))</f>
        <v>1</v>
      </c>
      <c r="EM14" s="129">
        <f>IF(EL14="N/A","N/A",IF(EL14="1",SUM(DH14:DK14)+1,IF(EL14="2",SUM(DL14:DT14)+2,IF(EL14="3",SUM(DU14:ED14)+3,IF(EL14="4",SUM(EE14:EK14)+4,5)))))</f>
        <v>1</v>
      </c>
      <c r="EN14" s="1"/>
      <c r="EO14" s="43"/>
      <c r="EP14" s="1" t="s">
        <v>1</v>
      </c>
      <c r="EQ14" s="1"/>
      <c r="ER14" s="43"/>
      <c r="ES14" s="1" t="s">
        <v>23</v>
      </c>
      <c r="ET14" s="1"/>
      <c r="EV14" s="44"/>
      <c r="EW14" s="42" t="s">
        <v>14</v>
      </c>
      <c r="EY14" s="42" t="s">
        <v>47</v>
      </c>
      <c r="FC14" s="44"/>
      <c r="FE14" s="1"/>
      <c r="FF14" s="42" t="s">
        <v>41</v>
      </c>
      <c r="FI14" s="44"/>
      <c r="FK14" s="1"/>
      <c r="FL14" s="1"/>
      <c r="FM14" s="1" t="s">
        <v>27</v>
      </c>
      <c r="FN14" s="1"/>
      <c r="FO14" s="1"/>
      <c r="FT14" s="1"/>
      <c r="FU14" s="1"/>
      <c r="FX14" s="44"/>
      <c r="FY14" s="1"/>
      <c r="FZ14" s="44"/>
      <c r="GA14" s="43" t="s">
        <v>151</v>
      </c>
      <c r="GB14" s="1"/>
      <c r="GC14" s="44"/>
      <c r="GF14" s="45"/>
      <c r="GG14" s="74"/>
      <c r="GH14" s="42">
        <f>COUNTIF(EO14:GF14,"*")</f>
        <v>7</v>
      </c>
    </row>
    <row r="15" spans="1:235" s="42" customFormat="1" x14ac:dyDescent="0.25">
      <c r="A15" s="42" t="e">
        <f>VLOOKUP(C15,Sheet1!$A$1:$B$65,2,)</f>
        <v>#N/A</v>
      </c>
      <c r="B15" s="46" t="s">
        <v>276</v>
      </c>
      <c r="C15" s="47" t="s">
        <v>277</v>
      </c>
      <c r="D15" s="47"/>
      <c r="E15" s="60">
        <v>2013</v>
      </c>
      <c r="F15" s="5">
        <f>IF(OR(ER15=$ER$1,ER15=$ER$2,ER15=$ER$3,ER15=$ER$6,ER15=$ER$7,ES15&gt;0,EW15&gt;0,EY15&gt;0,EU15&gt;0,EZ15&gt;0,FD15&gt;0,FF15&gt;0,FG15&gt;0,FI15&gt;0,FE15&gt;0),SM_2.1,"")</f>
        <v>0.2</v>
      </c>
      <c r="G15" s="5">
        <f>IF(OR(EO15=$EO$4,EQ15&gt;0,ER15=$ER$1, ER15=$ER$2,ER15=$ER$3,ER15=$ER$4,ES15&gt;0,EV15&gt;0,EZ15&gt;0,FD15&gt;0,FF15&gt;0,FG15&gt;0,FI15&gt;0,FE15&gt;0),SM_2.2,"")</f>
        <v>0.35</v>
      </c>
      <c r="H15" s="6">
        <f>IF(OR(EO15&gt;0,EP15&gt;0,EQ15&gt;0,ER15=$ER$1,ER15=$ER$2,ER15=$ER$3,ER15=$ER$4,ER15=$ER$6,ER15=$ER$7,ES15&gt;0,ET15&gt;0,EV15&gt;0,EZ15&gt;0,FD15&gt;0,FF15&gt;0,FG15&gt;0,FI15&gt;0,FE15&gt;0),SM_2.3,"")</f>
        <v>0.3</v>
      </c>
      <c r="I15" s="38">
        <f>IF(OR(ER15=$ER$1,ER15=$ER$2,ER15=$ER$3,ER15=$ER$6,ER15=$ER$7,ES15&gt;0,EW15=$EW$2,EW15=$EW$3,EW15=$EW$4,EY15&gt;0,EU15&gt;0,EZ15&gt;0,FD15&gt;0,FF15&gt;0,FG15&gt;0,FI15&gt;0,FE15&gt;0),SM_2.4,"")</f>
        <v>0.15</v>
      </c>
      <c r="J15" s="6">
        <f>IF(OR(ER15=$ER$3,EW15=$EW$2,EW15=$EW$3,EW15=$EW$4,EY15&gt;0,EU15&gt;0,EZ15&gt;0,FD15&gt;0,FF15&gt;0,FG15&gt;0,FI15&gt;0,FE15&gt;0),SM_3.1,"")</f>
        <v>0.3</v>
      </c>
      <c r="K15" s="6">
        <f>IF(OR(EZ15&gt;0,FD15&gt;0,FF15&gt;0,FG15&gt;0,FI15&gt;0,FE15&gt;0),SM_3.2,"")</f>
        <v>0.3</v>
      </c>
      <c r="L15" s="38">
        <f>IF(OR(ER15=$ER$1,ER15=$ER$3,ER15=$ER$6,ER15=$ER$7,EV15&gt;0,EW15=$EW$2,EW15=$EW$3,EW15=$EW$4,EY15&gt;0,EU15&gt;0,EZ15&gt;0,FD15&gt;0,FF15&gt;0,FG15&gt;0,FI15&gt;0,FE15&gt;0),SM_3.3,"")</f>
        <v>0.4</v>
      </c>
      <c r="M15" s="6">
        <f>IF(OR(ES15&gt;0,EU15&gt;1),SM_4.1,"")</f>
        <v>0.2</v>
      </c>
      <c r="N15" s="6" t="str">
        <f>IF(OR(EZ15&gt;0,FD15=$FD$2,FF15=$FF$2,FF15=$FF$4,FF15=$FF$6,FF15=$FF$8,FG15&gt;0,FI15&gt;0,FE15&gt;0),SM_4.2,"")</f>
        <v/>
      </c>
      <c r="O15" s="6" t="str">
        <f>IF(OR(EZ15&gt;0,FD15=$FD$2,FE15=$FE$2,FE15=$FE$4,FE15=$FE$6,FE15=$FE$8,FF15=$FF$2,FF15=$FF$4,FF15=$FF$6,FF15=$FF$8,FG15=$FG$2,FG15=$FG$4,FG15=$FG$6,FG15=$FG$8,FI15=$FI$2,FI15=$FI$4,FI15=$FI$6,FI15=$FI$8),SM_4.3,"")</f>
        <v/>
      </c>
      <c r="P15" s="6" t="str">
        <f>IF(OR(FD15&gt;0,FI15&gt;0),SM_4.4,"")</f>
        <v/>
      </c>
      <c r="Q15" s="38" t="str">
        <f>IF(OR(FQ15=$FQ$2,FQ15=$FQ$1),SM_4.5,"")</f>
        <v/>
      </c>
      <c r="R15" s="6" t="str">
        <f>IF(OR(ET15&gt;0),SM_5.1,"")</f>
        <v/>
      </c>
      <c r="S15" s="6" t="str">
        <f>IF(OR(FB15&gt;0),SM_5.2,"")</f>
        <v/>
      </c>
      <c r="T15" s="6" t="str">
        <f>IF(OR(FR15=$FR$1,FR15=$FR$2),SM_5.3,"")</f>
        <v/>
      </c>
      <c r="U15" s="38" t="str">
        <f>IF(OR(FY15&gt;0),SM_5.4,"")</f>
        <v/>
      </c>
      <c r="V15" s="94" t="str">
        <f>IF(COUNTIF(F15:U15,"&lt;1")=16,"5",IF(COUNTIF(F15:Q15,"&lt;1")=12,"4",IF(COUNTIF(F15:L15,"&lt;1")=7,"3",IF(COUNTIF(F15:I15,"&lt;1")=4,"2","1"))))</f>
        <v>3</v>
      </c>
      <c r="W15" s="129">
        <f>IF(V15="1",SUM(F15:I15)+1,IF(V15="2",SUM(J15:L15)+2,IF(V15="3",SUM(M15:Q15)+3,IF(V15="4",SUM(R15:U15)+4,5))))</f>
        <v>3.2</v>
      </c>
      <c r="X15" s="5">
        <f>IF(OR(EO15&gt;0,EP15&gt;0,EQ15&gt;0,ER15=$ER$1,ER15=$ER$2,ER15=$ER$3,ER15=$ER$4,ER15=$ER$6,ER15=$ER$7,ER15=$ER$8,ES15&gt;0,ET15&gt;0,EV15&gt;0,EZ15&gt;0,FD15&gt;0,FF15&gt;0,FG15&gt;0,FI15&gt;0,FE15&gt;0),SS_2.1,"")</f>
        <v>0.2</v>
      </c>
      <c r="Y15" s="5" t="str">
        <f>IF(OR(EO15=$EO$1,ER15=$ER$1,ER15=$ER$6,ER15=$ER$7,ER15=$ER$8,FJ15&gt;0),SS_2.2,"")</f>
        <v/>
      </c>
      <c r="Z15" s="38" t="str">
        <f>IF(OR(FJ15&gt;0,FO15&gt;0),SS_2.3,"")</f>
        <v/>
      </c>
      <c r="AA15" s="5" t="str">
        <f>IF(OR(FN15&gt;0,FJ15=$FJ$2,FJ15=$FJ$3),SS_3.1,"")</f>
        <v/>
      </c>
      <c r="AB15" s="6" t="str">
        <f>IF(OR(FK15&gt;0),SS_3.2,"")</f>
        <v/>
      </c>
      <c r="AC15" s="38">
        <f>IF(OR(ES15&gt;0,ER15=$ER$1,ER15=$ER$4,ER15=$ER$8,FL15&gt;0),SS_3.3,"")</f>
        <v>0.4</v>
      </c>
      <c r="AD15" s="6" t="str">
        <f>IF(AND(FK15&gt;0,FJ15=$FJ$2,FJ15=$FJ$3),SS_4.1,"")</f>
        <v/>
      </c>
      <c r="AE15" s="6" t="str">
        <f>IF(OR(FJ15=$FJ$2,FJ15=$FJ$3,EZ15&gt;0,FN15&gt;0),SS_4.2,"")</f>
        <v/>
      </c>
      <c r="AF15" s="6">
        <f>IF(OR(EU15&gt;0,EW15=$EW$2,EW15=$EW$3,EW15=$EW$4,EY15&gt;0,EZ15&gt;0),SS_4.3,"")</f>
        <v>0.2</v>
      </c>
      <c r="AG15" s="6" t="str">
        <f>IF(OR(FJ15=$FJ$3,FQ15&gt;0,EZ15&gt;0),SS_4.4,"")</f>
        <v/>
      </c>
      <c r="AH15" s="6">
        <f>IF(OR(FE15&gt;0,FF15&gt;0,FG15&gt;0,FD15&gt;0,EZ15&gt;0,FI15&gt;0),SS_4.5,"")</f>
        <v>0.2</v>
      </c>
      <c r="AI15" s="38">
        <f>IF(OR(EV15&gt;0,FZ15&gt;0,FH15&gt;0,FD15&gt;0,FI15&gt;0),SS_4.6,"")</f>
        <v>0.2</v>
      </c>
      <c r="AJ15" s="5" t="str">
        <f>IF(OR(FK15=$FK$3,FZ15=$FZ$1),SS_5.1,"")</f>
        <v/>
      </c>
      <c r="AK15" s="6">
        <f>IF(OR(FZ15=$FZ$1,FZ15=$FZ$2,FZ15=$FZ$4,FZ15=$FZ$5,FZ15=$FZ$7),SS_5.2,"")</f>
        <v>0.35</v>
      </c>
      <c r="AL15" s="6" t="str">
        <f>IF(OR(FZ15=$FZ$4,FY15&gt;0,ER15=$ER$8),SS_5.3,"")</f>
        <v/>
      </c>
      <c r="AM15" s="6" t="str">
        <f>IF(FP15&gt;0,SS_5.4,"")</f>
        <v/>
      </c>
      <c r="AN15" s="94" t="str">
        <f>IF(COUNTIF(X15:AM15,"&lt;1")=16,"5",IF(COUNTIF(X15:AI15,"&lt;1")=12,"4",IF(COUNTIF(X15:AC15,"&lt;1")=6,"3",IF(COUNTIF(X15:Z15,"&lt;1")=3,"2","1"))))</f>
        <v>1</v>
      </c>
      <c r="AO15" s="129">
        <f>IF(AN15="1",SUM(X15:Z15)+1,IF(AN15="2",SUM(AA15:AC15)+2,IF(AN15="3",SUM(AD15:AI15)+3,IF(AN15="4",SUM(AJ15:AM15)+4,5))))</f>
        <v>1.2</v>
      </c>
      <c r="AP15" s="5">
        <f>IF(OR(ES15&gt;0,ER15=$ER$1,EO15&gt;0,EP15&gt;0,EQ15&gt;0,EU15&gt;0,EV15&gt;0,FV15&gt;0,FD15&gt;0),CM2.1,"")</f>
        <v>0.25</v>
      </c>
      <c r="AQ15" s="6">
        <f>IF(OR(ES15&gt;0,ER15=$ER$1,ER15=$ER$5,ER15=$ER$3,ER15=$ER$8,ER15=$ER$9,FS15=$FS$3,FS15=$FS$4),CM2.2,"")</f>
        <v>0.25</v>
      </c>
      <c r="AR15" s="6">
        <f>IF(OR(ES15&gt;0,ER15&gt;0,FV15&gt;0),CM2.3,"")</f>
        <v>0.25</v>
      </c>
      <c r="AS15" s="38">
        <f>IF(OR(ES15&gt;0,ER15=$ER$1,ER15=$ER$3,ER15=$ER$8,ER15=$ER$9,FT15&gt;0),CM2.4,"")</f>
        <v>0.25</v>
      </c>
      <c r="AT15" s="6" t="str">
        <f>IF(OR(FS15&gt;0),CM3.1,"")</f>
        <v/>
      </c>
      <c r="AU15" s="6" t="str">
        <f>IF(ER15=$ER$9,CM3.2,"")</f>
        <v/>
      </c>
      <c r="AV15" s="6" t="str">
        <f>IF(OR(FS15=$FS$3,FS15=$FS$4),CM3.3,"")</f>
        <v/>
      </c>
      <c r="AW15" s="6" t="str">
        <f>IF(OR(FQ15=$FQ$1,FQ15=$FQ$4,FR15=$FR$1,FR15=$FR$4),CM3.4,"")</f>
        <v/>
      </c>
      <c r="AX15" s="38" t="str">
        <f>IF(OR(FZ15=$FZ$1,FZ15=$FZ$2,FT15=$FT$3,FT15=$FT$2),CM3.5,"")</f>
        <v/>
      </c>
      <c r="AY15" s="6" t="str">
        <f>IF(OR(FS15&gt;0),CM4.1,"")</f>
        <v/>
      </c>
      <c r="AZ15" s="6" t="str">
        <f>IF(OR(FV15=$FV$2),CM4.2,"")</f>
        <v/>
      </c>
      <c r="BA15" s="38">
        <f>IF(OR(FZ15&gt;0,FT15=$FT$3),CM4.3,"")</f>
        <v>0.2</v>
      </c>
      <c r="BB15" s="6" t="str">
        <f>IF(OR(FT15=$FT$3,FV15=$FV$3),CM5.1,"")</f>
        <v/>
      </c>
      <c r="BC15" s="6" t="str">
        <f>IF(OR(AND(FX15&gt;0,FQ15=$FQ$4), AND(FX15&gt;0,FQ15=$FQ$1)),CM5.2,"")</f>
        <v/>
      </c>
      <c r="BD15" s="6">
        <f>IF(OR(FZ15&gt;0),CM5.3,"")</f>
        <v>0.25</v>
      </c>
      <c r="BE15" s="38" t="str">
        <f>IF(FU15=$FU$2,CM5.4,"")</f>
        <v/>
      </c>
      <c r="BF15" s="94" t="str">
        <f>IF(COUNTIF(AP15:BE15,"&lt;1")=16,"5",IF(COUNTIF(AP15:BA15,"&lt;1")=12,"4",IF(COUNTIF(AP15:AX15,"&lt;1")=9,"3",IF(COUNTIF(AP15:AS15,"&lt;1")=4,"2","1"))))</f>
        <v>2</v>
      </c>
      <c r="BG15" s="129">
        <f>IF(BF15="1",SUM(AP15:AS15)+1,IF(BF15="2",SUM(AT15:AX15)+2,IF(BF15="3",SUM(AY15:BA15)+3,IF(BF15="4",SUM(BB15:BE15)+4,5))))</f>
        <v>2</v>
      </c>
      <c r="BH15" s="5">
        <f>IF(OR(ER15=$ER$1,ER15=$ER$6,ER15=$ER$7,ER15=$ER$9,ES15&gt;0,EX15&gt;0,FD15&gt;0,FZ15&gt;0,EW15&gt;0,EY15&gt;0,EZ15&gt;0,EV15&gt;0,EU15&gt;0,FE15&gt;0,FF15&gt;0,FG15&gt;0,FI15&gt;0),SRM2.1,"")</f>
        <v>0.4</v>
      </c>
      <c r="BI15" s="5">
        <f>IF(OR(FD15&gt;0,FZ15&gt;0,ER15=$ER$7,EW15&gt;0,EX15&gt;0,EY15&gt;0,EZ15&gt;0,FE15&gt;0,FF15&gt;0,FG15&gt;0,FI15&gt;0),SRM2.2,"")</f>
        <v>0.4</v>
      </c>
      <c r="BJ15" s="6">
        <f>IF(OR(FX15&gt;0,FZ15&gt;0),SRM2.3,"")</f>
        <v>0</v>
      </c>
      <c r="BK15" s="6">
        <f>IF(OR(FF15&gt;0,FD15&gt;0,FE15&gt;0,FZ15&gt;0,FG15&gt;0,FI15&gt;0),SRM2.4,"")</f>
        <v>0.2</v>
      </c>
      <c r="BL15" s="39">
        <f>IF(OR(FD15&gt;0,FZ15&gt;0,ER15=$ER$7,FE15&gt;0,FF15&gt;0,FG15&gt;0,FI15&gt;0,FP15&gt;0),SRM3.1,"")</f>
        <v>0.4</v>
      </c>
      <c r="BM15" s="6">
        <f>IF(OR(FD15&gt;0,FZ15&gt;0,ER15=$ER$7,EW15=$EW$2,EW15=$EW$3,EW15=$EW$4,EX15&gt;0,EY15&gt;0,EZ15&gt;0,FE15&gt;0,FF15&gt;0,FG15&gt;0,FI15&gt;0),SRM3.2,"")</f>
        <v>0.5</v>
      </c>
      <c r="BN15" s="6">
        <f>IF(OR(FP15&gt;0,FZ15&gt;0),SRM3.3,"")</f>
        <v>0.1</v>
      </c>
      <c r="BO15" s="40">
        <f>IF(OR(FZ15&gt;1),SRM4.1,"")</f>
        <v>0.4</v>
      </c>
      <c r="BP15" s="6">
        <f>IF(OR(ER15=$ER$8,ER15=$ER$9,EV15&gt;0,FQ15&gt;0,FR15&gt;0),SRM4.2,"")</f>
        <v>0.4</v>
      </c>
      <c r="BQ15" s="6" t="str">
        <f>IF(OR(FW15&gt;0),SRM4.3,"")</f>
        <v/>
      </c>
      <c r="BR15" s="40" t="str">
        <f>IF(OR(GD15&gt;0,GE15&gt;0),SRM5.1,"")</f>
        <v/>
      </c>
      <c r="BS15" s="6">
        <f>IF(OR(ER15=$ER$8,ER15=$ER$9,FZ15&gt;0),SRM5.2,"")</f>
        <v>0.4</v>
      </c>
      <c r="BT15" s="6">
        <f>IF(OR(ER15=$ER$8,ER15=$ER$9,FY15&gt;0,FZ15&gt;0),SRM5.3,"")</f>
        <v>0.2</v>
      </c>
      <c r="BU15" s="94" t="str">
        <f>IF(COUNTIF(BH15:BT15,"&lt;1")=13,"5",IF(COUNTIF(BH15:BQ15,"&lt;1")=10,"4",IF(COUNTIF(BH15:BN15,"&lt;1")=7,"3",IF(COUNTIF(BH15:BK15,"&lt;1")=4,"2","1"))))</f>
        <v>3</v>
      </c>
      <c r="BV15" s="129">
        <f>IF(BU15="1",SUM(BH15:BK15)+1,IF(BU15="2",SUM(BL15:BN15)+2,IF(BU15="3",SUM(BO15:BQ15)+3,IF(BU15="4",SUM(BR15:BT15)+4,5))))</f>
        <v>3.8</v>
      </c>
      <c r="BW15" s="41">
        <f>IF(OR(EY15=$EY$1,EY15=$EY$4,EY15=$EY$5,EY15=$EY$6,EY15=$EY$7,EZ15&gt;0,FF15=$FF$1,FF15=$FF$2,FF15=$FF$5,FF15=$FF$6,FG15=$FG$1,FG15=$FG$2,FG15=$FG$5,FG15=$FG$6),LHR2.1,"")</f>
        <v>0.4</v>
      </c>
      <c r="BX15" s="6" t="str">
        <f>IF(OR(FB15=$FB$1,FB15=$FB$2,FB15=$FB$5,FB15=$FB$6,EZ15&gt;0),LHR2.2,"")</f>
        <v/>
      </c>
      <c r="BY15" s="6">
        <f>IF(OR(EY15=$EY$1,EY15=$EY$4,EY15=$EY$5,EY15=$EY$6,EY15=$EY$7,EZ15&gt;0,FF15=$FF$1,FF15=$FF$2,FF15=$FF$5,FF15=$FF$6,FG15=$FG$1,FG15=$FG$2,FG15=$FG$5,FG15=$FG$6),LHR2.3,"")</f>
        <v>0.25</v>
      </c>
      <c r="BZ15" s="6">
        <f>IF(OR(EY15=$EY$1,EY15=$EY$4,EY15=$EY$5,EY15=$EY$6,EY15=$EY$7,EZ15&gt;0,FF15=$FF$1,FF15=$FF$2,FF15=$FF$5,FF15=$FF$6,FG15=$FG$1,FG15=$FG$2,FG15=$FG$5,FG15=$FG$6),LHR2.4,"")</f>
        <v>0.25</v>
      </c>
      <c r="CA15" s="40">
        <f>IF(OR(EY15=$EY$1,EY15=$EY$5,EY15=$EY$6,EY15=$EY$7,EZ15&gt;0,FF15=$FF$1,FF15=$FF$2,FF15=$FF$5,FF15=$FF$6,FG15=$FG$1,FG15=$FG$2,FG15=$FG$5,FG15=$FG$6),LHR3.1,"")</f>
        <v>0.25</v>
      </c>
      <c r="CB15" s="6" t="str">
        <f>IF(OR(FB15=$FB$1,FB15=$FB$5,EZ15&gt;0),LHR3.2,"")</f>
        <v/>
      </c>
      <c r="CC15" s="6" t="str">
        <f>IF(OR(FB15=$FB$1,FB15=$FB$2,FB15=$FB$5,FB15=$FB$6,EZ15&gt;0),LHR3.3,"")</f>
        <v/>
      </c>
      <c r="CD15" s="6">
        <f>IF(OR(EZ15&gt;0,GA15=$GA$1,FF15=$FF$5,FF15=$FF$6,FF15=$FF$1,FF15=$FF$2,GA15=$GA$2,GA15=$GA$3,GA15=$GA$4),LHR3.4,"")</f>
        <v>0.05</v>
      </c>
      <c r="CE15" s="6" t="str">
        <f>IF(OR(EZ15&gt;0,GB15=$GB$1,FG15=$FG$5,FG15=$FG$6,FG15=$FG$1,FG15=$FG$2,GB15=$GB$2,GB15=$GB$3,GB15=$GB$4),LHR3.5,"")</f>
        <v/>
      </c>
      <c r="CF15" s="6">
        <f>IF(OR(EY15=$EY$1,EY15=$EY$4,EY15=$EY$5,EY15=$EY$6,EY15=$EY$7,EZ15&gt;0),LHR3.6,"")</f>
        <v>0.05</v>
      </c>
      <c r="CG15" s="6" t="str">
        <f>IF(OR(EZ15&gt;0,FC15=$FC$1,FC15=$FC$2,FC15=$FC$3,FC15=$FC$4),LHR3.7,"")</f>
        <v/>
      </c>
      <c r="CH15" s="6" t="str">
        <f>IF(OR(GD15=$GD$1,GD15=$GD$3,EZ15&gt;0),LHR3.8,"")</f>
        <v/>
      </c>
      <c r="CI15" s="6" t="str">
        <f>IF(OR(EZ15&gt;0,FF15=$FF$2,FF15=$FF$6,FE15=$FE$2,FE15=$FE$6,FI15=$FI$2,FI15=$FI$6,FG15=$FG$2,FG15=$FG$6),LHR3.9,"")</f>
        <v/>
      </c>
      <c r="CJ15" s="6" t="str">
        <f>IF(OR(EZ15&gt;0,FA15&gt;0),LHR3.10,"")</f>
        <v/>
      </c>
      <c r="CK15" s="40">
        <f>IF(OR(EY15=$EY$1,EY15=$EY$6,EY15=$EY$7,EZ15&gt;0,FF15=$FF$1,FF15=$FF$2,FF15=$FF$5,FF15=$FF$6,FG15=$FG$1,FG15=$FG$2,FG15=$FG$5,FG15=$FG$6),LHR4.1,"")</f>
        <v>0.15</v>
      </c>
      <c r="CL15" s="6" t="str">
        <f>IF(OR(FB15=$FB$1,FB15=$FB$5,EZ15&gt;0),LHR4.2,"")</f>
        <v/>
      </c>
      <c r="CM15" s="6" t="str">
        <f>IF(OR(EZ15&gt;0,GA15=$GA$2,GA15=$GA$4),LHR4.3,"")</f>
        <v/>
      </c>
      <c r="CN15" s="6" t="str">
        <f>IF(OR(EZ15&gt;0,GB15=$GB$2,GB15=$GB$4),LHR4.4,"")</f>
        <v/>
      </c>
      <c r="CO15" s="6" t="str">
        <f>IF(OR(EZ15&gt;0,FC15=$FC$1,FC15=$FC$3,FC15=$FC$4),LHR4.5,"")</f>
        <v/>
      </c>
      <c r="CP15" s="6" t="str">
        <f>IF(OR(GE15=$GE$1,GE15=$GE$2,GE15=$GE$4,GE15=$GE$5),LHR4.6,"")</f>
        <v/>
      </c>
      <c r="CQ15" s="6" t="str">
        <f>IF(OR(EZ15&gt;0,FF15=$FF$2,FF15=$FF$6,FE15=$FE$2,FE15=$FE$6,FI15=$FI$2,FI15=$FI$6,FG15=$FG$2,FG15=$FG$6),LHR4.7,"")</f>
        <v/>
      </c>
      <c r="CR15" s="6" t="str">
        <f>IF(OR(EZ15&gt;0,FG15=$FG$1,FG15=$FG$2,FG15=$FG$5,FG15=$FG$6),LHR4.8,"")</f>
        <v/>
      </c>
      <c r="CS15" s="6" t="str">
        <f>IF(OR(FE15=$FE$1,FE15=$FE$2,FE15=$FE$5,FE15=$FE$6),LHR4.9,"")</f>
        <v/>
      </c>
      <c r="CT15" s="6" t="str">
        <f>IF(OR(FM15=$FM$1,FM15=$FM$3,EZ15&gt;0),LHR4.10,"")</f>
        <v/>
      </c>
      <c r="CU15" s="6" t="str">
        <f>IF(OR(GF15=$GF$2,GF15=$GF$6),LHR4.11,"")</f>
        <v/>
      </c>
      <c r="CV15" s="6" t="str">
        <f>IF(OR(EO15=$EO$1,EO15=$EO$3),LHR4.12,"")</f>
        <v/>
      </c>
      <c r="CW15" s="40">
        <f>IF(OR(EY15=$EY$1,EY15=$EY$7,EZ15&gt;0,FF15=$FF$1,FF15=$FF$2,FF15=$FF$5,FF15=$FF$6,FG15=$FG$1,FG15=$FG$2,FG15=$FG$5,FG15=$FG$6),LHR5.1,"")</f>
        <v>0.25</v>
      </c>
      <c r="CX15" s="6">
        <f>IF(AND(FZ15&gt;0,OR(EY15=$EY$1,EY15=$EY$4,EY15=$EY$5,EY15=$EY$6,EY15=$EY$7)),LHR5.2,"")</f>
        <v>0.25</v>
      </c>
      <c r="CY15" s="6" t="str">
        <f>IF(OR(EZ15&gt;0,FC15=$FC$1,FC15=$FC$4),LHR5.3,"")</f>
        <v/>
      </c>
      <c r="CZ15" s="6" t="str">
        <f>IF(OR(GE15=$GE$1,GE15=$GE$3,GE15=$GE$4,GE15=$GE$6),LHR5.4,"")</f>
        <v/>
      </c>
      <c r="DA15" s="6" t="str">
        <f>IF(OR(EZ15&gt;0,FF15=$FF$2,FF15=$FF$6,FE15=$FE$2,FE15=$FE$6,FI15=$FI$2,FI15=$FI$6,FG15=$FG$2,FG15=$FG$6),LHR5.5,"")</f>
        <v/>
      </c>
      <c r="DB15" s="6" t="str">
        <f>IF(OR(FG15=$FG$2,FG15=$FG$6),LHR5.6,"")</f>
        <v/>
      </c>
      <c r="DC15" s="6" t="str">
        <f>IF(OR(FI15=$FI$1,FI15=$FI$2,FI15=$FI$5,FI15=$FI$6,FY15&gt;0),LHR5.7,"")</f>
        <v/>
      </c>
      <c r="DD15" s="6" t="str">
        <f>IF(OR(GC15=$GC$1,GC15=$GC$2),LHR5.8,"")</f>
        <v/>
      </c>
      <c r="DE15" s="38">
        <f>IF(OR(GF15="",GF15=$GF$3,GF15=$GF$4,GF15=$GF$7,GF15=$GF$8),LHR5.9,"")</f>
        <v>0.05</v>
      </c>
      <c r="DF15" s="7" t="str">
        <f>IF(E15&lt;2009,"N/A",IF(COUNTIF(BW15:DE15,"&lt;1")=35,"5",IF(COUNTIF(BW15:CV15,"&lt;1")=26,"4",IF(COUNTIF(BW15:CJ15,"&lt;1")=14,"3",IF(COUNTIF(BW15:BZ15,"&lt;1")=4,"2","1")))))</f>
        <v>1</v>
      </c>
      <c r="DG15" s="129">
        <f>IF(DF15="N/A","N/A",IF(DF15="1",SUM(BW15:BZ15)+1,IF(DF15="2",SUM(CA15:CJ15)+2,IF(DF15="3",SUM(CK15:CV15)+3,IF(DF15="4",SUM(CW15:DE15)+4,5)))))</f>
        <v>1.9</v>
      </c>
      <c r="DH15" s="41">
        <f>IF(OR(EY15=$EY$1,EY15=$EY$8,EZ15&gt;0,FF15=$FF$1,FF15=$FF$2,FF15=$FF$7,FF15=$FF$8,FG15=$FG$1,FG15=$FG$2,FG15=$FG$7,FG15=$FG$8),ES2.1,"")</f>
        <v>0.4</v>
      </c>
      <c r="DI15" s="6" t="str">
        <f>IF(OR(FB15=$FB$1,FB15=$FB$2,FB15=$FB$7,FB15=$FB$8,EZ15&gt;0),ES2.2,"")</f>
        <v/>
      </c>
      <c r="DJ15" s="6">
        <f>IF(OR(EY15=$EY$1,EY15=$EY$8,EZ15&gt;0,FF15=$FF$1,FF15=$FF$2,FF15=$FF$7,FF15=$FF$8,FG15=$FG$1,FG15=$FG$2,FG15=$FG$7,FG15=$FG$8),ES2.3,"")</f>
        <v>0.25</v>
      </c>
      <c r="DK15" s="6">
        <f>IF(OR(EY15=$EY$1,EY15=$EY$8,EZ15&gt;0,FF15=$FF$1,FF15=$FF$2,FF15=$FF$7,FF15=$FF$8,FG15=$FG$1,FG15=$FG$2,FG15=$FG$7,FG15=$FG$8),ES2.4,"")</f>
        <v>0.25</v>
      </c>
      <c r="DL15" s="40" t="str">
        <f>IF(OR(FB15=$FB$1,FB15=$FB$7,EZ15&gt;0),ES3.1,"")</f>
        <v/>
      </c>
      <c r="DM15" s="6" t="str">
        <f>IF(OR(FB15=$FB$1,FB15=$FB$2,FB15=$FB$7,FB15=$FB$8,EZ15&gt;0),ES3.2,"")</f>
        <v/>
      </c>
      <c r="DN15" s="6">
        <f>IF(OR(EZ15&gt;0,FF15=$FF$1,FF15=$FF$2,FF15=$FF$7,FF15=$FF$8,GA15=$GA$1,GA15=$GA$2,GA15=$GA$5,GA15=$GA$6),ES3.3,"")</f>
        <v>0.05</v>
      </c>
      <c r="DO15" s="6" t="str">
        <f>IF(OR(EZ15&gt;0,FG15=$FG$1,FG15=$FG$2,FG15=$FG$7,FG15=$FG$8,GB15=$GB$1,GB15=$GB$2,GB15=$GB$5,GB15=$GB$6),ES3.4,"")</f>
        <v/>
      </c>
      <c r="DP15" s="6">
        <f>IF(OR(EY15=$EY$1,EY15=$EY$8,EZ15&gt;0),ES3.5,"")</f>
        <v>0.25</v>
      </c>
      <c r="DQ15" s="6" t="str">
        <f>IF(OR(EZ15&gt;0,FC15=$FC$1,FC15=$FC$5),ES3.6,"")</f>
        <v/>
      </c>
      <c r="DR15" s="6" t="str">
        <f>IF(OR(GD15=$GD$1,GD15=$GD$4,EZ15&gt;0),ES3.7,"")</f>
        <v/>
      </c>
      <c r="DS15" s="6" t="str">
        <f>IF(OR(EZ15&gt;0,FF15=$FF$2,FF15=$FF$8,FE15=$FE$2,FE15=$FE$8,FI15=$FI$2,FI15=$FI$8,FG15=$FG$2,FG15=$FG$8),ES3.8,"")</f>
        <v/>
      </c>
      <c r="DT15" s="6" t="str">
        <f>IF(OR(EZ15&gt;0),ES3.9,"")</f>
        <v/>
      </c>
      <c r="DU15" s="40" t="str">
        <f>IF(OR(FB15=$FB$1,FB15=$FB$7,EZ15&gt;0),ES4.1,"")</f>
        <v/>
      </c>
      <c r="DV15" s="6" t="str">
        <f>IF(OR(EZ15&gt;0,GA15=$GA$2,GA15=$GA$6),ES4.2,"")</f>
        <v/>
      </c>
      <c r="DW15" s="6" t="str">
        <f>IF(OR(EZ15&gt;0,GB15=$GB$2,GB15=$GB$6),ES4.3,"")</f>
        <v/>
      </c>
      <c r="DX15" s="6" t="str">
        <f>IF(OR(GE15=$GE$1,GE15=$GE$2,GE15=$GE$7,GE15=$GE$8),ES4.4,"")</f>
        <v/>
      </c>
      <c r="DY15" s="6" t="str">
        <f>IF(OR(EZ15&gt;0,FF15=$FF$2,FF15=$FF$8,FE15=$FE$2,FE15=$FE$8,FI15=$FI$2,FI15=$FI$8,FG15=$FG$2,FG15=$FG$8),ES4.5,"")</f>
        <v/>
      </c>
      <c r="DZ15" s="6" t="str">
        <f>IF(OR(EZ15&gt;0,FG15=$FG$1,FG15=$FG$2,FG15=$FG$7,FG15=$FG$8),ES4.6,"")</f>
        <v/>
      </c>
      <c r="EA15" s="6" t="str">
        <f>IF(OR(FE15=$FE$1,FE15=$FE$2,FE15=$FE$7,FE15=$FE$8),ES4.7,"")</f>
        <v/>
      </c>
      <c r="EB15" s="6" t="str">
        <f>IF(OR(FM15=$FM$1,FM15=$FM$4,EZ15&gt;0),ES4.8,"")</f>
        <v/>
      </c>
      <c r="EC15" s="6" t="str">
        <f>IF(OR(GF15=$GF$2,GF15=$GF$8),ES4.9,"")</f>
        <v/>
      </c>
      <c r="ED15" s="6" t="str">
        <f>IF(OR(EO15=$EO$1,EO15=$EO$3),ES4.10,"")</f>
        <v/>
      </c>
      <c r="EE15" s="40">
        <f>IF(OR(AND(FZ15&gt;0,EY15=$EY$1), AND(FZ15&gt;0,EY15=$EY$8)),ES5.1,"")</f>
        <v>0.25</v>
      </c>
      <c r="EF15" s="6" t="str">
        <f>IF(OR(GE15=$GE$1,GE15=$GE$3,GE15=$GE$7,GE15=$GE$9),ES5.2,"")</f>
        <v/>
      </c>
      <c r="EG15" s="6" t="str">
        <f>IF(OR(EZ15&gt;0,FF15=$FF$2,FF15=$FF$8,FE15=$FE$2,FE15=$FE$8,FI15=$FI$2,FI15=$FI$8,FG15=$FG$2,FG15=$FG$8),ES5.3,"")</f>
        <v/>
      </c>
      <c r="EH15" s="6" t="str">
        <f>IF(OR(FG15=$FG$2,FG15=$FG$8),ES5.4,"")</f>
        <v/>
      </c>
      <c r="EI15" s="6" t="str">
        <f>IF(OR(FI15=$FI$1,FI15=$FI$2,FI15=$FI$7,FI15=$FI$8,FY15&gt;0),ES5.5,"")</f>
        <v/>
      </c>
      <c r="EJ15" s="6" t="str">
        <f>IF(OR(GC15=$GC$1,GC15=$GC$3),ES5.6,"")</f>
        <v/>
      </c>
      <c r="EK15" s="38">
        <f>IF(OR(GF15="",GF15=$GF$3,GF15=$GF$4,GF15=$GF$5,GF15=$GF$6),ES5.7,"")</f>
        <v>0.1</v>
      </c>
      <c r="EL15" s="104" t="str">
        <f>IF(E15&lt;2010,"N/A",IF(COUNTIF(DH15:EK15,"&lt;1")=30,"5",IF(COUNTIF(DH15:ED15,"&lt;1")=23,"4",IF(COUNTIF(DH15:DT15,"&lt;1")=13,"3",IF(COUNTIF(DH15:DK15,"&lt;1")=4,"2","1")))))</f>
        <v>1</v>
      </c>
      <c r="EM15" s="129">
        <f>IF(EL15="N/A","N/A",IF(EL15="1",SUM(DH15:DK15)+1,IF(EL15="2",SUM(DL15:DT15)+2,IF(EL15="3",SUM(DU15:ED15)+3,IF(EL15="4",SUM(EE15:EK15)+4,5)))))</f>
        <v>1.9</v>
      </c>
      <c r="EN15" s="1"/>
      <c r="EO15" s="43"/>
      <c r="EP15" s="1"/>
      <c r="EQ15" s="1" t="s">
        <v>1</v>
      </c>
      <c r="ER15" s="43"/>
      <c r="ES15" s="1" t="s">
        <v>3</v>
      </c>
      <c r="ET15" s="1"/>
      <c r="EV15" s="44" t="s">
        <v>1</v>
      </c>
      <c r="EW15" s="42" t="s">
        <v>14</v>
      </c>
      <c r="EY15" s="42" t="s">
        <v>5</v>
      </c>
      <c r="FC15" s="44"/>
      <c r="FE15" s="1"/>
      <c r="FF15" s="42" t="s">
        <v>8</v>
      </c>
      <c r="FH15" s="42" t="s">
        <v>1</v>
      </c>
      <c r="FI15" s="44"/>
      <c r="FK15" s="1"/>
      <c r="FL15" s="1"/>
      <c r="FM15" s="1"/>
      <c r="FN15" s="1"/>
      <c r="FO15" s="1"/>
      <c r="FT15" s="1"/>
      <c r="FU15" s="1" t="s">
        <v>7</v>
      </c>
      <c r="FX15" s="44" t="s">
        <v>1</v>
      </c>
      <c r="FY15" s="1"/>
      <c r="FZ15" s="44" t="s">
        <v>42</v>
      </c>
      <c r="GA15" s="43"/>
      <c r="GB15" s="1"/>
      <c r="GC15" s="44"/>
      <c r="GF15" s="45"/>
      <c r="GG15" s="74"/>
      <c r="GH15" s="42">
        <f>COUNTIF(EO15:GF15,"*")</f>
        <v>10</v>
      </c>
    </row>
    <row r="16" spans="1:235" s="42" customFormat="1" x14ac:dyDescent="0.25">
      <c r="A16" s="42" t="e">
        <f>VLOOKUP(C16,Sheet1!$A$1:$B$65,2,)</f>
        <v>#N/A</v>
      </c>
      <c r="B16" s="46" t="s">
        <v>278</v>
      </c>
      <c r="C16" s="47" t="s">
        <v>279</v>
      </c>
      <c r="D16" s="47"/>
      <c r="E16" s="61">
        <v>2013</v>
      </c>
      <c r="F16" s="5" t="str">
        <f>IF(OR(ER16=$ER$1,ER16=$ER$2,ER16=$ER$3,ER16=$ER$6,ER16=$ER$7,ES16&gt;0,EW16&gt;0,EY16&gt;0,EU16&gt;0,EZ16&gt;0,FD16&gt;0,FF16&gt;0,FG16&gt;0,FI16&gt;0,FE16&gt;0),SM_2.1,"")</f>
        <v/>
      </c>
      <c r="G16" s="5" t="str">
        <f>IF(OR(EO16=$EO$4,EQ16&gt;0,ER16=$ER$1, ER16=$ER$2,ER16=$ER$3,ER16=$ER$4,ES16&gt;0,EV16&gt;0,EZ16&gt;0,FD16&gt;0,FF16&gt;0,FG16&gt;0,FI16&gt;0,FE16&gt;0),SM_2.2,"")</f>
        <v/>
      </c>
      <c r="H16" s="6" t="str">
        <f>IF(OR(EO16&gt;0,EP16&gt;0,EQ16&gt;0,ER16=$ER$1,ER16=$ER$2,ER16=$ER$3,ER16=$ER$4,ER16=$ER$6,ER16=$ER$7,ES16&gt;0,ET16&gt;0,EV16&gt;0,EZ16&gt;0,FD16&gt;0,FF16&gt;0,FG16&gt;0,FI16&gt;0,FE16&gt;0),SM_2.3,"")</f>
        <v/>
      </c>
      <c r="I16" s="38" t="str">
        <f>IF(OR(ER16=$ER$1,ER16=$ER$2,ER16=$ER$3,ER16=$ER$6,ER16=$ER$7,ES16&gt;0,EW16=$EW$2,EW16=$EW$3,EW16=$EW$4,EY16&gt;0,EU16&gt;0,EZ16&gt;0,FD16&gt;0,FF16&gt;0,FG16&gt;0,FI16&gt;0,FE16&gt;0),SM_2.4,"")</f>
        <v/>
      </c>
      <c r="J16" s="6" t="str">
        <f>IF(OR(ER16=$ER$3,EW16=$EW$2,EW16=$EW$3,EW16=$EW$4,EY16&gt;0,EU16&gt;0,EZ16&gt;0,FD16&gt;0,FF16&gt;0,FG16&gt;0,FI16&gt;0,FE16&gt;0),SM_3.1,"")</f>
        <v/>
      </c>
      <c r="K16" s="6" t="str">
        <f>IF(OR(EZ16&gt;0,FD16&gt;0,FF16&gt;0,FG16&gt;0,FI16&gt;0,FE16&gt;0),SM_3.2,"")</f>
        <v/>
      </c>
      <c r="L16" s="38" t="str">
        <f>IF(OR(ER16=$ER$1,ER16=$ER$3,ER16=$ER$6,ER16=$ER$7,EV16&gt;0,EW16=$EW$2,EW16=$EW$3,EW16=$EW$4,EY16&gt;0,EU16&gt;0,EZ16&gt;0,FD16&gt;0,FF16&gt;0,FG16&gt;0,FI16&gt;0,FE16&gt;0),SM_3.3,"")</f>
        <v/>
      </c>
      <c r="M16" s="6" t="str">
        <f>IF(OR(ES16&gt;0,EU16&gt;1),SM_4.1,"")</f>
        <v/>
      </c>
      <c r="N16" s="6" t="str">
        <f>IF(OR(EZ16&gt;0,FD16=$FD$2,FF16=$FF$2,FF16=$FF$4,FF16=$FF$6,FF16=$FF$8,FG16&gt;0,FI16&gt;0,FE16&gt;0),SM_4.2,"")</f>
        <v/>
      </c>
      <c r="O16" s="6" t="str">
        <f>IF(OR(EZ16&gt;0,FD16=$FD$2,FE16=$FE$2,FE16=$FE$4,FE16=$FE$6,FE16=$FE$8,FF16=$FF$2,FF16=$FF$4,FF16=$FF$6,FF16=$FF$8,FG16=$FG$2,FG16=$FG$4,FG16=$FG$6,FG16=$FG$8,FI16=$FI$2,FI16=$FI$4,FI16=$FI$6,FI16=$FI$8),SM_4.3,"")</f>
        <v/>
      </c>
      <c r="P16" s="6" t="str">
        <f>IF(OR(FD16&gt;0,FI16&gt;0),SM_4.4,"")</f>
        <v/>
      </c>
      <c r="Q16" s="38" t="str">
        <f>IF(OR(FQ16=$FQ$2,FQ16=$FQ$1),SM_4.5,"")</f>
        <v/>
      </c>
      <c r="R16" s="6" t="str">
        <f>IF(OR(ET16&gt;0),SM_5.1,"")</f>
        <v/>
      </c>
      <c r="S16" s="6" t="str">
        <f>IF(OR(FB16&gt;0),SM_5.2,"")</f>
        <v/>
      </c>
      <c r="T16" s="6" t="str">
        <f>IF(OR(FR16=$FR$1,FR16=$FR$2),SM_5.3,"")</f>
        <v/>
      </c>
      <c r="U16" s="38" t="str">
        <f>IF(OR(FY16&gt;0),SM_5.4,"")</f>
        <v/>
      </c>
      <c r="V16" s="94" t="str">
        <f>IF(COUNTIF(F16:U16,"&lt;1")=16,"5",IF(COUNTIF(F16:Q16,"&lt;1")=12,"4",IF(COUNTIF(F16:L16,"&lt;1")=7,"3",IF(COUNTIF(F16:I16,"&lt;1")=4,"2","1"))))</f>
        <v>1</v>
      </c>
      <c r="W16" s="129">
        <f>IF(V16="1",SUM(F16:I16)+1,IF(V16="2",SUM(J16:L16)+2,IF(V16="3",SUM(M16:Q16)+3,IF(V16="4",SUM(R16:U16)+4,5))))</f>
        <v>1</v>
      </c>
      <c r="X16" s="5" t="str">
        <f>IF(OR(EO16&gt;0,EP16&gt;0,EQ16&gt;0,ER16=$ER$1,ER16=$ER$2,ER16=$ER$3,ER16=$ER$4,ER16=$ER$6,ER16=$ER$7,ER16=$ER$8,ES16&gt;0,ET16&gt;0,EV16&gt;0,EZ16&gt;0,FD16&gt;0,FF16&gt;0,FG16&gt;0,FI16&gt;0,FE16&gt;0),SS_2.1,"")</f>
        <v/>
      </c>
      <c r="Y16" s="5" t="str">
        <f>IF(OR(EO16=$EO$1,ER16=$ER$1,ER16=$ER$6,ER16=$ER$7,ER16=$ER$8,FJ16&gt;0),SS_2.2,"")</f>
        <v/>
      </c>
      <c r="Z16" s="38" t="str">
        <f>IF(OR(FJ16&gt;0,FO16&gt;0),SS_2.3,"")</f>
        <v/>
      </c>
      <c r="AA16" s="5" t="str">
        <f>IF(OR(FN16&gt;0,FJ16=$FJ$2,FJ16=$FJ$3),SS_3.1,"")</f>
        <v/>
      </c>
      <c r="AB16" s="6" t="str">
        <f>IF(OR(FK16&gt;0),SS_3.2,"")</f>
        <v/>
      </c>
      <c r="AC16" s="38" t="str">
        <f>IF(OR(ES16&gt;0,ER16=$ER$1,ER16=$ER$4,ER16=$ER$8,FL16&gt;0),SS_3.3,"")</f>
        <v/>
      </c>
      <c r="AD16" s="6" t="str">
        <f>IF(AND(FK16&gt;0,FJ16=$FJ$2,FJ16=$FJ$3),SS_4.1,"")</f>
        <v/>
      </c>
      <c r="AE16" s="6" t="str">
        <f>IF(OR(FJ16=$FJ$2,FJ16=$FJ$3,EZ16&gt;0,FN16&gt;0),SS_4.2,"")</f>
        <v/>
      </c>
      <c r="AF16" s="6" t="str">
        <f>IF(OR(EU16&gt;0,EW16=$EW$2,EW16=$EW$3,EW16=$EW$4,EY16&gt;0,EZ16&gt;0),SS_4.3,"")</f>
        <v/>
      </c>
      <c r="AG16" s="6" t="str">
        <f>IF(OR(FJ16=$FJ$3,FQ16&gt;0,EZ16&gt;0),SS_4.4,"")</f>
        <v/>
      </c>
      <c r="AH16" s="6" t="str">
        <f>IF(OR(FE16&gt;0,FF16&gt;0,FG16&gt;0,FD16&gt;0,EZ16&gt;0,FI16&gt;0),SS_4.5,"")</f>
        <v/>
      </c>
      <c r="AI16" s="38" t="str">
        <f>IF(OR(EV16&gt;0,FZ16&gt;0,FH16&gt;0,FD16&gt;0,FI16&gt;0),SS_4.6,"")</f>
        <v/>
      </c>
      <c r="AJ16" s="5" t="str">
        <f>IF(OR(FK16=$FK$3,FZ16=$FZ$1),SS_5.1,"")</f>
        <v/>
      </c>
      <c r="AK16" s="6" t="str">
        <f>IF(OR(FZ16=$FZ$1,FZ16=$FZ$2,FZ16=$FZ$4,FZ16=$FZ$5,FZ16=$FZ$7),SS_5.2,"")</f>
        <v/>
      </c>
      <c r="AL16" s="6" t="str">
        <f>IF(OR(FZ16=$FZ$4,FY16&gt;0,ER16=$ER$8),SS_5.3,"")</f>
        <v/>
      </c>
      <c r="AM16" s="6" t="str">
        <f>IF(FP16&gt;0,SS_5.4,"")</f>
        <v/>
      </c>
      <c r="AN16" s="94" t="str">
        <f>IF(COUNTIF(X16:AM16,"&lt;1")=16,"5",IF(COUNTIF(X16:AI16,"&lt;1")=12,"4",IF(COUNTIF(X16:AC16,"&lt;1")=6,"3",IF(COUNTIF(X16:Z16,"&lt;1")=3,"2","1"))))</f>
        <v>1</v>
      </c>
      <c r="AO16" s="129">
        <f>IF(AN16="1",SUM(X16:Z16)+1,IF(AN16="2",SUM(AA16:AC16)+2,IF(AN16="3",SUM(AD16:AI16)+3,IF(AN16="4",SUM(AJ16:AM16)+4,5))))</f>
        <v>1</v>
      </c>
      <c r="AP16" s="5" t="str">
        <f>IF(OR(ES16&gt;0,ER16=$ER$1,EO16&gt;0,EP16&gt;0,EQ16&gt;0,EU16&gt;0,EV16&gt;0,FV16&gt;0,FD16&gt;0),CM2.1,"")</f>
        <v/>
      </c>
      <c r="AQ16" s="6" t="str">
        <f>IF(OR(ES16&gt;0,ER16=$ER$1,ER16=$ER$5,ER16=$ER$3,ER16=$ER$8,ER16=$ER$9,FS16=$FS$3,FS16=$FS$4),CM2.2,"")</f>
        <v/>
      </c>
      <c r="AR16" s="6" t="str">
        <f>IF(OR(ES16&gt;0,ER16&gt;0,FV16&gt;0),CM2.3,"")</f>
        <v/>
      </c>
      <c r="AS16" s="38" t="str">
        <f>IF(OR(ES16&gt;0,ER16=$ER$1,ER16=$ER$3,ER16=$ER$8,ER16=$ER$9,FT16&gt;0),CM2.4,"")</f>
        <v/>
      </c>
      <c r="AT16" s="6" t="str">
        <f>IF(OR(FS16&gt;0),CM3.1,"")</f>
        <v/>
      </c>
      <c r="AU16" s="6" t="str">
        <f>IF(ER16=$ER$9,CM3.2,"")</f>
        <v/>
      </c>
      <c r="AV16" s="6" t="str">
        <f>IF(OR(FS16=$FS$3,FS16=$FS$4),CM3.3,"")</f>
        <v/>
      </c>
      <c r="AW16" s="6" t="str">
        <f>IF(OR(FQ16=$FQ$1,FQ16=$FQ$4,FR16=$FR$1,FR16=$FR$4),CM3.4,"")</f>
        <v/>
      </c>
      <c r="AX16" s="38" t="str">
        <f>IF(OR(FZ16=$FZ$1,FZ16=$FZ$2,FT16=$FT$3,FT16=$FT$2),CM3.5,"")</f>
        <v/>
      </c>
      <c r="AY16" s="6" t="str">
        <f>IF(OR(FS16&gt;0),CM4.1,"")</f>
        <v/>
      </c>
      <c r="AZ16" s="6" t="str">
        <f>IF(OR(FV16=$FV$2),CM4.2,"")</f>
        <v/>
      </c>
      <c r="BA16" s="38" t="str">
        <f>IF(OR(FZ16&gt;0,FT16=$FT$3),CM4.3,"")</f>
        <v/>
      </c>
      <c r="BB16" s="6" t="str">
        <f>IF(OR(FT16=$FT$3,FV16=$FV$3),CM5.1,"")</f>
        <v/>
      </c>
      <c r="BC16" s="6" t="str">
        <f>IF(OR(AND(FX16&gt;0,FQ16=$FQ$4), AND(FX16&gt;0,FQ16=$FQ$1)),CM5.2,"")</f>
        <v/>
      </c>
      <c r="BD16" s="6" t="str">
        <f>IF(OR(FZ16&gt;0),CM5.3,"")</f>
        <v/>
      </c>
      <c r="BE16" s="38" t="str">
        <f>IF(FU16=$FU$2,CM5.4,"")</f>
        <v/>
      </c>
      <c r="BF16" s="94" t="str">
        <f>IF(COUNTIF(AP16:BE16,"&lt;1")=16,"5",IF(COUNTIF(AP16:BA16,"&lt;1")=12,"4",IF(COUNTIF(AP16:AX16,"&lt;1")=9,"3",IF(COUNTIF(AP16:AS16,"&lt;1")=4,"2","1"))))</f>
        <v>1</v>
      </c>
      <c r="BG16" s="129">
        <f>IF(BF16="1",SUM(AP16:AS16)+1,IF(BF16="2",SUM(AT16:AX16)+2,IF(BF16="3",SUM(AY16:BA16)+3,IF(BF16="4",SUM(BB16:BE16)+4,5))))</f>
        <v>1</v>
      </c>
      <c r="BH16" s="5" t="str">
        <f>IF(OR(ER16=$ER$1,ER16=$ER$6,ER16=$ER$7,ER16=$ER$9,ES16&gt;0,EX16&gt;0,FD16&gt;0,FZ16&gt;0,EW16&gt;0,EY16&gt;0,EZ16&gt;0,EV16&gt;0,EU16&gt;0,FE16&gt;0,FF16&gt;0,FG16&gt;0,FI16&gt;0),SRM2.1,"")</f>
        <v/>
      </c>
      <c r="BI16" s="5" t="str">
        <f>IF(OR(FD16&gt;0,FZ16&gt;0,ER16=$ER$7,EW16&gt;0,EX16&gt;0,EY16&gt;0,EZ16&gt;0,FE16&gt;0,FF16&gt;0,FG16&gt;0,FI16&gt;0),SRM2.2,"")</f>
        <v/>
      </c>
      <c r="BJ16" s="6" t="str">
        <f>IF(OR(FX16&gt;0,FZ16&gt;0),SRM2.3,"")</f>
        <v/>
      </c>
      <c r="BK16" s="6" t="str">
        <f>IF(OR(FF16&gt;0,FD16&gt;0,FE16&gt;0,FZ16&gt;0,FG16&gt;0,FI16&gt;0),SRM2.4,"")</f>
        <v/>
      </c>
      <c r="BL16" s="39" t="str">
        <f>IF(OR(FD16&gt;0,FZ16&gt;0,ER16=$ER$7,FE16&gt;0,FF16&gt;0,FG16&gt;0,FI16&gt;0,FP16&gt;0),SRM3.1,"")</f>
        <v/>
      </c>
      <c r="BM16" s="6" t="str">
        <f>IF(OR(FD16&gt;0,FZ16&gt;0,ER16=$ER$7,EW16=$EW$2,EW16=$EW$3,EW16=$EW$4,EX16&gt;0,EY16&gt;0,EZ16&gt;0,FE16&gt;0,FF16&gt;0,FG16&gt;0,FI16&gt;0),SRM3.2,"")</f>
        <v/>
      </c>
      <c r="BN16" s="6" t="str">
        <f>IF(OR(FP16&gt;0,FZ16&gt;0),SRM3.3,"")</f>
        <v/>
      </c>
      <c r="BO16" s="40" t="str">
        <f>IF(OR(FZ16&gt;1),SRM4.1,"")</f>
        <v/>
      </c>
      <c r="BP16" s="6" t="str">
        <f>IF(OR(ER16=$ER$8,ER16=$ER$9,EV16&gt;0,FQ16&gt;0,FR16&gt;0),SRM4.2,"")</f>
        <v/>
      </c>
      <c r="BQ16" s="6" t="str">
        <f>IF(OR(FW16&gt;0),SRM4.3,"")</f>
        <v/>
      </c>
      <c r="BR16" s="40" t="str">
        <f>IF(OR(GD16&gt;0,GE16&gt;0),SRM5.1,"")</f>
        <v/>
      </c>
      <c r="BS16" s="6" t="str">
        <f>IF(OR(ER16=$ER$8,ER16=$ER$9,FZ16&gt;0),SRM5.2,"")</f>
        <v/>
      </c>
      <c r="BT16" s="6" t="str">
        <f>IF(OR(ER16=$ER$8,ER16=$ER$9,FY16&gt;0,FZ16&gt;0),SRM5.3,"")</f>
        <v/>
      </c>
      <c r="BU16" s="94" t="str">
        <f>IF(COUNTIF(BH16:BT16,"&lt;1")=13,"5",IF(COUNTIF(BH16:BQ16,"&lt;1")=10,"4",IF(COUNTIF(BH16:BN16,"&lt;1")=7,"3",IF(COUNTIF(BH16:BK16,"&lt;1")=4,"2","1"))))</f>
        <v>1</v>
      </c>
      <c r="BV16" s="129">
        <f>IF(BU16="1",SUM(BH16:BK16)+1,IF(BU16="2",SUM(BL16:BN16)+2,IF(BU16="3",SUM(BO16:BQ16)+3,IF(BU16="4",SUM(BR16:BT16)+4,5))))</f>
        <v>1</v>
      </c>
      <c r="BW16" s="41" t="str">
        <f>IF(OR(EY16=$EY$1,EY16=$EY$4,EY16=$EY$5,EY16=$EY$6,EY16=$EY$7,EZ16&gt;0,FF16=$FF$1,FF16=$FF$2,FF16=$FF$5,FF16=$FF$6,FG16=$FG$1,FG16=$FG$2,FG16=$FG$5,FG16=$FG$6),LHR2.1,"")</f>
        <v/>
      </c>
      <c r="BX16" s="6" t="str">
        <f>IF(OR(FB16=$FB$1,FB16=$FB$2,FB16=$FB$5,FB16=$FB$6,EZ16&gt;0),LHR2.2,"")</f>
        <v/>
      </c>
      <c r="BY16" s="6" t="str">
        <f>IF(OR(EY16=$EY$1,EY16=$EY$4,EY16=$EY$5,EY16=$EY$6,EY16=$EY$7,EZ16&gt;0,FF16=$FF$1,FF16=$FF$2,FF16=$FF$5,FF16=$FF$6,FG16=$FG$1,FG16=$FG$2,FG16=$FG$5,FG16=$FG$6),LHR2.3,"")</f>
        <v/>
      </c>
      <c r="BZ16" s="6" t="str">
        <f>IF(OR(EY16=$EY$1,EY16=$EY$4,EY16=$EY$5,EY16=$EY$6,EY16=$EY$7,EZ16&gt;0,FF16=$FF$1,FF16=$FF$2,FF16=$FF$5,FF16=$FF$6,FG16=$FG$1,FG16=$FG$2,FG16=$FG$5,FG16=$FG$6),LHR2.4,"")</f>
        <v/>
      </c>
      <c r="CA16" s="40" t="str">
        <f>IF(OR(EY16=$EY$1,EY16=$EY$5,EY16=$EY$6,EY16=$EY$7,EZ16&gt;0,FF16=$FF$1,FF16=$FF$2,FF16=$FF$5,FF16=$FF$6,FG16=$FG$1,FG16=$FG$2,FG16=$FG$5,FG16=$FG$6),LHR3.1,"")</f>
        <v/>
      </c>
      <c r="CB16" s="6" t="str">
        <f>IF(OR(FB16=$FB$1,FB16=$FB$5,EZ16&gt;0),LHR3.2,"")</f>
        <v/>
      </c>
      <c r="CC16" s="6" t="str">
        <f>IF(OR(FB16=$FB$1,FB16=$FB$2,FB16=$FB$5,FB16=$FB$6,EZ16&gt;0),LHR3.3,"")</f>
        <v/>
      </c>
      <c r="CD16" s="6" t="str">
        <f>IF(OR(EZ16&gt;0,GA16=$GA$1,FF16=$FF$5,FF16=$FF$6,FF16=$FF$1,FF16=$FF$2,GA16=$GA$2,GA16=$GA$3,GA16=$GA$4),LHR3.4,"")</f>
        <v/>
      </c>
      <c r="CE16" s="6" t="str">
        <f>IF(OR(EZ16&gt;0,GB16=$GB$1,FG16=$FG$5,FG16=$FG$6,FG16=$FG$1,FG16=$FG$2,GB16=$GB$2,GB16=$GB$3,GB16=$GB$4),LHR3.5,"")</f>
        <v/>
      </c>
      <c r="CF16" s="6" t="str">
        <f>IF(OR(EY16=$EY$1,EY16=$EY$4,EY16=$EY$5,EY16=$EY$6,EY16=$EY$7,EZ16&gt;0),LHR3.6,"")</f>
        <v/>
      </c>
      <c r="CG16" s="6" t="str">
        <f>IF(OR(EZ16&gt;0,FC16=$FC$1,FC16=$FC$2,FC16=$FC$3,FC16=$FC$4),LHR3.7,"")</f>
        <v/>
      </c>
      <c r="CH16" s="6" t="str">
        <f>IF(OR(GD16=$GD$1,GD16=$GD$3,EZ16&gt;0),LHR3.8,"")</f>
        <v/>
      </c>
      <c r="CI16" s="6" t="str">
        <f>IF(OR(EZ16&gt;0,FF16=$FF$2,FF16=$FF$6,FE16=$FE$2,FE16=$FE$6,FI16=$FI$2,FI16=$FI$6,FG16=$FG$2,FG16=$FG$6),LHR3.9,"")</f>
        <v/>
      </c>
      <c r="CJ16" s="6" t="str">
        <f>IF(OR(EZ16&gt;0,FA16&gt;0),LHR3.10,"")</f>
        <v/>
      </c>
      <c r="CK16" s="40" t="str">
        <f>IF(OR(EY16=$EY$1,EY16=$EY$6,EY16=$EY$7,EZ16&gt;0,FF16=$FF$1,FF16=$FF$2,FF16=$FF$5,FF16=$FF$6,FG16=$FG$1,FG16=$FG$2,FG16=$FG$5,FG16=$FG$6),LHR4.1,"")</f>
        <v/>
      </c>
      <c r="CL16" s="6" t="str">
        <f>IF(OR(FB16=$FB$1,FB16=$FB$5,EZ16&gt;0),LHR4.2,"")</f>
        <v/>
      </c>
      <c r="CM16" s="6" t="str">
        <f>IF(OR(EZ16&gt;0,GA16=$GA$2,GA16=$GA$4),LHR4.3,"")</f>
        <v/>
      </c>
      <c r="CN16" s="6" t="str">
        <f>IF(OR(EZ16&gt;0,GB16=$GB$2,GB16=$GB$4),LHR4.4,"")</f>
        <v/>
      </c>
      <c r="CO16" s="6" t="str">
        <f>IF(OR(EZ16&gt;0,FC16=$FC$1,FC16=$FC$3,FC16=$FC$4),LHR4.5,"")</f>
        <v/>
      </c>
      <c r="CP16" s="6" t="str">
        <f>IF(OR(GE16=$GE$1,GE16=$GE$2,GE16=$GE$4,GE16=$GE$5),LHR4.6,"")</f>
        <v/>
      </c>
      <c r="CQ16" s="6" t="str">
        <f>IF(OR(EZ16&gt;0,FF16=$FF$2,FF16=$FF$6,FE16=$FE$2,FE16=$FE$6,FI16=$FI$2,FI16=$FI$6,FG16=$FG$2,FG16=$FG$6),LHR4.7,"")</f>
        <v/>
      </c>
      <c r="CR16" s="6" t="str">
        <f>IF(OR(EZ16&gt;0,FG16=$FG$1,FG16=$FG$2,FG16=$FG$5,FG16=$FG$6),LHR4.8,"")</f>
        <v/>
      </c>
      <c r="CS16" s="6" t="str">
        <f>IF(OR(FE16=$FE$1,FE16=$FE$2,FE16=$FE$5,FE16=$FE$6),LHR4.9,"")</f>
        <v/>
      </c>
      <c r="CT16" s="6" t="str">
        <f>IF(OR(FM16=$FM$1,FM16=$FM$3,EZ16&gt;0),LHR4.10,"")</f>
        <v/>
      </c>
      <c r="CU16" s="6" t="str">
        <f>IF(OR(GF16=$GF$2,GF16=$GF$6),LHR4.11,"")</f>
        <v/>
      </c>
      <c r="CV16" s="6" t="str">
        <f>IF(OR(EO16=$EO$1,EO16=$EO$3),LHR4.12,"")</f>
        <v/>
      </c>
      <c r="CW16" s="40" t="str">
        <f>IF(OR(EY16=$EY$1,EY16=$EY$7,EZ16&gt;0,FF16=$FF$1,FF16=$FF$2,FF16=$FF$5,FF16=$FF$6,FG16=$FG$1,FG16=$FG$2,FG16=$FG$5,FG16=$FG$6),LHR5.1,"")</f>
        <v/>
      </c>
      <c r="CX16" s="6" t="str">
        <f>IF(AND(FZ16&gt;0,OR(EY16=$EY$1,EY16=$EY$4,EY16=$EY$5,EY16=$EY$6,EY16=$EY$7)),LHR5.2,"")</f>
        <v/>
      </c>
      <c r="CY16" s="6" t="str">
        <f>IF(OR(EZ16&gt;0,FC16=$FC$1,FC16=$FC$4),LHR5.3,"")</f>
        <v/>
      </c>
      <c r="CZ16" s="6" t="str">
        <f>IF(OR(GE16=$GE$1,GE16=$GE$3,GE16=$GE$4,GE16=$GE$6),LHR5.4,"")</f>
        <v/>
      </c>
      <c r="DA16" s="6" t="str">
        <f>IF(OR(EZ16&gt;0,FF16=$FF$2,FF16=$FF$6,FE16=$FE$2,FE16=$FE$6,FI16=$FI$2,FI16=$FI$6,FG16=$FG$2,FG16=$FG$6),LHR5.5,"")</f>
        <v/>
      </c>
      <c r="DB16" s="6" t="str">
        <f>IF(OR(FG16=$FG$2,FG16=$FG$6),LHR5.6,"")</f>
        <v/>
      </c>
      <c r="DC16" s="6" t="str">
        <f>IF(OR(FI16=$FI$1,FI16=$FI$2,FI16=$FI$5,FI16=$FI$6,FY16&gt;0),LHR5.7,"")</f>
        <v/>
      </c>
      <c r="DD16" s="6" t="str">
        <f>IF(OR(GC16=$GC$1,GC16=$GC$2),LHR5.8,"")</f>
        <v/>
      </c>
      <c r="DE16" s="38">
        <f>IF(OR(GF16="",GF16=$GF$3,GF16=$GF$4,GF16=$GF$7,GF16=$GF$8),LHR5.9,"")</f>
        <v>0.05</v>
      </c>
      <c r="DF16" s="7" t="str">
        <f>IF(E16&lt;2009,"N/A",IF(COUNTIF(BW16:DE16,"&lt;1")=35,"5",IF(COUNTIF(BW16:CV16,"&lt;1")=26,"4",IF(COUNTIF(BW16:CJ16,"&lt;1")=14,"3",IF(COUNTIF(BW16:BZ16,"&lt;1")=4,"2","1")))))</f>
        <v>1</v>
      </c>
      <c r="DG16" s="129">
        <f>IF(DF16="N/A","N/A",IF(DF16="1",SUM(BW16:BZ16)+1,IF(DF16="2",SUM(CA16:CJ16)+2,IF(DF16="3",SUM(CK16:CV16)+3,IF(DF16="4",SUM(CW16:DE16)+4,5)))))</f>
        <v>1</v>
      </c>
      <c r="DH16" s="41" t="str">
        <f>IF(OR(EY16=$EY$1,EY16=$EY$8,EZ16&gt;0,FF16=$FF$1,FF16=$FF$2,FF16=$FF$7,FF16=$FF$8,FG16=$FG$1,FG16=$FG$2,FG16=$FG$7,FG16=$FG$8),ES2.1,"")</f>
        <v/>
      </c>
      <c r="DI16" s="6" t="str">
        <f>IF(OR(FB16=$FB$1,FB16=$FB$2,FB16=$FB$7,FB16=$FB$8,EZ16&gt;0),ES2.2,"")</f>
        <v/>
      </c>
      <c r="DJ16" s="6" t="str">
        <f>IF(OR(EY16=$EY$1,EY16=$EY$8,EZ16&gt;0,FF16=$FF$1,FF16=$FF$2,FF16=$FF$7,FF16=$FF$8,FG16=$FG$1,FG16=$FG$2,FG16=$FG$7,FG16=$FG$8),ES2.3,"")</f>
        <v/>
      </c>
      <c r="DK16" s="6" t="str">
        <f>IF(OR(EY16=$EY$1,EY16=$EY$8,EZ16&gt;0,FF16=$FF$1,FF16=$FF$2,FF16=$FF$7,FF16=$FF$8,FG16=$FG$1,FG16=$FG$2,FG16=$FG$7,FG16=$FG$8),ES2.4,"")</f>
        <v/>
      </c>
      <c r="DL16" s="40" t="str">
        <f>IF(OR(FB16=$FB$1,FB16=$FB$7,EZ16&gt;0),ES3.1,"")</f>
        <v/>
      </c>
      <c r="DM16" s="6" t="str">
        <f>IF(OR(FB16=$FB$1,FB16=$FB$2,FB16=$FB$7,FB16=$FB$8,EZ16&gt;0),ES3.2,"")</f>
        <v/>
      </c>
      <c r="DN16" s="6" t="str">
        <f>IF(OR(EZ16&gt;0,FF16=$FF$1,FF16=$FF$2,FF16=$FF$7,FF16=$FF$8,GA16=$GA$1,GA16=$GA$2,GA16=$GA$5,GA16=$GA$6),ES3.3,"")</f>
        <v/>
      </c>
      <c r="DO16" s="6" t="str">
        <f>IF(OR(EZ16&gt;0,FG16=$FG$1,FG16=$FG$2,FG16=$FG$7,FG16=$FG$8,GB16=$GB$1,GB16=$GB$2,GB16=$GB$5,GB16=$GB$6),ES3.4,"")</f>
        <v/>
      </c>
      <c r="DP16" s="6" t="str">
        <f>IF(OR(EY16=$EY$1,EY16=$EY$8,EZ16&gt;0),ES3.5,"")</f>
        <v/>
      </c>
      <c r="DQ16" s="6" t="str">
        <f>IF(OR(EZ16&gt;0,FC16=$FC$1,FC16=$FC$5),ES3.6,"")</f>
        <v/>
      </c>
      <c r="DR16" s="6" t="str">
        <f>IF(OR(GD16=$GD$1,GD16=$GD$4,EZ16&gt;0),ES3.7,"")</f>
        <v/>
      </c>
      <c r="DS16" s="6" t="str">
        <f>IF(OR(EZ16&gt;0,FF16=$FF$2,FF16=$FF$8,FE16=$FE$2,FE16=$FE$8,FI16=$FI$2,FI16=$FI$8,FG16=$FG$2,FG16=$FG$8),ES3.8,"")</f>
        <v/>
      </c>
      <c r="DT16" s="6" t="str">
        <f>IF(OR(EZ16&gt;0),ES3.9,"")</f>
        <v/>
      </c>
      <c r="DU16" s="40" t="str">
        <f>IF(OR(FB16=$FB$1,FB16=$FB$7,EZ16&gt;0),ES4.1,"")</f>
        <v/>
      </c>
      <c r="DV16" s="6" t="str">
        <f>IF(OR(EZ16&gt;0,GA16=$GA$2,GA16=$GA$6),ES4.2,"")</f>
        <v/>
      </c>
      <c r="DW16" s="6" t="str">
        <f>IF(OR(EZ16&gt;0,GB16=$GB$2,GB16=$GB$6),ES4.3,"")</f>
        <v/>
      </c>
      <c r="DX16" s="6" t="str">
        <f>IF(OR(GE16=$GE$1,GE16=$GE$2,GE16=$GE$7,GE16=$GE$8),ES4.4,"")</f>
        <v/>
      </c>
      <c r="DY16" s="6" t="str">
        <f>IF(OR(EZ16&gt;0,FF16=$FF$2,FF16=$FF$8,FE16=$FE$2,FE16=$FE$8,FI16=$FI$2,FI16=$FI$8,FG16=$FG$2,FG16=$FG$8),ES4.5,"")</f>
        <v/>
      </c>
      <c r="DZ16" s="6" t="str">
        <f>IF(OR(EZ16&gt;0,FG16=$FG$1,FG16=$FG$2,FG16=$FG$7,FG16=$FG$8),ES4.6,"")</f>
        <v/>
      </c>
      <c r="EA16" s="6" t="str">
        <f>IF(OR(FE16=$FE$1,FE16=$FE$2,FE16=$FE$7,FE16=$FE$8),ES4.7,"")</f>
        <v/>
      </c>
      <c r="EB16" s="6" t="str">
        <f>IF(OR(FM16=$FM$1,FM16=$FM$4,EZ16&gt;0),ES4.8,"")</f>
        <v/>
      </c>
      <c r="EC16" s="6" t="str">
        <f>IF(OR(GF16=$GF$2,GF16=$GF$8),ES4.9,"")</f>
        <v/>
      </c>
      <c r="ED16" s="6" t="str">
        <f>IF(OR(EO16=$EO$1,EO16=$EO$3),ES4.10,"")</f>
        <v/>
      </c>
      <c r="EE16" s="40" t="str">
        <f>IF(OR(AND(FZ16&gt;0,EY16=$EY$1), AND(FZ16&gt;0,EY16=$EY$8)),ES5.1,"")</f>
        <v/>
      </c>
      <c r="EF16" s="6" t="str">
        <f>IF(OR(GE16=$GE$1,GE16=$GE$3,GE16=$GE$7,GE16=$GE$9),ES5.2,"")</f>
        <v/>
      </c>
      <c r="EG16" s="6" t="str">
        <f>IF(OR(EZ16&gt;0,FF16=$FF$2,FF16=$FF$8,FE16=$FE$2,FE16=$FE$8,FI16=$FI$2,FI16=$FI$8,FG16=$FG$2,FG16=$FG$8),ES5.3,"")</f>
        <v/>
      </c>
      <c r="EH16" s="6" t="str">
        <f>IF(OR(FG16=$FG$2,FG16=$FG$8),ES5.4,"")</f>
        <v/>
      </c>
      <c r="EI16" s="6" t="str">
        <f>IF(OR(FI16=$FI$1,FI16=$FI$2,FI16=$FI$7,FI16=$FI$8,FY16&gt;0),ES5.5,"")</f>
        <v/>
      </c>
      <c r="EJ16" s="6" t="str">
        <f>IF(OR(GC16=$GC$1,GC16=$GC$3),ES5.6,"")</f>
        <v/>
      </c>
      <c r="EK16" s="38">
        <f>IF(OR(GF16="",GF16=$GF$3,GF16=$GF$4,GF16=$GF$5,GF16=$GF$6),ES5.7,"")</f>
        <v>0.1</v>
      </c>
      <c r="EL16" s="104" t="str">
        <f>IF(E16&lt;2010,"N/A",IF(COUNTIF(DH16:EK16,"&lt;1")=30,"5",IF(COUNTIF(DH16:ED16,"&lt;1")=23,"4",IF(COUNTIF(DH16:DT16,"&lt;1")=13,"3",IF(COUNTIF(DH16:DK16,"&lt;1")=4,"2","1")))))</f>
        <v>1</v>
      </c>
      <c r="EM16" s="129">
        <f>IF(EL16="N/A","N/A",IF(EL16="1",SUM(DH16:DK16)+1,IF(EL16="2",SUM(DL16:DT16)+2,IF(EL16="3",SUM(DU16:ED16)+3,IF(EL16="4",SUM(EE16:EK16)+4,5)))))</f>
        <v>1</v>
      </c>
      <c r="EN16" s="1"/>
      <c r="EO16" s="43"/>
      <c r="EP16" s="1"/>
      <c r="EQ16" s="1"/>
      <c r="ER16" s="43"/>
      <c r="ES16" s="1"/>
      <c r="ET16" s="1"/>
      <c r="EV16" s="44"/>
      <c r="FC16" s="44"/>
      <c r="FE16" s="1"/>
      <c r="FI16" s="44"/>
      <c r="FK16" s="1"/>
      <c r="FL16" s="1"/>
      <c r="FM16" s="1"/>
      <c r="FN16" s="1"/>
      <c r="FO16" s="1"/>
      <c r="FT16" s="1"/>
      <c r="FU16" s="1"/>
      <c r="FX16" s="44"/>
      <c r="FY16" s="1"/>
      <c r="FZ16" s="44"/>
      <c r="GA16" s="43"/>
      <c r="GB16" s="1"/>
      <c r="GC16" s="44"/>
      <c r="GF16" s="45"/>
      <c r="GG16" s="74" t="s">
        <v>162</v>
      </c>
      <c r="GH16" s="42">
        <f>COUNTIF(EO16:GF16,"*")</f>
        <v>0</v>
      </c>
    </row>
    <row r="17" spans="1:190" s="42" customFormat="1" x14ac:dyDescent="0.25">
      <c r="A17" s="42" t="e">
        <f>VLOOKUP(C17,Sheet1!$A$1:$B$65,2,)</f>
        <v>#N/A</v>
      </c>
      <c r="B17" s="46" t="s">
        <v>280</v>
      </c>
      <c r="C17" s="47" t="s">
        <v>281</v>
      </c>
      <c r="D17" s="47"/>
      <c r="E17" s="61">
        <v>2013</v>
      </c>
      <c r="F17" s="5">
        <f>IF(OR(ER17=$ER$1,ER17=$ER$2,ER17=$ER$3,ER17=$ER$6,ER17=$ER$7,ES17&gt;0,EW17&gt;0,EY17&gt;0,EU17&gt;0,EZ17&gt;0,FD17&gt;0,FF17&gt;0,FG17&gt;0,FI17&gt;0,FE17&gt;0),SM_2.1,"")</f>
        <v>0.2</v>
      </c>
      <c r="G17" s="5">
        <f>IF(OR(EO17=$EO$4,EQ17&gt;0,ER17=$ER$1, ER17=$ER$2,ER17=$ER$3,ER17=$ER$4,ES17&gt;0,EV17&gt;0,EZ17&gt;0,FD17&gt;0,FF17&gt;0,FG17&gt;0,FI17&gt;0,FE17&gt;0),SM_2.2,"")</f>
        <v>0.35</v>
      </c>
      <c r="H17" s="6">
        <f>IF(OR(EO17&gt;0,EP17&gt;0,EQ17&gt;0,ER17=$ER$1,ER17=$ER$2,ER17=$ER$3,ER17=$ER$4,ER17=$ER$6,ER17=$ER$7,ES17&gt;0,ET17&gt;0,EV17&gt;0,EZ17&gt;0,FD17&gt;0,FF17&gt;0,FG17&gt;0,FI17&gt;0,FE17&gt;0),SM_2.3,"")</f>
        <v>0.3</v>
      </c>
      <c r="I17" s="38">
        <f>IF(OR(ER17=$ER$1,ER17=$ER$2,ER17=$ER$3,ER17=$ER$6,ER17=$ER$7,ES17&gt;0,EW17=$EW$2,EW17=$EW$3,EW17=$EW$4,EY17&gt;0,EU17&gt;0,EZ17&gt;0,FD17&gt;0,FF17&gt;0,FG17&gt;0,FI17&gt;0,FE17&gt;0),SM_2.4,"")</f>
        <v>0.15</v>
      </c>
      <c r="J17" s="6" t="str">
        <f>IF(OR(ER17=$ER$3,EW17=$EW$2,EW17=$EW$3,EW17=$EW$4,EY17&gt;0,EU17&gt;0,EZ17&gt;0,FD17&gt;0,FF17&gt;0,FG17&gt;0,FI17&gt;0,FE17&gt;0),SM_3.1,"")</f>
        <v/>
      </c>
      <c r="K17" s="6" t="str">
        <f>IF(OR(EZ17&gt;0,FD17&gt;0,FF17&gt;0,FG17&gt;0,FI17&gt;0,FE17&gt;0),SM_3.2,"")</f>
        <v/>
      </c>
      <c r="L17" s="38" t="str">
        <f>IF(OR(ER17=$ER$1,ER17=$ER$3,ER17=$ER$6,ER17=$ER$7,EV17&gt;0,EW17=$EW$2,EW17=$EW$3,EW17=$EW$4,EY17&gt;0,EU17&gt;0,EZ17&gt;0,FD17&gt;0,FF17&gt;0,FG17&gt;0,FI17&gt;0,FE17&gt;0),SM_3.3,"")</f>
        <v/>
      </c>
      <c r="M17" s="6">
        <f>IF(OR(ES17&gt;0,EU17&gt;1),SM_4.1,"")</f>
        <v>0.2</v>
      </c>
      <c r="N17" s="6" t="str">
        <f>IF(OR(EZ17&gt;0,FD17=$FD$2,FF17=$FF$2,FF17=$FF$4,FF17=$FF$6,FF17=$FF$8,FG17&gt;0,FI17&gt;0,FE17&gt;0),SM_4.2,"")</f>
        <v/>
      </c>
      <c r="O17" s="6" t="str">
        <f>IF(OR(EZ17&gt;0,FD17=$FD$2,FE17=$FE$2,FE17=$FE$4,FE17=$FE$6,FE17=$FE$8,FF17=$FF$2,FF17=$FF$4,FF17=$FF$6,FF17=$FF$8,FG17=$FG$2,FG17=$FG$4,FG17=$FG$6,FG17=$FG$8,FI17=$FI$2,FI17=$FI$4,FI17=$FI$6,FI17=$FI$8),SM_4.3,"")</f>
        <v/>
      </c>
      <c r="P17" s="6" t="str">
        <f>IF(OR(FD17&gt;0,FI17&gt;0),SM_4.4,"")</f>
        <v/>
      </c>
      <c r="Q17" s="38" t="str">
        <f>IF(OR(FQ17=$FQ$2,FQ17=$FQ$1),SM_4.5,"")</f>
        <v/>
      </c>
      <c r="R17" s="6" t="str">
        <f>IF(OR(ET17&gt;0),SM_5.1,"")</f>
        <v/>
      </c>
      <c r="S17" s="6" t="str">
        <f>IF(OR(FB17&gt;0),SM_5.2,"")</f>
        <v/>
      </c>
      <c r="T17" s="6" t="str">
        <f>IF(OR(FR17=$FR$1,FR17=$FR$2),SM_5.3,"")</f>
        <v/>
      </c>
      <c r="U17" s="38" t="str">
        <f>IF(OR(FY17&gt;0),SM_5.4,"")</f>
        <v/>
      </c>
      <c r="V17" s="94" t="str">
        <f>IF(COUNTIF(F17:U17,"&lt;1")=16,"5",IF(COUNTIF(F17:Q17,"&lt;1")=12,"4",IF(COUNTIF(F17:L17,"&lt;1")=7,"3",IF(COUNTIF(F17:I17,"&lt;1")=4,"2","1"))))</f>
        <v>2</v>
      </c>
      <c r="W17" s="129">
        <f>IF(V17="1",SUM(F17:I17)+1,IF(V17="2",SUM(J17:L17)+2,IF(V17="3",SUM(M17:Q17)+3,IF(V17="4",SUM(R17:U17)+4,5))))</f>
        <v>2</v>
      </c>
      <c r="X17" s="5">
        <f>IF(OR(EO17&gt;0,EP17&gt;0,EQ17&gt;0,ER17=$ER$1,ER17=$ER$2,ER17=$ER$3,ER17=$ER$4,ER17=$ER$6,ER17=$ER$7,ER17=$ER$8,ES17&gt;0,ET17&gt;0,EV17&gt;0,EZ17&gt;0,FD17&gt;0,FF17&gt;0,FG17&gt;0,FI17&gt;0,FE17&gt;0),SS_2.1,"")</f>
        <v>0.2</v>
      </c>
      <c r="Y17" s="5">
        <f>IF(OR(EO17=$EO$1,ER17=$ER$1,ER17=$ER$6,ER17=$ER$7,ER17=$ER$8,FJ17&gt;0),SS_2.2,"")</f>
        <v>0.3</v>
      </c>
      <c r="Z17" s="38" t="str">
        <f>IF(OR(FJ17&gt;0,FO17&gt;0),SS_2.3,"")</f>
        <v/>
      </c>
      <c r="AA17" s="5" t="str">
        <f>IF(OR(FN17&gt;0,FJ17=$FJ$2,FJ17=$FJ$3),SS_3.1,"")</f>
        <v/>
      </c>
      <c r="AB17" s="6">
        <f>IF(OR(FK17&gt;0),SS_3.2,"")</f>
        <v>0.4</v>
      </c>
      <c r="AC17" s="38">
        <f>IF(OR(ES17&gt;0,ER17=$ER$1,ER17=$ER$4,ER17=$ER$8,FL17&gt;0),SS_3.3,"")</f>
        <v>0.4</v>
      </c>
      <c r="AD17" s="6" t="str">
        <f>IF(AND(FK17&gt;0,FJ17=$FJ$2,FJ17=$FJ$3),SS_4.1,"")</f>
        <v/>
      </c>
      <c r="AE17" s="6" t="str">
        <f>IF(OR(FJ17=$FJ$2,FJ17=$FJ$3,EZ17&gt;0,FN17&gt;0),SS_4.2,"")</f>
        <v/>
      </c>
      <c r="AF17" s="6" t="str">
        <f>IF(OR(EU17&gt;0,EW17=$EW$2,EW17=$EW$3,EW17=$EW$4,EY17&gt;0,EZ17&gt;0),SS_4.3,"")</f>
        <v/>
      </c>
      <c r="AG17" s="6" t="str">
        <f>IF(OR(FJ17=$FJ$3,FQ17&gt;0,EZ17&gt;0),SS_4.4,"")</f>
        <v/>
      </c>
      <c r="AH17" s="6" t="str">
        <f>IF(OR(FE17&gt;0,FF17&gt;0,FG17&gt;0,FD17&gt;0,EZ17&gt;0,FI17&gt;0),SS_4.5,"")</f>
        <v/>
      </c>
      <c r="AI17" s="38" t="str">
        <f>IF(OR(EV17&gt;0,FZ17&gt;0,FH17&gt;0,FD17&gt;0,FI17&gt;0),SS_4.6,"")</f>
        <v/>
      </c>
      <c r="AJ17" s="5">
        <f>IF(OR(FK17=$FK$3,FZ17=$FZ$1),SS_5.1,"")</f>
        <v>0.1</v>
      </c>
      <c r="AK17" s="6" t="str">
        <f>IF(OR(FZ17=$FZ$1,FZ17=$FZ$2,FZ17=$FZ$4,FZ17=$FZ$5,FZ17=$FZ$7),SS_5.2,"")</f>
        <v/>
      </c>
      <c r="AL17" s="6" t="str">
        <f>IF(OR(FZ17=$FZ$4,FY17&gt;0,ER17=$ER$8),SS_5.3,"")</f>
        <v/>
      </c>
      <c r="AM17" s="6">
        <f>IF(FP17&gt;0,SS_5.4,"")</f>
        <v>0.35</v>
      </c>
      <c r="AN17" s="94" t="str">
        <f>IF(COUNTIF(X17:AM17,"&lt;1")=16,"5",IF(COUNTIF(X17:AI17,"&lt;1")=12,"4",IF(COUNTIF(X17:AC17,"&lt;1")=6,"3",IF(COUNTIF(X17:Z17,"&lt;1")=3,"2","1"))))</f>
        <v>1</v>
      </c>
      <c r="AO17" s="129">
        <f>IF(AN17="1",SUM(X17:Z17)+1,IF(AN17="2",SUM(AA17:AC17)+2,IF(AN17="3",SUM(AD17:AI17)+3,IF(AN17="4",SUM(AJ17:AM17)+4,5))))</f>
        <v>1.5</v>
      </c>
      <c r="AP17" s="5">
        <f>IF(OR(ES17&gt;0,ER17=$ER$1,EO17&gt;0,EP17&gt;0,EQ17&gt;0,EU17&gt;0,EV17&gt;0,FV17&gt;0,FD17&gt;0),CM2.1,"")</f>
        <v>0.25</v>
      </c>
      <c r="AQ17" s="6">
        <f>IF(OR(ES17&gt;0,ER17=$ER$1,ER17=$ER$5,ER17=$ER$3,ER17=$ER$8,ER17=$ER$9,FS17=$FS$3,FS17=$FS$4),CM2.2,"")</f>
        <v>0.25</v>
      </c>
      <c r="AR17" s="6">
        <f>IF(OR(ES17&gt;0,ER17&gt;0,FV17&gt;0),CM2.3,"")</f>
        <v>0.25</v>
      </c>
      <c r="AS17" s="38">
        <f>IF(OR(ES17&gt;0,ER17=$ER$1,ER17=$ER$3,ER17=$ER$8,ER17=$ER$9,FT17&gt;0),CM2.4,"")</f>
        <v>0.25</v>
      </c>
      <c r="AT17" s="6" t="str">
        <f>IF(OR(FS17&gt;0),CM3.1,"")</f>
        <v/>
      </c>
      <c r="AU17" s="6" t="str">
        <f>IF(ER17=$ER$9,CM3.2,"")</f>
        <v/>
      </c>
      <c r="AV17" s="6" t="str">
        <f>IF(OR(FS17=$FS$3,FS17=$FS$4),CM3.3,"")</f>
        <v/>
      </c>
      <c r="AW17" s="6" t="str">
        <f>IF(OR(FQ17=$FQ$1,FQ17=$FQ$4,FR17=$FR$1,FR17=$FR$4),CM3.4,"")</f>
        <v/>
      </c>
      <c r="AX17" s="38" t="str">
        <f>IF(OR(FZ17=$FZ$1,FZ17=$FZ$2,FT17=$FT$3,FT17=$FT$2),CM3.5,"")</f>
        <v/>
      </c>
      <c r="AY17" s="6" t="str">
        <f>IF(OR(FS17&gt;0),CM4.1,"")</f>
        <v/>
      </c>
      <c r="AZ17" s="6" t="str">
        <f>IF(OR(FV17=$FV$2),CM4.2,"")</f>
        <v/>
      </c>
      <c r="BA17" s="38" t="str">
        <f>IF(OR(FZ17&gt;0,FT17=$FT$3),CM4.3,"")</f>
        <v/>
      </c>
      <c r="BB17" s="6" t="str">
        <f>IF(OR(FT17=$FT$3,FV17=$FV$3),CM5.1,"")</f>
        <v/>
      </c>
      <c r="BC17" s="6" t="str">
        <f>IF(OR(AND(FX17&gt;0,FQ17=$FQ$4), AND(FX17&gt;0,FQ17=$FQ$1)),CM5.2,"")</f>
        <v/>
      </c>
      <c r="BD17" s="6" t="str">
        <f>IF(OR(FZ17&gt;0),CM5.3,"")</f>
        <v/>
      </c>
      <c r="BE17" s="38" t="str">
        <f>IF(FU17=$FU$2,CM5.4,"")</f>
        <v/>
      </c>
      <c r="BF17" s="94" t="str">
        <f>IF(COUNTIF(AP17:BE17,"&lt;1")=16,"5",IF(COUNTIF(AP17:BA17,"&lt;1")=12,"4",IF(COUNTIF(AP17:AX17,"&lt;1")=9,"3",IF(COUNTIF(AP17:AS17,"&lt;1")=4,"2","1"))))</f>
        <v>2</v>
      </c>
      <c r="BG17" s="129">
        <f>IF(BF17="1",SUM(AP17:AS17)+1,IF(BF17="2",SUM(AT17:AX17)+2,IF(BF17="3",SUM(AY17:BA17)+3,IF(BF17="4",SUM(BB17:BE17)+4,5))))</f>
        <v>2</v>
      </c>
      <c r="BH17" s="5">
        <f>IF(OR(ER17=$ER$1,ER17=$ER$6,ER17=$ER$7,ER17=$ER$9,ES17&gt;0,EX17&gt;0,FD17&gt;0,FZ17&gt;0,EW17&gt;0,EY17&gt;0,EZ17&gt;0,EV17&gt;0,EU17&gt;0,FE17&gt;0,FF17&gt;0,FG17&gt;0,FI17&gt;0),SRM2.1,"")</f>
        <v>0.4</v>
      </c>
      <c r="BI17" s="5">
        <f>IF(OR(FD17&gt;0,FZ17&gt;0,ER17=$ER$7,EW17&gt;0,EX17&gt;0,EY17&gt;0,EZ17&gt;0,FE17&gt;0,FF17&gt;0,FG17&gt;0,FI17&gt;0),SRM2.2,"")</f>
        <v>0.4</v>
      </c>
      <c r="BJ17" s="6" t="str">
        <f>IF(OR(FX17&gt;0,FZ17&gt;0),SRM2.3,"")</f>
        <v/>
      </c>
      <c r="BK17" s="6" t="str">
        <f>IF(OR(FF17&gt;0,FD17&gt;0,FE17&gt;0,FZ17&gt;0,FG17&gt;0,FI17&gt;0),SRM2.4,"")</f>
        <v/>
      </c>
      <c r="BL17" s="39">
        <f>IF(OR(FD17&gt;0,FZ17&gt;0,ER17=$ER$7,FE17&gt;0,FF17&gt;0,FG17&gt;0,FI17&gt;0,FP17&gt;0),SRM3.1,"")</f>
        <v>0.4</v>
      </c>
      <c r="BM17" s="6" t="str">
        <f>IF(OR(FD17&gt;0,FZ17&gt;0,ER17=$ER$7,EW17=$EW$2,EW17=$EW$3,EW17=$EW$4,EX17&gt;0,EY17&gt;0,EZ17&gt;0,FE17&gt;0,FF17&gt;0,FG17&gt;0,FI17&gt;0),SRM3.2,"")</f>
        <v/>
      </c>
      <c r="BN17" s="6">
        <f>IF(OR(FP17&gt;0,FZ17&gt;0),SRM3.3,"")</f>
        <v>0.1</v>
      </c>
      <c r="BO17" s="40" t="str">
        <f>IF(OR(FZ17&gt;1),SRM4.1,"")</f>
        <v/>
      </c>
      <c r="BP17" s="6" t="str">
        <f>IF(OR(ER17=$ER$8,ER17=$ER$9,EV17&gt;0,FQ17&gt;0,FR17&gt;0),SRM4.2,"")</f>
        <v/>
      </c>
      <c r="BQ17" s="6" t="str">
        <f>IF(OR(FW17&gt;0),SRM4.3,"")</f>
        <v/>
      </c>
      <c r="BR17" s="40" t="str">
        <f>IF(OR(GD17&gt;0,GE17&gt;0),SRM5.1,"")</f>
        <v/>
      </c>
      <c r="BS17" s="6" t="str">
        <f>IF(OR(ER17=$ER$8,ER17=$ER$9,FZ17&gt;0),SRM5.2,"")</f>
        <v/>
      </c>
      <c r="BT17" s="6" t="str">
        <f>IF(OR(ER17=$ER$8,ER17=$ER$9,FY17&gt;0,FZ17&gt;0),SRM5.3,"")</f>
        <v/>
      </c>
      <c r="BU17" s="94" t="str">
        <f>IF(COUNTIF(BH17:BT17,"&lt;1")=13,"5",IF(COUNTIF(BH17:BQ17,"&lt;1")=10,"4",IF(COUNTIF(BH17:BN17,"&lt;1")=7,"3",IF(COUNTIF(BH17:BK17,"&lt;1")=4,"2","1"))))</f>
        <v>1</v>
      </c>
      <c r="BV17" s="129">
        <f>IF(BU17="1",SUM(BH17:BK17)+1,IF(BU17="2",SUM(BL17:BN17)+2,IF(BU17="3",SUM(BO17:BQ17)+3,IF(BU17="4",SUM(BR17:BT17)+4,5))))</f>
        <v>1.8</v>
      </c>
      <c r="BW17" s="41" t="str">
        <f>IF(OR(EY17=$EY$1,EY17=$EY$4,EY17=$EY$5,EY17=$EY$6,EY17=$EY$7,EZ17&gt;0,FF17=$FF$1,FF17=$FF$2,FF17=$FF$5,FF17=$FF$6,FG17=$FG$1,FG17=$FG$2,FG17=$FG$5,FG17=$FG$6),LHR2.1,"")</f>
        <v/>
      </c>
      <c r="BX17" s="6" t="str">
        <f>IF(OR(FB17=$FB$1,FB17=$FB$2,FB17=$FB$5,FB17=$FB$6,EZ17&gt;0),LHR2.2,"")</f>
        <v/>
      </c>
      <c r="BY17" s="6" t="str">
        <f>IF(OR(EY17=$EY$1,EY17=$EY$4,EY17=$EY$5,EY17=$EY$6,EY17=$EY$7,EZ17&gt;0,FF17=$FF$1,FF17=$FF$2,FF17=$FF$5,FF17=$FF$6,FG17=$FG$1,FG17=$FG$2,FG17=$FG$5,FG17=$FG$6),LHR2.3,"")</f>
        <v/>
      </c>
      <c r="BZ17" s="6" t="str">
        <f>IF(OR(EY17=$EY$1,EY17=$EY$4,EY17=$EY$5,EY17=$EY$6,EY17=$EY$7,EZ17&gt;0,FF17=$FF$1,FF17=$FF$2,FF17=$FF$5,FF17=$FF$6,FG17=$FG$1,FG17=$FG$2,FG17=$FG$5,FG17=$FG$6),LHR2.4,"")</f>
        <v/>
      </c>
      <c r="CA17" s="40" t="str">
        <f>IF(OR(EY17=$EY$1,EY17=$EY$5,EY17=$EY$6,EY17=$EY$7,EZ17&gt;0,FF17=$FF$1,FF17=$FF$2,FF17=$FF$5,FF17=$FF$6,FG17=$FG$1,FG17=$FG$2,FG17=$FG$5,FG17=$FG$6),LHR3.1,"")</f>
        <v/>
      </c>
      <c r="CB17" s="6" t="str">
        <f>IF(OR(FB17=$FB$1,FB17=$FB$5,EZ17&gt;0),LHR3.2,"")</f>
        <v/>
      </c>
      <c r="CC17" s="6" t="str">
        <f>IF(OR(FB17=$FB$1,FB17=$FB$2,FB17=$FB$5,FB17=$FB$6,EZ17&gt;0),LHR3.3,"")</f>
        <v/>
      </c>
      <c r="CD17" s="6" t="str">
        <f>IF(OR(EZ17&gt;0,GA17=$GA$1,FF17=$FF$5,FF17=$FF$6,FF17=$FF$1,FF17=$FF$2,GA17=$GA$2,GA17=$GA$3,GA17=$GA$4),LHR3.4,"")</f>
        <v/>
      </c>
      <c r="CE17" s="6" t="str">
        <f>IF(OR(EZ17&gt;0,GB17=$GB$1,FG17=$FG$5,FG17=$FG$6,FG17=$FG$1,FG17=$FG$2,GB17=$GB$2,GB17=$GB$3,GB17=$GB$4),LHR3.5,"")</f>
        <v/>
      </c>
      <c r="CF17" s="6" t="str">
        <f>IF(OR(EY17=$EY$1,EY17=$EY$4,EY17=$EY$5,EY17=$EY$6,EY17=$EY$7,EZ17&gt;0),LHR3.6,"")</f>
        <v/>
      </c>
      <c r="CG17" s="6" t="str">
        <f>IF(OR(EZ17&gt;0,FC17=$FC$1,FC17=$FC$2,FC17=$FC$3,FC17=$FC$4),LHR3.7,"")</f>
        <v/>
      </c>
      <c r="CH17" s="6" t="str">
        <f>IF(OR(GD17=$GD$1,GD17=$GD$3,EZ17&gt;0),LHR3.8,"")</f>
        <v/>
      </c>
      <c r="CI17" s="6" t="str">
        <f>IF(OR(EZ17&gt;0,FF17=$FF$2,FF17=$FF$6,FE17=$FE$2,FE17=$FE$6,FI17=$FI$2,FI17=$FI$6,FG17=$FG$2,FG17=$FG$6),LHR3.9,"")</f>
        <v/>
      </c>
      <c r="CJ17" s="6" t="str">
        <f>IF(OR(EZ17&gt;0,FA17&gt;0),LHR3.10,"")</f>
        <v/>
      </c>
      <c r="CK17" s="40" t="str">
        <f>IF(OR(EY17=$EY$1,EY17=$EY$6,EY17=$EY$7,EZ17&gt;0,FF17=$FF$1,FF17=$FF$2,FF17=$FF$5,FF17=$FF$6,FG17=$FG$1,FG17=$FG$2,FG17=$FG$5,FG17=$FG$6),LHR4.1,"")</f>
        <v/>
      </c>
      <c r="CL17" s="6" t="str">
        <f>IF(OR(FB17=$FB$1,FB17=$FB$5,EZ17&gt;0),LHR4.2,"")</f>
        <v/>
      </c>
      <c r="CM17" s="6" t="str">
        <f>IF(OR(EZ17&gt;0,GA17=$GA$2,GA17=$GA$4),LHR4.3,"")</f>
        <v/>
      </c>
      <c r="CN17" s="6" t="str">
        <f>IF(OR(EZ17&gt;0,GB17=$GB$2,GB17=$GB$4),LHR4.4,"")</f>
        <v/>
      </c>
      <c r="CO17" s="6" t="str">
        <f>IF(OR(EZ17&gt;0,FC17=$FC$1,FC17=$FC$3,FC17=$FC$4),LHR4.5,"")</f>
        <v/>
      </c>
      <c r="CP17" s="6" t="str">
        <f>IF(OR(GE17=$GE$1,GE17=$GE$2,GE17=$GE$4,GE17=$GE$5),LHR4.6,"")</f>
        <v/>
      </c>
      <c r="CQ17" s="6" t="str">
        <f>IF(OR(EZ17&gt;0,FF17=$FF$2,FF17=$FF$6,FE17=$FE$2,FE17=$FE$6,FI17=$FI$2,FI17=$FI$6,FG17=$FG$2,FG17=$FG$6),LHR4.7,"")</f>
        <v/>
      </c>
      <c r="CR17" s="6" t="str">
        <f>IF(OR(EZ17&gt;0,FG17=$FG$1,FG17=$FG$2,FG17=$FG$5,FG17=$FG$6),LHR4.8,"")</f>
        <v/>
      </c>
      <c r="CS17" s="6" t="str">
        <f>IF(OR(FE17=$FE$1,FE17=$FE$2,FE17=$FE$5,FE17=$FE$6),LHR4.9,"")</f>
        <v/>
      </c>
      <c r="CT17" s="6" t="str">
        <f>IF(OR(FM17=$FM$1,FM17=$FM$3,EZ17&gt;0),LHR4.10,"")</f>
        <v/>
      </c>
      <c r="CU17" s="6" t="str">
        <f>IF(OR(GF17=$GF$2,GF17=$GF$6),LHR4.11,"")</f>
        <v/>
      </c>
      <c r="CV17" s="6">
        <f>IF(OR(EO17=$EO$1,EO17=$EO$3),LHR4.12,"")</f>
        <v>0.05</v>
      </c>
      <c r="CW17" s="40" t="str">
        <f>IF(OR(EY17=$EY$1,EY17=$EY$7,EZ17&gt;0,FF17=$FF$1,FF17=$FF$2,FF17=$FF$5,FF17=$FF$6,FG17=$FG$1,FG17=$FG$2,FG17=$FG$5,FG17=$FG$6),LHR5.1,"")</f>
        <v/>
      </c>
      <c r="CX17" s="6" t="str">
        <f>IF(AND(FZ17&gt;0,OR(EY17=$EY$1,EY17=$EY$4,EY17=$EY$5,EY17=$EY$6,EY17=$EY$7)),LHR5.2,"")</f>
        <v/>
      </c>
      <c r="CY17" s="6" t="str">
        <f>IF(OR(EZ17&gt;0,FC17=$FC$1,FC17=$FC$4),LHR5.3,"")</f>
        <v/>
      </c>
      <c r="CZ17" s="6" t="str">
        <f>IF(OR(GE17=$GE$1,GE17=$GE$3,GE17=$GE$4,GE17=$GE$6),LHR5.4,"")</f>
        <v/>
      </c>
      <c r="DA17" s="6" t="str">
        <f>IF(OR(EZ17&gt;0,FF17=$FF$2,FF17=$FF$6,FE17=$FE$2,FE17=$FE$6,FI17=$FI$2,FI17=$FI$6,FG17=$FG$2,FG17=$FG$6),LHR5.5,"")</f>
        <v/>
      </c>
      <c r="DB17" s="6" t="str">
        <f>IF(OR(FG17=$FG$2,FG17=$FG$6),LHR5.6,"")</f>
        <v/>
      </c>
      <c r="DC17" s="6" t="str">
        <f>IF(OR(FI17=$FI$1,FI17=$FI$2,FI17=$FI$5,FI17=$FI$6,FY17&gt;0),LHR5.7,"")</f>
        <v/>
      </c>
      <c r="DD17" s="6" t="str">
        <f>IF(OR(GC17=$GC$1,GC17=$GC$2),LHR5.8,"")</f>
        <v/>
      </c>
      <c r="DE17" s="38">
        <f>IF(OR(GF17="",GF17=$GF$3,GF17=$GF$4,GF17=$GF$7,GF17=$GF$8),LHR5.9,"")</f>
        <v>0.05</v>
      </c>
      <c r="DF17" s="7" t="str">
        <f>IF(E17&lt;2009,"N/A",IF(COUNTIF(BW17:DE17,"&lt;1")=35,"5",IF(COUNTIF(BW17:CV17,"&lt;1")=26,"4",IF(COUNTIF(BW17:CJ17,"&lt;1")=14,"3",IF(COUNTIF(BW17:BZ17,"&lt;1")=4,"2","1")))))</f>
        <v>1</v>
      </c>
      <c r="DG17" s="129">
        <f>IF(DF17="N/A","N/A",IF(DF17="1",SUM(BW17:BZ17)+1,IF(DF17="2",SUM(CA17:CJ17)+2,IF(DF17="3",SUM(CK17:CV17)+3,IF(DF17="4",SUM(CW17:DE17)+4,5)))))</f>
        <v>1</v>
      </c>
      <c r="DH17" s="41" t="str">
        <f>IF(OR(EY17=$EY$1,EY17=$EY$8,EZ17&gt;0,FF17=$FF$1,FF17=$FF$2,FF17=$FF$7,FF17=$FF$8,FG17=$FG$1,FG17=$FG$2,FG17=$FG$7,FG17=$FG$8),ES2.1,"")</f>
        <v/>
      </c>
      <c r="DI17" s="6" t="str">
        <f>IF(OR(FB17=$FB$1,FB17=$FB$2,FB17=$FB$7,FB17=$FB$8,EZ17&gt;0),ES2.2,"")</f>
        <v/>
      </c>
      <c r="DJ17" s="6" t="str">
        <f>IF(OR(EY17=$EY$1,EY17=$EY$8,EZ17&gt;0,FF17=$FF$1,FF17=$FF$2,FF17=$FF$7,FF17=$FF$8,FG17=$FG$1,FG17=$FG$2,FG17=$FG$7,FG17=$FG$8),ES2.3,"")</f>
        <v/>
      </c>
      <c r="DK17" s="6" t="str">
        <f>IF(OR(EY17=$EY$1,EY17=$EY$8,EZ17&gt;0,FF17=$FF$1,FF17=$FF$2,FF17=$FF$7,FF17=$FF$8,FG17=$FG$1,FG17=$FG$2,FG17=$FG$7,FG17=$FG$8),ES2.4,"")</f>
        <v/>
      </c>
      <c r="DL17" s="40" t="str">
        <f>IF(OR(FB17=$FB$1,FB17=$FB$7,EZ17&gt;0),ES3.1,"")</f>
        <v/>
      </c>
      <c r="DM17" s="6" t="str">
        <f>IF(OR(FB17=$FB$1,FB17=$FB$2,FB17=$FB$7,FB17=$FB$8,EZ17&gt;0),ES3.2,"")</f>
        <v/>
      </c>
      <c r="DN17" s="6" t="str">
        <f>IF(OR(EZ17&gt;0,FF17=$FF$1,FF17=$FF$2,FF17=$FF$7,FF17=$FF$8,GA17=$GA$1,GA17=$GA$2,GA17=$GA$5,GA17=$GA$6),ES3.3,"")</f>
        <v/>
      </c>
      <c r="DO17" s="6" t="str">
        <f>IF(OR(EZ17&gt;0,FG17=$FG$1,FG17=$FG$2,FG17=$FG$7,FG17=$FG$8,GB17=$GB$1,GB17=$GB$2,GB17=$GB$5,GB17=$GB$6),ES3.4,"")</f>
        <v/>
      </c>
      <c r="DP17" s="6" t="str">
        <f>IF(OR(EY17=$EY$1,EY17=$EY$8,EZ17&gt;0),ES3.5,"")</f>
        <v/>
      </c>
      <c r="DQ17" s="6" t="str">
        <f>IF(OR(EZ17&gt;0,FC17=$FC$1,FC17=$FC$5),ES3.6,"")</f>
        <v/>
      </c>
      <c r="DR17" s="6" t="str">
        <f>IF(OR(GD17=$GD$1,GD17=$GD$4,EZ17&gt;0),ES3.7,"")</f>
        <v/>
      </c>
      <c r="DS17" s="6" t="str">
        <f>IF(OR(EZ17&gt;0,FF17=$FF$2,FF17=$FF$8,FE17=$FE$2,FE17=$FE$8,FI17=$FI$2,FI17=$FI$8,FG17=$FG$2,FG17=$FG$8),ES3.8,"")</f>
        <v/>
      </c>
      <c r="DT17" s="6" t="str">
        <f>IF(OR(EZ17&gt;0),ES3.9,"")</f>
        <v/>
      </c>
      <c r="DU17" s="40" t="str">
        <f>IF(OR(FB17=$FB$1,FB17=$FB$7,EZ17&gt;0),ES4.1,"")</f>
        <v/>
      </c>
      <c r="DV17" s="6" t="str">
        <f>IF(OR(EZ17&gt;0,GA17=$GA$2,GA17=$GA$6),ES4.2,"")</f>
        <v/>
      </c>
      <c r="DW17" s="6" t="str">
        <f>IF(OR(EZ17&gt;0,GB17=$GB$2,GB17=$GB$6),ES4.3,"")</f>
        <v/>
      </c>
      <c r="DX17" s="6" t="str">
        <f>IF(OR(GE17=$GE$1,GE17=$GE$2,GE17=$GE$7,GE17=$GE$8),ES4.4,"")</f>
        <v/>
      </c>
      <c r="DY17" s="6" t="str">
        <f>IF(OR(EZ17&gt;0,FF17=$FF$2,FF17=$FF$8,FE17=$FE$2,FE17=$FE$8,FI17=$FI$2,FI17=$FI$8,FG17=$FG$2,FG17=$FG$8),ES4.5,"")</f>
        <v/>
      </c>
      <c r="DZ17" s="6" t="str">
        <f>IF(OR(EZ17&gt;0,FG17=$FG$1,FG17=$FG$2,FG17=$FG$7,FG17=$FG$8),ES4.6,"")</f>
        <v/>
      </c>
      <c r="EA17" s="6" t="str">
        <f>IF(OR(FE17=$FE$1,FE17=$FE$2,FE17=$FE$7,FE17=$FE$8),ES4.7,"")</f>
        <v/>
      </c>
      <c r="EB17" s="6" t="str">
        <f>IF(OR(FM17=$FM$1,FM17=$FM$4,EZ17&gt;0),ES4.8,"")</f>
        <v/>
      </c>
      <c r="EC17" s="6" t="str">
        <f>IF(OR(GF17=$GF$2,GF17=$GF$8),ES4.9,"")</f>
        <v/>
      </c>
      <c r="ED17" s="6">
        <f>IF(OR(EO17=$EO$1,EO17=$EO$3),ES4.10,"")</f>
        <v>0.05</v>
      </c>
      <c r="EE17" s="40" t="str">
        <f>IF(OR(AND(FZ17&gt;0,EY17=$EY$1), AND(FZ17&gt;0,EY17=$EY$8)),ES5.1,"")</f>
        <v/>
      </c>
      <c r="EF17" s="6" t="str">
        <f>IF(OR(GE17=$GE$1,GE17=$GE$3,GE17=$GE$7,GE17=$GE$9),ES5.2,"")</f>
        <v/>
      </c>
      <c r="EG17" s="6" t="str">
        <f>IF(OR(EZ17&gt;0,FF17=$FF$2,FF17=$FF$8,FE17=$FE$2,FE17=$FE$8,FI17=$FI$2,FI17=$FI$8,FG17=$FG$2,FG17=$FG$8),ES5.3,"")</f>
        <v/>
      </c>
      <c r="EH17" s="6" t="str">
        <f>IF(OR(FG17=$FG$2,FG17=$FG$8),ES5.4,"")</f>
        <v/>
      </c>
      <c r="EI17" s="6" t="str">
        <f>IF(OR(FI17=$FI$1,FI17=$FI$2,FI17=$FI$7,FI17=$FI$8,FY17&gt;0),ES5.5,"")</f>
        <v/>
      </c>
      <c r="EJ17" s="6" t="str">
        <f>IF(OR(GC17=$GC$1,GC17=$GC$3),ES5.6,"")</f>
        <v/>
      </c>
      <c r="EK17" s="38">
        <f>IF(OR(GF17="",GF17=$GF$3,GF17=$GF$4,GF17=$GF$5,GF17=$GF$6),ES5.7,"")</f>
        <v>0.1</v>
      </c>
      <c r="EL17" s="104" t="str">
        <f>IF(E17&lt;2010,"N/A",IF(COUNTIF(DH17:EK17,"&lt;1")=30,"5",IF(COUNTIF(DH17:ED17,"&lt;1")=23,"4",IF(COUNTIF(DH17:DT17,"&lt;1")=13,"3",IF(COUNTIF(DH17:DK17,"&lt;1")=4,"2","1")))))</f>
        <v>1</v>
      </c>
      <c r="EM17" s="129">
        <f>IF(EL17="N/A","N/A",IF(EL17="1",SUM(DH17:DK17)+1,IF(EL17="2",SUM(DL17:DT17)+2,IF(EL17="3",SUM(DU17:ED17)+3,IF(EL17="4",SUM(EE17:EK17)+4,5)))))</f>
        <v>1</v>
      </c>
      <c r="EN17" s="1"/>
      <c r="EO17" s="43" t="s">
        <v>0</v>
      </c>
      <c r="EP17" s="1"/>
      <c r="EQ17" s="1" t="s">
        <v>1</v>
      </c>
      <c r="ER17" s="43"/>
      <c r="ES17" s="1" t="s">
        <v>23</v>
      </c>
      <c r="ET17" s="1"/>
      <c r="EV17" s="44"/>
      <c r="EW17" s="42" t="s">
        <v>4</v>
      </c>
      <c r="FC17" s="44"/>
      <c r="FE17" s="1"/>
      <c r="FI17" s="44"/>
      <c r="FK17" s="1" t="s">
        <v>104</v>
      </c>
      <c r="FL17" s="1"/>
      <c r="FM17" s="1"/>
      <c r="FN17" s="1"/>
      <c r="FO17" s="1"/>
      <c r="FP17" s="42" t="s">
        <v>1</v>
      </c>
      <c r="FT17" s="1"/>
      <c r="FU17" s="1"/>
      <c r="FX17" s="44"/>
      <c r="FY17" s="1"/>
      <c r="FZ17" s="44"/>
      <c r="GA17" s="43"/>
      <c r="GB17" s="1"/>
      <c r="GC17" s="44"/>
      <c r="GF17" s="45"/>
      <c r="GG17" s="74"/>
      <c r="GH17" s="42">
        <f>COUNTIF(EO17:GF17,"*")</f>
        <v>6</v>
      </c>
    </row>
    <row r="18" spans="1:190" s="42" customFormat="1" x14ac:dyDescent="0.25">
      <c r="A18" s="42" t="e">
        <f>VLOOKUP(C18,Sheet1!$A$1:$B$65,2,)</f>
        <v>#N/A</v>
      </c>
      <c r="B18" s="46" t="s">
        <v>166</v>
      </c>
      <c r="C18" s="47" t="s">
        <v>167</v>
      </c>
      <c r="D18" s="47"/>
      <c r="E18" s="60">
        <v>2013</v>
      </c>
      <c r="F18" s="5">
        <f>IF(OR(ER18=$ER$1,ER18=$ER$2,ER18=$ER$3,ER18=$ER$6,ER18=$ER$7,ES18&gt;0,EW18&gt;0,EY18&gt;0,EU18&gt;0,EZ18&gt;0,FD18&gt;0,FF18&gt;0,FG18&gt;0,FI18&gt;0,FE18&gt;0),SM_2.1,"")</f>
        <v>0.2</v>
      </c>
      <c r="G18" s="5" t="str">
        <f>IF(OR(EO18=$EO$4,EQ18&gt;0,ER18=$ER$1, ER18=$ER$2,ER18=$ER$3,ER18=$ER$4,ES18&gt;0,EV18&gt;0,EZ18&gt;0,FD18&gt;0,FF18&gt;0,FG18&gt;0,FI18&gt;0,FE18&gt;0),SM_2.2,"")</f>
        <v/>
      </c>
      <c r="H18" s="6" t="str">
        <f>IF(OR(EO18&gt;0,EP18&gt;0,EQ18&gt;0,ER18=$ER$1,ER18=$ER$2,ER18=$ER$3,ER18=$ER$4,ER18=$ER$6,ER18=$ER$7,ES18&gt;0,ET18&gt;0,EV18&gt;0,EZ18&gt;0,FD18&gt;0,FF18&gt;0,FG18&gt;0,FI18&gt;0,FE18&gt;0),SM_2.3,"")</f>
        <v/>
      </c>
      <c r="I18" s="38" t="str">
        <f>IF(OR(ER18=$ER$1,ER18=$ER$2,ER18=$ER$3,ER18=$ER$6,ER18=$ER$7,ES18&gt;0,EW18=$EW$2,EW18=$EW$3,EW18=$EW$4,EY18&gt;0,EU18&gt;0,EZ18&gt;0,FD18&gt;0,FF18&gt;0,FG18&gt;0,FI18&gt;0,FE18&gt;0),SM_2.4,"")</f>
        <v/>
      </c>
      <c r="J18" s="6" t="str">
        <f>IF(OR(ER18=$ER$3,EW18=$EW$2,EW18=$EW$3,EW18=$EW$4,EY18&gt;0,EU18&gt;0,EZ18&gt;0,FD18&gt;0,FF18&gt;0,FG18&gt;0,FI18&gt;0,FE18&gt;0),SM_3.1,"")</f>
        <v/>
      </c>
      <c r="K18" s="6" t="str">
        <f>IF(OR(EZ18&gt;0,FD18&gt;0,FF18&gt;0,FG18&gt;0,FI18&gt;0,FE18&gt;0),SM_3.2,"")</f>
        <v/>
      </c>
      <c r="L18" s="38" t="str">
        <f>IF(OR(ER18=$ER$1,ER18=$ER$3,ER18=$ER$6,ER18=$ER$7,EV18&gt;0,EW18=$EW$2,EW18=$EW$3,EW18=$EW$4,EY18&gt;0,EU18&gt;0,EZ18&gt;0,FD18&gt;0,FF18&gt;0,FG18&gt;0,FI18&gt;0,FE18&gt;0),SM_3.3,"")</f>
        <v/>
      </c>
      <c r="M18" s="6" t="str">
        <f>IF(OR(ES18&gt;0,EU18&gt;1),SM_4.1,"")</f>
        <v/>
      </c>
      <c r="N18" s="6" t="str">
        <f>IF(OR(EZ18&gt;0,FD18=$FD$2,FF18=$FF$2,FF18=$FF$4,FF18=$FF$6,FF18=$FF$8,FG18&gt;0,FI18&gt;0,FE18&gt;0),SM_4.2,"")</f>
        <v/>
      </c>
      <c r="O18" s="6" t="str">
        <f>IF(OR(EZ18&gt;0,FD18=$FD$2,FE18=$FE$2,FE18=$FE$4,FE18=$FE$6,FE18=$FE$8,FF18=$FF$2,FF18=$FF$4,FF18=$FF$6,FF18=$FF$8,FG18=$FG$2,FG18=$FG$4,FG18=$FG$6,FG18=$FG$8,FI18=$FI$2,FI18=$FI$4,FI18=$FI$6,FI18=$FI$8),SM_4.3,"")</f>
        <v/>
      </c>
      <c r="P18" s="6" t="str">
        <f>IF(OR(FD18&gt;0,FI18&gt;0),SM_4.4,"")</f>
        <v/>
      </c>
      <c r="Q18" s="38" t="str">
        <f>IF(OR(FQ18=$FQ$2,FQ18=$FQ$1),SM_4.5,"")</f>
        <v/>
      </c>
      <c r="R18" s="6" t="str">
        <f>IF(OR(ET18&gt;0),SM_5.1,"")</f>
        <v/>
      </c>
      <c r="S18" s="6" t="str">
        <f>IF(OR(FB18&gt;0),SM_5.2,"")</f>
        <v/>
      </c>
      <c r="T18" s="6" t="str">
        <f>IF(OR(FR18=$FR$1,FR18=$FR$2),SM_5.3,"")</f>
        <v/>
      </c>
      <c r="U18" s="38" t="str">
        <f>IF(OR(FY18&gt;0),SM_5.4,"")</f>
        <v/>
      </c>
      <c r="V18" s="94" t="str">
        <f>IF(COUNTIF(F18:U18,"&lt;1")=16,"5",IF(COUNTIF(F18:Q18,"&lt;1")=12,"4",IF(COUNTIF(F18:L18,"&lt;1")=7,"3",IF(COUNTIF(F18:I18,"&lt;1")=4,"2","1"))))</f>
        <v>1</v>
      </c>
      <c r="W18" s="129">
        <f>IF(V18="1",SUM(F18:I18)+1,IF(V18="2",SUM(J18:L18)+2,IF(V18="3",SUM(M18:Q18)+3,IF(V18="4",SUM(R18:U18)+4,5))))</f>
        <v>1.2</v>
      </c>
      <c r="X18" s="5" t="str">
        <f>IF(OR(EO18&gt;0,EP18&gt;0,EQ18&gt;0,ER18=$ER$1,ER18=$ER$2,ER18=$ER$3,ER18=$ER$4,ER18=$ER$6,ER18=$ER$7,ER18=$ER$8,ES18&gt;0,ET18&gt;0,EV18&gt;0,EZ18&gt;0,FD18&gt;0,FF18&gt;0,FG18&gt;0,FI18&gt;0,FE18&gt;0),SS_2.1,"")</f>
        <v/>
      </c>
      <c r="Y18" s="5" t="str">
        <f>IF(OR(EO18=$EO$1,ER18=$ER$1,ER18=$ER$6,ER18=$ER$7,ER18=$ER$8,FJ18&gt;0),SS_2.2,"")</f>
        <v/>
      </c>
      <c r="Z18" s="38" t="str">
        <f>IF(OR(FJ18&gt;0,FO18&gt;0),SS_2.3,"")</f>
        <v/>
      </c>
      <c r="AA18" s="5" t="str">
        <f>IF(OR(FN18&gt;0,FJ18=$FJ$2,FJ18=$FJ$3),SS_3.1,"")</f>
        <v/>
      </c>
      <c r="AB18" s="6" t="str">
        <f>IF(OR(FK18&gt;0),SS_3.2,"")</f>
        <v/>
      </c>
      <c r="AC18" s="38" t="str">
        <f>IF(OR(ES18&gt;0,ER18=$ER$1,ER18=$ER$4,ER18=$ER$8,FL18&gt;0),SS_3.3,"")</f>
        <v/>
      </c>
      <c r="AD18" s="6" t="str">
        <f>IF(AND(FK18&gt;0,FJ18=$FJ$2,FJ18=$FJ$3),SS_4.1,"")</f>
        <v/>
      </c>
      <c r="AE18" s="6" t="str">
        <f>IF(OR(FJ18=$FJ$2,FJ18=$FJ$3,EZ18&gt;0,FN18&gt;0),SS_4.2,"")</f>
        <v/>
      </c>
      <c r="AF18" s="6" t="str">
        <f>IF(OR(EU18&gt;0,EW18=$EW$2,EW18=$EW$3,EW18=$EW$4,EY18&gt;0,EZ18&gt;0),SS_4.3,"")</f>
        <v/>
      </c>
      <c r="AG18" s="6" t="str">
        <f>IF(OR(FJ18=$FJ$3,FQ18&gt;0,EZ18&gt;0),SS_4.4,"")</f>
        <v/>
      </c>
      <c r="AH18" s="6" t="str">
        <f>IF(OR(FE18&gt;0,FF18&gt;0,FG18&gt;0,FD18&gt;0,EZ18&gt;0,FI18&gt;0),SS_4.5,"")</f>
        <v/>
      </c>
      <c r="AI18" s="38">
        <f>IF(OR(EV18&gt;0,FZ18&gt;0,FH18&gt;0,FD18&gt;0,FI18&gt;0),SS_4.6,"")</f>
        <v>0.2</v>
      </c>
      <c r="AJ18" s="5" t="str">
        <f>IF(OR(FK18=$FK$3,FZ18=$FZ$1),SS_5.1,"")</f>
        <v/>
      </c>
      <c r="AK18" s="6" t="str">
        <f>IF(OR(FZ18=$FZ$1,FZ18=$FZ$2,FZ18=$FZ$4,FZ18=$FZ$5,FZ18=$FZ$7),SS_5.2,"")</f>
        <v/>
      </c>
      <c r="AL18" s="6" t="str">
        <f>IF(OR(FZ18=$FZ$4,FY18&gt;0,ER18=$ER$8),SS_5.3,"")</f>
        <v/>
      </c>
      <c r="AM18" s="6" t="str">
        <f>IF(FP18&gt;0,SS_5.4,"")</f>
        <v/>
      </c>
      <c r="AN18" s="94" t="str">
        <f>IF(COUNTIF(X18:AM18,"&lt;1")=16,"5",IF(COUNTIF(X18:AI18,"&lt;1")=12,"4",IF(COUNTIF(X18:AC18,"&lt;1")=6,"3",IF(COUNTIF(X18:Z18,"&lt;1")=3,"2","1"))))</f>
        <v>1</v>
      </c>
      <c r="AO18" s="129">
        <f>IF(AN18="1",SUM(X18:Z18)+1,IF(AN18="2",SUM(AA18:AC18)+2,IF(AN18="3",SUM(AD18:AI18)+3,IF(AN18="4",SUM(AJ18:AM18)+4,5))))</f>
        <v>1</v>
      </c>
      <c r="AP18" s="5" t="str">
        <f>IF(OR(ES18&gt;0,ER18=$ER$1,EO18&gt;0,EP18&gt;0,EQ18&gt;0,EU18&gt;0,EV18&gt;0,FV18&gt;0,FD18&gt;0),CM2.1,"")</f>
        <v/>
      </c>
      <c r="AQ18" s="6" t="str">
        <f>IF(OR(ES18&gt;0,ER18=$ER$1,ER18=$ER$5,ER18=$ER$3,ER18=$ER$8,ER18=$ER$9,FS18=$FS$3,FS18=$FS$4),CM2.2,"")</f>
        <v/>
      </c>
      <c r="AR18" s="6" t="str">
        <f>IF(OR(ES18&gt;0,ER18&gt;0,FV18&gt;0),CM2.3,"")</f>
        <v/>
      </c>
      <c r="AS18" s="38" t="str">
        <f>IF(OR(ES18&gt;0,ER18=$ER$1,ER18=$ER$3,ER18=$ER$8,ER18=$ER$9,FT18&gt;0),CM2.4,"")</f>
        <v/>
      </c>
      <c r="AT18" s="6" t="str">
        <f>IF(OR(FS18&gt;0),CM3.1,"")</f>
        <v/>
      </c>
      <c r="AU18" s="6" t="str">
        <f>IF(ER18=$ER$9,CM3.2,"")</f>
        <v/>
      </c>
      <c r="AV18" s="6" t="str">
        <f>IF(OR(FS18=$FS$3,FS18=$FS$4),CM3.3,"")</f>
        <v/>
      </c>
      <c r="AW18" s="6" t="str">
        <f>IF(OR(FQ18=$FQ$1,FQ18=$FQ$4,FR18=$FR$1,FR18=$FR$4),CM3.4,"")</f>
        <v/>
      </c>
      <c r="AX18" s="38" t="str">
        <f>IF(OR(FZ18=$FZ$1,FZ18=$FZ$2,FT18=$FT$3,FT18=$FT$2),CM3.5,"")</f>
        <v/>
      </c>
      <c r="AY18" s="6" t="str">
        <f>IF(OR(FS18&gt;0),CM4.1,"")</f>
        <v/>
      </c>
      <c r="AZ18" s="6" t="str">
        <f>IF(OR(FV18=$FV$2),CM4.2,"")</f>
        <v/>
      </c>
      <c r="BA18" s="38" t="str">
        <f>IF(OR(FZ18&gt;0,FT18=$FT$3),CM4.3,"")</f>
        <v/>
      </c>
      <c r="BB18" s="6" t="str">
        <f>IF(OR(FT18=$FT$3,FV18=$FV$3),CM5.1,"")</f>
        <v/>
      </c>
      <c r="BC18" s="6" t="str">
        <f>IF(OR(AND(FX18&gt;0,FQ18=$FQ$4), AND(FX18&gt;0,FQ18=$FQ$1)),CM5.2,"")</f>
        <v/>
      </c>
      <c r="BD18" s="6" t="str">
        <f>IF(OR(FZ18&gt;0),CM5.3,"")</f>
        <v/>
      </c>
      <c r="BE18" s="38" t="str">
        <f>IF(FU18=$FU$2,CM5.4,"")</f>
        <v/>
      </c>
      <c r="BF18" s="94" t="str">
        <f>IF(COUNTIF(AP18:BE18,"&lt;1")=16,"5",IF(COUNTIF(AP18:BA18,"&lt;1")=12,"4",IF(COUNTIF(AP18:AX18,"&lt;1")=9,"3",IF(COUNTIF(AP18:AS18,"&lt;1")=4,"2","1"))))</f>
        <v>1</v>
      </c>
      <c r="BG18" s="129">
        <f>IF(BF18="1",SUM(AP18:AS18)+1,IF(BF18="2",SUM(AT18:AX18)+2,IF(BF18="3",SUM(AY18:BA18)+3,IF(BF18="4",SUM(BB18:BE18)+4,5))))</f>
        <v>1</v>
      </c>
      <c r="BH18" s="5">
        <f>IF(OR(ER18=$ER$1,ER18=$ER$6,ER18=$ER$7,ER18=$ER$9,ES18&gt;0,EX18&gt;0,FD18&gt;0,FZ18&gt;0,EW18&gt;0,EY18&gt;0,EZ18&gt;0,EV18&gt;0,EU18&gt;0,FE18&gt;0,FF18&gt;0,FG18&gt;0,FI18&gt;0),SRM2.1,"")</f>
        <v>0.4</v>
      </c>
      <c r="BI18" s="5">
        <f>IF(OR(FD18&gt;0,FZ18&gt;0,ER18=$ER$7,EW18&gt;0,EX18&gt;0,EY18&gt;0,EZ18&gt;0,FE18&gt;0,FF18&gt;0,FG18&gt;0,FI18&gt;0),SRM2.2,"")</f>
        <v>0.4</v>
      </c>
      <c r="BJ18" s="6" t="str">
        <f>IF(OR(FX18&gt;0,FZ18&gt;0),SRM2.3,"")</f>
        <v/>
      </c>
      <c r="BK18" s="6" t="str">
        <f>IF(OR(FF18&gt;0,FD18&gt;0,FE18&gt;0,FZ18&gt;0,FG18&gt;0,FI18&gt;0),SRM2.4,"")</f>
        <v/>
      </c>
      <c r="BL18" s="39" t="str">
        <f>IF(OR(FD18&gt;0,FZ18&gt;0,ER18=$ER$7,FE18&gt;0,FF18&gt;0,FG18&gt;0,FI18&gt;0,FP18&gt;0),SRM3.1,"")</f>
        <v/>
      </c>
      <c r="BM18" s="6" t="str">
        <f>IF(OR(FD18&gt;0,FZ18&gt;0,ER18=$ER$7,EW18=$EW$2,EW18=$EW$3,EW18=$EW$4,EX18&gt;0,EY18&gt;0,EZ18&gt;0,FE18&gt;0,FF18&gt;0,FG18&gt;0,FI18&gt;0),SRM3.2,"")</f>
        <v/>
      </c>
      <c r="BN18" s="6" t="str">
        <f>IF(OR(FP18&gt;0,FZ18&gt;0),SRM3.3,"")</f>
        <v/>
      </c>
      <c r="BO18" s="40" t="str">
        <f>IF(OR(FZ18&gt;1),SRM4.1,"")</f>
        <v/>
      </c>
      <c r="BP18" s="6" t="str">
        <f>IF(OR(ER18=$ER$8,ER18=$ER$9,EV18&gt;0,FQ18&gt;0,FR18&gt;0),SRM4.2,"")</f>
        <v/>
      </c>
      <c r="BQ18" s="6" t="str">
        <f>IF(OR(FW18&gt;0),SRM4.3,"")</f>
        <v/>
      </c>
      <c r="BR18" s="40" t="str">
        <f>IF(OR(GD18&gt;0,GE18&gt;0),SRM5.1,"")</f>
        <v/>
      </c>
      <c r="BS18" s="6" t="str">
        <f>IF(OR(ER18=$ER$8,ER18=$ER$9,FZ18&gt;0),SRM5.2,"")</f>
        <v/>
      </c>
      <c r="BT18" s="6" t="str">
        <f>IF(OR(ER18=$ER$8,ER18=$ER$9,FY18&gt;0,FZ18&gt;0),SRM5.3,"")</f>
        <v/>
      </c>
      <c r="BU18" s="94" t="str">
        <f>IF(COUNTIF(BH18:BT18,"&lt;1")=13,"5",IF(COUNTIF(BH18:BQ18,"&lt;1")=10,"4",IF(COUNTIF(BH18:BN18,"&lt;1")=7,"3",IF(COUNTIF(BH18:BK18,"&lt;1")=4,"2","1"))))</f>
        <v>1</v>
      </c>
      <c r="BV18" s="129">
        <f>IF(BU18="1",SUM(BH18:BK18)+1,IF(BU18="2",SUM(BL18:BN18)+2,IF(BU18="3",SUM(BO18:BQ18)+3,IF(BU18="4",SUM(BR18:BT18)+4,5))))</f>
        <v>1.8</v>
      </c>
      <c r="BW18" s="41" t="str">
        <f>IF(OR(EY18=$EY$1,EY18=$EY$4,EY18=$EY$5,EY18=$EY$6,EY18=$EY$7,EZ18&gt;0,FF18=$FF$1,FF18=$FF$2,FF18=$FF$5,FF18=$FF$6,FG18=$FG$1,FG18=$FG$2,FG18=$FG$5,FG18=$FG$6),LHR2.1,"")</f>
        <v/>
      </c>
      <c r="BX18" s="6" t="str">
        <f>IF(OR(FB18=$FB$1,FB18=$FB$2,FB18=$FB$5,FB18=$FB$6,EZ18&gt;0),LHR2.2,"")</f>
        <v/>
      </c>
      <c r="BY18" s="6" t="str">
        <f>IF(OR(EY18=$EY$1,EY18=$EY$4,EY18=$EY$5,EY18=$EY$6,EY18=$EY$7,EZ18&gt;0,FF18=$FF$1,FF18=$FF$2,FF18=$FF$5,FF18=$FF$6,FG18=$FG$1,FG18=$FG$2,FG18=$FG$5,FG18=$FG$6),LHR2.3,"")</f>
        <v/>
      </c>
      <c r="BZ18" s="6" t="str">
        <f>IF(OR(EY18=$EY$1,EY18=$EY$4,EY18=$EY$5,EY18=$EY$6,EY18=$EY$7,EZ18&gt;0,FF18=$FF$1,FF18=$FF$2,FF18=$FF$5,FF18=$FF$6,FG18=$FG$1,FG18=$FG$2,FG18=$FG$5,FG18=$FG$6),LHR2.4,"")</f>
        <v/>
      </c>
      <c r="CA18" s="40" t="str">
        <f>IF(OR(EY18=$EY$1,EY18=$EY$5,EY18=$EY$6,EY18=$EY$7,EZ18&gt;0,FF18=$FF$1,FF18=$FF$2,FF18=$FF$5,FF18=$FF$6,FG18=$FG$1,FG18=$FG$2,FG18=$FG$5,FG18=$FG$6),LHR3.1,"")</f>
        <v/>
      </c>
      <c r="CB18" s="6" t="str">
        <f>IF(OR(FB18=$FB$1,FB18=$FB$5,EZ18&gt;0),LHR3.2,"")</f>
        <v/>
      </c>
      <c r="CC18" s="6" t="str">
        <f>IF(OR(FB18=$FB$1,FB18=$FB$2,FB18=$FB$5,FB18=$FB$6,EZ18&gt;0),LHR3.3,"")</f>
        <v/>
      </c>
      <c r="CD18" s="6" t="str">
        <f>IF(OR(EZ18&gt;0,GA18=$GA$1,FF18=$FF$5,FF18=$FF$6,FF18=$FF$1,FF18=$FF$2,GA18=$GA$2,GA18=$GA$3,GA18=$GA$4),LHR3.4,"")</f>
        <v/>
      </c>
      <c r="CE18" s="6" t="str">
        <f>IF(OR(EZ18&gt;0,GB18=$GB$1,FG18=$FG$5,FG18=$FG$6,FG18=$FG$1,FG18=$FG$2,GB18=$GB$2,GB18=$GB$3,GB18=$GB$4),LHR3.5,"")</f>
        <v/>
      </c>
      <c r="CF18" s="6" t="str">
        <f>IF(OR(EY18=$EY$1,EY18=$EY$4,EY18=$EY$5,EY18=$EY$6,EY18=$EY$7,EZ18&gt;0),LHR3.6,"")</f>
        <v/>
      </c>
      <c r="CG18" s="6" t="str">
        <f>IF(OR(EZ18&gt;0,FC18=$FC$1,FC18=$FC$2,FC18=$FC$3,FC18=$FC$4),LHR3.7,"")</f>
        <v/>
      </c>
      <c r="CH18" s="6" t="str">
        <f>IF(OR(GD18=$GD$1,GD18=$GD$3,EZ18&gt;0),LHR3.8,"")</f>
        <v/>
      </c>
      <c r="CI18" s="6" t="str">
        <f>IF(OR(EZ18&gt;0,FF18=$FF$2,FF18=$FF$6,FE18=$FE$2,FE18=$FE$6,FI18=$FI$2,FI18=$FI$6,FG18=$FG$2,FG18=$FG$6),LHR3.9,"")</f>
        <v/>
      </c>
      <c r="CJ18" s="6" t="str">
        <f>IF(OR(EZ18&gt;0,FA18&gt;0),LHR3.10,"")</f>
        <v/>
      </c>
      <c r="CK18" s="40" t="str">
        <f>IF(OR(EY18=$EY$1,EY18=$EY$6,EY18=$EY$7,EZ18&gt;0,FF18=$FF$1,FF18=$FF$2,FF18=$FF$5,FF18=$FF$6,FG18=$FG$1,FG18=$FG$2,FG18=$FG$5,FG18=$FG$6),LHR4.1,"")</f>
        <v/>
      </c>
      <c r="CL18" s="6" t="str">
        <f>IF(OR(FB18=$FB$1,FB18=$FB$5,EZ18&gt;0),LHR4.2,"")</f>
        <v/>
      </c>
      <c r="CM18" s="6" t="str">
        <f>IF(OR(EZ18&gt;0,GA18=$GA$2,GA18=$GA$4),LHR4.3,"")</f>
        <v/>
      </c>
      <c r="CN18" s="6" t="str">
        <f>IF(OR(EZ18&gt;0,GB18=$GB$2,GB18=$GB$4),LHR4.4,"")</f>
        <v/>
      </c>
      <c r="CO18" s="6" t="str">
        <f>IF(OR(EZ18&gt;0,FC18=$FC$1,FC18=$FC$3,FC18=$FC$4),LHR4.5,"")</f>
        <v/>
      </c>
      <c r="CP18" s="6" t="str">
        <f>IF(OR(GE18=$GE$1,GE18=$GE$2,GE18=$GE$4,GE18=$GE$5),LHR4.6,"")</f>
        <v/>
      </c>
      <c r="CQ18" s="6" t="str">
        <f>IF(OR(EZ18&gt;0,FF18=$FF$2,FF18=$FF$6,FE18=$FE$2,FE18=$FE$6,FI18=$FI$2,FI18=$FI$6,FG18=$FG$2,FG18=$FG$6),LHR4.7,"")</f>
        <v/>
      </c>
      <c r="CR18" s="6" t="str">
        <f>IF(OR(EZ18&gt;0,FG18=$FG$1,FG18=$FG$2,FG18=$FG$5,FG18=$FG$6),LHR4.8,"")</f>
        <v/>
      </c>
      <c r="CS18" s="6" t="str">
        <f>IF(OR(FE18=$FE$1,FE18=$FE$2,FE18=$FE$5,FE18=$FE$6),LHR4.9,"")</f>
        <v/>
      </c>
      <c r="CT18" s="6" t="str">
        <f>IF(OR(FM18=$FM$1,FM18=$FM$3,EZ18&gt;0),LHR4.10,"")</f>
        <v/>
      </c>
      <c r="CU18" s="6" t="str">
        <f>IF(OR(GF18=$GF$2,GF18=$GF$6),LHR4.11,"")</f>
        <v/>
      </c>
      <c r="CV18" s="6" t="str">
        <f>IF(OR(EO18=$EO$1,EO18=$EO$3),LHR4.12,"")</f>
        <v/>
      </c>
      <c r="CW18" s="40" t="str">
        <f>IF(OR(EY18=$EY$1,EY18=$EY$7,EZ18&gt;0,FF18=$FF$1,FF18=$FF$2,FF18=$FF$5,FF18=$FF$6,FG18=$FG$1,FG18=$FG$2,FG18=$FG$5,FG18=$FG$6),LHR5.1,"")</f>
        <v/>
      </c>
      <c r="CX18" s="6" t="str">
        <f>IF(AND(FZ18&gt;0,OR(EY18=$EY$1,EY18=$EY$4,EY18=$EY$5,EY18=$EY$6,EY18=$EY$7)),LHR5.2,"")</f>
        <v/>
      </c>
      <c r="CY18" s="6" t="str">
        <f>IF(OR(EZ18&gt;0,FC18=$FC$1,FC18=$FC$4),LHR5.3,"")</f>
        <v/>
      </c>
      <c r="CZ18" s="6" t="str">
        <f>IF(OR(GE18=$GE$1,GE18=$GE$3,GE18=$GE$4,GE18=$GE$6),LHR5.4,"")</f>
        <v/>
      </c>
      <c r="DA18" s="6" t="str">
        <f>IF(OR(EZ18&gt;0,FF18=$FF$2,FF18=$FF$6,FE18=$FE$2,FE18=$FE$6,FI18=$FI$2,FI18=$FI$6,FG18=$FG$2,FG18=$FG$6),LHR5.5,"")</f>
        <v/>
      </c>
      <c r="DB18" s="6" t="str">
        <f>IF(OR(FG18=$FG$2,FG18=$FG$6),LHR5.6,"")</f>
        <v/>
      </c>
      <c r="DC18" s="6" t="str">
        <f>IF(OR(FI18=$FI$1,FI18=$FI$2,FI18=$FI$5,FI18=$FI$6,FY18&gt;0),LHR5.7,"")</f>
        <v/>
      </c>
      <c r="DD18" s="6" t="str">
        <f>IF(OR(GC18=$GC$1,GC18=$GC$2),LHR5.8,"")</f>
        <v/>
      </c>
      <c r="DE18" s="38">
        <f>IF(OR(GF18="",GF18=$GF$3,GF18=$GF$4,GF18=$GF$7,GF18=$GF$8),LHR5.9,"")</f>
        <v>0.05</v>
      </c>
      <c r="DF18" s="7" t="str">
        <f>IF(E18&lt;2009,"N/A",IF(COUNTIF(BW18:DE18,"&lt;1")=35,"5",IF(COUNTIF(BW18:CV18,"&lt;1")=26,"4",IF(COUNTIF(BW18:CJ18,"&lt;1")=14,"3",IF(COUNTIF(BW18:BZ18,"&lt;1")=4,"2","1")))))</f>
        <v>1</v>
      </c>
      <c r="DG18" s="129">
        <f>IF(DF18="N/A","N/A",IF(DF18="1",SUM(BW18:BZ18)+1,IF(DF18="2",SUM(CA18:CJ18)+2,IF(DF18="3",SUM(CK18:CV18)+3,IF(DF18="4",SUM(CW18:DE18)+4,5)))))</f>
        <v>1</v>
      </c>
      <c r="DH18" s="41" t="str">
        <f>IF(OR(EY18=$EY$1,EY18=$EY$8,EZ18&gt;0,FF18=$FF$1,FF18=$FF$2,FF18=$FF$7,FF18=$FF$8,FG18=$FG$1,FG18=$FG$2,FG18=$FG$7,FG18=$FG$8),ES2.1,"")</f>
        <v/>
      </c>
      <c r="DI18" s="6" t="str">
        <f>IF(OR(FB18=$FB$1,FB18=$FB$2,FB18=$FB$7,FB18=$FB$8,EZ18&gt;0),ES2.2,"")</f>
        <v/>
      </c>
      <c r="DJ18" s="6" t="str">
        <f>IF(OR(EY18=$EY$1,EY18=$EY$8,EZ18&gt;0,FF18=$FF$1,FF18=$FF$2,FF18=$FF$7,FF18=$FF$8,FG18=$FG$1,FG18=$FG$2,FG18=$FG$7,FG18=$FG$8),ES2.3,"")</f>
        <v/>
      </c>
      <c r="DK18" s="6" t="str">
        <f>IF(OR(EY18=$EY$1,EY18=$EY$8,EZ18&gt;0,FF18=$FF$1,FF18=$FF$2,FF18=$FF$7,FF18=$FF$8,FG18=$FG$1,FG18=$FG$2,FG18=$FG$7,FG18=$FG$8),ES2.4,"")</f>
        <v/>
      </c>
      <c r="DL18" s="40" t="str">
        <f>IF(OR(FB18=$FB$1,FB18=$FB$7,EZ18&gt;0),ES3.1,"")</f>
        <v/>
      </c>
      <c r="DM18" s="6" t="str">
        <f>IF(OR(FB18=$FB$1,FB18=$FB$2,FB18=$FB$7,FB18=$FB$8,EZ18&gt;0),ES3.2,"")</f>
        <v/>
      </c>
      <c r="DN18" s="6" t="str">
        <f>IF(OR(EZ18&gt;0,FF18=$FF$1,FF18=$FF$2,FF18=$FF$7,FF18=$FF$8,GA18=$GA$1,GA18=$GA$2,GA18=$GA$5,GA18=$GA$6),ES3.3,"")</f>
        <v/>
      </c>
      <c r="DO18" s="6" t="str">
        <f>IF(OR(EZ18&gt;0,FG18=$FG$1,FG18=$FG$2,FG18=$FG$7,FG18=$FG$8,GB18=$GB$1,GB18=$GB$2,GB18=$GB$5,GB18=$GB$6),ES3.4,"")</f>
        <v/>
      </c>
      <c r="DP18" s="6" t="str">
        <f>IF(OR(EY18=$EY$1,EY18=$EY$8,EZ18&gt;0),ES3.5,"")</f>
        <v/>
      </c>
      <c r="DQ18" s="6" t="str">
        <f>IF(OR(EZ18&gt;0,FC18=$FC$1,FC18=$FC$5),ES3.6,"")</f>
        <v/>
      </c>
      <c r="DR18" s="6" t="str">
        <f>IF(OR(GD18=$GD$1,GD18=$GD$4,EZ18&gt;0),ES3.7,"")</f>
        <v/>
      </c>
      <c r="DS18" s="6" t="str">
        <f>IF(OR(EZ18&gt;0,FF18=$FF$2,FF18=$FF$8,FE18=$FE$2,FE18=$FE$8,FI18=$FI$2,FI18=$FI$8,FG18=$FG$2,FG18=$FG$8),ES3.8,"")</f>
        <v/>
      </c>
      <c r="DT18" s="6" t="str">
        <f>IF(OR(EZ18&gt;0),ES3.9,"")</f>
        <v/>
      </c>
      <c r="DU18" s="40" t="str">
        <f>IF(OR(FB18=$FB$1,FB18=$FB$7,EZ18&gt;0),ES4.1,"")</f>
        <v/>
      </c>
      <c r="DV18" s="6" t="str">
        <f>IF(OR(EZ18&gt;0,GA18=$GA$2,GA18=$GA$6),ES4.2,"")</f>
        <v/>
      </c>
      <c r="DW18" s="6" t="str">
        <f>IF(OR(EZ18&gt;0,GB18=$GB$2,GB18=$GB$6),ES4.3,"")</f>
        <v/>
      </c>
      <c r="DX18" s="6" t="str">
        <f>IF(OR(GE18=$GE$1,GE18=$GE$2,GE18=$GE$7,GE18=$GE$8),ES4.4,"")</f>
        <v/>
      </c>
      <c r="DY18" s="6" t="str">
        <f>IF(OR(EZ18&gt;0,FF18=$FF$2,FF18=$FF$8,FE18=$FE$2,FE18=$FE$8,FI18=$FI$2,FI18=$FI$8,FG18=$FG$2,FG18=$FG$8),ES4.5,"")</f>
        <v/>
      </c>
      <c r="DZ18" s="6" t="str">
        <f>IF(OR(EZ18&gt;0,FG18=$FG$1,FG18=$FG$2,FG18=$FG$7,FG18=$FG$8),ES4.6,"")</f>
        <v/>
      </c>
      <c r="EA18" s="6" t="str">
        <f>IF(OR(FE18=$FE$1,FE18=$FE$2,FE18=$FE$7,FE18=$FE$8),ES4.7,"")</f>
        <v/>
      </c>
      <c r="EB18" s="6" t="str">
        <f>IF(OR(FM18=$FM$1,FM18=$FM$4,EZ18&gt;0),ES4.8,"")</f>
        <v/>
      </c>
      <c r="EC18" s="6" t="str">
        <f>IF(OR(GF18=$GF$2,GF18=$GF$8),ES4.9,"")</f>
        <v/>
      </c>
      <c r="ED18" s="6" t="str">
        <f>IF(OR(EO18=$EO$1,EO18=$EO$3),ES4.10,"")</f>
        <v/>
      </c>
      <c r="EE18" s="40" t="str">
        <f>IF(OR(AND(FZ18&gt;0,EY18=$EY$1), AND(FZ18&gt;0,EY18=$EY$8)),ES5.1,"")</f>
        <v/>
      </c>
      <c r="EF18" s="6" t="str">
        <f>IF(OR(GE18=$GE$1,GE18=$GE$3,GE18=$GE$7,GE18=$GE$9),ES5.2,"")</f>
        <v/>
      </c>
      <c r="EG18" s="6" t="str">
        <f>IF(OR(EZ18&gt;0,FF18=$FF$2,FF18=$FF$8,FE18=$FE$2,FE18=$FE$8,FI18=$FI$2,FI18=$FI$8,FG18=$FG$2,FG18=$FG$8),ES5.3,"")</f>
        <v/>
      </c>
      <c r="EH18" s="6" t="str">
        <f>IF(OR(FG18=$FG$2,FG18=$FG$8),ES5.4,"")</f>
        <v/>
      </c>
      <c r="EI18" s="6" t="str">
        <f>IF(OR(FI18=$FI$1,FI18=$FI$2,FI18=$FI$7,FI18=$FI$8,FY18&gt;0),ES5.5,"")</f>
        <v/>
      </c>
      <c r="EJ18" s="6" t="str">
        <f>IF(OR(GC18=$GC$1,GC18=$GC$3),ES5.6,"")</f>
        <v/>
      </c>
      <c r="EK18" s="38">
        <f>IF(OR(GF18="",GF18=$GF$3,GF18=$GF$4,GF18=$GF$5,GF18=$GF$6),ES5.7,"")</f>
        <v>0.1</v>
      </c>
      <c r="EL18" s="104" t="str">
        <f>IF(E18&lt;2010,"N/A",IF(COUNTIF(DH18:EK18,"&lt;1")=30,"5",IF(COUNTIF(DH18:ED18,"&lt;1")=23,"4",IF(COUNTIF(DH18:DT18,"&lt;1")=13,"3",IF(COUNTIF(DH18:DK18,"&lt;1")=4,"2","1")))))</f>
        <v>1</v>
      </c>
      <c r="EM18" s="129">
        <f>IF(EL18="N/A","N/A",IF(EL18="1",SUM(DH18:DK18)+1,IF(EL18="2",SUM(DL18:DT18)+2,IF(EL18="3",SUM(DU18:ED18)+3,IF(EL18="4",SUM(EE18:EK18)+4,5)))))</f>
        <v>1</v>
      </c>
      <c r="EN18" s="1"/>
      <c r="EO18" s="43"/>
      <c r="EP18" s="1"/>
      <c r="EQ18" s="1"/>
      <c r="ER18" s="43"/>
      <c r="ES18" s="1"/>
      <c r="ET18" s="1"/>
      <c r="EV18" s="44"/>
      <c r="EW18" s="42" t="s">
        <v>4</v>
      </c>
      <c r="FC18" s="44"/>
      <c r="FE18" s="1"/>
      <c r="FH18" s="42" t="s">
        <v>1</v>
      </c>
      <c r="FI18" s="44"/>
      <c r="FK18" s="1"/>
      <c r="FL18" s="1"/>
      <c r="FM18" s="1"/>
      <c r="FN18" s="1"/>
      <c r="FO18" s="1"/>
      <c r="FT18" s="1"/>
      <c r="FU18" s="1"/>
      <c r="FX18" s="44"/>
      <c r="FY18" s="1"/>
      <c r="FZ18" s="44"/>
      <c r="GA18" s="43"/>
      <c r="GB18" s="1"/>
      <c r="GC18" s="44"/>
      <c r="GF18" s="45"/>
      <c r="GG18" s="74"/>
      <c r="GH18" s="42">
        <f>COUNTIF(EO18:GF18,"*")</f>
        <v>2</v>
      </c>
    </row>
    <row r="19" spans="1:190" s="42" customFormat="1" x14ac:dyDescent="0.25">
      <c r="A19" s="42" t="e">
        <f>VLOOKUP(C19,Sheet1!$A$1:$B$65,2,)</f>
        <v>#N/A</v>
      </c>
      <c r="B19" s="46" t="s">
        <v>168</v>
      </c>
      <c r="C19" s="47" t="s">
        <v>169</v>
      </c>
      <c r="D19" s="47"/>
      <c r="E19" s="61">
        <v>2013</v>
      </c>
      <c r="F19" s="5">
        <f>IF(OR(ER19=$ER$1,ER19=$ER$2,ER19=$ER$3,ER19=$ER$6,ER19=$ER$7,ES19&gt;0,EW19&gt;0,EY19&gt;0,EU19&gt;0,EZ19&gt;0,FD19&gt;0,FF19&gt;0,FG19&gt;0,FI19&gt;0,FE19&gt;0),SM_2.1,"")</f>
        <v>0.2</v>
      </c>
      <c r="G19" s="5">
        <f>IF(OR(EO19=$EO$4,EQ19&gt;0,ER19=$ER$1, ER19=$ER$2,ER19=$ER$3,ER19=$ER$4,ES19&gt;0,EV19&gt;0,EZ19&gt;0,FD19&gt;0,FF19&gt;0,FG19&gt;0,FI19&gt;0,FE19&gt;0),SM_2.2,"")</f>
        <v>0.35</v>
      </c>
      <c r="H19" s="6">
        <f>IF(OR(EO19&gt;0,EP19&gt;0,EQ19&gt;0,ER19=$ER$1,ER19=$ER$2,ER19=$ER$3,ER19=$ER$4,ER19=$ER$6,ER19=$ER$7,ES19&gt;0,ET19&gt;0,EV19&gt;0,EZ19&gt;0,FD19&gt;0,FF19&gt;0,FG19&gt;0,FI19&gt;0,FE19&gt;0),SM_2.3,"")</f>
        <v>0.3</v>
      </c>
      <c r="I19" s="38">
        <f>IF(OR(ER19=$ER$1,ER19=$ER$2,ER19=$ER$3,ER19=$ER$6,ER19=$ER$7,ES19&gt;0,EW19=$EW$2,EW19=$EW$3,EW19=$EW$4,EY19&gt;0,EU19&gt;0,EZ19&gt;0,FD19&gt;0,FF19&gt;0,FG19&gt;0,FI19&gt;0,FE19&gt;0),SM_2.4,"")</f>
        <v>0.15</v>
      </c>
      <c r="J19" s="6">
        <f>IF(OR(ER19=$ER$3,EW19=$EW$2,EW19=$EW$3,EW19=$EW$4,EY19&gt;0,EU19&gt;0,EZ19&gt;0,FD19&gt;0,FF19&gt;0,FG19&gt;0,FI19&gt;0,FE19&gt;0),SM_3.1,"")</f>
        <v>0.3</v>
      </c>
      <c r="K19" s="6">
        <f>IF(OR(EZ19&gt;0,FD19&gt;0,FF19&gt;0,FG19&gt;0,FI19&gt;0,FE19&gt;0),SM_3.2,"")</f>
        <v>0.3</v>
      </c>
      <c r="L19" s="38">
        <f>IF(OR(ER19=$ER$1,ER19=$ER$3,ER19=$ER$6,ER19=$ER$7,EV19&gt;0,EW19=$EW$2,EW19=$EW$3,EW19=$EW$4,EY19&gt;0,EU19&gt;0,EZ19&gt;0,FD19&gt;0,FF19&gt;0,FG19&gt;0,FI19&gt;0,FE19&gt;0),SM_3.3,"")</f>
        <v>0.4</v>
      </c>
      <c r="M19" s="6" t="str">
        <f>IF(OR(ES19&gt;0,EU19&gt;1),SM_4.1,"")</f>
        <v/>
      </c>
      <c r="N19" s="6">
        <f>IF(OR(EZ19&gt;0,FD19=$FD$2,FF19=$FF$2,FF19=$FF$4,FF19=$FF$6,FF19=$FF$8,FG19&gt;0,FI19&gt;0,FE19&gt;0),SM_4.2,"")</f>
        <v>0.2</v>
      </c>
      <c r="O19" s="6">
        <f>IF(OR(EZ19&gt;0,FD19=$FD$2,FE19=$FE$2,FE19=$FE$4,FE19=$FE$6,FE19=$FE$8,FF19=$FF$2,FF19=$FF$4,FF19=$FF$6,FF19=$FF$8,FG19=$FG$2,FG19=$FG$4,FG19=$FG$6,FG19=$FG$8,FI19=$FI$2,FI19=$FI$4,FI19=$FI$6,FI19=$FI$8),SM_4.3,"")</f>
        <v>0.2</v>
      </c>
      <c r="P19" s="6">
        <f>IF(OR(FD19&gt;0,FI19&gt;0),SM_4.4,"")</f>
        <v>0.2</v>
      </c>
      <c r="Q19" s="38" t="str">
        <f>IF(OR(FQ19=$FQ$2,FQ19=$FQ$1),SM_4.5,"")</f>
        <v/>
      </c>
      <c r="R19" s="6" t="str">
        <f>IF(OR(ET19&gt;0),SM_5.1,"")</f>
        <v/>
      </c>
      <c r="S19" s="6" t="str">
        <f>IF(OR(FB19&gt;0),SM_5.2,"")</f>
        <v/>
      </c>
      <c r="T19" s="6" t="str">
        <f>IF(OR(FR19=$FR$1,FR19=$FR$2),SM_5.3,"")</f>
        <v/>
      </c>
      <c r="U19" s="38" t="str">
        <f>IF(OR(FY19&gt;0),SM_5.4,"")</f>
        <v/>
      </c>
      <c r="V19" s="94" t="str">
        <f>IF(COUNTIF(F19:U19,"&lt;1")=16,"5",IF(COUNTIF(F19:Q19,"&lt;1")=12,"4",IF(COUNTIF(F19:L19,"&lt;1")=7,"3",IF(COUNTIF(F19:I19,"&lt;1")=4,"2","1"))))</f>
        <v>3</v>
      </c>
      <c r="W19" s="129">
        <f>IF(V19="1",SUM(F19:I19)+1,IF(V19="2",SUM(J19:L19)+2,IF(V19="3",SUM(M19:Q19)+3,IF(V19="4",SUM(R19:U19)+4,5))))</f>
        <v>3.6</v>
      </c>
      <c r="X19" s="5">
        <f>IF(OR(EO19&gt;0,EP19&gt;0,EQ19&gt;0,ER19=$ER$1,ER19=$ER$2,ER19=$ER$3,ER19=$ER$4,ER19=$ER$6,ER19=$ER$7,ER19=$ER$8,ES19&gt;0,ET19&gt;0,EV19&gt;0,EZ19&gt;0,FD19&gt;0,FF19&gt;0,FG19&gt;0,FI19&gt;0,FE19&gt;0),SS_2.1,"")</f>
        <v>0.2</v>
      </c>
      <c r="Y19" s="5" t="str">
        <f>IF(OR(EO19=$EO$1,ER19=$ER$1,ER19=$ER$6,ER19=$ER$7,ER19=$ER$8,FJ19&gt;0),SS_2.2,"")</f>
        <v/>
      </c>
      <c r="Z19" s="38" t="str">
        <f>IF(OR(FJ19&gt;0,FO19&gt;0),SS_2.3,"")</f>
        <v/>
      </c>
      <c r="AA19" s="5" t="str">
        <f>IF(OR(FN19&gt;0,FJ19=$FJ$2,FJ19=$FJ$3),SS_3.1,"")</f>
        <v/>
      </c>
      <c r="AB19" s="6" t="str">
        <f>IF(OR(FK19&gt;0),SS_3.2,"")</f>
        <v/>
      </c>
      <c r="AC19" s="38">
        <f>IF(OR(ES19&gt;0,ER19=$ER$1,ER19=$ER$4,ER19=$ER$8,FL19&gt;0),SS_3.3,"")</f>
        <v>0.4</v>
      </c>
      <c r="AD19" s="6" t="str">
        <f>IF(AND(FK19&gt;0,FJ19=$FJ$2,FJ19=$FJ$3),SS_4.1,"")</f>
        <v/>
      </c>
      <c r="AE19" s="6" t="str">
        <f>IF(OR(FJ19=$FJ$2,FJ19=$FJ$3,EZ19&gt;0,FN19&gt;0),SS_4.2,"")</f>
        <v/>
      </c>
      <c r="AF19" s="6">
        <f>IF(OR(EU19&gt;0,EW19=$EW$2,EW19=$EW$3,EW19=$EW$4,EY19&gt;0,EZ19&gt;0),SS_4.3,"")</f>
        <v>0.2</v>
      </c>
      <c r="AG19" s="6" t="str">
        <f>IF(OR(FJ19=$FJ$3,FQ19&gt;0,EZ19&gt;0),SS_4.4,"")</f>
        <v/>
      </c>
      <c r="AH19" s="6">
        <f>IF(OR(FE19&gt;0,FF19&gt;0,FG19&gt;0,FD19&gt;0,EZ19&gt;0,FI19&gt;0),SS_4.5,"")</f>
        <v>0.2</v>
      </c>
      <c r="AI19" s="38">
        <f>IF(OR(EV19&gt;0,FZ19&gt;0,FH19&gt;0,FD19&gt;0,FI19&gt;0),SS_4.6,"")</f>
        <v>0.2</v>
      </c>
      <c r="AJ19" s="5" t="str">
        <f>IF(OR(FK19=$FK$3,FZ19=$FZ$1),SS_5.1,"")</f>
        <v/>
      </c>
      <c r="AK19" s="6" t="str">
        <f>IF(OR(FZ19=$FZ$1,FZ19=$FZ$2,FZ19=$FZ$4,FZ19=$FZ$5,FZ19=$FZ$7),SS_5.2,"")</f>
        <v/>
      </c>
      <c r="AL19" s="6" t="str">
        <f>IF(OR(FZ19=$FZ$4,FY19&gt;0,ER19=$ER$8),SS_5.3,"")</f>
        <v/>
      </c>
      <c r="AM19" s="6" t="str">
        <f>IF(FP19&gt;0,SS_5.4,"")</f>
        <v/>
      </c>
      <c r="AN19" s="94" t="str">
        <f>IF(COUNTIF(X19:AM19,"&lt;1")=16,"5",IF(COUNTIF(X19:AI19,"&lt;1")=12,"4",IF(COUNTIF(X19:AC19,"&lt;1")=6,"3",IF(COUNTIF(X19:Z19,"&lt;1")=3,"2","1"))))</f>
        <v>1</v>
      </c>
      <c r="AO19" s="129">
        <f>IF(AN19="1",SUM(X19:Z19)+1,IF(AN19="2",SUM(AA19:AC19)+2,IF(AN19="3",SUM(AD19:AI19)+3,IF(AN19="4",SUM(AJ19:AM19)+4,5))))</f>
        <v>1.2</v>
      </c>
      <c r="AP19" s="5">
        <f>IF(OR(ES19&gt;0,ER19=$ER$1,EO19&gt;0,EP19&gt;0,EQ19&gt;0,EU19&gt;0,EV19&gt;0,FV19&gt;0,FD19&gt;0),CM2.1,"")</f>
        <v>0.25</v>
      </c>
      <c r="AQ19" s="6" t="str">
        <f>IF(OR(ES19&gt;0,ER19=$ER$1,ER19=$ER$5,ER19=$ER$3,ER19=$ER$8,ER19=$ER$9,FS19=$FS$3,FS19=$FS$4),CM2.2,"")</f>
        <v/>
      </c>
      <c r="AR19" s="6">
        <f>IF(OR(ES19&gt;0,ER19&gt;0,FV19&gt;0),CM2.3,"")</f>
        <v>0.25</v>
      </c>
      <c r="AS19" s="38" t="str">
        <f>IF(OR(ES19&gt;0,ER19=$ER$1,ER19=$ER$3,ER19=$ER$8,ER19=$ER$9,FT19&gt;0),CM2.4,"")</f>
        <v/>
      </c>
      <c r="AT19" s="6" t="str">
        <f>IF(OR(FS19&gt;0),CM3.1,"")</f>
        <v/>
      </c>
      <c r="AU19" s="6" t="str">
        <f>IF(ER19=$ER$9,CM3.2,"")</f>
        <v/>
      </c>
      <c r="AV19" s="6" t="str">
        <f>IF(OR(FS19=$FS$3,FS19=$FS$4),CM3.3,"")</f>
        <v/>
      </c>
      <c r="AW19" s="6" t="str">
        <f>IF(OR(FQ19=$FQ$1,FQ19=$FQ$4,FR19=$FR$1,FR19=$FR$4),CM3.4,"")</f>
        <v/>
      </c>
      <c r="AX19" s="38" t="str">
        <f>IF(OR(FZ19=$FZ$1,FZ19=$FZ$2,FT19=$FT$3,FT19=$FT$2),CM3.5,"")</f>
        <v/>
      </c>
      <c r="AY19" s="6" t="str">
        <f>IF(OR(FS19&gt;0),CM4.1,"")</f>
        <v/>
      </c>
      <c r="AZ19" s="6" t="str">
        <f>IF(OR(FV19=$FV$2),CM4.2,"")</f>
        <v/>
      </c>
      <c r="BA19" s="38" t="str">
        <f>IF(OR(FZ19&gt;0,FT19=$FT$3),CM4.3,"")</f>
        <v/>
      </c>
      <c r="BB19" s="6" t="str">
        <f>IF(OR(FT19=$FT$3,FV19=$FV$3),CM5.1,"")</f>
        <v/>
      </c>
      <c r="BC19" s="6" t="str">
        <f>IF(OR(AND(FX19&gt;0,FQ19=$FQ$4), AND(FX19&gt;0,FQ19=$FQ$1)),CM5.2,"")</f>
        <v/>
      </c>
      <c r="BD19" s="6" t="str">
        <f>IF(OR(FZ19&gt;0),CM5.3,"")</f>
        <v/>
      </c>
      <c r="BE19" s="38" t="str">
        <f>IF(FU19=$FU$2,CM5.4,"")</f>
        <v/>
      </c>
      <c r="BF19" s="94" t="str">
        <f>IF(COUNTIF(AP19:BE19,"&lt;1")=16,"5",IF(COUNTIF(AP19:BA19,"&lt;1")=12,"4",IF(COUNTIF(AP19:AX19,"&lt;1")=9,"3",IF(COUNTIF(AP19:AS19,"&lt;1")=4,"2","1"))))</f>
        <v>1</v>
      </c>
      <c r="BG19" s="129">
        <f>IF(BF19="1",SUM(AP19:AS19)+1,IF(BF19="2",SUM(AT19:AX19)+2,IF(BF19="3",SUM(AY19:BA19)+3,IF(BF19="4",SUM(BB19:BE19)+4,5))))</f>
        <v>1.5</v>
      </c>
      <c r="BH19" s="5">
        <f>IF(OR(ER19=$ER$1,ER19=$ER$6,ER19=$ER$7,ER19=$ER$9,ES19&gt;0,EX19&gt;0,FD19&gt;0,FZ19&gt;0,EW19&gt;0,EY19&gt;0,EZ19&gt;0,EV19&gt;0,EU19&gt;0,FE19&gt;0,FF19&gt;0,FG19&gt;0,FI19&gt;0),SRM2.1,"")</f>
        <v>0.4</v>
      </c>
      <c r="BI19" s="5">
        <f>IF(OR(FD19&gt;0,FZ19&gt;0,ER19=$ER$7,EW19&gt;0,EX19&gt;0,EY19&gt;0,EZ19&gt;0,FE19&gt;0,FF19&gt;0,FG19&gt;0,FI19&gt;0),SRM2.2,"")</f>
        <v>0.4</v>
      </c>
      <c r="BJ19" s="6">
        <f>IF(OR(FX19&gt;0,FZ19&gt;0),SRM2.3,"")</f>
        <v>0</v>
      </c>
      <c r="BK19" s="6">
        <f>IF(OR(FF19&gt;0,FD19&gt;0,FE19&gt;0,FZ19&gt;0,FG19&gt;0,FI19&gt;0),SRM2.4,"")</f>
        <v>0.2</v>
      </c>
      <c r="BL19" s="39">
        <f>IF(OR(FD19&gt;0,FZ19&gt;0,ER19=$ER$7,FE19&gt;0,FF19&gt;0,FG19&gt;0,FI19&gt;0,FP19&gt;0),SRM3.1,"")</f>
        <v>0.4</v>
      </c>
      <c r="BM19" s="6">
        <f>IF(OR(FD19&gt;0,FZ19&gt;0,ER19=$ER$7,EW19=$EW$2,EW19=$EW$3,EW19=$EW$4,EX19&gt;0,EY19&gt;0,EZ19&gt;0,FE19&gt;0,FF19&gt;0,FG19&gt;0,FI19&gt;0),SRM3.2,"")</f>
        <v>0.5</v>
      </c>
      <c r="BN19" s="6" t="str">
        <f>IF(OR(FP19&gt;0,FZ19&gt;0),SRM3.3,"")</f>
        <v/>
      </c>
      <c r="BO19" s="40" t="str">
        <f>IF(OR(FZ19&gt;1),SRM4.1,"")</f>
        <v/>
      </c>
      <c r="BP19" s="6" t="str">
        <f>IF(OR(ER19=$ER$8,ER19=$ER$9,EV19&gt;0,FQ19&gt;0,FR19&gt;0),SRM4.2,"")</f>
        <v/>
      </c>
      <c r="BQ19" s="6" t="str">
        <f>IF(OR(FW19&gt;0),SRM4.3,"")</f>
        <v/>
      </c>
      <c r="BR19" s="40" t="str">
        <f>IF(OR(GD19&gt;0,GE19&gt;0),SRM5.1,"")</f>
        <v/>
      </c>
      <c r="BS19" s="6" t="str">
        <f>IF(OR(ER19=$ER$8,ER19=$ER$9,FZ19&gt;0),SRM5.2,"")</f>
        <v/>
      </c>
      <c r="BT19" s="6" t="str">
        <f>IF(OR(ER19=$ER$8,ER19=$ER$9,FY19&gt;0,FZ19&gt;0),SRM5.3,"")</f>
        <v/>
      </c>
      <c r="BU19" s="94" t="str">
        <f>IF(COUNTIF(BH19:BT19,"&lt;1")=13,"5",IF(COUNTIF(BH19:BQ19,"&lt;1")=10,"4",IF(COUNTIF(BH19:BN19,"&lt;1")=7,"3",IF(COUNTIF(BH19:BK19,"&lt;1")=4,"2","1"))))</f>
        <v>2</v>
      </c>
      <c r="BV19" s="129">
        <f>IF(BU19="1",SUM(BH19:BK19)+1,IF(BU19="2",SUM(BL19:BN19)+2,IF(BU19="3",SUM(BO19:BQ19)+3,IF(BU19="4",SUM(BR19:BT19)+4,5))))</f>
        <v>2.9</v>
      </c>
      <c r="BW19" s="41" t="str">
        <f>IF(OR(EY19=$EY$1,EY19=$EY$4,EY19=$EY$5,EY19=$EY$6,EY19=$EY$7,EZ19&gt;0,FF19=$FF$1,FF19=$FF$2,FF19=$FF$5,FF19=$FF$6,FG19=$FG$1,FG19=$FG$2,FG19=$FG$5,FG19=$FG$6),LHR2.1,"")</f>
        <v/>
      </c>
      <c r="BX19" s="6" t="str">
        <f>IF(OR(FB19=$FB$1,FB19=$FB$2,FB19=$FB$5,FB19=$FB$6,EZ19&gt;0),LHR2.2,"")</f>
        <v/>
      </c>
      <c r="BY19" s="6" t="str">
        <f>IF(OR(EY19=$EY$1,EY19=$EY$4,EY19=$EY$5,EY19=$EY$6,EY19=$EY$7,EZ19&gt;0,FF19=$FF$1,FF19=$FF$2,FF19=$FF$5,FF19=$FF$6,FG19=$FG$1,FG19=$FG$2,FG19=$FG$5,FG19=$FG$6),LHR2.3,"")</f>
        <v/>
      </c>
      <c r="BZ19" s="6" t="str">
        <f>IF(OR(EY19=$EY$1,EY19=$EY$4,EY19=$EY$5,EY19=$EY$6,EY19=$EY$7,EZ19&gt;0,FF19=$FF$1,FF19=$FF$2,FF19=$FF$5,FF19=$FF$6,FG19=$FG$1,FG19=$FG$2,FG19=$FG$5,FG19=$FG$6),LHR2.4,"")</f>
        <v/>
      </c>
      <c r="CA19" s="40" t="str">
        <f>IF(OR(EY19=$EY$1,EY19=$EY$5,EY19=$EY$6,EY19=$EY$7,EZ19&gt;0,FF19=$FF$1,FF19=$FF$2,FF19=$FF$5,FF19=$FF$6,FG19=$FG$1,FG19=$FG$2,FG19=$FG$5,FG19=$FG$6),LHR3.1,"")</f>
        <v/>
      </c>
      <c r="CB19" s="6" t="str">
        <f>IF(OR(FB19=$FB$1,FB19=$FB$5,EZ19&gt;0),LHR3.2,"")</f>
        <v/>
      </c>
      <c r="CC19" s="6" t="str">
        <f>IF(OR(FB19=$FB$1,FB19=$FB$2,FB19=$FB$5,FB19=$FB$6,EZ19&gt;0),LHR3.3,"")</f>
        <v/>
      </c>
      <c r="CD19" s="6" t="str">
        <f>IF(OR(EZ19&gt;0,GA19=$GA$1,FF19=$FF$5,FF19=$FF$6,FF19=$FF$1,FF19=$FF$2,GA19=$GA$2,GA19=$GA$3,GA19=$GA$4),LHR3.4,"")</f>
        <v/>
      </c>
      <c r="CE19" s="6" t="str">
        <f>IF(OR(EZ19&gt;0,GB19=$GB$1,FG19=$FG$5,FG19=$FG$6,FG19=$FG$1,FG19=$FG$2,GB19=$GB$2,GB19=$GB$3,GB19=$GB$4),LHR3.5,"")</f>
        <v/>
      </c>
      <c r="CF19" s="6" t="str">
        <f>IF(OR(EY19=$EY$1,EY19=$EY$4,EY19=$EY$5,EY19=$EY$6,EY19=$EY$7,EZ19&gt;0),LHR3.6,"")</f>
        <v/>
      </c>
      <c r="CG19" s="6" t="str">
        <f>IF(OR(EZ19&gt;0,FC19=$FC$1,FC19=$FC$2,FC19=$FC$3,FC19=$FC$4),LHR3.7,"")</f>
        <v/>
      </c>
      <c r="CH19" s="6" t="str">
        <f>IF(OR(GD19=$GD$1,GD19=$GD$3,EZ19&gt;0),LHR3.8,"")</f>
        <v/>
      </c>
      <c r="CI19" s="6" t="str">
        <f>IF(OR(EZ19&gt;0,FF19=$FF$2,FF19=$FF$6,FE19=$FE$2,FE19=$FE$6,FI19=$FI$2,FI19=$FI$6,FG19=$FG$2,FG19=$FG$6),LHR3.9,"")</f>
        <v/>
      </c>
      <c r="CJ19" s="6" t="str">
        <f>IF(OR(EZ19&gt;0,FA19&gt;0),LHR3.10,"")</f>
        <v/>
      </c>
      <c r="CK19" s="40" t="str">
        <f>IF(OR(EY19=$EY$1,EY19=$EY$6,EY19=$EY$7,EZ19&gt;0,FF19=$FF$1,FF19=$FF$2,FF19=$FF$5,FF19=$FF$6,FG19=$FG$1,FG19=$FG$2,FG19=$FG$5,FG19=$FG$6),LHR4.1,"")</f>
        <v/>
      </c>
      <c r="CL19" s="6" t="str">
        <f>IF(OR(FB19=$FB$1,FB19=$FB$5,EZ19&gt;0),LHR4.2,"")</f>
        <v/>
      </c>
      <c r="CM19" s="6" t="str">
        <f>IF(OR(EZ19&gt;0,GA19=$GA$2,GA19=$GA$4),LHR4.3,"")</f>
        <v/>
      </c>
      <c r="CN19" s="6" t="str">
        <f>IF(OR(EZ19&gt;0,GB19=$GB$2,GB19=$GB$4),LHR4.4,"")</f>
        <v/>
      </c>
      <c r="CO19" s="6" t="str">
        <f>IF(OR(EZ19&gt;0,FC19=$FC$1,FC19=$FC$3,FC19=$FC$4),LHR4.5,"")</f>
        <v/>
      </c>
      <c r="CP19" s="6" t="str">
        <f>IF(OR(GE19=$GE$1,GE19=$GE$2,GE19=$GE$4,GE19=$GE$5),LHR4.6,"")</f>
        <v/>
      </c>
      <c r="CQ19" s="6" t="str">
        <f>IF(OR(EZ19&gt;0,FF19=$FF$2,FF19=$FF$6,FE19=$FE$2,FE19=$FE$6,FI19=$FI$2,FI19=$FI$6,FG19=$FG$2,FG19=$FG$6),LHR4.7,"")</f>
        <v/>
      </c>
      <c r="CR19" s="6" t="str">
        <f>IF(OR(EZ19&gt;0,FG19=$FG$1,FG19=$FG$2,FG19=$FG$5,FG19=$FG$6),LHR4.8,"")</f>
        <v/>
      </c>
      <c r="CS19" s="6" t="str">
        <f>IF(OR(FE19=$FE$1,FE19=$FE$2,FE19=$FE$5,FE19=$FE$6),LHR4.9,"")</f>
        <v/>
      </c>
      <c r="CT19" s="6" t="str">
        <f>IF(OR(FM19=$FM$1,FM19=$FM$3,EZ19&gt;0),LHR4.10,"")</f>
        <v/>
      </c>
      <c r="CU19" s="6" t="str">
        <f>IF(OR(GF19=$GF$2,GF19=$GF$6),LHR4.11,"")</f>
        <v/>
      </c>
      <c r="CV19" s="6" t="str">
        <f>IF(OR(EO19=$EO$1,EO19=$EO$3),LHR4.12,"")</f>
        <v/>
      </c>
      <c r="CW19" s="40" t="str">
        <f>IF(OR(EY19=$EY$1,EY19=$EY$7,EZ19&gt;0,FF19=$FF$1,FF19=$FF$2,FF19=$FF$5,FF19=$FF$6,FG19=$FG$1,FG19=$FG$2,FG19=$FG$5,FG19=$FG$6),LHR5.1,"")</f>
        <v/>
      </c>
      <c r="CX19" s="6" t="str">
        <f>IF(AND(FZ19&gt;0,OR(EY19=$EY$1,EY19=$EY$4,EY19=$EY$5,EY19=$EY$6,EY19=$EY$7)),LHR5.2,"")</f>
        <v/>
      </c>
      <c r="CY19" s="6" t="str">
        <f>IF(OR(EZ19&gt;0,FC19=$FC$1,FC19=$FC$4),LHR5.3,"")</f>
        <v/>
      </c>
      <c r="CZ19" s="6" t="str">
        <f>IF(OR(GE19=$GE$1,GE19=$GE$3,GE19=$GE$4,GE19=$GE$6),LHR5.4,"")</f>
        <v/>
      </c>
      <c r="DA19" s="6" t="str">
        <f>IF(OR(EZ19&gt;0,FF19=$FF$2,FF19=$FF$6,FE19=$FE$2,FE19=$FE$6,FI19=$FI$2,FI19=$FI$6,FG19=$FG$2,FG19=$FG$6),LHR5.5,"")</f>
        <v/>
      </c>
      <c r="DB19" s="6" t="str">
        <f>IF(OR(FG19=$FG$2,FG19=$FG$6),LHR5.6,"")</f>
        <v/>
      </c>
      <c r="DC19" s="6" t="str">
        <f>IF(OR(FI19=$FI$1,FI19=$FI$2,FI19=$FI$5,FI19=$FI$6,FY19&gt;0),LHR5.7,"")</f>
        <v/>
      </c>
      <c r="DD19" s="6" t="str">
        <f>IF(OR(GC19=$GC$1,GC19=$GC$2),LHR5.8,"")</f>
        <v/>
      </c>
      <c r="DE19" s="38">
        <f>IF(OR(GF19="",GF19=$GF$3,GF19=$GF$4,GF19=$GF$7,GF19=$GF$8),LHR5.9,"")</f>
        <v>0.05</v>
      </c>
      <c r="DF19" s="7" t="str">
        <f>IF(E19&lt;2009,"N/A",IF(COUNTIF(BW19:DE19,"&lt;1")=35,"5",IF(COUNTIF(BW19:CV19,"&lt;1")=26,"4",IF(COUNTIF(BW19:CJ19,"&lt;1")=14,"3",IF(COUNTIF(BW19:BZ19,"&lt;1")=4,"2","1")))))</f>
        <v>1</v>
      </c>
      <c r="DG19" s="129">
        <f>IF(DF19="N/A","N/A",IF(DF19="1",SUM(BW19:BZ19)+1,IF(DF19="2",SUM(CA19:CJ19)+2,IF(DF19="3",SUM(CK19:CV19)+3,IF(DF19="4",SUM(CW19:DE19)+4,5)))))</f>
        <v>1</v>
      </c>
      <c r="DH19" s="41" t="str">
        <f>IF(OR(EY19=$EY$1,EY19=$EY$8,EZ19&gt;0,FF19=$FF$1,FF19=$FF$2,FF19=$FF$7,FF19=$FF$8,FG19=$FG$1,FG19=$FG$2,FG19=$FG$7,FG19=$FG$8),ES2.1,"")</f>
        <v/>
      </c>
      <c r="DI19" s="6" t="str">
        <f>IF(OR(FB19=$FB$1,FB19=$FB$2,FB19=$FB$7,FB19=$FB$8,EZ19&gt;0),ES2.2,"")</f>
        <v/>
      </c>
      <c r="DJ19" s="6" t="str">
        <f>IF(OR(EY19=$EY$1,EY19=$EY$8,EZ19&gt;0,FF19=$FF$1,FF19=$FF$2,FF19=$FF$7,FF19=$FF$8,FG19=$FG$1,FG19=$FG$2,FG19=$FG$7,FG19=$FG$8),ES2.3,"")</f>
        <v/>
      </c>
      <c r="DK19" s="6" t="str">
        <f>IF(OR(EY19=$EY$1,EY19=$EY$8,EZ19&gt;0,FF19=$FF$1,FF19=$FF$2,FF19=$FF$7,FF19=$FF$8,FG19=$FG$1,FG19=$FG$2,FG19=$FG$7,FG19=$FG$8),ES2.4,"")</f>
        <v/>
      </c>
      <c r="DL19" s="40" t="str">
        <f>IF(OR(FB19=$FB$1,FB19=$FB$7,EZ19&gt;0),ES3.1,"")</f>
        <v/>
      </c>
      <c r="DM19" s="6" t="str">
        <f>IF(OR(FB19=$FB$1,FB19=$FB$2,FB19=$FB$7,FB19=$FB$8,EZ19&gt;0),ES3.2,"")</f>
        <v/>
      </c>
      <c r="DN19" s="6" t="str">
        <f>IF(OR(EZ19&gt;0,FF19=$FF$1,FF19=$FF$2,FF19=$FF$7,FF19=$FF$8,GA19=$GA$1,GA19=$GA$2,GA19=$GA$5,GA19=$GA$6),ES3.3,"")</f>
        <v/>
      </c>
      <c r="DO19" s="6" t="str">
        <f>IF(OR(EZ19&gt;0,FG19=$FG$1,FG19=$FG$2,FG19=$FG$7,FG19=$FG$8,GB19=$GB$1,GB19=$GB$2,GB19=$GB$5,GB19=$GB$6),ES3.4,"")</f>
        <v/>
      </c>
      <c r="DP19" s="6" t="str">
        <f>IF(OR(EY19=$EY$1,EY19=$EY$8,EZ19&gt;0),ES3.5,"")</f>
        <v/>
      </c>
      <c r="DQ19" s="6" t="str">
        <f>IF(OR(EZ19&gt;0,FC19=$FC$1,FC19=$FC$5),ES3.6,"")</f>
        <v/>
      </c>
      <c r="DR19" s="6" t="str">
        <f>IF(OR(GD19=$GD$1,GD19=$GD$4,EZ19&gt;0),ES3.7,"")</f>
        <v/>
      </c>
      <c r="DS19" s="6" t="str">
        <f>IF(OR(EZ19&gt;0,FF19=$FF$2,FF19=$FF$8,FE19=$FE$2,FE19=$FE$8,FI19=$FI$2,FI19=$FI$8,FG19=$FG$2,FG19=$FG$8),ES3.8,"")</f>
        <v/>
      </c>
      <c r="DT19" s="6" t="str">
        <f>IF(OR(EZ19&gt;0),ES3.9,"")</f>
        <v/>
      </c>
      <c r="DU19" s="40" t="str">
        <f>IF(OR(FB19=$FB$1,FB19=$FB$7,EZ19&gt;0),ES4.1,"")</f>
        <v/>
      </c>
      <c r="DV19" s="6" t="str">
        <f>IF(OR(EZ19&gt;0,GA19=$GA$2,GA19=$GA$6),ES4.2,"")</f>
        <v/>
      </c>
      <c r="DW19" s="6" t="str">
        <f>IF(OR(EZ19&gt;0,GB19=$GB$2,GB19=$GB$6),ES4.3,"")</f>
        <v/>
      </c>
      <c r="DX19" s="6" t="str">
        <f>IF(OR(GE19=$GE$1,GE19=$GE$2,GE19=$GE$7,GE19=$GE$8),ES4.4,"")</f>
        <v/>
      </c>
      <c r="DY19" s="6" t="str">
        <f>IF(OR(EZ19&gt;0,FF19=$FF$2,FF19=$FF$8,FE19=$FE$2,FE19=$FE$8,FI19=$FI$2,FI19=$FI$8,FG19=$FG$2,FG19=$FG$8),ES4.5,"")</f>
        <v/>
      </c>
      <c r="DZ19" s="6" t="str">
        <f>IF(OR(EZ19&gt;0,FG19=$FG$1,FG19=$FG$2,FG19=$FG$7,FG19=$FG$8),ES4.6,"")</f>
        <v/>
      </c>
      <c r="EA19" s="6" t="str">
        <f>IF(OR(FE19=$FE$1,FE19=$FE$2,FE19=$FE$7,FE19=$FE$8),ES4.7,"")</f>
        <v/>
      </c>
      <c r="EB19" s="6" t="str">
        <f>IF(OR(FM19=$FM$1,FM19=$FM$4,EZ19&gt;0),ES4.8,"")</f>
        <v/>
      </c>
      <c r="EC19" s="6" t="str">
        <f>IF(OR(GF19=$GF$2,GF19=$GF$8),ES4.9,"")</f>
        <v/>
      </c>
      <c r="ED19" s="6" t="str">
        <f>IF(OR(EO19=$EO$1,EO19=$EO$3),ES4.10,"")</f>
        <v/>
      </c>
      <c r="EE19" s="40" t="str">
        <f>IF(OR(AND(FZ19&gt;0,EY19=$EY$1), AND(FZ19&gt;0,EY19=$EY$8)),ES5.1,"")</f>
        <v/>
      </c>
      <c r="EF19" s="6" t="str">
        <f>IF(OR(GE19=$GE$1,GE19=$GE$3,GE19=$GE$7,GE19=$GE$9),ES5.2,"")</f>
        <v/>
      </c>
      <c r="EG19" s="6" t="str">
        <f>IF(OR(EZ19&gt;0,FF19=$FF$2,FF19=$FF$8,FE19=$FE$2,FE19=$FE$8,FI19=$FI$2,FI19=$FI$8,FG19=$FG$2,FG19=$FG$8),ES5.3,"")</f>
        <v/>
      </c>
      <c r="EH19" s="6" t="str">
        <f>IF(OR(FG19=$FG$2,FG19=$FG$8),ES5.4,"")</f>
        <v/>
      </c>
      <c r="EI19" s="6" t="str">
        <f>IF(OR(FI19=$FI$1,FI19=$FI$2,FI19=$FI$7,FI19=$FI$8,FY19&gt;0),ES5.5,"")</f>
        <v/>
      </c>
      <c r="EJ19" s="6" t="str">
        <f>IF(OR(GC19=$GC$1,GC19=$GC$3),ES5.6,"")</f>
        <v/>
      </c>
      <c r="EK19" s="38">
        <f>IF(OR(GF19="",GF19=$GF$3,GF19=$GF$4,GF19=$GF$5,GF19=$GF$6),ES5.7,"")</f>
        <v>0.1</v>
      </c>
      <c r="EL19" s="104" t="str">
        <f>IF(E19&lt;2010,"N/A",IF(COUNTIF(DH19:EK19,"&lt;1")=30,"5",IF(COUNTIF(DH19:ED19,"&lt;1")=23,"4",IF(COUNTIF(DH19:DT19,"&lt;1")=13,"3",IF(COUNTIF(DH19:DK19,"&lt;1")=4,"2","1")))))</f>
        <v>1</v>
      </c>
      <c r="EM19" s="129">
        <f>IF(EL19="N/A","N/A",IF(EL19="1",SUM(DH19:DK19)+1,IF(EL19="2",SUM(DL19:DT19)+2,IF(EL19="3",SUM(DU19:ED19)+3,IF(EL19="4",SUM(EE19:EK19)+4,5)))))</f>
        <v>1</v>
      </c>
      <c r="EN19" s="1"/>
      <c r="EO19" s="43"/>
      <c r="EP19" s="1"/>
      <c r="EQ19" s="1"/>
      <c r="ER19" s="43" t="s">
        <v>31</v>
      </c>
      <c r="ES19" s="1"/>
      <c r="ET19" s="1"/>
      <c r="EV19" s="44"/>
      <c r="EW19" s="42" t="s">
        <v>14</v>
      </c>
      <c r="FC19" s="44"/>
      <c r="FD19" s="42" t="s">
        <v>17</v>
      </c>
      <c r="FE19" s="1"/>
      <c r="FI19" s="44"/>
      <c r="FK19" s="1"/>
      <c r="FL19" s="1"/>
      <c r="FM19" s="1"/>
      <c r="FN19" s="1"/>
      <c r="FO19" s="1"/>
      <c r="FT19" s="1"/>
      <c r="FU19" s="1"/>
      <c r="FX19" s="44" t="s">
        <v>1</v>
      </c>
      <c r="FY19" s="1"/>
      <c r="FZ19" s="44"/>
      <c r="GA19" s="43"/>
      <c r="GB19" s="1"/>
      <c r="GC19" s="44"/>
      <c r="GF19" s="45"/>
      <c r="GG19" s="74"/>
      <c r="GH19" s="42">
        <f>COUNTIF(EO19:GF19,"*")</f>
        <v>4</v>
      </c>
    </row>
    <row r="20" spans="1:190" s="42" customFormat="1" x14ac:dyDescent="0.25">
      <c r="A20" s="42" t="e">
        <f>VLOOKUP(C20,Sheet1!$A$1:$B$65,2,)</f>
        <v>#N/A</v>
      </c>
      <c r="B20" s="46" t="s">
        <v>170</v>
      </c>
      <c r="C20" s="47" t="s">
        <v>171</v>
      </c>
      <c r="D20" s="47"/>
      <c r="E20" s="60">
        <v>2013</v>
      </c>
      <c r="F20" s="5">
        <f>IF(OR(ER20=$ER$1,ER20=$ER$2,ER20=$ER$3,ER20=$ER$6,ER20=$ER$7,ES20&gt;0,EW20&gt;0,EY20&gt;0,EU20&gt;0,EZ20&gt;0,FD20&gt;0,FF20&gt;0,FG20&gt;0,FI20&gt;0,FE20&gt;0),SM_2.1,"")</f>
        <v>0.2</v>
      </c>
      <c r="G20" s="5">
        <f>IF(OR(EO20=$EO$4,EQ20&gt;0,ER20=$ER$1, ER20=$ER$2,ER20=$ER$3,ER20=$ER$4,ES20&gt;0,EV20&gt;0,EZ20&gt;0,FD20&gt;0,FF20&gt;0,FG20&gt;0,FI20&gt;0,FE20&gt;0),SM_2.2,"")</f>
        <v>0.35</v>
      </c>
      <c r="H20" s="6">
        <f>IF(OR(EO20&gt;0,EP20&gt;0,EQ20&gt;0,ER20=$ER$1,ER20=$ER$2,ER20=$ER$3,ER20=$ER$4,ER20=$ER$6,ER20=$ER$7,ES20&gt;0,ET20&gt;0,EV20&gt;0,EZ20&gt;0,FD20&gt;0,FF20&gt;0,FG20&gt;0,FI20&gt;0,FE20&gt;0),SM_2.3,"")</f>
        <v>0.3</v>
      </c>
      <c r="I20" s="38">
        <f>IF(OR(ER20=$ER$1,ER20=$ER$2,ER20=$ER$3,ER20=$ER$6,ER20=$ER$7,ES20&gt;0,EW20=$EW$2,EW20=$EW$3,EW20=$EW$4,EY20&gt;0,EU20&gt;0,EZ20&gt;0,FD20&gt;0,FF20&gt;0,FG20&gt;0,FI20&gt;0,FE20&gt;0),SM_2.4,"")</f>
        <v>0.15</v>
      </c>
      <c r="J20" s="6">
        <f>IF(OR(ER20=$ER$3,EW20=$EW$2,EW20=$EW$3,EW20=$EW$4,EY20&gt;0,EU20&gt;0,EZ20&gt;0,FD20&gt;0,FF20&gt;0,FG20&gt;0,FI20&gt;0,FE20&gt;0),SM_3.1,"")</f>
        <v>0.3</v>
      </c>
      <c r="K20" s="6">
        <f>IF(OR(EZ20&gt;0,FD20&gt;0,FF20&gt;0,FG20&gt;0,FI20&gt;0,FE20&gt;0),SM_3.2,"")</f>
        <v>0.3</v>
      </c>
      <c r="L20" s="38">
        <f>IF(OR(ER20=$ER$1,ER20=$ER$3,ER20=$ER$6,ER20=$ER$7,EV20&gt;0,EW20=$EW$2,EW20=$EW$3,EW20=$EW$4,EY20&gt;0,EU20&gt;0,EZ20&gt;0,FD20&gt;0,FF20&gt;0,FG20&gt;0,FI20&gt;0,FE20&gt;0),SM_3.3,"")</f>
        <v>0.4</v>
      </c>
      <c r="M20" s="6">
        <f>IF(OR(ES20&gt;0,EU20&gt;1),SM_4.1,"")</f>
        <v>0.2</v>
      </c>
      <c r="N20" s="6">
        <f>IF(OR(EZ20&gt;0,FD20=$FD$2,FF20=$FF$2,FF20=$FF$4,FF20=$FF$6,FF20=$FF$8,FG20&gt;0,FI20&gt;0,FE20&gt;0),SM_4.2,"")</f>
        <v>0.2</v>
      </c>
      <c r="O20" s="6" t="str">
        <f>IF(OR(EZ20&gt;0,FD20=$FD$2,FE20=$FE$2,FE20=$FE$4,FE20=$FE$6,FE20=$FE$8,FF20=$FF$2,FF20=$FF$4,FF20=$FF$6,FF20=$FF$8,FG20=$FG$2,FG20=$FG$4,FG20=$FG$6,FG20=$FG$8,FI20=$FI$2,FI20=$FI$4,FI20=$FI$6,FI20=$FI$8),SM_4.3,"")</f>
        <v/>
      </c>
      <c r="P20" s="6">
        <f>IF(OR(FD20&gt;0,FI20&gt;0),SM_4.4,"")</f>
        <v>0.2</v>
      </c>
      <c r="Q20" s="38" t="str">
        <f>IF(OR(FQ20=$FQ$2,FQ20=$FQ$1),SM_4.5,"")</f>
        <v/>
      </c>
      <c r="R20" s="6" t="str">
        <f>IF(OR(ET20&gt;0),SM_5.1,"")</f>
        <v/>
      </c>
      <c r="S20" s="6" t="str">
        <f>IF(OR(FB20&gt;0),SM_5.2,"")</f>
        <v/>
      </c>
      <c r="T20" s="6" t="str">
        <f>IF(OR(FR20=$FR$1,FR20=$FR$2),SM_5.3,"")</f>
        <v/>
      </c>
      <c r="U20" s="38" t="str">
        <f>IF(OR(FY20&gt;0),SM_5.4,"")</f>
        <v/>
      </c>
      <c r="V20" s="94" t="str">
        <f>IF(COUNTIF(F20:U20,"&lt;1")=16,"5",IF(COUNTIF(F20:Q20,"&lt;1")=12,"4",IF(COUNTIF(F20:L20,"&lt;1")=7,"3",IF(COUNTIF(F20:I20,"&lt;1")=4,"2","1"))))</f>
        <v>3</v>
      </c>
      <c r="W20" s="129">
        <f>IF(V20="1",SUM(F20:I20)+1,IF(V20="2",SUM(J20:L20)+2,IF(V20="3",SUM(M20:Q20)+3,IF(V20="4",SUM(R20:U20)+4,5))))</f>
        <v>3.6</v>
      </c>
      <c r="X20" s="5">
        <f>IF(OR(EO20&gt;0,EP20&gt;0,EQ20&gt;0,ER20=$ER$1,ER20=$ER$2,ER20=$ER$3,ER20=$ER$4,ER20=$ER$6,ER20=$ER$7,ER20=$ER$8,ES20&gt;0,ET20&gt;0,EV20&gt;0,EZ20&gt;0,FD20&gt;0,FF20&gt;0,FG20&gt;0,FI20&gt;0,FE20&gt;0),SS_2.1,"")</f>
        <v>0.2</v>
      </c>
      <c r="Y20" s="5" t="str">
        <f>IF(OR(EO20=$EO$1,ER20=$ER$1,ER20=$ER$6,ER20=$ER$7,ER20=$ER$8,FJ20&gt;0),SS_2.2,"")</f>
        <v/>
      </c>
      <c r="Z20" s="38" t="str">
        <f>IF(OR(FJ20&gt;0,FO20&gt;0),SS_2.3,"")</f>
        <v/>
      </c>
      <c r="AA20" s="5" t="str">
        <f>IF(OR(FN20&gt;0,FJ20=$FJ$2,FJ20=$FJ$3),SS_3.1,"")</f>
        <v/>
      </c>
      <c r="AB20" s="6" t="str">
        <f>IF(OR(FK20&gt;0),SS_3.2,"")</f>
        <v/>
      </c>
      <c r="AC20" s="38">
        <f>IF(OR(ES20&gt;0,ER20=$ER$1,ER20=$ER$4,ER20=$ER$8,FL20&gt;0),SS_3.3,"")</f>
        <v>0.4</v>
      </c>
      <c r="AD20" s="6" t="str">
        <f>IF(AND(FK20&gt;0,FJ20=$FJ$2,FJ20=$FJ$3),SS_4.1,"")</f>
        <v/>
      </c>
      <c r="AE20" s="6" t="str">
        <f>IF(OR(FJ20=$FJ$2,FJ20=$FJ$3,EZ20&gt;0,FN20&gt;0),SS_4.2,"")</f>
        <v/>
      </c>
      <c r="AF20" s="6">
        <f>IF(OR(EU20&gt;0,EW20=$EW$2,EW20=$EW$3,EW20=$EW$4,EY20&gt;0,EZ20&gt;0),SS_4.3,"")</f>
        <v>0.2</v>
      </c>
      <c r="AG20" s="6" t="str">
        <f>IF(OR(FJ20=$FJ$3,FQ20&gt;0,EZ20&gt;0),SS_4.4,"")</f>
        <v/>
      </c>
      <c r="AH20" s="6">
        <f>IF(OR(FE20&gt;0,FF20&gt;0,FG20&gt;0,FD20&gt;0,EZ20&gt;0,FI20&gt;0),SS_4.5,"")</f>
        <v>0.2</v>
      </c>
      <c r="AI20" s="38">
        <f>IF(OR(EV20&gt;0,FZ20&gt;0,FH20&gt;0,FD20&gt;0,FI20&gt;0),SS_4.6,"")</f>
        <v>0.2</v>
      </c>
      <c r="AJ20" s="5" t="str">
        <f>IF(OR(FK20=$FK$3,FZ20=$FZ$1),SS_5.1,"")</f>
        <v/>
      </c>
      <c r="AK20" s="6" t="str">
        <f>IF(OR(FZ20=$FZ$1,FZ20=$FZ$2,FZ20=$FZ$4,FZ20=$FZ$5,FZ20=$FZ$7),SS_5.2,"")</f>
        <v/>
      </c>
      <c r="AL20" s="6" t="str">
        <f>IF(OR(FZ20=$FZ$4,FY20&gt;0,ER20=$ER$8),SS_5.3,"")</f>
        <v/>
      </c>
      <c r="AM20" s="6" t="str">
        <f>IF(FP20&gt;0,SS_5.4,"")</f>
        <v/>
      </c>
      <c r="AN20" s="94" t="str">
        <f>IF(COUNTIF(X20:AM20,"&lt;1")=16,"5",IF(COUNTIF(X20:AI20,"&lt;1")=12,"4",IF(COUNTIF(X20:AC20,"&lt;1")=6,"3",IF(COUNTIF(X20:Z20,"&lt;1")=3,"2","1"))))</f>
        <v>1</v>
      </c>
      <c r="AO20" s="129">
        <f>IF(AN20="1",SUM(X20:Z20)+1,IF(AN20="2",SUM(AA20:AC20)+2,IF(AN20="3",SUM(AD20:AI20)+3,IF(AN20="4",SUM(AJ20:AM20)+4,5))))</f>
        <v>1.2</v>
      </c>
      <c r="AP20" s="5">
        <f>IF(OR(ES20&gt;0,ER20=$ER$1,EO20&gt;0,EP20&gt;0,EQ20&gt;0,EU20&gt;0,EV20&gt;0,FV20&gt;0,FD20&gt;0),CM2.1,"")</f>
        <v>0.25</v>
      </c>
      <c r="AQ20" s="6">
        <f>IF(OR(ES20&gt;0,ER20=$ER$1,ER20=$ER$5,ER20=$ER$3,ER20=$ER$8,ER20=$ER$9,FS20=$FS$3,FS20=$FS$4),CM2.2,"")</f>
        <v>0.25</v>
      </c>
      <c r="AR20" s="6">
        <f>IF(OR(ES20&gt;0,ER20&gt;0,FV20&gt;0),CM2.3,"")</f>
        <v>0.25</v>
      </c>
      <c r="AS20" s="38">
        <f>IF(OR(ES20&gt;0,ER20=$ER$1,ER20=$ER$3,ER20=$ER$8,ER20=$ER$9,FT20&gt;0),CM2.4,"")</f>
        <v>0.25</v>
      </c>
      <c r="AT20" s="6" t="str">
        <f>IF(OR(FS20&gt;0),CM3.1,"")</f>
        <v/>
      </c>
      <c r="AU20" s="6" t="str">
        <f>IF(ER20=$ER$9,CM3.2,"")</f>
        <v/>
      </c>
      <c r="AV20" s="6" t="str">
        <f>IF(OR(FS20=$FS$3,FS20=$FS$4),CM3.3,"")</f>
        <v/>
      </c>
      <c r="AW20" s="6" t="str">
        <f>IF(OR(FQ20=$FQ$1,FQ20=$FQ$4,FR20=$FR$1,FR20=$FR$4),CM3.4,"")</f>
        <v/>
      </c>
      <c r="AX20" s="38" t="str">
        <f>IF(OR(FZ20=$FZ$1,FZ20=$FZ$2,FT20=$FT$3,FT20=$FT$2),CM3.5,"")</f>
        <v/>
      </c>
      <c r="AY20" s="6" t="str">
        <f>IF(OR(FS20&gt;0),CM4.1,"")</f>
        <v/>
      </c>
      <c r="AZ20" s="6" t="str">
        <f>IF(OR(FV20=$FV$2),CM4.2,"")</f>
        <v/>
      </c>
      <c r="BA20" s="38" t="str">
        <f>IF(OR(FZ20&gt;0,FT20=$FT$3),CM4.3,"")</f>
        <v/>
      </c>
      <c r="BB20" s="6" t="str">
        <f>IF(OR(FT20=$FT$3,FV20=$FV$3),CM5.1,"")</f>
        <v/>
      </c>
      <c r="BC20" s="6" t="str">
        <f>IF(OR(AND(FX20&gt;0,FQ20=$FQ$4), AND(FX20&gt;0,FQ20=$FQ$1)),CM5.2,"")</f>
        <v/>
      </c>
      <c r="BD20" s="6" t="str">
        <f>IF(OR(FZ20&gt;0),CM5.3,"")</f>
        <v/>
      </c>
      <c r="BE20" s="38" t="str">
        <f>IF(FU20=$FU$2,CM5.4,"")</f>
        <v/>
      </c>
      <c r="BF20" s="94" t="str">
        <f>IF(COUNTIF(AP20:BE20,"&lt;1")=16,"5",IF(COUNTIF(AP20:BA20,"&lt;1")=12,"4",IF(COUNTIF(AP20:AX20,"&lt;1")=9,"3",IF(COUNTIF(AP20:AS20,"&lt;1")=4,"2","1"))))</f>
        <v>2</v>
      </c>
      <c r="BG20" s="129">
        <f>IF(BF20="1",SUM(AP20:AS20)+1,IF(BF20="2",SUM(AT20:AX20)+2,IF(BF20="3",SUM(AY20:BA20)+3,IF(BF20="4",SUM(BB20:BE20)+4,5))))</f>
        <v>2</v>
      </c>
      <c r="BH20" s="5">
        <f>IF(OR(ER20=$ER$1,ER20=$ER$6,ER20=$ER$7,ER20=$ER$9,ES20&gt;0,EX20&gt;0,FD20&gt;0,FZ20&gt;0,EW20&gt;0,EY20&gt;0,EZ20&gt;0,EV20&gt;0,EU20&gt;0,FE20&gt;0,FF20&gt;0,FG20&gt;0,FI20&gt;0),SRM2.1,"")</f>
        <v>0.4</v>
      </c>
      <c r="BI20" s="5">
        <f>IF(OR(FD20&gt;0,FZ20&gt;0,ER20=$ER$7,EW20&gt;0,EX20&gt;0,EY20&gt;0,EZ20&gt;0,FE20&gt;0,FF20&gt;0,FG20&gt;0,FI20&gt;0),SRM2.2,"")</f>
        <v>0.4</v>
      </c>
      <c r="BJ20" s="6" t="str">
        <f>IF(OR(FX20&gt;0,FZ20&gt;0),SRM2.3,"")</f>
        <v/>
      </c>
      <c r="BK20" s="6">
        <f>IF(OR(FF20&gt;0,FD20&gt;0,FE20&gt;0,FZ20&gt;0,FG20&gt;0,FI20&gt;0),SRM2.4,"")</f>
        <v>0.2</v>
      </c>
      <c r="BL20" s="39">
        <f>IF(OR(FD20&gt;0,FZ20&gt;0,ER20=$ER$7,FE20&gt;0,FF20&gt;0,FG20&gt;0,FI20&gt;0,FP20&gt;0),SRM3.1,"")</f>
        <v>0.4</v>
      </c>
      <c r="BM20" s="6">
        <f>IF(OR(FD20&gt;0,FZ20&gt;0,ER20=$ER$7,EW20=$EW$2,EW20=$EW$3,EW20=$EW$4,EX20&gt;0,EY20&gt;0,EZ20&gt;0,FE20&gt;0,FF20&gt;0,FG20&gt;0,FI20&gt;0),SRM3.2,"")</f>
        <v>0.5</v>
      </c>
      <c r="BN20" s="6" t="str">
        <f>IF(OR(FP20&gt;0,FZ20&gt;0),SRM3.3,"")</f>
        <v/>
      </c>
      <c r="BO20" s="40" t="str">
        <f>IF(OR(FZ20&gt;1),SRM4.1,"")</f>
        <v/>
      </c>
      <c r="BP20" s="6" t="str">
        <f>IF(OR(ER20=$ER$8,ER20=$ER$9,EV20&gt;0,FQ20&gt;0,FR20&gt;0),SRM4.2,"")</f>
        <v/>
      </c>
      <c r="BQ20" s="6" t="str">
        <f>IF(OR(FW20&gt;0),SRM4.3,"")</f>
        <v/>
      </c>
      <c r="BR20" s="40" t="str">
        <f>IF(OR(GD20&gt;0,GE20&gt;0),SRM5.1,"")</f>
        <v/>
      </c>
      <c r="BS20" s="6" t="str">
        <f>IF(OR(ER20=$ER$8,ER20=$ER$9,FZ20&gt;0),SRM5.2,"")</f>
        <v/>
      </c>
      <c r="BT20" s="6" t="str">
        <f>IF(OR(ER20=$ER$8,ER20=$ER$9,FY20&gt;0,FZ20&gt;0),SRM5.3,"")</f>
        <v/>
      </c>
      <c r="BU20" s="94" t="str">
        <f>IF(COUNTIF(BH20:BT20,"&lt;1")=13,"5",IF(COUNTIF(BH20:BQ20,"&lt;1")=10,"4",IF(COUNTIF(BH20:BN20,"&lt;1")=7,"3",IF(COUNTIF(BH20:BK20,"&lt;1")=4,"2","1"))))</f>
        <v>1</v>
      </c>
      <c r="BV20" s="129">
        <f>IF(BU20="1",SUM(BH20:BK20)+1,IF(BU20="2",SUM(BL20:BN20)+2,IF(BU20="3",SUM(BO20:BQ20)+3,IF(BU20="4",SUM(BR20:BT20)+4,5))))</f>
        <v>2</v>
      </c>
      <c r="BW20" s="41" t="str">
        <f>IF(OR(EY20=$EY$1,EY20=$EY$4,EY20=$EY$5,EY20=$EY$6,EY20=$EY$7,EZ20&gt;0,FF20=$FF$1,FF20=$FF$2,FF20=$FF$5,FF20=$FF$6,FG20=$FG$1,FG20=$FG$2,FG20=$FG$5,FG20=$FG$6),LHR2.1,"")</f>
        <v/>
      </c>
      <c r="BX20" s="6" t="str">
        <f>IF(OR(FB20=$FB$1,FB20=$FB$2,FB20=$FB$5,FB20=$FB$6,EZ20&gt;0),LHR2.2,"")</f>
        <v/>
      </c>
      <c r="BY20" s="6" t="str">
        <f>IF(OR(EY20=$EY$1,EY20=$EY$4,EY20=$EY$5,EY20=$EY$6,EY20=$EY$7,EZ20&gt;0,FF20=$FF$1,FF20=$FF$2,FF20=$FF$5,FF20=$FF$6,FG20=$FG$1,FG20=$FG$2,FG20=$FG$5,FG20=$FG$6),LHR2.3,"")</f>
        <v/>
      </c>
      <c r="BZ20" s="6" t="str">
        <f>IF(OR(EY20=$EY$1,EY20=$EY$4,EY20=$EY$5,EY20=$EY$6,EY20=$EY$7,EZ20&gt;0,FF20=$FF$1,FF20=$FF$2,FF20=$FF$5,FF20=$FF$6,FG20=$FG$1,FG20=$FG$2,FG20=$FG$5,FG20=$FG$6),LHR2.4,"")</f>
        <v/>
      </c>
      <c r="CA20" s="40" t="str">
        <f>IF(OR(EY20=$EY$1,EY20=$EY$5,EY20=$EY$6,EY20=$EY$7,EZ20&gt;0,FF20=$FF$1,FF20=$FF$2,FF20=$FF$5,FF20=$FF$6,FG20=$FG$1,FG20=$FG$2,FG20=$FG$5,FG20=$FG$6),LHR3.1,"")</f>
        <v/>
      </c>
      <c r="CB20" s="6" t="str">
        <f>IF(OR(FB20=$FB$1,FB20=$FB$5,EZ20&gt;0),LHR3.2,"")</f>
        <v/>
      </c>
      <c r="CC20" s="6" t="str">
        <f>IF(OR(FB20=$FB$1,FB20=$FB$2,FB20=$FB$5,FB20=$FB$6,EZ20&gt;0),LHR3.3,"")</f>
        <v/>
      </c>
      <c r="CD20" s="6" t="str">
        <f>IF(OR(EZ20&gt;0,GA20=$GA$1,FF20=$FF$5,FF20=$FF$6,FF20=$FF$1,FF20=$FF$2,GA20=$GA$2,GA20=$GA$3,GA20=$GA$4),LHR3.4,"")</f>
        <v/>
      </c>
      <c r="CE20" s="6" t="str">
        <f>IF(OR(EZ20&gt;0,GB20=$GB$1,FG20=$FG$5,FG20=$FG$6,FG20=$FG$1,FG20=$FG$2,GB20=$GB$2,GB20=$GB$3,GB20=$GB$4),LHR3.5,"")</f>
        <v/>
      </c>
      <c r="CF20" s="6" t="str">
        <f>IF(OR(EY20=$EY$1,EY20=$EY$4,EY20=$EY$5,EY20=$EY$6,EY20=$EY$7,EZ20&gt;0),LHR3.6,"")</f>
        <v/>
      </c>
      <c r="CG20" s="6" t="str">
        <f>IF(OR(EZ20&gt;0,FC20=$FC$1,FC20=$FC$2,FC20=$FC$3,FC20=$FC$4),LHR3.7,"")</f>
        <v/>
      </c>
      <c r="CH20" s="6" t="str">
        <f>IF(OR(GD20=$GD$1,GD20=$GD$3,EZ20&gt;0),LHR3.8,"")</f>
        <v/>
      </c>
      <c r="CI20" s="6" t="str">
        <f>IF(OR(EZ20&gt;0,FF20=$FF$2,FF20=$FF$6,FE20=$FE$2,FE20=$FE$6,FI20=$FI$2,FI20=$FI$6,FG20=$FG$2,FG20=$FG$6),LHR3.9,"")</f>
        <v/>
      </c>
      <c r="CJ20" s="6" t="str">
        <f>IF(OR(EZ20&gt;0,FA20&gt;0),LHR3.10,"")</f>
        <v/>
      </c>
      <c r="CK20" s="40" t="str">
        <f>IF(OR(EY20=$EY$1,EY20=$EY$6,EY20=$EY$7,EZ20&gt;0,FF20=$FF$1,FF20=$FF$2,FF20=$FF$5,FF20=$FF$6,FG20=$FG$1,FG20=$FG$2,FG20=$FG$5,FG20=$FG$6),LHR4.1,"")</f>
        <v/>
      </c>
      <c r="CL20" s="6" t="str">
        <f>IF(OR(FB20=$FB$1,FB20=$FB$5,EZ20&gt;0),LHR4.2,"")</f>
        <v/>
      </c>
      <c r="CM20" s="6" t="str">
        <f>IF(OR(EZ20&gt;0,GA20=$GA$2,GA20=$GA$4),LHR4.3,"")</f>
        <v/>
      </c>
      <c r="CN20" s="6" t="str">
        <f>IF(OR(EZ20&gt;0,GB20=$GB$2,GB20=$GB$4),LHR4.4,"")</f>
        <v/>
      </c>
      <c r="CO20" s="6" t="str">
        <f>IF(OR(EZ20&gt;0,FC20=$FC$1,FC20=$FC$3,FC20=$FC$4),LHR4.5,"")</f>
        <v/>
      </c>
      <c r="CP20" s="6" t="str">
        <f>IF(OR(GE20=$GE$1,GE20=$GE$2,GE20=$GE$4,GE20=$GE$5),LHR4.6,"")</f>
        <v/>
      </c>
      <c r="CQ20" s="6" t="str">
        <f>IF(OR(EZ20&gt;0,FF20=$FF$2,FF20=$FF$6,FE20=$FE$2,FE20=$FE$6,FI20=$FI$2,FI20=$FI$6,FG20=$FG$2,FG20=$FG$6),LHR4.7,"")</f>
        <v/>
      </c>
      <c r="CR20" s="6" t="str">
        <f>IF(OR(EZ20&gt;0,FG20=$FG$1,FG20=$FG$2,FG20=$FG$5,FG20=$FG$6),LHR4.8,"")</f>
        <v/>
      </c>
      <c r="CS20" s="6" t="str">
        <f>IF(OR(FE20=$FE$1,FE20=$FE$2,FE20=$FE$5,FE20=$FE$6),LHR4.9,"")</f>
        <v/>
      </c>
      <c r="CT20" s="6" t="str">
        <f>IF(OR(FM20=$FM$1,FM20=$FM$3,EZ20&gt;0),LHR4.10,"")</f>
        <v/>
      </c>
      <c r="CU20" s="6" t="str">
        <f>IF(OR(GF20=$GF$2,GF20=$GF$6),LHR4.11,"")</f>
        <v/>
      </c>
      <c r="CV20" s="6" t="str">
        <f>IF(OR(EO20=$EO$1,EO20=$EO$3),LHR4.12,"")</f>
        <v/>
      </c>
      <c r="CW20" s="40" t="str">
        <f>IF(OR(EY20=$EY$1,EY20=$EY$7,EZ20&gt;0,FF20=$FF$1,FF20=$FF$2,FF20=$FF$5,FF20=$FF$6,FG20=$FG$1,FG20=$FG$2,FG20=$FG$5,FG20=$FG$6),LHR5.1,"")</f>
        <v/>
      </c>
      <c r="CX20" s="6" t="str">
        <f>IF(AND(FZ20&gt;0,OR(EY20=$EY$1,EY20=$EY$4,EY20=$EY$5,EY20=$EY$6,EY20=$EY$7)),LHR5.2,"")</f>
        <v/>
      </c>
      <c r="CY20" s="6" t="str">
        <f>IF(OR(EZ20&gt;0,FC20=$FC$1,FC20=$FC$4),LHR5.3,"")</f>
        <v/>
      </c>
      <c r="CZ20" s="6" t="str">
        <f>IF(OR(GE20=$GE$1,GE20=$GE$3,GE20=$GE$4,GE20=$GE$6),LHR5.4,"")</f>
        <v/>
      </c>
      <c r="DA20" s="6" t="str">
        <f>IF(OR(EZ20&gt;0,FF20=$FF$2,FF20=$FF$6,FE20=$FE$2,FE20=$FE$6,FI20=$FI$2,FI20=$FI$6,FG20=$FG$2,FG20=$FG$6),LHR5.5,"")</f>
        <v/>
      </c>
      <c r="DB20" s="6" t="str">
        <f>IF(OR(FG20=$FG$2,FG20=$FG$6),LHR5.6,"")</f>
        <v/>
      </c>
      <c r="DC20" s="6" t="str">
        <f>IF(OR(FI20=$FI$1,FI20=$FI$2,FI20=$FI$5,FI20=$FI$6,FY20&gt;0),LHR5.7,"")</f>
        <v/>
      </c>
      <c r="DD20" s="6" t="str">
        <f>IF(OR(GC20=$GC$1,GC20=$GC$2),LHR5.8,"")</f>
        <v/>
      </c>
      <c r="DE20" s="38">
        <f>IF(OR(GF20="",GF20=$GF$3,GF20=$GF$4,GF20=$GF$7,GF20=$GF$8),LHR5.9,"")</f>
        <v>0.05</v>
      </c>
      <c r="DF20" s="7" t="str">
        <f>IF(E20&lt;2009,"N/A",IF(COUNTIF(BW20:DE20,"&lt;1")=35,"5",IF(COUNTIF(BW20:CV20,"&lt;1")=26,"4",IF(COUNTIF(BW20:CJ20,"&lt;1")=14,"3",IF(COUNTIF(BW20:BZ20,"&lt;1")=4,"2","1")))))</f>
        <v>1</v>
      </c>
      <c r="DG20" s="129">
        <f>IF(DF20="N/A","N/A",IF(DF20="1",SUM(BW20:BZ20)+1,IF(DF20="2",SUM(CA20:CJ20)+2,IF(DF20="3",SUM(CK20:CV20)+3,IF(DF20="4",SUM(CW20:DE20)+4,5)))))</f>
        <v>1</v>
      </c>
      <c r="DH20" s="41">
        <f>IF(OR(EY20=$EY$1,EY20=$EY$8,EZ20&gt;0,FF20=$FF$1,FF20=$FF$2,FF20=$FF$7,FF20=$FF$8,FG20=$FG$1,FG20=$FG$2,FG20=$FG$7,FG20=$FG$8),ES2.1,"")</f>
        <v>0.4</v>
      </c>
      <c r="DI20" s="6" t="str">
        <f>IF(OR(FB20=$FB$1,FB20=$FB$2,FB20=$FB$7,FB20=$FB$8,EZ20&gt;0),ES2.2,"")</f>
        <v/>
      </c>
      <c r="DJ20" s="6">
        <f>IF(OR(EY20=$EY$1,EY20=$EY$8,EZ20&gt;0,FF20=$FF$1,FF20=$FF$2,FF20=$FF$7,FF20=$FF$8,FG20=$FG$1,FG20=$FG$2,FG20=$FG$7,FG20=$FG$8),ES2.3,"")</f>
        <v>0.25</v>
      </c>
      <c r="DK20" s="6">
        <f>IF(OR(EY20=$EY$1,EY20=$EY$8,EZ20&gt;0,FF20=$FF$1,FF20=$FF$2,FF20=$FF$7,FF20=$FF$8,FG20=$FG$1,FG20=$FG$2,FG20=$FG$7,FG20=$FG$8),ES2.4,"")</f>
        <v>0.25</v>
      </c>
      <c r="DL20" s="40" t="str">
        <f>IF(OR(FB20=$FB$1,FB20=$FB$7,EZ20&gt;0),ES3.1,"")</f>
        <v/>
      </c>
      <c r="DM20" s="6" t="str">
        <f>IF(OR(FB20=$FB$1,FB20=$FB$2,FB20=$FB$7,FB20=$FB$8,EZ20&gt;0),ES3.2,"")</f>
        <v/>
      </c>
      <c r="DN20" s="6" t="str">
        <f>IF(OR(EZ20&gt;0,FF20=$FF$1,FF20=$FF$2,FF20=$FF$7,FF20=$FF$8,GA20=$GA$1,GA20=$GA$2,GA20=$GA$5,GA20=$GA$6),ES3.3,"")</f>
        <v/>
      </c>
      <c r="DO20" s="6" t="str">
        <f>IF(OR(EZ20&gt;0,FG20=$FG$1,FG20=$FG$2,FG20=$FG$7,FG20=$FG$8,GB20=$GB$1,GB20=$GB$2,GB20=$GB$5,GB20=$GB$6),ES3.4,"")</f>
        <v/>
      </c>
      <c r="DP20" s="6">
        <f>IF(OR(EY20=$EY$1,EY20=$EY$8,EZ20&gt;0),ES3.5,"")</f>
        <v>0.25</v>
      </c>
      <c r="DQ20" s="6" t="str">
        <f>IF(OR(EZ20&gt;0,FC20=$FC$1,FC20=$FC$5),ES3.6,"")</f>
        <v/>
      </c>
      <c r="DR20" s="6" t="str">
        <f>IF(OR(GD20=$GD$1,GD20=$GD$4,EZ20&gt;0),ES3.7,"")</f>
        <v/>
      </c>
      <c r="DS20" s="6" t="str">
        <f>IF(OR(EZ20&gt;0,FF20=$FF$2,FF20=$FF$8,FE20=$FE$2,FE20=$FE$8,FI20=$FI$2,FI20=$FI$8,FG20=$FG$2,FG20=$FG$8),ES3.8,"")</f>
        <v/>
      </c>
      <c r="DT20" s="6" t="str">
        <f>IF(OR(EZ20&gt;0),ES3.9,"")</f>
        <v/>
      </c>
      <c r="DU20" s="40" t="str">
        <f>IF(OR(FB20=$FB$1,FB20=$FB$7,EZ20&gt;0),ES4.1,"")</f>
        <v/>
      </c>
      <c r="DV20" s="6" t="str">
        <f>IF(OR(EZ20&gt;0,GA20=$GA$2,GA20=$GA$6),ES4.2,"")</f>
        <v/>
      </c>
      <c r="DW20" s="6" t="str">
        <f>IF(OR(EZ20&gt;0,GB20=$GB$2,GB20=$GB$6),ES4.3,"")</f>
        <v/>
      </c>
      <c r="DX20" s="6" t="str">
        <f>IF(OR(GE20=$GE$1,GE20=$GE$2,GE20=$GE$7,GE20=$GE$8),ES4.4,"")</f>
        <v/>
      </c>
      <c r="DY20" s="6" t="str">
        <f>IF(OR(EZ20&gt;0,FF20=$FF$2,FF20=$FF$8,FE20=$FE$2,FE20=$FE$8,FI20=$FI$2,FI20=$FI$8,FG20=$FG$2,FG20=$FG$8),ES4.5,"")</f>
        <v/>
      </c>
      <c r="DZ20" s="6" t="str">
        <f>IF(OR(EZ20&gt;0,FG20=$FG$1,FG20=$FG$2,FG20=$FG$7,FG20=$FG$8),ES4.6,"")</f>
        <v/>
      </c>
      <c r="EA20" s="6" t="str">
        <f>IF(OR(FE20=$FE$1,FE20=$FE$2,FE20=$FE$7,FE20=$FE$8),ES4.7,"")</f>
        <v/>
      </c>
      <c r="EB20" s="6" t="str">
        <f>IF(OR(FM20=$FM$1,FM20=$FM$4,EZ20&gt;0),ES4.8,"")</f>
        <v/>
      </c>
      <c r="EC20" s="6" t="str">
        <f>IF(OR(GF20=$GF$2,GF20=$GF$8),ES4.9,"")</f>
        <v/>
      </c>
      <c r="ED20" s="6" t="str">
        <f>IF(OR(EO20=$EO$1,EO20=$EO$3),ES4.10,"")</f>
        <v/>
      </c>
      <c r="EE20" s="40" t="str">
        <f>IF(OR(AND(FZ20&gt;0,EY20=$EY$1), AND(FZ20&gt;0,EY20=$EY$8)),ES5.1,"")</f>
        <v/>
      </c>
      <c r="EF20" s="6" t="str">
        <f>IF(OR(GE20=$GE$1,GE20=$GE$3,GE20=$GE$7,GE20=$GE$9),ES5.2,"")</f>
        <v/>
      </c>
      <c r="EG20" s="6" t="str">
        <f>IF(OR(EZ20&gt;0,FF20=$FF$2,FF20=$FF$8,FE20=$FE$2,FE20=$FE$8,FI20=$FI$2,FI20=$FI$8,FG20=$FG$2,FG20=$FG$8),ES5.3,"")</f>
        <v/>
      </c>
      <c r="EH20" s="6" t="str">
        <f>IF(OR(FG20=$FG$2,FG20=$FG$8),ES5.4,"")</f>
        <v/>
      </c>
      <c r="EI20" s="6">
        <f>IF(OR(FI20=$FI$1,FI20=$FI$2,FI20=$FI$7,FI20=$FI$8,FY20&gt;0),ES5.5,"")</f>
        <v>0.2</v>
      </c>
      <c r="EJ20" s="6" t="str">
        <f>IF(OR(GC20=$GC$1,GC20=$GC$3),ES5.6,"")</f>
        <v/>
      </c>
      <c r="EK20" s="38">
        <f>IF(OR(GF20="",GF20=$GF$3,GF20=$GF$4,GF20=$GF$5,GF20=$GF$6),ES5.7,"")</f>
        <v>0.1</v>
      </c>
      <c r="EL20" s="104" t="str">
        <f>IF(E20&lt;2010,"N/A",IF(COUNTIF(DH20:EK20,"&lt;1")=30,"5",IF(COUNTIF(DH20:ED20,"&lt;1")=23,"4",IF(COUNTIF(DH20:DT20,"&lt;1")=13,"3",IF(COUNTIF(DH20:DK20,"&lt;1")=4,"2","1")))))</f>
        <v>1</v>
      </c>
      <c r="EM20" s="129">
        <f>IF(EL20="N/A","N/A",IF(EL20="1",SUM(DH20:DK20)+1,IF(EL20="2",SUM(DL20:DT20)+2,IF(EL20="3",SUM(DU20:ED20)+3,IF(EL20="4",SUM(EE20:EK20)+4,5)))))</f>
        <v>1.9</v>
      </c>
      <c r="EN20" s="1"/>
      <c r="EO20" s="43"/>
      <c r="EP20" s="1"/>
      <c r="EQ20" s="1" t="s">
        <v>1</v>
      </c>
      <c r="ER20" s="43"/>
      <c r="ES20" s="1" t="s">
        <v>23</v>
      </c>
      <c r="ET20" s="1"/>
      <c r="EV20" s="44"/>
      <c r="EW20" s="42" t="s">
        <v>4</v>
      </c>
      <c r="EY20" s="42" t="s">
        <v>51</v>
      </c>
      <c r="FC20" s="44"/>
      <c r="FE20" s="1"/>
      <c r="FH20" s="42" t="s">
        <v>1</v>
      </c>
      <c r="FI20" s="44" t="s">
        <v>49</v>
      </c>
      <c r="FK20" s="1"/>
      <c r="FL20" s="1"/>
      <c r="FM20" s="1"/>
      <c r="FN20" s="1"/>
      <c r="FO20" s="1"/>
      <c r="FT20" s="1"/>
      <c r="FU20" s="1"/>
      <c r="FX20" s="44"/>
      <c r="FY20" s="1"/>
      <c r="FZ20" s="44"/>
      <c r="GA20" s="43"/>
      <c r="GB20" s="1"/>
      <c r="GC20" s="44"/>
      <c r="GF20" s="45"/>
      <c r="GG20" s="74"/>
      <c r="GH20" s="42">
        <f>COUNTIF(EO20:GF20,"*")</f>
        <v>6</v>
      </c>
    </row>
    <row r="21" spans="1:190" s="42" customFormat="1" x14ac:dyDescent="0.25">
      <c r="A21" s="42" t="str">
        <f>VLOOKUP(C21,Sheet1!$A$1:$B$65,2,)</f>
        <v>HS</v>
      </c>
      <c r="B21" s="46" t="s">
        <v>172</v>
      </c>
      <c r="C21" s="47" t="s">
        <v>173</v>
      </c>
      <c r="D21" s="47"/>
      <c r="E21" s="61">
        <v>2013</v>
      </c>
      <c r="F21" s="5">
        <f>IF(OR(ER21=$ER$1,ER21=$ER$2,ER21=$ER$3,ER21=$ER$6,ER21=$ER$7,ES21&gt;0,EW21&gt;0,EY21&gt;0,EU21&gt;0,EZ21&gt;0,FD21&gt;0,FF21&gt;0,FG21&gt;0,FI21&gt;0,FE21&gt;0),SM_2.1,"")</f>
        <v>0.2</v>
      </c>
      <c r="G21" s="5">
        <f>IF(OR(EO21=$EO$4,EQ21&gt;0,ER21=$ER$1, ER21=$ER$2,ER21=$ER$3,ER21=$ER$4,ES21&gt;0,EV21&gt;0,EZ21&gt;0,FD21&gt;0,FF21&gt;0,FG21&gt;0,FI21&gt;0,FE21&gt;0),SM_2.2,"")</f>
        <v>0.35</v>
      </c>
      <c r="H21" s="6">
        <f>IF(OR(EO21&gt;0,EP21&gt;0,EQ21&gt;0,ER21=$ER$1,ER21=$ER$2,ER21=$ER$3,ER21=$ER$4,ER21=$ER$6,ER21=$ER$7,ES21&gt;0,ET21&gt;0,EV21&gt;0,EZ21&gt;0,FD21&gt;0,FF21&gt;0,FG21&gt;0,FI21&gt;0,FE21&gt;0),SM_2.3,"")</f>
        <v>0.3</v>
      </c>
      <c r="I21" s="38">
        <f>IF(OR(ER21=$ER$1,ER21=$ER$2,ER21=$ER$3,ER21=$ER$6,ER21=$ER$7,ES21&gt;0,EW21=$EW$2,EW21=$EW$3,EW21=$EW$4,EY21&gt;0,EU21&gt;0,EZ21&gt;0,FD21&gt;0,FF21&gt;0,FG21&gt;0,FI21&gt;0,FE21&gt;0),SM_2.4,"")</f>
        <v>0.15</v>
      </c>
      <c r="J21" s="6">
        <f>IF(OR(ER21=$ER$3,EW21=$EW$2,EW21=$EW$3,EW21=$EW$4,EY21&gt;0,EU21&gt;0,EZ21&gt;0,FD21&gt;0,FF21&gt;0,FG21&gt;0,FI21&gt;0,FE21&gt;0),SM_3.1,"")</f>
        <v>0.3</v>
      </c>
      <c r="K21" s="6" t="str">
        <f>IF(OR(EZ21&gt;0,FD21&gt;0,FF21&gt;0,FG21&gt;0,FI21&gt;0,FE21&gt;0),SM_3.2,"")</f>
        <v/>
      </c>
      <c r="L21" s="38">
        <f>IF(OR(ER21=$ER$1,ER21=$ER$3,ER21=$ER$6,ER21=$ER$7,EV21&gt;0,EW21=$EW$2,EW21=$EW$3,EW21=$EW$4,EY21&gt;0,EU21&gt;0,EZ21&gt;0,FD21&gt;0,FF21&gt;0,FG21&gt;0,FI21&gt;0,FE21&gt;0),SM_3.3,"")</f>
        <v>0.4</v>
      </c>
      <c r="M21" s="6">
        <f>IF(OR(ES21&gt;0,EU21&gt;1),SM_4.1,"")</f>
        <v>0.2</v>
      </c>
      <c r="N21" s="6" t="str">
        <f>IF(OR(EZ21&gt;0,FD21=$FD$2,FF21=$FF$2,FF21=$FF$4,FF21=$FF$6,FF21=$FF$8,FG21&gt;0,FI21&gt;0,FE21&gt;0),SM_4.2,"")</f>
        <v/>
      </c>
      <c r="O21" s="6" t="str">
        <f>IF(OR(EZ21&gt;0,FD21=$FD$2,FE21=$FE$2,FE21=$FE$4,FE21=$FE$6,FE21=$FE$8,FF21=$FF$2,FF21=$FF$4,FF21=$FF$6,FF21=$FF$8,FG21=$FG$2,FG21=$FG$4,FG21=$FG$6,FG21=$FG$8,FI21=$FI$2,FI21=$FI$4,FI21=$FI$6,FI21=$FI$8),SM_4.3,"")</f>
        <v/>
      </c>
      <c r="P21" s="6" t="str">
        <f>IF(OR(FD21&gt;0,FI21&gt;0),SM_4.4,"")</f>
        <v/>
      </c>
      <c r="Q21" s="38" t="str">
        <f>IF(OR(FQ21=$FQ$2,FQ21=$FQ$1),SM_4.5,"")</f>
        <v/>
      </c>
      <c r="R21" s="6" t="str">
        <f>IF(OR(ET21&gt;0),SM_5.1,"")</f>
        <v/>
      </c>
      <c r="S21" s="6">
        <f>IF(OR(FB21&gt;0),SM_5.2,"")</f>
        <v>0.2</v>
      </c>
      <c r="T21" s="6" t="str">
        <f>IF(OR(FR21=$FR$1,FR21=$FR$2),SM_5.3,"")</f>
        <v/>
      </c>
      <c r="U21" s="38" t="str">
        <f>IF(OR(FY21&gt;0),SM_5.4,"")</f>
        <v/>
      </c>
      <c r="V21" s="94" t="str">
        <f>IF(COUNTIF(F21:U21,"&lt;1")=16,"5",IF(COUNTIF(F21:Q21,"&lt;1")=12,"4",IF(COUNTIF(F21:L21,"&lt;1")=7,"3",IF(COUNTIF(F21:I21,"&lt;1")=4,"2","1"))))</f>
        <v>2</v>
      </c>
      <c r="W21" s="129">
        <f>IF(V21="1",SUM(F21:I21)+1,IF(V21="2",SUM(J21:L21)+2,IF(V21="3",SUM(M21:Q21)+3,IF(V21="4",SUM(R21:U21)+4,5))))</f>
        <v>2.7</v>
      </c>
      <c r="X21" s="5">
        <f>IF(OR(EO21&gt;0,EP21&gt;0,EQ21&gt;0,ER21=$ER$1,ER21=$ER$2,ER21=$ER$3,ER21=$ER$4,ER21=$ER$6,ER21=$ER$7,ER21=$ER$8,ES21&gt;0,ET21&gt;0,EV21&gt;0,EZ21&gt;0,FD21&gt;0,FF21&gt;0,FG21&gt;0,FI21&gt;0,FE21&gt;0),SS_2.1,"")</f>
        <v>0.2</v>
      </c>
      <c r="Y21" s="5" t="str">
        <f>IF(OR(EO21=$EO$1,ER21=$ER$1,ER21=$ER$6,ER21=$ER$7,ER21=$ER$8,FJ21&gt;0),SS_2.2,"")</f>
        <v/>
      </c>
      <c r="Z21" s="38" t="str">
        <f>IF(OR(FJ21&gt;0,FO21&gt;0),SS_2.3,"")</f>
        <v/>
      </c>
      <c r="AA21" s="5" t="str">
        <f>IF(OR(FN21&gt;0,FJ21=$FJ$2,FJ21=$FJ$3),SS_3.1,"")</f>
        <v/>
      </c>
      <c r="AB21" s="6" t="str">
        <f>IF(OR(FK21&gt;0),SS_3.2,"")</f>
        <v/>
      </c>
      <c r="AC21" s="38">
        <f>IF(OR(ES21&gt;0,ER21=$ER$1,ER21=$ER$4,ER21=$ER$8,FL21&gt;0),SS_3.3,"")</f>
        <v>0.4</v>
      </c>
      <c r="AD21" s="6" t="str">
        <f>IF(AND(FK21&gt;0,FJ21=$FJ$2,FJ21=$FJ$3),SS_4.1,"")</f>
        <v/>
      </c>
      <c r="AE21" s="6" t="str">
        <f>IF(OR(FJ21=$FJ$2,FJ21=$FJ$3,EZ21&gt;0,FN21&gt;0),SS_4.2,"")</f>
        <v/>
      </c>
      <c r="AF21" s="6">
        <f>IF(OR(EU21&gt;0,EW21=$EW$2,EW21=$EW$3,EW21=$EW$4,EY21&gt;0,EZ21&gt;0),SS_4.3,"")</f>
        <v>0.2</v>
      </c>
      <c r="AG21" s="6" t="str">
        <f>IF(OR(FJ21=$FJ$3,FQ21&gt;0,EZ21&gt;0),SS_4.4,"")</f>
        <v/>
      </c>
      <c r="AH21" s="6" t="str">
        <f>IF(OR(FE21&gt;0,FF21&gt;0,FG21&gt;0,FD21&gt;0,EZ21&gt;0,FI21&gt;0),SS_4.5,"")</f>
        <v/>
      </c>
      <c r="AI21" s="38">
        <f>IF(OR(EV21&gt;0,FZ21&gt;0,FH21&gt;0,FD21&gt;0,FI21&gt;0),SS_4.6,"")</f>
        <v>0.2</v>
      </c>
      <c r="AJ21" s="5" t="str">
        <f>IF(OR(FK21=$FK$3,FZ21=$FZ$1),SS_5.1,"")</f>
        <v/>
      </c>
      <c r="AK21" s="6" t="str">
        <f>IF(OR(FZ21=$FZ$1,FZ21=$FZ$2,FZ21=$FZ$4,FZ21=$FZ$5,FZ21=$FZ$7),SS_5.2,"")</f>
        <v/>
      </c>
      <c r="AL21" s="6" t="str">
        <f>IF(OR(FZ21=$FZ$4,FY21&gt;0,ER21=$ER$8),SS_5.3,"")</f>
        <v/>
      </c>
      <c r="AM21" s="6" t="str">
        <f>IF(FP21&gt;0,SS_5.4,"")</f>
        <v/>
      </c>
      <c r="AN21" s="94" t="str">
        <f>IF(COUNTIF(X21:AM21,"&lt;1")=16,"5",IF(COUNTIF(X21:AI21,"&lt;1")=12,"4",IF(COUNTIF(X21:AC21,"&lt;1")=6,"3",IF(COUNTIF(X21:Z21,"&lt;1")=3,"2","1"))))</f>
        <v>1</v>
      </c>
      <c r="AO21" s="129">
        <f>IF(AN21="1",SUM(X21:Z21)+1,IF(AN21="2",SUM(AA21:AC21)+2,IF(AN21="3",SUM(AD21:AI21)+3,IF(AN21="4",SUM(AJ21:AM21)+4,5))))</f>
        <v>1.2</v>
      </c>
      <c r="AP21" s="5">
        <f>IF(OR(ES21&gt;0,ER21=$ER$1,EO21&gt;0,EP21&gt;0,EQ21&gt;0,EU21&gt;0,EV21&gt;0,FV21&gt;0,FD21&gt;0),CM2.1,"")</f>
        <v>0.25</v>
      </c>
      <c r="AQ21" s="6">
        <f>IF(OR(ES21&gt;0,ER21=$ER$1,ER21=$ER$5,ER21=$ER$3,ER21=$ER$8,ER21=$ER$9,FS21=$FS$3,FS21=$FS$4),CM2.2,"")</f>
        <v>0.25</v>
      </c>
      <c r="AR21" s="6">
        <f>IF(OR(ES21&gt;0,ER21&gt;0,FV21&gt;0),CM2.3,"")</f>
        <v>0.25</v>
      </c>
      <c r="AS21" s="38">
        <f>IF(OR(ES21&gt;0,ER21=$ER$1,ER21=$ER$3,ER21=$ER$8,ER21=$ER$9,FT21&gt;0),CM2.4,"")</f>
        <v>0.25</v>
      </c>
      <c r="AT21" s="6" t="str">
        <f>IF(OR(FS21&gt;0),CM3.1,"")</f>
        <v/>
      </c>
      <c r="AU21" s="6" t="str">
        <f>IF(ER21=$ER$9,CM3.2,"")</f>
        <v/>
      </c>
      <c r="AV21" s="6" t="str">
        <f>IF(OR(FS21=$FS$3,FS21=$FS$4),CM3.3,"")</f>
        <v/>
      </c>
      <c r="AW21" s="6" t="str">
        <f>IF(OR(FQ21=$FQ$1,FQ21=$FQ$4,FR21=$FR$1,FR21=$FR$4),CM3.4,"")</f>
        <v/>
      </c>
      <c r="AX21" s="38" t="str">
        <f>IF(OR(FZ21=$FZ$1,FZ21=$FZ$2,FT21=$FT$3,FT21=$FT$2),CM3.5,"")</f>
        <v/>
      </c>
      <c r="AY21" s="6" t="str">
        <f>IF(OR(FS21&gt;0),CM4.1,"")</f>
        <v/>
      </c>
      <c r="AZ21" s="6" t="str">
        <f>IF(OR(FV21=$FV$2),CM4.2,"")</f>
        <v/>
      </c>
      <c r="BA21" s="38" t="str">
        <f>IF(OR(FZ21&gt;0,FT21=$FT$3),CM4.3,"")</f>
        <v/>
      </c>
      <c r="BB21" s="6" t="str">
        <f>IF(OR(FT21=$FT$3,FV21=$FV$3),CM5.1,"")</f>
        <v/>
      </c>
      <c r="BC21" s="6" t="str">
        <f>IF(OR(AND(FX21&gt;0,FQ21=$FQ$4), AND(FX21&gt;0,FQ21=$FQ$1)),CM5.2,"")</f>
        <v/>
      </c>
      <c r="BD21" s="6" t="str">
        <f>IF(OR(FZ21&gt;0),CM5.3,"")</f>
        <v/>
      </c>
      <c r="BE21" s="38" t="str">
        <f>IF(FU21=$FU$2,CM5.4,"")</f>
        <v/>
      </c>
      <c r="BF21" s="94" t="str">
        <f>IF(COUNTIF(AP21:BE21,"&lt;1")=16,"5",IF(COUNTIF(AP21:BA21,"&lt;1")=12,"4",IF(COUNTIF(AP21:AX21,"&lt;1")=9,"3",IF(COUNTIF(AP21:AS21,"&lt;1")=4,"2","1"))))</f>
        <v>2</v>
      </c>
      <c r="BG21" s="129">
        <f>IF(BF21="1",SUM(AP21:AS21)+1,IF(BF21="2",SUM(AT21:AX21)+2,IF(BF21="3",SUM(AY21:BA21)+3,IF(BF21="4",SUM(BB21:BE21)+4,5))))</f>
        <v>2</v>
      </c>
      <c r="BH21" s="5">
        <f>IF(OR(ER21=$ER$1,ER21=$ER$6,ER21=$ER$7,ER21=$ER$9,ES21&gt;0,EX21&gt;0,FD21&gt;0,FZ21&gt;0,EW21&gt;0,EY21&gt;0,EZ21&gt;0,EV21&gt;0,EU21&gt;0,FE21&gt;0,FF21&gt;0,FG21&gt;0,FI21&gt;0),SRM2.1,"")</f>
        <v>0.4</v>
      </c>
      <c r="BI21" s="5">
        <f>IF(OR(FD21&gt;0,FZ21&gt;0,ER21=$ER$7,EW21&gt;0,EX21&gt;0,EY21&gt;0,EZ21&gt;0,FE21&gt;0,FF21&gt;0,FG21&gt;0,FI21&gt;0),SRM2.2,"")</f>
        <v>0.4</v>
      </c>
      <c r="BJ21" s="6">
        <f>IF(OR(FX21&gt;0,FZ21&gt;0),SRM2.3,"")</f>
        <v>0</v>
      </c>
      <c r="BK21" s="6" t="str">
        <f>IF(OR(FF21&gt;0,FD21&gt;0,FE21&gt;0,FZ21&gt;0,FG21&gt;0,FI21&gt;0),SRM2.4,"")</f>
        <v/>
      </c>
      <c r="BL21" s="39" t="str">
        <f>IF(OR(FD21&gt;0,FZ21&gt;0,ER21=$ER$7,FE21&gt;0,FF21&gt;0,FG21&gt;0,FI21&gt;0,FP21&gt;0),SRM3.1,"")</f>
        <v/>
      </c>
      <c r="BM21" s="6">
        <f>IF(OR(FD21&gt;0,FZ21&gt;0,ER21=$ER$7,EW21=$EW$2,EW21=$EW$3,EW21=$EW$4,EX21&gt;0,EY21&gt;0,EZ21&gt;0,FE21&gt;0,FF21&gt;0,FG21&gt;0,FI21&gt;0),SRM3.2,"")</f>
        <v>0.5</v>
      </c>
      <c r="BN21" s="6" t="str">
        <f>IF(OR(FP21&gt;0,FZ21&gt;0),SRM3.3,"")</f>
        <v/>
      </c>
      <c r="BO21" s="40" t="str">
        <f>IF(OR(FZ21&gt;1),SRM4.1,"")</f>
        <v/>
      </c>
      <c r="BP21" s="6">
        <f>IF(OR(ER21=$ER$8,ER21=$ER$9,EV21&gt;0,FQ21&gt;0,FR21&gt;0),SRM4.2,"")</f>
        <v>0.4</v>
      </c>
      <c r="BQ21" s="6" t="str">
        <f>IF(OR(FW21&gt;0),SRM4.3,"")</f>
        <v/>
      </c>
      <c r="BR21" s="40" t="str">
        <f>IF(OR(GD21&gt;0,GE21&gt;0),SRM5.1,"")</f>
        <v/>
      </c>
      <c r="BS21" s="6" t="str">
        <f>IF(OR(ER21=$ER$8,ER21=$ER$9,FZ21&gt;0),SRM5.2,"")</f>
        <v/>
      </c>
      <c r="BT21" s="6" t="str">
        <f>IF(OR(ER21=$ER$8,ER21=$ER$9,FY21&gt;0,FZ21&gt;0),SRM5.3,"")</f>
        <v/>
      </c>
      <c r="BU21" s="94" t="str">
        <f>IF(COUNTIF(BH21:BT21,"&lt;1")=13,"5",IF(COUNTIF(BH21:BQ21,"&lt;1")=10,"4",IF(COUNTIF(BH21:BN21,"&lt;1")=7,"3",IF(COUNTIF(BH21:BK21,"&lt;1")=4,"2","1"))))</f>
        <v>1</v>
      </c>
      <c r="BV21" s="129">
        <f>IF(BU21="1",SUM(BH21:BK21)+1,IF(BU21="2",SUM(BL21:BN21)+2,IF(BU21="3",SUM(BO21:BQ21)+3,IF(BU21="4",SUM(BR21:BT21)+4,5))))</f>
        <v>1.8</v>
      </c>
      <c r="BW21" s="41">
        <f>IF(OR(EY21=$EY$1,EY21=$EY$4,EY21=$EY$5,EY21=$EY$6,EY21=$EY$7,EZ21&gt;0,FF21=$FF$1,FF21=$FF$2,FF21=$FF$5,FF21=$FF$6,FG21=$FG$1,FG21=$FG$2,FG21=$FG$5,FG21=$FG$6),LHR2.1,"")</f>
        <v>0.4</v>
      </c>
      <c r="BX21" s="6">
        <f>IF(OR(FB21=$FB$1,FB21=$FB$2,FB21=$FB$5,FB21=$FB$6,EZ21&gt;0),LHR2.2,"")</f>
        <v>0.1</v>
      </c>
      <c r="BY21" s="6">
        <f>IF(OR(EY21=$EY$1,EY21=$EY$4,EY21=$EY$5,EY21=$EY$6,EY21=$EY$7,EZ21&gt;0,FF21=$FF$1,FF21=$FF$2,FF21=$FF$5,FF21=$FF$6,FG21=$FG$1,FG21=$FG$2,FG21=$FG$5,FG21=$FG$6),LHR2.3,"")</f>
        <v>0.25</v>
      </c>
      <c r="BZ21" s="6">
        <f>IF(OR(EY21=$EY$1,EY21=$EY$4,EY21=$EY$5,EY21=$EY$6,EY21=$EY$7,EZ21&gt;0,FF21=$FF$1,FF21=$FF$2,FF21=$FF$5,FF21=$FF$6,FG21=$FG$1,FG21=$FG$2,FG21=$FG$5,FG21=$FG$6),LHR2.4,"")</f>
        <v>0.25</v>
      </c>
      <c r="CA21" s="40">
        <f>IF(OR(EY21=$EY$1,EY21=$EY$5,EY21=$EY$6,EY21=$EY$7,EZ21&gt;0,FF21=$FF$1,FF21=$FF$2,FF21=$FF$5,FF21=$FF$6,FG21=$FG$1,FG21=$FG$2,FG21=$FG$5,FG21=$FG$6),LHR3.1,"")</f>
        <v>0.25</v>
      </c>
      <c r="CB21" s="6">
        <f>IF(OR(FB21=$FB$1,FB21=$FB$5,EZ21&gt;0),LHR3.2,"")</f>
        <v>0.1</v>
      </c>
      <c r="CC21" s="6">
        <f>IF(OR(FB21=$FB$1,FB21=$FB$2,FB21=$FB$5,FB21=$FB$6,EZ21&gt;0),LHR3.3,"")</f>
        <v>0.15</v>
      </c>
      <c r="CD21" s="6">
        <f>IF(OR(EZ21&gt;0,GA21=$GA$1,FF21=$FF$5,FF21=$FF$6,FF21=$FF$1,FF21=$FF$2,GA21=$GA$2,GA21=$GA$3,GA21=$GA$4),LHR3.4,"")</f>
        <v>0.05</v>
      </c>
      <c r="CE21" s="6" t="str">
        <f>IF(OR(EZ21&gt;0,GB21=$GB$1,FG21=$FG$5,FG21=$FG$6,FG21=$FG$1,FG21=$FG$2,GB21=$GB$2,GB21=$GB$3,GB21=$GB$4),LHR3.5,"")</f>
        <v/>
      </c>
      <c r="CF21" s="6">
        <f>IF(OR(EY21=$EY$1,EY21=$EY$4,EY21=$EY$5,EY21=$EY$6,EY21=$EY$7,EZ21&gt;0),LHR3.6,"")</f>
        <v>0.05</v>
      </c>
      <c r="CG21" s="6" t="str">
        <f>IF(OR(EZ21&gt;0,FC21=$FC$1,FC21=$FC$2,FC21=$FC$3,FC21=$FC$4),LHR3.7,"")</f>
        <v/>
      </c>
      <c r="CH21" s="6" t="str">
        <f>IF(OR(GD21=$GD$1,GD21=$GD$3,EZ21&gt;0),LHR3.8,"")</f>
        <v/>
      </c>
      <c r="CI21" s="6" t="str">
        <f>IF(OR(EZ21&gt;0,FF21=$FF$2,FF21=$FF$6,FE21=$FE$2,FE21=$FE$6,FI21=$FI$2,FI21=$FI$6,FG21=$FG$2,FG21=$FG$6),LHR3.9,"")</f>
        <v/>
      </c>
      <c r="CJ21" s="6" t="str">
        <f>IF(OR(EZ21&gt;0,FA21&gt;0),LHR3.10,"")</f>
        <v/>
      </c>
      <c r="CK21" s="40">
        <f>IF(OR(EY21=$EY$1,EY21=$EY$6,EY21=$EY$7,EZ21&gt;0,FF21=$FF$1,FF21=$FF$2,FF21=$FF$5,FF21=$FF$6,FG21=$FG$1,FG21=$FG$2,FG21=$FG$5,FG21=$FG$6),LHR4.1,"")</f>
        <v>0.15</v>
      </c>
      <c r="CL21" s="6">
        <f>IF(OR(FB21=$FB$1,FB21=$FB$5,EZ21&gt;0),LHR4.2,"")</f>
        <v>0.15</v>
      </c>
      <c r="CM21" s="6" t="str">
        <f>IF(OR(EZ21&gt;0,GA21=$GA$2,GA21=$GA$4),LHR4.3,"")</f>
        <v/>
      </c>
      <c r="CN21" s="6" t="str">
        <f>IF(OR(EZ21&gt;0,GB21=$GB$2,GB21=$GB$4),LHR4.4,"")</f>
        <v/>
      </c>
      <c r="CO21" s="6" t="str">
        <f>IF(OR(EZ21&gt;0,FC21=$FC$1,FC21=$FC$3,FC21=$FC$4),LHR4.5,"")</f>
        <v/>
      </c>
      <c r="CP21" s="6" t="str">
        <f>IF(OR(GE21=$GE$1,GE21=$GE$2,GE21=$GE$4,GE21=$GE$5),LHR4.6,"")</f>
        <v/>
      </c>
      <c r="CQ21" s="6" t="str">
        <f>IF(OR(EZ21&gt;0,FF21=$FF$2,FF21=$FF$6,FE21=$FE$2,FE21=$FE$6,FI21=$FI$2,FI21=$FI$6,FG21=$FG$2,FG21=$FG$6),LHR4.7,"")</f>
        <v/>
      </c>
      <c r="CR21" s="6" t="str">
        <f>IF(OR(EZ21&gt;0,FG21=$FG$1,FG21=$FG$2,FG21=$FG$5,FG21=$FG$6),LHR4.8,"")</f>
        <v/>
      </c>
      <c r="CS21" s="6" t="str">
        <f>IF(OR(FE21=$FE$1,FE21=$FE$2,FE21=$FE$5,FE21=$FE$6),LHR4.9,"")</f>
        <v/>
      </c>
      <c r="CT21" s="6" t="str">
        <f>IF(OR(FM21=$FM$1,FM21=$FM$3,EZ21&gt;0),LHR4.10,"")</f>
        <v/>
      </c>
      <c r="CU21" s="6" t="str">
        <f>IF(OR(GF21=$GF$2,GF21=$GF$6),LHR4.11,"")</f>
        <v/>
      </c>
      <c r="CV21" s="6" t="str">
        <f>IF(OR(EO21=$EO$1,EO21=$EO$3),LHR4.12,"")</f>
        <v/>
      </c>
      <c r="CW21" s="40">
        <f>IF(OR(EY21=$EY$1,EY21=$EY$7,EZ21&gt;0,FF21=$FF$1,FF21=$FF$2,FF21=$FF$5,FF21=$FF$6,FG21=$FG$1,FG21=$FG$2,FG21=$FG$5,FG21=$FG$6),LHR5.1,"")</f>
        <v>0.25</v>
      </c>
      <c r="CX21" s="6" t="str">
        <f>IF(AND(FZ21&gt;0,OR(EY21=$EY$1,EY21=$EY$4,EY21=$EY$5,EY21=$EY$6,EY21=$EY$7)),LHR5.2,"")</f>
        <v/>
      </c>
      <c r="CY21" s="6" t="str">
        <f>IF(OR(EZ21&gt;0,FC21=$FC$1,FC21=$FC$4),LHR5.3,"")</f>
        <v/>
      </c>
      <c r="CZ21" s="6" t="str">
        <f>IF(OR(GE21=$GE$1,GE21=$GE$3,GE21=$GE$4,GE21=$GE$6),LHR5.4,"")</f>
        <v/>
      </c>
      <c r="DA21" s="6" t="str">
        <f>IF(OR(EZ21&gt;0,FF21=$FF$2,FF21=$FF$6,FE21=$FE$2,FE21=$FE$6,FI21=$FI$2,FI21=$FI$6,FG21=$FG$2,FG21=$FG$6),LHR5.5,"")</f>
        <v/>
      </c>
      <c r="DB21" s="6" t="str">
        <f>IF(OR(FG21=$FG$2,FG21=$FG$6),LHR5.6,"")</f>
        <v/>
      </c>
      <c r="DC21" s="6" t="str">
        <f>IF(OR(FI21=$FI$1,FI21=$FI$2,FI21=$FI$5,FI21=$FI$6,FY21&gt;0),LHR5.7,"")</f>
        <v/>
      </c>
      <c r="DD21" s="6" t="str">
        <f>IF(OR(GC21=$GC$1,GC21=$GC$2),LHR5.8,"")</f>
        <v/>
      </c>
      <c r="DE21" s="38">
        <f>IF(OR(GF21="",GF21=$GF$3,GF21=$GF$4,GF21=$GF$7,GF21=$GF$8),LHR5.9,"")</f>
        <v>0.05</v>
      </c>
      <c r="DF21" s="7" t="str">
        <f>IF(E21&lt;2009,"N/A",IF(COUNTIF(BW21:DE21,"&lt;1")=35,"5",IF(COUNTIF(BW21:CV21,"&lt;1")=26,"4",IF(COUNTIF(BW21:CJ21,"&lt;1")=14,"3",IF(COUNTIF(BW21:BZ21,"&lt;1")=4,"2","1")))))</f>
        <v>2</v>
      </c>
      <c r="DG21" s="129">
        <f>IF(DF21="N/A","N/A",IF(DF21="1",SUM(BW21:BZ21)+1,IF(DF21="2",SUM(CA21:CJ21)+2,IF(DF21="3",SUM(CK21:CV21)+3,IF(DF21="4",SUM(CW21:DE21)+4,5)))))</f>
        <v>2.6</v>
      </c>
      <c r="DH21" s="41">
        <f>IF(OR(EY21=$EY$1,EY21=$EY$8,EZ21&gt;0,FF21=$FF$1,FF21=$FF$2,FF21=$FF$7,FF21=$FF$8,FG21=$FG$1,FG21=$FG$2,FG21=$FG$7,FG21=$FG$8),ES2.1,"")</f>
        <v>0.4</v>
      </c>
      <c r="DI21" s="6">
        <f>IF(OR(FB21=$FB$1,FB21=$FB$2,FB21=$FB$7,FB21=$FB$8,EZ21&gt;0),ES2.2,"")</f>
        <v>0.1</v>
      </c>
      <c r="DJ21" s="6">
        <f>IF(OR(EY21=$EY$1,EY21=$EY$8,EZ21&gt;0,FF21=$FF$1,FF21=$FF$2,FF21=$FF$7,FF21=$FF$8,FG21=$FG$1,FG21=$FG$2,FG21=$FG$7,FG21=$FG$8),ES2.3,"")</f>
        <v>0.25</v>
      </c>
      <c r="DK21" s="6">
        <f>IF(OR(EY21=$EY$1,EY21=$EY$8,EZ21&gt;0,FF21=$FF$1,FF21=$FF$2,FF21=$FF$7,FF21=$FF$8,FG21=$FG$1,FG21=$FG$2,FG21=$FG$7,FG21=$FG$8),ES2.4,"")</f>
        <v>0.25</v>
      </c>
      <c r="DL21" s="40">
        <f>IF(OR(FB21=$FB$1,FB21=$FB$7,EZ21&gt;0),ES3.1,"")</f>
        <v>0.1</v>
      </c>
      <c r="DM21" s="6">
        <f>IF(OR(FB21=$FB$1,FB21=$FB$2,FB21=$FB$7,FB21=$FB$8,EZ21&gt;0),ES3.2,"")</f>
        <v>0.15</v>
      </c>
      <c r="DN21" s="6">
        <f>IF(OR(EZ21&gt;0,FF21=$FF$1,FF21=$FF$2,FF21=$FF$7,FF21=$FF$8,GA21=$GA$1,GA21=$GA$2,GA21=$GA$5,GA21=$GA$6),ES3.3,"")</f>
        <v>0.05</v>
      </c>
      <c r="DO21" s="6" t="str">
        <f>IF(OR(EZ21&gt;0,FG21=$FG$1,FG21=$FG$2,FG21=$FG$7,FG21=$FG$8,GB21=$GB$1,GB21=$GB$2,GB21=$GB$5,GB21=$GB$6),ES3.4,"")</f>
        <v/>
      </c>
      <c r="DP21" s="6">
        <f>IF(OR(EY21=$EY$1,EY21=$EY$8,EZ21&gt;0),ES3.5,"")</f>
        <v>0.25</v>
      </c>
      <c r="DQ21" s="6" t="str">
        <f>IF(OR(EZ21&gt;0,FC21=$FC$1,FC21=$FC$5),ES3.6,"")</f>
        <v/>
      </c>
      <c r="DR21" s="6" t="str">
        <f>IF(OR(GD21=$GD$1,GD21=$GD$4,EZ21&gt;0),ES3.7,"")</f>
        <v/>
      </c>
      <c r="DS21" s="6" t="str">
        <f>IF(OR(EZ21&gt;0,FF21=$FF$2,FF21=$FF$8,FE21=$FE$2,FE21=$FE$8,FI21=$FI$2,FI21=$FI$8,FG21=$FG$2,FG21=$FG$8),ES3.8,"")</f>
        <v/>
      </c>
      <c r="DT21" s="6" t="str">
        <f>IF(OR(EZ21&gt;0),ES3.9,"")</f>
        <v/>
      </c>
      <c r="DU21" s="40">
        <f>IF(OR(FB21=$FB$1,FB21=$FB$7,EZ21&gt;0),ES4.1,"")</f>
        <v>0.2</v>
      </c>
      <c r="DV21" s="6" t="str">
        <f>IF(OR(EZ21&gt;0,GA21=$GA$2,GA21=$GA$6),ES4.2,"")</f>
        <v/>
      </c>
      <c r="DW21" s="6" t="str">
        <f>IF(OR(EZ21&gt;0,GB21=$GB$2,GB21=$GB$6),ES4.3,"")</f>
        <v/>
      </c>
      <c r="DX21" s="6" t="str">
        <f>IF(OR(GE21=$GE$1,GE21=$GE$2,GE21=$GE$7,GE21=$GE$8),ES4.4,"")</f>
        <v/>
      </c>
      <c r="DY21" s="6" t="str">
        <f>IF(OR(EZ21&gt;0,FF21=$FF$2,FF21=$FF$8,FE21=$FE$2,FE21=$FE$8,FI21=$FI$2,FI21=$FI$8,FG21=$FG$2,FG21=$FG$8),ES4.5,"")</f>
        <v/>
      </c>
      <c r="DZ21" s="6" t="str">
        <f>IF(OR(EZ21&gt;0,FG21=$FG$1,FG21=$FG$2,FG21=$FG$7,FG21=$FG$8),ES4.6,"")</f>
        <v/>
      </c>
      <c r="EA21" s="6" t="str">
        <f>IF(OR(FE21=$FE$1,FE21=$FE$2,FE21=$FE$7,FE21=$FE$8),ES4.7,"")</f>
        <v/>
      </c>
      <c r="EB21" s="6" t="str">
        <f>IF(OR(FM21=$FM$1,FM21=$FM$4,EZ21&gt;0),ES4.8,"")</f>
        <v/>
      </c>
      <c r="EC21" s="6" t="str">
        <f>IF(OR(GF21=$GF$2,GF21=$GF$8),ES4.9,"")</f>
        <v/>
      </c>
      <c r="ED21" s="6" t="str">
        <f>IF(OR(EO21=$EO$1,EO21=$EO$3),ES4.10,"")</f>
        <v/>
      </c>
      <c r="EE21" s="40" t="str">
        <f>IF(OR(AND(FZ21&gt;0,EY21=$EY$1), AND(FZ21&gt;0,EY21=$EY$8)),ES5.1,"")</f>
        <v/>
      </c>
      <c r="EF21" s="6" t="str">
        <f>IF(OR(GE21=$GE$1,GE21=$GE$3,GE21=$GE$7,GE21=$GE$9),ES5.2,"")</f>
        <v/>
      </c>
      <c r="EG21" s="6" t="str">
        <f>IF(OR(EZ21&gt;0,FF21=$FF$2,FF21=$FF$8,FE21=$FE$2,FE21=$FE$8,FI21=$FI$2,FI21=$FI$8,FG21=$FG$2,FG21=$FG$8),ES5.3,"")</f>
        <v/>
      </c>
      <c r="EH21" s="6" t="str">
        <f>IF(OR(FG21=$FG$2,FG21=$FG$8),ES5.4,"")</f>
        <v/>
      </c>
      <c r="EI21" s="6" t="str">
        <f>IF(OR(FI21=$FI$1,FI21=$FI$2,FI21=$FI$7,FI21=$FI$8,FY21&gt;0),ES5.5,"")</f>
        <v/>
      </c>
      <c r="EJ21" s="6" t="str">
        <f>IF(OR(GC21=$GC$1,GC21=$GC$3),ES5.6,"")</f>
        <v/>
      </c>
      <c r="EK21" s="38">
        <f>IF(OR(GF21="",GF21=$GF$3,GF21=$GF$4,GF21=$GF$5,GF21=$GF$6),ES5.7,"")</f>
        <v>0.1</v>
      </c>
      <c r="EL21" s="104" t="str">
        <f>IF(E21&lt;2010,"N/A",IF(COUNTIF(DH21:EK21,"&lt;1")=30,"5",IF(COUNTIF(DH21:ED21,"&lt;1")=23,"4",IF(COUNTIF(DH21:DT21,"&lt;1")=13,"3",IF(COUNTIF(DH21:DK21,"&lt;1")=4,"2","1")))))</f>
        <v>2</v>
      </c>
      <c r="EM21" s="129">
        <f>IF(EL21="N/A","N/A",IF(EL21="1",SUM(DH21:DK21)+1,IF(EL21="2",SUM(DL21:DT21)+2,IF(EL21="3",SUM(DU21:ED21)+3,IF(EL21="4",SUM(EE21:EK21)+4,5)))))</f>
        <v>2.5499999999999998</v>
      </c>
      <c r="EN21" s="1"/>
      <c r="EO21" s="43"/>
      <c r="EP21" s="1"/>
      <c r="EQ21" s="1"/>
      <c r="ER21" s="43"/>
      <c r="ES21" s="1" t="s">
        <v>3</v>
      </c>
      <c r="ET21" s="1"/>
      <c r="EV21" s="44" t="s">
        <v>1</v>
      </c>
      <c r="EW21" s="42" t="s">
        <v>33</v>
      </c>
      <c r="EY21" s="42" t="s">
        <v>5</v>
      </c>
      <c r="FB21" s="42" t="s">
        <v>6</v>
      </c>
      <c r="FC21" s="44"/>
      <c r="FE21" s="1"/>
      <c r="FI21" s="44"/>
      <c r="FK21" s="1"/>
      <c r="FL21" s="1"/>
      <c r="FM21" s="1"/>
      <c r="FN21" s="1"/>
      <c r="FO21" s="1"/>
      <c r="FT21" s="1"/>
      <c r="FU21" s="1"/>
      <c r="FX21" s="44" t="s">
        <v>1</v>
      </c>
      <c r="FY21" s="1"/>
      <c r="FZ21" s="44"/>
      <c r="GA21" s="43" t="s">
        <v>149</v>
      </c>
      <c r="GB21" s="1"/>
      <c r="GC21" s="44"/>
      <c r="GF21" s="45"/>
      <c r="GG21" s="74"/>
      <c r="GH21" s="42">
        <f>COUNTIF(EO21:GF21,"*")</f>
        <v>7</v>
      </c>
    </row>
    <row r="22" spans="1:190" s="42" customFormat="1" x14ac:dyDescent="0.25">
      <c r="A22" s="42" t="e">
        <f>VLOOKUP(C22,Sheet1!$A$1:$B$65,2,)</f>
        <v>#N/A</v>
      </c>
      <c r="B22" s="46" t="s">
        <v>174</v>
      </c>
      <c r="C22" s="47" t="s">
        <v>175</v>
      </c>
      <c r="D22" s="47"/>
      <c r="E22" s="61">
        <v>2013</v>
      </c>
      <c r="F22" s="5">
        <f>IF(OR(ER22=$ER$1,ER22=$ER$2,ER22=$ER$3,ER22=$ER$6,ER22=$ER$7,ES22&gt;0,EW22&gt;0,EY22&gt;0,EU22&gt;0,EZ22&gt;0,FD22&gt;0,FF22&gt;0,FG22&gt;0,FI22&gt;0,FE22&gt;0),SM_2.1,"")</f>
        <v>0.2</v>
      </c>
      <c r="G22" s="5">
        <f>IF(OR(EO22=$EO$4,EQ22&gt;0,ER22=$ER$1, ER22=$ER$2,ER22=$ER$3,ER22=$ER$4,ES22&gt;0,EV22&gt;0,EZ22&gt;0,FD22&gt;0,FF22&gt;0,FG22&gt;0,FI22&gt;0,FE22&gt;0),SM_2.2,"")</f>
        <v>0.35</v>
      </c>
      <c r="H22" s="6">
        <f>IF(OR(EO22&gt;0,EP22&gt;0,EQ22&gt;0,ER22=$ER$1,ER22=$ER$2,ER22=$ER$3,ER22=$ER$4,ER22=$ER$6,ER22=$ER$7,ES22&gt;0,ET22&gt;0,EV22&gt;0,EZ22&gt;0,FD22&gt;0,FF22&gt;0,FG22&gt;0,FI22&gt;0,FE22&gt;0),SM_2.3,"")</f>
        <v>0.3</v>
      </c>
      <c r="I22" s="38">
        <f>IF(OR(ER22=$ER$1,ER22=$ER$2,ER22=$ER$3,ER22=$ER$6,ER22=$ER$7,ES22&gt;0,EW22=$EW$2,EW22=$EW$3,EW22=$EW$4,EY22&gt;0,EU22&gt;0,EZ22&gt;0,FD22&gt;0,FF22&gt;0,FG22&gt;0,FI22&gt;0,FE22&gt;0),SM_2.4,"")</f>
        <v>0.15</v>
      </c>
      <c r="J22" s="6">
        <f>IF(OR(ER22=$ER$3,EW22=$EW$2,EW22=$EW$3,EW22=$EW$4,EY22&gt;0,EU22&gt;0,EZ22&gt;0,FD22&gt;0,FF22&gt;0,FG22&gt;0,FI22&gt;0,FE22&gt;0),SM_3.1,"")</f>
        <v>0.3</v>
      </c>
      <c r="K22" s="6">
        <f>IF(OR(EZ22&gt;0,FD22&gt;0,FF22&gt;0,FG22&gt;0,FI22&gt;0,FE22&gt;0),SM_3.2,"")</f>
        <v>0.3</v>
      </c>
      <c r="L22" s="38">
        <f>IF(OR(ER22=$ER$1,ER22=$ER$3,ER22=$ER$6,ER22=$ER$7,EV22&gt;0,EW22=$EW$2,EW22=$EW$3,EW22=$EW$4,EY22&gt;0,EU22&gt;0,EZ22&gt;0,FD22&gt;0,FF22&gt;0,FG22&gt;0,FI22&gt;0,FE22&gt;0),SM_3.3,"")</f>
        <v>0.4</v>
      </c>
      <c r="M22" s="6" t="str">
        <f>IF(OR(ES22&gt;0,EU22&gt;1),SM_4.1,"")</f>
        <v/>
      </c>
      <c r="N22" s="6" t="str">
        <f>IF(OR(EZ22&gt;0,FD22=$FD$2,FF22=$FF$2,FF22=$FF$4,FF22=$FF$6,FF22=$FF$8,FG22&gt;0,FI22&gt;0,FE22&gt;0),SM_4.2,"")</f>
        <v/>
      </c>
      <c r="O22" s="6" t="str">
        <f>IF(OR(EZ22&gt;0,FD22=$FD$2,FE22=$FE$2,FE22=$FE$4,FE22=$FE$6,FE22=$FE$8,FF22=$FF$2,FF22=$FF$4,FF22=$FF$6,FF22=$FF$8,FG22=$FG$2,FG22=$FG$4,FG22=$FG$6,FG22=$FG$8,FI22=$FI$2,FI22=$FI$4,FI22=$FI$6,FI22=$FI$8),SM_4.3,"")</f>
        <v/>
      </c>
      <c r="P22" s="6" t="str">
        <f>IF(OR(FD22&gt;0,FI22&gt;0),SM_4.4,"")</f>
        <v/>
      </c>
      <c r="Q22" s="38" t="str">
        <f>IF(OR(FQ22=$FQ$2,FQ22=$FQ$1),SM_4.5,"")</f>
        <v/>
      </c>
      <c r="R22" s="6">
        <f>IF(OR(ET22&gt;0),SM_5.1,"")</f>
        <v>0.3</v>
      </c>
      <c r="S22" s="6" t="str">
        <f>IF(OR(FB22&gt;0),SM_5.2,"")</f>
        <v/>
      </c>
      <c r="T22" s="6" t="str">
        <f>IF(OR(FR22=$FR$1,FR22=$FR$2),SM_5.3,"")</f>
        <v/>
      </c>
      <c r="U22" s="38" t="str">
        <f>IF(OR(FY22&gt;0),SM_5.4,"")</f>
        <v/>
      </c>
      <c r="V22" s="94" t="str">
        <f>IF(COUNTIF(F22:U22,"&lt;1")=16,"5",IF(COUNTIF(F22:Q22,"&lt;1")=12,"4",IF(COUNTIF(F22:L22,"&lt;1")=7,"3",IF(COUNTIF(F22:I22,"&lt;1")=4,"2","1"))))</f>
        <v>3</v>
      </c>
      <c r="W22" s="129">
        <f>IF(V22="1",SUM(F22:I22)+1,IF(V22="2",SUM(J22:L22)+2,IF(V22="3",SUM(M22:Q22)+3,IF(V22="4",SUM(R22:U22)+4,5))))</f>
        <v>3</v>
      </c>
      <c r="X22" s="5">
        <f>IF(OR(EO22&gt;0,EP22&gt;0,EQ22&gt;0,ER22=$ER$1,ER22=$ER$2,ER22=$ER$3,ER22=$ER$4,ER22=$ER$6,ER22=$ER$7,ER22=$ER$8,ES22&gt;0,ET22&gt;0,EV22&gt;0,EZ22&gt;0,FD22&gt;0,FF22&gt;0,FG22&gt;0,FI22&gt;0,FE22&gt;0),SS_2.1,"")</f>
        <v>0.2</v>
      </c>
      <c r="Y22" s="5" t="str">
        <f>IF(OR(EO22=$EO$1,ER22=$ER$1,ER22=$ER$6,ER22=$ER$7,ER22=$ER$8,FJ22&gt;0),SS_2.2,"")</f>
        <v/>
      </c>
      <c r="Z22" s="38" t="str">
        <f>IF(OR(FJ22&gt;0,FO22&gt;0),SS_2.3,"")</f>
        <v/>
      </c>
      <c r="AA22" s="5" t="str">
        <f>IF(OR(FN22&gt;0,FJ22=$FJ$2,FJ22=$FJ$3),SS_3.1,"")</f>
        <v/>
      </c>
      <c r="AB22" s="6" t="str">
        <f>IF(OR(FK22&gt;0),SS_3.2,"")</f>
        <v/>
      </c>
      <c r="AC22" s="38" t="str">
        <f>IF(OR(ES22&gt;0,ER22=$ER$1,ER22=$ER$4,ER22=$ER$8,FL22&gt;0),SS_3.3,"")</f>
        <v/>
      </c>
      <c r="AD22" s="6" t="str">
        <f>IF(AND(FK22&gt;0,FJ22=$FJ$2,FJ22=$FJ$3),SS_4.1,"")</f>
        <v/>
      </c>
      <c r="AE22" s="6" t="str">
        <f>IF(OR(FJ22=$FJ$2,FJ22=$FJ$3,EZ22&gt;0,FN22&gt;0),SS_4.2,"")</f>
        <v/>
      </c>
      <c r="AF22" s="6">
        <f>IF(OR(EU22&gt;0,EW22=$EW$2,EW22=$EW$3,EW22=$EW$4,EY22&gt;0,EZ22&gt;0),SS_4.3,"")</f>
        <v>0.2</v>
      </c>
      <c r="AG22" s="6" t="str">
        <f>IF(OR(FJ22=$FJ$3,FQ22&gt;0,EZ22&gt;0),SS_4.4,"")</f>
        <v/>
      </c>
      <c r="AH22" s="6">
        <f>IF(OR(FE22&gt;0,FF22&gt;0,FG22&gt;0,FD22&gt;0,EZ22&gt;0,FI22&gt;0),SS_4.5,"")</f>
        <v>0.2</v>
      </c>
      <c r="AI22" s="38">
        <f>IF(OR(EV22&gt;0,FZ22&gt;0,FH22&gt;0,FD22&gt;0,FI22&gt;0),SS_4.6,"")</f>
        <v>0.2</v>
      </c>
      <c r="AJ22" s="5" t="str">
        <f>IF(OR(FK22=$FK$3,FZ22=$FZ$1),SS_5.1,"")</f>
        <v/>
      </c>
      <c r="AK22" s="6" t="str">
        <f>IF(OR(FZ22=$FZ$1,FZ22=$FZ$2,FZ22=$FZ$4,FZ22=$FZ$5,FZ22=$FZ$7),SS_5.2,"")</f>
        <v/>
      </c>
      <c r="AL22" s="6" t="str">
        <f>IF(OR(FZ22=$FZ$4,FY22&gt;0,ER22=$ER$8),SS_5.3,"")</f>
        <v/>
      </c>
      <c r="AM22" s="6" t="str">
        <f>IF(FP22&gt;0,SS_5.4,"")</f>
        <v/>
      </c>
      <c r="AN22" s="94" t="str">
        <f>IF(COUNTIF(X22:AM22,"&lt;1")=16,"5",IF(COUNTIF(X22:AI22,"&lt;1")=12,"4",IF(COUNTIF(X22:AC22,"&lt;1")=6,"3",IF(COUNTIF(X22:Z22,"&lt;1")=3,"2","1"))))</f>
        <v>1</v>
      </c>
      <c r="AO22" s="129">
        <f>IF(AN22="1",SUM(X22:Z22)+1,IF(AN22="2",SUM(AA22:AC22)+2,IF(AN22="3",SUM(AD22:AI22)+3,IF(AN22="4",SUM(AJ22:AM22)+4,5))))</f>
        <v>1.2</v>
      </c>
      <c r="AP22" s="5">
        <f>IF(OR(ES22&gt;0,ER22=$ER$1,EO22&gt;0,EP22&gt;0,EQ22&gt;0,EU22&gt;0,EV22&gt;0,FV22&gt;0,FD22&gt;0),CM2.1,"")</f>
        <v>0.25</v>
      </c>
      <c r="AQ22" s="6" t="str">
        <f>IF(OR(ES22&gt;0,ER22=$ER$1,ER22=$ER$5,ER22=$ER$3,ER22=$ER$8,ER22=$ER$9,FS22=$FS$3,FS22=$FS$4),CM2.2,"")</f>
        <v/>
      </c>
      <c r="AR22" s="6" t="str">
        <f>IF(OR(ES22&gt;0,ER22&gt;0,FV22&gt;0),CM2.3,"")</f>
        <v/>
      </c>
      <c r="AS22" s="38" t="str">
        <f>IF(OR(ES22&gt;0,ER22=$ER$1,ER22=$ER$3,ER22=$ER$8,ER22=$ER$9,FT22&gt;0),CM2.4,"")</f>
        <v/>
      </c>
      <c r="AT22" s="6" t="str">
        <f>IF(OR(FS22&gt;0),CM3.1,"")</f>
        <v/>
      </c>
      <c r="AU22" s="6" t="str">
        <f>IF(ER22=$ER$9,CM3.2,"")</f>
        <v/>
      </c>
      <c r="AV22" s="6" t="str">
        <f>IF(OR(FS22=$FS$3,FS22=$FS$4),CM3.3,"")</f>
        <v/>
      </c>
      <c r="AW22" s="6" t="str">
        <f>IF(OR(FQ22=$FQ$1,FQ22=$FQ$4,FR22=$FR$1,FR22=$FR$4),CM3.4,"")</f>
        <v/>
      </c>
      <c r="AX22" s="38" t="str">
        <f>IF(OR(FZ22=$FZ$1,FZ22=$FZ$2,FT22=$FT$3,FT22=$FT$2),CM3.5,"")</f>
        <v/>
      </c>
      <c r="AY22" s="6" t="str">
        <f>IF(OR(FS22&gt;0),CM4.1,"")</f>
        <v/>
      </c>
      <c r="AZ22" s="6" t="str">
        <f>IF(OR(FV22=$FV$2),CM4.2,"")</f>
        <v/>
      </c>
      <c r="BA22" s="38" t="str">
        <f>IF(OR(FZ22&gt;0,FT22=$FT$3),CM4.3,"")</f>
        <v/>
      </c>
      <c r="BB22" s="6" t="str">
        <f>IF(OR(FT22=$FT$3,FV22=$FV$3),CM5.1,"")</f>
        <v/>
      </c>
      <c r="BC22" s="6" t="str">
        <f>IF(OR(AND(FX22&gt;0,FQ22=$FQ$4), AND(FX22&gt;0,FQ22=$FQ$1)),CM5.2,"")</f>
        <v/>
      </c>
      <c r="BD22" s="6" t="str">
        <f>IF(OR(FZ22&gt;0),CM5.3,"")</f>
        <v/>
      </c>
      <c r="BE22" s="38" t="str">
        <f>IF(FU22=$FU$2,CM5.4,"")</f>
        <v/>
      </c>
      <c r="BF22" s="94" t="str">
        <f>IF(COUNTIF(AP22:BE22,"&lt;1")=16,"5",IF(COUNTIF(AP22:BA22,"&lt;1")=12,"4",IF(COUNTIF(AP22:AX22,"&lt;1")=9,"3",IF(COUNTIF(AP22:AS22,"&lt;1")=4,"2","1"))))</f>
        <v>1</v>
      </c>
      <c r="BG22" s="129">
        <f>IF(BF22="1",SUM(AP22:AS22)+1,IF(BF22="2",SUM(AT22:AX22)+2,IF(BF22="3",SUM(AY22:BA22)+3,IF(BF22="4",SUM(BB22:BE22)+4,5))))</f>
        <v>1.25</v>
      </c>
      <c r="BH22" s="5">
        <f>IF(OR(ER22=$ER$1,ER22=$ER$6,ER22=$ER$7,ER22=$ER$9,ES22&gt;0,EX22&gt;0,FD22&gt;0,FZ22&gt;0,EW22&gt;0,EY22&gt;0,EZ22&gt;0,EV22&gt;0,EU22&gt;0,FE22&gt;0,FF22&gt;0,FG22&gt;0,FI22&gt;0),SRM2.1,"")</f>
        <v>0.4</v>
      </c>
      <c r="BI22" s="5">
        <f>IF(OR(FD22&gt;0,FZ22&gt;0,ER22=$ER$7,EW22&gt;0,EX22&gt;0,EY22&gt;0,EZ22&gt;0,FE22&gt;0,FF22&gt;0,FG22&gt;0,FI22&gt;0),SRM2.2,"")</f>
        <v>0.4</v>
      </c>
      <c r="BJ22" s="6" t="str">
        <f>IF(OR(FX22&gt;0,FZ22&gt;0),SRM2.3,"")</f>
        <v/>
      </c>
      <c r="BK22" s="6">
        <f>IF(OR(FF22&gt;0,FD22&gt;0,FE22&gt;0,FZ22&gt;0,FG22&gt;0,FI22&gt;0),SRM2.4,"")</f>
        <v>0.2</v>
      </c>
      <c r="BL22" s="39">
        <f>IF(OR(FD22&gt;0,FZ22&gt;0,ER22=$ER$7,FE22&gt;0,FF22&gt;0,FG22&gt;0,FI22&gt;0,FP22&gt;0),SRM3.1,"")</f>
        <v>0.4</v>
      </c>
      <c r="BM22" s="6">
        <f>IF(OR(FD22&gt;0,FZ22&gt;0,ER22=$ER$7,EW22=$EW$2,EW22=$EW$3,EW22=$EW$4,EX22&gt;0,EY22&gt;0,EZ22&gt;0,FE22&gt;0,FF22&gt;0,FG22&gt;0,FI22&gt;0),SRM3.2,"")</f>
        <v>0.5</v>
      </c>
      <c r="BN22" s="6" t="str">
        <f>IF(OR(FP22&gt;0,FZ22&gt;0),SRM3.3,"")</f>
        <v/>
      </c>
      <c r="BO22" s="40" t="str">
        <f>IF(OR(FZ22&gt;1),SRM4.1,"")</f>
        <v/>
      </c>
      <c r="BP22" s="6">
        <f>IF(OR(ER22=$ER$8,ER22=$ER$9,EV22&gt;0,FQ22&gt;0,FR22&gt;0),SRM4.2,"")</f>
        <v>0.4</v>
      </c>
      <c r="BQ22" s="6" t="str">
        <f>IF(OR(FW22&gt;0),SRM4.3,"")</f>
        <v/>
      </c>
      <c r="BR22" s="40" t="str">
        <f>IF(OR(GD22&gt;0,GE22&gt;0),SRM5.1,"")</f>
        <v/>
      </c>
      <c r="BS22" s="6" t="str">
        <f>IF(OR(ER22=$ER$8,ER22=$ER$9,FZ22&gt;0),SRM5.2,"")</f>
        <v/>
      </c>
      <c r="BT22" s="6" t="str">
        <f>IF(OR(ER22=$ER$8,ER22=$ER$9,FY22&gt;0,FZ22&gt;0),SRM5.3,"")</f>
        <v/>
      </c>
      <c r="BU22" s="94" t="str">
        <f>IF(COUNTIF(BH22:BT22,"&lt;1")=13,"5",IF(COUNTIF(BH22:BQ22,"&lt;1")=10,"4",IF(COUNTIF(BH22:BN22,"&lt;1")=7,"3",IF(COUNTIF(BH22:BK22,"&lt;1")=4,"2","1"))))</f>
        <v>1</v>
      </c>
      <c r="BV22" s="129">
        <f>IF(BU22="1",SUM(BH22:BK22)+1,IF(BU22="2",SUM(BL22:BN22)+2,IF(BU22="3",SUM(BO22:BQ22)+3,IF(BU22="4",SUM(BR22:BT22)+4,5))))</f>
        <v>2</v>
      </c>
      <c r="BW22" s="41" t="str">
        <f>IF(OR(EY22=$EY$1,EY22=$EY$4,EY22=$EY$5,EY22=$EY$6,EY22=$EY$7,EZ22&gt;0,FF22=$FF$1,FF22=$FF$2,FF22=$FF$5,FF22=$FF$6,FG22=$FG$1,FG22=$FG$2,FG22=$FG$5,FG22=$FG$6),LHR2.1,"")</f>
        <v/>
      </c>
      <c r="BX22" s="6" t="str">
        <f>IF(OR(FB22=$FB$1,FB22=$FB$2,FB22=$FB$5,FB22=$FB$6,EZ22&gt;0),LHR2.2,"")</f>
        <v/>
      </c>
      <c r="BY22" s="6" t="str">
        <f>IF(OR(EY22=$EY$1,EY22=$EY$4,EY22=$EY$5,EY22=$EY$6,EY22=$EY$7,EZ22&gt;0,FF22=$FF$1,FF22=$FF$2,FF22=$FF$5,FF22=$FF$6,FG22=$FG$1,FG22=$FG$2,FG22=$FG$5,FG22=$FG$6),LHR2.3,"")</f>
        <v/>
      </c>
      <c r="BZ22" s="6" t="str">
        <f>IF(OR(EY22=$EY$1,EY22=$EY$4,EY22=$EY$5,EY22=$EY$6,EY22=$EY$7,EZ22&gt;0,FF22=$FF$1,FF22=$FF$2,FF22=$FF$5,FF22=$FF$6,FG22=$FG$1,FG22=$FG$2,FG22=$FG$5,FG22=$FG$6),LHR2.4,"")</f>
        <v/>
      </c>
      <c r="CA22" s="40" t="str">
        <f>IF(OR(EY22=$EY$1,EY22=$EY$5,EY22=$EY$6,EY22=$EY$7,EZ22&gt;0,FF22=$FF$1,FF22=$FF$2,FF22=$FF$5,FF22=$FF$6,FG22=$FG$1,FG22=$FG$2,FG22=$FG$5,FG22=$FG$6),LHR3.1,"")</f>
        <v/>
      </c>
      <c r="CB22" s="6" t="str">
        <f>IF(OR(FB22=$FB$1,FB22=$FB$5,EZ22&gt;0),LHR3.2,"")</f>
        <v/>
      </c>
      <c r="CC22" s="6" t="str">
        <f>IF(OR(FB22=$FB$1,FB22=$FB$2,FB22=$FB$5,FB22=$FB$6,EZ22&gt;0),LHR3.3,"")</f>
        <v/>
      </c>
      <c r="CD22" s="6" t="str">
        <f>IF(OR(EZ22&gt;0,GA22=$GA$1,FF22=$FF$5,FF22=$FF$6,FF22=$FF$1,FF22=$FF$2,GA22=$GA$2,GA22=$GA$3,GA22=$GA$4),LHR3.4,"")</f>
        <v/>
      </c>
      <c r="CE22" s="6" t="str">
        <f>IF(OR(EZ22&gt;0,GB22=$GB$1,FG22=$FG$5,FG22=$FG$6,FG22=$FG$1,FG22=$FG$2,GB22=$GB$2,GB22=$GB$3,GB22=$GB$4),LHR3.5,"")</f>
        <v/>
      </c>
      <c r="CF22" s="6" t="str">
        <f>IF(OR(EY22=$EY$1,EY22=$EY$4,EY22=$EY$5,EY22=$EY$6,EY22=$EY$7,EZ22&gt;0),LHR3.6,"")</f>
        <v/>
      </c>
      <c r="CG22" s="6" t="str">
        <f>IF(OR(EZ22&gt;0,FC22=$FC$1,FC22=$FC$2,FC22=$FC$3,FC22=$FC$4),LHR3.7,"")</f>
        <v/>
      </c>
      <c r="CH22" s="6" t="str">
        <f>IF(OR(GD22=$GD$1,GD22=$GD$3,EZ22&gt;0),LHR3.8,"")</f>
        <v/>
      </c>
      <c r="CI22" s="6" t="str">
        <f>IF(OR(EZ22&gt;0,FF22=$FF$2,FF22=$FF$6,FE22=$FE$2,FE22=$FE$6,FI22=$FI$2,FI22=$FI$6,FG22=$FG$2,FG22=$FG$6),LHR3.9,"")</f>
        <v/>
      </c>
      <c r="CJ22" s="6" t="str">
        <f>IF(OR(EZ22&gt;0,FA22&gt;0),LHR3.10,"")</f>
        <v/>
      </c>
      <c r="CK22" s="40" t="str">
        <f>IF(OR(EY22=$EY$1,EY22=$EY$6,EY22=$EY$7,EZ22&gt;0,FF22=$FF$1,FF22=$FF$2,FF22=$FF$5,FF22=$FF$6,FG22=$FG$1,FG22=$FG$2,FG22=$FG$5,FG22=$FG$6),LHR4.1,"")</f>
        <v/>
      </c>
      <c r="CL22" s="6" t="str">
        <f>IF(OR(FB22=$FB$1,FB22=$FB$5,EZ22&gt;0),LHR4.2,"")</f>
        <v/>
      </c>
      <c r="CM22" s="6" t="str">
        <f>IF(OR(EZ22&gt;0,GA22=$GA$2,GA22=$GA$4),LHR4.3,"")</f>
        <v/>
      </c>
      <c r="CN22" s="6" t="str">
        <f>IF(OR(EZ22&gt;0,GB22=$GB$2,GB22=$GB$4),LHR4.4,"")</f>
        <v/>
      </c>
      <c r="CO22" s="6" t="str">
        <f>IF(OR(EZ22&gt;0,FC22=$FC$1,FC22=$FC$3,FC22=$FC$4),LHR4.5,"")</f>
        <v/>
      </c>
      <c r="CP22" s="6" t="str">
        <f>IF(OR(GE22=$GE$1,GE22=$GE$2,GE22=$GE$4,GE22=$GE$5),LHR4.6,"")</f>
        <v/>
      </c>
      <c r="CQ22" s="6" t="str">
        <f>IF(OR(EZ22&gt;0,FF22=$FF$2,FF22=$FF$6,FE22=$FE$2,FE22=$FE$6,FI22=$FI$2,FI22=$FI$6,FG22=$FG$2,FG22=$FG$6),LHR4.7,"")</f>
        <v/>
      </c>
      <c r="CR22" s="6" t="str">
        <f>IF(OR(EZ22&gt;0,FG22=$FG$1,FG22=$FG$2,FG22=$FG$5,FG22=$FG$6),LHR4.8,"")</f>
        <v/>
      </c>
      <c r="CS22" s="6" t="str">
        <f>IF(OR(FE22=$FE$1,FE22=$FE$2,FE22=$FE$5,FE22=$FE$6),LHR4.9,"")</f>
        <v/>
      </c>
      <c r="CT22" s="6" t="str">
        <f>IF(OR(FM22=$FM$1,FM22=$FM$3,EZ22&gt;0),LHR4.10,"")</f>
        <v/>
      </c>
      <c r="CU22" s="6" t="str">
        <f>IF(OR(GF22=$GF$2,GF22=$GF$6),LHR4.11,"")</f>
        <v/>
      </c>
      <c r="CV22" s="6" t="str">
        <f>IF(OR(EO22=$EO$1,EO22=$EO$3),LHR4.12,"")</f>
        <v/>
      </c>
      <c r="CW22" s="40" t="str">
        <f>IF(OR(EY22=$EY$1,EY22=$EY$7,EZ22&gt;0,FF22=$FF$1,FF22=$FF$2,FF22=$FF$5,FF22=$FF$6,FG22=$FG$1,FG22=$FG$2,FG22=$FG$5,FG22=$FG$6),LHR5.1,"")</f>
        <v/>
      </c>
      <c r="CX22" s="6" t="str">
        <f>IF(AND(FZ22&gt;0,OR(EY22=$EY$1,EY22=$EY$4,EY22=$EY$5,EY22=$EY$6,EY22=$EY$7)),LHR5.2,"")</f>
        <v/>
      </c>
      <c r="CY22" s="6" t="str">
        <f>IF(OR(EZ22&gt;0,FC22=$FC$1,FC22=$FC$4),LHR5.3,"")</f>
        <v/>
      </c>
      <c r="CZ22" s="6" t="str">
        <f>IF(OR(GE22=$GE$1,GE22=$GE$3,GE22=$GE$4,GE22=$GE$6),LHR5.4,"")</f>
        <v/>
      </c>
      <c r="DA22" s="6" t="str">
        <f>IF(OR(EZ22&gt;0,FF22=$FF$2,FF22=$FF$6,FE22=$FE$2,FE22=$FE$6,FI22=$FI$2,FI22=$FI$6,FG22=$FG$2,FG22=$FG$6),LHR5.5,"")</f>
        <v/>
      </c>
      <c r="DB22" s="6" t="str">
        <f>IF(OR(FG22=$FG$2,FG22=$FG$6),LHR5.6,"")</f>
        <v/>
      </c>
      <c r="DC22" s="6" t="str">
        <f>IF(OR(FI22=$FI$1,FI22=$FI$2,FI22=$FI$5,FI22=$FI$6,FY22&gt;0),LHR5.7,"")</f>
        <v/>
      </c>
      <c r="DD22" s="6" t="str">
        <f>IF(OR(GC22=$GC$1,GC22=$GC$2),LHR5.8,"")</f>
        <v/>
      </c>
      <c r="DE22" s="38">
        <f>IF(OR(GF22="",GF22=$GF$3,GF22=$GF$4,GF22=$GF$7,GF22=$GF$8),LHR5.9,"")</f>
        <v>0.05</v>
      </c>
      <c r="DF22" s="7" t="str">
        <f>IF(E22&lt;2009,"N/A",IF(COUNTIF(BW22:DE22,"&lt;1")=35,"5",IF(COUNTIF(BW22:CV22,"&lt;1")=26,"4",IF(COUNTIF(BW22:CJ22,"&lt;1")=14,"3",IF(COUNTIF(BW22:BZ22,"&lt;1")=4,"2","1")))))</f>
        <v>1</v>
      </c>
      <c r="DG22" s="129">
        <f>IF(DF22="N/A","N/A",IF(DF22="1",SUM(BW22:BZ22)+1,IF(DF22="2",SUM(CA22:CJ22)+2,IF(DF22="3",SUM(CK22:CV22)+3,IF(DF22="4",SUM(CW22:DE22)+4,5)))))</f>
        <v>1</v>
      </c>
      <c r="DH22" s="41" t="str">
        <f>IF(OR(EY22=$EY$1,EY22=$EY$8,EZ22&gt;0,FF22=$FF$1,FF22=$FF$2,FF22=$FF$7,FF22=$FF$8,FG22=$FG$1,FG22=$FG$2,FG22=$FG$7,FG22=$FG$8),ES2.1,"")</f>
        <v/>
      </c>
      <c r="DI22" s="6" t="str">
        <f>IF(OR(FB22=$FB$1,FB22=$FB$2,FB22=$FB$7,FB22=$FB$8,EZ22&gt;0),ES2.2,"")</f>
        <v/>
      </c>
      <c r="DJ22" s="6" t="str">
        <f>IF(OR(EY22=$EY$1,EY22=$EY$8,EZ22&gt;0,FF22=$FF$1,FF22=$FF$2,FF22=$FF$7,FF22=$FF$8,FG22=$FG$1,FG22=$FG$2,FG22=$FG$7,FG22=$FG$8),ES2.3,"")</f>
        <v/>
      </c>
      <c r="DK22" s="6" t="str">
        <f>IF(OR(EY22=$EY$1,EY22=$EY$8,EZ22&gt;0,FF22=$FF$1,FF22=$FF$2,FF22=$FF$7,FF22=$FF$8,FG22=$FG$1,FG22=$FG$2,FG22=$FG$7,FG22=$FG$8),ES2.4,"")</f>
        <v/>
      </c>
      <c r="DL22" s="40" t="str">
        <f>IF(OR(FB22=$FB$1,FB22=$FB$7,EZ22&gt;0),ES3.1,"")</f>
        <v/>
      </c>
      <c r="DM22" s="6" t="str">
        <f>IF(OR(FB22=$FB$1,FB22=$FB$2,FB22=$FB$7,FB22=$FB$8,EZ22&gt;0),ES3.2,"")</f>
        <v/>
      </c>
      <c r="DN22" s="6" t="str">
        <f>IF(OR(EZ22&gt;0,FF22=$FF$1,FF22=$FF$2,FF22=$FF$7,FF22=$FF$8,GA22=$GA$1,GA22=$GA$2,GA22=$GA$5,GA22=$GA$6),ES3.3,"")</f>
        <v/>
      </c>
      <c r="DO22" s="6" t="str">
        <f>IF(OR(EZ22&gt;0,FG22=$FG$1,FG22=$FG$2,FG22=$FG$7,FG22=$FG$8,GB22=$GB$1,GB22=$GB$2,GB22=$GB$5,GB22=$GB$6),ES3.4,"")</f>
        <v/>
      </c>
      <c r="DP22" s="6" t="str">
        <f>IF(OR(EY22=$EY$1,EY22=$EY$8,EZ22&gt;0),ES3.5,"")</f>
        <v/>
      </c>
      <c r="DQ22" s="6" t="str">
        <f>IF(OR(EZ22&gt;0,FC22=$FC$1,FC22=$FC$5),ES3.6,"")</f>
        <v/>
      </c>
      <c r="DR22" s="6" t="str">
        <f>IF(OR(GD22=$GD$1,GD22=$GD$4,EZ22&gt;0),ES3.7,"")</f>
        <v/>
      </c>
      <c r="DS22" s="6" t="str">
        <f>IF(OR(EZ22&gt;0,FF22=$FF$2,FF22=$FF$8,FE22=$FE$2,FE22=$FE$8,FI22=$FI$2,FI22=$FI$8,FG22=$FG$2,FG22=$FG$8),ES3.8,"")</f>
        <v/>
      </c>
      <c r="DT22" s="6" t="str">
        <f>IF(OR(EZ22&gt;0),ES3.9,"")</f>
        <v/>
      </c>
      <c r="DU22" s="40" t="str">
        <f>IF(OR(FB22=$FB$1,FB22=$FB$7,EZ22&gt;0),ES4.1,"")</f>
        <v/>
      </c>
      <c r="DV22" s="6" t="str">
        <f>IF(OR(EZ22&gt;0,GA22=$GA$2,GA22=$GA$6),ES4.2,"")</f>
        <v/>
      </c>
      <c r="DW22" s="6" t="str">
        <f>IF(OR(EZ22&gt;0,GB22=$GB$2,GB22=$GB$6),ES4.3,"")</f>
        <v/>
      </c>
      <c r="DX22" s="6" t="str">
        <f>IF(OR(GE22=$GE$1,GE22=$GE$2,GE22=$GE$7,GE22=$GE$8),ES4.4,"")</f>
        <v/>
      </c>
      <c r="DY22" s="6" t="str">
        <f>IF(OR(EZ22&gt;0,FF22=$FF$2,FF22=$FF$8,FE22=$FE$2,FE22=$FE$8,FI22=$FI$2,FI22=$FI$8,FG22=$FG$2,FG22=$FG$8),ES4.5,"")</f>
        <v/>
      </c>
      <c r="DZ22" s="6" t="str">
        <f>IF(OR(EZ22&gt;0,FG22=$FG$1,FG22=$FG$2,FG22=$FG$7,FG22=$FG$8),ES4.6,"")</f>
        <v/>
      </c>
      <c r="EA22" s="6" t="str">
        <f>IF(OR(FE22=$FE$1,FE22=$FE$2,FE22=$FE$7,FE22=$FE$8),ES4.7,"")</f>
        <v/>
      </c>
      <c r="EB22" s="6" t="str">
        <f>IF(OR(FM22=$FM$1,FM22=$FM$4,EZ22&gt;0),ES4.8,"")</f>
        <v/>
      </c>
      <c r="EC22" s="6" t="str">
        <f>IF(OR(GF22=$GF$2,GF22=$GF$8),ES4.9,"")</f>
        <v/>
      </c>
      <c r="ED22" s="6" t="str">
        <f>IF(OR(EO22=$EO$1,EO22=$EO$3),ES4.10,"")</f>
        <v/>
      </c>
      <c r="EE22" s="40" t="str">
        <f>IF(OR(AND(FZ22&gt;0,EY22=$EY$1), AND(FZ22&gt;0,EY22=$EY$8)),ES5.1,"")</f>
        <v/>
      </c>
      <c r="EF22" s="6" t="str">
        <f>IF(OR(GE22=$GE$1,GE22=$GE$3,GE22=$GE$7,GE22=$GE$9),ES5.2,"")</f>
        <v/>
      </c>
      <c r="EG22" s="6" t="str">
        <f>IF(OR(EZ22&gt;0,FF22=$FF$2,FF22=$FF$8,FE22=$FE$2,FE22=$FE$8,FI22=$FI$2,FI22=$FI$8,FG22=$FG$2,FG22=$FG$8),ES5.3,"")</f>
        <v/>
      </c>
      <c r="EH22" s="6" t="str">
        <f>IF(OR(FG22=$FG$2,FG22=$FG$8),ES5.4,"")</f>
        <v/>
      </c>
      <c r="EI22" s="6" t="str">
        <f>IF(OR(FI22=$FI$1,FI22=$FI$2,FI22=$FI$7,FI22=$FI$8,FY22&gt;0),ES5.5,"")</f>
        <v/>
      </c>
      <c r="EJ22" s="6" t="str">
        <f>IF(OR(GC22=$GC$1,GC22=$GC$3),ES5.6,"")</f>
        <v/>
      </c>
      <c r="EK22" s="38">
        <f>IF(OR(GF22="",GF22=$GF$3,GF22=$GF$4,GF22=$GF$5,GF22=$GF$6),ES5.7,"")</f>
        <v>0.1</v>
      </c>
      <c r="EL22" s="104" t="str">
        <f>IF(E22&lt;2010,"N/A",IF(COUNTIF(DH22:EK22,"&lt;1")=30,"5",IF(COUNTIF(DH22:ED22,"&lt;1")=23,"4",IF(COUNTIF(DH22:DT22,"&lt;1")=13,"3",IF(COUNTIF(DH22:DK22,"&lt;1")=4,"2","1")))))</f>
        <v>1</v>
      </c>
      <c r="EM22" s="129">
        <f>IF(EL22="N/A","N/A",IF(EL22="1",SUM(DH22:DK22)+1,IF(EL22="2",SUM(DL22:DT22)+2,IF(EL22="3",SUM(DU22:ED22)+3,IF(EL22="4",SUM(EE22:EK22)+4,5)))))</f>
        <v>1</v>
      </c>
      <c r="EN22" s="1"/>
      <c r="EO22" s="43"/>
      <c r="EP22" s="1"/>
      <c r="EQ22" s="1" t="s">
        <v>1</v>
      </c>
      <c r="ER22" s="43"/>
      <c r="ES22" s="1"/>
      <c r="ET22" s="1" t="s">
        <v>1</v>
      </c>
      <c r="EV22" s="44" t="s">
        <v>1</v>
      </c>
      <c r="EW22" s="42" t="s">
        <v>24</v>
      </c>
      <c r="EY22" s="42" t="s">
        <v>15</v>
      </c>
      <c r="FC22" s="44"/>
      <c r="FE22" s="1"/>
      <c r="FF22" s="42" t="s">
        <v>28</v>
      </c>
      <c r="FI22" s="44"/>
      <c r="FK22" s="1"/>
      <c r="FL22" s="1"/>
      <c r="FM22" s="1"/>
      <c r="FN22" s="1"/>
      <c r="FO22" s="1"/>
      <c r="FT22" s="1"/>
      <c r="FU22" s="1"/>
      <c r="FX22" s="44"/>
      <c r="FY22" s="1"/>
      <c r="FZ22" s="44"/>
      <c r="GA22" s="43"/>
      <c r="GB22" s="1"/>
      <c r="GC22" s="44"/>
      <c r="GF22" s="45"/>
      <c r="GG22" s="74"/>
      <c r="GH22" s="42">
        <f>COUNTIF(EO22:GF22,"*")</f>
        <v>6</v>
      </c>
    </row>
    <row r="23" spans="1:190" s="42" customFormat="1" x14ac:dyDescent="0.25">
      <c r="A23" s="42" t="str">
        <f>VLOOKUP(C23,Sheet1!$A$1:$B$65,2,)</f>
        <v>HS</v>
      </c>
      <c r="B23" s="46" t="s">
        <v>282</v>
      </c>
      <c r="C23" s="47" t="s">
        <v>283</v>
      </c>
      <c r="D23" s="47"/>
      <c r="E23" s="60">
        <v>2013</v>
      </c>
      <c r="F23" s="5">
        <f>IF(OR(ER23=$ER$1,ER23=$ER$2,ER23=$ER$3,ER23=$ER$6,ER23=$ER$7,ES23&gt;0,EW23&gt;0,EY23&gt;0,EU23&gt;0,EZ23&gt;0,FD23&gt;0,FF23&gt;0,FG23&gt;0,FI23&gt;0,FE23&gt;0),SM_2.1,"")</f>
        <v>0.2</v>
      </c>
      <c r="G23" s="5">
        <f>IF(OR(EO23=$EO$4,EQ23&gt;0,ER23=$ER$1, ER23=$ER$2,ER23=$ER$3,ER23=$ER$4,ES23&gt;0,EV23&gt;0,EZ23&gt;0,FD23&gt;0,FF23&gt;0,FG23&gt;0,FI23&gt;0,FE23&gt;0),SM_2.2,"")</f>
        <v>0.35</v>
      </c>
      <c r="H23" s="6">
        <f>IF(OR(EO23&gt;0,EP23&gt;0,EQ23&gt;0,ER23=$ER$1,ER23=$ER$2,ER23=$ER$3,ER23=$ER$4,ER23=$ER$6,ER23=$ER$7,ES23&gt;0,ET23&gt;0,EV23&gt;0,EZ23&gt;0,FD23&gt;0,FF23&gt;0,FG23&gt;0,FI23&gt;0,FE23&gt;0),SM_2.3,"")</f>
        <v>0.3</v>
      </c>
      <c r="I23" s="38">
        <f>IF(OR(ER23=$ER$1,ER23=$ER$2,ER23=$ER$3,ER23=$ER$6,ER23=$ER$7,ES23&gt;0,EW23=$EW$2,EW23=$EW$3,EW23=$EW$4,EY23&gt;0,EU23&gt;0,EZ23&gt;0,FD23&gt;0,FF23&gt;0,FG23&gt;0,FI23&gt;0,FE23&gt;0),SM_2.4,"")</f>
        <v>0.15</v>
      </c>
      <c r="J23" s="6" t="str">
        <f>IF(OR(ER23=$ER$3,EW23=$EW$2,EW23=$EW$3,EW23=$EW$4,EY23&gt;0,EU23&gt;0,EZ23&gt;0,FD23&gt;0,FF23&gt;0,FG23&gt;0,FI23&gt;0,FE23&gt;0),SM_3.1,"")</f>
        <v/>
      </c>
      <c r="K23" s="6" t="str">
        <f>IF(OR(EZ23&gt;0,FD23&gt;0,FF23&gt;0,FG23&gt;0,FI23&gt;0,FE23&gt;0),SM_3.2,"")</f>
        <v/>
      </c>
      <c r="L23" s="38">
        <f>IF(OR(ER23=$ER$1,ER23=$ER$3,ER23=$ER$6,ER23=$ER$7,EV23&gt;0,EW23=$EW$2,EW23=$EW$3,EW23=$EW$4,EY23&gt;0,EU23&gt;0,EZ23&gt;0,FD23&gt;0,FF23&gt;0,FG23&gt;0,FI23&gt;0,FE23&gt;0),SM_3.3,"")</f>
        <v>0.4</v>
      </c>
      <c r="M23" s="6">
        <f>IF(OR(ES23&gt;0,EU23&gt;1),SM_4.1,"")</f>
        <v>0.2</v>
      </c>
      <c r="N23" s="6" t="str">
        <f>IF(OR(EZ23&gt;0,FD23=$FD$2,FF23=$FF$2,FF23=$FF$4,FF23=$FF$6,FF23=$FF$8,FG23&gt;0,FI23&gt;0,FE23&gt;0),SM_4.2,"")</f>
        <v/>
      </c>
      <c r="O23" s="6" t="str">
        <f>IF(OR(EZ23&gt;0,FD23=$FD$2,FE23=$FE$2,FE23=$FE$4,FE23=$FE$6,FE23=$FE$8,FF23=$FF$2,FF23=$FF$4,FF23=$FF$6,FF23=$FF$8,FG23=$FG$2,FG23=$FG$4,FG23=$FG$6,FG23=$FG$8,FI23=$FI$2,FI23=$FI$4,FI23=$FI$6,FI23=$FI$8),SM_4.3,"")</f>
        <v/>
      </c>
      <c r="P23" s="6" t="str">
        <f>IF(OR(FD23&gt;0,FI23&gt;0),SM_4.4,"")</f>
        <v/>
      </c>
      <c r="Q23" s="38" t="str">
        <f>IF(OR(FQ23=$FQ$2,FQ23=$FQ$1),SM_4.5,"")</f>
        <v/>
      </c>
      <c r="R23" s="6" t="str">
        <f>IF(OR(ET23&gt;0),SM_5.1,"")</f>
        <v/>
      </c>
      <c r="S23" s="6" t="str">
        <f>IF(OR(FB23&gt;0),SM_5.2,"")</f>
        <v/>
      </c>
      <c r="T23" s="6" t="str">
        <f>IF(OR(FR23=$FR$1,FR23=$FR$2),SM_5.3,"")</f>
        <v/>
      </c>
      <c r="U23" s="38" t="str">
        <f>IF(OR(FY23&gt;0),SM_5.4,"")</f>
        <v/>
      </c>
      <c r="V23" s="94" t="str">
        <f>IF(COUNTIF(F23:U23,"&lt;1")=16,"5",IF(COUNTIF(F23:Q23,"&lt;1")=12,"4",IF(COUNTIF(F23:L23,"&lt;1")=7,"3",IF(COUNTIF(F23:I23,"&lt;1")=4,"2","1"))))</f>
        <v>2</v>
      </c>
      <c r="W23" s="129">
        <f>IF(V23="1",SUM(F23:I23)+1,IF(V23="2",SUM(J23:L23)+2,IF(V23="3",SUM(M23:Q23)+3,IF(V23="4",SUM(R23:U23)+4,5))))</f>
        <v>2.4</v>
      </c>
      <c r="X23" s="5">
        <f>IF(OR(EO23&gt;0,EP23&gt;0,EQ23&gt;0,ER23=$ER$1,ER23=$ER$2,ER23=$ER$3,ER23=$ER$4,ER23=$ER$6,ER23=$ER$7,ER23=$ER$8,ES23&gt;0,ET23&gt;0,EV23&gt;0,EZ23&gt;0,FD23&gt;0,FF23&gt;0,FG23&gt;0,FI23&gt;0,FE23&gt;0),SS_2.1,"")</f>
        <v>0.2</v>
      </c>
      <c r="Y23" s="5" t="str">
        <f>IF(OR(EO23=$EO$1,ER23=$ER$1,ER23=$ER$6,ER23=$ER$7,ER23=$ER$8,FJ23&gt;0),SS_2.2,"")</f>
        <v/>
      </c>
      <c r="Z23" s="38" t="str">
        <f>IF(OR(FJ23&gt;0,FO23&gt;0),SS_2.3,"")</f>
        <v/>
      </c>
      <c r="AA23" s="5" t="str">
        <f>IF(OR(FN23&gt;0,FJ23=$FJ$2,FJ23=$FJ$3),SS_3.1,"")</f>
        <v/>
      </c>
      <c r="AB23" s="6" t="str">
        <f>IF(OR(FK23&gt;0),SS_3.2,"")</f>
        <v/>
      </c>
      <c r="AC23" s="38">
        <f>IF(OR(ES23&gt;0,ER23=$ER$1,ER23=$ER$4,ER23=$ER$8,FL23&gt;0),SS_3.3,"")</f>
        <v>0.4</v>
      </c>
      <c r="AD23" s="6" t="str">
        <f>IF(AND(FK23&gt;0,FJ23=$FJ$2,FJ23=$FJ$3),SS_4.1,"")</f>
        <v/>
      </c>
      <c r="AE23" s="6" t="str">
        <f>IF(OR(FJ23=$FJ$2,FJ23=$FJ$3,EZ23&gt;0,FN23&gt;0),SS_4.2,"")</f>
        <v/>
      </c>
      <c r="AF23" s="6" t="str">
        <f>IF(OR(EU23&gt;0,EW23=$EW$2,EW23=$EW$3,EW23=$EW$4,EY23&gt;0,EZ23&gt;0),SS_4.3,"")</f>
        <v/>
      </c>
      <c r="AG23" s="6" t="str">
        <f>IF(OR(FJ23=$FJ$3,FQ23&gt;0,EZ23&gt;0),SS_4.4,"")</f>
        <v/>
      </c>
      <c r="AH23" s="6" t="str">
        <f>IF(OR(FE23&gt;0,FF23&gt;0,FG23&gt;0,FD23&gt;0,EZ23&gt;0,FI23&gt;0),SS_4.5,"")</f>
        <v/>
      </c>
      <c r="AI23" s="38">
        <f>IF(OR(EV23&gt;0,FZ23&gt;0,FH23&gt;0,FD23&gt;0,FI23&gt;0),SS_4.6,"")</f>
        <v>0.2</v>
      </c>
      <c r="AJ23" s="5" t="str">
        <f>IF(OR(FK23=$FK$3,FZ23=$FZ$1),SS_5.1,"")</f>
        <v/>
      </c>
      <c r="AK23" s="6" t="str">
        <f>IF(OR(FZ23=$FZ$1,FZ23=$FZ$2,FZ23=$FZ$4,FZ23=$FZ$5,FZ23=$FZ$7),SS_5.2,"")</f>
        <v/>
      </c>
      <c r="AL23" s="6" t="str">
        <f>IF(OR(FZ23=$FZ$4,FY23&gt;0,ER23=$ER$8),SS_5.3,"")</f>
        <v/>
      </c>
      <c r="AM23" s="6" t="str">
        <f>IF(FP23&gt;0,SS_5.4,"")</f>
        <v/>
      </c>
      <c r="AN23" s="94" t="str">
        <f>IF(COUNTIF(X23:AM23,"&lt;1")=16,"5",IF(COUNTIF(X23:AI23,"&lt;1")=12,"4",IF(COUNTIF(X23:AC23,"&lt;1")=6,"3",IF(COUNTIF(X23:Z23,"&lt;1")=3,"2","1"))))</f>
        <v>1</v>
      </c>
      <c r="AO23" s="129">
        <f>IF(AN23="1",SUM(X23:Z23)+1,IF(AN23="2",SUM(AA23:AC23)+2,IF(AN23="3",SUM(AD23:AI23)+3,IF(AN23="4",SUM(AJ23:AM23)+4,5))))</f>
        <v>1.2</v>
      </c>
      <c r="AP23" s="5">
        <f>IF(OR(ES23&gt;0,ER23=$ER$1,EO23&gt;0,EP23&gt;0,EQ23&gt;0,EU23&gt;0,EV23&gt;0,FV23&gt;0,FD23&gt;0),CM2.1,"")</f>
        <v>0.25</v>
      </c>
      <c r="AQ23" s="6">
        <f>IF(OR(ES23&gt;0,ER23=$ER$1,ER23=$ER$5,ER23=$ER$3,ER23=$ER$8,ER23=$ER$9,FS23=$FS$3,FS23=$FS$4),CM2.2,"")</f>
        <v>0.25</v>
      </c>
      <c r="AR23" s="6">
        <f>IF(OR(ES23&gt;0,ER23&gt;0,FV23&gt;0),CM2.3,"")</f>
        <v>0.25</v>
      </c>
      <c r="AS23" s="38">
        <f>IF(OR(ES23&gt;0,ER23=$ER$1,ER23=$ER$3,ER23=$ER$8,ER23=$ER$9,FT23&gt;0),CM2.4,"")</f>
        <v>0.25</v>
      </c>
      <c r="AT23" s="6" t="str">
        <f>IF(OR(FS23&gt;0),CM3.1,"")</f>
        <v/>
      </c>
      <c r="AU23" s="6" t="str">
        <f>IF(ER23=$ER$9,CM3.2,"")</f>
        <v/>
      </c>
      <c r="AV23" s="6" t="str">
        <f>IF(OR(FS23=$FS$3,FS23=$FS$4),CM3.3,"")</f>
        <v/>
      </c>
      <c r="AW23" s="6" t="str">
        <f>IF(OR(FQ23=$FQ$1,FQ23=$FQ$4,FR23=$FR$1,FR23=$FR$4),CM3.4,"")</f>
        <v/>
      </c>
      <c r="AX23" s="38" t="str">
        <f>IF(OR(FZ23=$FZ$1,FZ23=$FZ$2,FT23=$FT$3,FT23=$FT$2),CM3.5,"")</f>
        <v/>
      </c>
      <c r="AY23" s="6" t="str">
        <f>IF(OR(FS23&gt;0),CM4.1,"")</f>
        <v/>
      </c>
      <c r="AZ23" s="6" t="str">
        <f>IF(OR(FV23=$FV$2),CM4.2,"")</f>
        <v/>
      </c>
      <c r="BA23" s="38" t="str">
        <f>IF(OR(FZ23&gt;0,FT23=$FT$3),CM4.3,"")</f>
        <v/>
      </c>
      <c r="BB23" s="6" t="str">
        <f>IF(OR(FT23=$FT$3,FV23=$FV$3),CM5.1,"")</f>
        <v/>
      </c>
      <c r="BC23" s="6" t="str">
        <f>IF(OR(AND(FX23&gt;0,FQ23=$FQ$4), AND(FX23&gt;0,FQ23=$FQ$1)),CM5.2,"")</f>
        <v/>
      </c>
      <c r="BD23" s="6" t="str">
        <f>IF(OR(FZ23&gt;0),CM5.3,"")</f>
        <v/>
      </c>
      <c r="BE23" s="38" t="str">
        <f>IF(FU23=$FU$2,CM5.4,"")</f>
        <v/>
      </c>
      <c r="BF23" s="94" t="str">
        <f>IF(COUNTIF(AP23:BE23,"&lt;1")=16,"5",IF(COUNTIF(AP23:BA23,"&lt;1")=12,"4",IF(COUNTIF(AP23:AX23,"&lt;1")=9,"3",IF(COUNTIF(AP23:AS23,"&lt;1")=4,"2","1"))))</f>
        <v>2</v>
      </c>
      <c r="BG23" s="129">
        <f>IF(BF23="1",SUM(AP23:AS23)+1,IF(BF23="2",SUM(AT23:AX23)+2,IF(BF23="3",SUM(AY23:BA23)+3,IF(BF23="4",SUM(BB23:BE23)+4,5))))</f>
        <v>2</v>
      </c>
      <c r="BH23" s="5">
        <f>IF(OR(ER23=$ER$1,ER23=$ER$6,ER23=$ER$7,ER23=$ER$9,ES23&gt;0,EX23&gt;0,FD23&gt;0,FZ23&gt;0,EW23&gt;0,EY23&gt;0,EZ23&gt;0,EV23&gt;0,EU23&gt;0,FE23&gt;0,FF23&gt;0,FG23&gt;0,FI23&gt;0),SRM2.1,"")</f>
        <v>0.4</v>
      </c>
      <c r="BI23" s="5">
        <f>IF(OR(FD23&gt;0,FZ23&gt;0,ER23=$ER$7,EW23&gt;0,EX23&gt;0,EY23&gt;0,EZ23&gt;0,FE23&gt;0,FF23&gt;0,FG23&gt;0,FI23&gt;0),SRM2.2,"")</f>
        <v>0.4</v>
      </c>
      <c r="BJ23" s="6" t="str">
        <f>IF(OR(FX23&gt;0,FZ23&gt;0),SRM2.3,"")</f>
        <v/>
      </c>
      <c r="BK23" s="6" t="str">
        <f>IF(OR(FF23&gt;0,FD23&gt;0,FE23&gt;0,FZ23&gt;0,FG23&gt;0,FI23&gt;0),SRM2.4,"")</f>
        <v/>
      </c>
      <c r="BL23" s="39" t="str">
        <f>IF(OR(FD23&gt;0,FZ23&gt;0,ER23=$ER$7,FE23&gt;0,FF23&gt;0,FG23&gt;0,FI23&gt;0,FP23&gt;0),SRM3.1,"")</f>
        <v/>
      </c>
      <c r="BM23" s="6" t="str">
        <f>IF(OR(FD23&gt;0,FZ23&gt;0,ER23=$ER$7,EW23=$EW$2,EW23=$EW$3,EW23=$EW$4,EX23&gt;0,EY23&gt;0,EZ23&gt;0,FE23&gt;0,FF23&gt;0,FG23&gt;0,FI23&gt;0),SRM3.2,"")</f>
        <v/>
      </c>
      <c r="BN23" s="6" t="str">
        <f>IF(OR(FP23&gt;0,FZ23&gt;0),SRM3.3,"")</f>
        <v/>
      </c>
      <c r="BO23" s="40" t="str">
        <f>IF(OR(FZ23&gt;1),SRM4.1,"")</f>
        <v/>
      </c>
      <c r="BP23" s="6">
        <f>IF(OR(ER23=$ER$8,ER23=$ER$9,EV23&gt;0,FQ23&gt;0,FR23&gt;0),SRM4.2,"")</f>
        <v>0.4</v>
      </c>
      <c r="BQ23" s="6" t="str">
        <f>IF(OR(FW23&gt;0),SRM4.3,"")</f>
        <v/>
      </c>
      <c r="BR23" s="40" t="str">
        <f>IF(OR(GD23&gt;0,GE23&gt;0),SRM5.1,"")</f>
        <v/>
      </c>
      <c r="BS23" s="6" t="str">
        <f>IF(OR(ER23=$ER$8,ER23=$ER$9,FZ23&gt;0),SRM5.2,"")</f>
        <v/>
      </c>
      <c r="BT23" s="6" t="str">
        <f>IF(OR(ER23=$ER$8,ER23=$ER$9,FY23&gt;0,FZ23&gt;0),SRM5.3,"")</f>
        <v/>
      </c>
      <c r="BU23" s="94" t="str">
        <f>IF(COUNTIF(BH23:BT23,"&lt;1")=13,"5",IF(COUNTIF(BH23:BQ23,"&lt;1")=10,"4",IF(COUNTIF(BH23:BN23,"&lt;1")=7,"3",IF(COUNTIF(BH23:BK23,"&lt;1")=4,"2","1"))))</f>
        <v>1</v>
      </c>
      <c r="BV23" s="129">
        <f>IF(BU23="1",SUM(BH23:BK23)+1,IF(BU23="2",SUM(BL23:BN23)+2,IF(BU23="3",SUM(BO23:BQ23)+3,IF(BU23="4",SUM(BR23:BT23)+4,5))))</f>
        <v>1.8</v>
      </c>
      <c r="BW23" s="41" t="str">
        <f>IF(OR(EY23=$EY$1,EY23=$EY$4,EY23=$EY$5,EY23=$EY$6,EY23=$EY$7,EZ23&gt;0,FF23=$FF$1,FF23=$FF$2,FF23=$FF$5,FF23=$FF$6,FG23=$FG$1,FG23=$FG$2,FG23=$FG$5,FG23=$FG$6),LHR2.1,"")</f>
        <v/>
      </c>
      <c r="BX23" s="6" t="str">
        <f>IF(OR(FB23=$FB$1,FB23=$FB$2,FB23=$FB$5,FB23=$FB$6,EZ23&gt;0),LHR2.2,"")</f>
        <v/>
      </c>
      <c r="BY23" s="6" t="str">
        <f>IF(OR(EY23=$EY$1,EY23=$EY$4,EY23=$EY$5,EY23=$EY$6,EY23=$EY$7,EZ23&gt;0,FF23=$FF$1,FF23=$FF$2,FF23=$FF$5,FF23=$FF$6,FG23=$FG$1,FG23=$FG$2,FG23=$FG$5,FG23=$FG$6),LHR2.3,"")</f>
        <v/>
      </c>
      <c r="BZ23" s="6" t="str">
        <f>IF(OR(EY23=$EY$1,EY23=$EY$4,EY23=$EY$5,EY23=$EY$6,EY23=$EY$7,EZ23&gt;0,FF23=$FF$1,FF23=$FF$2,FF23=$FF$5,FF23=$FF$6,FG23=$FG$1,FG23=$FG$2,FG23=$FG$5,FG23=$FG$6),LHR2.4,"")</f>
        <v/>
      </c>
      <c r="CA23" s="40" t="str">
        <f>IF(OR(EY23=$EY$1,EY23=$EY$5,EY23=$EY$6,EY23=$EY$7,EZ23&gt;0,FF23=$FF$1,FF23=$FF$2,FF23=$FF$5,FF23=$FF$6,FG23=$FG$1,FG23=$FG$2,FG23=$FG$5,FG23=$FG$6),LHR3.1,"")</f>
        <v/>
      </c>
      <c r="CB23" s="6" t="str">
        <f>IF(OR(FB23=$FB$1,FB23=$FB$5,EZ23&gt;0),LHR3.2,"")</f>
        <v/>
      </c>
      <c r="CC23" s="6" t="str">
        <f>IF(OR(FB23=$FB$1,FB23=$FB$2,FB23=$FB$5,FB23=$FB$6,EZ23&gt;0),LHR3.3,"")</f>
        <v/>
      </c>
      <c r="CD23" s="6" t="str">
        <f>IF(OR(EZ23&gt;0,GA23=$GA$1,FF23=$FF$5,FF23=$FF$6,FF23=$FF$1,FF23=$FF$2,GA23=$GA$2,GA23=$GA$3,GA23=$GA$4),LHR3.4,"")</f>
        <v/>
      </c>
      <c r="CE23" s="6" t="str">
        <f>IF(OR(EZ23&gt;0,GB23=$GB$1,FG23=$FG$5,FG23=$FG$6,FG23=$FG$1,FG23=$FG$2,GB23=$GB$2,GB23=$GB$3,GB23=$GB$4),LHR3.5,"")</f>
        <v/>
      </c>
      <c r="CF23" s="6" t="str">
        <f>IF(OR(EY23=$EY$1,EY23=$EY$4,EY23=$EY$5,EY23=$EY$6,EY23=$EY$7,EZ23&gt;0),LHR3.6,"")</f>
        <v/>
      </c>
      <c r="CG23" s="6" t="str">
        <f>IF(OR(EZ23&gt;0,FC23=$FC$1,FC23=$FC$2,FC23=$FC$3,FC23=$FC$4),LHR3.7,"")</f>
        <v/>
      </c>
      <c r="CH23" s="6" t="str">
        <f>IF(OR(GD23=$GD$1,GD23=$GD$3,EZ23&gt;0),LHR3.8,"")</f>
        <v/>
      </c>
      <c r="CI23" s="6" t="str">
        <f>IF(OR(EZ23&gt;0,FF23=$FF$2,FF23=$FF$6,FE23=$FE$2,FE23=$FE$6,FI23=$FI$2,FI23=$FI$6,FG23=$FG$2,FG23=$FG$6),LHR3.9,"")</f>
        <v/>
      </c>
      <c r="CJ23" s="6" t="str">
        <f>IF(OR(EZ23&gt;0,FA23&gt;0),LHR3.10,"")</f>
        <v/>
      </c>
      <c r="CK23" s="40" t="str">
        <f>IF(OR(EY23=$EY$1,EY23=$EY$6,EY23=$EY$7,EZ23&gt;0,FF23=$FF$1,FF23=$FF$2,FF23=$FF$5,FF23=$FF$6,FG23=$FG$1,FG23=$FG$2,FG23=$FG$5,FG23=$FG$6),LHR4.1,"")</f>
        <v/>
      </c>
      <c r="CL23" s="6" t="str">
        <f>IF(OR(FB23=$FB$1,FB23=$FB$5,EZ23&gt;0),LHR4.2,"")</f>
        <v/>
      </c>
      <c r="CM23" s="6" t="str">
        <f>IF(OR(EZ23&gt;0,GA23=$GA$2,GA23=$GA$4),LHR4.3,"")</f>
        <v/>
      </c>
      <c r="CN23" s="6" t="str">
        <f>IF(OR(EZ23&gt;0,GB23=$GB$2,GB23=$GB$4),LHR4.4,"")</f>
        <v/>
      </c>
      <c r="CO23" s="6" t="str">
        <f>IF(OR(EZ23&gt;0,FC23=$FC$1,FC23=$FC$3,FC23=$FC$4),LHR4.5,"")</f>
        <v/>
      </c>
      <c r="CP23" s="6" t="str">
        <f>IF(OR(GE23=$GE$1,GE23=$GE$2,GE23=$GE$4,GE23=$GE$5),LHR4.6,"")</f>
        <v/>
      </c>
      <c r="CQ23" s="6" t="str">
        <f>IF(OR(EZ23&gt;0,FF23=$FF$2,FF23=$FF$6,FE23=$FE$2,FE23=$FE$6,FI23=$FI$2,FI23=$FI$6,FG23=$FG$2,FG23=$FG$6),LHR4.7,"")</f>
        <v/>
      </c>
      <c r="CR23" s="6" t="str">
        <f>IF(OR(EZ23&gt;0,FG23=$FG$1,FG23=$FG$2,FG23=$FG$5,FG23=$FG$6),LHR4.8,"")</f>
        <v/>
      </c>
      <c r="CS23" s="6" t="str">
        <f>IF(OR(FE23=$FE$1,FE23=$FE$2,FE23=$FE$5,FE23=$FE$6),LHR4.9,"")</f>
        <v/>
      </c>
      <c r="CT23" s="6" t="str">
        <f>IF(OR(FM23=$FM$1,FM23=$FM$3,EZ23&gt;0),LHR4.10,"")</f>
        <v/>
      </c>
      <c r="CU23" s="6" t="str">
        <f>IF(OR(GF23=$GF$2,GF23=$GF$6),LHR4.11,"")</f>
        <v/>
      </c>
      <c r="CV23" s="6" t="str">
        <f>IF(OR(EO23=$EO$1,EO23=$EO$3),LHR4.12,"")</f>
        <v/>
      </c>
      <c r="CW23" s="40" t="str">
        <f>IF(OR(EY23=$EY$1,EY23=$EY$7,EZ23&gt;0,FF23=$FF$1,FF23=$FF$2,FF23=$FF$5,FF23=$FF$6,FG23=$FG$1,FG23=$FG$2,FG23=$FG$5,FG23=$FG$6),LHR5.1,"")</f>
        <v/>
      </c>
      <c r="CX23" s="6" t="str">
        <f>IF(AND(FZ23&gt;0,OR(EY23=$EY$1,EY23=$EY$4,EY23=$EY$5,EY23=$EY$6,EY23=$EY$7)),LHR5.2,"")</f>
        <v/>
      </c>
      <c r="CY23" s="6" t="str">
        <f>IF(OR(EZ23&gt;0,FC23=$FC$1,FC23=$FC$4),LHR5.3,"")</f>
        <v/>
      </c>
      <c r="CZ23" s="6" t="str">
        <f>IF(OR(GE23=$GE$1,GE23=$GE$3,GE23=$GE$4,GE23=$GE$6),LHR5.4,"")</f>
        <v/>
      </c>
      <c r="DA23" s="6" t="str">
        <f>IF(OR(EZ23&gt;0,FF23=$FF$2,FF23=$FF$6,FE23=$FE$2,FE23=$FE$6,FI23=$FI$2,FI23=$FI$6,FG23=$FG$2,FG23=$FG$6),LHR5.5,"")</f>
        <v/>
      </c>
      <c r="DB23" s="6" t="str">
        <f>IF(OR(FG23=$FG$2,FG23=$FG$6),LHR5.6,"")</f>
        <v/>
      </c>
      <c r="DC23" s="6" t="str">
        <f>IF(OR(FI23=$FI$1,FI23=$FI$2,FI23=$FI$5,FI23=$FI$6,FY23&gt;0),LHR5.7,"")</f>
        <v/>
      </c>
      <c r="DD23" s="6" t="str">
        <f>IF(OR(GC23=$GC$1,GC23=$GC$2),LHR5.8,"")</f>
        <v/>
      </c>
      <c r="DE23" s="38">
        <f>IF(OR(GF23="",GF23=$GF$3,GF23=$GF$4,GF23=$GF$7,GF23=$GF$8),LHR5.9,"")</f>
        <v>0.05</v>
      </c>
      <c r="DF23" s="7" t="str">
        <f>IF(E23&lt;2009,"N/A",IF(COUNTIF(BW23:DE23,"&lt;1")=35,"5",IF(COUNTIF(BW23:CV23,"&lt;1")=26,"4",IF(COUNTIF(BW23:CJ23,"&lt;1")=14,"3",IF(COUNTIF(BW23:BZ23,"&lt;1")=4,"2","1")))))</f>
        <v>1</v>
      </c>
      <c r="DG23" s="129">
        <f>IF(DF23="N/A","N/A",IF(DF23="1",SUM(BW23:BZ23)+1,IF(DF23="2",SUM(CA23:CJ23)+2,IF(DF23="3",SUM(CK23:CV23)+3,IF(DF23="4",SUM(CW23:DE23)+4,5)))))</f>
        <v>1</v>
      </c>
      <c r="DH23" s="41" t="str">
        <f>IF(OR(EY23=$EY$1,EY23=$EY$8,EZ23&gt;0,FF23=$FF$1,FF23=$FF$2,FF23=$FF$7,FF23=$FF$8,FG23=$FG$1,FG23=$FG$2,FG23=$FG$7,FG23=$FG$8),ES2.1,"")</f>
        <v/>
      </c>
      <c r="DI23" s="6" t="str">
        <f>IF(OR(FB23=$FB$1,FB23=$FB$2,FB23=$FB$7,FB23=$FB$8,EZ23&gt;0),ES2.2,"")</f>
        <v/>
      </c>
      <c r="DJ23" s="6" t="str">
        <f>IF(OR(EY23=$EY$1,EY23=$EY$8,EZ23&gt;0,FF23=$FF$1,FF23=$FF$2,FF23=$FF$7,FF23=$FF$8,FG23=$FG$1,FG23=$FG$2,FG23=$FG$7,FG23=$FG$8),ES2.3,"")</f>
        <v/>
      </c>
      <c r="DK23" s="6" t="str">
        <f>IF(OR(EY23=$EY$1,EY23=$EY$8,EZ23&gt;0,FF23=$FF$1,FF23=$FF$2,FF23=$FF$7,FF23=$FF$8,FG23=$FG$1,FG23=$FG$2,FG23=$FG$7,FG23=$FG$8),ES2.4,"")</f>
        <v/>
      </c>
      <c r="DL23" s="40" t="str">
        <f>IF(OR(FB23=$FB$1,FB23=$FB$7,EZ23&gt;0),ES3.1,"")</f>
        <v/>
      </c>
      <c r="DM23" s="6" t="str">
        <f>IF(OR(FB23=$FB$1,FB23=$FB$2,FB23=$FB$7,FB23=$FB$8,EZ23&gt;0),ES3.2,"")</f>
        <v/>
      </c>
      <c r="DN23" s="6" t="str">
        <f>IF(OR(EZ23&gt;0,FF23=$FF$1,FF23=$FF$2,FF23=$FF$7,FF23=$FF$8,GA23=$GA$1,GA23=$GA$2,GA23=$GA$5,GA23=$GA$6),ES3.3,"")</f>
        <v/>
      </c>
      <c r="DO23" s="6" t="str">
        <f>IF(OR(EZ23&gt;0,FG23=$FG$1,FG23=$FG$2,FG23=$FG$7,FG23=$FG$8,GB23=$GB$1,GB23=$GB$2,GB23=$GB$5,GB23=$GB$6),ES3.4,"")</f>
        <v/>
      </c>
      <c r="DP23" s="6" t="str">
        <f>IF(OR(EY23=$EY$1,EY23=$EY$8,EZ23&gt;0),ES3.5,"")</f>
        <v/>
      </c>
      <c r="DQ23" s="6" t="str">
        <f>IF(OR(EZ23&gt;0,FC23=$FC$1,FC23=$FC$5),ES3.6,"")</f>
        <v/>
      </c>
      <c r="DR23" s="6" t="str">
        <f>IF(OR(GD23=$GD$1,GD23=$GD$4,EZ23&gt;0),ES3.7,"")</f>
        <v/>
      </c>
      <c r="DS23" s="6" t="str">
        <f>IF(OR(EZ23&gt;0,FF23=$FF$2,FF23=$FF$8,FE23=$FE$2,FE23=$FE$8,FI23=$FI$2,FI23=$FI$8,FG23=$FG$2,FG23=$FG$8),ES3.8,"")</f>
        <v/>
      </c>
      <c r="DT23" s="6" t="str">
        <f>IF(OR(EZ23&gt;0),ES3.9,"")</f>
        <v/>
      </c>
      <c r="DU23" s="40" t="str">
        <f>IF(OR(FB23=$FB$1,FB23=$FB$7,EZ23&gt;0),ES4.1,"")</f>
        <v/>
      </c>
      <c r="DV23" s="6" t="str">
        <f>IF(OR(EZ23&gt;0,GA23=$GA$2,GA23=$GA$6),ES4.2,"")</f>
        <v/>
      </c>
      <c r="DW23" s="6" t="str">
        <f>IF(OR(EZ23&gt;0,GB23=$GB$2,GB23=$GB$6),ES4.3,"")</f>
        <v/>
      </c>
      <c r="DX23" s="6" t="str">
        <f>IF(OR(GE23=$GE$1,GE23=$GE$2,GE23=$GE$7,GE23=$GE$8),ES4.4,"")</f>
        <v/>
      </c>
      <c r="DY23" s="6" t="str">
        <f>IF(OR(EZ23&gt;0,FF23=$FF$2,FF23=$FF$8,FE23=$FE$2,FE23=$FE$8,FI23=$FI$2,FI23=$FI$8,FG23=$FG$2,FG23=$FG$8),ES4.5,"")</f>
        <v/>
      </c>
      <c r="DZ23" s="6" t="str">
        <f>IF(OR(EZ23&gt;0,FG23=$FG$1,FG23=$FG$2,FG23=$FG$7,FG23=$FG$8),ES4.6,"")</f>
        <v/>
      </c>
      <c r="EA23" s="6" t="str">
        <f>IF(OR(FE23=$FE$1,FE23=$FE$2,FE23=$FE$7,FE23=$FE$8),ES4.7,"")</f>
        <v/>
      </c>
      <c r="EB23" s="6" t="str">
        <f>IF(OR(FM23=$FM$1,FM23=$FM$4,EZ23&gt;0),ES4.8,"")</f>
        <v/>
      </c>
      <c r="EC23" s="6" t="str">
        <f>IF(OR(GF23=$GF$2,GF23=$GF$8),ES4.9,"")</f>
        <v/>
      </c>
      <c r="ED23" s="6" t="str">
        <f>IF(OR(EO23=$EO$1,EO23=$EO$3),ES4.10,"")</f>
        <v/>
      </c>
      <c r="EE23" s="40" t="str">
        <f>IF(OR(AND(FZ23&gt;0,EY23=$EY$1), AND(FZ23&gt;0,EY23=$EY$8)),ES5.1,"")</f>
        <v/>
      </c>
      <c r="EF23" s="6" t="str">
        <f>IF(OR(GE23=$GE$1,GE23=$GE$3,GE23=$GE$7,GE23=$GE$9),ES5.2,"")</f>
        <v/>
      </c>
      <c r="EG23" s="6" t="str">
        <f>IF(OR(EZ23&gt;0,FF23=$FF$2,FF23=$FF$8,FE23=$FE$2,FE23=$FE$8,FI23=$FI$2,FI23=$FI$8,FG23=$FG$2,FG23=$FG$8),ES5.3,"")</f>
        <v/>
      </c>
      <c r="EH23" s="6" t="str">
        <f>IF(OR(FG23=$FG$2,FG23=$FG$8),ES5.4,"")</f>
        <v/>
      </c>
      <c r="EI23" s="6" t="str">
        <f>IF(OR(FI23=$FI$1,FI23=$FI$2,FI23=$FI$7,FI23=$FI$8,FY23&gt;0),ES5.5,"")</f>
        <v/>
      </c>
      <c r="EJ23" s="6" t="str">
        <f>IF(OR(GC23=$GC$1,GC23=$GC$3),ES5.6,"")</f>
        <v/>
      </c>
      <c r="EK23" s="38">
        <f>IF(OR(GF23="",GF23=$GF$3,GF23=$GF$4,GF23=$GF$5,GF23=$GF$6),ES5.7,"")</f>
        <v>0.1</v>
      </c>
      <c r="EL23" s="104" t="str">
        <f>IF(E23&lt;2010,"N/A",IF(COUNTIF(DH23:EK23,"&lt;1")=30,"5",IF(COUNTIF(DH23:ED23,"&lt;1")=23,"4",IF(COUNTIF(DH23:DT23,"&lt;1")=13,"3",IF(COUNTIF(DH23:DK23,"&lt;1")=4,"2","1")))))</f>
        <v>1</v>
      </c>
      <c r="EM23" s="129">
        <f>IF(EL23="N/A","N/A",IF(EL23="1",SUM(DH23:DK23)+1,IF(EL23="2",SUM(DL23:DT23)+2,IF(EL23="3",SUM(DU23:ED23)+3,IF(EL23="4",SUM(EE23:EK23)+4,5)))))</f>
        <v>1</v>
      </c>
      <c r="EN23" s="1"/>
      <c r="EO23" s="43"/>
      <c r="EP23" s="1"/>
      <c r="EQ23" s="1"/>
      <c r="ER23" s="43"/>
      <c r="ES23" s="1" t="s">
        <v>3</v>
      </c>
      <c r="ET23" s="1"/>
      <c r="EV23" s="44" t="s">
        <v>1</v>
      </c>
      <c r="EW23" s="42" t="s">
        <v>4</v>
      </c>
      <c r="FC23" s="44"/>
      <c r="FE23" s="1"/>
      <c r="FI23" s="44"/>
      <c r="FK23" s="1"/>
      <c r="FL23" s="1"/>
      <c r="FM23" s="1"/>
      <c r="FN23" s="1"/>
      <c r="FO23" s="1"/>
      <c r="FT23" s="1"/>
      <c r="FU23" s="1"/>
      <c r="FX23" s="44"/>
      <c r="FY23" s="1"/>
      <c r="FZ23" s="44"/>
      <c r="GA23" s="43"/>
      <c r="GB23" s="1"/>
      <c r="GC23" s="44"/>
      <c r="GF23" s="45"/>
      <c r="GG23" s="74"/>
      <c r="GH23" s="42">
        <f>COUNTIF(EO23:GF23,"*")</f>
        <v>3</v>
      </c>
    </row>
    <row r="24" spans="1:190" s="42" customFormat="1" x14ac:dyDescent="0.25">
      <c r="A24" s="42" t="str">
        <f>VLOOKUP(C24,Sheet1!$A$1:$B$65,2,)</f>
        <v>HS</v>
      </c>
      <c r="B24" s="46" t="s">
        <v>284</v>
      </c>
      <c r="C24" s="47" t="s">
        <v>285</v>
      </c>
      <c r="D24" s="47"/>
      <c r="E24" s="61">
        <v>2013</v>
      </c>
      <c r="F24" s="5" t="str">
        <f>IF(OR(ER24=$ER$1,ER24=$ER$2,ER24=$ER$3,ER24=$ER$6,ER24=$ER$7,ES24&gt;0,EW24&gt;0,EY24&gt;0,EU24&gt;0,EZ24&gt;0,FD24&gt;0,FF24&gt;0,FG24&gt;0,FI24&gt;0,FE24&gt;0),SM_2.1,"")</f>
        <v/>
      </c>
      <c r="G24" s="5" t="str">
        <f>IF(OR(EO24=$EO$4,EQ24&gt;0,ER24=$ER$1, ER24=$ER$2,ER24=$ER$3,ER24=$ER$4,ES24&gt;0,EV24&gt;0,EZ24&gt;0,FD24&gt;0,FF24&gt;0,FG24&gt;0,FI24&gt;0,FE24&gt;0),SM_2.2,"")</f>
        <v/>
      </c>
      <c r="H24" s="6" t="str">
        <f>IF(OR(EO24&gt;0,EP24&gt;0,EQ24&gt;0,ER24=$ER$1,ER24=$ER$2,ER24=$ER$3,ER24=$ER$4,ER24=$ER$6,ER24=$ER$7,ES24&gt;0,ET24&gt;0,EV24&gt;0,EZ24&gt;0,FD24&gt;0,FF24&gt;0,FG24&gt;0,FI24&gt;0,FE24&gt;0),SM_2.3,"")</f>
        <v/>
      </c>
      <c r="I24" s="38" t="str">
        <f>IF(OR(ER24=$ER$1,ER24=$ER$2,ER24=$ER$3,ER24=$ER$6,ER24=$ER$7,ES24&gt;0,EW24=$EW$2,EW24=$EW$3,EW24=$EW$4,EY24&gt;0,EU24&gt;0,EZ24&gt;0,FD24&gt;0,FF24&gt;0,FG24&gt;0,FI24&gt;0,FE24&gt;0),SM_2.4,"")</f>
        <v/>
      </c>
      <c r="J24" s="6" t="str">
        <f>IF(OR(ER24=$ER$3,EW24=$EW$2,EW24=$EW$3,EW24=$EW$4,EY24&gt;0,EU24&gt;0,EZ24&gt;0,FD24&gt;0,FF24&gt;0,FG24&gt;0,FI24&gt;0,FE24&gt;0),SM_3.1,"")</f>
        <v/>
      </c>
      <c r="K24" s="6" t="str">
        <f>IF(OR(EZ24&gt;0,FD24&gt;0,FF24&gt;0,FG24&gt;0,FI24&gt;0,FE24&gt;0),SM_3.2,"")</f>
        <v/>
      </c>
      <c r="L24" s="38" t="str">
        <f>IF(OR(ER24=$ER$1,ER24=$ER$3,ER24=$ER$6,ER24=$ER$7,EV24&gt;0,EW24=$EW$2,EW24=$EW$3,EW24=$EW$4,EY24&gt;0,EU24&gt;0,EZ24&gt;0,FD24&gt;0,FF24&gt;0,FG24&gt;0,FI24&gt;0,FE24&gt;0),SM_3.3,"")</f>
        <v/>
      </c>
      <c r="M24" s="6" t="str">
        <f>IF(OR(ES24&gt;0,EU24&gt;1),SM_4.1,"")</f>
        <v/>
      </c>
      <c r="N24" s="6" t="str">
        <f>IF(OR(EZ24&gt;0,FD24=$FD$2,FF24=$FF$2,FF24=$FF$4,FF24=$FF$6,FF24=$FF$8,FG24&gt;0,FI24&gt;0,FE24&gt;0),SM_4.2,"")</f>
        <v/>
      </c>
      <c r="O24" s="6" t="str">
        <f>IF(OR(EZ24&gt;0,FD24=$FD$2,FE24=$FE$2,FE24=$FE$4,FE24=$FE$6,FE24=$FE$8,FF24=$FF$2,FF24=$FF$4,FF24=$FF$6,FF24=$FF$8,FG24=$FG$2,FG24=$FG$4,FG24=$FG$6,FG24=$FG$8,FI24=$FI$2,FI24=$FI$4,FI24=$FI$6,FI24=$FI$8),SM_4.3,"")</f>
        <v/>
      </c>
      <c r="P24" s="6" t="str">
        <f>IF(OR(FD24&gt;0,FI24&gt;0),SM_4.4,"")</f>
        <v/>
      </c>
      <c r="Q24" s="38" t="str">
        <f>IF(OR(FQ24=$FQ$2,FQ24=$FQ$1),SM_4.5,"")</f>
        <v/>
      </c>
      <c r="R24" s="6" t="str">
        <f>IF(OR(ET24&gt;0),SM_5.1,"")</f>
        <v/>
      </c>
      <c r="S24" s="6" t="str">
        <f>IF(OR(FB24&gt;0),SM_5.2,"")</f>
        <v/>
      </c>
      <c r="T24" s="6" t="str">
        <f>IF(OR(FR24=$FR$1,FR24=$FR$2),SM_5.3,"")</f>
        <v/>
      </c>
      <c r="U24" s="38" t="str">
        <f>IF(OR(FY24&gt;0),SM_5.4,"")</f>
        <v/>
      </c>
      <c r="V24" s="94" t="str">
        <f>IF(COUNTIF(F24:U24,"&lt;1")=16,"5",IF(COUNTIF(F24:Q24,"&lt;1")=12,"4",IF(COUNTIF(F24:L24,"&lt;1")=7,"3",IF(COUNTIF(F24:I24,"&lt;1")=4,"2","1"))))</f>
        <v>1</v>
      </c>
      <c r="W24" s="129">
        <f>IF(V24="1",SUM(F24:I24)+1,IF(V24="2",SUM(J24:L24)+2,IF(V24="3",SUM(M24:Q24)+3,IF(V24="4",SUM(R24:U24)+4,5))))</f>
        <v>1</v>
      </c>
      <c r="X24" s="5" t="str">
        <f>IF(OR(EO24&gt;0,EP24&gt;0,EQ24&gt;0,ER24=$ER$1,ER24=$ER$2,ER24=$ER$3,ER24=$ER$4,ER24=$ER$6,ER24=$ER$7,ER24=$ER$8,ES24&gt;0,ET24&gt;0,EV24&gt;0,EZ24&gt;0,FD24&gt;0,FF24&gt;0,FG24&gt;0,FI24&gt;0,FE24&gt;0),SS_2.1,"")</f>
        <v/>
      </c>
      <c r="Y24" s="5" t="str">
        <f>IF(OR(EO24=$EO$1,ER24=$ER$1,ER24=$ER$6,ER24=$ER$7,ER24=$ER$8,FJ24&gt;0),SS_2.2,"")</f>
        <v/>
      </c>
      <c r="Z24" s="38" t="str">
        <f>IF(OR(FJ24&gt;0,FO24&gt;0),SS_2.3,"")</f>
        <v/>
      </c>
      <c r="AA24" s="5" t="str">
        <f>IF(OR(FN24&gt;0,FJ24=$FJ$2,FJ24=$FJ$3),SS_3.1,"")</f>
        <v/>
      </c>
      <c r="AB24" s="6" t="str">
        <f>IF(OR(FK24&gt;0),SS_3.2,"")</f>
        <v/>
      </c>
      <c r="AC24" s="38" t="str">
        <f>IF(OR(ES24&gt;0,ER24=$ER$1,ER24=$ER$4,ER24=$ER$8,FL24&gt;0),SS_3.3,"")</f>
        <v/>
      </c>
      <c r="AD24" s="6" t="str">
        <f>IF(AND(FK24&gt;0,FJ24=$FJ$2,FJ24=$FJ$3),SS_4.1,"")</f>
        <v/>
      </c>
      <c r="AE24" s="6" t="str">
        <f>IF(OR(FJ24=$FJ$2,FJ24=$FJ$3,EZ24&gt;0,FN24&gt;0),SS_4.2,"")</f>
        <v/>
      </c>
      <c r="AF24" s="6" t="str">
        <f>IF(OR(EU24&gt;0,EW24=$EW$2,EW24=$EW$3,EW24=$EW$4,EY24&gt;0,EZ24&gt;0),SS_4.3,"")</f>
        <v/>
      </c>
      <c r="AG24" s="6" t="str">
        <f>IF(OR(FJ24=$FJ$3,FQ24&gt;0,EZ24&gt;0),SS_4.4,"")</f>
        <v/>
      </c>
      <c r="AH24" s="6" t="str">
        <f>IF(OR(FE24&gt;0,FF24&gt;0,FG24&gt;0,FD24&gt;0,EZ24&gt;0,FI24&gt;0),SS_4.5,"")</f>
        <v/>
      </c>
      <c r="AI24" s="38" t="str">
        <f>IF(OR(EV24&gt;0,FZ24&gt;0,FH24&gt;0,FD24&gt;0,FI24&gt;0),SS_4.6,"")</f>
        <v/>
      </c>
      <c r="AJ24" s="5" t="str">
        <f>IF(OR(FK24=$FK$3,FZ24=$FZ$1),SS_5.1,"")</f>
        <v/>
      </c>
      <c r="AK24" s="6" t="str">
        <f>IF(OR(FZ24=$FZ$1,FZ24=$FZ$2,FZ24=$FZ$4,FZ24=$FZ$5,FZ24=$FZ$7),SS_5.2,"")</f>
        <v/>
      </c>
      <c r="AL24" s="6" t="str">
        <f>IF(OR(FZ24=$FZ$4,FY24&gt;0,ER24=$ER$8),SS_5.3,"")</f>
        <v/>
      </c>
      <c r="AM24" s="6" t="str">
        <f>IF(FP24&gt;0,SS_5.4,"")</f>
        <v/>
      </c>
      <c r="AN24" s="94" t="str">
        <f>IF(COUNTIF(X24:AM24,"&lt;1")=16,"5",IF(COUNTIF(X24:AI24,"&lt;1")=12,"4",IF(COUNTIF(X24:AC24,"&lt;1")=6,"3",IF(COUNTIF(X24:Z24,"&lt;1")=3,"2","1"))))</f>
        <v>1</v>
      </c>
      <c r="AO24" s="129">
        <f>IF(AN24="1",SUM(X24:Z24)+1,IF(AN24="2",SUM(AA24:AC24)+2,IF(AN24="3",SUM(AD24:AI24)+3,IF(AN24="4",SUM(AJ24:AM24)+4,5))))</f>
        <v>1</v>
      </c>
      <c r="AP24" s="5" t="str">
        <f>IF(OR(ES24&gt;0,ER24=$ER$1,EO24&gt;0,EP24&gt;0,EQ24&gt;0,EU24&gt;0,EV24&gt;0,FV24&gt;0,FD24&gt;0),CM2.1,"")</f>
        <v/>
      </c>
      <c r="AQ24" s="6" t="str">
        <f>IF(OR(ES24&gt;0,ER24=$ER$1,ER24=$ER$5,ER24=$ER$3,ER24=$ER$8,ER24=$ER$9,FS24=$FS$3,FS24=$FS$4),CM2.2,"")</f>
        <v/>
      </c>
      <c r="AR24" s="6" t="str">
        <f>IF(OR(ES24&gt;0,ER24&gt;0,FV24&gt;0),CM2.3,"")</f>
        <v/>
      </c>
      <c r="AS24" s="38" t="str">
        <f>IF(OR(ES24&gt;0,ER24=$ER$1,ER24=$ER$3,ER24=$ER$8,ER24=$ER$9,FT24&gt;0),CM2.4,"")</f>
        <v/>
      </c>
      <c r="AT24" s="6" t="str">
        <f>IF(OR(FS24&gt;0),CM3.1,"")</f>
        <v/>
      </c>
      <c r="AU24" s="6" t="str">
        <f>IF(ER24=$ER$9,CM3.2,"")</f>
        <v/>
      </c>
      <c r="AV24" s="6" t="str">
        <f>IF(OR(FS24=$FS$3,FS24=$FS$4),CM3.3,"")</f>
        <v/>
      </c>
      <c r="AW24" s="6" t="str">
        <f>IF(OR(FQ24=$FQ$1,FQ24=$FQ$4,FR24=$FR$1,FR24=$FR$4),CM3.4,"")</f>
        <v/>
      </c>
      <c r="AX24" s="38" t="str">
        <f>IF(OR(FZ24=$FZ$1,FZ24=$FZ$2,FT24=$FT$3,FT24=$FT$2),CM3.5,"")</f>
        <v/>
      </c>
      <c r="AY24" s="6" t="str">
        <f>IF(OR(FS24&gt;0),CM4.1,"")</f>
        <v/>
      </c>
      <c r="AZ24" s="6" t="str">
        <f>IF(OR(FV24=$FV$2),CM4.2,"")</f>
        <v/>
      </c>
      <c r="BA24" s="38" t="str">
        <f>IF(OR(FZ24&gt;0,FT24=$FT$3),CM4.3,"")</f>
        <v/>
      </c>
      <c r="BB24" s="6" t="str">
        <f>IF(OR(FT24=$FT$3,FV24=$FV$3),CM5.1,"")</f>
        <v/>
      </c>
      <c r="BC24" s="6" t="str">
        <f>IF(OR(AND(FX24&gt;0,FQ24=$FQ$4), AND(FX24&gt;0,FQ24=$FQ$1)),CM5.2,"")</f>
        <v/>
      </c>
      <c r="BD24" s="6" t="str">
        <f>IF(OR(FZ24&gt;0),CM5.3,"")</f>
        <v/>
      </c>
      <c r="BE24" s="38" t="str">
        <f>IF(FU24=$FU$2,CM5.4,"")</f>
        <v/>
      </c>
      <c r="BF24" s="94" t="str">
        <f>IF(COUNTIF(AP24:BE24,"&lt;1")=16,"5",IF(COUNTIF(AP24:BA24,"&lt;1")=12,"4",IF(COUNTIF(AP24:AX24,"&lt;1")=9,"3",IF(COUNTIF(AP24:AS24,"&lt;1")=4,"2","1"))))</f>
        <v>1</v>
      </c>
      <c r="BG24" s="129">
        <f>IF(BF24="1",SUM(AP24:AS24)+1,IF(BF24="2",SUM(AT24:AX24)+2,IF(BF24="3",SUM(AY24:BA24)+3,IF(BF24="4",SUM(BB24:BE24)+4,5))))</f>
        <v>1</v>
      </c>
      <c r="BH24" s="5" t="str">
        <f>IF(OR(ER24=$ER$1,ER24=$ER$6,ER24=$ER$7,ER24=$ER$9,ES24&gt;0,EX24&gt;0,FD24&gt;0,FZ24&gt;0,EW24&gt;0,EY24&gt;0,EZ24&gt;0,EV24&gt;0,EU24&gt;0,FE24&gt;0,FF24&gt;0,FG24&gt;0,FI24&gt;0),SRM2.1,"")</f>
        <v/>
      </c>
      <c r="BI24" s="5" t="str">
        <f>IF(OR(FD24&gt;0,FZ24&gt;0,ER24=$ER$7,EW24&gt;0,EX24&gt;0,EY24&gt;0,EZ24&gt;0,FE24&gt;0,FF24&gt;0,FG24&gt;0,FI24&gt;0),SRM2.2,"")</f>
        <v/>
      </c>
      <c r="BJ24" s="6" t="str">
        <f>IF(OR(FX24&gt;0,FZ24&gt;0),SRM2.3,"")</f>
        <v/>
      </c>
      <c r="BK24" s="6" t="str">
        <f>IF(OR(FF24&gt;0,FD24&gt;0,FE24&gt;0,FZ24&gt;0,FG24&gt;0,FI24&gt;0),SRM2.4,"")</f>
        <v/>
      </c>
      <c r="BL24" s="39" t="str">
        <f>IF(OR(FD24&gt;0,FZ24&gt;0,ER24=$ER$7,FE24&gt;0,FF24&gt;0,FG24&gt;0,FI24&gt;0,FP24&gt;0),SRM3.1,"")</f>
        <v/>
      </c>
      <c r="BM24" s="6" t="str">
        <f>IF(OR(FD24&gt;0,FZ24&gt;0,ER24=$ER$7,EW24=$EW$2,EW24=$EW$3,EW24=$EW$4,EX24&gt;0,EY24&gt;0,EZ24&gt;0,FE24&gt;0,FF24&gt;0,FG24&gt;0,FI24&gt;0),SRM3.2,"")</f>
        <v/>
      </c>
      <c r="BN24" s="6" t="str">
        <f>IF(OR(FP24&gt;0,FZ24&gt;0),SRM3.3,"")</f>
        <v/>
      </c>
      <c r="BO24" s="40" t="str">
        <f>IF(OR(FZ24&gt;1),SRM4.1,"")</f>
        <v/>
      </c>
      <c r="BP24" s="6" t="str">
        <f>IF(OR(ER24=$ER$8,ER24=$ER$9,EV24&gt;0,FQ24&gt;0,FR24&gt;0),SRM4.2,"")</f>
        <v/>
      </c>
      <c r="BQ24" s="6" t="str">
        <f>IF(OR(FW24&gt;0),SRM4.3,"")</f>
        <v/>
      </c>
      <c r="BR24" s="40" t="str">
        <f>IF(OR(GD24&gt;0,GE24&gt;0),SRM5.1,"")</f>
        <v/>
      </c>
      <c r="BS24" s="6" t="str">
        <f>IF(OR(ER24=$ER$8,ER24=$ER$9,FZ24&gt;0),SRM5.2,"")</f>
        <v/>
      </c>
      <c r="BT24" s="6" t="str">
        <f>IF(OR(ER24=$ER$8,ER24=$ER$9,FY24&gt;0,FZ24&gt;0),SRM5.3,"")</f>
        <v/>
      </c>
      <c r="BU24" s="94" t="str">
        <f>IF(COUNTIF(BH24:BT24,"&lt;1")=13,"5",IF(COUNTIF(BH24:BQ24,"&lt;1")=10,"4",IF(COUNTIF(BH24:BN24,"&lt;1")=7,"3",IF(COUNTIF(BH24:BK24,"&lt;1")=4,"2","1"))))</f>
        <v>1</v>
      </c>
      <c r="BV24" s="129">
        <f>IF(BU24="1",SUM(BH24:BK24)+1,IF(BU24="2",SUM(BL24:BN24)+2,IF(BU24="3",SUM(BO24:BQ24)+3,IF(BU24="4",SUM(BR24:BT24)+4,5))))</f>
        <v>1</v>
      </c>
      <c r="BW24" s="41" t="str">
        <f>IF(OR(EY24=$EY$1,EY24=$EY$4,EY24=$EY$5,EY24=$EY$6,EY24=$EY$7,EZ24&gt;0,FF24=$FF$1,FF24=$FF$2,FF24=$FF$5,FF24=$FF$6,FG24=$FG$1,FG24=$FG$2,FG24=$FG$5,FG24=$FG$6),LHR2.1,"")</f>
        <v/>
      </c>
      <c r="BX24" s="6" t="str">
        <f>IF(OR(FB24=$FB$1,FB24=$FB$2,FB24=$FB$5,FB24=$FB$6,EZ24&gt;0),LHR2.2,"")</f>
        <v/>
      </c>
      <c r="BY24" s="6" t="str">
        <f>IF(OR(EY24=$EY$1,EY24=$EY$4,EY24=$EY$5,EY24=$EY$6,EY24=$EY$7,EZ24&gt;0,FF24=$FF$1,FF24=$FF$2,FF24=$FF$5,FF24=$FF$6,FG24=$FG$1,FG24=$FG$2,FG24=$FG$5,FG24=$FG$6),LHR2.3,"")</f>
        <v/>
      </c>
      <c r="BZ24" s="6" t="str">
        <f>IF(OR(EY24=$EY$1,EY24=$EY$4,EY24=$EY$5,EY24=$EY$6,EY24=$EY$7,EZ24&gt;0,FF24=$FF$1,FF24=$FF$2,FF24=$FF$5,FF24=$FF$6,FG24=$FG$1,FG24=$FG$2,FG24=$FG$5,FG24=$FG$6),LHR2.4,"")</f>
        <v/>
      </c>
      <c r="CA24" s="40" t="str">
        <f>IF(OR(EY24=$EY$1,EY24=$EY$5,EY24=$EY$6,EY24=$EY$7,EZ24&gt;0,FF24=$FF$1,FF24=$FF$2,FF24=$FF$5,FF24=$FF$6,FG24=$FG$1,FG24=$FG$2,FG24=$FG$5,FG24=$FG$6),LHR3.1,"")</f>
        <v/>
      </c>
      <c r="CB24" s="6" t="str">
        <f>IF(OR(FB24=$FB$1,FB24=$FB$5,EZ24&gt;0),LHR3.2,"")</f>
        <v/>
      </c>
      <c r="CC24" s="6" t="str">
        <f>IF(OR(FB24=$FB$1,FB24=$FB$2,FB24=$FB$5,FB24=$FB$6,EZ24&gt;0),LHR3.3,"")</f>
        <v/>
      </c>
      <c r="CD24" s="6" t="str">
        <f>IF(OR(EZ24&gt;0,GA24=$GA$1,FF24=$FF$5,FF24=$FF$6,FF24=$FF$1,FF24=$FF$2,GA24=$GA$2,GA24=$GA$3,GA24=$GA$4),LHR3.4,"")</f>
        <v/>
      </c>
      <c r="CE24" s="6" t="str">
        <f>IF(OR(EZ24&gt;0,GB24=$GB$1,FG24=$FG$5,FG24=$FG$6,FG24=$FG$1,FG24=$FG$2,GB24=$GB$2,GB24=$GB$3,GB24=$GB$4),LHR3.5,"")</f>
        <v/>
      </c>
      <c r="CF24" s="6" t="str">
        <f>IF(OR(EY24=$EY$1,EY24=$EY$4,EY24=$EY$5,EY24=$EY$6,EY24=$EY$7,EZ24&gt;0),LHR3.6,"")</f>
        <v/>
      </c>
      <c r="CG24" s="6" t="str">
        <f>IF(OR(EZ24&gt;0,FC24=$FC$1,FC24=$FC$2,FC24=$FC$3,FC24=$FC$4),LHR3.7,"")</f>
        <v/>
      </c>
      <c r="CH24" s="6" t="str">
        <f>IF(OR(GD24=$GD$1,GD24=$GD$3,EZ24&gt;0),LHR3.8,"")</f>
        <v/>
      </c>
      <c r="CI24" s="6" t="str">
        <f>IF(OR(EZ24&gt;0,FF24=$FF$2,FF24=$FF$6,FE24=$FE$2,FE24=$FE$6,FI24=$FI$2,FI24=$FI$6,FG24=$FG$2,FG24=$FG$6),LHR3.9,"")</f>
        <v/>
      </c>
      <c r="CJ24" s="6" t="str">
        <f>IF(OR(EZ24&gt;0,FA24&gt;0),LHR3.10,"")</f>
        <v/>
      </c>
      <c r="CK24" s="40" t="str">
        <f>IF(OR(EY24=$EY$1,EY24=$EY$6,EY24=$EY$7,EZ24&gt;0,FF24=$FF$1,FF24=$FF$2,FF24=$FF$5,FF24=$FF$6,FG24=$FG$1,FG24=$FG$2,FG24=$FG$5,FG24=$FG$6),LHR4.1,"")</f>
        <v/>
      </c>
      <c r="CL24" s="6" t="str">
        <f>IF(OR(FB24=$FB$1,FB24=$FB$5,EZ24&gt;0),LHR4.2,"")</f>
        <v/>
      </c>
      <c r="CM24" s="6" t="str">
        <f>IF(OR(EZ24&gt;0,GA24=$GA$2,GA24=$GA$4),LHR4.3,"")</f>
        <v/>
      </c>
      <c r="CN24" s="6" t="str">
        <f>IF(OR(EZ24&gt;0,GB24=$GB$2,GB24=$GB$4),LHR4.4,"")</f>
        <v/>
      </c>
      <c r="CO24" s="6" t="str">
        <f>IF(OR(EZ24&gt;0,FC24=$FC$1,FC24=$FC$3,FC24=$FC$4),LHR4.5,"")</f>
        <v/>
      </c>
      <c r="CP24" s="6" t="str">
        <f>IF(OR(GE24=$GE$1,GE24=$GE$2,GE24=$GE$4,GE24=$GE$5),LHR4.6,"")</f>
        <v/>
      </c>
      <c r="CQ24" s="6" t="str">
        <f>IF(OR(EZ24&gt;0,FF24=$FF$2,FF24=$FF$6,FE24=$FE$2,FE24=$FE$6,FI24=$FI$2,FI24=$FI$6,FG24=$FG$2,FG24=$FG$6),LHR4.7,"")</f>
        <v/>
      </c>
      <c r="CR24" s="6" t="str">
        <f>IF(OR(EZ24&gt;0,FG24=$FG$1,FG24=$FG$2,FG24=$FG$5,FG24=$FG$6),LHR4.8,"")</f>
        <v/>
      </c>
      <c r="CS24" s="6" t="str">
        <f>IF(OR(FE24=$FE$1,FE24=$FE$2,FE24=$FE$5,FE24=$FE$6),LHR4.9,"")</f>
        <v/>
      </c>
      <c r="CT24" s="6" t="str">
        <f>IF(OR(FM24=$FM$1,FM24=$FM$3,EZ24&gt;0),LHR4.10,"")</f>
        <v/>
      </c>
      <c r="CU24" s="6" t="str">
        <f>IF(OR(GF24=$GF$2,GF24=$GF$6),LHR4.11,"")</f>
        <v/>
      </c>
      <c r="CV24" s="6" t="str">
        <f>IF(OR(EO24=$EO$1,EO24=$EO$3),LHR4.12,"")</f>
        <v/>
      </c>
      <c r="CW24" s="40" t="str">
        <f>IF(OR(EY24=$EY$1,EY24=$EY$7,EZ24&gt;0,FF24=$FF$1,FF24=$FF$2,FF24=$FF$5,FF24=$FF$6,FG24=$FG$1,FG24=$FG$2,FG24=$FG$5,FG24=$FG$6),LHR5.1,"")</f>
        <v/>
      </c>
      <c r="CX24" s="6" t="str">
        <f>IF(AND(FZ24&gt;0,OR(EY24=$EY$1,EY24=$EY$4,EY24=$EY$5,EY24=$EY$6,EY24=$EY$7)),LHR5.2,"")</f>
        <v/>
      </c>
      <c r="CY24" s="6" t="str">
        <f>IF(OR(EZ24&gt;0,FC24=$FC$1,FC24=$FC$4),LHR5.3,"")</f>
        <v/>
      </c>
      <c r="CZ24" s="6" t="str">
        <f>IF(OR(GE24=$GE$1,GE24=$GE$3,GE24=$GE$4,GE24=$GE$6),LHR5.4,"")</f>
        <v/>
      </c>
      <c r="DA24" s="6" t="str">
        <f>IF(OR(EZ24&gt;0,FF24=$FF$2,FF24=$FF$6,FE24=$FE$2,FE24=$FE$6,FI24=$FI$2,FI24=$FI$6,FG24=$FG$2,FG24=$FG$6),LHR5.5,"")</f>
        <v/>
      </c>
      <c r="DB24" s="6" t="str">
        <f>IF(OR(FG24=$FG$2,FG24=$FG$6),LHR5.6,"")</f>
        <v/>
      </c>
      <c r="DC24" s="6" t="str">
        <f>IF(OR(FI24=$FI$1,FI24=$FI$2,FI24=$FI$5,FI24=$FI$6,FY24&gt;0),LHR5.7,"")</f>
        <v/>
      </c>
      <c r="DD24" s="6" t="str">
        <f>IF(OR(GC24=$GC$1,GC24=$GC$2),LHR5.8,"")</f>
        <v/>
      </c>
      <c r="DE24" s="38">
        <f>IF(OR(GF24="",GF24=$GF$3,GF24=$GF$4,GF24=$GF$7,GF24=$GF$8),LHR5.9,"")</f>
        <v>0.05</v>
      </c>
      <c r="DF24" s="7" t="str">
        <f>IF(E24&lt;2009,"N/A",IF(COUNTIF(BW24:DE24,"&lt;1")=35,"5",IF(COUNTIF(BW24:CV24,"&lt;1")=26,"4",IF(COUNTIF(BW24:CJ24,"&lt;1")=14,"3",IF(COUNTIF(BW24:BZ24,"&lt;1")=4,"2","1")))))</f>
        <v>1</v>
      </c>
      <c r="DG24" s="129">
        <f>IF(DF24="N/A","N/A",IF(DF24="1",SUM(BW24:BZ24)+1,IF(DF24="2",SUM(CA24:CJ24)+2,IF(DF24="3",SUM(CK24:CV24)+3,IF(DF24="4",SUM(CW24:DE24)+4,5)))))</f>
        <v>1</v>
      </c>
      <c r="DH24" s="41" t="str">
        <f>IF(OR(EY24=$EY$1,EY24=$EY$8,EZ24&gt;0,FF24=$FF$1,FF24=$FF$2,FF24=$FF$7,FF24=$FF$8,FG24=$FG$1,FG24=$FG$2,FG24=$FG$7,FG24=$FG$8),ES2.1,"")</f>
        <v/>
      </c>
      <c r="DI24" s="6" t="str">
        <f>IF(OR(FB24=$FB$1,FB24=$FB$2,FB24=$FB$7,FB24=$FB$8,EZ24&gt;0),ES2.2,"")</f>
        <v/>
      </c>
      <c r="DJ24" s="6" t="str">
        <f>IF(OR(EY24=$EY$1,EY24=$EY$8,EZ24&gt;0,FF24=$FF$1,FF24=$FF$2,FF24=$FF$7,FF24=$FF$8,FG24=$FG$1,FG24=$FG$2,FG24=$FG$7,FG24=$FG$8),ES2.3,"")</f>
        <v/>
      </c>
      <c r="DK24" s="6" t="str">
        <f>IF(OR(EY24=$EY$1,EY24=$EY$8,EZ24&gt;0,FF24=$FF$1,FF24=$FF$2,FF24=$FF$7,FF24=$FF$8,FG24=$FG$1,FG24=$FG$2,FG24=$FG$7,FG24=$FG$8),ES2.4,"")</f>
        <v/>
      </c>
      <c r="DL24" s="40" t="str">
        <f>IF(OR(FB24=$FB$1,FB24=$FB$7,EZ24&gt;0),ES3.1,"")</f>
        <v/>
      </c>
      <c r="DM24" s="6" t="str">
        <f>IF(OR(FB24=$FB$1,FB24=$FB$2,FB24=$FB$7,FB24=$FB$8,EZ24&gt;0),ES3.2,"")</f>
        <v/>
      </c>
      <c r="DN24" s="6" t="str">
        <f>IF(OR(EZ24&gt;0,FF24=$FF$1,FF24=$FF$2,FF24=$FF$7,FF24=$FF$8,GA24=$GA$1,GA24=$GA$2,GA24=$GA$5,GA24=$GA$6),ES3.3,"")</f>
        <v/>
      </c>
      <c r="DO24" s="6" t="str">
        <f>IF(OR(EZ24&gt;0,FG24=$FG$1,FG24=$FG$2,FG24=$FG$7,FG24=$FG$8,GB24=$GB$1,GB24=$GB$2,GB24=$GB$5,GB24=$GB$6),ES3.4,"")</f>
        <v/>
      </c>
      <c r="DP24" s="6" t="str">
        <f>IF(OR(EY24=$EY$1,EY24=$EY$8,EZ24&gt;0),ES3.5,"")</f>
        <v/>
      </c>
      <c r="DQ24" s="6" t="str">
        <f>IF(OR(EZ24&gt;0,FC24=$FC$1,FC24=$FC$5),ES3.6,"")</f>
        <v/>
      </c>
      <c r="DR24" s="6" t="str">
        <f>IF(OR(GD24=$GD$1,GD24=$GD$4,EZ24&gt;0),ES3.7,"")</f>
        <v/>
      </c>
      <c r="DS24" s="6" t="str">
        <f>IF(OR(EZ24&gt;0,FF24=$FF$2,FF24=$FF$8,FE24=$FE$2,FE24=$FE$8,FI24=$FI$2,FI24=$FI$8,FG24=$FG$2,FG24=$FG$8),ES3.8,"")</f>
        <v/>
      </c>
      <c r="DT24" s="6" t="str">
        <f>IF(OR(EZ24&gt;0),ES3.9,"")</f>
        <v/>
      </c>
      <c r="DU24" s="40" t="str">
        <f>IF(OR(FB24=$FB$1,FB24=$FB$7,EZ24&gt;0),ES4.1,"")</f>
        <v/>
      </c>
      <c r="DV24" s="6" t="str">
        <f>IF(OR(EZ24&gt;0,GA24=$GA$2,GA24=$GA$6),ES4.2,"")</f>
        <v/>
      </c>
      <c r="DW24" s="6" t="str">
        <f>IF(OR(EZ24&gt;0,GB24=$GB$2,GB24=$GB$6),ES4.3,"")</f>
        <v/>
      </c>
      <c r="DX24" s="6" t="str">
        <f>IF(OR(GE24=$GE$1,GE24=$GE$2,GE24=$GE$7,GE24=$GE$8),ES4.4,"")</f>
        <v/>
      </c>
      <c r="DY24" s="6" t="str">
        <f>IF(OR(EZ24&gt;0,FF24=$FF$2,FF24=$FF$8,FE24=$FE$2,FE24=$FE$8,FI24=$FI$2,FI24=$FI$8,FG24=$FG$2,FG24=$FG$8),ES4.5,"")</f>
        <v/>
      </c>
      <c r="DZ24" s="6" t="str">
        <f>IF(OR(EZ24&gt;0,FG24=$FG$1,FG24=$FG$2,FG24=$FG$7,FG24=$FG$8),ES4.6,"")</f>
        <v/>
      </c>
      <c r="EA24" s="6" t="str">
        <f>IF(OR(FE24=$FE$1,FE24=$FE$2,FE24=$FE$7,FE24=$FE$8),ES4.7,"")</f>
        <v/>
      </c>
      <c r="EB24" s="6" t="str">
        <f>IF(OR(FM24=$FM$1,FM24=$FM$4,EZ24&gt;0),ES4.8,"")</f>
        <v/>
      </c>
      <c r="EC24" s="6" t="str">
        <f>IF(OR(GF24=$GF$2,GF24=$GF$8),ES4.9,"")</f>
        <v/>
      </c>
      <c r="ED24" s="6" t="str">
        <f>IF(OR(EO24=$EO$1,EO24=$EO$3),ES4.10,"")</f>
        <v/>
      </c>
      <c r="EE24" s="40" t="str">
        <f>IF(OR(AND(FZ24&gt;0,EY24=$EY$1), AND(FZ24&gt;0,EY24=$EY$8)),ES5.1,"")</f>
        <v/>
      </c>
      <c r="EF24" s="6" t="str">
        <f>IF(OR(GE24=$GE$1,GE24=$GE$3,GE24=$GE$7,GE24=$GE$9),ES5.2,"")</f>
        <v/>
      </c>
      <c r="EG24" s="6" t="str">
        <f>IF(OR(EZ24&gt;0,FF24=$FF$2,FF24=$FF$8,FE24=$FE$2,FE24=$FE$8,FI24=$FI$2,FI24=$FI$8,FG24=$FG$2,FG24=$FG$8),ES5.3,"")</f>
        <v/>
      </c>
      <c r="EH24" s="6" t="str">
        <f>IF(OR(FG24=$FG$2,FG24=$FG$8),ES5.4,"")</f>
        <v/>
      </c>
      <c r="EI24" s="6" t="str">
        <f>IF(OR(FI24=$FI$1,FI24=$FI$2,FI24=$FI$7,FI24=$FI$8,FY24&gt;0),ES5.5,"")</f>
        <v/>
      </c>
      <c r="EJ24" s="6" t="str">
        <f>IF(OR(GC24=$GC$1,GC24=$GC$3),ES5.6,"")</f>
        <v/>
      </c>
      <c r="EK24" s="38">
        <f>IF(OR(GF24="",GF24=$GF$3,GF24=$GF$4,GF24=$GF$5,GF24=$GF$6),ES5.7,"")</f>
        <v>0.1</v>
      </c>
      <c r="EL24" s="104" t="str">
        <f>IF(E24&lt;2010,"N/A",IF(COUNTIF(DH24:EK24,"&lt;1")=30,"5",IF(COUNTIF(DH24:ED24,"&lt;1")=23,"4",IF(COUNTIF(DH24:DT24,"&lt;1")=13,"3",IF(COUNTIF(DH24:DK24,"&lt;1")=4,"2","1")))))</f>
        <v>1</v>
      </c>
      <c r="EM24" s="129">
        <f>IF(EL24="N/A","N/A",IF(EL24="1",SUM(DH24:DK24)+1,IF(EL24="2",SUM(DL24:DT24)+2,IF(EL24="3",SUM(DU24:ED24)+3,IF(EL24="4",SUM(EE24:EK24)+4,5)))))</f>
        <v>1</v>
      </c>
      <c r="EN24" s="1"/>
      <c r="EO24" s="43"/>
      <c r="EP24" s="1"/>
      <c r="EQ24" s="1"/>
      <c r="ER24" s="43"/>
      <c r="ES24" s="1"/>
      <c r="ET24" s="1"/>
      <c r="EV24" s="44"/>
      <c r="FC24" s="44"/>
      <c r="FE24" s="1"/>
      <c r="FI24" s="44"/>
      <c r="FK24" s="1"/>
      <c r="FL24" s="1"/>
      <c r="FM24" s="1"/>
      <c r="FN24" s="1"/>
      <c r="FO24" s="1"/>
      <c r="FT24" s="1"/>
      <c r="FU24" s="1"/>
      <c r="FX24" s="44"/>
      <c r="FY24" s="1"/>
      <c r="FZ24" s="44"/>
      <c r="GA24" s="43"/>
      <c r="GB24" s="1"/>
      <c r="GC24" s="44"/>
      <c r="GF24" s="45"/>
      <c r="GG24" s="74" t="s">
        <v>162</v>
      </c>
      <c r="GH24" s="42">
        <f>COUNTIF(EO24:GF24,"*")</f>
        <v>0</v>
      </c>
    </row>
    <row r="25" spans="1:190" s="42" customFormat="1" x14ac:dyDescent="0.25">
      <c r="A25" s="42" t="e">
        <f>VLOOKUP(C25,Sheet1!$A$1:$B$65,2,)</f>
        <v>#N/A</v>
      </c>
      <c r="B25" s="46" t="s">
        <v>293</v>
      </c>
      <c r="C25" s="47" t="s">
        <v>294</v>
      </c>
      <c r="D25" s="47"/>
      <c r="E25" s="60">
        <v>2013</v>
      </c>
      <c r="F25" s="5">
        <f>IF(OR(ER25=$ER$1,ER25=$ER$2,ER25=$ER$3,ER25=$ER$6,ER25=$ER$7,ES25&gt;0,EW25&gt;0,EY25&gt;0,EU25&gt;0,EZ25&gt;0,FD25&gt;0,FF25&gt;0,FG25&gt;0,FI25&gt;0,FE25&gt;0),SM_2.1,"")</f>
        <v>0.2</v>
      </c>
      <c r="G25" s="5">
        <f>IF(OR(EO25=$EO$4,EQ25&gt;0,ER25=$ER$1, ER25=$ER$2,ER25=$ER$3,ER25=$ER$4,ES25&gt;0,EV25&gt;0,EZ25&gt;0,FD25&gt;0,FF25&gt;0,FG25&gt;0,FI25&gt;0,FE25&gt;0),SM_2.2,"")</f>
        <v>0.35</v>
      </c>
      <c r="H25" s="6">
        <f>IF(OR(EO25&gt;0,EP25&gt;0,EQ25&gt;0,ER25=$ER$1,ER25=$ER$2,ER25=$ER$3,ER25=$ER$4,ER25=$ER$6,ER25=$ER$7,ES25&gt;0,ET25&gt;0,EV25&gt;0,EZ25&gt;0,FD25&gt;0,FF25&gt;0,FG25&gt;0,FI25&gt;0,FE25&gt;0),SM_2.3,"")</f>
        <v>0.3</v>
      </c>
      <c r="I25" s="38">
        <f>IF(OR(ER25=$ER$1,ER25=$ER$2,ER25=$ER$3,ER25=$ER$6,ER25=$ER$7,ES25&gt;0,EW25=$EW$2,EW25=$EW$3,EW25=$EW$4,EY25&gt;0,EU25&gt;0,EZ25&gt;0,FD25&gt;0,FF25&gt;0,FG25&gt;0,FI25&gt;0,FE25&gt;0),SM_2.4,"")</f>
        <v>0.15</v>
      </c>
      <c r="J25" s="6">
        <f>IF(OR(ER25=$ER$3,EW25=$EW$2,EW25=$EW$3,EW25=$EW$4,EY25&gt;0,EU25&gt;0,EZ25&gt;0,FD25&gt;0,FF25&gt;0,FG25&gt;0,FI25&gt;0,FE25&gt;0),SM_3.1,"")</f>
        <v>0.3</v>
      </c>
      <c r="K25" s="6">
        <f>IF(OR(EZ25&gt;0,FD25&gt;0,FF25&gt;0,FG25&gt;0,FI25&gt;0,FE25&gt;0),SM_3.2,"")</f>
        <v>0.3</v>
      </c>
      <c r="L25" s="38">
        <f>IF(OR(ER25=$ER$1,ER25=$ER$3,ER25=$ER$6,ER25=$ER$7,EV25&gt;0,EW25=$EW$2,EW25=$EW$3,EW25=$EW$4,EY25&gt;0,EU25&gt;0,EZ25&gt;0,FD25&gt;0,FF25&gt;0,FG25&gt;0,FI25&gt;0,FE25&gt;0),SM_3.3,"")</f>
        <v>0.4</v>
      </c>
      <c r="M25" s="6">
        <f>IF(OR(ES25&gt;0,EU25&gt;1),SM_4.1,"")</f>
        <v>0.2</v>
      </c>
      <c r="N25" s="6" t="str">
        <f>IF(OR(EZ25&gt;0,FD25=$FD$2,FF25=$FF$2,FF25=$FF$4,FF25=$FF$6,FF25=$FF$8,FG25&gt;0,FI25&gt;0,FE25&gt;0),SM_4.2,"")</f>
        <v/>
      </c>
      <c r="O25" s="6" t="str">
        <f>IF(OR(EZ25&gt;0,FD25=$FD$2,FE25=$FE$2,FE25=$FE$4,FE25=$FE$6,FE25=$FE$8,FF25=$FF$2,FF25=$FF$4,FF25=$FF$6,FF25=$FF$8,FG25=$FG$2,FG25=$FG$4,FG25=$FG$6,FG25=$FG$8,FI25=$FI$2,FI25=$FI$4,FI25=$FI$6,FI25=$FI$8),SM_4.3,"")</f>
        <v/>
      </c>
      <c r="P25" s="6" t="str">
        <f>IF(OR(FD25&gt;0,FI25&gt;0),SM_4.4,"")</f>
        <v/>
      </c>
      <c r="Q25" s="38" t="str">
        <f>IF(OR(FQ25=$FQ$2,FQ25=$FQ$1),SM_4.5,"")</f>
        <v/>
      </c>
      <c r="R25" s="6" t="str">
        <f>IF(OR(ET25&gt;0),SM_5.1,"")</f>
        <v/>
      </c>
      <c r="S25" s="6" t="str">
        <f>IF(OR(FB25&gt;0),SM_5.2,"")</f>
        <v/>
      </c>
      <c r="T25" s="6" t="str">
        <f>IF(OR(FR25=$FR$1,FR25=$FR$2),SM_5.3,"")</f>
        <v/>
      </c>
      <c r="U25" s="38" t="str">
        <f>IF(OR(FY25&gt;0),SM_5.4,"")</f>
        <v/>
      </c>
      <c r="V25" s="94" t="str">
        <f>IF(COUNTIF(F25:U25,"&lt;1")=16,"5",IF(COUNTIF(F25:Q25,"&lt;1")=12,"4",IF(COUNTIF(F25:L25,"&lt;1")=7,"3",IF(COUNTIF(F25:I25,"&lt;1")=4,"2","1"))))</f>
        <v>3</v>
      </c>
      <c r="W25" s="129">
        <f>IF(V25="1",SUM(F25:I25)+1,IF(V25="2",SUM(J25:L25)+2,IF(V25="3",SUM(M25:Q25)+3,IF(V25="4",SUM(R25:U25)+4,5))))</f>
        <v>3.2</v>
      </c>
      <c r="X25" s="5">
        <f>IF(OR(EO25&gt;0,EP25&gt;0,EQ25&gt;0,ER25=$ER$1,ER25=$ER$2,ER25=$ER$3,ER25=$ER$4,ER25=$ER$6,ER25=$ER$7,ER25=$ER$8,ES25&gt;0,ET25&gt;0,EV25&gt;0,EZ25&gt;0,FD25&gt;0,FF25&gt;0,FG25&gt;0,FI25&gt;0,FE25&gt;0),SS_2.1,"")</f>
        <v>0.2</v>
      </c>
      <c r="Y25" s="5">
        <f>IF(OR(EO25=$EO$1,ER25=$ER$1,ER25=$ER$6,ER25=$ER$7,ER25=$ER$8,FJ25&gt;0),SS_2.2,"")</f>
        <v>0.3</v>
      </c>
      <c r="Z25" s="38">
        <f>IF(OR(FJ25&gt;0,FO25&gt;0),SS_2.3,"")</f>
        <v>0.5</v>
      </c>
      <c r="AA25" s="5" t="str">
        <f>IF(OR(FN25&gt;0,FJ25=$FJ$2,FJ25=$FJ$3),SS_3.1,"")</f>
        <v/>
      </c>
      <c r="AB25" s="6" t="str">
        <f>IF(OR(FK25&gt;0),SS_3.2,"")</f>
        <v/>
      </c>
      <c r="AC25" s="38">
        <f>IF(OR(ES25&gt;0,ER25=$ER$1,ER25=$ER$4,ER25=$ER$8,FL25&gt;0),SS_3.3,"")</f>
        <v>0.4</v>
      </c>
      <c r="AD25" s="6" t="str">
        <f>IF(AND(FK25&gt;0,FJ25=$FJ$2,FJ25=$FJ$3),SS_4.1,"")</f>
        <v/>
      </c>
      <c r="AE25" s="6" t="str">
        <f>IF(OR(FJ25=$FJ$2,FJ25=$FJ$3,EZ25&gt;0,FN25&gt;0),SS_4.2,"")</f>
        <v/>
      </c>
      <c r="AF25" s="6">
        <f>IF(OR(EU25&gt;0,EW25=$EW$2,EW25=$EW$3,EW25=$EW$4,EY25&gt;0,EZ25&gt;0),SS_4.3,"")</f>
        <v>0.2</v>
      </c>
      <c r="AG25" s="6" t="str">
        <f>IF(OR(FJ25=$FJ$3,FQ25&gt;0,EZ25&gt;0),SS_4.4,"")</f>
        <v/>
      </c>
      <c r="AH25" s="6">
        <f>IF(OR(FE25&gt;0,FF25&gt;0,FG25&gt;0,FD25&gt;0,EZ25&gt;0,FI25&gt;0),SS_4.5,"")</f>
        <v>0.2</v>
      </c>
      <c r="AI25" s="38">
        <f>IF(OR(EV25&gt;0,FZ25&gt;0,FH25&gt;0,FD25&gt;0,FI25&gt;0),SS_4.6,"")</f>
        <v>0.2</v>
      </c>
      <c r="AJ25" s="5" t="str">
        <f>IF(OR(FK25=$FK$3,FZ25=$FZ$1),SS_5.1,"")</f>
        <v/>
      </c>
      <c r="AK25" s="6" t="str">
        <f>IF(OR(FZ25=$FZ$1,FZ25=$FZ$2,FZ25=$FZ$4,FZ25=$FZ$5,FZ25=$FZ$7),SS_5.2,"")</f>
        <v/>
      </c>
      <c r="AL25" s="6" t="str">
        <f>IF(OR(FZ25=$FZ$4,FY25&gt;0,ER25=$ER$8),SS_5.3,"")</f>
        <v/>
      </c>
      <c r="AM25" s="6" t="str">
        <f>IF(FP25&gt;0,SS_5.4,"")</f>
        <v/>
      </c>
      <c r="AN25" s="94" t="str">
        <f>IF(COUNTIF(X25:AM25,"&lt;1")=16,"5",IF(COUNTIF(X25:AI25,"&lt;1")=12,"4",IF(COUNTIF(X25:AC25,"&lt;1")=6,"3",IF(COUNTIF(X25:Z25,"&lt;1")=3,"2","1"))))</f>
        <v>2</v>
      </c>
      <c r="AO25" s="129">
        <f>IF(AN25="1",SUM(X25:Z25)+1,IF(AN25="2",SUM(AA25:AC25)+2,IF(AN25="3",SUM(AD25:AI25)+3,IF(AN25="4",SUM(AJ25:AM25)+4,5))))</f>
        <v>2.4</v>
      </c>
      <c r="AP25" s="5">
        <f>IF(OR(ES25&gt;0,ER25=$ER$1,EO25&gt;0,EP25&gt;0,EQ25&gt;0,EU25&gt;0,EV25&gt;0,FV25&gt;0,FD25&gt;0),CM2.1,"")</f>
        <v>0.25</v>
      </c>
      <c r="AQ25" s="6">
        <f>IF(OR(ES25&gt;0,ER25=$ER$1,ER25=$ER$5,ER25=$ER$3,ER25=$ER$8,ER25=$ER$9,FS25=$FS$3,FS25=$FS$4),CM2.2,"")</f>
        <v>0.25</v>
      </c>
      <c r="AR25" s="6">
        <f>IF(OR(ES25&gt;0,ER25&gt;0,FV25&gt;0),CM2.3,"")</f>
        <v>0.25</v>
      </c>
      <c r="AS25" s="38">
        <f>IF(OR(ES25&gt;0,ER25=$ER$1,ER25=$ER$3,ER25=$ER$8,ER25=$ER$9,FT25&gt;0),CM2.4,"")</f>
        <v>0.25</v>
      </c>
      <c r="AT25" s="6" t="str">
        <f>IF(OR(FS25&gt;0),CM3.1,"")</f>
        <v/>
      </c>
      <c r="AU25" s="6" t="str">
        <f>IF(ER25=$ER$9,CM3.2,"")</f>
        <v/>
      </c>
      <c r="AV25" s="6" t="str">
        <f>IF(OR(FS25=$FS$3,FS25=$FS$4),CM3.3,"")</f>
        <v/>
      </c>
      <c r="AW25" s="6" t="str">
        <f>IF(OR(FQ25=$FQ$1,FQ25=$FQ$4,FR25=$FR$1,FR25=$FR$4),CM3.4,"")</f>
        <v/>
      </c>
      <c r="AX25" s="38" t="str">
        <f>IF(OR(FZ25=$FZ$1,FZ25=$FZ$2,FT25=$FT$3,FT25=$FT$2),CM3.5,"")</f>
        <v/>
      </c>
      <c r="AY25" s="6" t="str">
        <f>IF(OR(FS25&gt;0),CM4.1,"")</f>
        <v/>
      </c>
      <c r="AZ25" s="6" t="str">
        <f>IF(OR(FV25=$FV$2),CM4.2,"")</f>
        <v/>
      </c>
      <c r="BA25" s="38" t="str">
        <f>IF(OR(FZ25&gt;0,FT25=$FT$3),CM4.3,"")</f>
        <v/>
      </c>
      <c r="BB25" s="6" t="str">
        <f>IF(OR(FT25=$FT$3,FV25=$FV$3),CM5.1,"")</f>
        <v/>
      </c>
      <c r="BC25" s="6" t="str">
        <f>IF(OR(AND(FX25&gt;0,FQ25=$FQ$4), AND(FX25&gt;0,FQ25=$FQ$1)),CM5.2,"")</f>
        <v/>
      </c>
      <c r="BD25" s="6" t="str">
        <f>IF(OR(FZ25&gt;0),CM5.3,"")</f>
        <v/>
      </c>
      <c r="BE25" s="38" t="str">
        <f>IF(FU25=$FU$2,CM5.4,"")</f>
        <v/>
      </c>
      <c r="BF25" s="94" t="str">
        <f>IF(COUNTIF(AP25:BE25,"&lt;1")=16,"5",IF(COUNTIF(AP25:BA25,"&lt;1")=12,"4",IF(COUNTIF(AP25:AX25,"&lt;1")=9,"3",IF(COUNTIF(AP25:AS25,"&lt;1")=4,"2","1"))))</f>
        <v>2</v>
      </c>
      <c r="BG25" s="129">
        <f>IF(BF25="1",SUM(AP25:AS25)+1,IF(BF25="2",SUM(AT25:AX25)+2,IF(BF25="3",SUM(AY25:BA25)+3,IF(BF25="4",SUM(BB25:BE25)+4,5))))</f>
        <v>2</v>
      </c>
      <c r="BH25" s="5">
        <f>IF(OR(ER25=$ER$1,ER25=$ER$6,ER25=$ER$7,ER25=$ER$9,ES25&gt;0,EX25&gt;0,FD25&gt;0,FZ25&gt;0,EW25&gt;0,EY25&gt;0,EZ25&gt;0,EV25&gt;0,EU25&gt;0,FE25&gt;0,FF25&gt;0,FG25&gt;0,FI25&gt;0),SRM2.1,"")</f>
        <v>0.4</v>
      </c>
      <c r="BI25" s="5">
        <f>IF(OR(FD25&gt;0,FZ25&gt;0,ER25=$ER$7,EW25&gt;0,EX25&gt;0,EY25&gt;0,EZ25&gt;0,FE25&gt;0,FF25&gt;0,FG25&gt;0,FI25&gt;0),SRM2.2,"")</f>
        <v>0.4</v>
      </c>
      <c r="BJ25" s="6">
        <f>IF(OR(FX25&gt;0,FZ25&gt;0),SRM2.3,"")</f>
        <v>0</v>
      </c>
      <c r="BK25" s="6">
        <f>IF(OR(FF25&gt;0,FD25&gt;0,FE25&gt;0,FZ25&gt;0,FG25&gt;0,FI25&gt;0),SRM2.4,"")</f>
        <v>0.2</v>
      </c>
      <c r="BL25" s="39">
        <f>IF(OR(FD25&gt;0,FZ25&gt;0,ER25=$ER$7,FE25&gt;0,FF25&gt;0,FG25&gt;0,FI25&gt;0,FP25&gt;0),SRM3.1,"")</f>
        <v>0.4</v>
      </c>
      <c r="BM25" s="6">
        <f>IF(OR(FD25&gt;0,FZ25&gt;0,ER25=$ER$7,EW25=$EW$2,EW25=$EW$3,EW25=$EW$4,EX25&gt;0,EY25&gt;0,EZ25&gt;0,FE25&gt;0,FF25&gt;0,FG25&gt;0,FI25&gt;0),SRM3.2,"")</f>
        <v>0.5</v>
      </c>
      <c r="BN25" s="6" t="str">
        <f>IF(OR(FP25&gt;0,FZ25&gt;0),SRM3.3,"")</f>
        <v/>
      </c>
      <c r="BO25" s="40" t="str">
        <f>IF(OR(FZ25&gt;1),SRM4.1,"")</f>
        <v/>
      </c>
      <c r="BP25" s="6">
        <f>IF(OR(ER25=$ER$8,ER25=$ER$9,EV25&gt;0,FQ25&gt;0,FR25&gt;0),SRM4.2,"")</f>
        <v>0.4</v>
      </c>
      <c r="BQ25" s="6" t="str">
        <f>IF(OR(FW25&gt;0),SRM4.3,"")</f>
        <v/>
      </c>
      <c r="BR25" s="40" t="str">
        <f>IF(OR(GD25&gt;0,GE25&gt;0),SRM5.1,"")</f>
        <v/>
      </c>
      <c r="BS25" s="6" t="str">
        <f>IF(OR(ER25=$ER$8,ER25=$ER$9,FZ25&gt;0),SRM5.2,"")</f>
        <v/>
      </c>
      <c r="BT25" s="6" t="str">
        <f>IF(OR(ER25=$ER$8,ER25=$ER$9,FY25&gt;0,FZ25&gt;0),SRM5.3,"")</f>
        <v/>
      </c>
      <c r="BU25" s="94" t="str">
        <f>IF(COUNTIF(BH25:BT25,"&lt;1")=13,"5",IF(COUNTIF(BH25:BQ25,"&lt;1")=10,"4",IF(COUNTIF(BH25:BN25,"&lt;1")=7,"3",IF(COUNTIF(BH25:BK25,"&lt;1")=4,"2","1"))))</f>
        <v>2</v>
      </c>
      <c r="BV25" s="129">
        <f>IF(BU25="1",SUM(BH25:BK25)+1,IF(BU25="2",SUM(BL25:BN25)+2,IF(BU25="3",SUM(BO25:BQ25)+3,IF(BU25="4",SUM(BR25:BT25)+4,5))))</f>
        <v>2.9</v>
      </c>
      <c r="BW25" s="41">
        <f>IF(OR(EY25=$EY$1,EY25=$EY$4,EY25=$EY$5,EY25=$EY$6,EY25=$EY$7,EZ25&gt;0,FF25=$FF$1,FF25=$FF$2,FF25=$FF$5,FF25=$FF$6,FG25=$FG$1,FG25=$FG$2,FG25=$FG$5,FG25=$FG$6),LHR2.1,"")</f>
        <v>0.4</v>
      </c>
      <c r="BX25" s="6" t="str">
        <f>IF(OR(FB25=$FB$1,FB25=$FB$2,FB25=$FB$5,FB25=$FB$6,EZ25&gt;0),LHR2.2,"")</f>
        <v/>
      </c>
      <c r="BY25" s="6">
        <f>IF(OR(EY25=$EY$1,EY25=$EY$4,EY25=$EY$5,EY25=$EY$6,EY25=$EY$7,EZ25&gt;0,FF25=$FF$1,FF25=$FF$2,FF25=$FF$5,FF25=$FF$6,FG25=$FG$1,FG25=$FG$2,FG25=$FG$5,FG25=$FG$6),LHR2.3,"")</f>
        <v>0.25</v>
      </c>
      <c r="BZ25" s="6">
        <f>IF(OR(EY25=$EY$1,EY25=$EY$4,EY25=$EY$5,EY25=$EY$6,EY25=$EY$7,EZ25&gt;0,FF25=$FF$1,FF25=$FF$2,FF25=$FF$5,FF25=$FF$6,FG25=$FG$1,FG25=$FG$2,FG25=$FG$5,FG25=$FG$6),LHR2.4,"")</f>
        <v>0.25</v>
      </c>
      <c r="CA25" s="40">
        <f>IF(OR(EY25=$EY$1,EY25=$EY$5,EY25=$EY$6,EY25=$EY$7,EZ25&gt;0,FF25=$FF$1,FF25=$FF$2,FF25=$FF$5,FF25=$FF$6,FG25=$FG$1,FG25=$FG$2,FG25=$FG$5,FG25=$FG$6),LHR3.1,"")</f>
        <v>0.25</v>
      </c>
      <c r="CB25" s="6" t="str">
        <f>IF(OR(FB25=$FB$1,FB25=$FB$5,EZ25&gt;0),LHR3.2,"")</f>
        <v/>
      </c>
      <c r="CC25" s="6" t="str">
        <f>IF(OR(FB25=$FB$1,FB25=$FB$2,FB25=$FB$5,FB25=$FB$6,EZ25&gt;0),LHR3.3,"")</f>
        <v/>
      </c>
      <c r="CD25" s="6">
        <f>IF(OR(EZ25&gt;0,GA25=$GA$1,FF25=$FF$5,FF25=$FF$6,FF25=$FF$1,FF25=$FF$2,GA25=$GA$2,GA25=$GA$3,GA25=$GA$4),LHR3.4,"")</f>
        <v>0.05</v>
      </c>
      <c r="CE25" s="6" t="str">
        <f>IF(OR(EZ25&gt;0,GB25=$GB$1,FG25=$FG$5,FG25=$FG$6,FG25=$FG$1,FG25=$FG$2,GB25=$GB$2,GB25=$GB$3,GB25=$GB$4),LHR3.5,"")</f>
        <v/>
      </c>
      <c r="CF25" s="6">
        <f>IF(OR(EY25=$EY$1,EY25=$EY$4,EY25=$EY$5,EY25=$EY$6,EY25=$EY$7,EZ25&gt;0),LHR3.6,"")</f>
        <v>0.05</v>
      </c>
      <c r="CG25" s="6" t="str">
        <f>IF(OR(EZ25&gt;0,FC25=$FC$1,FC25=$FC$2,FC25=$FC$3,FC25=$FC$4),LHR3.7,"")</f>
        <v/>
      </c>
      <c r="CH25" s="6" t="str">
        <f>IF(OR(GD25=$GD$1,GD25=$GD$3,EZ25&gt;0),LHR3.8,"")</f>
        <v/>
      </c>
      <c r="CI25" s="6" t="str">
        <f>IF(OR(EZ25&gt;0,FF25=$FF$2,FF25=$FF$6,FE25=$FE$2,FE25=$FE$6,FI25=$FI$2,FI25=$FI$6,FG25=$FG$2,FG25=$FG$6),LHR3.9,"")</f>
        <v/>
      </c>
      <c r="CJ25" s="6" t="str">
        <f>IF(OR(EZ25&gt;0,FA25&gt;0),LHR3.10,"")</f>
        <v/>
      </c>
      <c r="CK25" s="40">
        <f>IF(OR(EY25=$EY$1,EY25=$EY$6,EY25=$EY$7,EZ25&gt;0,FF25=$FF$1,FF25=$FF$2,FF25=$FF$5,FF25=$FF$6,FG25=$FG$1,FG25=$FG$2,FG25=$FG$5,FG25=$FG$6),LHR4.1,"")</f>
        <v>0.15</v>
      </c>
      <c r="CL25" s="6" t="str">
        <f>IF(OR(FB25=$FB$1,FB25=$FB$5,EZ25&gt;0),LHR4.2,"")</f>
        <v/>
      </c>
      <c r="CM25" s="6" t="str">
        <f>IF(OR(EZ25&gt;0,GA25=$GA$2,GA25=$GA$4),LHR4.3,"")</f>
        <v/>
      </c>
      <c r="CN25" s="6" t="str">
        <f>IF(OR(EZ25&gt;0,GB25=$GB$2,GB25=$GB$4),LHR4.4,"")</f>
        <v/>
      </c>
      <c r="CO25" s="6" t="str">
        <f>IF(OR(EZ25&gt;0,FC25=$FC$1,FC25=$FC$3,FC25=$FC$4),LHR4.5,"")</f>
        <v/>
      </c>
      <c r="CP25" s="6" t="str">
        <f>IF(OR(GE25=$GE$1,GE25=$GE$2,GE25=$GE$4,GE25=$GE$5),LHR4.6,"")</f>
        <v/>
      </c>
      <c r="CQ25" s="6" t="str">
        <f>IF(OR(EZ25&gt;0,FF25=$FF$2,FF25=$FF$6,FE25=$FE$2,FE25=$FE$6,FI25=$FI$2,FI25=$FI$6,FG25=$FG$2,FG25=$FG$6),LHR4.7,"")</f>
        <v/>
      </c>
      <c r="CR25" s="6" t="str">
        <f>IF(OR(EZ25&gt;0,FG25=$FG$1,FG25=$FG$2,FG25=$FG$5,FG25=$FG$6),LHR4.8,"")</f>
        <v/>
      </c>
      <c r="CS25" s="6" t="str">
        <f>IF(OR(FE25=$FE$1,FE25=$FE$2,FE25=$FE$5,FE25=$FE$6),LHR4.9,"")</f>
        <v/>
      </c>
      <c r="CT25" s="6" t="str">
        <f>IF(OR(FM25=$FM$1,FM25=$FM$3,EZ25&gt;0),LHR4.10,"")</f>
        <v/>
      </c>
      <c r="CU25" s="6" t="str">
        <f>IF(OR(GF25=$GF$2,GF25=$GF$6),LHR4.11,"")</f>
        <v/>
      </c>
      <c r="CV25" s="6" t="str">
        <f>IF(OR(EO25=$EO$1,EO25=$EO$3),LHR4.12,"")</f>
        <v/>
      </c>
      <c r="CW25" s="40">
        <f>IF(OR(EY25=$EY$1,EY25=$EY$7,EZ25&gt;0,FF25=$FF$1,FF25=$FF$2,FF25=$FF$5,FF25=$FF$6,FG25=$FG$1,FG25=$FG$2,FG25=$FG$5,FG25=$FG$6),LHR5.1,"")</f>
        <v>0.25</v>
      </c>
      <c r="CX25" s="6" t="str">
        <f>IF(AND(FZ25&gt;0,OR(EY25=$EY$1,EY25=$EY$4,EY25=$EY$5,EY25=$EY$6,EY25=$EY$7)),LHR5.2,"")</f>
        <v/>
      </c>
      <c r="CY25" s="6" t="str">
        <f>IF(OR(EZ25&gt;0,FC25=$FC$1,FC25=$FC$4),LHR5.3,"")</f>
        <v/>
      </c>
      <c r="CZ25" s="6" t="str">
        <f>IF(OR(GE25=$GE$1,GE25=$GE$3,GE25=$GE$4,GE25=$GE$6),LHR5.4,"")</f>
        <v/>
      </c>
      <c r="DA25" s="6" t="str">
        <f>IF(OR(EZ25&gt;0,FF25=$FF$2,FF25=$FF$6,FE25=$FE$2,FE25=$FE$6,FI25=$FI$2,FI25=$FI$6,FG25=$FG$2,FG25=$FG$6),LHR5.5,"")</f>
        <v/>
      </c>
      <c r="DB25" s="6" t="str">
        <f>IF(OR(FG25=$FG$2,FG25=$FG$6),LHR5.6,"")</f>
        <v/>
      </c>
      <c r="DC25" s="6" t="str">
        <f>IF(OR(FI25=$FI$1,FI25=$FI$2,FI25=$FI$5,FI25=$FI$6,FY25&gt;0),LHR5.7,"")</f>
        <v/>
      </c>
      <c r="DD25" s="6" t="str">
        <f>IF(OR(GC25=$GC$1,GC25=$GC$2),LHR5.8,"")</f>
        <v/>
      </c>
      <c r="DE25" s="38">
        <f>IF(OR(GF25="",GF25=$GF$3,GF25=$GF$4,GF25=$GF$7,GF25=$GF$8),LHR5.9,"")</f>
        <v>0.05</v>
      </c>
      <c r="DF25" s="7" t="str">
        <f>IF(E25&lt;2009,"N/A",IF(COUNTIF(BW25:DE25,"&lt;1")=35,"5",IF(COUNTIF(BW25:CV25,"&lt;1")=26,"4",IF(COUNTIF(BW25:CJ25,"&lt;1")=14,"3",IF(COUNTIF(BW25:BZ25,"&lt;1")=4,"2","1")))))</f>
        <v>1</v>
      </c>
      <c r="DG25" s="129">
        <f>IF(DF25="N/A","N/A",IF(DF25="1",SUM(BW25:BZ25)+1,IF(DF25="2",SUM(CA25:CJ25)+2,IF(DF25="3",SUM(CK25:CV25)+3,IF(DF25="4",SUM(CW25:DE25)+4,5)))))</f>
        <v>1.9</v>
      </c>
      <c r="DH25" s="41">
        <f>IF(OR(EY25=$EY$1,EY25=$EY$8,EZ25&gt;0,FF25=$FF$1,FF25=$FF$2,FF25=$FF$7,FF25=$FF$8,FG25=$FG$1,FG25=$FG$2,FG25=$FG$7,FG25=$FG$8),ES2.1,"")</f>
        <v>0.4</v>
      </c>
      <c r="DI25" s="6" t="str">
        <f>IF(OR(FB25=$FB$1,FB25=$FB$2,FB25=$FB$7,FB25=$FB$8,EZ25&gt;0),ES2.2,"")</f>
        <v/>
      </c>
      <c r="DJ25" s="6">
        <f>IF(OR(EY25=$EY$1,EY25=$EY$8,EZ25&gt;0,FF25=$FF$1,FF25=$FF$2,FF25=$FF$7,FF25=$FF$8,FG25=$FG$1,FG25=$FG$2,FG25=$FG$7,FG25=$FG$8),ES2.3,"")</f>
        <v>0.25</v>
      </c>
      <c r="DK25" s="6">
        <f>IF(OR(EY25=$EY$1,EY25=$EY$8,EZ25&gt;0,FF25=$FF$1,FF25=$FF$2,FF25=$FF$7,FF25=$FF$8,FG25=$FG$1,FG25=$FG$2,FG25=$FG$7,FG25=$FG$8),ES2.4,"")</f>
        <v>0.25</v>
      </c>
      <c r="DL25" s="40" t="str">
        <f>IF(OR(FB25=$FB$1,FB25=$FB$7,EZ25&gt;0),ES3.1,"")</f>
        <v/>
      </c>
      <c r="DM25" s="6" t="str">
        <f>IF(OR(FB25=$FB$1,FB25=$FB$2,FB25=$FB$7,FB25=$FB$8,EZ25&gt;0),ES3.2,"")</f>
        <v/>
      </c>
      <c r="DN25" s="6">
        <f>IF(OR(EZ25&gt;0,FF25=$FF$1,FF25=$FF$2,FF25=$FF$7,FF25=$FF$8,GA25=$GA$1,GA25=$GA$2,GA25=$GA$5,GA25=$GA$6),ES3.3,"")</f>
        <v>0.05</v>
      </c>
      <c r="DO25" s="6" t="str">
        <f>IF(OR(EZ25&gt;0,FG25=$FG$1,FG25=$FG$2,FG25=$FG$7,FG25=$FG$8,GB25=$GB$1,GB25=$GB$2,GB25=$GB$5,GB25=$GB$6),ES3.4,"")</f>
        <v/>
      </c>
      <c r="DP25" s="6">
        <f>IF(OR(EY25=$EY$1,EY25=$EY$8,EZ25&gt;0),ES3.5,"")</f>
        <v>0.25</v>
      </c>
      <c r="DQ25" s="6" t="str">
        <f>IF(OR(EZ25&gt;0,FC25=$FC$1,FC25=$FC$5),ES3.6,"")</f>
        <v/>
      </c>
      <c r="DR25" s="6" t="str">
        <f>IF(OR(GD25=$GD$1,GD25=$GD$4,EZ25&gt;0),ES3.7,"")</f>
        <v/>
      </c>
      <c r="DS25" s="6" t="str">
        <f>IF(OR(EZ25&gt;0,FF25=$FF$2,FF25=$FF$8,FE25=$FE$2,FE25=$FE$8,FI25=$FI$2,FI25=$FI$8,FG25=$FG$2,FG25=$FG$8),ES3.8,"")</f>
        <v/>
      </c>
      <c r="DT25" s="6" t="str">
        <f>IF(OR(EZ25&gt;0),ES3.9,"")</f>
        <v/>
      </c>
      <c r="DU25" s="40" t="str">
        <f>IF(OR(FB25=$FB$1,FB25=$FB$7,EZ25&gt;0),ES4.1,"")</f>
        <v/>
      </c>
      <c r="DV25" s="6" t="str">
        <f>IF(OR(EZ25&gt;0,GA25=$GA$2,GA25=$GA$6),ES4.2,"")</f>
        <v/>
      </c>
      <c r="DW25" s="6" t="str">
        <f>IF(OR(EZ25&gt;0,GB25=$GB$2,GB25=$GB$6),ES4.3,"")</f>
        <v/>
      </c>
      <c r="DX25" s="6" t="str">
        <f>IF(OR(GE25=$GE$1,GE25=$GE$2,GE25=$GE$7,GE25=$GE$8),ES4.4,"")</f>
        <v/>
      </c>
      <c r="DY25" s="6" t="str">
        <f>IF(OR(EZ25&gt;0,FF25=$FF$2,FF25=$FF$8,FE25=$FE$2,FE25=$FE$8,FI25=$FI$2,FI25=$FI$8,FG25=$FG$2,FG25=$FG$8),ES4.5,"")</f>
        <v/>
      </c>
      <c r="DZ25" s="6" t="str">
        <f>IF(OR(EZ25&gt;0,FG25=$FG$1,FG25=$FG$2,FG25=$FG$7,FG25=$FG$8),ES4.6,"")</f>
        <v/>
      </c>
      <c r="EA25" s="6" t="str">
        <f>IF(OR(FE25=$FE$1,FE25=$FE$2,FE25=$FE$7,FE25=$FE$8),ES4.7,"")</f>
        <v/>
      </c>
      <c r="EB25" s="6" t="str">
        <f>IF(OR(FM25=$FM$1,FM25=$FM$4,EZ25&gt;0),ES4.8,"")</f>
        <v/>
      </c>
      <c r="EC25" s="6" t="str">
        <f>IF(OR(GF25=$GF$2,GF25=$GF$8),ES4.9,"")</f>
        <v/>
      </c>
      <c r="ED25" s="6" t="str">
        <f>IF(OR(EO25=$EO$1,EO25=$EO$3),ES4.10,"")</f>
        <v/>
      </c>
      <c r="EE25" s="40" t="str">
        <f>IF(OR(AND(FZ25&gt;0,EY25=$EY$1), AND(FZ25&gt;0,EY25=$EY$8)),ES5.1,"")</f>
        <v/>
      </c>
      <c r="EF25" s="6" t="str">
        <f>IF(OR(GE25=$GE$1,GE25=$GE$3,GE25=$GE$7,GE25=$GE$9),ES5.2,"")</f>
        <v/>
      </c>
      <c r="EG25" s="6" t="str">
        <f>IF(OR(EZ25&gt;0,FF25=$FF$2,FF25=$FF$8,FE25=$FE$2,FE25=$FE$8,FI25=$FI$2,FI25=$FI$8,FG25=$FG$2,FG25=$FG$8),ES5.3,"")</f>
        <v/>
      </c>
      <c r="EH25" s="6" t="str">
        <f>IF(OR(FG25=$FG$2,FG25=$FG$8),ES5.4,"")</f>
        <v/>
      </c>
      <c r="EI25" s="6" t="str">
        <f>IF(OR(FI25=$FI$1,FI25=$FI$2,FI25=$FI$7,FI25=$FI$8,FY25&gt;0),ES5.5,"")</f>
        <v/>
      </c>
      <c r="EJ25" s="6" t="str">
        <f>IF(OR(GC25=$GC$1,GC25=$GC$3),ES5.6,"")</f>
        <v/>
      </c>
      <c r="EK25" s="38">
        <f>IF(OR(GF25="",GF25=$GF$3,GF25=$GF$4,GF25=$GF$5,GF25=$GF$6),ES5.7,"")</f>
        <v>0.1</v>
      </c>
      <c r="EL25" s="104" t="str">
        <f>IF(E25&lt;2010,"N/A",IF(COUNTIF(DH25:EK25,"&lt;1")=30,"5",IF(COUNTIF(DH25:ED25,"&lt;1")=23,"4",IF(COUNTIF(DH25:DT25,"&lt;1")=13,"3",IF(COUNTIF(DH25:DK25,"&lt;1")=4,"2","1")))))</f>
        <v>1</v>
      </c>
      <c r="EM25" s="129">
        <f>IF(EL25="N/A","N/A",IF(EL25="1",SUM(DH25:DK25)+1,IF(EL25="2",SUM(DL25:DT25)+2,IF(EL25="3",SUM(DU25:ED25)+3,IF(EL25="4",SUM(EE25:EK25)+4,5)))))</f>
        <v>1.9</v>
      </c>
      <c r="EN25" s="1"/>
      <c r="EO25" s="43"/>
      <c r="EP25" s="1"/>
      <c r="EQ25" s="1"/>
      <c r="ER25" s="43"/>
      <c r="ES25" s="1" t="s">
        <v>23</v>
      </c>
      <c r="ET25" s="1"/>
      <c r="EV25" s="44" t="s">
        <v>1</v>
      </c>
      <c r="EW25" s="42" t="s">
        <v>24</v>
      </c>
      <c r="EY25" s="42" t="s">
        <v>5</v>
      </c>
      <c r="FC25" s="44"/>
      <c r="FE25" s="1"/>
      <c r="FF25" s="42" t="s">
        <v>8</v>
      </c>
      <c r="FI25" s="44"/>
      <c r="FJ25" s="42" t="s">
        <v>9</v>
      </c>
      <c r="FK25" s="1"/>
      <c r="FL25" s="1"/>
      <c r="FM25" s="1"/>
      <c r="FN25" s="1"/>
      <c r="FO25" s="1"/>
      <c r="FT25" s="1"/>
      <c r="FU25" s="1"/>
      <c r="FX25" s="44" t="s">
        <v>1</v>
      </c>
      <c r="FY25" s="1"/>
      <c r="FZ25" s="44"/>
      <c r="GA25" s="43"/>
      <c r="GB25" s="1"/>
      <c r="GC25" s="44"/>
      <c r="GF25" s="45"/>
      <c r="GG25" s="74"/>
      <c r="GH25" s="42">
        <f>COUNTIF(EO25:GF25,"*")</f>
        <v>7</v>
      </c>
    </row>
    <row r="26" spans="1:190" s="42" customFormat="1" x14ac:dyDescent="0.25">
      <c r="A26" s="42" t="e">
        <f>VLOOKUP(C26,Sheet1!$A$1:$B$65,2,)</f>
        <v>#N/A</v>
      </c>
      <c r="B26" s="46" t="s">
        <v>176</v>
      </c>
      <c r="C26" s="47" t="s">
        <v>177</v>
      </c>
      <c r="D26" s="47"/>
      <c r="E26" s="60">
        <v>2013</v>
      </c>
      <c r="F26" s="5">
        <f>IF(OR(ER26=$ER$1,ER26=$ER$2,ER26=$ER$3,ER26=$ER$6,ER26=$ER$7,ES26&gt;0,EW26&gt;0,EY26&gt;0,EU26&gt;0,EZ26&gt;0,FD26&gt;0,FF26&gt;0,FG26&gt;0,FI26&gt;0,FE26&gt;0),SM_2.1,"")</f>
        <v>0.2</v>
      </c>
      <c r="G26" s="5">
        <f>IF(OR(EO26=$EO$4,EQ26&gt;0,ER26=$ER$1, ER26=$ER$2,ER26=$ER$3,ER26=$ER$4,ES26&gt;0,EV26&gt;0,EZ26&gt;0,FD26&gt;0,FF26&gt;0,FG26&gt;0,FI26&gt;0,FE26&gt;0),SM_2.2,"")</f>
        <v>0.35</v>
      </c>
      <c r="H26" s="6">
        <f>IF(OR(EO26&gt;0,EP26&gt;0,EQ26&gt;0,ER26=$ER$1,ER26=$ER$2,ER26=$ER$3,ER26=$ER$4,ER26=$ER$6,ER26=$ER$7,ES26&gt;0,ET26&gt;0,EV26&gt;0,EZ26&gt;0,FD26&gt;0,FF26&gt;0,FG26&gt;0,FI26&gt;0,FE26&gt;0),SM_2.3,"")</f>
        <v>0.3</v>
      </c>
      <c r="I26" s="38">
        <f>IF(OR(ER26=$ER$1,ER26=$ER$2,ER26=$ER$3,ER26=$ER$6,ER26=$ER$7,ES26&gt;0,EW26=$EW$2,EW26=$EW$3,EW26=$EW$4,EY26&gt;0,EU26&gt;0,EZ26&gt;0,FD26&gt;0,FF26&gt;0,FG26&gt;0,FI26&gt;0,FE26&gt;0),SM_2.4,"")</f>
        <v>0.15</v>
      </c>
      <c r="J26" s="6">
        <f>IF(OR(ER26=$ER$3,EW26=$EW$2,EW26=$EW$3,EW26=$EW$4,EY26&gt;0,EU26&gt;0,EZ26&gt;0,FD26&gt;0,FF26&gt;0,FG26&gt;0,FI26&gt;0,FE26&gt;0),SM_3.1,"")</f>
        <v>0.3</v>
      </c>
      <c r="K26" s="6">
        <f>IF(OR(EZ26&gt;0,FD26&gt;0,FF26&gt;0,FG26&gt;0,FI26&gt;0,FE26&gt;0),SM_3.2,"")</f>
        <v>0.3</v>
      </c>
      <c r="L26" s="38">
        <f>IF(OR(ER26=$ER$1,ER26=$ER$3,ER26=$ER$6,ER26=$ER$7,EV26&gt;0,EW26=$EW$2,EW26=$EW$3,EW26=$EW$4,EY26&gt;0,EU26&gt;0,EZ26&gt;0,FD26&gt;0,FF26&gt;0,FG26&gt;0,FI26&gt;0,FE26&gt;0),SM_3.3,"")</f>
        <v>0.4</v>
      </c>
      <c r="M26" s="6">
        <f>IF(OR(ES26&gt;0,EU26&gt;1),SM_4.1,"")</f>
        <v>0.2</v>
      </c>
      <c r="N26" s="6">
        <f>IF(OR(EZ26&gt;0,FD26=$FD$2,FF26=$FF$2,FF26=$FF$4,FF26=$FF$6,FF26=$FF$8,FG26&gt;0,FI26&gt;0,FE26&gt;0),SM_4.2,"")</f>
        <v>0.2</v>
      </c>
      <c r="O26" s="6">
        <f>IF(OR(EZ26&gt;0,FD26=$FD$2,FE26=$FE$2,FE26=$FE$4,FE26=$FE$6,FE26=$FE$8,FF26=$FF$2,FF26=$FF$4,FF26=$FF$6,FF26=$FF$8,FG26=$FG$2,FG26=$FG$4,FG26=$FG$6,FG26=$FG$8,FI26=$FI$2,FI26=$FI$4,FI26=$FI$6,FI26=$FI$8),SM_4.3,"")</f>
        <v>0.2</v>
      </c>
      <c r="P26" s="6">
        <f>IF(OR(FD26&gt;0,FI26&gt;0),SM_4.4,"")</f>
        <v>0.2</v>
      </c>
      <c r="Q26" s="38" t="str">
        <f>IF(OR(FQ26=$FQ$2,FQ26=$FQ$1),SM_4.5,"")</f>
        <v/>
      </c>
      <c r="R26" s="6" t="str">
        <f>IF(OR(ET26&gt;0),SM_5.1,"")</f>
        <v/>
      </c>
      <c r="S26" s="6">
        <f>IF(OR(FB26&gt;0),SM_5.2,"")</f>
        <v>0.2</v>
      </c>
      <c r="T26" s="6" t="str">
        <f>IF(OR(FR26=$FR$1,FR26=$FR$2),SM_5.3,"")</f>
        <v/>
      </c>
      <c r="U26" s="38" t="str">
        <f>IF(OR(FY26&gt;0),SM_5.4,"")</f>
        <v/>
      </c>
      <c r="V26" s="94" t="str">
        <f>IF(COUNTIF(F26:U26,"&lt;1")=16,"5",IF(COUNTIF(F26:Q26,"&lt;1")=12,"4",IF(COUNTIF(F26:L26,"&lt;1")=7,"3",IF(COUNTIF(F26:I26,"&lt;1")=4,"2","1"))))</f>
        <v>3</v>
      </c>
      <c r="W26" s="129">
        <f>IF(V26="1",SUM(F26:I26)+1,IF(V26="2",SUM(J26:L26)+2,IF(V26="3",SUM(M26:Q26)+3,IF(V26="4",SUM(R26:U26)+4,5))))</f>
        <v>3.8</v>
      </c>
      <c r="X26" s="5">
        <f>IF(OR(EO26&gt;0,EP26&gt;0,EQ26&gt;0,ER26=$ER$1,ER26=$ER$2,ER26=$ER$3,ER26=$ER$4,ER26=$ER$6,ER26=$ER$7,ER26=$ER$8,ES26&gt;0,ET26&gt;0,EV26&gt;0,EZ26&gt;0,FD26&gt;0,FF26&gt;0,FG26&gt;0,FI26&gt;0,FE26&gt;0),SS_2.1,"")</f>
        <v>0.2</v>
      </c>
      <c r="Y26" s="5">
        <f>IF(OR(EO26=$EO$1,ER26=$ER$1,ER26=$ER$6,ER26=$ER$7,ER26=$ER$8,FJ26&gt;0),SS_2.2,"")</f>
        <v>0.3</v>
      </c>
      <c r="Z26" s="38">
        <f>IF(OR(FJ26&gt;0,FO26&gt;0),SS_2.3,"")</f>
        <v>0.5</v>
      </c>
      <c r="AA26" s="5" t="str">
        <f>IF(OR(FN26&gt;0,FJ26=$FJ$2,FJ26=$FJ$3),SS_3.1,"")</f>
        <v/>
      </c>
      <c r="AB26" s="6" t="str">
        <f>IF(OR(FK26&gt;0),SS_3.2,"")</f>
        <v/>
      </c>
      <c r="AC26" s="38">
        <f>IF(OR(ES26&gt;0,ER26=$ER$1,ER26=$ER$4,ER26=$ER$8,FL26&gt;0),SS_3.3,"")</f>
        <v>0.4</v>
      </c>
      <c r="AD26" s="6" t="str">
        <f>IF(AND(FK26&gt;0,FJ26=$FJ$2,FJ26=$FJ$3),SS_4.1,"")</f>
        <v/>
      </c>
      <c r="AE26" s="6">
        <f>IF(OR(FJ26=$FJ$2,FJ26=$FJ$3,EZ26&gt;0,FN26&gt;0),SS_4.2,"")</f>
        <v>0.2</v>
      </c>
      <c r="AF26" s="6">
        <f>IF(OR(EU26&gt;0,EW26=$EW$2,EW26=$EW$3,EW26=$EW$4,EY26&gt;0,EZ26&gt;0),SS_4.3,"")</f>
        <v>0.2</v>
      </c>
      <c r="AG26" s="6">
        <f>IF(OR(FJ26=$FJ$3,FQ26&gt;0,EZ26&gt;0),SS_4.4,"")</f>
        <v>0.1</v>
      </c>
      <c r="AH26" s="6">
        <f>IF(OR(FE26&gt;0,FF26&gt;0,FG26&gt;0,FD26&gt;0,EZ26&gt;0,FI26&gt;0),SS_4.5,"")</f>
        <v>0.2</v>
      </c>
      <c r="AI26" s="38">
        <f>IF(OR(EV26&gt;0,FZ26&gt;0,FH26&gt;0,FD26&gt;0,FI26&gt;0),SS_4.6,"")</f>
        <v>0.2</v>
      </c>
      <c r="AJ26" s="5" t="str">
        <f>IF(OR(FK26=$FK$3,FZ26=$FZ$1),SS_5.1,"")</f>
        <v/>
      </c>
      <c r="AK26" s="6" t="str">
        <f>IF(OR(FZ26=$FZ$1,FZ26=$FZ$2,FZ26=$FZ$4,FZ26=$FZ$5,FZ26=$FZ$7),SS_5.2,"")</f>
        <v/>
      </c>
      <c r="AL26" s="6" t="str">
        <f>IF(OR(FZ26=$FZ$4,FY26&gt;0,ER26=$ER$8),SS_5.3,"")</f>
        <v/>
      </c>
      <c r="AM26" s="6" t="str">
        <f>IF(FP26&gt;0,SS_5.4,"")</f>
        <v/>
      </c>
      <c r="AN26" s="94" t="str">
        <f>IF(COUNTIF(X26:AM26,"&lt;1")=16,"5",IF(COUNTIF(X26:AI26,"&lt;1")=12,"4",IF(COUNTIF(X26:AC26,"&lt;1")=6,"3",IF(COUNTIF(X26:Z26,"&lt;1")=3,"2","1"))))</f>
        <v>2</v>
      </c>
      <c r="AO26" s="129">
        <f>IF(AN26="1",SUM(X26:Z26)+1,IF(AN26="2",SUM(AA26:AC26)+2,IF(AN26="3",SUM(AD26:AI26)+3,IF(AN26="4",SUM(AJ26:AM26)+4,5))))</f>
        <v>2.4</v>
      </c>
      <c r="AP26" s="5">
        <f>IF(OR(ES26&gt;0,ER26=$ER$1,EO26&gt;0,EP26&gt;0,EQ26&gt;0,EU26&gt;0,EV26&gt;0,FV26&gt;0,FD26&gt;0),CM2.1,"")</f>
        <v>0.25</v>
      </c>
      <c r="AQ26" s="6">
        <f>IF(OR(ES26&gt;0,ER26=$ER$1,ER26=$ER$5,ER26=$ER$3,ER26=$ER$8,ER26=$ER$9,FS26=$FS$3,FS26=$FS$4),CM2.2,"")</f>
        <v>0.25</v>
      </c>
      <c r="AR26" s="6">
        <f>IF(OR(ES26&gt;0,ER26&gt;0,FV26&gt;0),CM2.3,"")</f>
        <v>0.25</v>
      </c>
      <c r="AS26" s="38">
        <f>IF(OR(ES26&gt;0,ER26=$ER$1,ER26=$ER$3,ER26=$ER$8,ER26=$ER$9,FT26&gt;0),CM2.4,"")</f>
        <v>0.25</v>
      </c>
      <c r="AT26" s="6" t="str">
        <f>IF(OR(FS26&gt;0),CM3.1,"")</f>
        <v/>
      </c>
      <c r="AU26" s="6" t="str">
        <f>IF(ER26=$ER$9,CM3.2,"")</f>
        <v/>
      </c>
      <c r="AV26" s="6" t="str">
        <f>IF(OR(FS26=$FS$3,FS26=$FS$4),CM3.3,"")</f>
        <v/>
      </c>
      <c r="AW26" s="6" t="str">
        <f>IF(OR(FQ26=$FQ$1,FQ26=$FQ$4,FR26=$FR$1,FR26=$FR$4),CM3.4,"")</f>
        <v/>
      </c>
      <c r="AX26" s="38" t="str">
        <f>IF(OR(FZ26=$FZ$1,FZ26=$FZ$2,FT26=$FT$3,FT26=$FT$2),CM3.5,"")</f>
        <v/>
      </c>
      <c r="AY26" s="6" t="str">
        <f>IF(OR(FS26&gt;0),CM4.1,"")</f>
        <v/>
      </c>
      <c r="AZ26" s="6" t="str">
        <f>IF(OR(FV26=$FV$2),CM4.2,"")</f>
        <v/>
      </c>
      <c r="BA26" s="38" t="str">
        <f>IF(OR(FZ26&gt;0,FT26=$FT$3),CM4.3,"")</f>
        <v/>
      </c>
      <c r="BB26" s="6" t="str">
        <f>IF(OR(FT26=$FT$3,FV26=$FV$3),CM5.1,"")</f>
        <v/>
      </c>
      <c r="BC26" s="6" t="str">
        <f>IF(OR(AND(FX26&gt;0,FQ26=$FQ$4), AND(FX26&gt;0,FQ26=$FQ$1)),CM5.2,"")</f>
        <v/>
      </c>
      <c r="BD26" s="6" t="str">
        <f>IF(OR(FZ26&gt;0),CM5.3,"")</f>
        <v/>
      </c>
      <c r="BE26" s="38" t="str">
        <f>IF(FU26=$FU$2,CM5.4,"")</f>
        <v/>
      </c>
      <c r="BF26" s="94" t="str">
        <f>IF(COUNTIF(AP26:BE26,"&lt;1")=16,"5",IF(COUNTIF(AP26:BA26,"&lt;1")=12,"4",IF(COUNTIF(AP26:AX26,"&lt;1")=9,"3",IF(COUNTIF(AP26:AS26,"&lt;1")=4,"2","1"))))</f>
        <v>2</v>
      </c>
      <c r="BG26" s="129">
        <f>IF(BF26="1",SUM(AP26:AS26)+1,IF(BF26="2",SUM(AT26:AX26)+2,IF(BF26="3",SUM(AY26:BA26)+3,IF(BF26="4",SUM(BB26:BE26)+4,5))))</f>
        <v>2</v>
      </c>
      <c r="BH26" s="5">
        <f>IF(OR(ER26=$ER$1,ER26=$ER$6,ER26=$ER$7,ER26=$ER$9,ES26&gt;0,EX26&gt;0,FD26&gt;0,FZ26&gt;0,EW26&gt;0,EY26&gt;0,EZ26&gt;0,EV26&gt;0,EU26&gt;0,FE26&gt;0,FF26&gt;0,FG26&gt;0,FI26&gt;0),SRM2.1,"")</f>
        <v>0.4</v>
      </c>
      <c r="BI26" s="5">
        <f>IF(OR(FD26&gt;0,FZ26&gt;0,ER26=$ER$7,EW26&gt;0,EX26&gt;0,EY26&gt;0,EZ26&gt;0,FE26&gt;0,FF26&gt;0,FG26&gt;0,FI26&gt;0),SRM2.2,"")</f>
        <v>0.4</v>
      </c>
      <c r="BJ26" s="6">
        <f>IF(OR(FX26&gt;0,FZ26&gt;0),SRM2.3,"")</f>
        <v>0</v>
      </c>
      <c r="BK26" s="6">
        <f>IF(OR(FF26&gt;0,FD26&gt;0,FE26&gt;0,FZ26&gt;0,FG26&gt;0,FI26&gt;0),SRM2.4,"")</f>
        <v>0.2</v>
      </c>
      <c r="BL26" s="39">
        <f>IF(OR(FD26&gt;0,FZ26&gt;0,ER26=$ER$7,FE26&gt;0,FF26&gt;0,FG26&gt;0,FI26&gt;0,FP26&gt;0),SRM3.1,"")</f>
        <v>0.4</v>
      </c>
      <c r="BM26" s="6">
        <f>IF(OR(FD26&gt;0,FZ26&gt;0,ER26=$ER$7,EW26=$EW$2,EW26=$EW$3,EW26=$EW$4,EX26&gt;0,EY26&gt;0,EZ26&gt;0,FE26&gt;0,FF26&gt;0,FG26&gt;0,FI26&gt;0),SRM3.2,"")</f>
        <v>0.5</v>
      </c>
      <c r="BN26" s="6" t="str">
        <f>IF(OR(FP26&gt;0,FZ26&gt;0),SRM3.3,"")</f>
        <v/>
      </c>
      <c r="BO26" s="40" t="str">
        <f>IF(OR(FZ26&gt;1),SRM4.1,"")</f>
        <v/>
      </c>
      <c r="BP26" s="6" t="str">
        <f>IF(OR(ER26=$ER$8,ER26=$ER$9,EV26&gt;0,FQ26&gt;0,FR26&gt;0),SRM4.2,"")</f>
        <v/>
      </c>
      <c r="BQ26" s="6" t="str">
        <f>IF(OR(FW26&gt;0),SRM4.3,"")</f>
        <v/>
      </c>
      <c r="BR26" s="40" t="str">
        <f>IF(OR(GD26&gt;0,GE26&gt;0),SRM5.1,"")</f>
        <v/>
      </c>
      <c r="BS26" s="6" t="str">
        <f>IF(OR(ER26=$ER$8,ER26=$ER$9,FZ26&gt;0),SRM5.2,"")</f>
        <v/>
      </c>
      <c r="BT26" s="6" t="str">
        <f>IF(OR(ER26=$ER$8,ER26=$ER$9,FY26&gt;0,FZ26&gt;0),SRM5.3,"")</f>
        <v/>
      </c>
      <c r="BU26" s="94" t="str">
        <f>IF(COUNTIF(BH26:BT26,"&lt;1")=13,"5",IF(COUNTIF(BH26:BQ26,"&lt;1")=10,"4",IF(COUNTIF(BH26:BN26,"&lt;1")=7,"3",IF(COUNTIF(BH26:BK26,"&lt;1")=4,"2","1"))))</f>
        <v>2</v>
      </c>
      <c r="BV26" s="129">
        <f>IF(BU26="1",SUM(BH26:BK26)+1,IF(BU26="2",SUM(BL26:BN26)+2,IF(BU26="3",SUM(BO26:BQ26)+3,IF(BU26="4",SUM(BR26:BT26)+4,5))))</f>
        <v>2.9</v>
      </c>
      <c r="BW26" s="41">
        <f>IF(OR(EY26=$EY$1,EY26=$EY$4,EY26=$EY$5,EY26=$EY$6,EY26=$EY$7,EZ26&gt;0,FF26=$FF$1,FF26=$FF$2,FF26=$FF$5,FF26=$FF$6,FG26=$FG$1,FG26=$FG$2,FG26=$FG$5,FG26=$FG$6),LHR2.1,"")</f>
        <v>0.4</v>
      </c>
      <c r="BX26" s="6">
        <f>IF(OR(FB26=$FB$1,FB26=$FB$2,FB26=$FB$5,FB26=$FB$6,EZ26&gt;0),LHR2.2,"")</f>
        <v>0.1</v>
      </c>
      <c r="BY26" s="6">
        <f>IF(OR(EY26=$EY$1,EY26=$EY$4,EY26=$EY$5,EY26=$EY$6,EY26=$EY$7,EZ26&gt;0,FF26=$FF$1,FF26=$FF$2,FF26=$FF$5,FF26=$FF$6,FG26=$FG$1,FG26=$FG$2,FG26=$FG$5,FG26=$FG$6),LHR2.3,"")</f>
        <v>0.25</v>
      </c>
      <c r="BZ26" s="6">
        <f>IF(OR(EY26=$EY$1,EY26=$EY$4,EY26=$EY$5,EY26=$EY$6,EY26=$EY$7,EZ26&gt;0,FF26=$FF$1,FF26=$FF$2,FF26=$FF$5,FF26=$FF$6,FG26=$FG$1,FG26=$FG$2,FG26=$FG$5,FG26=$FG$6),LHR2.4,"")</f>
        <v>0.25</v>
      </c>
      <c r="CA26" s="40">
        <f>IF(OR(EY26=$EY$1,EY26=$EY$5,EY26=$EY$6,EY26=$EY$7,EZ26&gt;0,FF26=$FF$1,FF26=$FF$2,FF26=$FF$5,FF26=$FF$6,FG26=$FG$1,FG26=$FG$2,FG26=$FG$5,FG26=$FG$6),LHR3.1,"")</f>
        <v>0.25</v>
      </c>
      <c r="CB26" s="6">
        <f>IF(OR(FB26=$FB$1,FB26=$FB$5,EZ26&gt;0),LHR3.2,"")</f>
        <v>0.1</v>
      </c>
      <c r="CC26" s="6">
        <f>IF(OR(FB26=$FB$1,FB26=$FB$2,FB26=$FB$5,FB26=$FB$6,EZ26&gt;0),LHR3.3,"")</f>
        <v>0.15</v>
      </c>
      <c r="CD26" s="6">
        <f>IF(OR(EZ26&gt;0,GA26=$GA$1,FF26=$FF$5,FF26=$FF$6,FF26=$FF$1,FF26=$FF$2,GA26=$GA$2,GA26=$GA$3,GA26=$GA$4),LHR3.4,"")</f>
        <v>0.05</v>
      </c>
      <c r="CE26" s="6">
        <f>IF(OR(EZ26&gt;0,GB26=$GB$1,FG26=$FG$5,FG26=$FG$6,FG26=$FG$1,FG26=$FG$2,GB26=$GB$2,GB26=$GB$3,GB26=$GB$4),LHR3.5,"")</f>
        <v>0.05</v>
      </c>
      <c r="CF26" s="6">
        <f>IF(OR(EY26=$EY$1,EY26=$EY$4,EY26=$EY$5,EY26=$EY$6,EY26=$EY$7,EZ26&gt;0),LHR3.6,"")</f>
        <v>0.05</v>
      </c>
      <c r="CG26" s="6">
        <f>IF(OR(EZ26&gt;0,FC26=$FC$1,FC26=$FC$2,FC26=$FC$3,FC26=$FC$4),LHR3.7,"")</f>
        <v>0.05</v>
      </c>
      <c r="CH26" s="6">
        <f>IF(OR(GD26=$GD$1,GD26=$GD$3,EZ26&gt;0),LHR3.8,"")</f>
        <v>0.05</v>
      </c>
      <c r="CI26" s="6">
        <f>IF(OR(EZ26&gt;0,FF26=$FF$2,FF26=$FF$6,FE26=$FE$2,FE26=$FE$6,FI26=$FI$2,FI26=$FI$6,FG26=$FG$2,FG26=$FG$6),LHR3.9,"")</f>
        <v>0.2</v>
      </c>
      <c r="CJ26" s="6">
        <f>IF(OR(EZ26&gt;0,FA26&gt;0),LHR3.10,"")</f>
        <v>0.05</v>
      </c>
      <c r="CK26" s="40">
        <f>IF(OR(EY26=$EY$1,EY26=$EY$6,EY26=$EY$7,EZ26&gt;0,FF26=$FF$1,FF26=$FF$2,FF26=$FF$5,FF26=$FF$6,FG26=$FG$1,FG26=$FG$2,FG26=$FG$5,FG26=$FG$6),LHR4.1,"")</f>
        <v>0.15</v>
      </c>
      <c r="CL26" s="6">
        <f>IF(OR(FB26=$FB$1,FB26=$FB$5,EZ26&gt;0),LHR4.2,"")</f>
        <v>0.15</v>
      </c>
      <c r="CM26" s="6">
        <f>IF(OR(EZ26&gt;0,GA26=$GA$2,GA26=$GA$4),LHR4.3,"")</f>
        <v>0.05</v>
      </c>
      <c r="CN26" s="6">
        <f>IF(OR(EZ26&gt;0,GB26=$GB$2,GB26=$GB$4),LHR4.4,"")</f>
        <v>0.05</v>
      </c>
      <c r="CO26" s="6">
        <f>IF(OR(EZ26&gt;0,FC26=$FC$1,FC26=$FC$3,FC26=$FC$4),LHR4.5,"")</f>
        <v>0.1</v>
      </c>
      <c r="CP26" s="6" t="str">
        <f>IF(OR(GE26=$GE$1,GE26=$GE$2,GE26=$GE$4,GE26=$GE$5),LHR4.6,"")</f>
        <v/>
      </c>
      <c r="CQ26" s="6">
        <f>IF(OR(EZ26&gt;0,FF26=$FF$2,FF26=$FF$6,FE26=$FE$2,FE26=$FE$6,FI26=$FI$2,FI26=$FI$6,FG26=$FG$2,FG26=$FG$6),LHR4.7,"")</f>
        <v>0.1</v>
      </c>
      <c r="CR26" s="6">
        <f>IF(OR(EZ26&gt;0,FG26=$FG$1,FG26=$FG$2,FG26=$FG$5,FG26=$FG$6),LHR4.8,"")</f>
        <v>0.1</v>
      </c>
      <c r="CS26" s="6" t="str">
        <f>IF(OR(FE26=$FE$1,FE26=$FE$2,FE26=$FE$5,FE26=$FE$6),LHR4.9,"")</f>
        <v/>
      </c>
      <c r="CT26" s="6">
        <f>IF(OR(FM26=$FM$1,FM26=$FM$3,EZ26&gt;0),LHR4.10,"")</f>
        <v>0.05</v>
      </c>
      <c r="CU26" s="6" t="str">
        <f>IF(OR(GF26=$GF$2,GF26=$GF$6),LHR4.11,"")</f>
        <v/>
      </c>
      <c r="CV26" s="6" t="str">
        <f>IF(OR(EO26=$EO$1,EO26=$EO$3),LHR4.12,"")</f>
        <v/>
      </c>
      <c r="CW26" s="40">
        <f>IF(OR(EY26=$EY$1,EY26=$EY$7,EZ26&gt;0,FF26=$FF$1,FF26=$FF$2,FF26=$FF$5,FF26=$FF$6,FG26=$FG$1,FG26=$FG$2,FG26=$FG$5,FG26=$FG$6),LHR5.1,"")</f>
        <v>0.25</v>
      </c>
      <c r="CX26" s="6" t="str">
        <f>IF(AND(FZ26&gt;0,OR(EY26=$EY$1,EY26=$EY$4,EY26=$EY$5,EY26=$EY$6,EY26=$EY$7)),LHR5.2,"")</f>
        <v/>
      </c>
      <c r="CY26" s="6">
        <f>IF(OR(EZ26&gt;0,FC26=$FC$1,FC26=$FC$4),LHR5.3,"")</f>
        <v>0.05</v>
      </c>
      <c r="CZ26" s="6" t="str">
        <f>IF(OR(GE26=$GE$1,GE26=$GE$3,GE26=$GE$4,GE26=$GE$6),LHR5.4,"")</f>
        <v/>
      </c>
      <c r="DA26" s="6">
        <f>IF(OR(EZ26&gt;0,FF26=$FF$2,FF26=$FF$6,FE26=$FE$2,FE26=$FE$6,FI26=$FI$2,FI26=$FI$6,FG26=$FG$2,FG26=$FG$6),LHR5.5,"")</f>
        <v>0.1</v>
      </c>
      <c r="DB26" s="6" t="str">
        <f>IF(OR(FG26=$FG$2,FG26=$FG$6),LHR5.6,"")</f>
        <v/>
      </c>
      <c r="DC26" s="6" t="str">
        <f>IF(OR(FI26=$FI$1,FI26=$FI$2,FI26=$FI$5,FI26=$FI$6,FY26&gt;0),LHR5.7,"")</f>
        <v/>
      </c>
      <c r="DD26" s="6" t="str">
        <f>IF(OR(GC26=$GC$1,GC26=$GC$2),LHR5.8,"")</f>
        <v/>
      </c>
      <c r="DE26" s="38">
        <f>IF(OR(GF26="",GF26=$GF$3,GF26=$GF$4,GF26=$GF$7,GF26=$GF$8),LHR5.9,"")</f>
        <v>0.05</v>
      </c>
      <c r="DF26" s="7" t="str">
        <f>IF(E26&lt;2009,"N/A",IF(COUNTIF(BW26:DE26,"&lt;1")=35,"5",IF(COUNTIF(BW26:CV26,"&lt;1")=26,"4",IF(COUNTIF(BW26:CJ26,"&lt;1")=14,"3",IF(COUNTIF(BW26:BZ26,"&lt;1")=4,"2","1")))))</f>
        <v>3</v>
      </c>
      <c r="DG26" s="129">
        <f>IF(DF26="N/A","N/A",IF(DF26="1",SUM(BW26:BZ26)+1,IF(DF26="2",SUM(CA26:CJ26)+2,IF(DF26="3",SUM(CK26:CV26)+3,IF(DF26="4",SUM(CW26:DE26)+4,5)))))</f>
        <v>3.75</v>
      </c>
      <c r="DH26" s="41">
        <f>IF(OR(EY26=$EY$1,EY26=$EY$8,EZ26&gt;0,FF26=$FF$1,FF26=$FF$2,FF26=$FF$7,FF26=$FF$8,FG26=$FG$1,FG26=$FG$2,FG26=$FG$7,FG26=$FG$8),ES2.1,"")</f>
        <v>0.4</v>
      </c>
      <c r="DI26" s="6">
        <f>IF(OR(FB26=$FB$1,FB26=$FB$2,FB26=$FB$7,FB26=$FB$8,EZ26&gt;0),ES2.2,"")</f>
        <v>0.1</v>
      </c>
      <c r="DJ26" s="6">
        <f>IF(OR(EY26=$EY$1,EY26=$EY$8,EZ26&gt;0,FF26=$FF$1,FF26=$FF$2,FF26=$FF$7,FF26=$FF$8,FG26=$FG$1,FG26=$FG$2,FG26=$FG$7,FG26=$FG$8),ES2.3,"")</f>
        <v>0.25</v>
      </c>
      <c r="DK26" s="6">
        <f>IF(OR(EY26=$EY$1,EY26=$EY$8,EZ26&gt;0,FF26=$FF$1,FF26=$FF$2,FF26=$FF$7,FF26=$FF$8,FG26=$FG$1,FG26=$FG$2,FG26=$FG$7,FG26=$FG$8),ES2.4,"")</f>
        <v>0.25</v>
      </c>
      <c r="DL26" s="40">
        <f>IF(OR(FB26=$FB$1,FB26=$FB$7,EZ26&gt;0),ES3.1,"")</f>
        <v>0.1</v>
      </c>
      <c r="DM26" s="6">
        <f>IF(OR(FB26=$FB$1,FB26=$FB$2,FB26=$FB$7,FB26=$FB$8,EZ26&gt;0),ES3.2,"")</f>
        <v>0.15</v>
      </c>
      <c r="DN26" s="6">
        <f>IF(OR(EZ26&gt;0,FF26=$FF$1,FF26=$FF$2,FF26=$FF$7,FF26=$FF$8,GA26=$GA$1,GA26=$GA$2,GA26=$GA$5,GA26=$GA$6),ES3.3,"")</f>
        <v>0.05</v>
      </c>
      <c r="DO26" s="6">
        <f>IF(OR(EZ26&gt;0,FG26=$FG$1,FG26=$FG$2,FG26=$FG$7,FG26=$FG$8,GB26=$GB$1,GB26=$GB$2,GB26=$GB$5,GB26=$GB$6),ES3.4,"")</f>
        <v>0.05</v>
      </c>
      <c r="DP26" s="6">
        <f>IF(OR(EY26=$EY$1,EY26=$EY$8,EZ26&gt;0),ES3.5,"")</f>
        <v>0.25</v>
      </c>
      <c r="DQ26" s="6">
        <f>IF(OR(EZ26&gt;0,FC26=$FC$1,FC26=$FC$5),ES3.6,"")</f>
        <v>0.05</v>
      </c>
      <c r="DR26" s="6">
        <f>IF(OR(GD26=$GD$1,GD26=$GD$4,EZ26&gt;0),ES3.7,"")</f>
        <v>0.1</v>
      </c>
      <c r="DS26" s="6">
        <f>IF(OR(EZ26&gt;0,FF26=$FF$2,FF26=$FF$8,FE26=$FE$2,FE26=$FE$8,FI26=$FI$2,FI26=$FI$8,FG26=$FG$2,FG26=$FG$8),ES3.8,"")</f>
        <v>0.2</v>
      </c>
      <c r="DT26" s="6">
        <f>IF(OR(EZ26&gt;0),ES3.9,"")</f>
        <v>0.05</v>
      </c>
      <c r="DU26" s="40">
        <f>IF(OR(FB26=$FB$1,FB26=$FB$7,EZ26&gt;0),ES4.1,"")</f>
        <v>0.2</v>
      </c>
      <c r="DV26" s="6">
        <f>IF(OR(EZ26&gt;0,GA26=$GA$2,GA26=$GA$6),ES4.2,"")</f>
        <v>0.05</v>
      </c>
      <c r="DW26" s="6">
        <f>IF(OR(EZ26&gt;0,GB26=$GB$2,GB26=$GB$6),ES4.3,"")</f>
        <v>0.1</v>
      </c>
      <c r="DX26" s="6" t="str">
        <f>IF(OR(GE26=$GE$1,GE26=$GE$2,GE26=$GE$7,GE26=$GE$8),ES4.4,"")</f>
        <v/>
      </c>
      <c r="DY26" s="6">
        <f>IF(OR(EZ26&gt;0,FF26=$FF$2,FF26=$FF$8,FE26=$FE$2,FE26=$FE$8,FI26=$FI$2,FI26=$FI$8,FG26=$FG$2,FG26=$FG$8),ES4.5,"")</f>
        <v>0.1</v>
      </c>
      <c r="DZ26" s="6">
        <f>IF(OR(EZ26&gt;0,FG26=$FG$1,FG26=$FG$2,FG26=$FG$7,FG26=$FG$8),ES4.6,"")</f>
        <v>0.1</v>
      </c>
      <c r="EA26" s="6" t="str">
        <f>IF(OR(FE26=$FE$1,FE26=$FE$2,FE26=$FE$7,FE26=$FE$8),ES4.7,"")</f>
        <v/>
      </c>
      <c r="EB26" s="6">
        <f>IF(OR(FM26=$FM$1,FM26=$FM$4,EZ26&gt;0),ES4.8,"")</f>
        <v>0.1</v>
      </c>
      <c r="EC26" s="6" t="str">
        <f>IF(OR(GF26=$GF$2,GF26=$GF$8),ES4.9,"")</f>
        <v/>
      </c>
      <c r="ED26" s="6" t="str">
        <f>IF(OR(EO26=$EO$1,EO26=$EO$3),ES4.10,"")</f>
        <v/>
      </c>
      <c r="EE26" s="40" t="str">
        <f>IF(OR(AND(FZ26&gt;0,EY26=$EY$1), AND(FZ26&gt;0,EY26=$EY$8)),ES5.1,"")</f>
        <v/>
      </c>
      <c r="EF26" s="6" t="str">
        <f>IF(OR(GE26=$GE$1,GE26=$GE$3,GE26=$GE$7,GE26=$GE$9),ES5.2,"")</f>
        <v/>
      </c>
      <c r="EG26" s="6">
        <f>IF(OR(EZ26&gt;0,FF26=$FF$2,FF26=$FF$8,FE26=$FE$2,FE26=$FE$8,FI26=$FI$2,FI26=$FI$8,FG26=$FG$2,FG26=$FG$8),ES5.3,"")</f>
        <v>0.15</v>
      </c>
      <c r="EH26" s="6" t="str">
        <f>IF(OR(FG26=$FG$2,FG26=$FG$8),ES5.4,"")</f>
        <v/>
      </c>
      <c r="EI26" s="6" t="str">
        <f>IF(OR(FI26=$FI$1,FI26=$FI$2,FI26=$FI$7,FI26=$FI$8,FY26&gt;0),ES5.5,"")</f>
        <v/>
      </c>
      <c r="EJ26" s="6" t="str">
        <f>IF(OR(GC26=$GC$1,GC26=$GC$3),ES5.6,"")</f>
        <v/>
      </c>
      <c r="EK26" s="38">
        <f>IF(OR(GF26="",GF26=$GF$3,GF26=$GF$4,GF26=$GF$5,GF26=$GF$6),ES5.7,"")</f>
        <v>0.1</v>
      </c>
      <c r="EL26" s="104" t="str">
        <f>IF(E26&lt;2010,"N/A",IF(COUNTIF(DH26:EK26,"&lt;1")=30,"5",IF(COUNTIF(DH26:ED26,"&lt;1")=23,"4",IF(COUNTIF(DH26:DT26,"&lt;1")=13,"3",IF(COUNTIF(DH26:DK26,"&lt;1")=4,"2","1")))))</f>
        <v>3</v>
      </c>
      <c r="EM26" s="129">
        <f>IF(EL26="N/A","N/A",IF(EL26="1",SUM(DH26:DK26)+1,IF(EL26="2",SUM(DL26:DT26)+2,IF(EL26="3",SUM(DU26:ED26)+3,IF(EL26="4",SUM(EE26:EK26)+4,5)))))</f>
        <v>3.65</v>
      </c>
      <c r="EN26" s="1"/>
      <c r="EO26" s="43"/>
      <c r="EP26" s="1"/>
      <c r="EQ26" s="1"/>
      <c r="ER26" s="43"/>
      <c r="ES26" s="1" t="s">
        <v>3</v>
      </c>
      <c r="ET26" s="1"/>
      <c r="EV26" s="44"/>
      <c r="EW26" s="42" t="s">
        <v>4</v>
      </c>
      <c r="EX26" s="42" t="s">
        <v>1</v>
      </c>
      <c r="EZ26" s="42" t="s">
        <v>1</v>
      </c>
      <c r="FB26" s="42" t="s">
        <v>6</v>
      </c>
      <c r="FC26" s="44" t="s">
        <v>5</v>
      </c>
      <c r="FD26" s="42" t="s">
        <v>17</v>
      </c>
      <c r="FE26" s="1"/>
      <c r="FF26" s="42" t="s">
        <v>18</v>
      </c>
      <c r="FG26" s="42" t="s">
        <v>8</v>
      </c>
      <c r="FI26" s="44"/>
      <c r="FJ26" s="42" t="s">
        <v>9</v>
      </c>
      <c r="FK26" s="1"/>
      <c r="FL26" s="1"/>
      <c r="FM26" s="1" t="s">
        <v>5</v>
      </c>
      <c r="FN26" s="1"/>
      <c r="FO26" s="1"/>
      <c r="FT26" s="1"/>
      <c r="FU26" s="1"/>
      <c r="FX26" s="44" t="s">
        <v>1</v>
      </c>
      <c r="FY26" s="1"/>
      <c r="FZ26" s="44"/>
      <c r="GA26" s="43"/>
      <c r="GB26" s="1"/>
      <c r="GC26" s="44"/>
      <c r="GF26" s="45"/>
      <c r="GG26" s="74"/>
      <c r="GH26" s="42">
        <f>COUNTIF(EO26:GF26,"*")</f>
        <v>12</v>
      </c>
    </row>
    <row r="27" spans="1:190" s="42" customFormat="1" x14ac:dyDescent="0.25">
      <c r="A27" s="42" t="e">
        <f>VLOOKUP(C27,Sheet1!$A$1:$B$65,2,)</f>
        <v>#N/A</v>
      </c>
      <c r="B27" s="46" t="s">
        <v>302</v>
      </c>
      <c r="C27" s="47" t="s">
        <v>303</v>
      </c>
      <c r="D27" s="47"/>
      <c r="E27" s="60">
        <v>2013</v>
      </c>
      <c r="F27" s="5">
        <f>IF(OR(ER27=$ER$1,ER27=$ER$2,ER27=$ER$3,ER27=$ER$6,ER27=$ER$7,ES27&gt;0,EW27&gt;0,EY27&gt;0,EU27&gt;0,EZ27&gt;0,FD27&gt;0,FF27&gt;0,FG27&gt;0,FI27&gt;0,FE27&gt;0),SM_2.1,"")</f>
        <v>0.2</v>
      </c>
      <c r="G27" s="5">
        <f>IF(OR(EO27=$EO$4,EQ27&gt;0,ER27=$ER$1, ER27=$ER$2,ER27=$ER$3,ER27=$ER$4,ES27&gt;0,EV27&gt;0,EZ27&gt;0,FD27&gt;0,FF27&gt;0,FG27&gt;0,FI27&gt;0,FE27&gt;0),SM_2.2,"")</f>
        <v>0.35</v>
      </c>
      <c r="H27" s="6">
        <f>IF(OR(EO27&gt;0,EP27&gt;0,EQ27&gt;0,ER27=$ER$1,ER27=$ER$2,ER27=$ER$3,ER27=$ER$4,ER27=$ER$6,ER27=$ER$7,ES27&gt;0,ET27&gt;0,EV27&gt;0,EZ27&gt;0,FD27&gt;0,FF27&gt;0,FG27&gt;0,FI27&gt;0,FE27&gt;0),SM_2.3,"")</f>
        <v>0.3</v>
      </c>
      <c r="I27" s="38">
        <f>IF(OR(ER27=$ER$1,ER27=$ER$2,ER27=$ER$3,ER27=$ER$6,ER27=$ER$7,ES27&gt;0,EW27=$EW$2,EW27=$EW$3,EW27=$EW$4,EY27&gt;0,EU27&gt;0,EZ27&gt;0,FD27&gt;0,FF27&gt;0,FG27&gt;0,FI27&gt;0,FE27&gt;0),SM_2.4,"")</f>
        <v>0.15</v>
      </c>
      <c r="J27" s="6">
        <f>IF(OR(ER27=$ER$3,EW27=$EW$2,EW27=$EW$3,EW27=$EW$4,EY27&gt;0,EU27&gt;0,EZ27&gt;0,FD27&gt;0,FF27&gt;0,FG27&gt;0,FI27&gt;0,FE27&gt;0),SM_3.1,"")</f>
        <v>0.3</v>
      </c>
      <c r="K27" s="6">
        <f>IF(OR(EZ27&gt;0,FD27&gt;0,FF27&gt;0,FG27&gt;0,FI27&gt;0,FE27&gt;0),SM_3.2,"")</f>
        <v>0.3</v>
      </c>
      <c r="L27" s="38">
        <f>IF(OR(ER27=$ER$1,ER27=$ER$3,ER27=$ER$6,ER27=$ER$7,EV27&gt;0,EW27=$EW$2,EW27=$EW$3,EW27=$EW$4,EY27&gt;0,EU27&gt;0,EZ27&gt;0,FD27&gt;0,FF27&gt;0,FG27&gt;0,FI27&gt;0,FE27&gt;0),SM_3.3,"")</f>
        <v>0.4</v>
      </c>
      <c r="M27" s="6" t="str">
        <f>IF(OR(ES27&gt;0,EU27&gt;1),SM_4.1,"")</f>
        <v/>
      </c>
      <c r="N27" s="6" t="str">
        <f>IF(OR(EZ27&gt;0,FD27=$FD$2,FF27=$FF$2,FF27=$FF$4,FF27=$FF$6,FF27=$FF$8,FG27&gt;0,FI27&gt;0,FE27&gt;0),SM_4.2,"")</f>
        <v/>
      </c>
      <c r="O27" s="6" t="str">
        <f>IF(OR(EZ27&gt;0,FD27=$FD$2,FE27=$FE$2,FE27=$FE$4,FE27=$FE$6,FE27=$FE$8,FF27=$FF$2,FF27=$FF$4,FF27=$FF$6,FF27=$FF$8,FG27=$FG$2,FG27=$FG$4,FG27=$FG$6,FG27=$FG$8,FI27=$FI$2,FI27=$FI$4,FI27=$FI$6,FI27=$FI$8),SM_4.3,"")</f>
        <v/>
      </c>
      <c r="P27" s="6" t="str">
        <f>IF(OR(FD27&gt;0,FI27&gt;0),SM_4.4,"")</f>
        <v/>
      </c>
      <c r="Q27" s="38" t="str">
        <f>IF(OR(FQ27=$FQ$2,FQ27=$FQ$1),SM_4.5,"")</f>
        <v/>
      </c>
      <c r="R27" s="6" t="str">
        <f>IF(OR(ET27&gt;0),SM_5.1,"")</f>
        <v/>
      </c>
      <c r="S27" s="6" t="str">
        <f>IF(OR(FB27&gt;0),SM_5.2,"")</f>
        <v/>
      </c>
      <c r="T27" s="6" t="str">
        <f>IF(OR(FR27=$FR$1,FR27=$FR$2),SM_5.3,"")</f>
        <v/>
      </c>
      <c r="U27" s="38" t="str">
        <f>IF(OR(FY27&gt;0),SM_5.4,"")</f>
        <v/>
      </c>
      <c r="V27" s="94" t="str">
        <f>IF(COUNTIF(F27:U27,"&lt;1")=16,"5",IF(COUNTIF(F27:Q27,"&lt;1")=12,"4",IF(COUNTIF(F27:L27,"&lt;1")=7,"3",IF(COUNTIF(F27:I27,"&lt;1")=4,"2","1"))))</f>
        <v>3</v>
      </c>
      <c r="W27" s="129">
        <f>IF(V27="1",SUM(F27:I27)+1,IF(V27="2",SUM(J27:L27)+2,IF(V27="3",SUM(M27:Q27)+3,IF(V27="4",SUM(R27:U27)+4,5))))</f>
        <v>3</v>
      </c>
      <c r="X27" s="5">
        <f>IF(OR(EO27&gt;0,EP27&gt;0,EQ27&gt;0,ER27=$ER$1,ER27=$ER$2,ER27=$ER$3,ER27=$ER$4,ER27=$ER$6,ER27=$ER$7,ER27=$ER$8,ES27&gt;0,ET27&gt;0,EV27&gt;0,EZ27&gt;0,FD27&gt;0,FF27&gt;0,FG27&gt;0,FI27&gt;0,FE27&gt;0),SS_2.1,"")</f>
        <v>0.2</v>
      </c>
      <c r="Y27" s="5">
        <f>IF(OR(EO27=$EO$1,ER27=$ER$1,ER27=$ER$6,ER27=$ER$7,ER27=$ER$8,FJ27&gt;0),SS_2.2,"")</f>
        <v>0.3</v>
      </c>
      <c r="Z27" s="38">
        <f>IF(OR(FJ27&gt;0,FO27&gt;0),SS_2.3,"")</f>
        <v>0.5</v>
      </c>
      <c r="AA27" s="5">
        <f>IF(OR(FN27&gt;0,FJ27=$FJ$2,FJ27=$FJ$3),SS_3.1,"")</f>
        <v>0.2</v>
      </c>
      <c r="AB27" s="6" t="str">
        <f>IF(OR(FK27&gt;0),SS_3.2,"")</f>
        <v/>
      </c>
      <c r="AC27" s="38" t="str">
        <f>IF(OR(ES27&gt;0,ER27=$ER$1,ER27=$ER$4,ER27=$ER$8,FL27&gt;0),SS_3.3,"")</f>
        <v/>
      </c>
      <c r="AD27" s="6" t="str">
        <f>IF(AND(FK27&gt;0,FJ27=$FJ$2,FJ27=$FJ$3),SS_4.1,"")</f>
        <v/>
      </c>
      <c r="AE27" s="6">
        <f>IF(OR(FJ27=$FJ$2,FJ27=$FJ$3,EZ27&gt;0,FN27&gt;0),SS_4.2,"")</f>
        <v>0.2</v>
      </c>
      <c r="AF27" s="6">
        <f>IF(OR(EU27&gt;0,EW27=$EW$2,EW27=$EW$3,EW27=$EW$4,EY27&gt;0,EZ27&gt;0),SS_4.3,"")</f>
        <v>0.2</v>
      </c>
      <c r="AG27" s="6" t="str">
        <f>IF(OR(FJ27=$FJ$3,FQ27&gt;0,EZ27&gt;0),SS_4.4,"")</f>
        <v/>
      </c>
      <c r="AH27" s="6">
        <f>IF(OR(FE27&gt;0,FF27&gt;0,FG27&gt;0,FD27&gt;0,EZ27&gt;0,FI27&gt;0),SS_4.5,"")</f>
        <v>0.2</v>
      </c>
      <c r="AI27" s="38" t="str">
        <f>IF(OR(EV27&gt;0,FZ27&gt;0,FH27&gt;0,FD27&gt;0,FI27&gt;0),SS_4.6,"")</f>
        <v/>
      </c>
      <c r="AJ27" s="5" t="str">
        <f>IF(OR(FK27=$FK$3,FZ27=$FZ$1),SS_5.1,"")</f>
        <v/>
      </c>
      <c r="AK27" s="6" t="str">
        <f>IF(OR(FZ27=$FZ$1,FZ27=$FZ$2,FZ27=$FZ$4,FZ27=$FZ$5,FZ27=$FZ$7),SS_5.2,"")</f>
        <v/>
      </c>
      <c r="AL27" s="6" t="str">
        <f>IF(OR(FZ27=$FZ$4,FY27&gt;0,ER27=$ER$8),SS_5.3,"")</f>
        <v/>
      </c>
      <c r="AM27" s="6" t="str">
        <f>IF(FP27&gt;0,SS_5.4,"")</f>
        <v/>
      </c>
      <c r="AN27" s="94" t="str">
        <f>IF(COUNTIF(X27:AM27,"&lt;1")=16,"5",IF(COUNTIF(X27:AI27,"&lt;1")=12,"4",IF(COUNTIF(X27:AC27,"&lt;1")=6,"3",IF(COUNTIF(X27:Z27,"&lt;1")=3,"2","1"))))</f>
        <v>2</v>
      </c>
      <c r="AO27" s="129">
        <f>IF(AN27="1",SUM(X27:Z27)+1,IF(AN27="2",SUM(AA27:AC27)+2,IF(AN27="3",SUM(AD27:AI27)+3,IF(AN27="4",SUM(AJ27:AM27)+4,5))))</f>
        <v>2.2000000000000002</v>
      </c>
      <c r="AP27" s="5">
        <f>IF(OR(ES27&gt;0,ER27=$ER$1,EO27&gt;0,EP27&gt;0,EQ27&gt;0,EU27&gt;0,EV27&gt;0,FV27&gt;0,FD27&gt;0),CM2.1,"")</f>
        <v>0.25</v>
      </c>
      <c r="AQ27" s="6" t="str">
        <f>IF(OR(ES27&gt;0,ER27=$ER$1,ER27=$ER$5,ER27=$ER$3,ER27=$ER$8,ER27=$ER$9,FS27=$FS$3,FS27=$FS$4),CM2.2,"")</f>
        <v/>
      </c>
      <c r="AR27" s="6" t="str">
        <f>IF(OR(ES27&gt;0,ER27&gt;0,FV27&gt;0),CM2.3,"")</f>
        <v/>
      </c>
      <c r="AS27" s="38" t="str">
        <f>IF(OR(ES27&gt;0,ER27=$ER$1,ER27=$ER$3,ER27=$ER$8,ER27=$ER$9,FT27&gt;0),CM2.4,"")</f>
        <v/>
      </c>
      <c r="AT27" s="6" t="str">
        <f>IF(OR(FS27&gt;0),CM3.1,"")</f>
        <v/>
      </c>
      <c r="AU27" s="6" t="str">
        <f>IF(ER27=$ER$9,CM3.2,"")</f>
        <v/>
      </c>
      <c r="AV27" s="6" t="str">
        <f>IF(OR(FS27=$FS$3,FS27=$FS$4),CM3.3,"")</f>
        <v/>
      </c>
      <c r="AW27" s="6" t="str">
        <f>IF(OR(FQ27=$FQ$1,FQ27=$FQ$4,FR27=$FR$1,FR27=$FR$4),CM3.4,"")</f>
        <v/>
      </c>
      <c r="AX27" s="38" t="str">
        <f>IF(OR(FZ27=$FZ$1,FZ27=$FZ$2,FT27=$FT$3,FT27=$FT$2),CM3.5,"")</f>
        <v/>
      </c>
      <c r="AY27" s="6" t="str">
        <f>IF(OR(FS27&gt;0),CM4.1,"")</f>
        <v/>
      </c>
      <c r="AZ27" s="6" t="str">
        <f>IF(OR(FV27=$FV$2),CM4.2,"")</f>
        <v/>
      </c>
      <c r="BA27" s="38" t="str">
        <f>IF(OR(FZ27&gt;0,FT27=$FT$3),CM4.3,"")</f>
        <v/>
      </c>
      <c r="BB27" s="6" t="str">
        <f>IF(OR(FT27=$FT$3,FV27=$FV$3),CM5.1,"")</f>
        <v/>
      </c>
      <c r="BC27" s="6" t="str">
        <f>IF(OR(AND(FX27&gt;0,FQ27=$FQ$4), AND(FX27&gt;0,FQ27=$FQ$1)),CM5.2,"")</f>
        <v/>
      </c>
      <c r="BD27" s="6" t="str">
        <f>IF(OR(FZ27&gt;0),CM5.3,"")</f>
        <v/>
      </c>
      <c r="BE27" s="38" t="str">
        <f>IF(FU27=$FU$2,CM5.4,"")</f>
        <v/>
      </c>
      <c r="BF27" s="94" t="str">
        <f>IF(COUNTIF(AP27:BE27,"&lt;1")=16,"5",IF(COUNTIF(AP27:BA27,"&lt;1")=12,"4",IF(COUNTIF(AP27:AX27,"&lt;1")=9,"3",IF(COUNTIF(AP27:AS27,"&lt;1")=4,"2","1"))))</f>
        <v>1</v>
      </c>
      <c r="BG27" s="129">
        <f>IF(BF27="1",SUM(AP27:AS27)+1,IF(BF27="2",SUM(AT27:AX27)+2,IF(BF27="3",SUM(AY27:BA27)+3,IF(BF27="4",SUM(BB27:BE27)+4,5))))</f>
        <v>1.25</v>
      </c>
      <c r="BH27" s="5">
        <f>IF(OR(ER27=$ER$1,ER27=$ER$6,ER27=$ER$7,ER27=$ER$9,ES27&gt;0,EX27&gt;0,FD27&gt;0,FZ27&gt;0,EW27&gt;0,EY27&gt;0,EZ27&gt;0,EV27&gt;0,EU27&gt;0,FE27&gt;0,FF27&gt;0,FG27&gt;0,FI27&gt;0),SRM2.1,"")</f>
        <v>0.4</v>
      </c>
      <c r="BI27" s="5">
        <f>IF(OR(FD27&gt;0,FZ27&gt;0,ER27=$ER$7,EW27&gt;0,EX27&gt;0,EY27&gt;0,EZ27&gt;0,FE27&gt;0,FF27&gt;0,FG27&gt;0,FI27&gt;0),SRM2.2,"")</f>
        <v>0.4</v>
      </c>
      <c r="BJ27" s="6" t="str">
        <f>IF(OR(FX27&gt;0,FZ27&gt;0),SRM2.3,"")</f>
        <v/>
      </c>
      <c r="BK27" s="6">
        <f>IF(OR(FF27&gt;0,FD27&gt;0,FE27&gt;0,FZ27&gt;0,FG27&gt;0,FI27&gt;0),SRM2.4,"")</f>
        <v>0.2</v>
      </c>
      <c r="BL27" s="39">
        <f>IF(OR(FD27&gt;0,FZ27&gt;0,ER27=$ER$7,FE27&gt;0,FF27&gt;0,FG27&gt;0,FI27&gt;0,FP27&gt;0),SRM3.1,"")</f>
        <v>0.4</v>
      </c>
      <c r="BM27" s="6">
        <f>IF(OR(FD27&gt;0,FZ27&gt;0,ER27=$ER$7,EW27=$EW$2,EW27=$EW$3,EW27=$EW$4,EX27&gt;0,EY27&gt;0,EZ27&gt;0,FE27&gt;0,FF27&gt;0,FG27&gt;0,FI27&gt;0),SRM3.2,"")</f>
        <v>0.5</v>
      </c>
      <c r="BN27" s="6" t="str">
        <f>IF(OR(FP27&gt;0,FZ27&gt;0),SRM3.3,"")</f>
        <v/>
      </c>
      <c r="BO27" s="40" t="str">
        <f>IF(OR(FZ27&gt;1),SRM4.1,"")</f>
        <v/>
      </c>
      <c r="BP27" s="6" t="str">
        <f>IF(OR(ER27=$ER$8,ER27=$ER$9,EV27&gt;0,FQ27&gt;0,FR27&gt;0),SRM4.2,"")</f>
        <v/>
      </c>
      <c r="BQ27" s="6" t="str">
        <f>IF(OR(FW27&gt;0),SRM4.3,"")</f>
        <v/>
      </c>
      <c r="BR27" s="40" t="str">
        <f>IF(OR(GD27&gt;0,GE27&gt;0),SRM5.1,"")</f>
        <v/>
      </c>
      <c r="BS27" s="6" t="str">
        <f>IF(OR(ER27=$ER$8,ER27=$ER$9,FZ27&gt;0),SRM5.2,"")</f>
        <v/>
      </c>
      <c r="BT27" s="6" t="str">
        <f>IF(OR(ER27=$ER$8,ER27=$ER$9,FY27&gt;0,FZ27&gt;0),SRM5.3,"")</f>
        <v/>
      </c>
      <c r="BU27" s="94" t="str">
        <f>IF(COUNTIF(BH27:BT27,"&lt;1")=13,"5",IF(COUNTIF(BH27:BQ27,"&lt;1")=10,"4",IF(COUNTIF(BH27:BN27,"&lt;1")=7,"3",IF(COUNTIF(BH27:BK27,"&lt;1")=4,"2","1"))))</f>
        <v>1</v>
      </c>
      <c r="BV27" s="129">
        <f>IF(BU27="1",SUM(BH27:BK27)+1,IF(BU27="2",SUM(BL27:BN27)+2,IF(BU27="3",SUM(BO27:BQ27)+3,IF(BU27="4",SUM(BR27:BT27)+4,5))))</f>
        <v>2</v>
      </c>
      <c r="BW27" s="41">
        <f>IF(OR(EY27=$EY$1,EY27=$EY$4,EY27=$EY$5,EY27=$EY$6,EY27=$EY$7,EZ27&gt;0,FF27=$FF$1,FF27=$FF$2,FF27=$FF$5,FF27=$FF$6,FG27=$FG$1,FG27=$FG$2,FG27=$FG$5,FG27=$FG$6),LHR2.1,"")</f>
        <v>0.4</v>
      </c>
      <c r="BX27" s="6" t="str">
        <f>IF(OR(FB27=$FB$1,FB27=$FB$2,FB27=$FB$5,FB27=$FB$6,EZ27&gt;0),LHR2.2,"")</f>
        <v/>
      </c>
      <c r="BY27" s="6">
        <f>IF(OR(EY27=$EY$1,EY27=$EY$4,EY27=$EY$5,EY27=$EY$6,EY27=$EY$7,EZ27&gt;0,FF27=$FF$1,FF27=$FF$2,FF27=$FF$5,FF27=$FF$6,FG27=$FG$1,FG27=$FG$2,FG27=$FG$5,FG27=$FG$6),LHR2.3,"")</f>
        <v>0.25</v>
      </c>
      <c r="BZ27" s="6">
        <f>IF(OR(EY27=$EY$1,EY27=$EY$4,EY27=$EY$5,EY27=$EY$6,EY27=$EY$7,EZ27&gt;0,FF27=$FF$1,FF27=$FF$2,FF27=$FF$5,FF27=$FF$6,FG27=$FG$1,FG27=$FG$2,FG27=$FG$5,FG27=$FG$6),LHR2.4,"")</f>
        <v>0.25</v>
      </c>
      <c r="CA27" s="40">
        <f>IF(OR(EY27=$EY$1,EY27=$EY$5,EY27=$EY$6,EY27=$EY$7,EZ27&gt;0,FF27=$FF$1,FF27=$FF$2,FF27=$FF$5,FF27=$FF$6,FG27=$FG$1,FG27=$FG$2,FG27=$FG$5,FG27=$FG$6),LHR3.1,"")</f>
        <v>0.25</v>
      </c>
      <c r="CB27" s="6" t="str">
        <f>IF(OR(FB27=$FB$1,FB27=$FB$5,EZ27&gt;0),LHR3.2,"")</f>
        <v/>
      </c>
      <c r="CC27" s="6" t="str">
        <f>IF(OR(FB27=$FB$1,FB27=$FB$2,FB27=$FB$5,FB27=$FB$6,EZ27&gt;0),LHR3.3,"")</f>
        <v/>
      </c>
      <c r="CD27" s="6">
        <f>IF(OR(EZ27&gt;0,GA27=$GA$1,FF27=$FF$5,FF27=$FF$6,FF27=$FF$1,FF27=$FF$2,GA27=$GA$2,GA27=$GA$3,GA27=$GA$4),LHR3.4,"")</f>
        <v>0.05</v>
      </c>
      <c r="CE27" s="6" t="str">
        <f>IF(OR(EZ27&gt;0,GB27=$GB$1,FG27=$FG$5,FG27=$FG$6,FG27=$FG$1,FG27=$FG$2,GB27=$GB$2,GB27=$GB$3,GB27=$GB$4),LHR3.5,"")</f>
        <v/>
      </c>
      <c r="CF27" s="6">
        <f>IF(OR(EY27=$EY$1,EY27=$EY$4,EY27=$EY$5,EY27=$EY$6,EY27=$EY$7,EZ27&gt;0),LHR3.6,"")</f>
        <v>0.05</v>
      </c>
      <c r="CG27" s="6" t="str">
        <f>IF(OR(EZ27&gt;0,FC27=$FC$1,FC27=$FC$2,FC27=$FC$3,FC27=$FC$4),LHR3.7,"")</f>
        <v/>
      </c>
      <c r="CH27" s="6" t="str">
        <f>IF(OR(GD27=$GD$1,GD27=$GD$3,EZ27&gt;0),LHR3.8,"")</f>
        <v/>
      </c>
      <c r="CI27" s="6" t="str">
        <f>IF(OR(EZ27&gt;0,FF27=$FF$2,FF27=$FF$6,FE27=$FE$2,FE27=$FE$6,FI27=$FI$2,FI27=$FI$6,FG27=$FG$2,FG27=$FG$6),LHR3.9,"")</f>
        <v/>
      </c>
      <c r="CJ27" s="6" t="str">
        <f>IF(OR(EZ27&gt;0,FA27&gt;0),LHR3.10,"")</f>
        <v/>
      </c>
      <c r="CK27" s="40">
        <f>IF(OR(EY27=$EY$1,EY27=$EY$6,EY27=$EY$7,EZ27&gt;0,FF27=$FF$1,FF27=$FF$2,FF27=$FF$5,FF27=$FF$6,FG27=$FG$1,FG27=$FG$2,FG27=$FG$5,FG27=$FG$6),LHR4.1,"")</f>
        <v>0.15</v>
      </c>
      <c r="CL27" s="6" t="str">
        <f>IF(OR(FB27=$FB$1,FB27=$FB$5,EZ27&gt;0),LHR4.2,"")</f>
        <v/>
      </c>
      <c r="CM27" s="6" t="str">
        <f>IF(OR(EZ27&gt;0,GA27=$GA$2,GA27=$GA$4),LHR4.3,"")</f>
        <v/>
      </c>
      <c r="CN27" s="6" t="str">
        <f>IF(OR(EZ27&gt;0,GB27=$GB$2,GB27=$GB$4),LHR4.4,"")</f>
        <v/>
      </c>
      <c r="CO27" s="6" t="str">
        <f>IF(OR(EZ27&gt;0,FC27=$FC$1,FC27=$FC$3,FC27=$FC$4),LHR4.5,"")</f>
        <v/>
      </c>
      <c r="CP27" s="6" t="str">
        <f>IF(OR(GE27=$GE$1,GE27=$GE$2,GE27=$GE$4,GE27=$GE$5),LHR4.6,"")</f>
        <v/>
      </c>
      <c r="CQ27" s="6" t="str">
        <f>IF(OR(EZ27&gt;0,FF27=$FF$2,FF27=$FF$6,FE27=$FE$2,FE27=$FE$6,FI27=$FI$2,FI27=$FI$6,FG27=$FG$2,FG27=$FG$6),LHR4.7,"")</f>
        <v/>
      </c>
      <c r="CR27" s="6" t="str">
        <f>IF(OR(EZ27&gt;0,FG27=$FG$1,FG27=$FG$2,FG27=$FG$5,FG27=$FG$6),LHR4.8,"")</f>
        <v/>
      </c>
      <c r="CS27" s="6" t="str">
        <f>IF(OR(FE27=$FE$1,FE27=$FE$2,FE27=$FE$5,FE27=$FE$6),LHR4.9,"")</f>
        <v/>
      </c>
      <c r="CT27" s="6" t="str">
        <f>IF(OR(FM27=$FM$1,FM27=$FM$3,EZ27&gt;0),LHR4.10,"")</f>
        <v/>
      </c>
      <c r="CU27" s="6" t="str">
        <f>IF(OR(GF27=$GF$2,GF27=$GF$6),LHR4.11,"")</f>
        <v/>
      </c>
      <c r="CV27" s="6">
        <f>IF(OR(EO27=$EO$1,EO27=$EO$3),LHR4.12,"")</f>
        <v>0.05</v>
      </c>
      <c r="CW27" s="40">
        <f>IF(OR(EY27=$EY$1,EY27=$EY$7,EZ27&gt;0,FF27=$FF$1,FF27=$FF$2,FF27=$FF$5,FF27=$FF$6,FG27=$FG$1,FG27=$FG$2,FG27=$FG$5,FG27=$FG$6),LHR5.1,"")</f>
        <v>0.25</v>
      </c>
      <c r="CX27" s="6" t="str">
        <f>IF(AND(FZ27&gt;0,OR(EY27=$EY$1,EY27=$EY$4,EY27=$EY$5,EY27=$EY$6,EY27=$EY$7)),LHR5.2,"")</f>
        <v/>
      </c>
      <c r="CY27" s="6" t="str">
        <f>IF(OR(EZ27&gt;0,FC27=$FC$1,FC27=$FC$4),LHR5.3,"")</f>
        <v/>
      </c>
      <c r="CZ27" s="6" t="str">
        <f>IF(OR(GE27=$GE$1,GE27=$GE$3,GE27=$GE$4,GE27=$GE$6),LHR5.4,"")</f>
        <v/>
      </c>
      <c r="DA27" s="6" t="str">
        <f>IF(OR(EZ27&gt;0,FF27=$FF$2,FF27=$FF$6,FE27=$FE$2,FE27=$FE$6,FI27=$FI$2,FI27=$FI$6,FG27=$FG$2,FG27=$FG$6),LHR5.5,"")</f>
        <v/>
      </c>
      <c r="DB27" s="6" t="str">
        <f>IF(OR(FG27=$FG$2,FG27=$FG$6),LHR5.6,"")</f>
        <v/>
      </c>
      <c r="DC27" s="6" t="str">
        <f>IF(OR(FI27=$FI$1,FI27=$FI$2,FI27=$FI$5,FI27=$FI$6,FY27&gt;0),LHR5.7,"")</f>
        <v/>
      </c>
      <c r="DD27" s="6" t="str">
        <f>IF(OR(GC27=$GC$1,GC27=$GC$2),LHR5.8,"")</f>
        <v/>
      </c>
      <c r="DE27" s="38">
        <f>IF(OR(GF27="",GF27=$GF$3,GF27=$GF$4,GF27=$GF$7,GF27=$GF$8),LHR5.9,"")</f>
        <v>0.05</v>
      </c>
      <c r="DF27" s="7" t="str">
        <f>IF(E27&lt;2009,"N/A",IF(COUNTIF(BW27:DE27,"&lt;1")=35,"5",IF(COUNTIF(BW27:CV27,"&lt;1")=26,"4",IF(COUNTIF(BW27:CJ27,"&lt;1")=14,"3",IF(COUNTIF(BW27:BZ27,"&lt;1")=4,"2","1")))))</f>
        <v>1</v>
      </c>
      <c r="DG27" s="129">
        <f>IF(DF27="N/A","N/A",IF(DF27="1",SUM(BW27:BZ27)+1,IF(DF27="2",SUM(CA27:CJ27)+2,IF(DF27="3",SUM(CK27:CV27)+3,IF(DF27="4",SUM(CW27:DE27)+4,5)))))</f>
        <v>1.9</v>
      </c>
      <c r="DH27" s="41">
        <f>IF(OR(EY27=$EY$1,EY27=$EY$8,EZ27&gt;0,FF27=$FF$1,FF27=$FF$2,FF27=$FF$7,FF27=$FF$8,FG27=$FG$1,FG27=$FG$2,FG27=$FG$7,FG27=$FG$8),ES2.1,"")</f>
        <v>0.4</v>
      </c>
      <c r="DI27" s="6" t="str">
        <f>IF(OR(FB27=$FB$1,FB27=$FB$2,FB27=$FB$7,FB27=$FB$8,EZ27&gt;0),ES2.2,"")</f>
        <v/>
      </c>
      <c r="DJ27" s="6">
        <f>IF(OR(EY27=$EY$1,EY27=$EY$8,EZ27&gt;0,FF27=$FF$1,FF27=$FF$2,FF27=$FF$7,FF27=$FF$8,FG27=$FG$1,FG27=$FG$2,FG27=$FG$7,FG27=$FG$8),ES2.3,"")</f>
        <v>0.25</v>
      </c>
      <c r="DK27" s="6">
        <f>IF(OR(EY27=$EY$1,EY27=$EY$8,EZ27&gt;0,FF27=$FF$1,FF27=$FF$2,FF27=$FF$7,FF27=$FF$8,FG27=$FG$1,FG27=$FG$2,FG27=$FG$7,FG27=$FG$8),ES2.4,"")</f>
        <v>0.25</v>
      </c>
      <c r="DL27" s="40" t="str">
        <f>IF(OR(FB27=$FB$1,FB27=$FB$7,EZ27&gt;0),ES3.1,"")</f>
        <v/>
      </c>
      <c r="DM27" s="6" t="str">
        <f>IF(OR(FB27=$FB$1,FB27=$FB$2,FB27=$FB$7,FB27=$FB$8,EZ27&gt;0),ES3.2,"")</f>
        <v/>
      </c>
      <c r="DN27" s="6">
        <f>IF(OR(EZ27&gt;0,FF27=$FF$1,FF27=$FF$2,FF27=$FF$7,FF27=$FF$8,GA27=$GA$1,GA27=$GA$2,GA27=$GA$5,GA27=$GA$6),ES3.3,"")</f>
        <v>0.05</v>
      </c>
      <c r="DO27" s="6" t="str">
        <f>IF(OR(EZ27&gt;0,FG27=$FG$1,FG27=$FG$2,FG27=$FG$7,FG27=$FG$8,GB27=$GB$1,GB27=$GB$2,GB27=$GB$5,GB27=$GB$6),ES3.4,"")</f>
        <v/>
      </c>
      <c r="DP27" s="6">
        <f>IF(OR(EY27=$EY$1,EY27=$EY$8,EZ27&gt;0),ES3.5,"")</f>
        <v>0.25</v>
      </c>
      <c r="DQ27" s="6" t="str">
        <f>IF(OR(EZ27&gt;0,FC27=$FC$1,FC27=$FC$5),ES3.6,"")</f>
        <v/>
      </c>
      <c r="DR27" s="6" t="str">
        <f>IF(OR(GD27=$GD$1,GD27=$GD$4,EZ27&gt;0),ES3.7,"")</f>
        <v/>
      </c>
      <c r="DS27" s="6" t="str">
        <f>IF(OR(EZ27&gt;0,FF27=$FF$2,FF27=$FF$8,FE27=$FE$2,FE27=$FE$8,FI27=$FI$2,FI27=$FI$8,FG27=$FG$2,FG27=$FG$8),ES3.8,"")</f>
        <v/>
      </c>
      <c r="DT27" s="6" t="str">
        <f>IF(OR(EZ27&gt;0),ES3.9,"")</f>
        <v/>
      </c>
      <c r="DU27" s="40" t="str">
        <f>IF(OR(FB27=$FB$1,FB27=$FB$7,EZ27&gt;0),ES4.1,"")</f>
        <v/>
      </c>
      <c r="DV27" s="6" t="str">
        <f>IF(OR(EZ27&gt;0,GA27=$GA$2,GA27=$GA$6),ES4.2,"")</f>
        <v/>
      </c>
      <c r="DW27" s="6" t="str">
        <f>IF(OR(EZ27&gt;0,GB27=$GB$2,GB27=$GB$6),ES4.3,"")</f>
        <v/>
      </c>
      <c r="DX27" s="6" t="str">
        <f>IF(OR(GE27=$GE$1,GE27=$GE$2,GE27=$GE$7,GE27=$GE$8),ES4.4,"")</f>
        <v/>
      </c>
      <c r="DY27" s="6" t="str">
        <f>IF(OR(EZ27&gt;0,FF27=$FF$2,FF27=$FF$8,FE27=$FE$2,FE27=$FE$8,FI27=$FI$2,FI27=$FI$8,FG27=$FG$2,FG27=$FG$8),ES4.5,"")</f>
        <v/>
      </c>
      <c r="DZ27" s="6" t="str">
        <f>IF(OR(EZ27&gt;0,FG27=$FG$1,FG27=$FG$2,FG27=$FG$7,FG27=$FG$8),ES4.6,"")</f>
        <v/>
      </c>
      <c r="EA27" s="6" t="str">
        <f>IF(OR(FE27=$FE$1,FE27=$FE$2,FE27=$FE$7,FE27=$FE$8),ES4.7,"")</f>
        <v/>
      </c>
      <c r="EB27" s="6" t="str">
        <f>IF(OR(FM27=$FM$1,FM27=$FM$4,EZ27&gt;0),ES4.8,"")</f>
        <v/>
      </c>
      <c r="EC27" s="6" t="str">
        <f>IF(OR(GF27=$GF$2,GF27=$GF$8),ES4.9,"")</f>
        <v/>
      </c>
      <c r="ED27" s="6">
        <f>IF(OR(EO27=$EO$1,EO27=$EO$3),ES4.10,"")</f>
        <v>0.05</v>
      </c>
      <c r="EE27" s="40" t="str">
        <f>IF(OR(AND(FZ27&gt;0,EY27=$EY$1), AND(FZ27&gt;0,EY27=$EY$8)),ES5.1,"")</f>
        <v/>
      </c>
      <c r="EF27" s="6" t="str">
        <f>IF(OR(GE27=$GE$1,GE27=$GE$3,GE27=$GE$7,GE27=$GE$9),ES5.2,"")</f>
        <v/>
      </c>
      <c r="EG27" s="6" t="str">
        <f>IF(OR(EZ27&gt;0,FF27=$FF$2,FF27=$FF$8,FE27=$FE$2,FE27=$FE$8,FI27=$FI$2,FI27=$FI$8,FG27=$FG$2,FG27=$FG$8),ES5.3,"")</f>
        <v/>
      </c>
      <c r="EH27" s="6" t="str">
        <f>IF(OR(FG27=$FG$2,FG27=$FG$8),ES5.4,"")</f>
        <v/>
      </c>
      <c r="EI27" s="6" t="str">
        <f>IF(OR(FI27=$FI$1,FI27=$FI$2,FI27=$FI$7,FI27=$FI$8,FY27&gt;0),ES5.5,"")</f>
        <v/>
      </c>
      <c r="EJ27" s="6" t="str">
        <f>IF(OR(GC27=$GC$1,GC27=$GC$3),ES5.6,"")</f>
        <v/>
      </c>
      <c r="EK27" s="38">
        <f>IF(OR(GF27="",GF27=$GF$3,GF27=$GF$4,GF27=$GF$5,GF27=$GF$6),ES5.7,"")</f>
        <v>0.1</v>
      </c>
      <c r="EL27" s="104" t="str">
        <f>IF(E27&lt;2010,"N/A",IF(COUNTIF(DH27:EK27,"&lt;1")=30,"5",IF(COUNTIF(DH27:ED27,"&lt;1")=23,"4",IF(COUNTIF(DH27:DT27,"&lt;1")=13,"3",IF(COUNTIF(DH27:DK27,"&lt;1")=4,"2","1")))))</f>
        <v>1</v>
      </c>
      <c r="EM27" s="129">
        <f>IF(EL27="N/A","N/A",IF(EL27="1",SUM(DH27:DK27)+1,IF(EL27="2",SUM(DL27:DT27)+2,IF(EL27="3",SUM(DU27:ED27)+3,IF(EL27="4",SUM(EE27:EK27)+4,5)))))</f>
        <v>1.9</v>
      </c>
      <c r="EN27" s="1"/>
      <c r="EO27" s="43" t="s">
        <v>0</v>
      </c>
      <c r="EP27" s="1"/>
      <c r="EQ27" s="1"/>
      <c r="ER27" s="43"/>
      <c r="ES27" s="1"/>
      <c r="ET27" s="1"/>
      <c r="EV27" s="44"/>
      <c r="EW27" s="42" t="s">
        <v>4</v>
      </c>
      <c r="EY27" s="42" t="s">
        <v>5</v>
      </c>
      <c r="FC27" s="44"/>
      <c r="FE27" s="1"/>
      <c r="FF27" s="42" t="s">
        <v>8</v>
      </c>
      <c r="FI27" s="44"/>
      <c r="FJ27" s="42" t="s">
        <v>19</v>
      </c>
      <c r="FK27" s="1"/>
      <c r="FL27" s="1"/>
      <c r="FM27" s="1"/>
      <c r="FN27" s="1"/>
      <c r="FO27" s="1"/>
      <c r="FT27" s="1"/>
      <c r="FU27" s="1"/>
      <c r="FX27" s="44"/>
      <c r="FY27" s="1"/>
      <c r="FZ27" s="44"/>
      <c r="GA27" s="43"/>
      <c r="GB27" s="1"/>
      <c r="GC27" s="44"/>
      <c r="GF27" s="45"/>
      <c r="GG27" s="74"/>
      <c r="GH27" s="42">
        <f>COUNTIF(EO27:GF27,"*")</f>
        <v>5</v>
      </c>
    </row>
    <row r="28" spans="1:190" s="42" customFormat="1" x14ac:dyDescent="0.25">
      <c r="A28" s="42" t="e">
        <f>VLOOKUP(C28,Sheet1!$A$1:$B$65,2,)</f>
        <v>#N/A</v>
      </c>
      <c r="B28" s="46" t="s">
        <v>288</v>
      </c>
      <c r="C28" s="47" t="s">
        <v>289</v>
      </c>
      <c r="D28" s="47"/>
      <c r="E28" s="61">
        <v>2013</v>
      </c>
      <c r="F28" s="5">
        <f>IF(OR(ER28=$ER$1,ER28=$ER$2,ER28=$ER$3,ER28=$ER$6,ER28=$ER$7,ES28&gt;0,EW28&gt;0,EY28&gt;0,EU28&gt;0,EZ28&gt;0,FD28&gt;0,FF28&gt;0,FG28&gt;0,FI28&gt;0,FE28&gt;0),SM_2.1,"")</f>
        <v>0.2</v>
      </c>
      <c r="G28" s="5">
        <f>IF(OR(EO28=$EO$4,EQ28&gt;0,ER28=$ER$1, ER28=$ER$2,ER28=$ER$3,ER28=$ER$4,ES28&gt;0,EV28&gt;0,EZ28&gt;0,FD28&gt;0,FF28&gt;0,FG28&gt;0,FI28&gt;0,FE28&gt;0),SM_2.2,"")</f>
        <v>0.35</v>
      </c>
      <c r="H28" s="6">
        <f>IF(OR(EO28&gt;0,EP28&gt;0,EQ28&gt;0,ER28=$ER$1,ER28=$ER$2,ER28=$ER$3,ER28=$ER$4,ER28=$ER$6,ER28=$ER$7,ES28&gt;0,ET28&gt;0,EV28&gt;0,EZ28&gt;0,FD28&gt;0,FF28&gt;0,FG28&gt;0,FI28&gt;0,FE28&gt;0),SM_2.3,"")</f>
        <v>0.3</v>
      </c>
      <c r="I28" s="38">
        <f>IF(OR(ER28=$ER$1,ER28=$ER$2,ER28=$ER$3,ER28=$ER$6,ER28=$ER$7,ES28&gt;0,EW28=$EW$2,EW28=$EW$3,EW28=$EW$4,EY28&gt;0,EU28&gt;0,EZ28&gt;0,FD28&gt;0,FF28&gt;0,FG28&gt;0,FI28&gt;0,FE28&gt;0),SM_2.4,"")</f>
        <v>0.15</v>
      </c>
      <c r="J28" s="6">
        <f>IF(OR(ER28=$ER$3,EW28=$EW$2,EW28=$EW$3,EW28=$EW$4,EY28&gt;0,EU28&gt;0,EZ28&gt;0,FD28&gt;0,FF28&gt;0,FG28&gt;0,FI28&gt;0,FE28&gt;0),SM_3.1,"")</f>
        <v>0.3</v>
      </c>
      <c r="K28" s="6">
        <f>IF(OR(EZ28&gt;0,FD28&gt;0,FF28&gt;0,FG28&gt;0,FI28&gt;0,FE28&gt;0),SM_3.2,"")</f>
        <v>0.3</v>
      </c>
      <c r="L28" s="38">
        <f>IF(OR(ER28=$ER$1,ER28=$ER$3,ER28=$ER$6,ER28=$ER$7,EV28&gt;0,EW28=$EW$2,EW28=$EW$3,EW28=$EW$4,EY28&gt;0,EU28&gt;0,EZ28&gt;0,FD28&gt;0,FF28&gt;0,FG28&gt;0,FI28&gt;0,FE28&gt;0),SM_3.3,"")</f>
        <v>0.4</v>
      </c>
      <c r="M28" s="6">
        <f>IF(OR(ES28&gt;0,EU28&gt;1),SM_4.1,"")</f>
        <v>0.2</v>
      </c>
      <c r="N28" s="6">
        <f>IF(OR(EZ28&gt;0,FD28=$FD$2,FF28=$FF$2,FF28=$FF$4,FF28=$FF$6,FF28=$FF$8,FG28&gt;0,FI28&gt;0,FE28&gt;0),SM_4.2,"")</f>
        <v>0.2</v>
      </c>
      <c r="O28" s="6" t="str">
        <f>IF(OR(EZ28&gt;0,FD28=$FD$2,FE28=$FE$2,FE28=$FE$4,FE28=$FE$6,FE28=$FE$8,FF28=$FF$2,FF28=$FF$4,FF28=$FF$6,FF28=$FF$8,FG28=$FG$2,FG28=$FG$4,FG28=$FG$6,FG28=$FG$8,FI28=$FI$2,FI28=$FI$4,FI28=$FI$6,FI28=$FI$8),SM_4.3,"")</f>
        <v/>
      </c>
      <c r="P28" s="6">
        <f>IF(OR(FD28&gt;0,FI28&gt;0),SM_4.4,"")</f>
        <v>0.2</v>
      </c>
      <c r="Q28" s="38" t="str">
        <f>IF(OR(FQ28=$FQ$2,FQ28=$FQ$1),SM_4.5,"")</f>
        <v/>
      </c>
      <c r="R28" s="6" t="str">
        <f>IF(OR(ET28&gt;0),SM_5.1,"")</f>
        <v/>
      </c>
      <c r="S28" s="6">
        <f>IF(OR(FB28&gt;0),SM_5.2,"")</f>
        <v>0.2</v>
      </c>
      <c r="T28" s="6" t="str">
        <f>IF(OR(FR28=$FR$1,FR28=$FR$2),SM_5.3,"")</f>
        <v/>
      </c>
      <c r="U28" s="38" t="str">
        <f>IF(OR(FY28&gt;0),SM_5.4,"")</f>
        <v/>
      </c>
      <c r="V28" s="94" t="str">
        <f>IF(COUNTIF(F28:U28,"&lt;1")=16,"5",IF(COUNTIF(F28:Q28,"&lt;1")=12,"4",IF(COUNTIF(F28:L28,"&lt;1")=7,"3",IF(COUNTIF(F28:I28,"&lt;1")=4,"2","1"))))</f>
        <v>3</v>
      </c>
      <c r="W28" s="129">
        <f>IF(V28="1",SUM(F28:I28)+1,IF(V28="2",SUM(J28:L28)+2,IF(V28="3",SUM(M28:Q28)+3,IF(V28="4",SUM(R28:U28)+4,5))))</f>
        <v>3.6</v>
      </c>
      <c r="X28" s="5">
        <f>IF(OR(EO28&gt;0,EP28&gt;0,EQ28&gt;0,ER28=$ER$1,ER28=$ER$2,ER28=$ER$3,ER28=$ER$4,ER28=$ER$6,ER28=$ER$7,ER28=$ER$8,ES28&gt;0,ET28&gt;0,EV28&gt;0,EZ28&gt;0,FD28&gt;0,FF28&gt;0,FG28&gt;0,FI28&gt;0,FE28&gt;0),SS_2.1,"")</f>
        <v>0.2</v>
      </c>
      <c r="Y28" s="5">
        <f>IF(OR(EO28=$EO$1,ER28=$ER$1,ER28=$ER$6,ER28=$ER$7,ER28=$ER$8,FJ28&gt;0),SS_2.2,"")</f>
        <v>0.3</v>
      </c>
      <c r="Z28" s="38">
        <f>IF(OR(FJ28&gt;0,FO28&gt;0),SS_2.3,"")</f>
        <v>0.5</v>
      </c>
      <c r="AA28" s="5" t="str">
        <f>IF(OR(FN28&gt;0,FJ28=$FJ$2,FJ28=$FJ$3),SS_3.1,"")</f>
        <v/>
      </c>
      <c r="AB28" s="6">
        <f>IF(OR(FK28&gt;0),SS_3.2,"")</f>
        <v>0.4</v>
      </c>
      <c r="AC28" s="38">
        <f>IF(OR(ES28&gt;0,ER28=$ER$1,ER28=$ER$4,ER28=$ER$8,FL28&gt;0),SS_3.3,"")</f>
        <v>0.4</v>
      </c>
      <c r="AD28" s="6" t="str">
        <f>IF(AND(FK28&gt;0,FJ28=$FJ$2,FJ28=$FJ$3),SS_4.1,"")</f>
        <v/>
      </c>
      <c r="AE28" s="6" t="str">
        <f>IF(OR(FJ28=$FJ$2,FJ28=$FJ$3,EZ28&gt;0,FN28&gt;0),SS_4.2,"")</f>
        <v/>
      </c>
      <c r="AF28" s="6">
        <f>IF(OR(EU28&gt;0,EW28=$EW$2,EW28=$EW$3,EW28=$EW$4,EY28&gt;0,EZ28&gt;0),SS_4.3,"")</f>
        <v>0.2</v>
      </c>
      <c r="AG28" s="6" t="str">
        <f>IF(OR(FJ28=$FJ$3,FQ28&gt;0,EZ28&gt;0),SS_4.4,"")</f>
        <v/>
      </c>
      <c r="AH28" s="6">
        <f>IF(OR(FE28&gt;0,FF28&gt;0,FG28&gt;0,FD28&gt;0,EZ28&gt;0,FI28&gt;0),SS_4.5,"")</f>
        <v>0.2</v>
      </c>
      <c r="AI28" s="38">
        <f>IF(OR(EV28&gt;0,FZ28&gt;0,FH28&gt;0,FD28&gt;0,FI28&gt;0),SS_4.6,"")</f>
        <v>0.2</v>
      </c>
      <c r="AJ28" s="5">
        <f>IF(OR(FK28=$FK$3,FZ28=$FZ$1),SS_5.1,"")</f>
        <v>0.1</v>
      </c>
      <c r="AK28" s="6">
        <f>IF(OR(FZ28=$FZ$1,FZ28=$FZ$2,FZ28=$FZ$4,FZ28=$FZ$5,FZ28=$FZ$7),SS_5.2,"")</f>
        <v>0.35</v>
      </c>
      <c r="AL28" s="6" t="str">
        <f>IF(OR(FZ28=$FZ$4,FY28&gt;0,ER28=$ER$8),SS_5.3,"")</f>
        <v/>
      </c>
      <c r="AM28" s="6">
        <f>IF(FP28&gt;0,SS_5.4,"")</f>
        <v>0.35</v>
      </c>
      <c r="AN28" s="94" t="str">
        <f>IF(COUNTIF(X28:AM28,"&lt;1")=16,"5",IF(COUNTIF(X28:AI28,"&lt;1")=12,"4",IF(COUNTIF(X28:AC28,"&lt;1")=6,"3",IF(COUNTIF(X28:Z28,"&lt;1")=3,"2","1"))))</f>
        <v>2</v>
      </c>
      <c r="AO28" s="129">
        <f>IF(AN28="1",SUM(X28:Z28)+1,IF(AN28="2",SUM(AA28:AC28)+2,IF(AN28="3",SUM(AD28:AI28)+3,IF(AN28="4",SUM(AJ28:AM28)+4,5))))</f>
        <v>2.8</v>
      </c>
      <c r="AP28" s="5">
        <f>IF(OR(ES28&gt;0,ER28=$ER$1,EO28&gt;0,EP28&gt;0,EQ28&gt;0,EU28&gt;0,EV28&gt;0,FV28&gt;0,FD28&gt;0),CM2.1,"")</f>
        <v>0.25</v>
      </c>
      <c r="AQ28" s="6">
        <f>IF(OR(ES28&gt;0,ER28=$ER$1,ER28=$ER$5,ER28=$ER$3,ER28=$ER$8,ER28=$ER$9,FS28=$FS$3,FS28=$FS$4),CM2.2,"")</f>
        <v>0.25</v>
      </c>
      <c r="AR28" s="6">
        <f>IF(OR(ES28&gt;0,ER28&gt;0,FV28&gt;0),CM2.3,"")</f>
        <v>0.25</v>
      </c>
      <c r="AS28" s="38">
        <f>IF(OR(ES28&gt;0,ER28=$ER$1,ER28=$ER$3,ER28=$ER$8,ER28=$ER$9,FT28&gt;0),CM2.4,"")</f>
        <v>0.25</v>
      </c>
      <c r="AT28" s="6" t="str">
        <f>IF(OR(FS28&gt;0),CM3.1,"")</f>
        <v/>
      </c>
      <c r="AU28" s="6" t="str">
        <f>IF(ER28=$ER$9,CM3.2,"")</f>
        <v/>
      </c>
      <c r="AV28" s="6" t="str">
        <f>IF(OR(FS28=$FS$3,FS28=$FS$4),CM3.3,"")</f>
        <v/>
      </c>
      <c r="AW28" s="6" t="str">
        <f>IF(OR(FQ28=$FQ$1,FQ28=$FQ$4,FR28=$FR$1,FR28=$FR$4),CM3.4,"")</f>
        <v/>
      </c>
      <c r="AX28" s="38">
        <f>IF(OR(FZ28=$FZ$1,FZ28=$FZ$2,FT28=$FT$3,FT28=$FT$2),CM3.5,"")</f>
        <v>0.2</v>
      </c>
      <c r="AY28" s="6" t="str">
        <f>IF(OR(FS28&gt;0),CM4.1,"")</f>
        <v/>
      </c>
      <c r="AZ28" s="6" t="str">
        <f>IF(OR(FV28=$FV$2),CM4.2,"")</f>
        <v/>
      </c>
      <c r="BA28" s="38">
        <f>IF(OR(FZ28&gt;0,FT28=$FT$3),CM4.3,"")</f>
        <v>0.2</v>
      </c>
      <c r="BB28" s="6" t="str">
        <f>IF(OR(FT28=$FT$3,FV28=$FV$3),CM5.1,"")</f>
        <v/>
      </c>
      <c r="BC28" s="6" t="str">
        <f>IF(OR(AND(FX28&gt;0,FQ28=$FQ$4), AND(FX28&gt;0,FQ28=$FQ$1)),CM5.2,"")</f>
        <v/>
      </c>
      <c r="BD28" s="6">
        <f>IF(OR(FZ28&gt;0),CM5.3,"")</f>
        <v>0.25</v>
      </c>
      <c r="BE28" s="38" t="str">
        <f>IF(FU28=$FU$2,CM5.4,"")</f>
        <v/>
      </c>
      <c r="BF28" s="94" t="str">
        <f>IF(COUNTIF(AP28:BE28,"&lt;1")=16,"5",IF(COUNTIF(AP28:BA28,"&lt;1")=12,"4",IF(COUNTIF(AP28:AX28,"&lt;1")=9,"3",IF(COUNTIF(AP28:AS28,"&lt;1")=4,"2","1"))))</f>
        <v>2</v>
      </c>
      <c r="BG28" s="129">
        <f>IF(BF28="1",SUM(AP28:AS28)+1,IF(BF28="2",SUM(AT28:AX28)+2,IF(BF28="3",SUM(AY28:BA28)+3,IF(BF28="4",SUM(BB28:BE28)+4,5))))</f>
        <v>2.2000000000000002</v>
      </c>
      <c r="BH28" s="5">
        <f>IF(OR(ER28=$ER$1,ER28=$ER$6,ER28=$ER$7,ER28=$ER$9,ES28&gt;0,EX28&gt;0,FD28&gt;0,FZ28&gt;0,EW28&gt;0,EY28&gt;0,EZ28&gt;0,EV28&gt;0,EU28&gt;0,FE28&gt;0,FF28&gt;0,FG28&gt;0,FI28&gt;0),SRM2.1,"")</f>
        <v>0.4</v>
      </c>
      <c r="BI28" s="5">
        <f>IF(OR(FD28&gt;0,FZ28&gt;0,ER28=$ER$7,EW28&gt;0,EX28&gt;0,EY28&gt;0,EZ28&gt;0,FE28&gt;0,FF28&gt;0,FG28&gt;0,FI28&gt;0),SRM2.2,"")</f>
        <v>0.4</v>
      </c>
      <c r="BJ28" s="6">
        <f>IF(OR(FX28&gt;0,FZ28&gt;0),SRM2.3,"")</f>
        <v>0</v>
      </c>
      <c r="BK28" s="6">
        <f>IF(OR(FF28&gt;0,FD28&gt;0,FE28&gt;0,FZ28&gt;0,FG28&gt;0,FI28&gt;0),SRM2.4,"")</f>
        <v>0.2</v>
      </c>
      <c r="BL28" s="39">
        <f>IF(OR(FD28&gt;0,FZ28&gt;0,ER28=$ER$7,FE28&gt;0,FF28&gt;0,FG28&gt;0,FI28&gt;0,FP28&gt;0),SRM3.1,"")</f>
        <v>0.4</v>
      </c>
      <c r="BM28" s="6">
        <f>IF(OR(FD28&gt;0,FZ28&gt;0,ER28=$ER$7,EW28=$EW$2,EW28=$EW$3,EW28=$EW$4,EX28&gt;0,EY28&gt;0,EZ28&gt;0,FE28&gt;0,FF28&gt;0,FG28&gt;0,FI28&gt;0),SRM3.2,"")</f>
        <v>0.5</v>
      </c>
      <c r="BN28" s="6">
        <f>IF(OR(FP28&gt;0,FZ28&gt;0),SRM3.3,"")</f>
        <v>0.1</v>
      </c>
      <c r="BO28" s="40">
        <f>IF(OR(FZ28&gt;1),SRM4.1,"")</f>
        <v>0.4</v>
      </c>
      <c r="BP28" s="6" t="str">
        <f>IF(OR(ER28=$ER$8,ER28=$ER$9,EV28&gt;0,FQ28&gt;0,FR28&gt;0),SRM4.2,"")</f>
        <v/>
      </c>
      <c r="BQ28" s="6" t="str">
        <f>IF(OR(FW28&gt;0),SRM4.3,"")</f>
        <v/>
      </c>
      <c r="BR28" s="40" t="str">
        <f>IF(OR(GD28&gt;0,GE28&gt;0),SRM5.1,"")</f>
        <v/>
      </c>
      <c r="BS28" s="6">
        <f>IF(OR(ER28=$ER$8,ER28=$ER$9,FZ28&gt;0),SRM5.2,"")</f>
        <v>0.4</v>
      </c>
      <c r="BT28" s="6">
        <f>IF(OR(ER28=$ER$8,ER28=$ER$9,FY28&gt;0,FZ28&gt;0),SRM5.3,"")</f>
        <v>0.2</v>
      </c>
      <c r="BU28" s="94" t="str">
        <f>IF(COUNTIF(BH28:BT28,"&lt;1")=13,"5",IF(COUNTIF(BH28:BQ28,"&lt;1")=10,"4",IF(COUNTIF(BH28:BN28,"&lt;1")=7,"3",IF(COUNTIF(BH28:BK28,"&lt;1")=4,"2","1"))))</f>
        <v>3</v>
      </c>
      <c r="BV28" s="129">
        <f>IF(BU28="1",SUM(BH28:BK28)+1,IF(BU28="2",SUM(BL28:BN28)+2,IF(BU28="3",SUM(BO28:BQ28)+3,IF(BU28="4",SUM(BR28:BT28)+4,5))))</f>
        <v>3.4</v>
      </c>
      <c r="BW28" s="41">
        <f>IF(OR(EY28=$EY$1,EY28=$EY$4,EY28=$EY$5,EY28=$EY$6,EY28=$EY$7,EZ28&gt;0,FF28=$FF$1,FF28=$FF$2,FF28=$FF$5,FF28=$FF$6,FG28=$FG$1,FG28=$FG$2,FG28=$FG$5,FG28=$FG$6),LHR2.1,"")</f>
        <v>0.4</v>
      </c>
      <c r="BX28" s="6">
        <f>IF(OR(FB28=$FB$1,FB28=$FB$2,FB28=$FB$5,FB28=$FB$6,EZ28&gt;0),LHR2.2,"")</f>
        <v>0.1</v>
      </c>
      <c r="BY28" s="6">
        <f>IF(OR(EY28=$EY$1,EY28=$EY$4,EY28=$EY$5,EY28=$EY$6,EY28=$EY$7,EZ28&gt;0,FF28=$FF$1,FF28=$FF$2,FF28=$FF$5,FF28=$FF$6,FG28=$FG$1,FG28=$FG$2,FG28=$FG$5,FG28=$FG$6),LHR2.3,"")</f>
        <v>0.25</v>
      </c>
      <c r="BZ28" s="6">
        <f>IF(OR(EY28=$EY$1,EY28=$EY$4,EY28=$EY$5,EY28=$EY$6,EY28=$EY$7,EZ28&gt;0,FF28=$FF$1,FF28=$FF$2,FF28=$FF$5,FF28=$FF$6,FG28=$FG$1,FG28=$FG$2,FG28=$FG$5,FG28=$FG$6),LHR2.4,"")</f>
        <v>0.25</v>
      </c>
      <c r="CA28" s="40">
        <f>IF(OR(EY28=$EY$1,EY28=$EY$5,EY28=$EY$6,EY28=$EY$7,EZ28&gt;0,FF28=$FF$1,FF28=$FF$2,FF28=$FF$5,FF28=$FF$6,FG28=$FG$1,FG28=$FG$2,FG28=$FG$5,FG28=$FG$6),LHR3.1,"")</f>
        <v>0.25</v>
      </c>
      <c r="CB28" s="6">
        <f>IF(OR(FB28=$FB$1,FB28=$FB$5,EZ28&gt;0),LHR3.2,"")</f>
        <v>0.1</v>
      </c>
      <c r="CC28" s="6">
        <f>IF(OR(FB28=$FB$1,FB28=$FB$2,FB28=$FB$5,FB28=$FB$6,EZ28&gt;0),LHR3.3,"")</f>
        <v>0.15</v>
      </c>
      <c r="CD28" s="6">
        <f>IF(OR(EZ28&gt;0,GA28=$GA$1,FF28=$FF$5,FF28=$FF$6,FF28=$FF$1,FF28=$FF$2,GA28=$GA$2,GA28=$GA$3,GA28=$GA$4),LHR3.4,"")</f>
        <v>0.05</v>
      </c>
      <c r="CE28" s="6" t="str">
        <f>IF(OR(EZ28&gt;0,GB28=$GB$1,FG28=$FG$5,FG28=$FG$6,FG28=$FG$1,FG28=$FG$2,GB28=$GB$2,GB28=$GB$3,GB28=$GB$4),LHR3.5,"")</f>
        <v/>
      </c>
      <c r="CF28" s="6">
        <f>IF(OR(EY28=$EY$1,EY28=$EY$4,EY28=$EY$5,EY28=$EY$6,EY28=$EY$7,EZ28&gt;0),LHR3.6,"")</f>
        <v>0.05</v>
      </c>
      <c r="CG28" s="6" t="str">
        <f>IF(OR(EZ28&gt;0,FC28=$FC$1,FC28=$FC$2,FC28=$FC$3,FC28=$FC$4),LHR3.7,"")</f>
        <v/>
      </c>
      <c r="CH28" s="6" t="str">
        <f>IF(OR(GD28=$GD$1,GD28=$GD$3,EZ28&gt;0),LHR3.8,"")</f>
        <v/>
      </c>
      <c r="CI28" s="6" t="str">
        <f>IF(OR(EZ28&gt;0,FF28=$FF$2,FF28=$FF$6,FE28=$FE$2,FE28=$FE$6,FI28=$FI$2,FI28=$FI$6,FG28=$FG$2,FG28=$FG$6),LHR3.9,"")</f>
        <v/>
      </c>
      <c r="CJ28" s="6" t="str">
        <f>IF(OR(EZ28&gt;0,FA28&gt;0),LHR3.10,"")</f>
        <v/>
      </c>
      <c r="CK28" s="40">
        <f>IF(OR(EY28=$EY$1,EY28=$EY$6,EY28=$EY$7,EZ28&gt;0,FF28=$FF$1,FF28=$FF$2,FF28=$FF$5,FF28=$FF$6,FG28=$FG$1,FG28=$FG$2,FG28=$FG$5,FG28=$FG$6),LHR4.1,"")</f>
        <v>0.15</v>
      </c>
      <c r="CL28" s="6">
        <f>IF(OR(FB28=$FB$1,FB28=$FB$5,EZ28&gt;0),LHR4.2,"")</f>
        <v>0.15</v>
      </c>
      <c r="CM28" s="6" t="str">
        <f>IF(OR(EZ28&gt;0,GA28=$GA$2,GA28=$GA$4),LHR4.3,"")</f>
        <v/>
      </c>
      <c r="CN28" s="6" t="str">
        <f>IF(OR(EZ28&gt;0,GB28=$GB$2,GB28=$GB$4),LHR4.4,"")</f>
        <v/>
      </c>
      <c r="CO28" s="6" t="str">
        <f>IF(OR(EZ28&gt;0,FC28=$FC$1,FC28=$FC$3,FC28=$FC$4),LHR4.5,"")</f>
        <v/>
      </c>
      <c r="CP28" s="6" t="str">
        <f>IF(OR(GE28=$GE$1,GE28=$GE$2,GE28=$GE$4,GE28=$GE$5),LHR4.6,"")</f>
        <v/>
      </c>
      <c r="CQ28" s="6" t="str">
        <f>IF(OR(EZ28&gt;0,FF28=$FF$2,FF28=$FF$6,FE28=$FE$2,FE28=$FE$6,FI28=$FI$2,FI28=$FI$6,FG28=$FG$2,FG28=$FG$6),LHR4.7,"")</f>
        <v/>
      </c>
      <c r="CR28" s="6" t="str">
        <f>IF(OR(EZ28&gt;0,FG28=$FG$1,FG28=$FG$2,FG28=$FG$5,FG28=$FG$6),LHR4.8,"")</f>
        <v/>
      </c>
      <c r="CS28" s="6" t="str">
        <f>IF(OR(FE28=$FE$1,FE28=$FE$2,FE28=$FE$5,FE28=$FE$6),LHR4.9,"")</f>
        <v/>
      </c>
      <c r="CT28" s="6">
        <f>IF(OR(FM28=$FM$1,FM28=$FM$3,EZ28&gt;0),LHR4.10,"")</f>
        <v>0.05</v>
      </c>
      <c r="CU28" s="6" t="str">
        <f>IF(OR(GF28=$GF$2,GF28=$GF$6),LHR4.11,"")</f>
        <v/>
      </c>
      <c r="CV28" s="6">
        <f>IF(OR(EO28=$EO$1,EO28=$EO$3),LHR4.12,"")</f>
        <v>0.05</v>
      </c>
      <c r="CW28" s="40">
        <f>IF(OR(EY28=$EY$1,EY28=$EY$7,EZ28&gt;0,FF28=$FF$1,FF28=$FF$2,FF28=$FF$5,FF28=$FF$6,FG28=$FG$1,FG28=$FG$2,FG28=$FG$5,FG28=$FG$6),LHR5.1,"")</f>
        <v>0.25</v>
      </c>
      <c r="CX28" s="6">
        <f>IF(AND(FZ28&gt;0,OR(EY28=$EY$1,EY28=$EY$4,EY28=$EY$5,EY28=$EY$6,EY28=$EY$7)),LHR5.2,"")</f>
        <v>0.25</v>
      </c>
      <c r="CY28" s="6" t="str">
        <f>IF(OR(EZ28&gt;0,FC28=$FC$1,FC28=$FC$4),LHR5.3,"")</f>
        <v/>
      </c>
      <c r="CZ28" s="6" t="str">
        <f>IF(OR(GE28=$GE$1,GE28=$GE$3,GE28=$GE$4,GE28=$GE$6),LHR5.4,"")</f>
        <v/>
      </c>
      <c r="DA28" s="6" t="str">
        <f>IF(OR(EZ28&gt;0,FF28=$FF$2,FF28=$FF$6,FE28=$FE$2,FE28=$FE$6,FI28=$FI$2,FI28=$FI$6,FG28=$FG$2,FG28=$FG$6),LHR5.5,"")</f>
        <v/>
      </c>
      <c r="DB28" s="6" t="str">
        <f>IF(OR(FG28=$FG$2,FG28=$FG$6),LHR5.6,"")</f>
        <v/>
      </c>
      <c r="DC28" s="6">
        <f>IF(OR(FI28=$FI$1,FI28=$FI$2,FI28=$FI$5,FI28=$FI$6,FY28&gt;0),LHR5.7,"")</f>
        <v>0.1</v>
      </c>
      <c r="DD28" s="6" t="str">
        <f>IF(OR(GC28=$GC$1,GC28=$GC$2),LHR5.8,"")</f>
        <v/>
      </c>
      <c r="DE28" s="38">
        <f>IF(OR(GF28="",GF28=$GF$3,GF28=$GF$4,GF28=$GF$7,GF28=$GF$8),LHR5.9,"")</f>
        <v>0.05</v>
      </c>
      <c r="DF28" s="7" t="str">
        <f>IF(E28&lt;2009,"N/A",IF(COUNTIF(BW28:DE28,"&lt;1")=35,"5",IF(COUNTIF(BW28:CV28,"&lt;1")=26,"4",IF(COUNTIF(BW28:CJ28,"&lt;1")=14,"3",IF(COUNTIF(BW28:BZ28,"&lt;1")=4,"2","1")))))</f>
        <v>2</v>
      </c>
      <c r="DG28" s="129">
        <f>IF(DF28="N/A","N/A",IF(DF28="1",SUM(BW28:BZ28)+1,IF(DF28="2",SUM(CA28:CJ28)+2,IF(DF28="3",SUM(CK28:CV28)+3,IF(DF28="4",SUM(CW28:DE28)+4,5)))))</f>
        <v>2.6</v>
      </c>
      <c r="DH28" s="41">
        <f>IF(OR(EY28=$EY$1,EY28=$EY$8,EZ28&gt;0,FF28=$FF$1,FF28=$FF$2,FF28=$FF$7,FF28=$FF$8,FG28=$FG$1,FG28=$FG$2,FG28=$FG$7,FG28=$FG$8),ES2.1,"")</f>
        <v>0.4</v>
      </c>
      <c r="DI28" s="6">
        <f>IF(OR(FB28=$FB$1,FB28=$FB$2,FB28=$FB$7,FB28=$FB$8,EZ28&gt;0),ES2.2,"")</f>
        <v>0.1</v>
      </c>
      <c r="DJ28" s="6">
        <f>IF(OR(EY28=$EY$1,EY28=$EY$8,EZ28&gt;0,FF28=$FF$1,FF28=$FF$2,FF28=$FF$7,FF28=$FF$8,FG28=$FG$1,FG28=$FG$2,FG28=$FG$7,FG28=$FG$8),ES2.3,"")</f>
        <v>0.25</v>
      </c>
      <c r="DK28" s="6">
        <f>IF(OR(EY28=$EY$1,EY28=$EY$8,EZ28&gt;0,FF28=$FF$1,FF28=$FF$2,FF28=$FF$7,FF28=$FF$8,FG28=$FG$1,FG28=$FG$2,FG28=$FG$7,FG28=$FG$8),ES2.4,"")</f>
        <v>0.25</v>
      </c>
      <c r="DL28" s="40">
        <f>IF(OR(FB28=$FB$1,FB28=$FB$7,EZ28&gt;0),ES3.1,"")</f>
        <v>0.1</v>
      </c>
      <c r="DM28" s="6">
        <f>IF(OR(FB28=$FB$1,FB28=$FB$2,FB28=$FB$7,FB28=$FB$8,EZ28&gt;0),ES3.2,"")</f>
        <v>0.15</v>
      </c>
      <c r="DN28" s="6">
        <f>IF(OR(EZ28&gt;0,FF28=$FF$1,FF28=$FF$2,FF28=$FF$7,FF28=$FF$8,GA28=$GA$1,GA28=$GA$2,GA28=$GA$5,GA28=$GA$6),ES3.3,"")</f>
        <v>0.05</v>
      </c>
      <c r="DO28" s="6" t="str">
        <f>IF(OR(EZ28&gt;0,FG28=$FG$1,FG28=$FG$2,FG28=$FG$7,FG28=$FG$8,GB28=$GB$1,GB28=$GB$2,GB28=$GB$5,GB28=$GB$6),ES3.4,"")</f>
        <v/>
      </c>
      <c r="DP28" s="6">
        <f>IF(OR(EY28=$EY$1,EY28=$EY$8,EZ28&gt;0),ES3.5,"")</f>
        <v>0.25</v>
      </c>
      <c r="DQ28" s="6" t="str">
        <f>IF(OR(EZ28&gt;0,FC28=$FC$1,FC28=$FC$5),ES3.6,"")</f>
        <v/>
      </c>
      <c r="DR28" s="6" t="str">
        <f>IF(OR(GD28=$GD$1,GD28=$GD$4,EZ28&gt;0),ES3.7,"")</f>
        <v/>
      </c>
      <c r="DS28" s="6" t="str">
        <f>IF(OR(EZ28&gt;0,FF28=$FF$2,FF28=$FF$8,FE28=$FE$2,FE28=$FE$8,FI28=$FI$2,FI28=$FI$8,FG28=$FG$2,FG28=$FG$8),ES3.8,"")</f>
        <v/>
      </c>
      <c r="DT28" s="6" t="str">
        <f>IF(OR(EZ28&gt;0),ES3.9,"")</f>
        <v/>
      </c>
      <c r="DU28" s="40">
        <f>IF(OR(FB28=$FB$1,FB28=$FB$7,EZ28&gt;0),ES4.1,"")</f>
        <v>0.2</v>
      </c>
      <c r="DV28" s="6" t="str">
        <f>IF(OR(EZ28&gt;0,GA28=$GA$2,GA28=$GA$6),ES4.2,"")</f>
        <v/>
      </c>
      <c r="DW28" s="6" t="str">
        <f>IF(OR(EZ28&gt;0,GB28=$GB$2,GB28=$GB$6),ES4.3,"")</f>
        <v/>
      </c>
      <c r="DX28" s="6" t="str">
        <f>IF(OR(GE28=$GE$1,GE28=$GE$2,GE28=$GE$7,GE28=$GE$8),ES4.4,"")</f>
        <v/>
      </c>
      <c r="DY28" s="6" t="str">
        <f>IF(OR(EZ28&gt;0,FF28=$FF$2,FF28=$FF$8,FE28=$FE$2,FE28=$FE$8,FI28=$FI$2,FI28=$FI$8,FG28=$FG$2,FG28=$FG$8),ES4.5,"")</f>
        <v/>
      </c>
      <c r="DZ28" s="6" t="str">
        <f>IF(OR(EZ28&gt;0,FG28=$FG$1,FG28=$FG$2,FG28=$FG$7,FG28=$FG$8),ES4.6,"")</f>
        <v/>
      </c>
      <c r="EA28" s="6" t="str">
        <f>IF(OR(FE28=$FE$1,FE28=$FE$2,FE28=$FE$7,FE28=$FE$8),ES4.7,"")</f>
        <v/>
      </c>
      <c r="EB28" s="6">
        <f>IF(OR(FM28=$FM$1,FM28=$FM$4,EZ28&gt;0),ES4.8,"")</f>
        <v>0.1</v>
      </c>
      <c r="EC28" s="6" t="str">
        <f>IF(OR(GF28=$GF$2,GF28=$GF$8),ES4.9,"")</f>
        <v/>
      </c>
      <c r="ED28" s="6">
        <f>IF(OR(EO28=$EO$1,EO28=$EO$3),ES4.10,"")</f>
        <v>0.05</v>
      </c>
      <c r="EE28" s="40">
        <f>IF(OR(AND(FZ28&gt;0,EY28=$EY$1), AND(FZ28&gt;0,EY28=$EY$8)),ES5.1,"")</f>
        <v>0.25</v>
      </c>
      <c r="EF28" s="6" t="str">
        <f>IF(OR(GE28=$GE$1,GE28=$GE$3,GE28=$GE$7,GE28=$GE$9),ES5.2,"")</f>
        <v/>
      </c>
      <c r="EG28" s="6" t="str">
        <f>IF(OR(EZ28&gt;0,FF28=$FF$2,FF28=$FF$8,FE28=$FE$2,FE28=$FE$8,FI28=$FI$2,FI28=$FI$8,FG28=$FG$2,FG28=$FG$8),ES5.3,"")</f>
        <v/>
      </c>
      <c r="EH28" s="6" t="str">
        <f>IF(OR(FG28=$FG$2,FG28=$FG$8),ES5.4,"")</f>
        <v/>
      </c>
      <c r="EI28" s="6">
        <f>IF(OR(FI28=$FI$1,FI28=$FI$2,FI28=$FI$7,FI28=$FI$8,FY28&gt;0),ES5.5,"")</f>
        <v>0.2</v>
      </c>
      <c r="EJ28" s="6" t="str">
        <f>IF(OR(GC28=$GC$1,GC28=$GC$3),ES5.6,"")</f>
        <v/>
      </c>
      <c r="EK28" s="38">
        <f>IF(OR(GF28="",GF28=$GF$3,GF28=$GF$4,GF28=$GF$5,GF28=$GF$6),ES5.7,"")</f>
        <v>0.1</v>
      </c>
      <c r="EL28" s="104" t="str">
        <f>IF(E28&lt;2010,"N/A",IF(COUNTIF(DH28:EK28,"&lt;1")=30,"5",IF(COUNTIF(DH28:ED28,"&lt;1")=23,"4",IF(COUNTIF(DH28:DT28,"&lt;1")=13,"3",IF(COUNTIF(DH28:DK28,"&lt;1")=4,"2","1")))))</f>
        <v>2</v>
      </c>
      <c r="EM28" s="129">
        <f>IF(EL28="N/A","N/A",IF(EL28="1",SUM(DH28:DK28)+1,IF(EL28="2",SUM(DL28:DT28)+2,IF(EL28="3",SUM(DU28:ED28)+3,IF(EL28="4",SUM(EE28:EK28)+4,5)))))</f>
        <v>2.5499999999999998</v>
      </c>
      <c r="EN28" s="1"/>
      <c r="EO28" s="43" t="s">
        <v>0</v>
      </c>
      <c r="EP28" s="1"/>
      <c r="EQ28" s="1"/>
      <c r="ER28" s="43"/>
      <c r="ES28" s="1" t="s">
        <v>3</v>
      </c>
      <c r="ET28" s="1"/>
      <c r="EV28" s="44"/>
      <c r="EW28" s="42" t="s">
        <v>14</v>
      </c>
      <c r="EX28" s="42" t="s">
        <v>1</v>
      </c>
      <c r="EY28" s="42" t="s">
        <v>5</v>
      </c>
      <c r="FB28" s="42" t="s">
        <v>6</v>
      </c>
      <c r="FC28" s="44"/>
      <c r="FE28" s="1"/>
      <c r="FF28" s="42" t="s">
        <v>8</v>
      </c>
      <c r="FH28" s="42" t="s">
        <v>1</v>
      </c>
      <c r="FI28" s="44" t="s">
        <v>8</v>
      </c>
      <c r="FJ28" s="42" t="s">
        <v>9</v>
      </c>
      <c r="FK28" s="1" t="s">
        <v>7</v>
      </c>
      <c r="FL28" s="1"/>
      <c r="FM28" s="1" t="s">
        <v>5</v>
      </c>
      <c r="FN28" s="1"/>
      <c r="FO28" s="1"/>
      <c r="FP28" s="42" t="s">
        <v>1</v>
      </c>
      <c r="FT28" s="1"/>
      <c r="FU28" s="1"/>
      <c r="FX28" s="44" t="s">
        <v>1</v>
      </c>
      <c r="FY28" s="1"/>
      <c r="FZ28" s="44" t="s">
        <v>10</v>
      </c>
      <c r="GA28" s="43" t="s">
        <v>149</v>
      </c>
      <c r="GB28" s="1"/>
      <c r="GC28" s="44"/>
      <c r="GF28" s="45"/>
      <c r="GG28" s="74"/>
      <c r="GH28" s="42">
        <f>COUNTIF(EO28:GF28,"*")</f>
        <v>16</v>
      </c>
    </row>
    <row r="29" spans="1:190" s="42" customFormat="1" x14ac:dyDescent="0.25">
      <c r="A29" s="42" t="e">
        <f>VLOOKUP(C29,Sheet1!$A$1:$B$65,2,)</f>
        <v>#N/A</v>
      </c>
      <c r="B29" s="46" t="s">
        <v>178</v>
      </c>
      <c r="C29" s="47" t="s">
        <v>179</v>
      </c>
      <c r="D29" s="47"/>
      <c r="E29" s="60">
        <v>2013</v>
      </c>
      <c r="F29" s="5">
        <f>IF(OR(ER29=$ER$1,ER29=$ER$2,ER29=$ER$3,ER29=$ER$6,ER29=$ER$7,ES29&gt;0,EW29&gt;0,EY29&gt;0,EU29&gt;0,EZ29&gt;0,FD29&gt;0,FF29&gt;0,FG29&gt;0,FI29&gt;0,FE29&gt;0),SM_2.1,"")</f>
        <v>0.2</v>
      </c>
      <c r="G29" s="5">
        <f>IF(OR(EO29=$EO$4,EQ29&gt;0,ER29=$ER$1, ER29=$ER$2,ER29=$ER$3,ER29=$ER$4,ES29&gt;0,EV29&gt;0,EZ29&gt;0,FD29&gt;0,FF29&gt;0,FG29&gt;0,FI29&gt;0,FE29&gt;0),SM_2.2,"")</f>
        <v>0.35</v>
      </c>
      <c r="H29" s="6">
        <f>IF(OR(EO29&gt;0,EP29&gt;0,EQ29&gt;0,ER29=$ER$1,ER29=$ER$2,ER29=$ER$3,ER29=$ER$4,ER29=$ER$6,ER29=$ER$7,ES29&gt;0,ET29&gt;0,EV29&gt;0,EZ29&gt;0,FD29&gt;0,FF29&gt;0,FG29&gt;0,FI29&gt;0,FE29&gt;0),SM_2.3,"")</f>
        <v>0.3</v>
      </c>
      <c r="I29" s="38">
        <f>IF(OR(ER29=$ER$1,ER29=$ER$2,ER29=$ER$3,ER29=$ER$6,ER29=$ER$7,ES29&gt;0,EW29=$EW$2,EW29=$EW$3,EW29=$EW$4,EY29&gt;0,EU29&gt;0,EZ29&gt;0,FD29&gt;0,FF29&gt;0,FG29&gt;0,FI29&gt;0,FE29&gt;0),SM_2.4,"")</f>
        <v>0.15</v>
      </c>
      <c r="J29" s="6">
        <f>IF(OR(ER29=$ER$3,EW29=$EW$2,EW29=$EW$3,EW29=$EW$4,EY29&gt;0,EU29&gt;0,EZ29&gt;0,FD29&gt;0,FF29&gt;0,FG29&gt;0,FI29&gt;0,FE29&gt;0),SM_3.1,"")</f>
        <v>0.3</v>
      </c>
      <c r="K29" s="6" t="str">
        <f>IF(OR(EZ29&gt;0,FD29&gt;0,FF29&gt;0,FG29&gt;0,FI29&gt;0,FE29&gt;0),SM_3.2,"")</f>
        <v/>
      </c>
      <c r="L29" s="38">
        <f>IF(OR(ER29=$ER$1,ER29=$ER$3,ER29=$ER$6,ER29=$ER$7,EV29&gt;0,EW29=$EW$2,EW29=$EW$3,EW29=$EW$4,EY29&gt;0,EU29&gt;0,EZ29&gt;0,FD29&gt;0,FF29&gt;0,FG29&gt;0,FI29&gt;0,FE29&gt;0),SM_3.3,"")</f>
        <v>0.4</v>
      </c>
      <c r="M29" s="6">
        <f>IF(OR(ES29&gt;0,EU29&gt;1),SM_4.1,"")</f>
        <v>0.2</v>
      </c>
      <c r="N29" s="6" t="str">
        <f>IF(OR(EZ29&gt;0,FD29=$FD$2,FF29=$FF$2,FF29=$FF$4,FF29=$FF$6,FF29=$FF$8,FG29&gt;0,FI29&gt;0,FE29&gt;0),SM_4.2,"")</f>
        <v/>
      </c>
      <c r="O29" s="6" t="str">
        <f>IF(OR(EZ29&gt;0,FD29=$FD$2,FE29=$FE$2,FE29=$FE$4,FE29=$FE$6,FE29=$FE$8,FF29=$FF$2,FF29=$FF$4,FF29=$FF$6,FF29=$FF$8,FG29=$FG$2,FG29=$FG$4,FG29=$FG$6,FG29=$FG$8,FI29=$FI$2,FI29=$FI$4,FI29=$FI$6,FI29=$FI$8),SM_4.3,"")</f>
        <v/>
      </c>
      <c r="P29" s="6" t="str">
        <f>IF(OR(FD29&gt;0,FI29&gt;0),SM_4.4,"")</f>
        <v/>
      </c>
      <c r="Q29" s="38" t="str">
        <f>IF(OR(FQ29=$FQ$2,FQ29=$FQ$1),SM_4.5,"")</f>
        <v/>
      </c>
      <c r="R29" s="6" t="str">
        <f>IF(OR(ET29&gt;0),SM_5.1,"")</f>
        <v/>
      </c>
      <c r="S29" s="6" t="str">
        <f>IF(OR(FB29&gt;0),SM_5.2,"")</f>
        <v/>
      </c>
      <c r="T29" s="6" t="str">
        <f>IF(OR(FR29=$FR$1,FR29=$FR$2),SM_5.3,"")</f>
        <v/>
      </c>
      <c r="U29" s="38" t="str">
        <f>IF(OR(FY29&gt;0),SM_5.4,"")</f>
        <v/>
      </c>
      <c r="V29" s="94" t="str">
        <f>IF(COUNTIF(F29:U29,"&lt;1")=16,"5",IF(COUNTIF(F29:Q29,"&lt;1")=12,"4",IF(COUNTIF(F29:L29,"&lt;1")=7,"3",IF(COUNTIF(F29:I29,"&lt;1")=4,"2","1"))))</f>
        <v>2</v>
      </c>
      <c r="W29" s="129">
        <f>IF(V29="1",SUM(F29:I29)+1,IF(V29="2",SUM(J29:L29)+2,IF(V29="3",SUM(M29:Q29)+3,IF(V29="4",SUM(R29:U29)+4,5))))</f>
        <v>2.7</v>
      </c>
      <c r="X29" s="5">
        <f>IF(OR(EO29&gt;0,EP29&gt;0,EQ29&gt;0,ER29=$ER$1,ER29=$ER$2,ER29=$ER$3,ER29=$ER$4,ER29=$ER$6,ER29=$ER$7,ER29=$ER$8,ES29&gt;0,ET29&gt;0,EV29&gt;0,EZ29&gt;0,FD29&gt;0,FF29&gt;0,FG29&gt;0,FI29&gt;0,FE29&gt;0),SS_2.1,"")</f>
        <v>0.2</v>
      </c>
      <c r="Y29" s="5" t="str">
        <f>IF(OR(EO29=$EO$1,ER29=$ER$1,ER29=$ER$6,ER29=$ER$7,ER29=$ER$8,FJ29&gt;0),SS_2.2,"")</f>
        <v/>
      </c>
      <c r="Z29" s="38" t="str">
        <f>IF(OR(FJ29&gt;0,FO29&gt;0),SS_2.3,"")</f>
        <v/>
      </c>
      <c r="AA29" s="5" t="str">
        <f>IF(OR(FN29&gt;0,FJ29=$FJ$2,FJ29=$FJ$3),SS_3.1,"")</f>
        <v/>
      </c>
      <c r="AB29" s="6" t="str">
        <f>IF(OR(FK29&gt;0),SS_3.2,"")</f>
        <v/>
      </c>
      <c r="AC29" s="38">
        <f>IF(OR(ES29&gt;0,ER29=$ER$1,ER29=$ER$4,ER29=$ER$8,FL29&gt;0),SS_3.3,"")</f>
        <v>0.4</v>
      </c>
      <c r="AD29" s="6" t="str">
        <f>IF(AND(FK29&gt;0,FJ29=$FJ$2,FJ29=$FJ$3),SS_4.1,"")</f>
        <v/>
      </c>
      <c r="AE29" s="6" t="str">
        <f>IF(OR(FJ29=$FJ$2,FJ29=$FJ$3,EZ29&gt;0,FN29&gt;0),SS_4.2,"")</f>
        <v/>
      </c>
      <c r="AF29" s="6">
        <f>IF(OR(EU29&gt;0,EW29=$EW$2,EW29=$EW$3,EW29=$EW$4,EY29&gt;0,EZ29&gt;0),SS_4.3,"")</f>
        <v>0.2</v>
      </c>
      <c r="AG29" s="6" t="str">
        <f>IF(OR(FJ29=$FJ$3,FQ29&gt;0,EZ29&gt;0),SS_4.4,"")</f>
        <v/>
      </c>
      <c r="AH29" s="6" t="str">
        <f>IF(OR(FE29&gt;0,FF29&gt;0,FG29&gt;0,FD29&gt;0,EZ29&gt;0,FI29&gt;0),SS_4.5,"")</f>
        <v/>
      </c>
      <c r="AI29" s="38" t="str">
        <f>IF(OR(EV29&gt;0,FZ29&gt;0,FH29&gt;0,FD29&gt;0,FI29&gt;0),SS_4.6,"")</f>
        <v/>
      </c>
      <c r="AJ29" s="5" t="str">
        <f>IF(OR(FK29=$FK$3,FZ29=$FZ$1),SS_5.1,"")</f>
        <v/>
      </c>
      <c r="AK29" s="6" t="str">
        <f>IF(OR(FZ29=$FZ$1,FZ29=$FZ$2,FZ29=$FZ$4,FZ29=$FZ$5,FZ29=$FZ$7),SS_5.2,"")</f>
        <v/>
      </c>
      <c r="AL29" s="6" t="str">
        <f>IF(OR(FZ29=$FZ$4,FY29&gt;0,ER29=$ER$8),SS_5.3,"")</f>
        <v/>
      </c>
      <c r="AM29" s="6" t="str">
        <f>IF(FP29&gt;0,SS_5.4,"")</f>
        <v/>
      </c>
      <c r="AN29" s="94" t="str">
        <f>IF(COUNTIF(X29:AM29,"&lt;1")=16,"5",IF(COUNTIF(X29:AI29,"&lt;1")=12,"4",IF(COUNTIF(X29:AC29,"&lt;1")=6,"3",IF(COUNTIF(X29:Z29,"&lt;1")=3,"2","1"))))</f>
        <v>1</v>
      </c>
      <c r="AO29" s="129">
        <f>IF(AN29="1",SUM(X29:Z29)+1,IF(AN29="2",SUM(AA29:AC29)+2,IF(AN29="3",SUM(AD29:AI29)+3,IF(AN29="4",SUM(AJ29:AM29)+4,5))))</f>
        <v>1.2</v>
      </c>
      <c r="AP29" s="5">
        <f>IF(OR(ES29&gt;0,ER29=$ER$1,EO29&gt;0,EP29&gt;0,EQ29&gt;0,EU29&gt;0,EV29&gt;0,FV29&gt;0,FD29&gt;0),CM2.1,"")</f>
        <v>0.25</v>
      </c>
      <c r="AQ29" s="6">
        <f>IF(OR(ES29&gt;0,ER29=$ER$1,ER29=$ER$5,ER29=$ER$3,ER29=$ER$8,ER29=$ER$9,FS29=$FS$3,FS29=$FS$4),CM2.2,"")</f>
        <v>0.25</v>
      </c>
      <c r="AR29" s="6">
        <f>IF(OR(ES29&gt;0,ER29&gt;0,FV29&gt;0),CM2.3,"")</f>
        <v>0.25</v>
      </c>
      <c r="AS29" s="38">
        <f>IF(OR(ES29&gt;0,ER29=$ER$1,ER29=$ER$3,ER29=$ER$8,ER29=$ER$9,FT29&gt;0),CM2.4,"")</f>
        <v>0.25</v>
      </c>
      <c r="AT29" s="6" t="str">
        <f>IF(OR(FS29&gt;0),CM3.1,"")</f>
        <v/>
      </c>
      <c r="AU29" s="6" t="str">
        <f>IF(ER29=$ER$9,CM3.2,"")</f>
        <v/>
      </c>
      <c r="AV29" s="6" t="str">
        <f>IF(OR(FS29=$FS$3,FS29=$FS$4),CM3.3,"")</f>
        <v/>
      </c>
      <c r="AW29" s="6" t="str">
        <f>IF(OR(FQ29=$FQ$1,FQ29=$FQ$4,FR29=$FR$1,FR29=$FR$4),CM3.4,"")</f>
        <v/>
      </c>
      <c r="AX29" s="38" t="str">
        <f>IF(OR(FZ29=$FZ$1,FZ29=$FZ$2,FT29=$FT$3,FT29=$FT$2),CM3.5,"")</f>
        <v/>
      </c>
      <c r="AY29" s="6" t="str">
        <f>IF(OR(FS29&gt;0),CM4.1,"")</f>
        <v/>
      </c>
      <c r="AZ29" s="6" t="str">
        <f>IF(OR(FV29=$FV$2),CM4.2,"")</f>
        <v/>
      </c>
      <c r="BA29" s="38" t="str">
        <f>IF(OR(FZ29&gt;0,FT29=$FT$3),CM4.3,"")</f>
        <v/>
      </c>
      <c r="BB29" s="6" t="str">
        <f>IF(OR(FT29=$FT$3,FV29=$FV$3),CM5.1,"")</f>
        <v/>
      </c>
      <c r="BC29" s="6" t="str">
        <f>IF(OR(AND(FX29&gt;0,FQ29=$FQ$4), AND(FX29&gt;0,FQ29=$FQ$1)),CM5.2,"")</f>
        <v/>
      </c>
      <c r="BD29" s="6" t="str">
        <f>IF(OR(FZ29&gt;0),CM5.3,"")</f>
        <v/>
      </c>
      <c r="BE29" s="38" t="str">
        <f>IF(FU29=$FU$2,CM5.4,"")</f>
        <v/>
      </c>
      <c r="BF29" s="94" t="str">
        <f>IF(COUNTIF(AP29:BE29,"&lt;1")=16,"5",IF(COUNTIF(AP29:BA29,"&lt;1")=12,"4",IF(COUNTIF(AP29:AX29,"&lt;1")=9,"3",IF(COUNTIF(AP29:AS29,"&lt;1")=4,"2","1"))))</f>
        <v>2</v>
      </c>
      <c r="BG29" s="129">
        <f>IF(BF29="1",SUM(AP29:AS29)+1,IF(BF29="2",SUM(AT29:AX29)+2,IF(BF29="3",SUM(AY29:BA29)+3,IF(BF29="4",SUM(BB29:BE29)+4,5))))</f>
        <v>2</v>
      </c>
      <c r="BH29" s="5">
        <f>IF(OR(ER29=$ER$1,ER29=$ER$6,ER29=$ER$7,ER29=$ER$9,ES29&gt;0,EX29&gt;0,FD29&gt;0,FZ29&gt;0,EW29&gt;0,EY29&gt;0,EZ29&gt;0,EV29&gt;0,EU29&gt;0,FE29&gt;0,FF29&gt;0,FG29&gt;0,FI29&gt;0),SRM2.1,"")</f>
        <v>0.4</v>
      </c>
      <c r="BI29" s="5">
        <f>IF(OR(FD29&gt;0,FZ29&gt;0,ER29=$ER$7,EW29&gt;0,EX29&gt;0,EY29&gt;0,EZ29&gt;0,FE29&gt;0,FF29&gt;0,FG29&gt;0,FI29&gt;0),SRM2.2,"")</f>
        <v>0.4</v>
      </c>
      <c r="BJ29" s="6" t="str">
        <f>IF(OR(FX29&gt;0,FZ29&gt;0),SRM2.3,"")</f>
        <v/>
      </c>
      <c r="BK29" s="6" t="str">
        <f>IF(OR(FF29&gt;0,FD29&gt;0,FE29&gt;0,FZ29&gt;0,FG29&gt;0,FI29&gt;0),SRM2.4,"")</f>
        <v/>
      </c>
      <c r="BL29" s="39" t="str">
        <f>IF(OR(FD29&gt;0,FZ29&gt;0,ER29=$ER$7,FE29&gt;0,FF29&gt;0,FG29&gt;0,FI29&gt;0,FP29&gt;0),SRM3.1,"")</f>
        <v/>
      </c>
      <c r="BM29" s="6">
        <f>IF(OR(FD29&gt;0,FZ29&gt;0,ER29=$ER$7,EW29=$EW$2,EW29=$EW$3,EW29=$EW$4,EX29&gt;0,EY29&gt;0,EZ29&gt;0,FE29&gt;0,FF29&gt;0,FG29&gt;0,FI29&gt;0),SRM3.2,"")</f>
        <v>0.5</v>
      </c>
      <c r="BN29" s="6" t="str">
        <f>IF(OR(FP29&gt;0,FZ29&gt;0),SRM3.3,"")</f>
        <v/>
      </c>
      <c r="BO29" s="40" t="str">
        <f>IF(OR(FZ29&gt;1),SRM4.1,"")</f>
        <v/>
      </c>
      <c r="BP29" s="6" t="str">
        <f>IF(OR(ER29=$ER$8,ER29=$ER$9,EV29&gt;0,FQ29&gt;0,FR29&gt;0),SRM4.2,"")</f>
        <v/>
      </c>
      <c r="BQ29" s="6" t="str">
        <f>IF(OR(FW29&gt;0),SRM4.3,"")</f>
        <v/>
      </c>
      <c r="BR29" s="40" t="str">
        <f>IF(OR(GD29&gt;0,GE29&gt;0),SRM5.1,"")</f>
        <v/>
      </c>
      <c r="BS29" s="6" t="str">
        <f>IF(OR(ER29=$ER$8,ER29=$ER$9,FZ29&gt;0),SRM5.2,"")</f>
        <v/>
      </c>
      <c r="BT29" s="6" t="str">
        <f>IF(OR(ER29=$ER$8,ER29=$ER$9,FY29&gt;0,FZ29&gt;0),SRM5.3,"")</f>
        <v/>
      </c>
      <c r="BU29" s="94" t="str">
        <f>IF(COUNTIF(BH29:BT29,"&lt;1")=13,"5",IF(COUNTIF(BH29:BQ29,"&lt;1")=10,"4",IF(COUNTIF(BH29:BN29,"&lt;1")=7,"3",IF(COUNTIF(BH29:BK29,"&lt;1")=4,"2","1"))))</f>
        <v>1</v>
      </c>
      <c r="BV29" s="129">
        <f>IF(BU29="1",SUM(BH29:BK29)+1,IF(BU29="2",SUM(BL29:BN29)+2,IF(BU29="3",SUM(BO29:BQ29)+3,IF(BU29="4",SUM(BR29:BT29)+4,5))))</f>
        <v>1.8</v>
      </c>
      <c r="BW29" s="41">
        <f>IF(OR(EY29=$EY$1,EY29=$EY$4,EY29=$EY$5,EY29=$EY$6,EY29=$EY$7,EZ29&gt;0,FF29=$FF$1,FF29=$FF$2,FF29=$FF$5,FF29=$FF$6,FG29=$FG$1,FG29=$FG$2,FG29=$FG$5,FG29=$FG$6),LHR2.1,"")</f>
        <v>0.4</v>
      </c>
      <c r="BX29" s="6" t="str">
        <f>IF(OR(FB29=$FB$1,FB29=$FB$2,FB29=$FB$5,FB29=$FB$6,EZ29&gt;0),LHR2.2,"")</f>
        <v/>
      </c>
      <c r="BY29" s="6">
        <f>IF(OR(EY29=$EY$1,EY29=$EY$4,EY29=$EY$5,EY29=$EY$6,EY29=$EY$7,EZ29&gt;0,FF29=$FF$1,FF29=$FF$2,FF29=$FF$5,FF29=$FF$6,FG29=$FG$1,FG29=$FG$2,FG29=$FG$5,FG29=$FG$6),LHR2.3,"")</f>
        <v>0.25</v>
      </c>
      <c r="BZ29" s="6">
        <f>IF(OR(EY29=$EY$1,EY29=$EY$4,EY29=$EY$5,EY29=$EY$6,EY29=$EY$7,EZ29&gt;0,FF29=$FF$1,FF29=$FF$2,FF29=$FF$5,FF29=$FF$6,FG29=$FG$1,FG29=$FG$2,FG29=$FG$5,FG29=$FG$6),LHR2.4,"")</f>
        <v>0.25</v>
      </c>
      <c r="CA29" s="40">
        <f>IF(OR(EY29=$EY$1,EY29=$EY$5,EY29=$EY$6,EY29=$EY$7,EZ29&gt;0,FF29=$FF$1,FF29=$FF$2,FF29=$FF$5,FF29=$FF$6,FG29=$FG$1,FG29=$FG$2,FG29=$FG$5,FG29=$FG$6),LHR3.1,"")</f>
        <v>0.25</v>
      </c>
      <c r="CB29" s="6" t="str">
        <f>IF(OR(FB29=$FB$1,FB29=$FB$5,EZ29&gt;0),LHR3.2,"")</f>
        <v/>
      </c>
      <c r="CC29" s="6" t="str">
        <f>IF(OR(FB29=$FB$1,FB29=$FB$2,FB29=$FB$5,FB29=$FB$6,EZ29&gt;0),LHR3.3,"")</f>
        <v/>
      </c>
      <c r="CD29" s="6" t="str">
        <f>IF(OR(EZ29&gt;0,GA29=$GA$1,FF29=$FF$5,FF29=$FF$6,FF29=$FF$1,FF29=$FF$2,GA29=$GA$2,GA29=$GA$3,GA29=$GA$4),LHR3.4,"")</f>
        <v/>
      </c>
      <c r="CE29" s="6" t="str">
        <f>IF(OR(EZ29&gt;0,GB29=$GB$1,FG29=$FG$5,FG29=$FG$6,FG29=$FG$1,FG29=$FG$2,GB29=$GB$2,GB29=$GB$3,GB29=$GB$4),LHR3.5,"")</f>
        <v/>
      </c>
      <c r="CF29" s="6">
        <f>IF(OR(EY29=$EY$1,EY29=$EY$4,EY29=$EY$5,EY29=$EY$6,EY29=$EY$7,EZ29&gt;0),LHR3.6,"")</f>
        <v>0.05</v>
      </c>
      <c r="CG29" s="6" t="str">
        <f>IF(OR(EZ29&gt;0,FC29=$FC$1,FC29=$FC$2,FC29=$FC$3,FC29=$FC$4),LHR3.7,"")</f>
        <v/>
      </c>
      <c r="CH29" s="6" t="str">
        <f>IF(OR(GD29=$GD$1,GD29=$GD$3,EZ29&gt;0),LHR3.8,"")</f>
        <v/>
      </c>
      <c r="CI29" s="6" t="str">
        <f>IF(OR(EZ29&gt;0,FF29=$FF$2,FF29=$FF$6,FE29=$FE$2,FE29=$FE$6,FI29=$FI$2,FI29=$FI$6,FG29=$FG$2,FG29=$FG$6),LHR3.9,"")</f>
        <v/>
      </c>
      <c r="CJ29" s="6" t="str">
        <f>IF(OR(EZ29&gt;0,FA29&gt;0),LHR3.10,"")</f>
        <v/>
      </c>
      <c r="CK29" s="40">
        <f>IF(OR(EY29=$EY$1,EY29=$EY$6,EY29=$EY$7,EZ29&gt;0,FF29=$FF$1,FF29=$FF$2,FF29=$FF$5,FF29=$FF$6,FG29=$FG$1,FG29=$FG$2,FG29=$FG$5,FG29=$FG$6),LHR4.1,"")</f>
        <v>0.15</v>
      </c>
      <c r="CL29" s="6" t="str">
        <f>IF(OR(FB29=$FB$1,FB29=$FB$5,EZ29&gt;0),LHR4.2,"")</f>
        <v/>
      </c>
      <c r="CM29" s="6" t="str">
        <f>IF(OR(EZ29&gt;0,GA29=$GA$2,GA29=$GA$4),LHR4.3,"")</f>
        <v/>
      </c>
      <c r="CN29" s="6" t="str">
        <f>IF(OR(EZ29&gt;0,GB29=$GB$2,GB29=$GB$4),LHR4.4,"")</f>
        <v/>
      </c>
      <c r="CO29" s="6" t="str">
        <f>IF(OR(EZ29&gt;0,FC29=$FC$1,FC29=$FC$3,FC29=$FC$4),LHR4.5,"")</f>
        <v/>
      </c>
      <c r="CP29" s="6" t="str">
        <f>IF(OR(GE29=$GE$1,GE29=$GE$2,GE29=$GE$4,GE29=$GE$5),LHR4.6,"")</f>
        <v/>
      </c>
      <c r="CQ29" s="6" t="str">
        <f>IF(OR(EZ29&gt;0,FF29=$FF$2,FF29=$FF$6,FE29=$FE$2,FE29=$FE$6,FI29=$FI$2,FI29=$FI$6,FG29=$FG$2,FG29=$FG$6),LHR4.7,"")</f>
        <v/>
      </c>
      <c r="CR29" s="6" t="str">
        <f>IF(OR(EZ29&gt;0,FG29=$FG$1,FG29=$FG$2,FG29=$FG$5,FG29=$FG$6),LHR4.8,"")</f>
        <v/>
      </c>
      <c r="CS29" s="6" t="str">
        <f>IF(OR(FE29=$FE$1,FE29=$FE$2,FE29=$FE$5,FE29=$FE$6),LHR4.9,"")</f>
        <v/>
      </c>
      <c r="CT29" s="6" t="str">
        <f>IF(OR(FM29=$FM$1,FM29=$FM$3,EZ29&gt;0),LHR4.10,"")</f>
        <v/>
      </c>
      <c r="CU29" s="6" t="str">
        <f>IF(OR(GF29=$GF$2,GF29=$GF$6),LHR4.11,"")</f>
        <v/>
      </c>
      <c r="CV29" s="6" t="str">
        <f>IF(OR(EO29=$EO$1,EO29=$EO$3),LHR4.12,"")</f>
        <v/>
      </c>
      <c r="CW29" s="40">
        <f>IF(OR(EY29=$EY$1,EY29=$EY$7,EZ29&gt;0,FF29=$FF$1,FF29=$FF$2,FF29=$FF$5,FF29=$FF$6,FG29=$FG$1,FG29=$FG$2,FG29=$FG$5,FG29=$FG$6),LHR5.1,"")</f>
        <v>0.25</v>
      </c>
      <c r="CX29" s="6" t="str">
        <f>IF(AND(FZ29&gt;0,OR(EY29=$EY$1,EY29=$EY$4,EY29=$EY$5,EY29=$EY$6,EY29=$EY$7)),LHR5.2,"")</f>
        <v/>
      </c>
      <c r="CY29" s="6" t="str">
        <f>IF(OR(EZ29&gt;0,FC29=$FC$1,FC29=$FC$4),LHR5.3,"")</f>
        <v/>
      </c>
      <c r="CZ29" s="6" t="str">
        <f>IF(OR(GE29=$GE$1,GE29=$GE$3,GE29=$GE$4,GE29=$GE$6),LHR5.4,"")</f>
        <v/>
      </c>
      <c r="DA29" s="6" t="str">
        <f>IF(OR(EZ29&gt;0,FF29=$FF$2,FF29=$FF$6,FE29=$FE$2,FE29=$FE$6,FI29=$FI$2,FI29=$FI$6,FG29=$FG$2,FG29=$FG$6),LHR5.5,"")</f>
        <v/>
      </c>
      <c r="DB29" s="6" t="str">
        <f>IF(OR(FG29=$FG$2,FG29=$FG$6),LHR5.6,"")</f>
        <v/>
      </c>
      <c r="DC29" s="6" t="str">
        <f>IF(OR(FI29=$FI$1,FI29=$FI$2,FI29=$FI$5,FI29=$FI$6,FY29&gt;0),LHR5.7,"")</f>
        <v/>
      </c>
      <c r="DD29" s="6" t="str">
        <f>IF(OR(GC29=$GC$1,GC29=$GC$2),LHR5.8,"")</f>
        <v/>
      </c>
      <c r="DE29" s="38">
        <f>IF(OR(GF29="",GF29=$GF$3,GF29=$GF$4,GF29=$GF$7,GF29=$GF$8),LHR5.9,"")</f>
        <v>0.05</v>
      </c>
      <c r="DF29" s="7" t="str">
        <f>IF(E29&lt;2009,"N/A",IF(COUNTIF(BW29:DE29,"&lt;1")=35,"5",IF(COUNTIF(BW29:CV29,"&lt;1")=26,"4",IF(COUNTIF(BW29:CJ29,"&lt;1")=14,"3",IF(COUNTIF(BW29:BZ29,"&lt;1")=4,"2","1")))))</f>
        <v>1</v>
      </c>
      <c r="DG29" s="129">
        <f>IF(DF29="N/A","N/A",IF(DF29="1",SUM(BW29:BZ29)+1,IF(DF29="2",SUM(CA29:CJ29)+2,IF(DF29="3",SUM(CK29:CV29)+3,IF(DF29="4",SUM(CW29:DE29)+4,5)))))</f>
        <v>1.9</v>
      </c>
      <c r="DH29" s="41">
        <f>IF(OR(EY29=$EY$1,EY29=$EY$8,EZ29&gt;0,FF29=$FF$1,FF29=$FF$2,FF29=$FF$7,FF29=$FF$8,FG29=$FG$1,FG29=$FG$2,FG29=$FG$7,FG29=$FG$8),ES2.1,"")</f>
        <v>0.4</v>
      </c>
      <c r="DI29" s="6" t="str">
        <f>IF(OR(FB29=$FB$1,FB29=$FB$2,FB29=$FB$7,FB29=$FB$8,EZ29&gt;0),ES2.2,"")</f>
        <v/>
      </c>
      <c r="DJ29" s="6">
        <f>IF(OR(EY29=$EY$1,EY29=$EY$8,EZ29&gt;0,FF29=$FF$1,FF29=$FF$2,FF29=$FF$7,FF29=$FF$8,FG29=$FG$1,FG29=$FG$2,FG29=$FG$7,FG29=$FG$8),ES2.3,"")</f>
        <v>0.25</v>
      </c>
      <c r="DK29" s="6">
        <f>IF(OR(EY29=$EY$1,EY29=$EY$8,EZ29&gt;0,FF29=$FF$1,FF29=$FF$2,FF29=$FF$7,FF29=$FF$8,FG29=$FG$1,FG29=$FG$2,FG29=$FG$7,FG29=$FG$8),ES2.4,"")</f>
        <v>0.25</v>
      </c>
      <c r="DL29" s="40" t="str">
        <f>IF(OR(FB29=$FB$1,FB29=$FB$7,EZ29&gt;0),ES3.1,"")</f>
        <v/>
      </c>
      <c r="DM29" s="6" t="str">
        <f>IF(OR(FB29=$FB$1,FB29=$FB$2,FB29=$FB$7,FB29=$FB$8,EZ29&gt;0),ES3.2,"")</f>
        <v/>
      </c>
      <c r="DN29" s="6" t="str">
        <f>IF(OR(EZ29&gt;0,FF29=$FF$1,FF29=$FF$2,FF29=$FF$7,FF29=$FF$8,GA29=$GA$1,GA29=$GA$2,GA29=$GA$5,GA29=$GA$6),ES3.3,"")</f>
        <v/>
      </c>
      <c r="DO29" s="6" t="str">
        <f>IF(OR(EZ29&gt;0,FG29=$FG$1,FG29=$FG$2,FG29=$FG$7,FG29=$FG$8,GB29=$GB$1,GB29=$GB$2,GB29=$GB$5,GB29=$GB$6),ES3.4,"")</f>
        <v/>
      </c>
      <c r="DP29" s="6">
        <f>IF(OR(EY29=$EY$1,EY29=$EY$8,EZ29&gt;0),ES3.5,"")</f>
        <v>0.25</v>
      </c>
      <c r="DQ29" s="6" t="str">
        <f>IF(OR(EZ29&gt;0,FC29=$FC$1,FC29=$FC$5),ES3.6,"")</f>
        <v/>
      </c>
      <c r="DR29" s="6" t="str">
        <f>IF(OR(GD29=$GD$1,GD29=$GD$4,EZ29&gt;0),ES3.7,"")</f>
        <v/>
      </c>
      <c r="DS29" s="6" t="str">
        <f>IF(OR(EZ29&gt;0,FF29=$FF$2,FF29=$FF$8,FE29=$FE$2,FE29=$FE$8,FI29=$FI$2,FI29=$FI$8,FG29=$FG$2,FG29=$FG$8),ES3.8,"")</f>
        <v/>
      </c>
      <c r="DT29" s="6" t="str">
        <f>IF(OR(EZ29&gt;0),ES3.9,"")</f>
        <v/>
      </c>
      <c r="DU29" s="40" t="str">
        <f>IF(OR(FB29=$FB$1,FB29=$FB$7,EZ29&gt;0),ES4.1,"")</f>
        <v/>
      </c>
      <c r="DV29" s="6" t="str">
        <f>IF(OR(EZ29&gt;0,GA29=$GA$2,GA29=$GA$6),ES4.2,"")</f>
        <v/>
      </c>
      <c r="DW29" s="6" t="str">
        <f>IF(OR(EZ29&gt;0,GB29=$GB$2,GB29=$GB$6),ES4.3,"")</f>
        <v/>
      </c>
      <c r="DX29" s="6" t="str">
        <f>IF(OR(GE29=$GE$1,GE29=$GE$2,GE29=$GE$7,GE29=$GE$8),ES4.4,"")</f>
        <v/>
      </c>
      <c r="DY29" s="6" t="str">
        <f>IF(OR(EZ29&gt;0,FF29=$FF$2,FF29=$FF$8,FE29=$FE$2,FE29=$FE$8,FI29=$FI$2,FI29=$FI$8,FG29=$FG$2,FG29=$FG$8),ES4.5,"")</f>
        <v/>
      </c>
      <c r="DZ29" s="6" t="str">
        <f>IF(OR(EZ29&gt;0,FG29=$FG$1,FG29=$FG$2,FG29=$FG$7,FG29=$FG$8),ES4.6,"")</f>
        <v/>
      </c>
      <c r="EA29" s="6" t="str">
        <f>IF(OR(FE29=$FE$1,FE29=$FE$2,FE29=$FE$7,FE29=$FE$8),ES4.7,"")</f>
        <v/>
      </c>
      <c r="EB29" s="6" t="str">
        <f>IF(OR(FM29=$FM$1,FM29=$FM$4,EZ29&gt;0),ES4.8,"")</f>
        <v/>
      </c>
      <c r="EC29" s="6" t="str">
        <f>IF(OR(GF29=$GF$2,GF29=$GF$8),ES4.9,"")</f>
        <v/>
      </c>
      <c r="ED29" s="6" t="str">
        <f>IF(OR(EO29=$EO$1,EO29=$EO$3),ES4.10,"")</f>
        <v/>
      </c>
      <c r="EE29" s="40" t="str">
        <f>IF(OR(AND(FZ29&gt;0,EY29=$EY$1), AND(FZ29&gt;0,EY29=$EY$8)),ES5.1,"")</f>
        <v/>
      </c>
      <c r="EF29" s="6" t="str">
        <f>IF(OR(GE29=$GE$1,GE29=$GE$3,GE29=$GE$7,GE29=$GE$9),ES5.2,"")</f>
        <v/>
      </c>
      <c r="EG29" s="6" t="str">
        <f>IF(OR(EZ29&gt;0,FF29=$FF$2,FF29=$FF$8,FE29=$FE$2,FE29=$FE$8,FI29=$FI$2,FI29=$FI$8,FG29=$FG$2,FG29=$FG$8),ES5.3,"")</f>
        <v/>
      </c>
      <c r="EH29" s="6" t="str">
        <f>IF(OR(FG29=$FG$2,FG29=$FG$8),ES5.4,"")</f>
        <v/>
      </c>
      <c r="EI29" s="6" t="str">
        <f>IF(OR(FI29=$FI$1,FI29=$FI$2,FI29=$FI$7,FI29=$FI$8,FY29&gt;0),ES5.5,"")</f>
        <v/>
      </c>
      <c r="EJ29" s="6" t="str">
        <f>IF(OR(GC29=$GC$1,GC29=$GC$3),ES5.6,"")</f>
        <v/>
      </c>
      <c r="EK29" s="38">
        <f>IF(OR(GF29="",GF29=$GF$3,GF29=$GF$4,GF29=$GF$5,GF29=$GF$6),ES5.7,"")</f>
        <v>0.1</v>
      </c>
      <c r="EL29" s="104" t="str">
        <f>IF(E29&lt;2010,"N/A",IF(COUNTIF(DH29:EK29,"&lt;1")=30,"5",IF(COUNTIF(DH29:ED29,"&lt;1")=23,"4",IF(COUNTIF(DH29:DT29,"&lt;1")=13,"3",IF(COUNTIF(DH29:DK29,"&lt;1")=4,"2","1")))))</f>
        <v>1</v>
      </c>
      <c r="EM29" s="129">
        <f>IF(EL29="N/A","N/A",IF(EL29="1",SUM(DH29:DK29)+1,IF(EL29="2",SUM(DL29:DT29)+2,IF(EL29="3",SUM(DU29:ED29)+3,IF(EL29="4",SUM(EE29:EK29)+4,5)))))</f>
        <v>1.9</v>
      </c>
      <c r="EN29" s="1"/>
      <c r="EO29" s="43"/>
      <c r="EP29" s="1"/>
      <c r="EQ29" s="1"/>
      <c r="ER29" s="43"/>
      <c r="ES29" s="1" t="s">
        <v>32</v>
      </c>
      <c r="ET29" s="1"/>
      <c r="EV29" s="44"/>
      <c r="EW29" s="42" t="s">
        <v>24</v>
      </c>
      <c r="EY29" s="42" t="s">
        <v>5</v>
      </c>
      <c r="FC29" s="44"/>
      <c r="FE29" s="1"/>
      <c r="FI29" s="44"/>
      <c r="FK29" s="1"/>
      <c r="FL29" s="1"/>
      <c r="FM29" s="1"/>
      <c r="FN29" s="1"/>
      <c r="FO29" s="1"/>
      <c r="FT29" s="1"/>
      <c r="FU29" s="1"/>
      <c r="FX29" s="44"/>
      <c r="FY29" s="1"/>
      <c r="FZ29" s="44"/>
      <c r="GA29" s="43"/>
      <c r="GB29" s="1"/>
      <c r="GC29" s="44"/>
      <c r="GF29" s="45"/>
      <c r="GG29" s="74"/>
      <c r="GH29" s="42">
        <f>COUNTIF(EO29:GF29,"*")</f>
        <v>3</v>
      </c>
    </row>
    <row r="30" spans="1:190" s="42" customFormat="1" x14ac:dyDescent="0.25">
      <c r="A30" s="42" t="e">
        <f>VLOOKUP(C30,Sheet1!$A$1:$B$65,2,)</f>
        <v>#N/A</v>
      </c>
      <c r="B30" s="46" t="s">
        <v>290</v>
      </c>
      <c r="C30" s="47" t="s">
        <v>291</v>
      </c>
      <c r="D30" s="47"/>
      <c r="E30" s="61">
        <v>2013</v>
      </c>
      <c r="F30" s="5">
        <f>IF(OR(ER30=$ER$1,ER30=$ER$2,ER30=$ER$3,ER30=$ER$6,ER30=$ER$7,ES30&gt;0,EW30&gt;0,EY30&gt;0,EU30&gt;0,EZ30&gt;0,FD30&gt;0,FF30&gt;0,FG30&gt;0,FI30&gt;0,FE30&gt;0),SM_2.1,"")</f>
        <v>0.2</v>
      </c>
      <c r="G30" s="5">
        <f>IF(OR(EO30=$EO$4,EQ30&gt;0,ER30=$ER$1, ER30=$ER$2,ER30=$ER$3,ER30=$ER$4,ES30&gt;0,EV30&gt;0,EZ30&gt;0,FD30&gt;0,FF30&gt;0,FG30&gt;0,FI30&gt;0,FE30&gt;0),SM_2.2,"")</f>
        <v>0.35</v>
      </c>
      <c r="H30" s="6">
        <f>IF(OR(EO30&gt;0,EP30&gt;0,EQ30&gt;0,ER30=$ER$1,ER30=$ER$2,ER30=$ER$3,ER30=$ER$4,ER30=$ER$6,ER30=$ER$7,ES30&gt;0,ET30&gt;0,EV30&gt;0,EZ30&gt;0,FD30&gt;0,FF30&gt;0,FG30&gt;0,FI30&gt;0,FE30&gt;0),SM_2.3,"")</f>
        <v>0.3</v>
      </c>
      <c r="I30" s="38">
        <f>IF(OR(ER30=$ER$1,ER30=$ER$2,ER30=$ER$3,ER30=$ER$6,ER30=$ER$7,ES30&gt;0,EW30=$EW$2,EW30=$EW$3,EW30=$EW$4,EY30&gt;0,EU30&gt;0,EZ30&gt;0,FD30&gt;0,FF30&gt;0,FG30&gt;0,FI30&gt;0,FE30&gt;0),SM_2.4,"")</f>
        <v>0.15</v>
      </c>
      <c r="J30" s="6">
        <f>IF(OR(ER30=$ER$3,EW30=$EW$2,EW30=$EW$3,EW30=$EW$4,EY30&gt;0,EU30&gt;0,EZ30&gt;0,FD30&gt;0,FF30&gt;0,FG30&gt;0,FI30&gt;0,FE30&gt;0),SM_3.1,"")</f>
        <v>0.3</v>
      </c>
      <c r="K30" s="6" t="str">
        <f>IF(OR(EZ30&gt;0,FD30&gt;0,FF30&gt;0,FG30&gt;0,FI30&gt;0,FE30&gt;0),SM_3.2,"")</f>
        <v/>
      </c>
      <c r="L30" s="38">
        <f>IF(OR(ER30=$ER$1,ER30=$ER$3,ER30=$ER$6,ER30=$ER$7,EV30&gt;0,EW30=$EW$2,EW30=$EW$3,EW30=$EW$4,EY30&gt;0,EU30&gt;0,EZ30&gt;0,FD30&gt;0,FF30&gt;0,FG30&gt;0,FI30&gt;0,FE30&gt;0),SM_3.3,"")</f>
        <v>0.4</v>
      </c>
      <c r="M30" s="6">
        <f>IF(OR(ES30&gt;0,EU30&gt;1),SM_4.1,"")</f>
        <v>0.2</v>
      </c>
      <c r="N30" s="6" t="str">
        <f>IF(OR(EZ30&gt;0,FD30=$FD$2,FF30=$FF$2,FF30=$FF$4,FF30=$FF$6,FF30=$FF$8,FG30&gt;0,FI30&gt;0,FE30&gt;0),SM_4.2,"")</f>
        <v/>
      </c>
      <c r="O30" s="6" t="str">
        <f>IF(OR(EZ30&gt;0,FD30=$FD$2,FE30=$FE$2,FE30=$FE$4,FE30=$FE$6,FE30=$FE$8,FF30=$FF$2,FF30=$FF$4,FF30=$FF$6,FF30=$FF$8,FG30=$FG$2,FG30=$FG$4,FG30=$FG$6,FG30=$FG$8,FI30=$FI$2,FI30=$FI$4,FI30=$FI$6,FI30=$FI$8),SM_4.3,"")</f>
        <v/>
      </c>
      <c r="P30" s="6" t="str">
        <f>IF(OR(FD30&gt;0,FI30&gt;0),SM_4.4,"")</f>
        <v/>
      </c>
      <c r="Q30" s="38" t="str">
        <f>IF(OR(FQ30=$FQ$2,FQ30=$FQ$1),SM_4.5,"")</f>
        <v/>
      </c>
      <c r="R30" s="6" t="str">
        <f>IF(OR(ET30&gt;0),SM_5.1,"")</f>
        <v/>
      </c>
      <c r="S30" s="6" t="str">
        <f>IF(OR(FB30&gt;0),SM_5.2,"")</f>
        <v/>
      </c>
      <c r="T30" s="6" t="str">
        <f>IF(OR(FR30=$FR$1,FR30=$FR$2),SM_5.3,"")</f>
        <v/>
      </c>
      <c r="U30" s="38" t="str">
        <f>IF(OR(FY30&gt;0),SM_5.4,"")</f>
        <v/>
      </c>
      <c r="V30" s="94" t="str">
        <f>IF(COUNTIF(F30:U30,"&lt;1")=16,"5",IF(COUNTIF(F30:Q30,"&lt;1")=12,"4",IF(COUNTIF(F30:L30,"&lt;1")=7,"3",IF(COUNTIF(F30:I30,"&lt;1")=4,"2","1"))))</f>
        <v>2</v>
      </c>
      <c r="W30" s="129">
        <f>IF(V30="1",SUM(F30:I30)+1,IF(V30="2",SUM(J30:L30)+2,IF(V30="3",SUM(M30:Q30)+3,IF(V30="4",SUM(R30:U30)+4,5))))</f>
        <v>2.7</v>
      </c>
      <c r="X30" s="5">
        <f>IF(OR(EO30&gt;0,EP30&gt;0,EQ30&gt;0,ER30=$ER$1,ER30=$ER$2,ER30=$ER$3,ER30=$ER$4,ER30=$ER$6,ER30=$ER$7,ER30=$ER$8,ES30&gt;0,ET30&gt;0,EV30&gt;0,EZ30&gt;0,FD30&gt;0,FF30&gt;0,FG30&gt;0,FI30&gt;0,FE30&gt;0),SS_2.1,"")</f>
        <v>0.2</v>
      </c>
      <c r="Y30" s="5" t="str">
        <f>IF(OR(EO30=$EO$1,ER30=$ER$1,ER30=$ER$6,ER30=$ER$7,ER30=$ER$8,FJ30&gt;0),SS_2.2,"")</f>
        <v/>
      </c>
      <c r="Z30" s="38" t="str">
        <f>IF(OR(FJ30&gt;0,FO30&gt;0),SS_2.3,"")</f>
        <v/>
      </c>
      <c r="AA30" s="5" t="str">
        <f>IF(OR(FN30&gt;0,FJ30=$FJ$2,FJ30=$FJ$3),SS_3.1,"")</f>
        <v/>
      </c>
      <c r="AB30" s="6" t="str">
        <f>IF(OR(FK30&gt;0),SS_3.2,"")</f>
        <v/>
      </c>
      <c r="AC30" s="38">
        <f>IF(OR(ES30&gt;0,ER30=$ER$1,ER30=$ER$4,ER30=$ER$8,FL30&gt;0),SS_3.3,"")</f>
        <v>0.4</v>
      </c>
      <c r="AD30" s="6" t="str">
        <f>IF(AND(FK30&gt;0,FJ30=$FJ$2,FJ30=$FJ$3),SS_4.1,"")</f>
        <v/>
      </c>
      <c r="AE30" s="6" t="str">
        <f>IF(OR(FJ30=$FJ$2,FJ30=$FJ$3,EZ30&gt;0,FN30&gt;0),SS_4.2,"")</f>
        <v/>
      </c>
      <c r="AF30" s="6">
        <f>IF(OR(EU30&gt;0,EW30=$EW$2,EW30=$EW$3,EW30=$EW$4,EY30&gt;0,EZ30&gt;0),SS_4.3,"")</f>
        <v>0.2</v>
      </c>
      <c r="AG30" s="6" t="str">
        <f>IF(OR(FJ30=$FJ$3,FQ30&gt;0,EZ30&gt;0),SS_4.4,"")</f>
        <v/>
      </c>
      <c r="AH30" s="6" t="str">
        <f>IF(OR(FE30&gt;0,FF30&gt;0,FG30&gt;0,FD30&gt;0,EZ30&gt;0,FI30&gt;0),SS_4.5,"")</f>
        <v/>
      </c>
      <c r="AI30" s="38">
        <f>IF(OR(EV30&gt;0,FZ30&gt;0,FH30&gt;0,FD30&gt;0,FI30&gt;0),SS_4.6,"")</f>
        <v>0.2</v>
      </c>
      <c r="AJ30" s="5" t="str">
        <f>IF(OR(FK30=$FK$3,FZ30=$FZ$1),SS_5.1,"")</f>
        <v/>
      </c>
      <c r="AK30" s="6" t="str">
        <f>IF(OR(FZ30=$FZ$1,FZ30=$FZ$2,FZ30=$FZ$4,FZ30=$FZ$5,FZ30=$FZ$7),SS_5.2,"")</f>
        <v/>
      </c>
      <c r="AL30" s="6" t="str">
        <f>IF(OR(FZ30=$FZ$4,FY30&gt;0,ER30=$ER$8),SS_5.3,"")</f>
        <v/>
      </c>
      <c r="AM30" s="6" t="str">
        <f>IF(FP30&gt;0,SS_5.4,"")</f>
        <v/>
      </c>
      <c r="AN30" s="94" t="str">
        <f>IF(COUNTIF(X30:AM30,"&lt;1")=16,"5",IF(COUNTIF(X30:AI30,"&lt;1")=12,"4",IF(COUNTIF(X30:AC30,"&lt;1")=6,"3",IF(COUNTIF(X30:Z30,"&lt;1")=3,"2","1"))))</f>
        <v>1</v>
      </c>
      <c r="AO30" s="129">
        <f>IF(AN30="1",SUM(X30:Z30)+1,IF(AN30="2",SUM(AA30:AC30)+2,IF(AN30="3",SUM(AD30:AI30)+3,IF(AN30="4",SUM(AJ30:AM30)+4,5))))</f>
        <v>1.2</v>
      </c>
      <c r="AP30" s="5">
        <f>IF(OR(ES30&gt;0,ER30=$ER$1,EO30&gt;0,EP30&gt;0,EQ30&gt;0,EU30&gt;0,EV30&gt;0,FV30&gt;0,FD30&gt;0),CM2.1,"")</f>
        <v>0.25</v>
      </c>
      <c r="AQ30" s="6">
        <f>IF(OR(ES30&gt;0,ER30=$ER$1,ER30=$ER$5,ER30=$ER$3,ER30=$ER$8,ER30=$ER$9,FS30=$FS$3,FS30=$FS$4),CM2.2,"")</f>
        <v>0.25</v>
      </c>
      <c r="AR30" s="6">
        <f>IF(OR(ES30&gt;0,ER30&gt;0,FV30&gt;0),CM2.3,"")</f>
        <v>0.25</v>
      </c>
      <c r="AS30" s="38">
        <f>IF(OR(ES30&gt;0,ER30=$ER$1,ER30=$ER$3,ER30=$ER$8,ER30=$ER$9,FT30&gt;0),CM2.4,"")</f>
        <v>0.25</v>
      </c>
      <c r="AT30" s="6" t="str">
        <f>IF(OR(FS30&gt;0),CM3.1,"")</f>
        <v/>
      </c>
      <c r="AU30" s="6" t="str">
        <f>IF(ER30=$ER$9,CM3.2,"")</f>
        <v/>
      </c>
      <c r="AV30" s="6" t="str">
        <f>IF(OR(FS30=$FS$3,FS30=$FS$4),CM3.3,"")</f>
        <v/>
      </c>
      <c r="AW30" s="6" t="str">
        <f>IF(OR(FQ30=$FQ$1,FQ30=$FQ$4,FR30=$FR$1,FR30=$FR$4),CM3.4,"")</f>
        <v/>
      </c>
      <c r="AX30" s="38" t="str">
        <f>IF(OR(FZ30=$FZ$1,FZ30=$FZ$2,FT30=$FT$3,FT30=$FT$2),CM3.5,"")</f>
        <v/>
      </c>
      <c r="AY30" s="6" t="str">
        <f>IF(OR(FS30&gt;0),CM4.1,"")</f>
        <v/>
      </c>
      <c r="AZ30" s="6" t="str">
        <f>IF(OR(FV30=$FV$2),CM4.2,"")</f>
        <v/>
      </c>
      <c r="BA30" s="38" t="str">
        <f>IF(OR(FZ30&gt;0,FT30=$FT$3),CM4.3,"")</f>
        <v/>
      </c>
      <c r="BB30" s="6" t="str">
        <f>IF(OR(FT30=$FT$3,FV30=$FV$3),CM5.1,"")</f>
        <v/>
      </c>
      <c r="BC30" s="6" t="str">
        <f>IF(OR(AND(FX30&gt;0,FQ30=$FQ$4), AND(FX30&gt;0,FQ30=$FQ$1)),CM5.2,"")</f>
        <v/>
      </c>
      <c r="BD30" s="6" t="str">
        <f>IF(OR(FZ30&gt;0),CM5.3,"")</f>
        <v/>
      </c>
      <c r="BE30" s="38" t="str">
        <f>IF(FU30=$FU$2,CM5.4,"")</f>
        <v/>
      </c>
      <c r="BF30" s="94" t="str">
        <f>IF(COUNTIF(AP30:BE30,"&lt;1")=16,"5",IF(COUNTIF(AP30:BA30,"&lt;1")=12,"4",IF(COUNTIF(AP30:AX30,"&lt;1")=9,"3",IF(COUNTIF(AP30:AS30,"&lt;1")=4,"2","1"))))</f>
        <v>2</v>
      </c>
      <c r="BG30" s="129">
        <f>IF(BF30="1",SUM(AP30:AS30)+1,IF(BF30="2",SUM(AT30:AX30)+2,IF(BF30="3",SUM(AY30:BA30)+3,IF(BF30="4",SUM(BB30:BE30)+4,5))))</f>
        <v>2</v>
      </c>
      <c r="BH30" s="5">
        <f>IF(OR(ER30=$ER$1,ER30=$ER$6,ER30=$ER$7,ER30=$ER$9,ES30&gt;0,EX30&gt;0,FD30&gt;0,FZ30&gt;0,EW30&gt;0,EY30&gt;0,EZ30&gt;0,EV30&gt;0,EU30&gt;0,FE30&gt;0,FF30&gt;0,FG30&gt;0,FI30&gt;0),SRM2.1,"")</f>
        <v>0.4</v>
      </c>
      <c r="BI30" s="5">
        <f>IF(OR(FD30&gt;0,FZ30&gt;0,ER30=$ER$7,EW30&gt;0,EX30&gt;0,EY30&gt;0,EZ30&gt;0,FE30&gt;0,FF30&gt;0,FG30&gt;0,FI30&gt;0),SRM2.2,"")</f>
        <v>0.4</v>
      </c>
      <c r="BJ30" s="6" t="str">
        <f>IF(OR(FX30&gt;0,FZ30&gt;0),SRM2.3,"")</f>
        <v/>
      </c>
      <c r="BK30" s="6" t="str">
        <f>IF(OR(FF30&gt;0,FD30&gt;0,FE30&gt;0,FZ30&gt;0,FG30&gt;0,FI30&gt;0),SRM2.4,"")</f>
        <v/>
      </c>
      <c r="BL30" s="39" t="str">
        <f>IF(OR(FD30&gt;0,FZ30&gt;0,ER30=$ER$7,FE30&gt;0,FF30&gt;0,FG30&gt;0,FI30&gt;0,FP30&gt;0),SRM3.1,"")</f>
        <v/>
      </c>
      <c r="BM30" s="6">
        <f>IF(OR(FD30&gt;0,FZ30&gt;0,ER30=$ER$7,EW30=$EW$2,EW30=$EW$3,EW30=$EW$4,EX30&gt;0,EY30&gt;0,EZ30&gt;0,FE30&gt;0,FF30&gt;0,FG30&gt;0,FI30&gt;0),SRM3.2,"")</f>
        <v>0.5</v>
      </c>
      <c r="BN30" s="6" t="str">
        <f>IF(OR(FP30&gt;0,FZ30&gt;0),SRM3.3,"")</f>
        <v/>
      </c>
      <c r="BO30" s="40" t="str">
        <f>IF(OR(FZ30&gt;1),SRM4.1,"")</f>
        <v/>
      </c>
      <c r="BP30" s="6">
        <f>IF(OR(ER30=$ER$8,ER30=$ER$9,EV30&gt;0,FQ30&gt;0,FR30&gt;0),SRM4.2,"")</f>
        <v>0.4</v>
      </c>
      <c r="BQ30" s="6" t="str">
        <f>IF(OR(FW30&gt;0),SRM4.3,"")</f>
        <v/>
      </c>
      <c r="BR30" s="40" t="str">
        <f>IF(OR(GD30&gt;0,GE30&gt;0),SRM5.1,"")</f>
        <v/>
      </c>
      <c r="BS30" s="6" t="str">
        <f>IF(OR(ER30=$ER$8,ER30=$ER$9,FZ30&gt;0),SRM5.2,"")</f>
        <v/>
      </c>
      <c r="BT30" s="6" t="str">
        <f>IF(OR(ER30=$ER$8,ER30=$ER$9,FY30&gt;0,FZ30&gt;0),SRM5.3,"")</f>
        <v/>
      </c>
      <c r="BU30" s="94" t="str">
        <f>IF(COUNTIF(BH30:BT30,"&lt;1")=13,"5",IF(COUNTIF(BH30:BQ30,"&lt;1")=10,"4",IF(COUNTIF(BH30:BN30,"&lt;1")=7,"3",IF(COUNTIF(BH30:BK30,"&lt;1")=4,"2","1"))))</f>
        <v>1</v>
      </c>
      <c r="BV30" s="129">
        <f>IF(BU30="1",SUM(BH30:BK30)+1,IF(BU30="2",SUM(BL30:BN30)+2,IF(BU30="3",SUM(BO30:BQ30)+3,IF(BU30="4",SUM(BR30:BT30)+4,5))))</f>
        <v>1.8</v>
      </c>
      <c r="BW30" s="41">
        <f>IF(OR(EY30=$EY$1,EY30=$EY$4,EY30=$EY$5,EY30=$EY$6,EY30=$EY$7,EZ30&gt;0,FF30=$FF$1,FF30=$FF$2,FF30=$FF$5,FF30=$FF$6,FG30=$FG$1,FG30=$FG$2,FG30=$FG$5,FG30=$FG$6),LHR2.1,"")</f>
        <v>0.4</v>
      </c>
      <c r="BX30" s="6" t="str">
        <f>IF(OR(FB30=$FB$1,FB30=$FB$2,FB30=$FB$5,FB30=$FB$6,EZ30&gt;0),LHR2.2,"")</f>
        <v/>
      </c>
      <c r="BY30" s="6">
        <f>IF(OR(EY30=$EY$1,EY30=$EY$4,EY30=$EY$5,EY30=$EY$6,EY30=$EY$7,EZ30&gt;0,FF30=$FF$1,FF30=$FF$2,FF30=$FF$5,FF30=$FF$6,FG30=$FG$1,FG30=$FG$2,FG30=$FG$5,FG30=$FG$6),LHR2.3,"")</f>
        <v>0.25</v>
      </c>
      <c r="BZ30" s="6">
        <f>IF(OR(EY30=$EY$1,EY30=$EY$4,EY30=$EY$5,EY30=$EY$6,EY30=$EY$7,EZ30&gt;0,FF30=$FF$1,FF30=$FF$2,FF30=$FF$5,FF30=$FF$6,FG30=$FG$1,FG30=$FG$2,FG30=$FG$5,FG30=$FG$6),LHR2.4,"")</f>
        <v>0.25</v>
      </c>
      <c r="CA30" s="40">
        <f>IF(OR(EY30=$EY$1,EY30=$EY$5,EY30=$EY$6,EY30=$EY$7,EZ30&gt;0,FF30=$FF$1,FF30=$FF$2,FF30=$FF$5,FF30=$FF$6,FG30=$FG$1,FG30=$FG$2,FG30=$FG$5,FG30=$FG$6),LHR3.1,"")</f>
        <v>0.25</v>
      </c>
      <c r="CB30" s="6" t="str">
        <f>IF(OR(FB30=$FB$1,FB30=$FB$5,EZ30&gt;0),LHR3.2,"")</f>
        <v/>
      </c>
      <c r="CC30" s="6" t="str">
        <f>IF(OR(FB30=$FB$1,FB30=$FB$2,FB30=$FB$5,FB30=$FB$6,EZ30&gt;0),LHR3.3,"")</f>
        <v/>
      </c>
      <c r="CD30" s="6" t="str">
        <f>IF(OR(EZ30&gt;0,GA30=$GA$1,FF30=$FF$5,FF30=$FF$6,FF30=$FF$1,FF30=$FF$2,GA30=$GA$2,GA30=$GA$3,GA30=$GA$4),LHR3.4,"")</f>
        <v/>
      </c>
      <c r="CE30" s="6" t="str">
        <f>IF(OR(EZ30&gt;0,GB30=$GB$1,FG30=$FG$5,FG30=$FG$6,FG30=$FG$1,FG30=$FG$2,GB30=$GB$2,GB30=$GB$3,GB30=$GB$4),LHR3.5,"")</f>
        <v/>
      </c>
      <c r="CF30" s="6">
        <f>IF(OR(EY30=$EY$1,EY30=$EY$4,EY30=$EY$5,EY30=$EY$6,EY30=$EY$7,EZ30&gt;0),LHR3.6,"")</f>
        <v>0.05</v>
      </c>
      <c r="CG30" s="6" t="str">
        <f>IF(OR(EZ30&gt;0,FC30=$FC$1,FC30=$FC$2,FC30=$FC$3,FC30=$FC$4),LHR3.7,"")</f>
        <v/>
      </c>
      <c r="CH30" s="6" t="str">
        <f>IF(OR(GD30=$GD$1,GD30=$GD$3,EZ30&gt;0),LHR3.8,"")</f>
        <v/>
      </c>
      <c r="CI30" s="6" t="str">
        <f>IF(OR(EZ30&gt;0,FF30=$FF$2,FF30=$FF$6,FE30=$FE$2,FE30=$FE$6,FI30=$FI$2,FI30=$FI$6,FG30=$FG$2,FG30=$FG$6),LHR3.9,"")</f>
        <v/>
      </c>
      <c r="CJ30" s="6" t="str">
        <f>IF(OR(EZ30&gt;0,FA30&gt;0),LHR3.10,"")</f>
        <v/>
      </c>
      <c r="CK30" s="40">
        <f>IF(OR(EY30=$EY$1,EY30=$EY$6,EY30=$EY$7,EZ30&gt;0,FF30=$FF$1,FF30=$FF$2,FF30=$FF$5,FF30=$FF$6,FG30=$FG$1,FG30=$FG$2,FG30=$FG$5,FG30=$FG$6),LHR4.1,"")</f>
        <v>0.15</v>
      </c>
      <c r="CL30" s="6" t="str">
        <f>IF(OR(FB30=$FB$1,FB30=$FB$5,EZ30&gt;0),LHR4.2,"")</f>
        <v/>
      </c>
      <c r="CM30" s="6" t="str">
        <f>IF(OR(EZ30&gt;0,GA30=$GA$2,GA30=$GA$4),LHR4.3,"")</f>
        <v/>
      </c>
      <c r="CN30" s="6" t="str">
        <f>IF(OR(EZ30&gt;0,GB30=$GB$2,GB30=$GB$4),LHR4.4,"")</f>
        <v/>
      </c>
      <c r="CO30" s="6" t="str">
        <f>IF(OR(EZ30&gt;0,FC30=$FC$1,FC30=$FC$3,FC30=$FC$4),LHR4.5,"")</f>
        <v/>
      </c>
      <c r="CP30" s="6" t="str">
        <f>IF(OR(GE30=$GE$1,GE30=$GE$2,GE30=$GE$4,GE30=$GE$5),LHR4.6,"")</f>
        <v/>
      </c>
      <c r="CQ30" s="6" t="str">
        <f>IF(OR(EZ30&gt;0,FF30=$FF$2,FF30=$FF$6,FE30=$FE$2,FE30=$FE$6,FI30=$FI$2,FI30=$FI$6,FG30=$FG$2,FG30=$FG$6),LHR4.7,"")</f>
        <v/>
      </c>
      <c r="CR30" s="6" t="str">
        <f>IF(OR(EZ30&gt;0,FG30=$FG$1,FG30=$FG$2,FG30=$FG$5,FG30=$FG$6),LHR4.8,"")</f>
        <v/>
      </c>
      <c r="CS30" s="6" t="str">
        <f>IF(OR(FE30=$FE$1,FE30=$FE$2,FE30=$FE$5,FE30=$FE$6),LHR4.9,"")</f>
        <v/>
      </c>
      <c r="CT30" s="6" t="str">
        <f>IF(OR(FM30=$FM$1,FM30=$FM$3,EZ30&gt;0),LHR4.10,"")</f>
        <v/>
      </c>
      <c r="CU30" s="6" t="str">
        <f>IF(OR(GF30=$GF$2,GF30=$GF$6),LHR4.11,"")</f>
        <v/>
      </c>
      <c r="CV30" s="6" t="str">
        <f>IF(OR(EO30=$EO$1,EO30=$EO$3),LHR4.12,"")</f>
        <v/>
      </c>
      <c r="CW30" s="40">
        <f>IF(OR(EY30=$EY$1,EY30=$EY$7,EZ30&gt;0,FF30=$FF$1,FF30=$FF$2,FF30=$FF$5,FF30=$FF$6,FG30=$FG$1,FG30=$FG$2,FG30=$FG$5,FG30=$FG$6),LHR5.1,"")</f>
        <v>0.25</v>
      </c>
      <c r="CX30" s="6" t="str">
        <f>IF(AND(FZ30&gt;0,OR(EY30=$EY$1,EY30=$EY$4,EY30=$EY$5,EY30=$EY$6,EY30=$EY$7)),LHR5.2,"")</f>
        <v/>
      </c>
      <c r="CY30" s="6" t="str">
        <f>IF(OR(EZ30&gt;0,FC30=$FC$1,FC30=$FC$4),LHR5.3,"")</f>
        <v/>
      </c>
      <c r="CZ30" s="6" t="str">
        <f>IF(OR(GE30=$GE$1,GE30=$GE$3,GE30=$GE$4,GE30=$GE$6),LHR5.4,"")</f>
        <v/>
      </c>
      <c r="DA30" s="6" t="str">
        <f>IF(OR(EZ30&gt;0,FF30=$FF$2,FF30=$FF$6,FE30=$FE$2,FE30=$FE$6,FI30=$FI$2,FI30=$FI$6,FG30=$FG$2,FG30=$FG$6),LHR5.5,"")</f>
        <v/>
      </c>
      <c r="DB30" s="6" t="str">
        <f>IF(OR(FG30=$FG$2,FG30=$FG$6),LHR5.6,"")</f>
        <v/>
      </c>
      <c r="DC30" s="6" t="str">
        <f>IF(OR(FI30=$FI$1,FI30=$FI$2,FI30=$FI$5,FI30=$FI$6,FY30&gt;0),LHR5.7,"")</f>
        <v/>
      </c>
      <c r="DD30" s="6" t="str">
        <f>IF(OR(GC30=$GC$1,GC30=$GC$2),LHR5.8,"")</f>
        <v/>
      </c>
      <c r="DE30" s="38">
        <f>IF(OR(GF30="",GF30=$GF$3,GF30=$GF$4,GF30=$GF$7,GF30=$GF$8),LHR5.9,"")</f>
        <v>0.05</v>
      </c>
      <c r="DF30" s="7" t="str">
        <f>IF(E30&lt;2009,"N/A",IF(COUNTIF(BW30:DE30,"&lt;1")=35,"5",IF(COUNTIF(BW30:CV30,"&lt;1")=26,"4",IF(COUNTIF(BW30:CJ30,"&lt;1")=14,"3",IF(COUNTIF(BW30:BZ30,"&lt;1")=4,"2","1")))))</f>
        <v>1</v>
      </c>
      <c r="DG30" s="129">
        <f>IF(DF30="N/A","N/A",IF(DF30="1",SUM(BW30:BZ30)+1,IF(DF30="2",SUM(CA30:CJ30)+2,IF(DF30="3",SUM(CK30:CV30)+3,IF(DF30="4",SUM(CW30:DE30)+4,5)))))</f>
        <v>1.9</v>
      </c>
      <c r="DH30" s="41">
        <f>IF(OR(EY30=$EY$1,EY30=$EY$8,EZ30&gt;0,FF30=$FF$1,FF30=$FF$2,FF30=$FF$7,FF30=$FF$8,FG30=$FG$1,FG30=$FG$2,FG30=$FG$7,FG30=$FG$8),ES2.1,"")</f>
        <v>0.4</v>
      </c>
      <c r="DI30" s="6" t="str">
        <f>IF(OR(FB30=$FB$1,FB30=$FB$2,FB30=$FB$7,FB30=$FB$8,EZ30&gt;0),ES2.2,"")</f>
        <v/>
      </c>
      <c r="DJ30" s="6">
        <f>IF(OR(EY30=$EY$1,EY30=$EY$8,EZ30&gt;0,FF30=$FF$1,FF30=$FF$2,FF30=$FF$7,FF30=$FF$8,FG30=$FG$1,FG30=$FG$2,FG30=$FG$7,FG30=$FG$8),ES2.3,"")</f>
        <v>0.25</v>
      </c>
      <c r="DK30" s="6">
        <f>IF(OR(EY30=$EY$1,EY30=$EY$8,EZ30&gt;0,FF30=$FF$1,FF30=$FF$2,FF30=$FF$7,FF30=$FF$8,FG30=$FG$1,FG30=$FG$2,FG30=$FG$7,FG30=$FG$8),ES2.4,"")</f>
        <v>0.25</v>
      </c>
      <c r="DL30" s="40" t="str">
        <f>IF(OR(FB30=$FB$1,FB30=$FB$7,EZ30&gt;0),ES3.1,"")</f>
        <v/>
      </c>
      <c r="DM30" s="6" t="str">
        <f>IF(OR(FB30=$FB$1,FB30=$FB$2,FB30=$FB$7,FB30=$FB$8,EZ30&gt;0),ES3.2,"")</f>
        <v/>
      </c>
      <c r="DN30" s="6" t="str">
        <f>IF(OR(EZ30&gt;0,FF30=$FF$1,FF30=$FF$2,FF30=$FF$7,FF30=$FF$8,GA30=$GA$1,GA30=$GA$2,GA30=$GA$5,GA30=$GA$6),ES3.3,"")</f>
        <v/>
      </c>
      <c r="DO30" s="6" t="str">
        <f>IF(OR(EZ30&gt;0,FG30=$FG$1,FG30=$FG$2,FG30=$FG$7,FG30=$FG$8,GB30=$GB$1,GB30=$GB$2,GB30=$GB$5,GB30=$GB$6),ES3.4,"")</f>
        <v/>
      </c>
      <c r="DP30" s="6">
        <f>IF(OR(EY30=$EY$1,EY30=$EY$8,EZ30&gt;0),ES3.5,"")</f>
        <v>0.25</v>
      </c>
      <c r="DQ30" s="6" t="str">
        <f>IF(OR(EZ30&gt;0,FC30=$FC$1,FC30=$FC$5),ES3.6,"")</f>
        <v/>
      </c>
      <c r="DR30" s="6" t="str">
        <f>IF(OR(GD30=$GD$1,GD30=$GD$4,EZ30&gt;0),ES3.7,"")</f>
        <v/>
      </c>
      <c r="DS30" s="6" t="str">
        <f>IF(OR(EZ30&gt;0,FF30=$FF$2,FF30=$FF$8,FE30=$FE$2,FE30=$FE$8,FI30=$FI$2,FI30=$FI$8,FG30=$FG$2,FG30=$FG$8),ES3.8,"")</f>
        <v/>
      </c>
      <c r="DT30" s="6" t="str">
        <f>IF(OR(EZ30&gt;0),ES3.9,"")</f>
        <v/>
      </c>
      <c r="DU30" s="40" t="str">
        <f>IF(OR(FB30=$FB$1,FB30=$FB$7,EZ30&gt;0),ES4.1,"")</f>
        <v/>
      </c>
      <c r="DV30" s="6" t="str">
        <f>IF(OR(EZ30&gt;0,GA30=$GA$2,GA30=$GA$6),ES4.2,"")</f>
        <v/>
      </c>
      <c r="DW30" s="6" t="str">
        <f>IF(OR(EZ30&gt;0,GB30=$GB$2,GB30=$GB$6),ES4.3,"")</f>
        <v/>
      </c>
      <c r="DX30" s="6" t="str">
        <f>IF(OR(GE30=$GE$1,GE30=$GE$2,GE30=$GE$7,GE30=$GE$8),ES4.4,"")</f>
        <v/>
      </c>
      <c r="DY30" s="6" t="str">
        <f>IF(OR(EZ30&gt;0,FF30=$FF$2,FF30=$FF$8,FE30=$FE$2,FE30=$FE$8,FI30=$FI$2,FI30=$FI$8,FG30=$FG$2,FG30=$FG$8),ES4.5,"")</f>
        <v/>
      </c>
      <c r="DZ30" s="6" t="str">
        <f>IF(OR(EZ30&gt;0,FG30=$FG$1,FG30=$FG$2,FG30=$FG$7,FG30=$FG$8),ES4.6,"")</f>
        <v/>
      </c>
      <c r="EA30" s="6" t="str">
        <f>IF(OR(FE30=$FE$1,FE30=$FE$2,FE30=$FE$7,FE30=$FE$8),ES4.7,"")</f>
        <v/>
      </c>
      <c r="EB30" s="6" t="str">
        <f>IF(OR(FM30=$FM$1,FM30=$FM$4,EZ30&gt;0),ES4.8,"")</f>
        <v/>
      </c>
      <c r="EC30" s="6" t="str">
        <f>IF(OR(GF30=$GF$2,GF30=$GF$8),ES4.9,"")</f>
        <v/>
      </c>
      <c r="ED30" s="6" t="str">
        <f>IF(OR(EO30=$EO$1,EO30=$EO$3),ES4.10,"")</f>
        <v/>
      </c>
      <c r="EE30" s="40" t="str">
        <f>IF(OR(AND(FZ30&gt;0,EY30=$EY$1), AND(FZ30&gt;0,EY30=$EY$8)),ES5.1,"")</f>
        <v/>
      </c>
      <c r="EF30" s="6" t="str">
        <f>IF(OR(GE30=$GE$1,GE30=$GE$3,GE30=$GE$7,GE30=$GE$9),ES5.2,"")</f>
        <v/>
      </c>
      <c r="EG30" s="6" t="str">
        <f>IF(OR(EZ30&gt;0,FF30=$FF$2,FF30=$FF$8,FE30=$FE$2,FE30=$FE$8,FI30=$FI$2,FI30=$FI$8,FG30=$FG$2,FG30=$FG$8),ES5.3,"")</f>
        <v/>
      </c>
      <c r="EH30" s="6" t="str">
        <f>IF(OR(FG30=$FG$2,FG30=$FG$8),ES5.4,"")</f>
        <v/>
      </c>
      <c r="EI30" s="6" t="str">
        <f>IF(OR(FI30=$FI$1,FI30=$FI$2,FI30=$FI$7,FI30=$FI$8,FY30&gt;0),ES5.5,"")</f>
        <v/>
      </c>
      <c r="EJ30" s="6" t="str">
        <f>IF(OR(GC30=$GC$1,GC30=$GC$3),ES5.6,"")</f>
        <v/>
      </c>
      <c r="EK30" s="38">
        <f>IF(OR(GF30="",GF30=$GF$3,GF30=$GF$4,GF30=$GF$5,GF30=$GF$6),ES5.7,"")</f>
        <v>0.1</v>
      </c>
      <c r="EL30" s="104" t="str">
        <f>IF(E30&lt;2010,"N/A",IF(COUNTIF(DH30:EK30,"&lt;1")=30,"5",IF(COUNTIF(DH30:ED30,"&lt;1")=23,"4",IF(COUNTIF(DH30:DT30,"&lt;1")=13,"3",IF(COUNTIF(DH30:DK30,"&lt;1")=4,"2","1")))))</f>
        <v>1</v>
      </c>
      <c r="EM30" s="129">
        <f>IF(EL30="N/A","N/A",IF(EL30="1",SUM(DH30:DK30)+1,IF(EL30="2",SUM(DL30:DT30)+2,IF(EL30="3",SUM(DU30:ED30)+3,IF(EL30="4",SUM(EE30:EK30)+4,5)))))</f>
        <v>1.9</v>
      </c>
      <c r="EN30" s="1"/>
      <c r="EO30" s="43"/>
      <c r="EP30" s="1"/>
      <c r="EQ30" s="1"/>
      <c r="ER30" s="43"/>
      <c r="ES30" s="1" t="s">
        <v>13</v>
      </c>
      <c r="ET30" s="1"/>
      <c r="EV30" s="44" t="s">
        <v>1</v>
      </c>
      <c r="EY30" s="42" t="s">
        <v>5</v>
      </c>
      <c r="FC30" s="44"/>
      <c r="FE30" s="1"/>
      <c r="FI30" s="44"/>
      <c r="FK30" s="1"/>
      <c r="FL30" s="1"/>
      <c r="FM30" s="1"/>
      <c r="FN30" s="1"/>
      <c r="FO30" s="1"/>
      <c r="FT30" s="1"/>
      <c r="FU30" s="1"/>
      <c r="FX30" s="44"/>
      <c r="FY30" s="1"/>
      <c r="FZ30" s="44"/>
      <c r="GA30" s="43"/>
      <c r="GB30" s="1"/>
      <c r="GC30" s="44"/>
      <c r="GF30" s="45"/>
      <c r="GG30" s="74"/>
      <c r="GH30" s="42">
        <f>COUNTIF(EO30:GF30,"*")</f>
        <v>3</v>
      </c>
    </row>
    <row r="31" spans="1:190" s="42" customFormat="1" x14ac:dyDescent="0.25">
      <c r="A31" s="42" t="str">
        <f>VLOOKUP(C31,Sheet1!$A$1:$B$65,2,)</f>
        <v>HS</v>
      </c>
      <c r="B31" s="46" t="s">
        <v>286</v>
      </c>
      <c r="C31" s="47" t="s">
        <v>287</v>
      </c>
      <c r="D31" s="47"/>
      <c r="E31" s="60">
        <v>2013</v>
      </c>
      <c r="F31" s="5" t="str">
        <f>IF(OR(ER31=$ER$1,ER31=$ER$2,ER31=$ER$3,ER31=$ER$6,ER31=$ER$7,ES31&gt;0,EW31&gt;0,EY31&gt;0,EU31&gt;0,EZ31&gt;0,FD31&gt;0,FF31&gt;0,FG31&gt;0,FI31&gt;0,FE31&gt;0),SM_2.1,"")</f>
        <v/>
      </c>
      <c r="G31" s="5" t="str">
        <f>IF(OR(EO31=$EO$4,EQ31&gt;0,ER31=$ER$1, ER31=$ER$2,ER31=$ER$3,ER31=$ER$4,ES31&gt;0,EV31&gt;0,EZ31&gt;0,FD31&gt;0,FF31&gt;0,FG31&gt;0,FI31&gt;0,FE31&gt;0),SM_2.2,"")</f>
        <v/>
      </c>
      <c r="H31" s="6" t="str">
        <f>IF(OR(EO31&gt;0,EP31&gt;0,EQ31&gt;0,ER31=$ER$1,ER31=$ER$2,ER31=$ER$3,ER31=$ER$4,ER31=$ER$6,ER31=$ER$7,ES31&gt;0,ET31&gt;0,EV31&gt;0,EZ31&gt;0,FD31&gt;0,FF31&gt;0,FG31&gt;0,FI31&gt;0,FE31&gt;0),SM_2.3,"")</f>
        <v/>
      </c>
      <c r="I31" s="38" t="str">
        <f>IF(OR(ER31=$ER$1,ER31=$ER$2,ER31=$ER$3,ER31=$ER$6,ER31=$ER$7,ES31&gt;0,EW31=$EW$2,EW31=$EW$3,EW31=$EW$4,EY31&gt;0,EU31&gt;0,EZ31&gt;0,FD31&gt;0,FF31&gt;0,FG31&gt;0,FI31&gt;0,FE31&gt;0),SM_2.4,"")</f>
        <v/>
      </c>
      <c r="J31" s="6" t="str">
        <f>IF(OR(ER31=$ER$3,EW31=$EW$2,EW31=$EW$3,EW31=$EW$4,EY31&gt;0,EU31&gt;0,EZ31&gt;0,FD31&gt;0,FF31&gt;0,FG31&gt;0,FI31&gt;0,FE31&gt;0),SM_3.1,"")</f>
        <v/>
      </c>
      <c r="K31" s="6" t="str">
        <f>IF(OR(EZ31&gt;0,FD31&gt;0,FF31&gt;0,FG31&gt;0,FI31&gt;0,FE31&gt;0),SM_3.2,"")</f>
        <v/>
      </c>
      <c r="L31" s="38" t="str">
        <f>IF(OR(ER31=$ER$1,ER31=$ER$3,ER31=$ER$6,ER31=$ER$7,EV31&gt;0,EW31=$EW$2,EW31=$EW$3,EW31=$EW$4,EY31&gt;0,EU31&gt;0,EZ31&gt;0,FD31&gt;0,FF31&gt;0,FG31&gt;0,FI31&gt;0,FE31&gt;0),SM_3.3,"")</f>
        <v/>
      </c>
      <c r="M31" s="6" t="str">
        <f>IF(OR(ES31&gt;0,EU31&gt;1),SM_4.1,"")</f>
        <v/>
      </c>
      <c r="N31" s="6" t="str">
        <f>IF(OR(EZ31&gt;0,FD31=$FD$2,FF31=$FF$2,FF31=$FF$4,FF31=$FF$6,FF31=$FF$8,FG31&gt;0,FI31&gt;0,FE31&gt;0),SM_4.2,"")</f>
        <v/>
      </c>
      <c r="O31" s="6" t="str">
        <f>IF(OR(EZ31&gt;0,FD31=$FD$2,FE31=$FE$2,FE31=$FE$4,FE31=$FE$6,FE31=$FE$8,FF31=$FF$2,FF31=$FF$4,FF31=$FF$6,FF31=$FF$8,FG31=$FG$2,FG31=$FG$4,FG31=$FG$6,FG31=$FG$8,FI31=$FI$2,FI31=$FI$4,FI31=$FI$6,FI31=$FI$8),SM_4.3,"")</f>
        <v/>
      </c>
      <c r="P31" s="6" t="str">
        <f>IF(OR(FD31&gt;0,FI31&gt;0),SM_4.4,"")</f>
        <v/>
      </c>
      <c r="Q31" s="38" t="str">
        <f>IF(OR(FQ31=$FQ$2,FQ31=$FQ$1),SM_4.5,"")</f>
        <v/>
      </c>
      <c r="R31" s="6" t="str">
        <f>IF(OR(ET31&gt;0),SM_5.1,"")</f>
        <v/>
      </c>
      <c r="S31" s="6" t="str">
        <f>IF(OR(FB31&gt;0),SM_5.2,"")</f>
        <v/>
      </c>
      <c r="T31" s="6" t="str">
        <f>IF(OR(FR31=$FR$1,FR31=$FR$2),SM_5.3,"")</f>
        <v/>
      </c>
      <c r="U31" s="38" t="str">
        <f>IF(OR(FY31&gt;0),SM_5.4,"")</f>
        <v/>
      </c>
      <c r="V31" s="94" t="str">
        <f>IF(COUNTIF(F31:U31,"&lt;1")=16,"5",IF(COUNTIF(F31:Q31,"&lt;1")=12,"4",IF(COUNTIF(F31:L31,"&lt;1")=7,"3",IF(COUNTIF(F31:I31,"&lt;1")=4,"2","1"))))</f>
        <v>1</v>
      </c>
      <c r="W31" s="129">
        <f>IF(V31="1",SUM(F31:I31)+1,IF(V31="2",SUM(J31:L31)+2,IF(V31="3",SUM(M31:Q31)+3,IF(V31="4",SUM(R31:U31)+4,5))))</f>
        <v>1</v>
      </c>
      <c r="X31" s="5" t="str">
        <f>IF(OR(EO31&gt;0,EP31&gt;0,EQ31&gt;0,ER31=$ER$1,ER31=$ER$2,ER31=$ER$3,ER31=$ER$4,ER31=$ER$6,ER31=$ER$7,ER31=$ER$8,ES31&gt;0,ET31&gt;0,EV31&gt;0,EZ31&gt;0,FD31&gt;0,FF31&gt;0,FG31&gt;0,FI31&gt;0,FE31&gt;0),SS_2.1,"")</f>
        <v/>
      </c>
      <c r="Y31" s="5" t="str">
        <f>IF(OR(EO31=$EO$1,ER31=$ER$1,ER31=$ER$6,ER31=$ER$7,ER31=$ER$8,FJ31&gt;0),SS_2.2,"")</f>
        <v/>
      </c>
      <c r="Z31" s="38" t="str">
        <f>IF(OR(FJ31&gt;0,FO31&gt;0),SS_2.3,"")</f>
        <v/>
      </c>
      <c r="AA31" s="5" t="str">
        <f>IF(OR(FN31&gt;0,FJ31=$FJ$2,FJ31=$FJ$3),SS_3.1,"")</f>
        <v/>
      </c>
      <c r="AB31" s="6" t="str">
        <f>IF(OR(FK31&gt;0),SS_3.2,"")</f>
        <v/>
      </c>
      <c r="AC31" s="38" t="str">
        <f>IF(OR(ES31&gt;0,ER31=$ER$1,ER31=$ER$4,ER31=$ER$8,FL31&gt;0),SS_3.3,"")</f>
        <v/>
      </c>
      <c r="AD31" s="6" t="str">
        <f>IF(AND(FK31&gt;0,FJ31=$FJ$2,FJ31=$FJ$3),SS_4.1,"")</f>
        <v/>
      </c>
      <c r="AE31" s="6" t="str">
        <f>IF(OR(FJ31=$FJ$2,FJ31=$FJ$3,EZ31&gt;0,FN31&gt;0),SS_4.2,"")</f>
        <v/>
      </c>
      <c r="AF31" s="6" t="str">
        <f>IF(OR(EU31&gt;0,EW31=$EW$2,EW31=$EW$3,EW31=$EW$4,EY31&gt;0,EZ31&gt;0),SS_4.3,"")</f>
        <v/>
      </c>
      <c r="AG31" s="6" t="str">
        <f>IF(OR(FJ31=$FJ$3,FQ31&gt;0,EZ31&gt;0),SS_4.4,"")</f>
        <v/>
      </c>
      <c r="AH31" s="6" t="str">
        <f>IF(OR(FE31&gt;0,FF31&gt;0,FG31&gt;0,FD31&gt;0,EZ31&gt;0,FI31&gt;0),SS_4.5,"")</f>
        <v/>
      </c>
      <c r="AI31" s="38" t="str">
        <f>IF(OR(EV31&gt;0,FZ31&gt;0,FH31&gt;0,FD31&gt;0,FI31&gt;0),SS_4.6,"")</f>
        <v/>
      </c>
      <c r="AJ31" s="5" t="str">
        <f>IF(OR(FK31=$FK$3,FZ31=$FZ$1),SS_5.1,"")</f>
        <v/>
      </c>
      <c r="AK31" s="6" t="str">
        <f>IF(OR(FZ31=$FZ$1,FZ31=$FZ$2,FZ31=$FZ$4,FZ31=$FZ$5,FZ31=$FZ$7),SS_5.2,"")</f>
        <v/>
      </c>
      <c r="AL31" s="6" t="str">
        <f>IF(OR(FZ31=$FZ$4,FY31&gt;0,ER31=$ER$8),SS_5.3,"")</f>
        <v/>
      </c>
      <c r="AM31" s="6" t="str">
        <f>IF(FP31&gt;0,SS_5.4,"")</f>
        <v/>
      </c>
      <c r="AN31" s="94" t="str">
        <f>IF(COUNTIF(X31:AM31,"&lt;1")=16,"5",IF(COUNTIF(X31:AI31,"&lt;1")=12,"4",IF(COUNTIF(X31:AC31,"&lt;1")=6,"3",IF(COUNTIF(X31:Z31,"&lt;1")=3,"2","1"))))</f>
        <v>1</v>
      </c>
      <c r="AO31" s="129">
        <f>IF(AN31="1",SUM(X31:Z31)+1,IF(AN31="2",SUM(AA31:AC31)+2,IF(AN31="3",SUM(AD31:AI31)+3,IF(AN31="4",SUM(AJ31:AM31)+4,5))))</f>
        <v>1</v>
      </c>
      <c r="AP31" s="5" t="str">
        <f>IF(OR(ES31&gt;0,ER31=$ER$1,EO31&gt;0,EP31&gt;0,EQ31&gt;0,EU31&gt;0,EV31&gt;0,FV31&gt;0,FD31&gt;0),CM2.1,"")</f>
        <v/>
      </c>
      <c r="AQ31" s="6" t="str">
        <f>IF(OR(ES31&gt;0,ER31=$ER$1,ER31=$ER$5,ER31=$ER$3,ER31=$ER$8,ER31=$ER$9,FS31=$FS$3,FS31=$FS$4),CM2.2,"")</f>
        <v/>
      </c>
      <c r="AR31" s="6" t="str">
        <f>IF(OR(ES31&gt;0,ER31&gt;0,FV31&gt;0),CM2.3,"")</f>
        <v/>
      </c>
      <c r="AS31" s="38" t="str">
        <f>IF(OR(ES31&gt;0,ER31=$ER$1,ER31=$ER$3,ER31=$ER$8,ER31=$ER$9,FT31&gt;0),CM2.4,"")</f>
        <v/>
      </c>
      <c r="AT31" s="6" t="str">
        <f>IF(OR(FS31&gt;0),CM3.1,"")</f>
        <v/>
      </c>
      <c r="AU31" s="6" t="str">
        <f>IF(ER31=$ER$9,CM3.2,"")</f>
        <v/>
      </c>
      <c r="AV31" s="6" t="str">
        <f>IF(OR(FS31=$FS$3,FS31=$FS$4),CM3.3,"")</f>
        <v/>
      </c>
      <c r="AW31" s="6" t="str">
        <f>IF(OR(FQ31=$FQ$1,FQ31=$FQ$4,FR31=$FR$1,FR31=$FR$4),CM3.4,"")</f>
        <v/>
      </c>
      <c r="AX31" s="38" t="str">
        <f>IF(OR(FZ31=$FZ$1,FZ31=$FZ$2,FT31=$FT$3,FT31=$FT$2),CM3.5,"")</f>
        <v/>
      </c>
      <c r="AY31" s="6" t="str">
        <f>IF(OR(FS31&gt;0),CM4.1,"")</f>
        <v/>
      </c>
      <c r="AZ31" s="6" t="str">
        <f>IF(OR(FV31=$FV$2),CM4.2,"")</f>
        <v/>
      </c>
      <c r="BA31" s="38" t="str">
        <f>IF(OR(FZ31&gt;0,FT31=$FT$3),CM4.3,"")</f>
        <v/>
      </c>
      <c r="BB31" s="6" t="str">
        <f>IF(OR(FT31=$FT$3,FV31=$FV$3),CM5.1,"")</f>
        <v/>
      </c>
      <c r="BC31" s="6" t="str">
        <f>IF(OR(AND(FX31&gt;0,FQ31=$FQ$4), AND(FX31&gt;0,FQ31=$FQ$1)),CM5.2,"")</f>
        <v/>
      </c>
      <c r="BD31" s="6" t="str">
        <f>IF(OR(FZ31&gt;0),CM5.3,"")</f>
        <v/>
      </c>
      <c r="BE31" s="38" t="str">
        <f>IF(FU31=$FU$2,CM5.4,"")</f>
        <v/>
      </c>
      <c r="BF31" s="94" t="str">
        <f>IF(COUNTIF(AP31:BE31,"&lt;1")=16,"5",IF(COUNTIF(AP31:BA31,"&lt;1")=12,"4",IF(COUNTIF(AP31:AX31,"&lt;1")=9,"3",IF(COUNTIF(AP31:AS31,"&lt;1")=4,"2","1"))))</f>
        <v>1</v>
      </c>
      <c r="BG31" s="129">
        <f>IF(BF31="1",SUM(AP31:AS31)+1,IF(BF31="2",SUM(AT31:AX31)+2,IF(BF31="3",SUM(AY31:BA31)+3,IF(BF31="4",SUM(BB31:BE31)+4,5))))</f>
        <v>1</v>
      </c>
      <c r="BH31" s="5" t="str">
        <f>IF(OR(ER31=$ER$1,ER31=$ER$6,ER31=$ER$7,ER31=$ER$9,ES31&gt;0,EX31&gt;0,FD31&gt;0,FZ31&gt;0,EW31&gt;0,EY31&gt;0,EZ31&gt;0,EV31&gt;0,EU31&gt;0,FE31&gt;0,FF31&gt;0,FG31&gt;0,FI31&gt;0),SRM2.1,"")</f>
        <v/>
      </c>
      <c r="BI31" s="5" t="str">
        <f>IF(OR(FD31&gt;0,FZ31&gt;0,ER31=$ER$7,EW31&gt;0,EX31&gt;0,EY31&gt;0,EZ31&gt;0,FE31&gt;0,FF31&gt;0,FG31&gt;0,FI31&gt;0),SRM2.2,"")</f>
        <v/>
      </c>
      <c r="BJ31" s="6" t="str">
        <f>IF(OR(FX31&gt;0,FZ31&gt;0),SRM2.3,"")</f>
        <v/>
      </c>
      <c r="BK31" s="6" t="str">
        <f>IF(OR(FF31&gt;0,FD31&gt;0,FE31&gt;0,FZ31&gt;0,FG31&gt;0,FI31&gt;0),SRM2.4,"")</f>
        <v/>
      </c>
      <c r="BL31" s="39" t="str">
        <f>IF(OR(FD31&gt;0,FZ31&gt;0,ER31=$ER$7,FE31&gt;0,FF31&gt;0,FG31&gt;0,FI31&gt;0,FP31&gt;0),SRM3.1,"")</f>
        <v/>
      </c>
      <c r="BM31" s="6" t="str">
        <f>IF(OR(FD31&gt;0,FZ31&gt;0,ER31=$ER$7,EW31=$EW$2,EW31=$EW$3,EW31=$EW$4,EX31&gt;0,EY31&gt;0,EZ31&gt;0,FE31&gt;0,FF31&gt;0,FG31&gt;0,FI31&gt;0),SRM3.2,"")</f>
        <v/>
      </c>
      <c r="BN31" s="6" t="str">
        <f>IF(OR(FP31&gt;0,FZ31&gt;0),SRM3.3,"")</f>
        <v/>
      </c>
      <c r="BO31" s="40" t="str">
        <f>IF(OR(FZ31&gt;1),SRM4.1,"")</f>
        <v/>
      </c>
      <c r="BP31" s="6" t="str">
        <f>IF(OR(ER31=$ER$8,ER31=$ER$9,EV31&gt;0,FQ31&gt;0,FR31&gt;0),SRM4.2,"")</f>
        <v/>
      </c>
      <c r="BQ31" s="6" t="str">
        <f>IF(OR(FW31&gt;0),SRM4.3,"")</f>
        <v/>
      </c>
      <c r="BR31" s="40" t="str">
        <f>IF(OR(GD31&gt;0,GE31&gt;0),SRM5.1,"")</f>
        <v/>
      </c>
      <c r="BS31" s="6" t="str">
        <f>IF(OR(ER31=$ER$8,ER31=$ER$9,FZ31&gt;0),SRM5.2,"")</f>
        <v/>
      </c>
      <c r="BT31" s="6" t="str">
        <f>IF(OR(ER31=$ER$8,ER31=$ER$9,FY31&gt;0,FZ31&gt;0),SRM5.3,"")</f>
        <v/>
      </c>
      <c r="BU31" s="94" t="str">
        <f>IF(COUNTIF(BH31:BT31,"&lt;1")=13,"5",IF(COUNTIF(BH31:BQ31,"&lt;1")=10,"4",IF(COUNTIF(BH31:BN31,"&lt;1")=7,"3",IF(COUNTIF(BH31:BK31,"&lt;1")=4,"2","1"))))</f>
        <v>1</v>
      </c>
      <c r="BV31" s="129">
        <f>IF(BU31="1",SUM(BH31:BK31)+1,IF(BU31="2",SUM(BL31:BN31)+2,IF(BU31="3",SUM(BO31:BQ31)+3,IF(BU31="4",SUM(BR31:BT31)+4,5))))</f>
        <v>1</v>
      </c>
      <c r="BW31" s="41" t="str">
        <f>IF(OR(EY31=$EY$1,EY31=$EY$4,EY31=$EY$5,EY31=$EY$6,EY31=$EY$7,EZ31&gt;0,FF31=$FF$1,FF31=$FF$2,FF31=$FF$5,FF31=$FF$6,FG31=$FG$1,FG31=$FG$2,FG31=$FG$5,FG31=$FG$6),LHR2.1,"")</f>
        <v/>
      </c>
      <c r="BX31" s="6" t="str">
        <f>IF(OR(FB31=$FB$1,FB31=$FB$2,FB31=$FB$5,FB31=$FB$6,EZ31&gt;0),LHR2.2,"")</f>
        <v/>
      </c>
      <c r="BY31" s="6" t="str">
        <f>IF(OR(EY31=$EY$1,EY31=$EY$4,EY31=$EY$5,EY31=$EY$6,EY31=$EY$7,EZ31&gt;0,FF31=$FF$1,FF31=$FF$2,FF31=$FF$5,FF31=$FF$6,FG31=$FG$1,FG31=$FG$2,FG31=$FG$5,FG31=$FG$6),LHR2.3,"")</f>
        <v/>
      </c>
      <c r="BZ31" s="6" t="str">
        <f>IF(OR(EY31=$EY$1,EY31=$EY$4,EY31=$EY$5,EY31=$EY$6,EY31=$EY$7,EZ31&gt;0,FF31=$FF$1,FF31=$FF$2,FF31=$FF$5,FF31=$FF$6,FG31=$FG$1,FG31=$FG$2,FG31=$FG$5,FG31=$FG$6),LHR2.4,"")</f>
        <v/>
      </c>
      <c r="CA31" s="40" t="str">
        <f>IF(OR(EY31=$EY$1,EY31=$EY$5,EY31=$EY$6,EY31=$EY$7,EZ31&gt;0,FF31=$FF$1,FF31=$FF$2,FF31=$FF$5,FF31=$FF$6,FG31=$FG$1,FG31=$FG$2,FG31=$FG$5,FG31=$FG$6),LHR3.1,"")</f>
        <v/>
      </c>
      <c r="CB31" s="6" t="str">
        <f>IF(OR(FB31=$FB$1,FB31=$FB$5,EZ31&gt;0),LHR3.2,"")</f>
        <v/>
      </c>
      <c r="CC31" s="6" t="str">
        <f>IF(OR(FB31=$FB$1,FB31=$FB$2,FB31=$FB$5,FB31=$FB$6,EZ31&gt;0),LHR3.3,"")</f>
        <v/>
      </c>
      <c r="CD31" s="6" t="str">
        <f>IF(OR(EZ31&gt;0,GA31=$GA$1,FF31=$FF$5,FF31=$FF$6,FF31=$FF$1,FF31=$FF$2,GA31=$GA$2,GA31=$GA$3,GA31=$GA$4),LHR3.4,"")</f>
        <v/>
      </c>
      <c r="CE31" s="6" t="str">
        <f>IF(OR(EZ31&gt;0,GB31=$GB$1,FG31=$FG$5,FG31=$FG$6,FG31=$FG$1,FG31=$FG$2,GB31=$GB$2,GB31=$GB$3,GB31=$GB$4),LHR3.5,"")</f>
        <v/>
      </c>
      <c r="CF31" s="6" t="str">
        <f>IF(OR(EY31=$EY$1,EY31=$EY$4,EY31=$EY$5,EY31=$EY$6,EY31=$EY$7,EZ31&gt;0),LHR3.6,"")</f>
        <v/>
      </c>
      <c r="CG31" s="6" t="str">
        <f>IF(OR(EZ31&gt;0,FC31=$FC$1,FC31=$FC$2,FC31=$FC$3,FC31=$FC$4),LHR3.7,"")</f>
        <v/>
      </c>
      <c r="CH31" s="6" t="str">
        <f>IF(OR(GD31=$GD$1,GD31=$GD$3,EZ31&gt;0),LHR3.8,"")</f>
        <v/>
      </c>
      <c r="CI31" s="6" t="str">
        <f>IF(OR(EZ31&gt;0,FF31=$FF$2,FF31=$FF$6,FE31=$FE$2,FE31=$FE$6,FI31=$FI$2,FI31=$FI$6,FG31=$FG$2,FG31=$FG$6),LHR3.9,"")</f>
        <v/>
      </c>
      <c r="CJ31" s="6" t="str">
        <f>IF(OR(EZ31&gt;0,FA31&gt;0),LHR3.10,"")</f>
        <v/>
      </c>
      <c r="CK31" s="40" t="str">
        <f>IF(OR(EY31=$EY$1,EY31=$EY$6,EY31=$EY$7,EZ31&gt;0,FF31=$FF$1,FF31=$FF$2,FF31=$FF$5,FF31=$FF$6,FG31=$FG$1,FG31=$FG$2,FG31=$FG$5,FG31=$FG$6),LHR4.1,"")</f>
        <v/>
      </c>
      <c r="CL31" s="6" t="str">
        <f>IF(OR(FB31=$FB$1,FB31=$FB$5,EZ31&gt;0),LHR4.2,"")</f>
        <v/>
      </c>
      <c r="CM31" s="6" t="str">
        <f>IF(OR(EZ31&gt;0,GA31=$GA$2,GA31=$GA$4),LHR4.3,"")</f>
        <v/>
      </c>
      <c r="CN31" s="6" t="str">
        <f>IF(OR(EZ31&gt;0,GB31=$GB$2,GB31=$GB$4),LHR4.4,"")</f>
        <v/>
      </c>
      <c r="CO31" s="6" t="str">
        <f>IF(OR(EZ31&gt;0,FC31=$FC$1,FC31=$FC$3,FC31=$FC$4),LHR4.5,"")</f>
        <v/>
      </c>
      <c r="CP31" s="6" t="str">
        <f>IF(OR(GE31=$GE$1,GE31=$GE$2,GE31=$GE$4,GE31=$GE$5),LHR4.6,"")</f>
        <v/>
      </c>
      <c r="CQ31" s="6" t="str">
        <f>IF(OR(EZ31&gt;0,FF31=$FF$2,FF31=$FF$6,FE31=$FE$2,FE31=$FE$6,FI31=$FI$2,FI31=$FI$6,FG31=$FG$2,FG31=$FG$6),LHR4.7,"")</f>
        <v/>
      </c>
      <c r="CR31" s="6" t="str">
        <f>IF(OR(EZ31&gt;0,FG31=$FG$1,FG31=$FG$2,FG31=$FG$5,FG31=$FG$6),LHR4.8,"")</f>
        <v/>
      </c>
      <c r="CS31" s="6" t="str">
        <f>IF(OR(FE31=$FE$1,FE31=$FE$2,FE31=$FE$5,FE31=$FE$6),LHR4.9,"")</f>
        <v/>
      </c>
      <c r="CT31" s="6" t="str">
        <f>IF(OR(FM31=$FM$1,FM31=$FM$3,EZ31&gt;0),LHR4.10,"")</f>
        <v/>
      </c>
      <c r="CU31" s="6" t="str">
        <f>IF(OR(GF31=$GF$2,GF31=$GF$6),LHR4.11,"")</f>
        <v/>
      </c>
      <c r="CV31" s="6" t="str">
        <f>IF(OR(EO31=$EO$1,EO31=$EO$3),LHR4.12,"")</f>
        <v/>
      </c>
      <c r="CW31" s="40" t="str">
        <f>IF(OR(EY31=$EY$1,EY31=$EY$7,EZ31&gt;0,FF31=$FF$1,FF31=$FF$2,FF31=$FF$5,FF31=$FF$6,FG31=$FG$1,FG31=$FG$2,FG31=$FG$5,FG31=$FG$6),LHR5.1,"")</f>
        <v/>
      </c>
      <c r="CX31" s="6" t="str">
        <f>IF(AND(FZ31&gt;0,OR(EY31=$EY$1,EY31=$EY$4,EY31=$EY$5,EY31=$EY$6,EY31=$EY$7)),LHR5.2,"")</f>
        <v/>
      </c>
      <c r="CY31" s="6" t="str">
        <f>IF(OR(EZ31&gt;0,FC31=$FC$1,FC31=$FC$4),LHR5.3,"")</f>
        <v/>
      </c>
      <c r="CZ31" s="6" t="str">
        <f>IF(OR(GE31=$GE$1,GE31=$GE$3,GE31=$GE$4,GE31=$GE$6),LHR5.4,"")</f>
        <v/>
      </c>
      <c r="DA31" s="6" t="str">
        <f>IF(OR(EZ31&gt;0,FF31=$FF$2,FF31=$FF$6,FE31=$FE$2,FE31=$FE$6,FI31=$FI$2,FI31=$FI$6,FG31=$FG$2,FG31=$FG$6),LHR5.5,"")</f>
        <v/>
      </c>
      <c r="DB31" s="6" t="str">
        <f>IF(OR(FG31=$FG$2,FG31=$FG$6),LHR5.6,"")</f>
        <v/>
      </c>
      <c r="DC31" s="6" t="str">
        <f>IF(OR(FI31=$FI$1,FI31=$FI$2,FI31=$FI$5,FI31=$FI$6,FY31&gt;0),LHR5.7,"")</f>
        <v/>
      </c>
      <c r="DD31" s="6" t="str">
        <f>IF(OR(GC31=$GC$1,GC31=$GC$2),LHR5.8,"")</f>
        <v/>
      </c>
      <c r="DE31" s="38">
        <f>IF(OR(GF31="",GF31=$GF$3,GF31=$GF$4,GF31=$GF$7,GF31=$GF$8),LHR5.9,"")</f>
        <v>0.05</v>
      </c>
      <c r="DF31" s="7" t="str">
        <f>IF(E31&lt;2009,"N/A",IF(COUNTIF(BW31:DE31,"&lt;1")=35,"5",IF(COUNTIF(BW31:CV31,"&lt;1")=26,"4",IF(COUNTIF(BW31:CJ31,"&lt;1")=14,"3",IF(COUNTIF(BW31:BZ31,"&lt;1")=4,"2","1")))))</f>
        <v>1</v>
      </c>
      <c r="DG31" s="129">
        <f>IF(DF31="N/A","N/A",IF(DF31="1",SUM(BW31:BZ31)+1,IF(DF31="2",SUM(CA31:CJ31)+2,IF(DF31="3",SUM(CK31:CV31)+3,IF(DF31="4",SUM(CW31:DE31)+4,5)))))</f>
        <v>1</v>
      </c>
      <c r="DH31" s="41" t="str">
        <f>IF(OR(EY31=$EY$1,EY31=$EY$8,EZ31&gt;0,FF31=$FF$1,FF31=$FF$2,FF31=$FF$7,FF31=$FF$8,FG31=$FG$1,FG31=$FG$2,FG31=$FG$7,FG31=$FG$8),ES2.1,"")</f>
        <v/>
      </c>
      <c r="DI31" s="6" t="str">
        <f>IF(OR(FB31=$FB$1,FB31=$FB$2,FB31=$FB$7,FB31=$FB$8,EZ31&gt;0),ES2.2,"")</f>
        <v/>
      </c>
      <c r="DJ31" s="6" t="str">
        <f>IF(OR(EY31=$EY$1,EY31=$EY$8,EZ31&gt;0,FF31=$FF$1,FF31=$FF$2,FF31=$FF$7,FF31=$FF$8,FG31=$FG$1,FG31=$FG$2,FG31=$FG$7,FG31=$FG$8),ES2.3,"")</f>
        <v/>
      </c>
      <c r="DK31" s="6" t="str">
        <f>IF(OR(EY31=$EY$1,EY31=$EY$8,EZ31&gt;0,FF31=$FF$1,FF31=$FF$2,FF31=$FF$7,FF31=$FF$8,FG31=$FG$1,FG31=$FG$2,FG31=$FG$7,FG31=$FG$8),ES2.4,"")</f>
        <v/>
      </c>
      <c r="DL31" s="40" t="str">
        <f>IF(OR(FB31=$FB$1,FB31=$FB$7,EZ31&gt;0),ES3.1,"")</f>
        <v/>
      </c>
      <c r="DM31" s="6" t="str">
        <f>IF(OR(FB31=$FB$1,FB31=$FB$2,FB31=$FB$7,FB31=$FB$8,EZ31&gt;0),ES3.2,"")</f>
        <v/>
      </c>
      <c r="DN31" s="6" t="str">
        <f>IF(OR(EZ31&gt;0,FF31=$FF$1,FF31=$FF$2,FF31=$FF$7,FF31=$FF$8,GA31=$GA$1,GA31=$GA$2,GA31=$GA$5,GA31=$GA$6),ES3.3,"")</f>
        <v/>
      </c>
      <c r="DO31" s="6" t="str">
        <f>IF(OR(EZ31&gt;0,FG31=$FG$1,FG31=$FG$2,FG31=$FG$7,FG31=$FG$8,GB31=$GB$1,GB31=$GB$2,GB31=$GB$5,GB31=$GB$6),ES3.4,"")</f>
        <v/>
      </c>
      <c r="DP31" s="6" t="str">
        <f>IF(OR(EY31=$EY$1,EY31=$EY$8,EZ31&gt;0),ES3.5,"")</f>
        <v/>
      </c>
      <c r="DQ31" s="6" t="str">
        <f>IF(OR(EZ31&gt;0,FC31=$FC$1,FC31=$FC$5),ES3.6,"")</f>
        <v/>
      </c>
      <c r="DR31" s="6" t="str">
        <f>IF(OR(GD31=$GD$1,GD31=$GD$4,EZ31&gt;0),ES3.7,"")</f>
        <v/>
      </c>
      <c r="DS31" s="6" t="str">
        <f>IF(OR(EZ31&gt;0,FF31=$FF$2,FF31=$FF$8,FE31=$FE$2,FE31=$FE$8,FI31=$FI$2,FI31=$FI$8,FG31=$FG$2,FG31=$FG$8),ES3.8,"")</f>
        <v/>
      </c>
      <c r="DT31" s="6" t="str">
        <f>IF(OR(EZ31&gt;0),ES3.9,"")</f>
        <v/>
      </c>
      <c r="DU31" s="40" t="str">
        <f>IF(OR(FB31=$FB$1,FB31=$FB$7,EZ31&gt;0),ES4.1,"")</f>
        <v/>
      </c>
      <c r="DV31" s="6" t="str">
        <f>IF(OR(EZ31&gt;0,GA31=$GA$2,GA31=$GA$6),ES4.2,"")</f>
        <v/>
      </c>
      <c r="DW31" s="6" t="str">
        <f>IF(OR(EZ31&gt;0,GB31=$GB$2,GB31=$GB$6),ES4.3,"")</f>
        <v/>
      </c>
      <c r="DX31" s="6" t="str">
        <f>IF(OR(GE31=$GE$1,GE31=$GE$2,GE31=$GE$7,GE31=$GE$8),ES4.4,"")</f>
        <v/>
      </c>
      <c r="DY31" s="6" t="str">
        <f>IF(OR(EZ31&gt;0,FF31=$FF$2,FF31=$FF$8,FE31=$FE$2,FE31=$FE$8,FI31=$FI$2,FI31=$FI$8,FG31=$FG$2,FG31=$FG$8),ES4.5,"")</f>
        <v/>
      </c>
      <c r="DZ31" s="6" t="str">
        <f>IF(OR(EZ31&gt;0,FG31=$FG$1,FG31=$FG$2,FG31=$FG$7,FG31=$FG$8),ES4.6,"")</f>
        <v/>
      </c>
      <c r="EA31" s="6" t="str">
        <f>IF(OR(FE31=$FE$1,FE31=$FE$2,FE31=$FE$7,FE31=$FE$8),ES4.7,"")</f>
        <v/>
      </c>
      <c r="EB31" s="6" t="str">
        <f>IF(OR(FM31=$FM$1,FM31=$FM$4,EZ31&gt;0),ES4.8,"")</f>
        <v/>
      </c>
      <c r="EC31" s="6" t="str">
        <f>IF(OR(GF31=$GF$2,GF31=$GF$8),ES4.9,"")</f>
        <v/>
      </c>
      <c r="ED31" s="6" t="str">
        <f>IF(OR(EO31=$EO$1,EO31=$EO$3),ES4.10,"")</f>
        <v/>
      </c>
      <c r="EE31" s="40" t="str">
        <f>IF(OR(AND(FZ31&gt;0,EY31=$EY$1), AND(FZ31&gt;0,EY31=$EY$8)),ES5.1,"")</f>
        <v/>
      </c>
      <c r="EF31" s="6" t="str">
        <f>IF(OR(GE31=$GE$1,GE31=$GE$3,GE31=$GE$7,GE31=$GE$9),ES5.2,"")</f>
        <v/>
      </c>
      <c r="EG31" s="6" t="str">
        <f>IF(OR(EZ31&gt;0,FF31=$FF$2,FF31=$FF$8,FE31=$FE$2,FE31=$FE$8,FI31=$FI$2,FI31=$FI$8,FG31=$FG$2,FG31=$FG$8),ES5.3,"")</f>
        <v/>
      </c>
      <c r="EH31" s="6" t="str">
        <f>IF(OR(FG31=$FG$2,FG31=$FG$8),ES5.4,"")</f>
        <v/>
      </c>
      <c r="EI31" s="6" t="str">
        <f>IF(OR(FI31=$FI$1,FI31=$FI$2,FI31=$FI$7,FI31=$FI$8,FY31&gt;0),ES5.5,"")</f>
        <v/>
      </c>
      <c r="EJ31" s="6" t="str">
        <f>IF(OR(GC31=$GC$1,GC31=$GC$3),ES5.6,"")</f>
        <v/>
      </c>
      <c r="EK31" s="38">
        <f>IF(OR(GF31="",GF31=$GF$3,GF31=$GF$4,GF31=$GF$5,GF31=$GF$6),ES5.7,"")</f>
        <v>0.1</v>
      </c>
      <c r="EL31" s="104" t="str">
        <f>IF(E31&lt;2010,"N/A",IF(COUNTIF(DH31:EK31,"&lt;1")=30,"5",IF(COUNTIF(DH31:ED31,"&lt;1")=23,"4",IF(COUNTIF(DH31:DT31,"&lt;1")=13,"3",IF(COUNTIF(DH31:DK31,"&lt;1")=4,"2","1")))))</f>
        <v>1</v>
      </c>
      <c r="EM31" s="129">
        <f>IF(EL31="N/A","N/A",IF(EL31="1",SUM(DH31:DK31)+1,IF(EL31="2",SUM(DL31:DT31)+2,IF(EL31="3",SUM(DU31:ED31)+3,IF(EL31="4",SUM(EE31:EK31)+4,5)))))</f>
        <v>1</v>
      </c>
      <c r="EN31" s="1"/>
      <c r="EO31" s="43"/>
      <c r="EP31" s="1"/>
      <c r="EQ31" s="1"/>
      <c r="ER31" s="43"/>
      <c r="ES31" s="1"/>
      <c r="ET31" s="1"/>
      <c r="EV31" s="44"/>
      <c r="FC31" s="44"/>
      <c r="FE31" s="1"/>
      <c r="FI31" s="44"/>
      <c r="FK31" s="1"/>
      <c r="FL31" s="1"/>
      <c r="FM31" s="1"/>
      <c r="FN31" s="1"/>
      <c r="FO31" s="1"/>
      <c r="FT31" s="1"/>
      <c r="FU31" s="1"/>
      <c r="FX31" s="44"/>
      <c r="FY31" s="1"/>
      <c r="FZ31" s="44"/>
      <c r="GA31" s="43"/>
      <c r="GB31" s="1"/>
      <c r="GC31" s="44"/>
      <c r="GF31" s="45"/>
      <c r="GG31" s="74" t="s">
        <v>162</v>
      </c>
      <c r="GH31" s="42">
        <f>COUNTIF(EO31:GF31,"*")</f>
        <v>0</v>
      </c>
    </row>
    <row r="32" spans="1:190" s="42" customFormat="1" x14ac:dyDescent="0.25">
      <c r="A32" s="42" t="e">
        <f>VLOOKUP(C32,Sheet1!$A$1:$B$65,2,)</f>
        <v>#N/A</v>
      </c>
      <c r="B32" s="46" t="s">
        <v>292</v>
      </c>
      <c r="C32" s="47" t="s">
        <v>180</v>
      </c>
      <c r="D32" s="47"/>
      <c r="E32" s="61">
        <v>2013</v>
      </c>
      <c r="F32" s="5" t="str">
        <f>IF(OR(ER32=$ER$1,ER32=$ER$2,ER32=$ER$3,ER32=$ER$6,ER32=$ER$7,ES32&gt;0,EW32&gt;0,EY32&gt;0,EU32&gt;0,EZ32&gt;0,FD32&gt;0,FF32&gt;0,FG32&gt;0,FI32&gt;0,FE32&gt;0),SM_2.1,"")</f>
        <v/>
      </c>
      <c r="G32" s="5" t="str">
        <f>IF(OR(EO32=$EO$4,EQ32&gt;0,ER32=$ER$1, ER32=$ER$2,ER32=$ER$3,ER32=$ER$4,ES32&gt;0,EV32&gt;0,EZ32&gt;0,FD32&gt;0,FF32&gt;0,FG32&gt;0,FI32&gt;0,FE32&gt;0),SM_2.2,"")</f>
        <v/>
      </c>
      <c r="H32" s="6" t="str">
        <f>IF(OR(EO32&gt;0,EP32&gt;0,EQ32&gt;0,ER32=$ER$1,ER32=$ER$2,ER32=$ER$3,ER32=$ER$4,ER32=$ER$6,ER32=$ER$7,ES32&gt;0,ET32&gt;0,EV32&gt;0,EZ32&gt;0,FD32&gt;0,FF32&gt;0,FG32&gt;0,FI32&gt;0,FE32&gt;0),SM_2.3,"")</f>
        <v/>
      </c>
      <c r="I32" s="38" t="str">
        <f>IF(OR(ER32=$ER$1,ER32=$ER$2,ER32=$ER$3,ER32=$ER$6,ER32=$ER$7,ES32&gt;0,EW32=$EW$2,EW32=$EW$3,EW32=$EW$4,EY32&gt;0,EU32&gt;0,EZ32&gt;0,FD32&gt;0,FF32&gt;0,FG32&gt;0,FI32&gt;0,FE32&gt;0),SM_2.4,"")</f>
        <v/>
      </c>
      <c r="J32" s="6" t="str">
        <f>IF(OR(ER32=$ER$3,EW32=$EW$2,EW32=$EW$3,EW32=$EW$4,EY32&gt;0,EU32&gt;0,EZ32&gt;0,FD32&gt;0,FF32&gt;0,FG32&gt;0,FI32&gt;0,FE32&gt;0),SM_3.1,"")</f>
        <v/>
      </c>
      <c r="K32" s="6" t="str">
        <f>IF(OR(EZ32&gt;0,FD32&gt;0,FF32&gt;0,FG32&gt;0,FI32&gt;0,FE32&gt;0),SM_3.2,"")</f>
        <v/>
      </c>
      <c r="L32" s="38" t="str">
        <f>IF(OR(ER32=$ER$1,ER32=$ER$3,ER32=$ER$6,ER32=$ER$7,EV32&gt;0,EW32=$EW$2,EW32=$EW$3,EW32=$EW$4,EY32&gt;0,EU32&gt;0,EZ32&gt;0,FD32&gt;0,FF32&gt;0,FG32&gt;0,FI32&gt;0,FE32&gt;0),SM_3.3,"")</f>
        <v/>
      </c>
      <c r="M32" s="6" t="str">
        <f>IF(OR(ES32&gt;0,EU32&gt;1),SM_4.1,"")</f>
        <v/>
      </c>
      <c r="N32" s="6" t="str">
        <f>IF(OR(EZ32&gt;0,FD32=$FD$2,FF32=$FF$2,FF32=$FF$4,FF32=$FF$6,FF32=$FF$8,FG32&gt;0,FI32&gt;0,FE32&gt;0),SM_4.2,"")</f>
        <v/>
      </c>
      <c r="O32" s="6" t="str">
        <f>IF(OR(EZ32&gt;0,FD32=$FD$2,FE32=$FE$2,FE32=$FE$4,FE32=$FE$6,FE32=$FE$8,FF32=$FF$2,FF32=$FF$4,FF32=$FF$6,FF32=$FF$8,FG32=$FG$2,FG32=$FG$4,FG32=$FG$6,FG32=$FG$8,FI32=$FI$2,FI32=$FI$4,FI32=$FI$6,FI32=$FI$8),SM_4.3,"")</f>
        <v/>
      </c>
      <c r="P32" s="6" t="str">
        <f>IF(OR(FD32&gt;0,FI32&gt;0),SM_4.4,"")</f>
        <v/>
      </c>
      <c r="Q32" s="38" t="str">
        <f>IF(OR(FQ32=$FQ$2,FQ32=$FQ$1),SM_4.5,"")</f>
        <v/>
      </c>
      <c r="R32" s="6" t="str">
        <f>IF(OR(ET32&gt;0),SM_5.1,"")</f>
        <v/>
      </c>
      <c r="S32" s="6" t="str">
        <f>IF(OR(FB32&gt;0),SM_5.2,"")</f>
        <v/>
      </c>
      <c r="T32" s="6" t="str">
        <f>IF(OR(FR32=$FR$1,FR32=$FR$2),SM_5.3,"")</f>
        <v/>
      </c>
      <c r="U32" s="38" t="str">
        <f>IF(OR(FY32&gt;0),SM_5.4,"")</f>
        <v/>
      </c>
      <c r="V32" s="94" t="str">
        <f>IF(COUNTIF(F32:U32,"&lt;1")=16,"5",IF(COUNTIF(F32:Q32,"&lt;1")=12,"4",IF(COUNTIF(F32:L32,"&lt;1")=7,"3",IF(COUNTIF(F32:I32,"&lt;1")=4,"2","1"))))</f>
        <v>1</v>
      </c>
      <c r="W32" s="129">
        <f>IF(V32="1",SUM(F32:I32)+1,IF(V32="2",SUM(J32:L32)+2,IF(V32="3",SUM(M32:Q32)+3,IF(V32="4",SUM(R32:U32)+4,5))))</f>
        <v>1</v>
      </c>
      <c r="X32" s="5" t="str">
        <f>IF(OR(EO32&gt;0,EP32&gt;0,EQ32&gt;0,ER32=$ER$1,ER32=$ER$2,ER32=$ER$3,ER32=$ER$4,ER32=$ER$6,ER32=$ER$7,ER32=$ER$8,ES32&gt;0,ET32&gt;0,EV32&gt;0,EZ32&gt;0,FD32&gt;0,FF32&gt;0,FG32&gt;0,FI32&gt;0,FE32&gt;0),SS_2.1,"")</f>
        <v/>
      </c>
      <c r="Y32" s="5" t="str">
        <f>IF(OR(EO32=$EO$1,ER32=$ER$1,ER32=$ER$6,ER32=$ER$7,ER32=$ER$8,FJ32&gt;0),SS_2.2,"")</f>
        <v/>
      </c>
      <c r="Z32" s="38" t="str">
        <f>IF(OR(FJ32&gt;0,FO32&gt;0),SS_2.3,"")</f>
        <v/>
      </c>
      <c r="AA32" s="5" t="str">
        <f>IF(OR(FN32&gt;0,FJ32=$FJ$2,FJ32=$FJ$3),SS_3.1,"")</f>
        <v/>
      </c>
      <c r="AB32" s="6" t="str">
        <f>IF(OR(FK32&gt;0),SS_3.2,"")</f>
        <v/>
      </c>
      <c r="AC32" s="38" t="str">
        <f>IF(OR(ES32&gt;0,ER32=$ER$1,ER32=$ER$4,ER32=$ER$8,FL32&gt;0),SS_3.3,"")</f>
        <v/>
      </c>
      <c r="AD32" s="6" t="str">
        <f>IF(AND(FK32&gt;0,FJ32=$FJ$2,FJ32=$FJ$3),SS_4.1,"")</f>
        <v/>
      </c>
      <c r="AE32" s="6" t="str">
        <f>IF(OR(FJ32=$FJ$2,FJ32=$FJ$3,EZ32&gt;0,FN32&gt;0),SS_4.2,"")</f>
        <v/>
      </c>
      <c r="AF32" s="6" t="str">
        <f>IF(OR(EU32&gt;0,EW32=$EW$2,EW32=$EW$3,EW32=$EW$4,EY32&gt;0,EZ32&gt;0),SS_4.3,"")</f>
        <v/>
      </c>
      <c r="AG32" s="6" t="str">
        <f>IF(OR(FJ32=$FJ$3,FQ32&gt;0,EZ32&gt;0),SS_4.4,"")</f>
        <v/>
      </c>
      <c r="AH32" s="6" t="str">
        <f>IF(OR(FE32&gt;0,FF32&gt;0,FG32&gt;0,FD32&gt;0,EZ32&gt;0,FI32&gt;0),SS_4.5,"")</f>
        <v/>
      </c>
      <c r="AI32" s="38" t="str">
        <f>IF(OR(EV32&gt;0,FZ32&gt;0,FH32&gt;0,FD32&gt;0,FI32&gt;0),SS_4.6,"")</f>
        <v/>
      </c>
      <c r="AJ32" s="5" t="str">
        <f>IF(OR(FK32=$FK$3,FZ32=$FZ$1),SS_5.1,"")</f>
        <v/>
      </c>
      <c r="AK32" s="6" t="str">
        <f>IF(OR(FZ32=$FZ$1,FZ32=$FZ$2,FZ32=$FZ$4,FZ32=$FZ$5,FZ32=$FZ$7),SS_5.2,"")</f>
        <v/>
      </c>
      <c r="AL32" s="6" t="str">
        <f>IF(OR(FZ32=$FZ$4,FY32&gt;0,ER32=$ER$8),SS_5.3,"")</f>
        <v/>
      </c>
      <c r="AM32" s="6" t="str">
        <f>IF(FP32&gt;0,SS_5.4,"")</f>
        <v/>
      </c>
      <c r="AN32" s="94" t="str">
        <f>IF(COUNTIF(X32:AM32,"&lt;1")=16,"5",IF(COUNTIF(X32:AI32,"&lt;1")=12,"4",IF(COUNTIF(X32:AC32,"&lt;1")=6,"3",IF(COUNTIF(X32:Z32,"&lt;1")=3,"2","1"))))</f>
        <v>1</v>
      </c>
      <c r="AO32" s="129">
        <f>IF(AN32="1",SUM(X32:Z32)+1,IF(AN32="2",SUM(AA32:AC32)+2,IF(AN32="3",SUM(AD32:AI32)+3,IF(AN32="4",SUM(AJ32:AM32)+4,5))))</f>
        <v>1</v>
      </c>
      <c r="AP32" s="5" t="str">
        <f>IF(OR(ES32&gt;0,ER32=$ER$1,EO32&gt;0,EP32&gt;0,EQ32&gt;0,EU32&gt;0,EV32&gt;0,FV32&gt;0,FD32&gt;0),CM2.1,"")</f>
        <v/>
      </c>
      <c r="AQ32" s="6" t="str">
        <f>IF(OR(ES32&gt;0,ER32=$ER$1,ER32=$ER$5,ER32=$ER$3,ER32=$ER$8,ER32=$ER$9,FS32=$FS$3,FS32=$FS$4),CM2.2,"")</f>
        <v/>
      </c>
      <c r="AR32" s="6" t="str">
        <f>IF(OR(ES32&gt;0,ER32&gt;0,FV32&gt;0),CM2.3,"")</f>
        <v/>
      </c>
      <c r="AS32" s="38" t="str">
        <f>IF(OR(ES32&gt;0,ER32=$ER$1,ER32=$ER$3,ER32=$ER$8,ER32=$ER$9,FT32&gt;0),CM2.4,"")</f>
        <v/>
      </c>
      <c r="AT32" s="6" t="str">
        <f>IF(OR(FS32&gt;0),CM3.1,"")</f>
        <v/>
      </c>
      <c r="AU32" s="6" t="str">
        <f>IF(ER32=$ER$9,CM3.2,"")</f>
        <v/>
      </c>
      <c r="AV32" s="6" t="str">
        <f>IF(OR(FS32=$FS$3,FS32=$FS$4),CM3.3,"")</f>
        <v/>
      </c>
      <c r="AW32" s="6" t="str">
        <f>IF(OR(FQ32=$FQ$1,FQ32=$FQ$4,FR32=$FR$1,FR32=$FR$4),CM3.4,"")</f>
        <v/>
      </c>
      <c r="AX32" s="38" t="str">
        <f>IF(OR(FZ32=$FZ$1,FZ32=$FZ$2,FT32=$FT$3,FT32=$FT$2),CM3.5,"")</f>
        <v/>
      </c>
      <c r="AY32" s="6" t="str">
        <f>IF(OR(FS32&gt;0),CM4.1,"")</f>
        <v/>
      </c>
      <c r="AZ32" s="6" t="str">
        <f>IF(OR(FV32=$FV$2),CM4.2,"")</f>
        <v/>
      </c>
      <c r="BA32" s="38" t="str">
        <f>IF(OR(FZ32&gt;0,FT32=$FT$3),CM4.3,"")</f>
        <v/>
      </c>
      <c r="BB32" s="6" t="str">
        <f>IF(OR(FT32=$FT$3,FV32=$FV$3),CM5.1,"")</f>
        <v/>
      </c>
      <c r="BC32" s="6" t="str">
        <f>IF(OR(AND(FX32&gt;0,FQ32=$FQ$4), AND(FX32&gt;0,FQ32=$FQ$1)),CM5.2,"")</f>
        <v/>
      </c>
      <c r="BD32" s="6" t="str">
        <f>IF(OR(FZ32&gt;0),CM5.3,"")</f>
        <v/>
      </c>
      <c r="BE32" s="38" t="str">
        <f>IF(FU32=$FU$2,CM5.4,"")</f>
        <v/>
      </c>
      <c r="BF32" s="94" t="str">
        <f>IF(COUNTIF(AP32:BE32,"&lt;1")=16,"5",IF(COUNTIF(AP32:BA32,"&lt;1")=12,"4",IF(COUNTIF(AP32:AX32,"&lt;1")=9,"3",IF(COUNTIF(AP32:AS32,"&lt;1")=4,"2","1"))))</f>
        <v>1</v>
      </c>
      <c r="BG32" s="129">
        <f>IF(BF32="1",SUM(AP32:AS32)+1,IF(BF32="2",SUM(AT32:AX32)+2,IF(BF32="3",SUM(AY32:BA32)+3,IF(BF32="4",SUM(BB32:BE32)+4,5))))</f>
        <v>1</v>
      </c>
      <c r="BH32" s="5" t="str">
        <f>IF(OR(ER32=$ER$1,ER32=$ER$6,ER32=$ER$7,ER32=$ER$9,ES32&gt;0,EX32&gt;0,FD32&gt;0,FZ32&gt;0,EW32&gt;0,EY32&gt;0,EZ32&gt;0,EV32&gt;0,EU32&gt;0,FE32&gt;0,FF32&gt;0,FG32&gt;0,FI32&gt;0),SRM2.1,"")</f>
        <v/>
      </c>
      <c r="BI32" s="5" t="str">
        <f>IF(OR(FD32&gt;0,FZ32&gt;0,ER32=$ER$7,EW32&gt;0,EX32&gt;0,EY32&gt;0,EZ32&gt;0,FE32&gt;0,FF32&gt;0,FG32&gt;0,FI32&gt;0),SRM2.2,"")</f>
        <v/>
      </c>
      <c r="BJ32" s="6" t="str">
        <f>IF(OR(FX32&gt;0,FZ32&gt;0),SRM2.3,"")</f>
        <v/>
      </c>
      <c r="BK32" s="6" t="str">
        <f>IF(OR(FF32&gt;0,FD32&gt;0,FE32&gt;0,FZ32&gt;0,FG32&gt;0,FI32&gt;0),SRM2.4,"")</f>
        <v/>
      </c>
      <c r="BL32" s="39" t="str">
        <f>IF(OR(FD32&gt;0,FZ32&gt;0,ER32=$ER$7,FE32&gt;0,FF32&gt;0,FG32&gt;0,FI32&gt;0,FP32&gt;0),SRM3.1,"")</f>
        <v/>
      </c>
      <c r="BM32" s="6" t="str">
        <f>IF(OR(FD32&gt;0,FZ32&gt;0,ER32=$ER$7,EW32=$EW$2,EW32=$EW$3,EW32=$EW$4,EX32&gt;0,EY32&gt;0,EZ32&gt;0,FE32&gt;0,FF32&gt;0,FG32&gt;0,FI32&gt;0),SRM3.2,"")</f>
        <v/>
      </c>
      <c r="BN32" s="6" t="str">
        <f>IF(OR(FP32&gt;0,FZ32&gt;0),SRM3.3,"")</f>
        <v/>
      </c>
      <c r="BO32" s="40" t="str">
        <f>IF(OR(FZ32&gt;1),SRM4.1,"")</f>
        <v/>
      </c>
      <c r="BP32" s="6" t="str">
        <f>IF(OR(ER32=$ER$8,ER32=$ER$9,EV32&gt;0,FQ32&gt;0,FR32&gt;0),SRM4.2,"")</f>
        <v/>
      </c>
      <c r="BQ32" s="6" t="str">
        <f>IF(OR(FW32&gt;0),SRM4.3,"")</f>
        <v/>
      </c>
      <c r="BR32" s="40" t="str">
        <f>IF(OR(GD32&gt;0,GE32&gt;0),SRM5.1,"")</f>
        <v/>
      </c>
      <c r="BS32" s="6" t="str">
        <f>IF(OR(ER32=$ER$8,ER32=$ER$9,FZ32&gt;0),SRM5.2,"")</f>
        <v/>
      </c>
      <c r="BT32" s="6" t="str">
        <f>IF(OR(ER32=$ER$8,ER32=$ER$9,FY32&gt;0,FZ32&gt;0),SRM5.3,"")</f>
        <v/>
      </c>
      <c r="BU32" s="94" t="str">
        <f>IF(COUNTIF(BH32:BT32,"&lt;1")=13,"5",IF(COUNTIF(BH32:BQ32,"&lt;1")=10,"4",IF(COUNTIF(BH32:BN32,"&lt;1")=7,"3",IF(COUNTIF(BH32:BK32,"&lt;1")=4,"2","1"))))</f>
        <v>1</v>
      </c>
      <c r="BV32" s="129">
        <f>IF(BU32="1",SUM(BH32:BK32)+1,IF(BU32="2",SUM(BL32:BN32)+2,IF(BU32="3",SUM(BO32:BQ32)+3,IF(BU32="4",SUM(BR32:BT32)+4,5))))</f>
        <v>1</v>
      </c>
      <c r="BW32" s="41" t="str">
        <f>IF(OR(EY32=$EY$1,EY32=$EY$4,EY32=$EY$5,EY32=$EY$6,EY32=$EY$7,EZ32&gt;0,FF32=$FF$1,FF32=$FF$2,FF32=$FF$5,FF32=$FF$6,FG32=$FG$1,FG32=$FG$2,FG32=$FG$5,FG32=$FG$6),LHR2.1,"")</f>
        <v/>
      </c>
      <c r="BX32" s="6" t="str">
        <f>IF(OR(FB32=$FB$1,FB32=$FB$2,FB32=$FB$5,FB32=$FB$6,EZ32&gt;0),LHR2.2,"")</f>
        <v/>
      </c>
      <c r="BY32" s="6" t="str">
        <f>IF(OR(EY32=$EY$1,EY32=$EY$4,EY32=$EY$5,EY32=$EY$6,EY32=$EY$7,EZ32&gt;0,FF32=$FF$1,FF32=$FF$2,FF32=$FF$5,FF32=$FF$6,FG32=$FG$1,FG32=$FG$2,FG32=$FG$5,FG32=$FG$6),LHR2.3,"")</f>
        <v/>
      </c>
      <c r="BZ32" s="6" t="str">
        <f>IF(OR(EY32=$EY$1,EY32=$EY$4,EY32=$EY$5,EY32=$EY$6,EY32=$EY$7,EZ32&gt;0,FF32=$FF$1,FF32=$FF$2,FF32=$FF$5,FF32=$FF$6,FG32=$FG$1,FG32=$FG$2,FG32=$FG$5,FG32=$FG$6),LHR2.4,"")</f>
        <v/>
      </c>
      <c r="CA32" s="40" t="str">
        <f>IF(OR(EY32=$EY$1,EY32=$EY$5,EY32=$EY$6,EY32=$EY$7,EZ32&gt;0,FF32=$FF$1,FF32=$FF$2,FF32=$FF$5,FF32=$FF$6,FG32=$FG$1,FG32=$FG$2,FG32=$FG$5,FG32=$FG$6),LHR3.1,"")</f>
        <v/>
      </c>
      <c r="CB32" s="6" t="str">
        <f>IF(OR(FB32=$FB$1,FB32=$FB$5,EZ32&gt;0),LHR3.2,"")</f>
        <v/>
      </c>
      <c r="CC32" s="6" t="str">
        <f>IF(OR(FB32=$FB$1,FB32=$FB$2,FB32=$FB$5,FB32=$FB$6,EZ32&gt;0),LHR3.3,"")</f>
        <v/>
      </c>
      <c r="CD32" s="6" t="str">
        <f>IF(OR(EZ32&gt;0,GA32=$GA$1,FF32=$FF$5,FF32=$FF$6,FF32=$FF$1,FF32=$FF$2,GA32=$GA$2,GA32=$GA$3,GA32=$GA$4),LHR3.4,"")</f>
        <v/>
      </c>
      <c r="CE32" s="6" t="str">
        <f>IF(OR(EZ32&gt;0,GB32=$GB$1,FG32=$FG$5,FG32=$FG$6,FG32=$FG$1,FG32=$FG$2,GB32=$GB$2,GB32=$GB$3,GB32=$GB$4),LHR3.5,"")</f>
        <v/>
      </c>
      <c r="CF32" s="6" t="str">
        <f>IF(OR(EY32=$EY$1,EY32=$EY$4,EY32=$EY$5,EY32=$EY$6,EY32=$EY$7,EZ32&gt;0),LHR3.6,"")</f>
        <v/>
      </c>
      <c r="CG32" s="6" t="str">
        <f>IF(OR(EZ32&gt;0,FC32=$FC$1,FC32=$FC$2,FC32=$FC$3,FC32=$FC$4),LHR3.7,"")</f>
        <v/>
      </c>
      <c r="CH32" s="6" t="str">
        <f>IF(OR(GD32=$GD$1,GD32=$GD$3,EZ32&gt;0),LHR3.8,"")</f>
        <v/>
      </c>
      <c r="CI32" s="6" t="str">
        <f>IF(OR(EZ32&gt;0,FF32=$FF$2,FF32=$FF$6,FE32=$FE$2,FE32=$FE$6,FI32=$FI$2,FI32=$FI$6,FG32=$FG$2,FG32=$FG$6),LHR3.9,"")</f>
        <v/>
      </c>
      <c r="CJ32" s="6" t="str">
        <f>IF(OR(EZ32&gt;0,FA32&gt;0),LHR3.10,"")</f>
        <v/>
      </c>
      <c r="CK32" s="40" t="str">
        <f>IF(OR(EY32=$EY$1,EY32=$EY$6,EY32=$EY$7,EZ32&gt;0,FF32=$FF$1,FF32=$FF$2,FF32=$FF$5,FF32=$FF$6,FG32=$FG$1,FG32=$FG$2,FG32=$FG$5,FG32=$FG$6),LHR4.1,"")</f>
        <v/>
      </c>
      <c r="CL32" s="6" t="str">
        <f>IF(OR(FB32=$FB$1,FB32=$FB$5,EZ32&gt;0),LHR4.2,"")</f>
        <v/>
      </c>
      <c r="CM32" s="6" t="str">
        <f>IF(OR(EZ32&gt;0,GA32=$GA$2,GA32=$GA$4),LHR4.3,"")</f>
        <v/>
      </c>
      <c r="CN32" s="6" t="str">
        <f>IF(OR(EZ32&gt;0,GB32=$GB$2,GB32=$GB$4),LHR4.4,"")</f>
        <v/>
      </c>
      <c r="CO32" s="6" t="str">
        <f>IF(OR(EZ32&gt;0,FC32=$FC$1,FC32=$FC$3,FC32=$FC$4),LHR4.5,"")</f>
        <v/>
      </c>
      <c r="CP32" s="6" t="str">
        <f>IF(OR(GE32=$GE$1,GE32=$GE$2,GE32=$GE$4,GE32=$GE$5),LHR4.6,"")</f>
        <v/>
      </c>
      <c r="CQ32" s="6" t="str">
        <f>IF(OR(EZ32&gt;0,FF32=$FF$2,FF32=$FF$6,FE32=$FE$2,FE32=$FE$6,FI32=$FI$2,FI32=$FI$6,FG32=$FG$2,FG32=$FG$6),LHR4.7,"")</f>
        <v/>
      </c>
      <c r="CR32" s="6" t="str">
        <f>IF(OR(EZ32&gt;0,FG32=$FG$1,FG32=$FG$2,FG32=$FG$5,FG32=$FG$6),LHR4.8,"")</f>
        <v/>
      </c>
      <c r="CS32" s="6" t="str">
        <f>IF(OR(FE32=$FE$1,FE32=$FE$2,FE32=$FE$5,FE32=$FE$6),LHR4.9,"")</f>
        <v/>
      </c>
      <c r="CT32" s="6" t="str">
        <f>IF(OR(FM32=$FM$1,FM32=$FM$3,EZ32&gt;0),LHR4.10,"")</f>
        <v/>
      </c>
      <c r="CU32" s="6" t="str">
        <f>IF(OR(GF32=$GF$2,GF32=$GF$6),LHR4.11,"")</f>
        <v/>
      </c>
      <c r="CV32" s="6" t="str">
        <f>IF(OR(EO32=$EO$1,EO32=$EO$3),LHR4.12,"")</f>
        <v/>
      </c>
      <c r="CW32" s="40" t="str">
        <f>IF(OR(EY32=$EY$1,EY32=$EY$7,EZ32&gt;0,FF32=$FF$1,FF32=$FF$2,FF32=$FF$5,FF32=$FF$6,FG32=$FG$1,FG32=$FG$2,FG32=$FG$5,FG32=$FG$6),LHR5.1,"")</f>
        <v/>
      </c>
      <c r="CX32" s="6" t="str">
        <f>IF(AND(FZ32&gt;0,OR(EY32=$EY$1,EY32=$EY$4,EY32=$EY$5,EY32=$EY$6,EY32=$EY$7)),LHR5.2,"")</f>
        <v/>
      </c>
      <c r="CY32" s="6" t="str">
        <f>IF(OR(EZ32&gt;0,FC32=$FC$1,FC32=$FC$4),LHR5.3,"")</f>
        <v/>
      </c>
      <c r="CZ32" s="6" t="str">
        <f>IF(OR(GE32=$GE$1,GE32=$GE$3,GE32=$GE$4,GE32=$GE$6),LHR5.4,"")</f>
        <v/>
      </c>
      <c r="DA32" s="6" t="str">
        <f>IF(OR(EZ32&gt;0,FF32=$FF$2,FF32=$FF$6,FE32=$FE$2,FE32=$FE$6,FI32=$FI$2,FI32=$FI$6,FG32=$FG$2,FG32=$FG$6),LHR5.5,"")</f>
        <v/>
      </c>
      <c r="DB32" s="6" t="str">
        <f>IF(OR(FG32=$FG$2,FG32=$FG$6),LHR5.6,"")</f>
        <v/>
      </c>
      <c r="DC32" s="6" t="str">
        <f>IF(OR(FI32=$FI$1,FI32=$FI$2,FI32=$FI$5,FI32=$FI$6,FY32&gt;0),LHR5.7,"")</f>
        <v/>
      </c>
      <c r="DD32" s="6" t="str">
        <f>IF(OR(GC32=$GC$1,GC32=$GC$2),LHR5.8,"")</f>
        <v/>
      </c>
      <c r="DE32" s="38">
        <f>IF(OR(GF32="",GF32=$GF$3,GF32=$GF$4,GF32=$GF$7,GF32=$GF$8),LHR5.9,"")</f>
        <v>0.05</v>
      </c>
      <c r="DF32" s="7" t="str">
        <f>IF(E32&lt;2009,"N/A",IF(COUNTIF(BW32:DE32,"&lt;1")=35,"5",IF(COUNTIF(BW32:CV32,"&lt;1")=26,"4",IF(COUNTIF(BW32:CJ32,"&lt;1")=14,"3",IF(COUNTIF(BW32:BZ32,"&lt;1")=4,"2","1")))))</f>
        <v>1</v>
      </c>
      <c r="DG32" s="129">
        <f>IF(DF32="N/A","N/A",IF(DF32="1",SUM(BW32:BZ32)+1,IF(DF32="2",SUM(CA32:CJ32)+2,IF(DF32="3",SUM(CK32:CV32)+3,IF(DF32="4",SUM(CW32:DE32)+4,5)))))</f>
        <v>1</v>
      </c>
      <c r="DH32" s="41" t="str">
        <f>IF(OR(EY32=$EY$1,EY32=$EY$8,EZ32&gt;0,FF32=$FF$1,FF32=$FF$2,FF32=$FF$7,FF32=$FF$8,FG32=$FG$1,FG32=$FG$2,FG32=$FG$7,FG32=$FG$8),ES2.1,"")</f>
        <v/>
      </c>
      <c r="DI32" s="6" t="str">
        <f>IF(OR(FB32=$FB$1,FB32=$FB$2,FB32=$FB$7,FB32=$FB$8,EZ32&gt;0),ES2.2,"")</f>
        <v/>
      </c>
      <c r="DJ32" s="6" t="str">
        <f>IF(OR(EY32=$EY$1,EY32=$EY$8,EZ32&gt;0,FF32=$FF$1,FF32=$FF$2,FF32=$FF$7,FF32=$FF$8,FG32=$FG$1,FG32=$FG$2,FG32=$FG$7,FG32=$FG$8),ES2.3,"")</f>
        <v/>
      </c>
      <c r="DK32" s="6" t="str">
        <f>IF(OR(EY32=$EY$1,EY32=$EY$8,EZ32&gt;0,FF32=$FF$1,FF32=$FF$2,FF32=$FF$7,FF32=$FF$8,FG32=$FG$1,FG32=$FG$2,FG32=$FG$7,FG32=$FG$8),ES2.4,"")</f>
        <v/>
      </c>
      <c r="DL32" s="40" t="str">
        <f>IF(OR(FB32=$FB$1,FB32=$FB$7,EZ32&gt;0),ES3.1,"")</f>
        <v/>
      </c>
      <c r="DM32" s="6" t="str">
        <f>IF(OR(FB32=$FB$1,FB32=$FB$2,FB32=$FB$7,FB32=$FB$8,EZ32&gt;0),ES3.2,"")</f>
        <v/>
      </c>
      <c r="DN32" s="6" t="str">
        <f>IF(OR(EZ32&gt;0,FF32=$FF$1,FF32=$FF$2,FF32=$FF$7,FF32=$FF$8,GA32=$GA$1,GA32=$GA$2,GA32=$GA$5,GA32=$GA$6),ES3.3,"")</f>
        <v/>
      </c>
      <c r="DO32" s="6" t="str">
        <f>IF(OR(EZ32&gt;0,FG32=$FG$1,FG32=$FG$2,FG32=$FG$7,FG32=$FG$8,GB32=$GB$1,GB32=$GB$2,GB32=$GB$5,GB32=$GB$6),ES3.4,"")</f>
        <v/>
      </c>
      <c r="DP32" s="6" t="str">
        <f>IF(OR(EY32=$EY$1,EY32=$EY$8,EZ32&gt;0),ES3.5,"")</f>
        <v/>
      </c>
      <c r="DQ32" s="6" t="str">
        <f>IF(OR(EZ32&gt;0,FC32=$FC$1,FC32=$FC$5),ES3.6,"")</f>
        <v/>
      </c>
      <c r="DR32" s="6" t="str">
        <f>IF(OR(GD32=$GD$1,GD32=$GD$4,EZ32&gt;0),ES3.7,"")</f>
        <v/>
      </c>
      <c r="DS32" s="6" t="str">
        <f>IF(OR(EZ32&gt;0,FF32=$FF$2,FF32=$FF$8,FE32=$FE$2,FE32=$FE$8,FI32=$FI$2,FI32=$FI$8,FG32=$FG$2,FG32=$FG$8),ES3.8,"")</f>
        <v/>
      </c>
      <c r="DT32" s="6" t="str">
        <f>IF(OR(EZ32&gt;0),ES3.9,"")</f>
        <v/>
      </c>
      <c r="DU32" s="40" t="str">
        <f>IF(OR(FB32=$FB$1,FB32=$FB$7,EZ32&gt;0),ES4.1,"")</f>
        <v/>
      </c>
      <c r="DV32" s="6" t="str">
        <f>IF(OR(EZ32&gt;0,GA32=$GA$2,GA32=$GA$6),ES4.2,"")</f>
        <v/>
      </c>
      <c r="DW32" s="6" t="str">
        <f>IF(OR(EZ32&gt;0,GB32=$GB$2,GB32=$GB$6),ES4.3,"")</f>
        <v/>
      </c>
      <c r="DX32" s="6" t="str">
        <f>IF(OR(GE32=$GE$1,GE32=$GE$2,GE32=$GE$7,GE32=$GE$8),ES4.4,"")</f>
        <v/>
      </c>
      <c r="DY32" s="6" t="str">
        <f>IF(OR(EZ32&gt;0,FF32=$FF$2,FF32=$FF$8,FE32=$FE$2,FE32=$FE$8,FI32=$FI$2,FI32=$FI$8,FG32=$FG$2,FG32=$FG$8),ES4.5,"")</f>
        <v/>
      </c>
      <c r="DZ32" s="6" t="str">
        <f>IF(OR(EZ32&gt;0,FG32=$FG$1,FG32=$FG$2,FG32=$FG$7,FG32=$FG$8),ES4.6,"")</f>
        <v/>
      </c>
      <c r="EA32" s="6" t="str">
        <f>IF(OR(FE32=$FE$1,FE32=$FE$2,FE32=$FE$7,FE32=$FE$8),ES4.7,"")</f>
        <v/>
      </c>
      <c r="EB32" s="6" t="str">
        <f>IF(OR(FM32=$FM$1,FM32=$FM$4,EZ32&gt;0),ES4.8,"")</f>
        <v/>
      </c>
      <c r="EC32" s="6" t="str">
        <f>IF(OR(GF32=$GF$2,GF32=$GF$8),ES4.9,"")</f>
        <v/>
      </c>
      <c r="ED32" s="6" t="str">
        <f>IF(OR(EO32=$EO$1,EO32=$EO$3),ES4.10,"")</f>
        <v/>
      </c>
      <c r="EE32" s="40" t="str">
        <f>IF(OR(AND(FZ32&gt;0,EY32=$EY$1), AND(FZ32&gt;0,EY32=$EY$8)),ES5.1,"")</f>
        <v/>
      </c>
      <c r="EF32" s="6" t="str">
        <f>IF(OR(GE32=$GE$1,GE32=$GE$3,GE32=$GE$7,GE32=$GE$9),ES5.2,"")</f>
        <v/>
      </c>
      <c r="EG32" s="6" t="str">
        <f>IF(OR(EZ32&gt;0,FF32=$FF$2,FF32=$FF$8,FE32=$FE$2,FE32=$FE$8,FI32=$FI$2,FI32=$FI$8,FG32=$FG$2,FG32=$FG$8),ES5.3,"")</f>
        <v/>
      </c>
      <c r="EH32" s="6" t="str">
        <f>IF(OR(FG32=$FG$2,FG32=$FG$8),ES5.4,"")</f>
        <v/>
      </c>
      <c r="EI32" s="6" t="str">
        <f>IF(OR(FI32=$FI$1,FI32=$FI$2,FI32=$FI$7,FI32=$FI$8,FY32&gt;0),ES5.5,"")</f>
        <v/>
      </c>
      <c r="EJ32" s="6" t="str">
        <f>IF(OR(GC32=$GC$1,GC32=$GC$3),ES5.6,"")</f>
        <v/>
      </c>
      <c r="EK32" s="38">
        <f>IF(OR(GF32="",GF32=$GF$3,GF32=$GF$4,GF32=$GF$5,GF32=$GF$6),ES5.7,"")</f>
        <v>0.1</v>
      </c>
      <c r="EL32" s="104" t="str">
        <f>IF(E32&lt;2010,"N/A",IF(COUNTIF(DH32:EK32,"&lt;1")=30,"5",IF(COUNTIF(DH32:ED32,"&lt;1")=23,"4",IF(COUNTIF(DH32:DT32,"&lt;1")=13,"3",IF(COUNTIF(DH32:DK32,"&lt;1")=4,"2","1")))))</f>
        <v>1</v>
      </c>
      <c r="EM32" s="129">
        <f>IF(EL32="N/A","N/A",IF(EL32="1",SUM(DH32:DK32)+1,IF(EL32="2",SUM(DL32:DT32)+2,IF(EL32="3",SUM(DU32:ED32)+3,IF(EL32="4",SUM(EE32:EK32)+4,5)))))</f>
        <v>1</v>
      </c>
      <c r="EN32" s="1"/>
      <c r="EO32" s="43"/>
      <c r="EP32" s="1"/>
      <c r="EQ32" s="1"/>
      <c r="ER32" s="43"/>
      <c r="ES32" s="1"/>
      <c r="ET32" s="1"/>
      <c r="EV32" s="44"/>
      <c r="FC32" s="44"/>
      <c r="FE32" s="1"/>
      <c r="FI32" s="44"/>
      <c r="FK32" s="1"/>
      <c r="FL32" s="1"/>
      <c r="FM32" s="1"/>
      <c r="FN32" s="1"/>
      <c r="FO32" s="1"/>
      <c r="FT32" s="1"/>
      <c r="FU32" s="1"/>
      <c r="FX32" s="44"/>
      <c r="FY32" s="1"/>
      <c r="FZ32" s="44"/>
      <c r="GA32" s="43"/>
      <c r="GB32" s="1"/>
      <c r="GC32" s="44"/>
      <c r="GF32" s="45"/>
      <c r="GG32" s="74" t="s">
        <v>162</v>
      </c>
      <c r="GH32" s="42">
        <f>COUNTIF(EO32:GF32,"*")</f>
        <v>0</v>
      </c>
    </row>
    <row r="33" spans="1:190" s="42" customFormat="1" x14ac:dyDescent="0.25">
      <c r="A33" s="42" t="e">
        <f>VLOOKUP(C33,Sheet1!$A$1:$B$65,2,)</f>
        <v>#N/A</v>
      </c>
      <c r="B33" s="46" t="s">
        <v>181</v>
      </c>
      <c r="C33" s="47" t="s">
        <v>182</v>
      </c>
      <c r="D33" s="47"/>
      <c r="E33" s="60">
        <v>2013</v>
      </c>
      <c r="F33" s="5">
        <f>IF(OR(ER33=$ER$1,ER33=$ER$2,ER33=$ER$3,ER33=$ER$6,ER33=$ER$7,ES33&gt;0,EW33&gt;0,EY33&gt;0,EU33&gt;0,EZ33&gt;0,FD33&gt;0,FF33&gt;0,FG33&gt;0,FI33&gt;0,FE33&gt;0),SM_2.1,"")</f>
        <v>0.2</v>
      </c>
      <c r="G33" s="5">
        <f>IF(OR(EO33=$EO$4,EQ33&gt;0,ER33=$ER$1, ER33=$ER$2,ER33=$ER$3,ER33=$ER$4,ES33&gt;0,EV33&gt;0,EZ33&gt;0,FD33&gt;0,FF33&gt;0,FG33&gt;0,FI33&gt;0,FE33&gt;0),SM_2.2,"")</f>
        <v>0.35</v>
      </c>
      <c r="H33" s="6">
        <f>IF(OR(EO33&gt;0,EP33&gt;0,EQ33&gt;0,ER33=$ER$1,ER33=$ER$2,ER33=$ER$3,ER33=$ER$4,ER33=$ER$6,ER33=$ER$7,ES33&gt;0,ET33&gt;0,EV33&gt;0,EZ33&gt;0,FD33&gt;0,FF33&gt;0,FG33&gt;0,FI33&gt;0,FE33&gt;0),SM_2.3,"")</f>
        <v>0.3</v>
      </c>
      <c r="I33" s="38">
        <f>IF(OR(ER33=$ER$1,ER33=$ER$2,ER33=$ER$3,ER33=$ER$6,ER33=$ER$7,ES33&gt;0,EW33=$EW$2,EW33=$EW$3,EW33=$EW$4,EY33&gt;0,EU33&gt;0,EZ33&gt;0,FD33&gt;0,FF33&gt;0,FG33&gt;0,FI33&gt;0,FE33&gt;0),SM_2.4,"")</f>
        <v>0.15</v>
      </c>
      <c r="J33" s="6" t="str">
        <f>IF(OR(ER33=$ER$3,EW33=$EW$2,EW33=$EW$3,EW33=$EW$4,EY33&gt;0,EU33&gt;0,EZ33&gt;0,FD33&gt;0,FF33&gt;0,FG33&gt;0,FI33&gt;0,FE33&gt;0),SM_3.1,"")</f>
        <v/>
      </c>
      <c r="K33" s="6" t="str">
        <f>IF(OR(EZ33&gt;0,FD33&gt;0,FF33&gt;0,FG33&gt;0,FI33&gt;0,FE33&gt;0),SM_3.2,"")</f>
        <v/>
      </c>
      <c r="L33" s="38" t="str">
        <f>IF(OR(ER33=$ER$1,ER33=$ER$3,ER33=$ER$6,ER33=$ER$7,EV33&gt;0,EW33=$EW$2,EW33=$EW$3,EW33=$EW$4,EY33&gt;0,EU33&gt;0,EZ33&gt;0,FD33&gt;0,FF33&gt;0,FG33&gt;0,FI33&gt;0,FE33&gt;0),SM_3.3,"")</f>
        <v/>
      </c>
      <c r="M33" s="6">
        <f>IF(OR(ES33&gt;0,EU33&gt;1),SM_4.1,"")</f>
        <v>0.2</v>
      </c>
      <c r="N33" s="6" t="str">
        <f>IF(OR(EZ33&gt;0,FD33=$FD$2,FF33=$FF$2,FF33=$FF$4,FF33=$FF$6,FF33=$FF$8,FG33&gt;0,FI33&gt;0,FE33&gt;0),SM_4.2,"")</f>
        <v/>
      </c>
      <c r="O33" s="6" t="str">
        <f>IF(OR(EZ33&gt;0,FD33=$FD$2,FE33=$FE$2,FE33=$FE$4,FE33=$FE$6,FE33=$FE$8,FF33=$FF$2,FF33=$FF$4,FF33=$FF$6,FF33=$FF$8,FG33=$FG$2,FG33=$FG$4,FG33=$FG$6,FG33=$FG$8,FI33=$FI$2,FI33=$FI$4,FI33=$FI$6,FI33=$FI$8),SM_4.3,"")</f>
        <v/>
      </c>
      <c r="P33" s="6" t="str">
        <f>IF(OR(FD33&gt;0,FI33&gt;0),SM_4.4,"")</f>
        <v/>
      </c>
      <c r="Q33" s="38" t="str">
        <f>IF(OR(FQ33=$FQ$2,FQ33=$FQ$1),SM_4.5,"")</f>
        <v/>
      </c>
      <c r="R33" s="6" t="str">
        <f>IF(OR(ET33&gt;0),SM_5.1,"")</f>
        <v/>
      </c>
      <c r="S33" s="6" t="str">
        <f>IF(OR(FB33&gt;0),SM_5.2,"")</f>
        <v/>
      </c>
      <c r="T33" s="6" t="str">
        <f>IF(OR(FR33=$FR$1,FR33=$FR$2),SM_5.3,"")</f>
        <v/>
      </c>
      <c r="U33" s="38" t="str">
        <f>IF(OR(FY33&gt;0),SM_5.4,"")</f>
        <v/>
      </c>
      <c r="V33" s="94" t="str">
        <f>IF(COUNTIF(F33:U33,"&lt;1")=16,"5",IF(COUNTIF(F33:Q33,"&lt;1")=12,"4",IF(COUNTIF(F33:L33,"&lt;1")=7,"3",IF(COUNTIF(F33:I33,"&lt;1")=4,"2","1"))))</f>
        <v>2</v>
      </c>
      <c r="W33" s="129">
        <f>IF(V33="1",SUM(F33:I33)+1,IF(V33="2",SUM(J33:L33)+2,IF(V33="3",SUM(M33:Q33)+3,IF(V33="4",SUM(R33:U33)+4,5))))</f>
        <v>2</v>
      </c>
      <c r="X33" s="5">
        <f>IF(OR(EO33&gt;0,EP33&gt;0,EQ33&gt;0,ER33=$ER$1,ER33=$ER$2,ER33=$ER$3,ER33=$ER$4,ER33=$ER$6,ER33=$ER$7,ER33=$ER$8,ES33&gt;0,ET33&gt;0,EV33&gt;0,EZ33&gt;0,FD33&gt;0,FF33&gt;0,FG33&gt;0,FI33&gt;0,FE33&gt;0),SS_2.1,"")</f>
        <v>0.2</v>
      </c>
      <c r="Y33" s="5" t="str">
        <f>IF(OR(EO33=$EO$1,ER33=$ER$1,ER33=$ER$6,ER33=$ER$7,ER33=$ER$8,FJ33&gt;0),SS_2.2,"")</f>
        <v/>
      </c>
      <c r="Z33" s="38" t="str">
        <f>IF(OR(FJ33&gt;0,FO33&gt;0),SS_2.3,"")</f>
        <v/>
      </c>
      <c r="AA33" s="5" t="str">
        <f>IF(OR(FN33&gt;0,FJ33=$FJ$2,FJ33=$FJ$3),SS_3.1,"")</f>
        <v/>
      </c>
      <c r="AB33" s="6" t="str">
        <f>IF(OR(FK33&gt;0),SS_3.2,"")</f>
        <v/>
      </c>
      <c r="AC33" s="38">
        <f>IF(OR(ES33&gt;0,ER33=$ER$1,ER33=$ER$4,ER33=$ER$8,FL33&gt;0),SS_3.3,"")</f>
        <v>0.4</v>
      </c>
      <c r="AD33" s="6" t="str">
        <f>IF(AND(FK33&gt;0,FJ33=$FJ$2,FJ33=$FJ$3),SS_4.1,"")</f>
        <v/>
      </c>
      <c r="AE33" s="6" t="str">
        <f>IF(OR(FJ33=$FJ$2,FJ33=$FJ$3,EZ33&gt;0,FN33&gt;0),SS_4.2,"")</f>
        <v/>
      </c>
      <c r="AF33" s="6" t="str">
        <f>IF(OR(EU33&gt;0,EW33=$EW$2,EW33=$EW$3,EW33=$EW$4,EY33&gt;0,EZ33&gt;0),SS_4.3,"")</f>
        <v/>
      </c>
      <c r="AG33" s="6" t="str">
        <f>IF(OR(FJ33=$FJ$3,FQ33&gt;0,EZ33&gt;0),SS_4.4,"")</f>
        <v/>
      </c>
      <c r="AH33" s="6" t="str">
        <f>IF(OR(FE33&gt;0,FF33&gt;0,FG33&gt;0,FD33&gt;0,EZ33&gt;0,FI33&gt;0),SS_4.5,"")</f>
        <v/>
      </c>
      <c r="AI33" s="38" t="str">
        <f>IF(OR(EV33&gt;0,FZ33&gt;0,FH33&gt;0,FD33&gt;0,FI33&gt;0),SS_4.6,"")</f>
        <v/>
      </c>
      <c r="AJ33" s="5" t="str">
        <f>IF(OR(FK33=$FK$3,FZ33=$FZ$1),SS_5.1,"")</f>
        <v/>
      </c>
      <c r="AK33" s="6" t="str">
        <f>IF(OR(FZ33=$FZ$1,FZ33=$FZ$2,FZ33=$FZ$4,FZ33=$FZ$5,FZ33=$FZ$7),SS_5.2,"")</f>
        <v/>
      </c>
      <c r="AL33" s="6" t="str">
        <f>IF(OR(FZ33=$FZ$4,FY33&gt;0,ER33=$ER$8),SS_5.3,"")</f>
        <v/>
      </c>
      <c r="AM33" s="6" t="str">
        <f>IF(FP33&gt;0,SS_5.4,"")</f>
        <v/>
      </c>
      <c r="AN33" s="94" t="str">
        <f>IF(COUNTIF(X33:AM33,"&lt;1")=16,"5",IF(COUNTIF(X33:AI33,"&lt;1")=12,"4",IF(COUNTIF(X33:AC33,"&lt;1")=6,"3",IF(COUNTIF(X33:Z33,"&lt;1")=3,"2","1"))))</f>
        <v>1</v>
      </c>
      <c r="AO33" s="129">
        <f>IF(AN33="1",SUM(X33:Z33)+1,IF(AN33="2",SUM(AA33:AC33)+2,IF(AN33="3",SUM(AD33:AI33)+3,IF(AN33="4",SUM(AJ33:AM33)+4,5))))</f>
        <v>1.2</v>
      </c>
      <c r="AP33" s="5">
        <f>IF(OR(ES33&gt;0,ER33=$ER$1,EO33&gt;0,EP33&gt;0,EQ33&gt;0,EU33&gt;0,EV33&gt;0,FV33&gt;0,FD33&gt;0),CM2.1,"")</f>
        <v>0.25</v>
      </c>
      <c r="AQ33" s="6">
        <f>IF(OR(ES33&gt;0,ER33=$ER$1,ER33=$ER$5,ER33=$ER$3,ER33=$ER$8,ER33=$ER$9,FS33=$FS$3,FS33=$FS$4),CM2.2,"")</f>
        <v>0.25</v>
      </c>
      <c r="AR33" s="6">
        <f>IF(OR(ES33&gt;0,ER33&gt;0,FV33&gt;0),CM2.3,"")</f>
        <v>0.25</v>
      </c>
      <c r="AS33" s="38">
        <f>IF(OR(ES33&gt;0,ER33=$ER$1,ER33=$ER$3,ER33=$ER$8,ER33=$ER$9,FT33&gt;0),CM2.4,"")</f>
        <v>0.25</v>
      </c>
      <c r="AT33" s="6" t="str">
        <f>IF(OR(FS33&gt;0),CM3.1,"")</f>
        <v/>
      </c>
      <c r="AU33" s="6" t="str">
        <f>IF(ER33=$ER$9,CM3.2,"")</f>
        <v/>
      </c>
      <c r="AV33" s="6" t="str">
        <f>IF(OR(FS33=$FS$3,FS33=$FS$4),CM3.3,"")</f>
        <v/>
      </c>
      <c r="AW33" s="6" t="str">
        <f>IF(OR(FQ33=$FQ$1,FQ33=$FQ$4,FR33=$FR$1,FR33=$FR$4),CM3.4,"")</f>
        <v/>
      </c>
      <c r="AX33" s="38" t="str">
        <f>IF(OR(FZ33=$FZ$1,FZ33=$FZ$2,FT33=$FT$3,FT33=$FT$2),CM3.5,"")</f>
        <v/>
      </c>
      <c r="AY33" s="6" t="str">
        <f>IF(OR(FS33&gt;0),CM4.1,"")</f>
        <v/>
      </c>
      <c r="AZ33" s="6" t="str">
        <f>IF(OR(FV33=$FV$2),CM4.2,"")</f>
        <v/>
      </c>
      <c r="BA33" s="38" t="str">
        <f>IF(OR(FZ33&gt;0,FT33=$FT$3),CM4.3,"")</f>
        <v/>
      </c>
      <c r="BB33" s="6" t="str">
        <f>IF(OR(FT33=$FT$3,FV33=$FV$3),CM5.1,"")</f>
        <v/>
      </c>
      <c r="BC33" s="6" t="str">
        <f>IF(OR(AND(FX33&gt;0,FQ33=$FQ$4), AND(FX33&gt;0,FQ33=$FQ$1)),CM5.2,"")</f>
        <v/>
      </c>
      <c r="BD33" s="6" t="str">
        <f>IF(OR(FZ33&gt;0),CM5.3,"")</f>
        <v/>
      </c>
      <c r="BE33" s="38" t="str">
        <f>IF(FU33=$FU$2,CM5.4,"")</f>
        <v/>
      </c>
      <c r="BF33" s="94" t="str">
        <f>IF(COUNTIF(AP33:BE33,"&lt;1")=16,"5",IF(COUNTIF(AP33:BA33,"&lt;1")=12,"4",IF(COUNTIF(AP33:AX33,"&lt;1")=9,"3",IF(COUNTIF(AP33:AS33,"&lt;1")=4,"2","1"))))</f>
        <v>2</v>
      </c>
      <c r="BG33" s="129">
        <f>IF(BF33="1",SUM(AP33:AS33)+1,IF(BF33="2",SUM(AT33:AX33)+2,IF(BF33="3",SUM(AY33:BA33)+3,IF(BF33="4",SUM(BB33:BE33)+4,5))))</f>
        <v>2</v>
      </c>
      <c r="BH33" s="5">
        <f>IF(OR(ER33=$ER$1,ER33=$ER$6,ER33=$ER$7,ER33=$ER$9,ES33&gt;0,EX33&gt;0,FD33&gt;0,FZ33&gt;0,EW33&gt;0,EY33&gt;0,EZ33&gt;0,EV33&gt;0,EU33&gt;0,FE33&gt;0,FF33&gt;0,FG33&gt;0,FI33&gt;0),SRM2.1,"")</f>
        <v>0.4</v>
      </c>
      <c r="BI33" s="5" t="str">
        <f>IF(OR(FD33&gt;0,FZ33&gt;0,ER33=$ER$7,EW33&gt;0,EX33&gt;0,EY33&gt;0,EZ33&gt;0,FE33&gt;0,FF33&gt;0,FG33&gt;0,FI33&gt;0),SRM2.2,"")</f>
        <v/>
      </c>
      <c r="BJ33" s="6" t="str">
        <f>IF(OR(FX33&gt;0,FZ33&gt;0),SRM2.3,"")</f>
        <v/>
      </c>
      <c r="BK33" s="6" t="str">
        <f>IF(OR(FF33&gt;0,FD33&gt;0,FE33&gt;0,FZ33&gt;0,FG33&gt;0,FI33&gt;0),SRM2.4,"")</f>
        <v/>
      </c>
      <c r="BL33" s="39" t="str">
        <f>IF(OR(FD33&gt;0,FZ33&gt;0,ER33=$ER$7,FE33&gt;0,FF33&gt;0,FG33&gt;0,FI33&gt;0,FP33&gt;0),SRM3.1,"")</f>
        <v/>
      </c>
      <c r="BM33" s="6" t="str">
        <f>IF(OR(FD33&gt;0,FZ33&gt;0,ER33=$ER$7,EW33=$EW$2,EW33=$EW$3,EW33=$EW$4,EX33&gt;0,EY33&gt;0,EZ33&gt;0,FE33&gt;0,FF33&gt;0,FG33&gt;0,FI33&gt;0),SRM3.2,"")</f>
        <v/>
      </c>
      <c r="BN33" s="6" t="str">
        <f>IF(OR(FP33&gt;0,FZ33&gt;0),SRM3.3,"")</f>
        <v/>
      </c>
      <c r="BO33" s="40" t="str">
        <f>IF(OR(FZ33&gt;1),SRM4.1,"")</f>
        <v/>
      </c>
      <c r="BP33" s="6" t="str">
        <f>IF(OR(ER33=$ER$8,ER33=$ER$9,EV33&gt;0,FQ33&gt;0,FR33&gt;0),SRM4.2,"")</f>
        <v/>
      </c>
      <c r="BQ33" s="6" t="str">
        <f>IF(OR(FW33&gt;0),SRM4.3,"")</f>
        <v/>
      </c>
      <c r="BR33" s="40" t="str">
        <f>IF(OR(GD33&gt;0,GE33&gt;0),SRM5.1,"")</f>
        <v/>
      </c>
      <c r="BS33" s="6" t="str">
        <f>IF(OR(ER33=$ER$8,ER33=$ER$9,FZ33&gt;0),SRM5.2,"")</f>
        <v/>
      </c>
      <c r="BT33" s="6" t="str">
        <f>IF(OR(ER33=$ER$8,ER33=$ER$9,FY33&gt;0,FZ33&gt;0),SRM5.3,"")</f>
        <v/>
      </c>
      <c r="BU33" s="94" t="str">
        <f>IF(COUNTIF(BH33:BT33,"&lt;1")=13,"5",IF(COUNTIF(BH33:BQ33,"&lt;1")=10,"4",IF(COUNTIF(BH33:BN33,"&lt;1")=7,"3",IF(COUNTIF(BH33:BK33,"&lt;1")=4,"2","1"))))</f>
        <v>1</v>
      </c>
      <c r="BV33" s="129">
        <f>IF(BU33="1",SUM(BH33:BK33)+1,IF(BU33="2",SUM(BL33:BN33)+2,IF(BU33="3",SUM(BO33:BQ33)+3,IF(BU33="4",SUM(BR33:BT33)+4,5))))</f>
        <v>1.4</v>
      </c>
      <c r="BW33" s="41" t="str">
        <f>IF(OR(EY33=$EY$1,EY33=$EY$4,EY33=$EY$5,EY33=$EY$6,EY33=$EY$7,EZ33&gt;0,FF33=$FF$1,FF33=$FF$2,FF33=$FF$5,FF33=$FF$6,FG33=$FG$1,FG33=$FG$2,FG33=$FG$5,FG33=$FG$6),LHR2.1,"")</f>
        <v/>
      </c>
      <c r="BX33" s="6" t="str">
        <f>IF(OR(FB33=$FB$1,FB33=$FB$2,FB33=$FB$5,FB33=$FB$6,EZ33&gt;0),LHR2.2,"")</f>
        <v/>
      </c>
      <c r="BY33" s="6" t="str">
        <f>IF(OR(EY33=$EY$1,EY33=$EY$4,EY33=$EY$5,EY33=$EY$6,EY33=$EY$7,EZ33&gt;0,FF33=$FF$1,FF33=$FF$2,FF33=$FF$5,FF33=$FF$6,FG33=$FG$1,FG33=$FG$2,FG33=$FG$5,FG33=$FG$6),LHR2.3,"")</f>
        <v/>
      </c>
      <c r="BZ33" s="6" t="str">
        <f>IF(OR(EY33=$EY$1,EY33=$EY$4,EY33=$EY$5,EY33=$EY$6,EY33=$EY$7,EZ33&gt;0,FF33=$FF$1,FF33=$FF$2,FF33=$FF$5,FF33=$FF$6,FG33=$FG$1,FG33=$FG$2,FG33=$FG$5,FG33=$FG$6),LHR2.4,"")</f>
        <v/>
      </c>
      <c r="CA33" s="40" t="str">
        <f>IF(OR(EY33=$EY$1,EY33=$EY$5,EY33=$EY$6,EY33=$EY$7,EZ33&gt;0,FF33=$FF$1,FF33=$FF$2,FF33=$FF$5,FF33=$FF$6,FG33=$FG$1,FG33=$FG$2,FG33=$FG$5,FG33=$FG$6),LHR3.1,"")</f>
        <v/>
      </c>
      <c r="CB33" s="6" t="str">
        <f>IF(OR(FB33=$FB$1,FB33=$FB$5,EZ33&gt;0),LHR3.2,"")</f>
        <v/>
      </c>
      <c r="CC33" s="6" t="str">
        <f>IF(OR(FB33=$FB$1,FB33=$FB$2,FB33=$FB$5,FB33=$FB$6,EZ33&gt;0),LHR3.3,"")</f>
        <v/>
      </c>
      <c r="CD33" s="6" t="str">
        <f>IF(OR(EZ33&gt;0,GA33=$GA$1,FF33=$FF$5,FF33=$FF$6,FF33=$FF$1,FF33=$FF$2,GA33=$GA$2,GA33=$GA$3,GA33=$GA$4),LHR3.4,"")</f>
        <v/>
      </c>
      <c r="CE33" s="6" t="str">
        <f>IF(OR(EZ33&gt;0,GB33=$GB$1,FG33=$FG$5,FG33=$FG$6,FG33=$FG$1,FG33=$FG$2,GB33=$GB$2,GB33=$GB$3,GB33=$GB$4),LHR3.5,"")</f>
        <v/>
      </c>
      <c r="CF33" s="6" t="str">
        <f>IF(OR(EY33=$EY$1,EY33=$EY$4,EY33=$EY$5,EY33=$EY$6,EY33=$EY$7,EZ33&gt;0),LHR3.6,"")</f>
        <v/>
      </c>
      <c r="CG33" s="6" t="str">
        <f>IF(OR(EZ33&gt;0,FC33=$FC$1,FC33=$FC$2,FC33=$FC$3,FC33=$FC$4),LHR3.7,"")</f>
        <v/>
      </c>
      <c r="CH33" s="6" t="str">
        <f>IF(OR(GD33=$GD$1,GD33=$GD$3,EZ33&gt;0),LHR3.8,"")</f>
        <v/>
      </c>
      <c r="CI33" s="6" t="str">
        <f>IF(OR(EZ33&gt;0,FF33=$FF$2,FF33=$FF$6,FE33=$FE$2,FE33=$FE$6,FI33=$FI$2,FI33=$FI$6,FG33=$FG$2,FG33=$FG$6),LHR3.9,"")</f>
        <v/>
      </c>
      <c r="CJ33" s="6" t="str">
        <f>IF(OR(EZ33&gt;0,FA33&gt;0),LHR3.10,"")</f>
        <v/>
      </c>
      <c r="CK33" s="40" t="str">
        <f>IF(OR(EY33=$EY$1,EY33=$EY$6,EY33=$EY$7,EZ33&gt;0,FF33=$FF$1,FF33=$FF$2,FF33=$FF$5,FF33=$FF$6,FG33=$FG$1,FG33=$FG$2,FG33=$FG$5,FG33=$FG$6),LHR4.1,"")</f>
        <v/>
      </c>
      <c r="CL33" s="6" t="str">
        <f>IF(OR(FB33=$FB$1,FB33=$FB$5,EZ33&gt;0),LHR4.2,"")</f>
        <v/>
      </c>
      <c r="CM33" s="6" t="str">
        <f>IF(OR(EZ33&gt;0,GA33=$GA$2,GA33=$GA$4),LHR4.3,"")</f>
        <v/>
      </c>
      <c r="CN33" s="6" t="str">
        <f>IF(OR(EZ33&gt;0,GB33=$GB$2,GB33=$GB$4),LHR4.4,"")</f>
        <v/>
      </c>
      <c r="CO33" s="6" t="str">
        <f>IF(OR(EZ33&gt;0,FC33=$FC$1,FC33=$FC$3,FC33=$FC$4),LHR4.5,"")</f>
        <v/>
      </c>
      <c r="CP33" s="6" t="str">
        <f>IF(OR(GE33=$GE$1,GE33=$GE$2,GE33=$GE$4,GE33=$GE$5),LHR4.6,"")</f>
        <v/>
      </c>
      <c r="CQ33" s="6" t="str">
        <f>IF(OR(EZ33&gt;0,FF33=$FF$2,FF33=$FF$6,FE33=$FE$2,FE33=$FE$6,FI33=$FI$2,FI33=$FI$6,FG33=$FG$2,FG33=$FG$6),LHR4.7,"")</f>
        <v/>
      </c>
      <c r="CR33" s="6" t="str">
        <f>IF(OR(EZ33&gt;0,FG33=$FG$1,FG33=$FG$2,FG33=$FG$5,FG33=$FG$6),LHR4.8,"")</f>
        <v/>
      </c>
      <c r="CS33" s="6" t="str">
        <f>IF(OR(FE33=$FE$1,FE33=$FE$2,FE33=$FE$5,FE33=$FE$6),LHR4.9,"")</f>
        <v/>
      </c>
      <c r="CT33" s="6" t="str">
        <f>IF(OR(FM33=$FM$1,FM33=$FM$3,EZ33&gt;0),LHR4.10,"")</f>
        <v/>
      </c>
      <c r="CU33" s="6" t="str">
        <f>IF(OR(GF33=$GF$2,GF33=$GF$6),LHR4.11,"")</f>
        <v/>
      </c>
      <c r="CV33" s="6" t="str">
        <f>IF(OR(EO33=$EO$1,EO33=$EO$3),LHR4.12,"")</f>
        <v/>
      </c>
      <c r="CW33" s="40" t="str">
        <f>IF(OR(EY33=$EY$1,EY33=$EY$7,EZ33&gt;0,FF33=$FF$1,FF33=$FF$2,FF33=$FF$5,FF33=$FF$6,FG33=$FG$1,FG33=$FG$2,FG33=$FG$5,FG33=$FG$6),LHR5.1,"")</f>
        <v/>
      </c>
      <c r="CX33" s="6" t="str">
        <f>IF(AND(FZ33&gt;0,OR(EY33=$EY$1,EY33=$EY$4,EY33=$EY$5,EY33=$EY$6,EY33=$EY$7)),LHR5.2,"")</f>
        <v/>
      </c>
      <c r="CY33" s="6" t="str">
        <f>IF(OR(EZ33&gt;0,FC33=$FC$1,FC33=$FC$4),LHR5.3,"")</f>
        <v/>
      </c>
      <c r="CZ33" s="6" t="str">
        <f>IF(OR(GE33=$GE$1,GE33=$GE$3,GE33=$GE$4,GE33=$GE$6),LHR5.4,"")</f>
        <v/>
      </c>
      <c r="DA33" s="6" t="str">
        <f>IF(OR(EZ33&gt;0,FF33=$FF$2,FF33=$FF$6,FE33=$FE$2,FE33=$FE$6,FI33=$FI$2,FI33=$FI$6,FG33=$FG$2,FG33=$FG$6),LHR5.5,"")</f>
        <v/>
      </c>
      <c r="DB33" s="6" t="str">
        <f>IF(OR(FG33=$FG$2,FG33=$FG$6),LHR5.6,"")</f>
        <v/>
      </c>
      <c r="DC33" s="6" t="str">
        <f>IF(OR(FI33=$FI$1,FI33=$FI$2,FI33=$FI$5,FI33=$FI$6,FY33&gt;0),LHR5.7,"")</f>
        <v/>
      </c>
      <c r="DD33" s="6" t="str">
        <f>IF(OR(GC33=$GC$1,GC33=$GC$2),LHR5.8,"")</f>
        <v/>
      </c>
      <c r="DE33" s="38">
        <f>IF(OR(GF33="",GF33=$GF$3,GF33=$GF$4,GF33=$GF$7,GF33=$GF$8),LHR5.9,"")</f>
        <v>0.05</v>
      </c>
      <c r="DF33" s="7" t="str">
        <f>IF(E33&lt;2009,"N/A",IF(COUNTIF(BW33:DE33,"&lt;1")=35,"5",IF(COUNTIF(BW33:CV33,"&lt;1")=26,"4",IF(COUNTIF(BW33:CJ33,"&lt;1")=14,"3",IF(COUNTIF(BW33:BZ33,"&lt;1")=4,"2","1")))))</f>
        <v>1</v>
      </c>
      <c r="DG33" s="129">
        <f>IF(DF33="N/A","N/A",IF(DF33="1",SUM(BW33:BZ33)+1,IF(DF33="2",SUM(CA33:CJ33)+2,IF(DF33="3",SUM(CK33:CV33)+3,IF(DF33="4",SUM(CW33:DE33)+4,5)))))</f>
        <v>1</v>
      </c>
      <c r="DH33" s="41" t="str">
        <f>IF(OR(EY33=$EY$1,EY33=$EY$8,EZ33&gt;0,FF33=$FF$1,FF33=$FF$2,FF33=$FF$7,FF33=$FF$8,FG33=$FG$1,FG33=$FG$2,FG33=$FG$7,FG33=$FG$8),ES2.1,"")</f>
        <v/>
      </c>
      <c r="DI33" s="6" t="str">
        <f>IF(OR(FB33=$FB$1,FB33=$FB$2,FB33=$FB$7,FB33=$FB$8,EZ33&gt;0),ES2.2,"")</f>
        <v/>
      </c>
      <c r="DJ33" s="6" t="str">
        <f>IF(OR(EY33=$EY$1,EY33=$EY$8,EZ33&gt;0,FF33=$FF$1,FF33=$FF$2,FF33=$FF$7,FF33=$FF$8,FG33=$FG$1,FG33=$FG$2,FG33=$FG$7,FG33=$FG$8),ES2.3,"")</f>
        <v/>
      </c>
      <c r="DK33" s="6" t="str">
        <f>IF(OR(EY33=$EY$1,EY33=$EY$8,EZ33&gt;0,FF33=$FF$1,FF33=$FF$2,FF33=$FF$7,FF33=$FF$8,FG33=$FG$1,FG33=$FG$2,FG33=$FG$7,FG33=$FG$8),ES2.4,"")</f>
        <v/>
      </c>
      <c r="DL33" s="40" t="str">
        <f>IF(OR(FB33=$FB$1,FB33=$FB$7,EZ33&gt;0),ES3.1,"")</f>
        <v/>
      </c>
      <c r="DM33" s="6" t="str">
        <f>IF(OR(FB33=$FB$1,FB33=$FB$2,FB33=$FB$7,FB33=$FB$8,EZ33&gt;0),ES3.2,"")</f>
        <v/>
      </c>
      <c r="DN33" s="6" t="str">
        <f>IF(OR(EZ33&gt;0,FF33=$FF$1,FF33=$FF$2,FF33=$FF$7,FF33=$FF$8,GA33=$GA$1,GA33=$GA$2,GA33=$GA$5,GA33=$GA$6),ES3.3,"")</f>
        <v/>
      </c>
      <c r="DO33" s="6" t="str">
        <f>IF(OR(EZ33&gt;0,FG33=$FG$1,FG33=$FG$2,FG33=$FG$7,FG33=$FG$8,GB33=$GB$1,GB33=$GB$2,GB33=$GB$5,GB33=$GB$6),ES3.4,"")</f>
        <v/>
      </c>
      <c r="DP33" s="6" t="str">
        <f>IF(OR(EY33=$EY$1,EY33=$EY$8,EZ33&gt;0),ES3.5,"")</f>
        <v/>
      </c>
      <c r="DQ33" s="6" t="str">
        <f>IF(OR(EZ33&gt;0,FC33=$FC$1,FC33=$FC$5),ES3.6,"")</f>
        <v/>
      </c>
      <c r="DR33" s="6" t="str">
        <f>IF(OR(GD33=$GD$1,GD33=$GD$4,EZ33&gt;0),ES3.7,"")</f>
        <v/>
      </c>
      <c r="DS33" s="6" t="str">
        <f>IF(OR(EZ33&gt;0,FF33=$FF$2,FF33=$FF$8,FE33=$FE$2,FE33=$FE$8,FI33=$FI$2,FI33=$FI$8,FG33=$FG$2,FG33=$FG$8),ES3.8,"")</f>
        <v/>
      </c>
      <c r="DT33" s="6" t="str">
        <f>IF(OR(EZ33&gt;0),ES3.9,"")</f>
        <v/>
      </c>
      <c r="DU33" s="40" t="str">
        <f>IF(OR(FB33=$FB$1,FB33=$FB$7,EZ33&gt;0),ES4.1,"")</f>
        <v/>
      </c>
      <c r="DV33" s="6" t="str">
        <f>IF(OR(EZ33&gt;0,GA33=$GA$2,GA33=$GA$6),ES4.2,"")</f>
        <v/>
      </c>
      <c r="DW33" s="6" t="str">
        <f>IF(OR(EZ33&gt;0,GB33=$GB$2,GB33=$GB$6),ES4.3,"")</f>
        <v/>
      </c>
      <c r="DX33" s="6" t="str">
        <f>IF(OR(GE33=$GE$1,GE33=$GE$2,GE33=$GE$7,GE33=$GE$8),ES4.4,"")</f>
        <v/>
      </c>
      <c r="DY33" s="6" t="str">
        <f>IF(OR(EZ33&gt;0,FF33=$FF$2,FF33=$FF$8,FE33=$FE$2,FE33=$FE$8,FI33=$FI$2,FI33=$FI$8,FG33=$FG$2,FG33=$FG$8),ES4.5,"")</f>
        <v/>
      </c>
      <c r="DZ33" s="6" t="str">
        <f>IF(OR(EZ33&gt;0,FG33=$FG$1,FG33=$FG$2,FG33=$FG$7,FG33=$FG$8),ES4.6,"")</f>
        <v/>
      </c>
      <c r="EA33" s="6" t="str">
        <f>IF(OR(FE33=$FE$1,FE33=$FE$2,FE33=$FE$7,FE33=$FE$8),ES4.7,"")</f>
        <v/>
      </c>
      <c r="EB33" s="6" t="str">
        <f>IF(OR(FM33=$FM$1,FM33=$FM$4,EZ33&gt;0),ES4.8,"")</f>
        <v/>
      </c>
      <c r="EC33" s="6" t="str">
        <f>IF(OR(GF33=$GF$2,GF33=$GF$8),ES4.9,"")</f>
        <v/>
      </c>
      <c r="ED33" s="6" t="str">
        <f>IF(OR(EO33=$EO$1,EO33=$EO$3),ES4.10,"")</f>
        <v/>
      </c>
      <c r="EE33" s="40" t="str">
        <f>IF(OR(AND(FZ33&gt;0,EY33=$EY$1), AND(FZ33&gt;0,EY33=$EY$8)),ES5.1,"")</f>
        <v/>
      </c>
      <c r="EF33" s="6" t="str">
        <f>IF(OR(GE33=$GE$1,GE33=$GE$3,GE33=$GE$7,GE33=$GE$9),ES5.2,"")</f>
        <v/>
      </c>
      <c r="EG33" s="6" t="str">
        <f>IF(OR(EZ33&gt;0,FF33=$FF$2,FF33=$FF$8,FE33=$FE$2,FE33=$FE$8,FI33=$FI$2,FI33=$FI$8,FG33=$FG$2,FG33=$FG$8),ES5.3,"")</f>
        <v/>
      </c>
      <c r="EH33" s="6" t="str">
        <f>IF(OR(FG33=$FG$2,FG33=$FG$8),ES5.4,"")</f>
        <v/>
      </c>
      <c r="EI33" s="6" t="str">
        <f>IF(OR(FI33=$FI$1,FI33=$FI$2,FI33=$FI$7,FI33=$FI$8,FY33&gt;0),ES5.5,"")</f>
        <v/>
      </c>
      <c r="EJ33" s="6" t="str">
        <f>IF(OR(GC33=$GC$1,GC33=$GC$3),ES5.6,"")</f>
        <v/>
      </c>
      <c r="EK33" s="38">
        <f>IF(OR(GF33="",GF33=$GF$3,GF33=$GF$4,GF33=$GF$5,GF33=$GF$6),ES5.7,"")</f>
        <v>0.1</v>
      </c>
      <c r="EL33" s="104" t="str">
        <f>IF(E33&lt;2010,"N/A",IF(COUNTIF(DH33:EK33,"&lt;1")=30,"5",IF(COUNTIF(DH33:ED33,"&lt;1")=23,"4",IF(COUNTIF(DH33:DT33,"&lt;1")=13,"3",IF(COUNTIF(DH33:DK33,"&lt;1")=4,"2","1")))))</f>
        <v>1</v>
      </c>
      <c r="EM33" s="129">
        <f>IF(EL33="N/A","N/A",IF(EL33="1",SUM(DH33:DK33)+1,IF(EL33="2",SUM(DL33:DT33)+2,IF(EL33="3",SUM(DU33:ED33)+3,IF(EL33="4",SUM(EE33:EK33)+4,5)))))</f>
        <v>1</v>
      </c>
      <c r="EN33" s="1"/>
      <c r="EO33" s="43"/>
      <c r="EP33" s="1"/>
      <c r="EQ33" s="1"/>
      <c r="ER33" s="43"/>
      <c r="ES33" s="1" t="s">
        <v>23</v>
      </c>
      <c r="ET33" s="1"/>
      <c r="EV33" s="44"/>
      <c r="FC33" s="44"/>
      <c r="FE33" s="1"/>
      <c r="FI33" s="44"/>
      <c r="FK33" s="1"/>
      <c r="FL33" s="1"/>
      <c r="FM33" s="1"/>
      <c r="FN33" s="1"/>
      <c r="FO33" s="1"/>
      <c r="FT33" s="1"/>
      <c r="FU33" s="1"/>
      <c r="FX33" s="44"/>
      <c r="FY33" s="1"/>
      <c r="FZ33" s="44"/>
      <c r="GA33" s="43"/>
      <c r="GB33" s="1"/>
      <c r="GC33" s="44"/>
      <c r="GF33" s="45"/>
      <c r="GG33" s="74"/>
      <c r="GH33" s="42">
        <f>COUNTIF(EO33:GF33,"*")</f>
        <v>1</v>
      </c>
    </row>
    <row r="34" spans="1:190" s="42" customFormat="1" x14ac:dyDescent="0.25">
      <c r="A34" s="42" t="e">
        <f>VLOOKUP(C34,Sheet1!$A$1:$B$65,2,)</f>
        <v>#N/A</v>
      </c>
      <c r="B34" s="46" t="s">
        <v>183</v>
      </c>
      <c r="C34" s="47" t="s">
        <v>184</v>
      </c>
      <c r="D34" s="47"/>
      <c r="E34" s="61">
        <v>2013</v>
      </c>
      <c r="F34" s="5">
        <f>IF(OR(ER34=$ER$1,ER34=$ER$2,ER34=$ER$3,ER34=$ER$6,ER34=$ER$7,ES34&gt;0,EW34&gt;0,EY34&gt;0,EU34&gt;0,EZ34&gt;0,FD34&gt;0,FF34&gt;0,FG34&gt;0,FI34&gt;0,FE34&gt;0),SM_2.1,"")</f>
        <v>0.2</v>
      </c>
      <c r="G34" s="5">
        <f>IF(OR(EO34=$EO$4,EQ34&gt;0,ER34=$ER$1, ER34=$ER$2,ER34=$ER$3,ER34=$ER$4,ES34&gt;0,EV34&gt;0,EZ34&gt;0,FD34&gt;0,FF34&gt;0,FG34&gt;0,FI34&gt;0,FE34&gt;0),SM_2.2,"")</f>
        <v>0.35</v>
      </c>
      <c r="H34" s="6">
        <f>IF(OR(EO34&gt;0,EP34&gt;0,EQ34&gt;0,ER34=$ER$1,ER34=$ER$2,ER34=$ER$3,ER34=$ER$4,ER34=$ER$6,ER34=$ER$7,ES34&gt;0,ET34&gt;0,EV34&gt;0,EZ34&gt;0,FD34&gt;0,FF34&gt;0,FG34&gt;0,FI34&gt;0,FE34&gt;0),SM_2.3,"")</f>
        <v>0.3</v>
      </c>
      <c r="I34" s="38">
        <f>IF(OR(ER34=$ER$1,ER34=$ER$2,ER34=$ER$3,ER34=$ER$6,ER34=$ER$7,ES34&gt;0,EW34=$EW$2,EW34=$EW$3,EW34=$EW$4,EY34&gt;0,EU34&gt;0,EZ34&gt;0,FD34&gt;0,FF34&gt;0,FG34&gt;0,FI34&gt;0,FE34&gt;0),SM_2.4,"")</f>
        <v>0.15</v>
      </c>
      <c r="J34" s="6">
        <f>IF(OR(ER34=$ER$3,EW34=$EW$2,EW34=$EW$3,EW34=$EW$4,EY34&gt;0,EU34&gt;0,EZ34&gt;0,FD34&gt;0,FF34&gt;0,FG34&gt;0,FI34&gt;0,FE34&gt;0),SM_3.1,"")</f>
        <v>0.3</v>
      </c>
      <c r="K34" s="6">
        <f>IF(OR(EZ34&gt;0,FD34&gt;0,FF34&gt;0,FG34&gt;0,FI34&gt;0,FE34&gt;0),SM_3.2,"")</f>
        <v>0.3</v>
      </c>
      <c r="L34" s="38">
        <f>IF(OR(ER34=$ER$1,ER34=$ER$3,ER34=$ER$6,ER34=$ER$7,EV34&gt;0,EW34=$EW$2,EW34=$EW$3,EW34=$EW$4,EY34&gt;0,EU34&gt;0,EZ34&gt;0,FD34&gt;0,FF34&gt;0,FG34&gt;0,FI34&gt;0,FE34&gt;0),SM_3.3,"")</f>
        <v>0.4</v>
      </c>
      <c r="M34" s="6">
        <f>IF(OR(ES34&gt;0,EU34&gt;1),SM_4.1,"")</f>
        <v>0.2</v>
      </c>
      <c r="N34" s="6" t="str">
        <f>IF(OR(EZ34&gt;0,FD34=$FD$2,FF34=$FF$2,FF34=$FF$4,FF34=$FF$6,FF34=$FF$8,FG34&gt;0,FI34&gt;0,FE34&gt;0),SM_4.2,"")</f>
        <v/>
      </c>
      <c r="O34" s="6" t="str">
        <f>IF(OR(EZ34&gt;0,FD34=$FD$2,FE34=$FE$2,FE34=$FE$4,FE34=$FE$6,FE34=$FE$8,FF34=$FF$2,FF34=$FF$4,FF34=$FF$6,FF34=$FF$8,FG34=$FG$2,FG34=$FG$4,FG34=$FG$6,FG34=$FG$8,FI34=$FI$2,FI34=$FI$4,FI34=$FI$6,FI34=$FI$8),SM_4.3,"")</f>
        <v/>
      </c>
      <c r="P34" s="6" t="str">
        <f>IF(OR(FD34&gt;0,FI34&gt;0),SM_4.4,"")</f>
        <v/>
      </c>
      <c r="Q34" s="38" t="str">
        <f>IF(OR(FQ34=$FQ$2,FQ34=$FQ$1),SM_4.5,"")</f>
        <v/>
      </c>
      <c r="R34" s="6" t="str">
        <f>IF(OR(ET34&gt;0),SM_5.1,"")</f>
        <v/>
      </c>
      <c r="S34" s="6">
        <f>IF(OR(FB34&gt;0),SM_5.2,"")</f>
        <v>0.2</v>
      </c>
      <c r="T34" s="6" t="str">
        <f>IF(OR(FR34=$FR$1,FR34=$FR$2),SM_5.3,"")</f>
        <v/>
      </c>
      <c r="U34" s="38" t="str">
        <f>IF(OR(FY34&gt;0),SM_5.4,"")</f>
        <v/>
      </c>
      <c r="V34" s="94" t="str">
        <f>IF(COUNTIF(F34:U34,"&lt;1")=16,"5",IF(COUNTIF(F34:Q34,"&lt;1")=12,"4",IF(COUNTIF(F34:L34,"&lt;1")=7,"3",IF(COUNTIF(F34:I34,"&lt;1")=4,"2","1"))))</f>
        <v>3</v>
      </c>
      <c r="W34" s="129">
        <f>IF(V34="1",SUM(F34:I34)+1,IF(V34="2",SUM(J34:L34)+2,IF(V34="3",SUM(M34:Q34)+3,IF(V34="4",SUM(R34:U34)+4,5))))</f>
        <v>3.2</v>
      </c>
      <c r="X34" s="5">
        <f>IF(OR(EO34&gt;0,EP34&gt;0,EQ34&gt;0,ER34=$ER$1,ER34=$ER$2,ER34=$ER$3,ER34=$ER$4,ER34=$ER$6,ER34=$ER$7,ER34=$ER$8,ES34&gt;0,ET34&gt;0,EV34&gt;0,EZ34&gt;0,FD34&gt;0,FF34&gt;0,FG34&gt;0,FI34&gt;0,FE34&gt;0),SS_2.1,"")</f>
        <v>0.2</v>
      </c>
      <c r="Y34" s="5">
        <f>IF(OR(EO34=$EO$1,ER34=$ER$1,ER34=$ER$6,ER34=$ER$7,ER34=$ER$8,FJ34&gt;0),SS_2.2,"")</f>
        <v>0.3</v>
      </c>
      <c r="Z34" s="38">
        <f>IF(OR(FJ34&gt;0,FO34&gt;0),SS_2.3,"")</f>
        <v>0.5</v>
      </c>
      <c r="AA34" s="5" t="str">
        <f>IF(OR(FN34&gt;0,FJ34=$FJ$2,FJ34=$FJ$3),SS_3.1,"")</f>
        <v/>
      </c>
      <c r="AB34" s="6" t="str">
        <f>IF(OR(FK34&gt;0),SS_3.2,"")</f>
        <v/>
      </c>
      <c r="AC34" s="38">
        <f>IF(OR(ES34&gt;0,ER34=$ER$1,ER34=$ER$4,ER34=$ER$8,FL34&gt;0),SS_3.3,"")</f>
        <v>0.4</v>
      </c>
      <c r="AD34" s="6" t="str">
        <f>IF(AND(FK34&gt;0,FJ34=$FJ$2,FJ34=$FJ$3),SS_4.1,"")</f>
        <v/>
      </c>
      <c r="AE34" s="6" t="str">
        <f>IF(OR(FJ34=$FJ$2,FJ34=$FJ$3,EZ34&gt;0,FN34&gt;0),SS_4.2,"")</f>
        <v/>
      </c>
      <c r="AF34" s="6">
        <f>IF(OR(EU34&gt;0,EW34=$EW$2,EW34=$EW$3,EW34=$EW$4,EY34&gt;0,EZ34&gt;0),SS_4.3,"")</f>
        <v>0.2</v>
      </c>
      <c r="AG34" s="6" t="str">
        <f>IF(OR(FJ34=$FJ$3,FQ34&gt;0,EZ34&gt;0),SS_4.4,"")</f>
        <v/>
      </c>
      <c r="AH34" s="6">
        <f>IF(OR(FE34&gt;0,FF34&gt;0,FG34&gt;0,FD34&gt;0,EZ34&gt;0,FI34&gt;0),SS_4.5,"")</f>
        <v>0.2</v>
      </c>
      <c r="AI34" s="38">
        <f>IF(OR(EV34&gt;0,FZ34&gt;0,FH34&gt;0,FD34&gt;0,FI34&gt;0),SS_4.6,"")</f>
        <v>0.2</v>
      </c>
      <c r="AJ34" s="5" t="str">
        <f>IF(OR(FK34=$FK$3,FZ34=$FZ$1),SS_5.1,"")</f>
        <v/>
      </c>
      <c r="AK34" s="6" t="str">
        <f>IF(OR(FZ34=$FZ$1,FZ34=$FZ$2,FZ34=$FZ$4,FZ34=$FZ$5,FZ34=$FZ$7),SS_5.2,"")</f>
        <v/>
      </c>
      <c r="AL34" s="6" t="str">
        <f>IF(OR(FZ34=$FZ$4,FY34&gt;0,ER34=$ER$8),SS_5.3,"")</f>
        <v/>
      </c>
      <c r="AM34" s="6" t="str">
        <f>IF(FP34&gt;0,SS_5.4,"")</f>
        <v/>
      </c>
      <c r="AN34" s="94" t="str">
        <f>IF(COUNTIF(X34:AM34,"&lt;1")=16,"5",IF(COUNTIF(X34:AI34,"&lt;1")=12,"4",IF(COUNTIF(X34:AC34,"&lt;1")=6,"3",IF(COUNTIF(X34:Z34,"&lt;1")=3,"2","1"))))</f>
        <v>2</v>
      </c>
      <c r="AO34" s="129">
        <f>IF(AN34="1",SUM(X34:Z34)+1,IF(AN34="2",SUM(AA34:AC34)+2,IF(AN34="3",SUM(AD34:AI34)+3,IF(AN34="4",SUM(AJ34:AM34)+4,5))))</f>
        <v>2.4</v>
      </c>
      <c r="AP34" s="5">
        <f>IF(OR(ES34&gt;0,ER34=$ER$1,EO34&gt;0,EP34&gt;0,EQ34&gt;0,EU34&gt;0,EV34&gt;0,FV34&gt;0,FD34&gt;0),CM2.1,"")</f>
        <v>0.25</v>
      </c>
      <c r="AQ34" s="6">
        <f>IF(OR(ES34&gt;0,ER34=$ER$1,ER34=$ER$5,ER34=$ER$3,ER34=$ER$8,ER34=$ER$9,FS34=$FS$3,FS34=$FS$4),CM2.2,"")</f>
        <v>0.25</v>
      </c>
      <c r="AR34" s="6">
        <f>IF(OR(ES34&gt;0,ER34&gt;0,FV34&gt;0),CM2.3,"")</f>
        <v>0.25</v>
      </c>
      <c r="AS34" s="38">
        <f>IF(OR(ES34&gt;0,ER34=$ER$1,ER34=$ER$3,ER34=$ER$8,ER34=$ER$9,FT34&gt;0),CM2.4,"")</f>
        <v>0.25</v>
      </c>
      <c r="AT34" s="6" t="str">
        <f>IF(OR(FS34&gt;0),CM3.1,"")</f>
        <v/>
      </c>
      <c r="AU34" s="6" t="str">
        <f>IF(ER34=$ER$9,CM3.2,"")</f>
        <v/>
      </c>
      <c r="AV34" s="6" t="str">
        <f>IF(OR(FS34=$FS$3,FS34=$FS$4),CM3.3,"")</f>
        <v/>
      </c>
      <c r="AW34" s="6" t="str">
        <f>IF(OR(FQ34=$FQ$1,FQ34=$FQ$4,FR34=$FR$1,FR34=$FR$4),CM3.4,"")</f>
        <v/>
      </c>
      <c r="AX34" s="38" t="str">
        <f>IF(OR(FZ34=$FZ$1,FZ34=$FZ$2,FT34=$FT$3,FT34=$FT$2),CM3.5,"")</f>
        <v/>
      </c>
      <c r="AY34" s="6" t="str">
        <f>IF(OR(FS34&gt;0),CM4.1,"")</f>
        <v/>
      </c>
      <c r="AZ34" s="6" t="str">
        <f>IF(OR(FV34=$FV$2),CM4.2,"")</f>
        <v/>
      </c>
      <c r="BA34" s="38" t="str">
        <f>IF(OR(FZ34&gt;0,FT34=$FT$3),CM4.3,"")</f>
        <v/>
      </c>
      <c r="BB34" s="6" t="str">
        <f>IF(OR(FT34=$FT$3,FV34=$FV$3),CM5.1,"")</f>
        <v/>
      </c>
      <c r="BC34" s="6" t="str">
        <f>IF(OR(AND(FX34&gt;0,FQ34=$FQ$4), AND(FX34&gt;0,FQ34=$FQ$1)),CM5.2,"")</f>
        <v/>
      </c>
      <c r="BD34" s="6" t="str">
        <f>IF(OR(FZ34&gt;0),CM5.3,"")</f>
        <v/>
      </c>
      <c r="BE34" s="38" t="str">
        <f>IF(FU34=$FU$2,CM5.4,"")</f>
        <v/>
      </c>
      <c r="BF34" s="94" t="str">
        <f>IF(COUNTIF(AP34:BE34,"&lt;1")=16,"5",IF(COUNTIF(AP34:BA34,"&lt;1")=12,"4",IF(COUNTIF(AP34:AX34,"&lt;1")=9,"3",IF(COUNTIF(AP34:AS34,"&lt;1")=4,"2","1"))))</f>
        <v>2</v>
      </c>
      <c r="BG34" s="129">
        <f>IF(BF34="1",SUM(AP34:AS34)+1,IF(BF34="2",SUM(AT34:AX34)+2,IF(BF34="3",SUM(AY34:BA34)+3,IF(BF34="4",SUM(BB34:BE34)+4,5))))</f>
        <v>2</v>
      </c>
      <c r="BH34" s="5">
        <f>IF(OR(ER34=$ER$1,ER34=$ER$6,ER34=$ER$7,ER34=$ER$9,ES34&gt;0,EX34&gt;0,FD34&gt;0,FZ34&gt;0,EW34&gt;0,EY34&gt;0,EZ34&gt;0,EV34&gt;0,EU34&gt;0,FE34&gt;0,FF34&gt;0,FG34&gt;0,FI34&gt;0),SRM2.1,"")</f>
        <v>0.4</v>
      </c>
      <c r="BI34" s="5">
        <f>IF(OR(FD34&gt;0,FZ34&gt;0,ER34=$ER$7,EW34&gt;0,EX34&gt;0,EY34&gt;0,EZ34&gt;0,FE34&gt;0,FF34&gt;0,FG34&gt;0,FI34&gt;0),SRM2.2,"")</f>
        <v>0.4</v>
      </c>
      <c r="BJ34" s="6" t="str">
        <f>IF(OR(FX34&gt;0,FZ34&gt;0),SRM2.3,"")</f>
        <v/>
      </c>
      <c r="BK34" s="6">
        <f>IF(OR(FF34&gt;0,FD34&gt;0,FE34&gt;0,FZ34&gt;0,FG34&gt;0,FI34&gt;0),SRM2.4,"")</f>
        <v>0.2</v>
      </c>
      <c r="BL34" s="39">
        <f>IF(OR(FD34&gt;0,FZ34&gt;0,ER34=$ER$7,FE34&gt;0,FF34&gt;0,FG34&gt;0,FI34&gt;0,FP34&gt;0),SRM3.1,"")</f>
        <v>0.4</v>
      </c>
      <c r="BM34" s="6">
        <f>IF(OR(FD34&gt;0,FZ34&gt;0,ER34=$ER$7,EW34=$EW$2,EW34=$EW$3,EW34=$EW$4,EX34&gt;0,EY34&gt;0,EZ34&gt;0,FE34&gt;0,FF34&gt;0,FG34&gt;0,FI34&gt;0),SRM3.2,"")</f>
        <v>0.5</v>
      </c>
      <c r="BN34" s="6" t="str">
        <f>IF(OR(FP34&gt;0,FZ34&gt;0),SRM3.3,"")</f>
        <v/>
      </c>
      <c r="BO34" s="40" t="str">
        <f>IF(OR(FZ34&gt;1),SRM4.1,"")</f>
        <v/>
      </c>
      <c r="BP34" s="6" t="str">
        <f>IF(OR(ER34=$ER$8,ER34=$ER$9,EV34&gt;0,FQ34&gt;0,FR34&gt;0),SRM4.2,"")</f>
        <v/>
      </c>
      <c r="BQ34" s="6" t="str">
        <f>IF(OR(FW34&gt;0),SRM4.3,"")</f>
        <v/>
      </c>
      <c r="BR34" s="40" t="str">
        <f>IF(OR(GD34&gt;0,GE34&gt;0),SRM5.1,"")</f>
        <v/>
      </c>
      <c r="BS34" s="6" t="str">
        <f>IF(OR(ER34=$ER$8,ER34=$ER$9,FZ34&gt;0),SRM5.2,"")</f>
        <v/>
      </c>
      <c r="BT34" s="6" t="str">
        <f>IF(OR(ER34=$ER$8,ER34=$ER$9,FY34&gt;0,FZ34&gt;0),SRM5.3,"")</f>
        <v/>
      </c>
      <c r="BU34" s="94" t="str">
        <f>IF(COUNTIF(BH34:BT34,"&lt;1")=13,"5",IF(COUNTIF(BH34:BQ34,"&lt;1")=10,"4",IF(COUNTIF(BH34:BN34,"&lt;1")=7,"3",IF(COUNTIF(BH34:BK34,"&lt;1")=4,"2","1"))))</f>
        <v>1</v>
      </c>
      <c r="BV34" s="129">
        <f>IF(BU34="1",SUM(BH34:BK34)+1,IF(BU34="2",SUM(BL34:BN34)+2,IF(BU34="3",SUM(BO34:BQ34)+3,IF(BU34="4",SUM(BR34:BT34)+4,5))))</f>
        <v>2</v>
      </c>
      <c r="BW34" s="41">
        <f>IF(OR(EY34=$EY$1,EY34=$EY$4,EY34=$EY$5,EY34=$EY$6,EY34=$EY$7,EZ34&gt;0,FF34=$FF$1,FF34=$FF$2,FF34=$FF$5,FF34=$FF$6,FG34=$FG$1,FG34=$FG$2,FG34=$FG$5,FG34=$FG$6),LHR2.1,"")</f>
        <v>0.4</v>
      </c>
      <c r="BX34" s="6">
        <f>IF(OR(FB34=$FB$1,FB34=$FB$2,FB34=$FB$5,FB34=$FB$6,EZ34&gt;0),LHR2.2,"")</f>
        <v>0.1</v>
      </c>
      <c r="BY34" s="6">
        <f>IF(OR(EY34=$EY$1,EY34=$EY$4,EY34=$EY$5,EY34=$EY$6,EY34=$EY$7,EZ34&gt;0,FF34=$FF$1,FF34=$FF$2,FF34=$FF$5,FF34=$FF$6,FG34=$FG$1,FG34=$FG$2,FG34=$FG$5,FG34=$FG$6),LHR2.3,"")</f>
        <v>0.25</v>
      </c>
      <c r="BZ34" s="6">
        <f>IF(OR(EY34=$EY$1,EY34=$EY$4,EY34=$EY$5,EY34=$EY$6,EY34=$EY$7,EZ34&gt;0,FF34=$FF$1,FF34=$FF$2,FF34=$FF$5,FF34=$FF$6,FG34=$FG$1,FG34=$FG$2,FG34=$FG$5,FG34=$FG$6),LHR2.4,"")</f>
        <v>0.25</v>
      </c>
      <c r="CA34" s="40">
        <f>IF(OR(EY34=$EY$1,EY34=$EY$5,EY34=$EY$6,EY34=$EY$7,EZ34&gt;0,FF34=$FF$1,FF34=$FF$2,FF34=$FF$5,FF34=$FF$6,FG34=$FG$1,FG34=$FG$2,FG34=$FG$5,FG34=$FG$6),LHR3.1,"")</f>
        <v>0.25</v>
      </c>
      <c r="CB34" s="6" t="str">
        <f>IF(OR(FB34=$FB$1,FB34=$FB$5,EZ34&gt;0),LHR3.2,"")</f>
        <v/>
      </c>
      <c r="CC34" s="6">
        <f>IF(OR(FB34=$FB$1,FB34=$FB$2,FB34=$FB$5,FB34=$FB$6,EZ34&gt;0),LHR3.3,"")</f>
        <v>0.15</v>
      </c>
      <c r="CD34" s="6">
        <f>IF(OR(EZ34&gt;0,GA34=$GA$1,FF34=$FF$5,FF34=$FF$6,FF34=$FF$1,FF34=$FF$2,GA34=$GA$2,GA34=$GA$3,GA34=$GA$4),LHR3.4,"")</f>
        <v>0.05</v>
      </c>
      <c r="CE34" s="6" t="str">
        <f>IF(OR(EZ34&gt;0,GB34=$GB$1,FG34=$FG$5,FG34=$FG$6,FG34=$FG$1,FG34=$FG$2,GB34=$GB$2,GB34=$GB$3,GB34=$GB$4),LHR3.5,"")</f>
        <v/>
      </c>
      <c r="CF34" s="6">
        <f>IF(OR(EY34=$EY$1,EY34=$EY$4,EY34=$EY$5,EY34=$EY$6,EY34=$EY$7,EZ34&gt;0),LHR3.6,"")</f>
        <v>0.05</v>
      </c>
      <c r="CG34" s="6" t="str">
        <f>IF(OR(EZ34&gt;0,FC34=$FC$1,FC34=$FC$2,FC34=$FC$3,FC34=$FC$4),LHR3.7,"")</f>
        <v/>
      </c>
      <c r="CH34" s="6" t="str">
        <f>IF(OR(GD34=$GD$1,GD34=$GD$3,EZ34&gt;0),LHR3.8,"")</f>
        <v/>
      </c>
      <c r="CI34" s="6" t="str">
        <f>IF(OR(EZ34&gt;0,FF34=$FF$2,FF34=$FF$6,FE34=$FE$2,FE34=$FE$6,FI34=$FI$2,FI34=$FI$6,FG34=$FG$2,FG34=$FG$6),LHR3.9,"")</f>
        <v/>
      </c>
      <c r="CJ34" s="6" t="str">
        <f>IF(OR(EZ34&gt;0,FA34&gt;0),LHR3.10,"")</f>
        <v/>
      </c>
      <c r="CK34" s="40">
        <f>IF(OR(EY34=$EY$1,EY34=$EY$6,EY34=$EY$7,EZ34&gt;0,FF34=$FF$1,FF34=$FF$2,FF34=$FF$5,FF34=$FF$6,FG34=$FG$1,FG34=$FG$2,FG34=$FG$5,FG34=$FG$6),LHR4.1,"")</f>
        <v>0.15</v>
      </c>
      <c r="CL34" s="6" t="str">
        <f>IF(OR(FB34=$FB$1,FB34=$FB$5,EZ34&gt;0),LHR4.2,"")</f>
        <v/>
      </c>
      <c r="CM34" s="6" t="str">
        <f>IF(OR(EZ34&gt;0,GA34=$GA$2,GA34=$GA$4),LHR4.3,"")</f>
        <v/>
      </c>
      <c r="CN34" s="6" t="str">
        <f>IF(OR(EZ34&gt;0,GB34=$GB$2,GB34=$GB$4),LHR4.4,"")</f>
        <v/>
      </c>
      <c r="CO34" s="6" t="str">
        <f>IF(OR(EZ34&gt;0,FC34=$FC$1,FC34=$FC$3,FC34=$FC$4),LHR4.5,"")</f>
        <v/>
      </c>
      <c r="CP34" s="6" t="str">
        <f>IF(OR(GE34=$GE$1,GE34=$GE$2,GE34=$GE$4,GE34=$GE$5),LHR4.6,"")</f>
        <v/>
      </c>
      <c r="CQ34" s="6" t="str">
        <f>IF(OR(EZ34&gt;0,FF34=$FF$2,FF34=$FF$6,FE34=$FE$2,FE34=$FE$6,FI34=$FI$2,FI34=$FI$6,FG34=$FG$2,FG34=$FG$6),LHR4.7,"")</f>
        <v/>
      </c>
      <c r="CR34" s="6" t="str">
        <f>IF(OR(EZ34&gt;0,FG34=$FG$1,FG34=$FG$2,FG34=$FG$5,FG34=$FG$6),LHR4.8,"")</f>
        <v/>
      </c>
      <c r="CS34" s="6" t="str">
        <f>IF(OR(FE34=$FE$1,FE34=$FE$2,FE34=$FE$5,FE34=$FE$6),LHR4.9,"")</f>
        <v/>
      </c>
      <c r="CT34" s="6" t="str">
        <f>IF(OR(FM34=$FM$1,FM34=$FM$3,EZ34&gt;0),LHR4.10,"")</f>
        <v/>
      </c>
      <c r="CU34" s="6" t="str">
        <f>IF(OR(GF34=$GF$2,GF34=$GF$6),LHR4.11,"")</f>
        <v/>
      </c>
      <c r="CV34" s="6">
        <f>IF(OR(EO34=$EO$1,EO34=$EO$3),LHR4.12,"")</f>
        <v>0.05</v>
      </c>
      <c r="CW34" s="40">
        <f>IF(OR(EY34=$EY$1,EY34=$EY$7,EZ34&gt;0,FF34=$FF$1,FF34=$FF$2,FF34=$FF$5,FF34=$FF$6,FG34=$FG$1,FG34=$FG$2,FG34=$FG$5,FG34=$FG$6),LHR5.1,"")</f>
        <v>0.25</v>
      </c>
      <c r="CX34" s="6" t="str">
        <f>IF(AND(FZ34&gt;0,OR(EY34=$EY$1,EY34=$EY$4,EY34=$EY$5,EY34=$EY$6,EY34=$EY$7)),LHR5.2,"")</f>
        <v/>
      </c>
      <c r="CY34" s="6" t="str">
        <f>IF(OR(EZ34&gt;0,FC34=$FC$1,FC34=$FC$4),LHR5.3,"")</f>
        <v/>
      </c>
      <c r="CZ34" s="6" t="str">
        <f>IF(OR(GE34=$GE$1,GE34=$GE$3,GE34=$GE$4,GE34=$GE$6),LHR5.4,"")</f>
        <v/>
      </c>
      <c r="DA34" s="6" t="str">
        <f>IF(OR(EZ34&gt;0,FF34=$FF$2,FF34=$FF$6,FE34=$FE$2,FE34=$FE$6,FI34=$FI$2,FI34=$FI$6,FG34=$FG$2,FG34=$FG$6),LHR5.5,"")</f>
        <v/>
      </c>
      <c r="DB34" s="6" t="str">
        <f>IF(OR(FG34=$FG$2,FG34=$FG$6),LHR5.6,"")</f>
        <v/>
      </c>
      <c r="DC34" s="6" t="str">
        <f>IF(OR(FI34=$FI$1,FI34=$FI$2,FI34=$FI$5,FI34=$FI$6,FY34&gt;0),LHR5.7,"")</f>
        <v/>
      </c>
      <c r="DD34" s="6" t="str">
        <f>IF(OR(GC34=$GC$1,GC34=$GC$2),LHR5.8,"")</f>
        <v/>
      </c>
      <c r="DE34" s="38">
        <f>IF(OR(GF34="",GF34=$GF$3,GF34=$GF$4,GF34=$GF$7,GF34=$GF$8),LHR5.9,"")</f>
        <v>0.05</v>
      </c>
      <c r="DF34" s="7" t="str">
        <f>IF(E34&lt;2009,"N/A",IF(COUNTIF(BW34:DE34,"&lt;1")=35,"5",IF(COUNTIF(BW34:CV34,"&lt;1")=26,"4",IF(COUNTIF(BW34:CJ34,"&lt;1")=14,"3",IF(COUNTIF(BW34:BZ34,"&lt;1")=4,"2","1")))))</f>
        <v>2</v>
      </c>
      <c r="DG34" s="129">
        <f>IF(DF34="N/A","N/A",IF(DF34="1",SUM(BW34:BZ34)+1,IF(DF34="2",SUM(CA34:CJ34)+2,IF(DF34="3",SUM(CK34:CV34)+3,IF(DF34="4",SUM(CW34:DE34)+4,5)))))</f>
        <v>2.5</v>
      </c>
      <c r="DH34" s="41" t="str">
        <f>IF(OR(EY34=$EY$1,EY34=$EY$8,EZ34&gt;0,FF34=$FF$1,FF34=$FF$2,FF34=$FF$7,FF34=$FF$8,FG34=$FG$1,FG34=$FG$2,FG34=$FG$7,FG34=$FG$8),ES2.1,"")</f>
        <v/>
      </c>
      <c r="DI34" s="6" t="str">
        <f>IF(OR(FB34=$FB$1,FB34=$FB$2,FB34=$FB$7,FB34=$FB$8,EZ34&gt;0),ES2.2,"")</f>
        <v/>
      </c>
      <c r="DJ34" s="6" t="str">
        <f>IF(OR(EY34=$EY$1,EY34=$EY$8,EZ34&gt;0,FF34=$FF$1,FF34=$FF$2,FF34=$FF$7,FF34=$FF$8,FG34=$FG$1,FG34=$FG$2,FG34=$FG$7,FG34=$FG$8),ES2.3,"")</f>
        <v/>
      </c>
      <c r="DK34" s="6" t="str">
        <f>IF(OR(EY34=$EY$1,EY34=$EY$8,EZ34&gt;0,FF34=$FF$1,FF34=$FF$2,FF34=$FF$7,FF34=$FF$8,FG34=$FG$1,FG34=$FG$2,FG34=$FG$7,FG34=$FG$8),ES2.4,"")</f>
        <v/>
      </c>
      <c r="DL34" s="40" t="str">
        <f>IF(OR(FB34=$FB$1,FB34=$FB$7,EZ34&gt;0),ES3.1,"")</f>
        <v/>
      </c>
      <c r="DM34" s="6" t="str">
        <f>IF(OR(FB34=$FB$1,FB34=$FB$2,FB34=$FB$7,FB34=$FB$8,EZ34&gt;0),ES3.2,"")</f>
        <v/>
      </c>
      <c r="DN34" s="6" t="str">
        <f>IF(OR(EZ34&gt;0,FF34=$FF$1,FF34=$FF$2,FF34=$FF$7,FF34=$FF$8,GA34=$GA$1,GA34=$GA$2,GA34=$GA$5,GA34=$GA$6),ES3.3,"")</f>
        <v/>
      </c>
      <c r="DO34" s="6" t="str">
        <f>IF(OR(EZ34&gt;0,FG34=$FG$1,FG34=$FG$2,FG34=$FG$7,FG34=$FG$8,GB34=$GB$1,GB34=$GB$2,GB34=$GB$5,GB34=$GB$6),ES3.4,"")</f>
        <v/>
      </c>
      <c r="DP34" s="6" t="str">
        <f>IF(OR(EY34=$EY$1,EY34=$EY$8,EZ34&gt;0),ES3.5,"")</f>
        <v/>
      </c>
      <c r="DQ34" s="6" t="str">
        <f>IF(OR(EZ34&gt;0,FC34=$FC$1,FC34=$FC$5),ES3.6,"")</f>
        <v/>
      </c>
      <c r="DR34" s="6" t="str">
        <f>IF(OR(GD34=$GD$1,GD34=$GD$4,EZ34&gt;0),ES3.7,"")</f>
        <v/>
      </c>
      <c r="DS34" s="6" t="str">
        <f>IF(OR(EZ34&gt;0,FF34=$FF$2,FF34=$FF$8,FE34=$FE$2,FE34=$FE$8,FI34=$FI$2,FI34=$FI$8,FG34=$FG$2,FG34=$FG$8),ES3.8,"")</f>
        <v/>
      </c>
      <c r="DT34" s="6" t="str">
        <f>IF(OR(EZ34&gt;0),ES3.9,"")</f>
        <v/>
      </c>
      <c r="DU34" s="40" t="str">
        <f>IF(OR(FB34=$FB$1,FB34=$FB$7,EZ34&gt;0),ES4.1,"")</f>
        <v/>
      </c>
      <c r="DV34" s="6" t="str">
        <f>IF(OR(EZ34&gt;0,GA34=$GA$2,GA34=$GA$6),ES4.2,"")</f>
        <v/>
      </c>
      <c r="DW34" s="6" t="str">
        <f>IF(OR(EZ34&gt;0,GB34=$GB$2,GB34=$GB$6),ES4.3,"")</f>
        <v/>
      </c>
      <c r="DX34" s="6" t="str">
        <f>IF(OR(GE34=$GE$1,GE34=$GE$2,GE34=$GE$7,GE34=$GE$8),ES4.4,"")</f>
        <v/>
      </c>
      <c r="DY34" s="6" t="str">
        <f>IF(OR(EZ34&gt;0,FF34=$FF$2,FF34=$FF$8,FE34=$FE$2,FE34=$FE$8,FI34=$FI$2,FI34=$FI$8,FG34=$FG$2,FG34=$FG$8),ES4.5,"")</f>
        <v/>
      </c>
      <c r="DZ34" s="6" t="str">
        <f>IF(OR(EZ34&gt;0,FG34=$FG$1,FG34=$FG$2,FG34=$FG$7,FG34=$FG$8),ES4.6,"")</f>
        <v/>
      </c>
      <c r="EA34" s="6" t="str">
        <f>IF(OR(FE34=$FE$1,FE34=$FE$2,FE34=$FE$7,FE34=$FE$8),ES4.7,"")</f>
        <v/>
      </c>
      <c r="EB34" s="6" t="str">
        <f>IF(OR(FM34=$FM$1,FM34=$FM$4,EZ34&gt;0),ES4.8,"")</f>
        <v/>
      </c>
      <c r="EC34" s="6" t="str">
        <f>IF(OR(GF34=$GF$2,GF34=$GF$8),ES4.9,"")</f>
        <v/>
      </c>
      <c r="ED34" s="6">
        <f>IF(OR(EO34=$EO$1,EO34=$EO$3),ES4.10,"")</f>
        <v>0.05</v>
      </c>
      <c r="EE34" s="40" t="str">
        <f>IF(OR(AND(FZ34&gt;0,EY34=$EY$1), AND(FZ34&gt;0,EY34=$EY$8)),ES5.1,"")</f>
        <v/>
      </c>
      <c r="EF34" s="6" t="str">
        <f>IF(OR(GE34=$GE$1,GE34=$GE$3,GE34=$GE$7,GE34=$GE$9),ES5.2,"")</f>
        <v/>
      </c>
      <c r="EG34" s="6" t="str">
        <f>IF(OR(EZ34&gt;0,FF34=$FF$2,FF34=$FF$8,FE34=$FE$2,FE34=$FE$8,FI34=$FI$2,FI34=$FI$8,FG34=$FG$2,FG34=$FG$8),ES5.3,"")</f>
        <v/>
      </c>
      <c r="EH34" s="6" t="str">
        <f>IF(OR(FG34=$FG$2,FG34=$FG$8),ES5.4,"")</f>
        <v/>
      </c>
      <c r="EI34" s="6" t="str">
        <f>IF(OR(FI34=$FI$1,FI34=$FI$2,FI34=$FI$7,FI34=$FI$8,FY34&gt;0),ES5.5,"")</f>
        <v/>
      </c>
      <c r="EJ34" s="6" t="str">
        <f>IF(OR(GC34=$GC$1,GC34=$GC$3),ES5.6,"")</f>
        <v/>
      </c>
      <c r="EK34" s="38">
        <f>IF(OR(GF34="",GF34=$GF$3,GF34=$GF$4,GF34=$GF$5,GF34=$GF$6),ES5.7,"")</f>
        <v>0.1</v>
      </c>
      <c r="EL34" s="104" t="str">
        <f>IF(E34&lt;2010,"N/A",IF(COUNTIF(DH34:EK34,"&lt;1")=30,"5",IF(COUNTIF(DH34:ED34,"&lt;1")=23,"4",IF(COUNTIF(DH34:DT34,"&lt;1")=13,"3",IF(COUNTIF(DH34:DK34,"&lt;1")=4,"2","1")))))</f>
        <v>1</v>
      </c>
      <c r="EM34" s="129">
        <f>IF(EL34="N/A","N/A",IF(EL34="1",SUM(DH34:DK34)+1,IF(EL34="2",SUM(DL34:DT34)+2,IF(EL34="3",SUM(DU34:ED34)+3,IF(EL34="4",SUM(EE34:EK34)+4,5)))))</f>
        <v>1</v>
      </c>
      <c r="EN34" s="1"/>
      <c r="EO34" s="43" t="s">
        <v>0</v>
      </c>
      <c r="EP34" s="1"/>
      <c r="EQ34" s="1"/>
      <c r="ER34" s="43"/>
      <c r="ES34" s="1" t="s">
        <v>3</v>
      </c>
      <c r="ET34" s="1"/>
      <c r="EV34" s="44"/>
      <c r="EW34" s="42" t="s">
        <v>4</v>
      </c>
      <c r="EY34" s="42" t="s">
        <v>47</v>
      </c>
      <c r="FB34" s="42" t="s">
        <v>44</v>
      </c>
      <c r="FC34" s="44"/>
      <c r="FE34" s="1"/>
      <c r="FF34" s="42" t="s">
        <v>41</v>
      </c>
      <c r="FH34" s="42" t="s">
        <v>1</v>
      </c>
      <c r="FI34" s="44"/>
      <c r="FJ34" s="42" t="s">
        <v>9</v>
      </c>
      <c r="FK34" s="1"/>
      <c r="FL34" s="1"/>
      <c r="FM34" s="1"/>
      <c r="FN34" s="1"/>
      <c r="FO34" s="1"/>
      <c r="FT34" s="1"/>
      <c r="FU34" s="1"/>
      <c r="FX34" s="44"/>
      <c r="FY34" s="1"/>
      <c r="FZ34" s="44"/>
      <c r="GA34" s="43"/>
      <c r="GB34" s="1"/>
      <c r="GC34" s="44"/>
      <c r="GF34" s="45"/>
      <c r="GG34" s="74"/>
      <c r="GH34" s="42">
        <f>COUNTIF(EO34:GF34,"*")</f>
        <v>8</v>
      </c>
    </row>
    <row r="35" spans="1:190" s="42" customFormat="1" x14ac:dyDescent="0.25">
      <c r="A35" s="42" t="e">
        <f>VLOOKUP(C35,Sheet1!$A$1:$B$65,2,)</f>
        <v>#N/A</v>
      </c>
      <c r="B35" s="46" t="s">
        <v>97</v>
      </c>
      <c r="C35" s="47" t="s">
        <v>306</v>
      </c>
      <c r="D35" s="47"/>
      <c r="E35" s="61">
        <v>2013</v>
      </c>
      <c r="F35" s="5" t="str">
        <f>IF(OR(ER35=$ER$1,ER35=$ER$2,ER35=$ER$3,ER35=$ER$6,ER35=$ER$7,ES35&gt;0,EW35&gt;0,EY35&gt;0,EU35&gt;0,EZ35&gt;0,FD35&gt;0,FF35&gt;0,FG35&gt;0,FI35&gt;0,FE35&gt;0),SM_2.1,"")</f>
        <v/>
      </c>
      <c r="G35" s="5" t="str">
        <f>IF(OR(EO35=$EO$4,EQ35&gt;0,ER35=$ER$1, ER35=$ER$2,ER35=$ER$3,ER35=$ER$4,ES35&gt;0,EV35&gt;0,EZ35&gt;0,FD35&gt;0,FF35&gt;0,FG35&gt;0,FI35&gt;0,FE35&gt;0),SM_2.2,"")</f>
        <v/>
      </c>
      <c r="H35" s="6">
        <f>IF(OR(EO35&gt;0,EP35&gt;0,EQ35&gt;0,ER35=$ER$1,ER35=$ER$2,ER35=$ER$3,ER35=$ER$4,ER35=$ER$6,ER35=$ER$7,ES35&gt;0,ET35&gt;0,EV35&gt;0,EZ35&gt;0,FD35&gt;0,FF35&gt;0,FG35&gt;0,FI35&gt;0,FE35&gt;0),SM_2.3,"")</f>
        <v>0.3</v>
      </c>
      <c r="I35" s="38" t="str">
        <f>IF(OR(ER35=$ER$1,ER35=$ER$2,ER35=$ER$3,ER35=$ER$6,ER35=$ER$7,ES35&gt;0,EW35=$EW$2,EW35=$EW$3,EW35=$EW$4,EY35&gt;0,EU35&gt;0,EZ35&gt;0,FD35&gt;0,FF35&gt;0,FG35&gt;0,FI35&gt;0,FE35&gt;0),SM_2.4,"")</f>
        <v/>
      </c>
      <c r="J35" s="6" t="str">
        <f>IF(OR(ER35=$ER$3,EW35=$EW$2,EW35=$EW$3,EW35=$EW$4,EY35&gt;0,EU35&gt;0,EZ35&gt;0,FD35&gt;0,FF35&gt;0,FG35&gt;0,FI35&gt;0,FE35&gt;0),SM_3.1,"")</f>
        <v/>
      </c>
      <c r="K35" s="6" t="str">
        <f>IF(OR(EZ35&gt;0,FD35&gt;0,FF35&gt;0,FG35&gt;0,FI35&gt;0,FE35&gt;0),SM_3.2,"")</f>
        <v/>
      </c>
      <c r="L35" s="38" t="str">
        <f>IF(OR(ER35=$ER$1,ER35=$ER$3,ER35=$ER$6,ER35=$ER$7,EV35&gt;0,EW35=$EW$2,EW35=$EW$3,EW35=$EW$4,EY35&gt;0,EU35&gt;0,EZ35&gt;0,FD35&gt;0,FF35&gt;0,FG35&gt;0,FI35&gt;0,FE35&gt;0),SM_3.3,"")</f>
        <v/>
      </c>
      <c r="M35" s="6" t="str">
        <f>IF(OR(ES35&gt;0,EU35&gt;1),SM_4.1,"")</f>
        <v/>
      </c>
      <c r="N35" s="6" t="str">
        <f>IF(OR(EZ35&gt;0,FD35=$FD$2,FF35=$FF$2,FF35=$FF$4,FF35=$FF$6,FF35=$FF$8,FG35&gt;0,FI35&gt;0,FE35&gt;0),SM_4.2,"")</f>
        <v/>
      </c>
      <c r="O35" s="6" t="str">
        <f>IF(OR(EZ35&gt;0,FD35=$FD$2,FE35=$FE$2,FE35=$FE$4,FE35=$FE$6,FE35=$FE$8,FF35=$FF$2,FF35=$FF$4,FF35=$FF$6,FF35=$FF$8,FG35=$FG$2,FG35=$FG$4,FG35=$FG$6,FG35=$FG$8,FI35=$FI$2,FI35=$FI$4,FI35=$FI$6,FI35=$FI$8),SM_4.3,"")</f>
        <v/>
      </c>
      <c r="P35" s="6" t="str">
        <f>IF(OR(FD35&gt;0,FI35&gt;0),SM_4.4,"")</f>
        <v/>
      </c>
      <c r="Q35" s="38" t="str">
        <f>IF(OR(FQ35=$FQ$2,FQ35=$FQ$1),SM_4.5,"")</f>
        <v/>
      </c>
      <c r="R35" s="6" t="str">
        <f>IF(OR(ET35&gt;0),SM_5.1,"")</f>
        <v/>
      </c>
      <c r="S35" s="6" t="str">
        <f>IF(OR(FB35&gt;0),SM_5.2,"")</f>
        <v/>
      </c>
      <c r="T35" s="6" t="str">
        <f>IF(OR(FR35=$FR$1,FR35=$FR$2),SM_5.3,"")</f>
        <v/>
      </c>
      <c r="U35" s="38" t="str">
        <f>IF(OR(FY35&gt;0),SM_5.4,"")</f>
        <v/>
      </c>
      <c r="V35" s="94" t="str">
        <f>IF(COUNTIF(F35:U35,"&lt;1")=16,"5",IF(COUNTIF(F35:Q35,"&lt;1")=12,"4",IF(COUNTIF(F35:L35,"&lt;1")=7,"3",IF(COUNTIF(F35:I35,"&lt;1")=4,"2","1"))))</f>
        <v>1</v>
      </c>
      <c r="W35" s="129">
        <f>IF(V35="1",SUM(F35:I35)+1,IF(V35="2",SUM(J35:L35)+2,IF(V35="3",SUM(M35:Q35)+3,IF(V35="4",SUM(R35:U35)+4,5))))</f>
        <v>1.3</v>
      </c>
      <c r="X35" s="5">
        <f>IF(OR(EO35&gt;0,EP35&gt;0,EQ35&gt;0,ER35=$ER$1,ER35=$ER$2,ER35=$ER$3,ER35=$ER$4,ER35=$ER$6,ER35=$ER$7,ER35=$ER$8,ES35&gt;0,ET35&gt;0,EV35&gt;0,EZ35&gt;0,FD35&gt;0,FF35&gt;0,FG35&gt;0,FI35&gt;0,FE35&gt;0),SS_2.1,"")</f>
        <v>0.2</v>
      </c>
      <c r="Y35" s="5" t="str">
        <f>IF(OR(EO35=$EO$1,ER35=$ER$1,ER35=$ER$6,ER35=$ER$7,ER35=$ER$8,FJ35&gt;0),SS_2.2,"")</f>
        <v/>
      </c>
      <c r="Z35" s="38" t="str">
        <f>IF(OR(FJ35&gt;0,FO35&gt;0),SS_2.3,"")</f>
        <v/>
      </c>
      <c r="AA35" s="5" t="str">
        <f>IF(OR(FN35&gt;0,FJ35=$FJ$2,FJ35=$FJ$3),SS_3.1,"")</f>
        <v/>
      </c>
      <c r="AB35" s="6" t="str">
        <f>IF(OR(FK35&gt;0),SS_3.2,"")</f>
        <v/>
      </c>
      <c r="AC35" s="38" t="str">
        <f>IF(OR(ES35&gt;0,ER35=$ER$1,ER35=$ER$4,ER35=$ER$8,FL35&gt;0),SS_3.3,"")</f>
        <v/>
      </c>
      <c r="AD35" s="6" t="str">
        <f>IF(AND(FK35&gt;0,FJ35=$FJ$2,FJ35=$FJ$3),SS_4.1,"")</f>
        <v/>
      </c>
      <c r="AE35" s="6" t="str">
        <f>IF(OR(FJ35=$FJ$2,FJ35=$FJ$3,EZ35&gt;0,FN35&gt;0),SS_4.2,"")</f>
        <v/>
      </c>
      <c r="AF35" s="6" t="str">
        <f>IF(OR(EU35&gt;0,EW35=$EW$2,EW35=$EW$3,EW35=$EW$4,EY35&gt;0,EZ35&gt;0),SS_4.3,"")</f>
        <v/>
      </c>
      <c r="AG35" s="6" t="str">
        <f>IF(OR(FJ35=$FJ$3,FQ35&gt;0,EZ35&gt;0),SS_4.4,"")</f>
        <v/>
      </c>
      <c r="AH35" s="6" t="str">
        <f>IF(OR(FE35&gt;0,FF35&gt;0,FG35&gt;0,FD35&gt;0,EZ35&gt;0,FI35&gt;0),SS_4.5,"")</f>
        <v/>
      </c>
      <c r="AI35" s="38" t="str">
        <f>IF(OR(EV35&gt;0,FZ35&gt;0,FH35&gt;0,FD35&gt;0,FI35&gt;0),SS_4.6,"")</f>
        <v/>
      </c>
      <c r="AJ35" s="5" t="str">
        <f>IF(OR(FK35=$FK$3,FZ35=$FZ$1),SS_5.1,"")</f>
        <v/>
      </c>
      <c r="AK35" s="6" t="str">
        <f>IF(OR(FZ35=$FZ$1,FZ35=$FZ$2,FZ35=$FZ$4,FZ35=$FZ$5,FZ35=$FZ$7),SS_5.2,"")</f>
        <v/>
      </c>
      <c r="AL35" s="6" t="str">
        <f>IF(OR(FZ35=$FZ$4,FY35&gt;0,ER35=$ER$8),SS_5.3,"")</f>
        <v/>
      </c>
      <c r="AM35" s="6" t="str">
        <f>IF(FP35&gt;0,SS_5.4,"")</f>
        <v/>
      </c>
      <c r="AN35" s="94" t="str">
        <f>IF(COUNTIF(X35:AM35,"&lt;1")=16,"5",IF(COUNTIF(X35:AI35,"&lt;1")=12,"4",IF(COUNTIF(X35:AC35,"&lt;1")=6,"3",IF(COUNTIF(X35:Z35,"&lt;1")=3,"2","1"))))</f>
        <v>1</v>
      </c>
      <c r="AO35" s="129">
        <f>IF(AN35="1",SUM(X35:Z35)+1,IF(AN35="2",SUM(AA35:AC35)+2,IF(AN35="3",SUM(AD35:AI35)+3,IF(AN35="4",SUM(AJ35:AM35)+4,5))))</f>
        <v>1.2</v>
      </c>
      <c r="AP35" s="5">
        <f>IF(OR(ES35&gt;0,ER35=$ER$1,EO35&gt;0,EP35&gt;0,EQ35&gt;0,EU35&gt;0,EV35&gt;0,FV35&gt;0,FD35&gt;0),CM2.1,"")</f>
        <v>0.25</v>
      </c>
      <c r="AQ35" s="6" t="str">
        <f>IF(OR(ES35&gt;0,ER35=$ER$1,ER35=$ER$5,ER35=$ER$3,ER35=$ER$8,ER35=$ER$9,FS35=$FS$3,FS35=$FS$4),CM2.2,"")</f>
        <v/>
      </c>
      <c r="AR35" s="6" t="str">
        <f>IF(OR(ES35&gt;0,ER35&gt;0,FV35&gt;0),CM2.3,"")</f>
        <v/>
      </c>
      <c r="AS35" s="38" t="str">
        <f>IF(OR(ES35&gt;0,ER35=$ER$1,ER35=$ER$3,ER35=$ER$8,ER35=$ER$9,FT35&gt;0),CM2.4,"")</f>
        <v/>
      </c>
      <c r="AT35" s="6" t="str">
        <f>IF(OR(FS35&gt;0),CM3.1,"")</f>
        <v/>
      </c>
      <c r="AU35" s="6" t="str">
        <f>IF(ER35=$ER$9,CM3.2,"")</f>
        <v/>
      </c>
      <c r="AV35" s="6" t="str">
        <f>IF(OR(FS35=$FS$3,FS35=$FS$4),CM3.3,"")</f>
        <v/>
      </c>
      <c r="AW35" s="6" t="str">
        <f>IF(OR(FQ35=$FQ$1,FQ35=$FQ$4,FR35=$FR$1,FR35=$FR$4),CM3.4,"")</f>
        <v/>
      </c>
      <c r="AX35" s="38" t="str">
        <f>IF(OR(FZ35=$FZ$1,FZ35=$FZ$2,FT35=$FT$3,FT35=$FT$2),CM3.5,"")</f>
        <v/>
      </c>
      <c r="AY35" s="6" t="str">
        <f>IF(OR(FS35&gt;0),CM4.1,"")</f>
        <v/>
      </c>
      <c r="AZ35" s="6" t="str">
        <f>IF(OR(FV35=$FV$2),CM4.2,"")</f>
        <v/>
      </c>
      <c r="BA35" s="38" t="str">
        <f>IF(OR(FZ35&gt;0,FT35=$FT$3),CM4.3,"")</f>
        <v/>
      </c>
      <c r="BB35" s="6" t="str">
        <f>IF(OR(FT35=$FT$3,FV35=$FV$3),CM5.1,"")</f>
        <v/>
      </c>
      <c r="BC35" s="6" t="str">
        <f>IF(OR(AND(FX35&gt;0,FQ35=$FQ$4), AND(FX35&gt;0,FQ35=$FQ$1)),CM5.2,"")</f>
        <v/>
      </c>
      <c r="BD35" s="6" t="str">
        <f>IF(OR(FZ35&gt;0),CM5.3,"")</f>
        <v/>
      </c>
      <c r="BE35" s="38" t="str">
        <f>IF(FU35=$FU$2,CM5.4,"")</f>
        <v/>
      </c>
      <c r="BF35" s="94" t="str">
        <f>IF(COUNTIF(AP35:BE35,"&lt;1")=16,"5",IF(COUNTIF(AP35:BA35,"&lt;1")=12,"4",IF(COUNTIF(AP35:AX35,"&lt;1")=9,"3",IF(COUNTIF(AP35:AS35,"&lt;1")=4,"2","1"))))</f>
        <v>1</v>
      </c>
      <c r="BG35" s="129">
        <f>IF(BF35="1",SUM(AP35:AS35)+1,IF(BF35="2",SUM(AT35:AX35)+2,IF(BF35="3",SUM(AY35:BA35)+3,IF(BF35="4",SUM(BB35:BE35)+4,5))))</f>
        <v>1.25</v>
      </c>
      <c r="BH35" s="5" t="str">
        <f>IF(OR(ER35=$ER$1,ER35=$ER$6,ER35=$ER$7,ER35=$ER$9,ES35&gt;0,EX35&gt;0,FD35&gt;0,FZ35&gt;0,EW35&gt;0,EY35&gt;0,EZ35&gt;0,EV35&gt;0,EU35&gt;0,FE35&gt;0,FF35&gt;0,FG35&gt;0,FI35&gt;0),SRM2.1,"")</f>
        <v/>
      </c>
      <c r="BI35" s="5" t="str">
        <f>IF(OR(FD35&gt;0,FZ35&gt;0,ER35=$ER$7,EW35&gt;0,EX35&gt;0,EY35&gt;0,EZ35&gt;0,FE35&gt;0,FF35&gt;0,FG35&gt;0,FI35&gt;0),SRM2.2,"")</f>
        <v/>
      </c>
      <c r="BJ35" s="6" t="str">
        <f>IF(OR(FX35&gt;0,FZ35&gt;0),SRM2.3,"")</f>
        <v/>
      </c>
      <c r="BK35" s="6" t="str">
        <f>IF(OR(FF35&gt;0,FD35&gt;0,FE35&gt;0,FZ35&gt;0,FG35&gt;0,FI35&gt;0),SRM2.4,"")</f>
        <v/>
      </c>
      <c r="BL35" s="39" t="str">
        <f>IF(OR(FD35&gt;0,FZ35&gt;0,ER35=$ER$7,FE35&gt;0,FF35&gt;0,FG35&gt;0,FI35&gt;0,FP35&gt;0),SRM3.1,"")</f>
        <v/>
      </c>
      <c r="BM35" s="6" t="str">
        <f>IF(OR(FD35&gt;0,FZ35&gt;0,ER35=$ER$7,EW35=$EW$2,EW35=$EW$3,EW35=$EW$4,EX35&gt;0,EY35&gt;0,EZ35&gt;0,FE35&gt;0,FF35&gt;0,FG35&gt;0,FI35&gt;0),SRM3.2,"")</f>
        <v/>
      </c>
      <c r="BN35" s="6" t="str">
        <f>IF(OR(FP35&gt;0,FZ35&gt;0),SRM3.3,"")</f>
        <v/>
      </c>
      <c r="BO35" s="40" t="str">
        <f>IF(OR(FZ35&gt;1),SRM4.1,"")</f>
        <v/>
      </c>
      <c r="BP35" s="6" t="str">
        <f>IF(OR(ER35=$ER$8,ER35=$ER$9,EV35&gt;0,FQ35&gt;0,FR35&gt;0),SRM4.2,"")</f>
        <v/>
      </c>
      <c r="BQ35" s="6" t="str">
        <f>IF(OR(FW35&gt;0),SRM4.3,"")</f>
        <v/>
      </c>
      <c r="BR35" s="40" t="str">
        <f>IF(OR(GD35&gt;0,GE35&gt;0),SRM5.1,"")</f>
        <v/>
      </c>
      <c r="BS35" s="6" t="str">
        <f>IF(OR(ER35=$ER$8,ER35=$ER$9,FZ35&gt;0),SRM5.2,"")</f>
        <v/>
      </c>
      <c r="BT35" s="6" t="str">
        <f>IF(OR(ER35=$ER$8,ER35=$ER$9,FY35&gt;0,FZ35&gt;0),SRM5.3,"")</f>
        <v/>
      </c>
      <c r="BU35" s="94" t="str">
        <f>IF(COUNTIF(BH35:BT35,"&lt;1")=13,"5",IF(COUNTIF(BH35:BQ35,"&lt;1")=10,"4",IF(COUNTIF(BH35:BN35,"&lt;1")=7,"3",IF(COUNTIF(BH35:BK35,"&lt;1")=4,"2","1"))))</f>
        <v>1</v>
      </c>
      <c r="BV35" s="129">
        <f>IF(BU35="1",SUM(BH35:BK35)+1,IF(BU35="2",SUM(BL35:BN35)+2,IF(BU35="3",SUM(BO35:BQ35)+3,IF(BU35="4",SUM(BR35:BT35)+4,5))))</f>
        <v>1</v>
      </c>
      <c r="BW35" s="41" t="str">
        <f>IF(OR(EY35=$EY$1,EY35=$EY$4,EY35=$EY$5,EY35=$EY$6,EY35=$EY$7,EZ35&gt;0,FF35=$FF$1,FF35=$FF$2,FF35=$FF$5,FF35=$FF$6,FG35=$FG$1,FG35=$FG$2,FG35=$FG$5,FG35=$FG$6),LHR2.1,"")</f>
        <v/>
      </c>
      <c r="BX35" s="6" t="str">
        <f>IF(OR(FB35=$FB$1,FB35=$FB$2,FB35=$FB$5,FB35=$FB$6,EZ35&gt;0),LHR2.2,"")</f>
        <v/>
      </c>
      <c r="BY35" s="6" t="str">
        <f>IF(OR(EY35=$EY$1,EY35=$EY$4,EY35=$EY$5,EY35=$EY$6,EY35=$EY$7,EZ35&gt;0,FF35=$FF$1,FF35=$FF$2,FF35=$FF$5,FF35=$FF$6,FG35=$FG$1,FG35=$FG$2,FG35=$FG$5,FG35=$FG$6),LHR2.3,"")</f>
        <v/>
      </c>
      <c r="BZ35" s="6" t="str">
        <f>IF(OR(EY35=$EY$1,EY35=$EY$4,EY35=$EY$5,EY35=$EY$6,EY35=$EY$7,EZ35&gt;0,FF35=$FF$1,FF35=$FF$2,FF35=$FF$5,FF35=$FF$6,FG35=$FG$1,FG35=$FG$2,FG35=$FG$5,FG35=$FG$6),LHR2.4,"")</f>
        <v/>
      </c>
      <c r="CA35" s="40" t="str">
        <f>IF(OR(EY35=$EY$1,EY35=$EY$5,EY35=$EY$6,EY35=$EY$7,EZ35&gt;0,FF35=$FF$1,FF35=$FF$2,FF35=$FF$5,FF35=$FF$6,FG35=$FG$1,FG35=$FG$2,FG35=$FG$5,FG35=$FG$6),LHR3.1,"")</f>
        <v/>
      </c>
      <c r="CB35" s="6" t="str">
        <f>IF(OR(FB35=$FB$1,FB35=$FB$5,EZ35&gt;0),LHR3.2,"")</f>
        <v/>
      </c>
      <c r="CC35" s="6" t="str">
        <f>IF(OR(FB35=$FB$1,FB35=$FB$2,FB35=$FB$5,FB35=$FB$6,EZ35&gt;0),LHR3.3,"")</f>
        <v/>
      </c>
      <c r="CD35" s="6" t="str">
        <f>IF(OR(EZ35&gt;0,GA35=$GA$1,FF35=$FF$5,FF35=$FF$6,FF35=$FF$1,FF35=$FF$2,GA35=$GA$2,GA35=$GA$3,GA35=$GA$4),LHR3.4,"")</f>
        <v/>
      </c>
      <c r="CE35" s="6" t="str">
        <f>IF(OR(EZ35&gt;0,GB35=$GB$1,FG35=$FG$5,FG35=$FG$6,FG35=$FG$1,FG35=$FG$2,GB35=$GB$2,GB35=$GB$3,GB35=$GB$4),LHR3.5,"")</f>
        <v/>
      </c>
      <c r="CF35" s="6" t="str">
        <f>IF(OR(EY35=$EY$1,EY35=$EY$4,EY35=$EY$5,EY35=$EY$6,EY35=$EY$7,EZ35&gt;0),LHR3.6,"")</f>
        <v/>
      </c>
      <c r="CG35" s="6" t="str">
        <f>IF(OR(EZ35&gt;0,FC35=$FC$1,FC35=$FC$2,FC35=$FC$3,FC35=$FC$4),LHR3.7,"")</f>
        <v/>
      </c>
      <c r="CH35" s="6" t="str">
        <f>IF(OR(GD35=$GD$1,GD35=$GD$3,EZ35&gt;0),LHR3.8,"")</f>
        <v/>
      </c>
      <c r="CI35" s="6" t="str">
        <f>IF(OR(EZ35&gt;0,FF35=$FF$2,FF35=$FF$6,FE35=$FE$2,FE35=$FE$6,FI35=$FI$2,FI35=$FI$6,FG35=$FG$2,FG35=$FG$6),LHR3.9,"")</f>
        <v/>
      </c>
      <c r="CJ35" s="6" t="str">
        <f>IF(OR(EZ35&gt;0,FA35&gt;0),LHR3.10,"")</f>
        <v/>
      </c>
      <c r="CK35" s="40" t="str">
        <f>IF(OR(EY35=$EY$1,EY35=$EY$6,EY35=$EY$7,EZ35&gt;0,FF35=$FF$1,FF35=$FF$2,FF35=$FF$5,FF35=$FF$6,FG35=$FG$1,FG35=$FG$2,FG35=$FG$5,FG35=$FG$6),LHR4.1,"")</f>
        <v/>
      </c>
      <c r="CL35" s="6" t="str">
        <f>IF(OR(FB35=$FB$1,FB35=$FB$5,EZ35&gt;0),LHR4.2,"")</f>
        <v/>
      </c>
      <c r="CM35" s="6" t="str">
        <f>IF(OR(EZ35&gt;0,GA35=$GA$2,GA35=$GA$4),LHR4.3,"")</f>
        <v/>
      </c>
      <c r="CN35" s="6" t="str">
        <f>IF(OR(EZ35&gt;0,GB35=$GB$2,GB35=$GB$4),LHR4.4,"")</f>
        <v/>
      </c>
      <c r="CO35" s="6" t="str">
        <f>IF(OR(EZ35&gt;0,FC35=$FC$1,FC35=$FC$3,FC35=$FC$4),LHR4.5,"")</f>
        <v/>
      </c>
      <c r="CP35" s="6" t="str">
        <f>IF(OR(GE35=$GE$1,GE35=$GE$2,GE35=$GE$4,GE35=$GE$5),LHR4.6,"")</f>
        <v/>
      </c>
      <c r="CQ35" s="6" t="str">
        <f>IF(OR(EZ35&gt;0,FF35=$FF$2,FF35=$FF$6,FE35=$FE$2,FE35=$FE$6,FI35=$FI$2,FI35=$FI$6,FG35=$FG$2,FG35=$FG$6),LHR4.7,"")</f>
        <v/>
      </c>
      <c r="CR35" s="6" t="str">
        <f>IF(OR(EZ35&gt;0,FG35=$FG$1,FG35=$FG$2,FG35=$FG$5,FG35=$FG$6),LHR4.8,"")</f>
        <v/>
      </c>
      <c r="CS35" s="6" t="str">
        <f>IF(OR(FE35=$FE$1,FE35=$FE$2,FE35=$FE$5,FE35=$FE$6),LHR4.9,"")</f>
        <v/>
      </c>
      <c r="CT35" s="6" t="str">
        <f>IF(OR(FM35=$FM$1,FM35=$FM$3,EZ35&gt;0),LHR4.10,"")</f>
        <v/>
      </c>
      <c r="CU35" s="6" t="str">
        <f>IF(OR(GF35=$GF$2,GF35=$GF$6),LHR4.11,"")</f>
        <v/>
      </c>
      <c r="CV35" s="6" t="str">
        <f>IF(OR(EO35=$EO$1,EO35=$EO$3),LHR4.12,"")</f>
        <v/>
      </c>
      <c r="CW35" s="40" t="str">
        <f>IF(OR(EY35=$EY$1,EY35=$EY$7,EZ35&gt;0,FF35=$FF$1,FF35=$FF$2,FF35=$FF$5,FF35=$FF$6,FG35=$FG$1,FG35=$FG$2,FG35=$FG$5,FG35=$FG$6),LHR5.1,"")</f>
        <v/>
      </c>
      <c r="CX35" s="6" t="str">
        <f>IF(AND(FZ35&gt;0,OR(EY35=$EY$1,EY35=$EY$4,EY35=$EY$5,EY35=$EY$6,EY35=$EY$7)),LHR5.2,"")</f>
        <v/>
      </c>
      <c r="CY35" s="6" t="str">
        <f>IF(OR(EZ35&gt;0,FC35=$FC$1,FC35=$FC$4),LHR5.3,"")</f>
        <v/>
      </c>
      <c r="CZ35" s="6" t="str">
        <f>IF(OR(GE35=$GE$1,GE35=$GE$3,GE35=$GE$4,GE35=$GE$6),LHR5.4,"")</f>
        <v/>
      </c>
      <c r="DA35" s="6" t="str">
        <f>IF(OR(EZ35&gt;0,FF35=$FF$2,FF35=$FF$6,FE35=$FE$2,FE35=$FE$6,FI35=$FI$2,FI35=$FI$6,FG35=$FG$2,FG35=$FG$6),LHR5.5,"")</f>
        <v/>
      </c>
      <c r="DB35" s="6" t="str">
        <f>IF(OR(FG35=$FG$2,FG35=$FG$6),LHR5.6,"")</f>
        <v/>
      </c>
      <c r="DC35" s="6" t="str">
        <f>IF(OR(FI35=$FI$1,FI35=$FI$2,FI35=$FI$5,FI35=$FI$6,FY35&gt;0),LHR5.7,"")</f>
        <v/>
      </c>
      <c r="DD35" s="6" t="str">
        <f>IF(OR(GC35=$GC$1,GC35=$GC$2),LHR5.8,"")</f>
        <v/>
      </c>
      <c r="DE35" s="38">
        <f>IF(OR(GF35="",GF35=$GF$3,GF35=$GF$4,GF35=$GF$7,GF35=$GF$8),LHR5.9,"")</f>
        <v>0.05</v>
      </c>
      <c r="DF35" s="7" t="str">
        <f>IF(E35&lt;2009,"N/A",IF(COUNTIF(BW35:DE35,"&lt;1")=35,"5",IF(COUNTIF(BW35:CV35,"&lt;1")=26,"4",IF(COUNTIF(BW35:CJ35,"&lt;1")=14,"3",IF(COUNTIF(BW35:BZ35,"&lt;1")=4,"2","1")))))</f>
        <v>1</v>
      </c>
      <c r="DG35" s="129">
        <f>IF(DF35="N/A","N/A",IF(DF35="1",SUM(BW35:BZ35)+1,IF(DF35="2",SUM(CA35:CJ35)+2,IF(DF35="3",SUM(CK35:CV35)+3,IF(DF35="4",SUM(CW35:DE35)+4,5)))))</f>
        <v>1</v>
      </c>
      <c r="DH35" s="41" t="str">
        <f>IF(OR(EY35=$EY$1,EY35=$EY$8,EZ35&gt;0,FF35=$FF$1,FF35=$FF$2,FF35=$FF$7,FF35=$FF$8,FG35=$FG$1,FG35=$FG$2,FG35=$FG$7,FG35=$FG$8),ES2.1,"")</f>
        <v/>
      </c>
      <c r="DI35" s="6" t="str">
        <f>IF(OR(FB35=$FB$1,FB35=$FB$2,FB35=$FB$7,FB35=$FB$8,EZ35&gt;0),ES2.2,"")</f>
        <v/>
      </c>
      <c r="DJ35" s="6" t="str">
        <f>IF(OR(EY35=$EY$1,EY35=$EY$8,EZ35&gt;0,FF35=$FF$1,FF35=$FF$2,FF35=$FF$7,FF35=$FF$8,FG35=$FG$1,FG35=$FG$2,FG35=$FG$7,FG35=$FG$8),ES2.3,"")</f>
        <v/>
      </c>
      <c r="DK35" s="6" t="str">
        <f>IF(OR(EY35=$EY$1,EY35=$EY$8,EZ35&gt;0,FF35=$FF$1,FF35=$FF$2,FF35=$FF$7,FF35=$FF$8,FG35=$FG$1,FG35=$FG$2,FG35=$FG$7,FG35=$FG$8),ES2.4,"")</f>
        <v/>
      </c>
      <c r="DL35" s="40" t="str">
        <f>IF(OR(FB35=$FB$1,FB35=$FB$7,EZ35&gt;0),ES3.1,"")</f>
        <v/>
      </c>
      <c r="DM35" s="6" t="str">
        <f>IF(OR(FB35=$FB$1,FB35=$FB$2,FB35=$FB$7,FB35=$FB$8,EZ35&gt;0),ES3.2,"")</f>
        <v/>
      </c>
      <c r="DN35" s="6" t="str">
        <f>IF(OR(EZ35&gt;0,FF35=$FF$1,FF35=$FF$2,FF35=$FF$7,FF35=$FF$8,GA35=$GA$1,GA35=$GA$2,GA35=$GA$5,GA35=$GA$6),ES3.3,"")</f>
        <v/>
      </c>
      <c r="DO35" s="6" t="str">
        <f>IF(OR(EZ35&gt;0,FG35=$FG$1,FG35=$FG$2,FG35=$FG$7,FG35=$FG$8,GB35=$GB$1,GB35=$GB$2,GB35=$GB$5,GB35=$GB$6),ES3.4,"")</f>
        <v/>
      </c>
      <c r="DP35" s="6" t="str">
        <f>IF(OR(EY35=$EY$1,EY35=$EY$8,EZ35&gt;0),ES3.5,"")</f>
        <v/>
      </c>
      <c r="DQ35" s="6" t="str">
        <f>IF(OR(EZ35&gt;0,FC35=$FC$1,FC35=$FC$5),ES3.6,"")</f>
        <v/>
      </c>
      <c r="DR35" s="6" t="str">
        <f>IF(OR(GD35=$GD$1,GD35=$GD$4,EZ35&gt;0),ES3.7,"")</f>
        <v/>
      </c>
      <c r="DS35" s="6" t="str">
        <f>IF(OR(EZ35&gt;0,FF35=$FF$2,FF35=$FF$8,FE35=$FE$2,FE35=$FE$8,FI35=$FI$2,FI35=$FI$8,FG35=$FG$2,FG35=$FG$8),ES3.8,"")</f>
        <v/>
      </c>
      <c r="DT35" s="6" t="str">
        <f>IF(OR(EZ35&gt;0),ES3.9,"")</f>
        <v/>
      </c>
      <c r="DU35" s="40" t="str">
        <f>IF(OR(FB35=$FB$1,FB35=$FB$7,EZ35&gt;0),ES4.1,"")</f>
        <v/>
      </c>
      <c r="DV35" s="6" t="str">
        <f>IF(OR(EZ35&gt;0,GA35=$GA$2,GA35=$GA$6),ES4.2,"")</f>
        <v/>
      </c>
      <c r="DW35" s="6" t="str">
        <f>IF(OR(EZ35&gt;0,GB35=$GB$2,GB35=$GB$6),ES4.3,"")</f>
        <v/>
      </c>
      <c r="DX35" s="6" t="str">
        <f>IF(OR(GE35=$GE$1,GE35=$GE$2,GE35=$GE$7,GE35=$GE$8),ES4.4,"")</f>
        <v/>
      </c>
      <c r="DY35" s="6" t="str">
        <f>IF(OR(EZ35&gt;0,FF35=$FF$2,FF35=$FF$8,FE35=$FE$2,FE35=$FE$8,FI35=$FI$2,FI35=$FI$8,FG35=$FG$2,FG35=$FG$8),ES4.5,"")</f>
        <v/>
      </c>
      <c r="DZ35" s="6" t="str">
        <f>IF(OR(EZ35&gt;0,FG35=$FG$1,FG35=$FG$2,FG35=$FG$7,FG35=$FG$8),ES4.6,"")</f>
        <v/>
      </c>
      <c r="EA35" s="6" t="str">
        <f>IF(OR(FE35=$FE$1,FE35=$FE$2,FE35=$FE$7,FE35=$FE$8),ES4.7,"")</f>
        <v/>
      </c>
      <c r="EB35" s="6" t="str">
        <f>IF(OR(FM35=$FM$1,FM35=$FM$4,EZ35&gt;0),ES4.8,"")</f>
        <v/>
      </c>
      <c r="EC35" s="6" t="str">
        <f>IF(OR(GF35=$GF$2,GF35=$GF$8),ES4.9,"")</f>
        <v/>
      </c>
      <c r="ED35" s="6" t="str">
        <f>IF(OR(EO35=$EO$1,EO35=$EO$3),ES4.10,"")</f>
        <v/>
      </c>
      <c r="EE35" s="40" t="str">
        <f>IF(OR(AND(FZ35&gt;0,EY35=$EY$1), AND(FZ35&gt;0,EY35=$EY$8)),ES5.1,"")</f>
        <v/>
      </c>
      <c r="EF35" s="6" t="str">
        <f>IF(OR(GE35=$GE$1,GE35=$GE$3,GE35=$GE$7,GE35=$GE$9),ES5.2,"")</f>
        <v/>
      </c>
      <c r="EG35" s="6" t="str">
        <f>IF(OR(EZ35&gt;0,FF35=$FF$2,FF35=$FF$8,FE35=$FE$2,FE35=$FE$8,FI35=$FI$2,FI35=$FI$8,FG35=$FG$2,FG35=$FG$8),ES5.3,"")</f>
        <v/>
      </c>
      <c r="EH35" s="6" t="str">
        <f>IF(OR(FG35=$FG$2,FG35=$FG$8),ES5.4,"")</f>
        <v/>
      </c>
      <c r="EI35" s="6" t="str">
        <f>IF(OR(FI35=$FI$1,FI35=$FI$2,FI35=$FI$7,FI35=$FI$8,FY35&gt;0),ES5.5,"")</f>
        <v/>
      </c>
      <c r="EJ35" s="6" t="str">
        <f>IF(OR(GC35=$GC$1,GC35=$GC$3),ES5.6,"")</f>
        <v/>
      </c>
      <c r="EK35" s="38">
        <f>IF(OR(GF35="",GF35=$GF$3,GF35=$GF$4,GF35=$GF$5,GF35=$GF$6),ES5.7,"")</f>
        <v>0.1</v>
      </c>
      <c r="EL35" s="104" t="str">
        <f>IF(E35&lt;2010,"N/A",IF(COUNTIF(DH35:EK35,"&lt;1")=30,"5",IF(COUNTIF(DH35:ED35,"&lt;1")=23,"4",IF(COUNTIF(DH35:DT35,"&lt;1")=13,"3",IF(COUNTIF(DH35:DK35,"&lt;1")=4,"2","1")))))</f>
        <v>1</v>
      </c>
      <c r="EM35" s="129">
        <f>IF(EL35="N/A","N/A",IF(EL35="1",SUM(DH35:DK35)+1,IF(EL35="2",SUM(DL35:DT35)+2,IF(EL35="3",SUM(DU35:ED35)+3,IF(EL35="4",SUM(EE35:EK35)+4,5)))))</f>
        <v>1</v>
      </c>
      <c r="EN35" s="1"/>
      <c r="EO35" s="43" t="s">
        <v>11</v>
      </c>
      <c r="EP35" s="1"/>
      <c r="EQ35" s="1"/>
      <c r="ER35" s="43"/>
      <c r="ES35" s="1"/>
      <c r="ET35" s="1"/>
      <c r="EV35" s="44"/>
      <c r="FC35" s="44"/>
      <c r="FE35" s="1"/>
      <c r="FI35" s="44"/>
      <c r="FK35" s="1"/>
      <c r="FL35" s="1"/>
      <c r="FM35" s="1"/>
      <c r="FN35" s="1"/>
      <c r="FO35" s="1"/>
      <c r="FT35" s="1"/>
      <c r="FU35" s="1"/>
      <c r="FX35" s="44"/>
      <c r="FY35" s="1"/>
      <c r="FZ35" s="44"/>
      <c r="GA35" s="43"/>
      <c r="GB35" s="1"/>
      <c r="GC35" s="44"/>
      <c r="GF35" s="45"/>
      <c r="GG35" s="74"/>
      <c r="GH35" s="42">
        <f>COUNTIF(EO35:GF35,"*")</f>
        <v>1</v>
      </c>
    </row>
    <row r="36" spans="1:190" s="42" customFormat="1" x14ac:dyDescent="0.25">
      <c r="A36" s="42" t="e">
        <f>VLOOKUP(C36,Sheet1!$A$1:$B$65,2,)</f>
        <v>#N/A</v>
      </c>
      <c r="B36" s="46" t="s">
        <v>298</v>
      </c>
      <c r="C36" s="47" t="s">
        <v>185</v>
      </c>
      <c r="D36" s="47"/>
      <c r="E36" s="61">
        <v>2013</v>
      </c>
      <c r="F36" s="5" t="str">
        <f>IF(OR(ER36=$ER$1,ER36=$ER$2,ER36=$ER$3,ER36=$ER$6,ER36=$ER$7,ES36&gt;0,EW36&gt;0,EY36&gt;0,EU36&gt;0,EZ36&gt;0,FD36&gt;0,FF36&gt;0,FG36&gt;0,FI36&gt;0,FE36&gt;0),SM_2.1,"")</f>
        <v/>
      </c>
      <c r="G36" s="5" t="str">
        <f>IF(OR(EO36=$EO$4,EQ36&gt;0,ER36=$ER$1, ER36=$ER$2,ER36=$ER$3,ER36=$ER$4,ES36&gt;0,EV36&gt;0,EZ36&gt;0,FD36&gt;0,FF36&gt;0,FG36&gt;0,FI36&gt;0,FE36&gt;0),SM_2.2,"")</f>
        <v/>
      </c>
      <c r="H36" s="6" t="str">
        <f>IF(OR(EO36&gt;0,EP36&gt;0,EQ36&gt;0,ER36=$ER$1,ER36=$ER$2,ER36=$ER$3,ER36=$ER$4,ER36=$ER$6,ER36=$ER$7,ES36&gt;0,ET36&gt;0,EV36&gt;0,EZ36&gt;0,FD36&gt;0,FF36&gt;0,FG36&gt;0,FI36&gt;0,FE36&gt;0),SM_2.3,"")</f>
        <v/>
      </c>
      <c r="I36" s="38" t="str">
        <f>IF(OR(ER36=$ER$1,ER36=$ER$2,ER36=$ER$3,ER36=$ER$6,ER36=$ER$7,ES36&gt;0,EW36=$EW$2,EW36=$EW$3,EW36=$EW$4,EY36&gt;0,EU36&gt;0,EZ36&gt;0,FD36&gt;0,FF36&gt;0,FG36&gt;0,FI36&gt;0,FE36&gt;0),SM_2.4,"")</f>
        <v/>
      </c>
      <c r="J36" s="6" t="str">
        <f>IF(OR(ER36=$ER$3,EW36=$EW$2,EW36=$EW$3,EW36=$EW$4,EY36&gt;0,EU36&gt;0,EZ36&gt;0,FD36&gt;0,FF36&gt;0,FG36&gt;0,FI36&gt;0,FE36&gt;0),SM_3.1,"")</f>
        <v/>
      </c>
      <c r="K36" s="6" t="str">
        <f>IF(OR(EZ36&gt;0,FD36&gt;0,FF36&gt;0,FG36&gt;0,FI36&gt;0,FE36&gt;0),SM_3.2,"")</f>
        <v/>
      </c>
      <c r="L36" s="38" t="str">
        <f>IF(OR(ER36=$ER$1,ER36=$ER$3,ER36=$ER$6,ER36=$ER$7,EV36&gt;0,EW36=$EW$2,EW36=$EW$3,EW36=$EW$4,EY36&gt;0,EU36&gt;0,EZ36&gt;0,FD36&gt;0,FF36&gt;0,FG36&gt;0,FI36&gt;0,FE36&gt;0),SM_3.3,"")</f>
        <v/>
      </c>
      <c r="M36" s="6" t="str">
        <f>IF(OR(ES36&gt;0,EU36&gt;1),SM_4.1,"")</f>
        <v/>
      </c>
      <c r="N36" s="6" t="str">
        <f>IF(OR(EZ36&gt;0,FD36=$FD$2,FF36=$FF$2,FF36=$FF$4,FF36=$FF$6,FF36=$FF$8,FG36&gt;0,FI36&gt;0,FE36&gt;0),SM_4.2,"")</f>
        <v/>
      </c>
      <c r="O36" s="6" t="str">
        <f>IF(OR(EZ36&gt;0,FD36=$FD$2,FE36=$FE$2,FE36=$FE$4,FE36=$FE$6,FE36=$FE$8,FF36=$FF$2,FF36=$FF$4,FF36=$FF$6,FF36=$FF$8,FG36=$FG$2,FG36=$FG$4,FG36=$FG$6,FG36=$FG$8,FI36=$FI$2,FI36=$FI$4,FI36=$FI$6,FI36=$FI$8),SM_4.3,"")</f>
        <v/>
      </c>
      <c r="P36" s="6" t="str">
        <f>IF(OR(FD36&gt;0,FI36&gt;0),SM_4.4,"")</f>
        <v/>
      </c>
      <c r="Q36" s="38" t="str">
        <f>IF(OR(FQ36=$FQ$2,FQ36=$FQ$1),SM_4.5,"")</f>
        <v/>
      </c>
      <c r="R36" s="6" t="str">
        <f>IF(OR(ET36&gt;0),SM_5.1,"")</f>
        <v/>
      </c>
      <c r="S36" s="6" t="str">
        <f>IF(OR(FB36&gt;0),SM_5.2,"")</f>
        <v/>
      </c>
      <c r="T36" s="6" t="str">
        <f>IF(OR(FR36=$FR$1,FR36=$FR$2),SM_5.3,"")</f>
        <v/>
      </c>
      <c r="U36" s="38" t="str">
        <f>IF(OR(FY36&gt;0),SM_5.4,"")</f>
        <v/>
      </c>
      <c r="V36" s="94" t="str">
        <f>IF(COUNTIF(F36:U36,"&lt;1")=16,"5",IF(COUNTIF(F36:Q36,"&lt;1")=12,"4",IF(COUNTIF(F36:L36,"&lt;1")=7,"3",IF(COUNTIF(F36:I36,"&lt;1")=4,"2","1"))))</f>
        <v>1</v>
      </c>
      <c r="W36" s="129">
        <f>IF(V36="1",SUM(F36:I36)+1,IF(V36="2",SUM(J36:L36)+2,IF(V36="3",SUM(M36:Q36)+3,IF(V36="4",SUM(R36:U36)+4,5))))</f>
        <v>1</v>
      </c>
      <c r="X36" s="5" t="str">
        <f>IF(OR(EO36&gt;0,EP36&gt;0,EQ36&gt;0,ER36=$ER$1,ER36=$ER$2,ER36=$ER$3,ER36=$ER$4,ER36=$ER$6,ER36=$ER$7,ER36=$ER$8,ES36&gt;0,ET36&gt;0,EV36&gt;0,EZ36&gt;0,FD36&gt;0,FF36&gt;0,FG36&gt;0,FI36&gt;0,FE36&gt;0),SS_2.1,"")</f>
        <v/>
      </c>
      <c r="Y36" s="5" t="str">
        <f>IF(OR(EO36=$EO$1,ER36=$ER$1,ER36=$ER$6,ER36=$ER$7,ER36=$ER$8,FJ36&gt;0),SS_2.2,"")</f>
        <v/>
      </c>
      <c r="Z36" s="38" t="str">
        <f>IF(OR(FJ36&gt;0,FO36&gt;0),SS_2.3,"")</f>
        <v/>
      </c>
      <c r="AA36" s="5" t="str">
        <f>IF(OR(FN36&gt;0,FJ36=$FJ$2,FJ36=$FJ$3),SS_3.1,"")</f>
        <v/>
      </c>
      <c r="AB36" s="6" t="str">
        <f>IF(OR(FK36&gt;0),SS_3.2,"")</f>
        <v/>
      </c>
      <c r="AC36" s="38" t="str">
        <f>IF(OR(ES36&gt;0,ER36=$ER$1,ER36=$ER$4,ER36=$ER$8,FL36&gt;0),SS_3.3,"")</f>
        <v/>
      </c>
      <c r="AD36" s="6" t="str">
        <f>IF(AND(FK36&gt;0,FJ36=$FJ$2,FJ36=$FJ$3),SS_4.1,"")</f>
        <v/>
      </c>
      <c r="AE36" s="6" t="str">
        <f>IF(OR(FJ36=$FJ$2,FJ36=$FJ$3,EZ36&gt;0,FN36&gt;0),SS_4.2,"")</f>
        <v/>
      </c>
      <c r="AF36" s="6" t="str">
        <f>IF(OR(EU36&gt;0,EW36=$EW$2,EW36=$EW$3,EW36=$EW$4,EY36&gt;0,EZ36&gt;0),SS_4.3,"")</f>
        <v/>
      </c>
      <c r="AG36" s="6" t="str">
        <f>IF(OR(FJ36=$FJ$3,FQ36&gt;0,EZ36&gt;0),SS_4.4,"")</f>
        <v/>
      </c>
      <c r="AH36" s="6" t="str">
        <f>IF(OR(FE36&gt;0,FF36&gt;0,FG36&gt;0,FD36&gt;0,EZ36&gt;0,FI36&gt;0),SS_4.5,"")</f>
        <v/>
      </c>
      <c r="AI36" s="38" t="str">
        <f>IF(OR(EV36&gt;0,FZ36&gt;0,FH36&gt;0,FD36&gt;0,FI36&gt;0),SS_4.6,"")</f>
        <v/>
      </c>
      <c r="AJ36" s="5" t="str">
        <f>IF(OR(FK36=$FK$3,FZ36=$FZ$1),SS_5.1,"")</f>
        <v/>
      </c>
      <c r="AK36" s="6" t="str">
        <f>IF(OR(FZ36=$FZ$1,FZ36=$FZ$2,FZ36=$FZ$4,FZ36=$FZ$5,FZ36=$FZ$7),SS_5.2,"")</f>
        <v/>
      </c>
      <c r="AL36" s="6" t="str">
        <f>IF(OR(FZ36=$FZ$4,FY36&gt;0,ER36=$ER$8),SS_5.3,"")</f>
        <v/>
      </c>
      <c r="AM36" s="6" t="str">
        <f>IF(FP36&gt;0,SS_5.4,"")</f>
        <v/>
      </c>
      <c r="AN36" s="94" t="str">
        <f>IF(COUNTIF(X36:AM36,"&lt;1")=16,"5",IF(COUNTIF(X36:AI36,"&lt;1")=12,"4",IF(COUNTIF(X36:AC36,"&lt;1")=6,"3",IF(COUNTIF(X36:Z36,"&lt;1")=3,"2","1"))))</f>
        <v>1</v>
      </c>
      <c r="AO36" s="129">
        <f>IF(AN36="1",SUM(X36:Z36)+1,IF(AN36="2",SUM(AA36:AC36)+2,IF(AN36="3",SUM(AD36:AI36)+3,IF(AN36="4",SUM(AJ36:AM36)+4,5))))</f>
        <v>1</v>
      </c>
      <c r="AP36" s="5" t="str">
        <f>IF(OR(ES36&gt;0,ER36=$ER$1,EO36&gt;0,EP36&gt;0,EQ36&gt;0,EU36&gt;0,EV36&gt;0,FV36&gt;0,FD36&gt;0),CM2.1,"")</f>
        <v/>
      </c>
      <c r="AQ36" s="6" t="str">
        <f>IF(OR(ES36&gt;0,ER36=$ER$1,ER36=$ER$5,ER36=$ER$3,ER36=$ER$8,ER36=$ER$9,FS36=$FS$3,FS36=$FS$4),CM2.2,"")</f>
        <v/>
      </c>
      <c r="AR36" s="6" t="str">
        <f>IF(OR(ES36&gt;0,ER36&gt;0,FV36&gt;0),CM2.3,"")</f>
        <v/>
      </c>
      <c r="AS36" s="38" t="str">
        <f>IF(OR(ES36&gt;0,ER36=$ER$1,ER36=$ER$3,ER36=$ER$8,ER36=$ER$9,FT36&gt;0),CM2.4,"")</f>
        <v/>
      </c>
      <c r="AT36" s="6" t="str">
        <f>IF(OR(FS36&gt;0),CM3.1,"")</f>
        <v/>
      </c>
      <c r="AU36" s="6" t="str">
        <f>IF(ER36=$ER$9,CM3.2,"")</f>
        <v/>
      </c>
      <c r="AV36" s="6" t="str">
        <f>IF(OR(FS36=$FS$3,FS36=$FS$4),CM3.3,"")</f>
        <v/>
      </c>
      <c r="AW36" s="6" t="str">
        <f>IF(OR(FQ36=$FQ$1,FQ36=$FQ$4,FR36=$FR$1,FR36=$FR$4),CM3.4,"")</f>
        <v/>
      </c>
      <c r="AX36" s="38" t="str">
        <f>IF(OR(FZ36=$FZ$1,FZ36=$FZ$2,FT36=$FT$3,FT36=$FT$2),CM3.5,"")</f>
        <v/>
      </c>
      <c r="AY36" s="6" t="str">
        <f>IF(OR(FS36&gt;0),CM4.1,"")</f>
        <v/>
      </c>
      <c r="AZ36" s="6" t="str">
        <f>IF(OR(FV36=$FV$2),CM4.2,"")</f>
        <v/>
      </c>
      <c r="BA36" s="38" t="str">
        <f>IF(OR(FZ36&gt;0,FT36=$FT$3),CM4.3,"")</f>
        <v/>
      </c>
      <c r="BB36" s="6" t="str">
        <f>IF(OR(FT36=$FT$3,FV36=$FV$3),CM5.1,"")</f>
        <v/>
      </c>
      <c r="BC36" s="6" t="str">
        <f>IF(OR(AND(FX36&gt;0,FQ36=$FQ$4), AND(FX36&gt;0,FQ36=$FQ$1)),CM5.2,"")</f>
        <v/>
      </c>
      <c r="BD36" s="6" t="str">
        <f>IF(OR(FZ36&gt;0),CM5.3,"")</f>
        <v/>
      </c>
      <c r="BE36" s="38" t="str">
        <f>IF(FU36=$FU$2,CM5.4,"")</f>
        <v/>
      </c>
      <c r="BF36" s="94" t="str">
        <f>IF(COUNTIF(AP36:BE36,"&lt;1")=16,"5",IF(COUNTIF(AP36:BA36,"&lt;1")=12,"4",IF(COUNTIF(AP36:AX36,"&lt;1")=9,"3",IF(COUNTIF(AP36:AS36,"&lt;1")=4,"2","1"))))</f>
        <v>1</v>
      </c>
      <c r="BG36" s="129">
        <f>IF(BF36="1",SUM(AP36:AS36)+1,IF(BF36="2",SUM(AT36:AX36)+2,IF(BF36="3",SUM(AY36:BA36)+3,IF(BF36="4",SUM(BB36:BE36)+4,5))))</f>
        <v>1</v>
      </c>
      <c r="BH36" s="5" t="str">
        <f>IF(OR(ER36=$ER$1,ER36=$ER$6,ER36=$ER$7,ER36=$ER$9,ES36&gt;0,EX36&gt;0,FD36&gt;0,FZ36&gt;0,EW36&gt;0,EY36&gt;0,EZ36&gt;0,EV36&gt;0,EU36&gt;0,FE36&gt;0,FF36&gt;0,FG36&gt;0,FI36&gt;0),SRM2.1,"")</f>
        <v/>
      </c>
      <c r="BI36" s="5" t="str">
        <f>IF(OR(FD36&gt;0,FZ36&gt;0,ER36=$ER$7,EW36&gt;0,EX36&gt;0,EY36&gt;0,EZ36&gt;0,FE36&gt;0,FF36&gt;0,FG36&gt;0,FI36&gt;0),SRM2.2,"")</f>
        <v/>
      </c>
      <c r="BJ36" s="6" t="str">
        <f>IF(OR(FX36&gt;0,FZ36&gt;0),SRM2.3,"")</f>
        <v/>
      </c>
      <c r="BK36" s="6" t="str">
        <f>IF(OR(FF36&gt;0,FD36&gt;0,FE36&gt;0,FZ36&gt;0,FG36&gt;0,FI36&gt;0),SRM2.4,"")</f>
        <v/>
      </c>
      <c r="BL36" s="39" t="str">
        <f>IF(OR(FD36&gt;0,FZ36&gt;0,ER36=$ER$7,FE36&gt;0,FF36&gt;0,FG36&gt;0,FI36&gt;0,FP36&gt;0),SRM3.1,"")</f>
        <v/>
      </c>
      <c r="BM36" s="6" t="str">
        <f>IF(OR(FD36&gt;0,FZ36&gt;0,ER36=$ER$7,EW36=$EW$2,EW36=$EW$3,EW36=$EW$4,EX36&gt;0,EY36&gt;0,EZ36&gt;0,FE36&gt;0,FF36&gt;0,FG36&gt;0,FI36&gt;0),SRM3.2,"")</f>
        <v/>
      </c>
      <c r="BN36" s="6" t="str">
        <f>IF(OR(FP36&gt;0,FZ36&gt;0),SRM3.3,"")</f>
        <v/>
      </c>
      <c r="BO36" s="40" t="str">
        <f>IF(OR(FZ36&gt;1),SRM4.1,"")</f>
        <v/>
      </c>
      <c r="BP36" s="6" t="str">
        <f>IF(OR(ER36=$ER$8,ER36=$ER$9,EV36&gt;0,FQ36&gt;0,FR36&gt;0),SRM4.2,"")</f>
        <v/>
      </c>
      <c r="BQ36" s="6" t="str">
        <f>IF(OR(FW36&gt;0),SRM4.3,"")</f>
        <v/>
      </c>
      <c r="BR36" s="40" t="str">
        <f>IF(OR(GD36&gt;0,GE36&gt;0),SRM5.1,"")</f>
        <v/>
      </c>
      <c r="BS36" s="6" t="str">
        <f>IF(OR(ER36=$ER$8,ER36=$ER$9,FZ36&gt;0),SRM5.2,"")</f>
        <v/>
      </c>
      <c r="BT36" s="6" t="str">
        <f>IF(OR(ER36=$ER$8,ER36=$ER$9,FY36&gt;0,FZ36&gt;0),SRM5.3,"")</f>
        <v/>
      </c>
      <c r="BU36" s="94" t="str">
        <f>IF(COUNTIF(BH36:BT36,"&lt;1")=13,"5",IF(COUNTIF(BH36:BQ36,"&lt;1")=10,"4",IF(COUNTIF(BH36:BN36,"&lt;1")=7,"3",IF(COUNTIF(BH36:BK36,"&lt;1")=4,"2","1"))))</f>
        <v>1</v>
      </c>
      <c r="BV36" s="129">
        <f>IF(BU36="1",SUM(BH36:BK36)+1,IF(BU36="2",SUM(BL36:BN36)+2,IF(BU36="3",SUM(BO36:BQ36)+3,IF(BU36="4",SUM(BR36:BT36)+4,5))))</f>
        <v>1</v>
      </c>
      <c r="BW36" s="41" t="str">
        <f>IF(OR(EY36=$EY$1,EY36=$EY$4,EY36=$EY$5,EY36=$EY$6,EY36=$EY$7,EZ36&gt;0,FF36=$FF$1,FF36=$FF$2,FF36=$FF$5,FF36=$FF$6,FG36=$FG$1,FG36=$FG$2,FG36=$FG$5,FG36=$FG$6),LHR2.1,"")</f>
        <v/>
      </c>
      <c r="BX36" s="6" t="str">
        <f>IF(OR(FB36=$FB$1,FB36=$FB$2,FB36=$FB$5,FB36=$FB$6,EZ36&gt;0),LHR2.2,"")</f>
        <v/>
      </c>
      <c r="BY36" s="6" t="str">
        <f>IF(OR(EY36=$EY$1,EY36=$EY$4,EY36=$EY$5,EY36=$EY$6,EY36=$EY$7,EZ36&gt;0,FF36=$FF$1,FF36=$FF$2,FF36=$FF$5,FF36=$FF$6,FG36=$FG$1,FG36=$FG$2,FG36=$FG$5,FG36=$FG$6),LHR2.3,"")</f>
        <v/>
      </c>
      <c r="BZ36" s="6" t="str">
        <f>IF(OR(EY36=$EY$1,EY36=$EY$4,EY36=$EY$5,EY36=$EY$6,EY36=$EY$7,EZ36&gt;0,FF36=$FF$1,FF36=$FF$2,FF36=$FF$5,FF36=$FF$6,FG36=$FG$1,FG36=$FG$2,FG36=$FG$5,FG36=$FG$6),LHR2.4,"")</f>
        <v/>
      </c>
      <c r="CA36" s="40" t="str">
        <f>IF(OR(EY36=$EY$1,EY36=$EY$5,EY36=$EY$6,EY36=$EY$7,EZ36&gt;0,FF36=$FF$1,FF36=$FF$2,FF36=$FF$5,FF36=$FF$6,FG36=$FG$1,FG36=$FG$2,FG36=$FG$5,FG36=$FG$6),LHR3.1,"")</f>
        <v/>
      </c>
      <c r="CB36" s="6" t="str">
        <f>IF(OR(FB36=$FB$1,FB36=$FB$5,EZ36&gt;0),LHR3.2,"")</f>
        <v/>
      </c>
      <c r="CC36" s="6" t="str">
        <f>IF(OR(FB36=$FB$1,FB36=$FB$2,FB36=$FB$5,FB36=$FB$6,EZ36&gt;0),LHR3.3,"")</f>
        <v/>
      </c>
      <c r="CD36" s="6" t="str">
        <f>IF(OR(EZ36&gt;0,GA36=$GA$1,FF36=$FF$5,FF36=$FF$6,FF36=$FF$1,FF36=$FF$2,GA36=$GA$2,GA36=$GA$3,GA36=$GA$4),LHR3.4,"")</f>
        <v/>
      </c>
      <c r="CE36" s="6" t="str">
        <f>IF(OR(EZ36&gt;0,GB36=$GB$1,FG36=$FG$5,FG36=$FG$6,FG36=$FG$1,FG36=$FG$2,GB36=$GB$2,GB36=$GB$3,GB36=$GB$4),LHR3.5,"")</f>
        <v/>
      </c>
      <c r="CF36" s="6" t="str">
        <f>IF(OR(EY36=$EY$1,EY36=$EY$4,EY36=$EY$5,EY36=$EY$6,EY36=$EY$7,EZ36&gt;0),LHR3.6,"")</f>
        <v/>
      </c>
      <c r="CG36" s="6" t="str">
        <f>IF(OR(EZ36&gt;0,FC36=$FC$1,FC36=$FC$2,FC36=$FC$3,FC36=$FC$4),LHR3.7,"")</f>
        <v/>
      </c>
      <c r="CH36" s="6" t="str">
        <f>IF(OR(GD36=$GD$1,GD36=$GD$3,EZ36&gt;0),LHR3.8,"")</f>
        <v/>
      </c>
      <c r="CI36" s="6" t="str">
        <f>IF(OR(EZ36&gt;0,FF36=$FF$2,FF36=$FF$6,FE36=$FE$2,FE36=$FE$6,FI36=$FI$2,FI36=$FI$6,FG36=$FG$2,FG36=$FG$6),LHR3.9,"")</f>
        <v/>
      </c>
      <c r="CJ36" s="6" t="str">
        <f>IF(OR(EZ36&gt;0,FA36&gt;0),LHR3.10,"")</f>
        <v/>
      </c>
      <c r="CK36" s="40" t="str">
        <f>IF(OR(EY36=$EY$1,EY36=$EY$6,EY36=$EY$7,EZ36&gt;0,FF36=$FF$1,FF36=$FF$2,FF36=$FF$5,FF36=$FF$6,FG36=$FG$1,FG36=$FG$2,FG36=$FG$5,FG36=$FG$6),LHR4.1,"")</f>
        <v/>
      </c>
      <c r="CL36" s="6" t="str">
        <f>IF(OR(FB36=$FB$1,FB36=$FB$5,EZ36&gt;0),LHR4.2,"")</f>
        <v/>
      </c>
      <c r="CM36" s="6" t="str">
        <f>IF(OR(EZ36&gt;0,GA36=$GA$2,GA36=$GA$4),LHR4.3,"")</f>
        <v/>
      </c>
      <c r="CN36" s="6" t="str">
        <f>IF(OR(EZ36&gt;0,GB36=$GB$2,GB36=$GB$4),LHR4.4,"")</f>
        <v/>
      </c>
      <c r="CO36" s="6" t="str">
        <f>IF(OR(EZ36&gt;0,FC36=$FC$1,FC36=$FC$3,FC36=$FC$4),LHR4.5,"")</f>
        <v/>
      </c>
      <c r="CP36" s="6" t="str">
        <f>IF(OR(GE36=$GE$1,GE36=$GE$2,GE36=$GE$4,GE36=$GE$5),LHR4.6,"")</f>
        <v/>
      </c>
      <c r="CQ36" s="6" t="str">
        <f>IF(OR(EZ36&gt;0,FF36=$FF$2,FF36=$FF$6,FE36=$FE$2,FE36=$FE$6,FI36=$FI$2,FI36=$FI$6,FG36=$FG$2,FG36=$FG$6),LHR4.7,"")</f>
        <v/>
      </c>
      <c r="CR36" s="6" t="str">
        <f>IF(OR(EZ36&gt;0,FG36=$FG$1,FG36=$FG$2,FG36=$FG$5,FG36=$FG$6),LHR4.8,"")</f>
        <v/>
      </c>
      <c r="CS36" s="6" t="str">
        <f>IF(OR(FE36=$FE$1,FE36=$FE$2,FE36=$FE$5,FE36=$FE$6),LHR4.9,"")</f>
        <v/>
      </c>
      <c r="CT36" s="6" t="str">
        <f>IF(OR(FM36=$FM$1,FM36=$FM$3,EZ36&gt;0),LHR4.10,"")</f>
        <v/>
      </c>
      <c r="CU36" s="6" t="str">
        <f>IF(OR(GF36=$GF$2,GF36=$GF$6),LHR4.11,"")</f>
        <v/>
      </c>
      <c r="CV36" s="6" t="str">
        <f>IF(OR(EO36=$EO$1,EO36=$EO$3),LHR4.12,"")</f>
        <v/>
      </c>
      <c r="CW36" s="40" t="str">
        <f>IF(OR(EY36=$EY$1,EY36=$EY$7,EZ36&gt;0,FF36=$FF$1,FF36=$FF$2,FF36=$FF$5,FF36=$FF$6,FG36=$FG$1,FG36=$FG$2,FG36=$FG$5,FG36=$FG$6),LHR5.1,"")</f>
        <v/>
      </c>
      <c r="CX36" s="6" t="str">
        <f>IF(AND(FZ36&gt;0,OR(EY36=$EY$1,EY36=$EY$4,EY36=$EY$5,EY36=$EY$6,EY36=$EY$7)),LHR5.2,"")</f>
        <v/>
      </c>
      <c r="CY36" s="6" t="str">
        <f>IF(OR(EZ36&gt;0,FC36=$FC$1,FC36=$FC$4),LHR5.3,"")</f>
        <v/>
      </c>
      <c r="CZ36" s="6" t="str">
        <f>IF(OR(GE36=$GE$1,GE36=$GE$3,GE36=$GE$4,GE36=$GE$6),LHR5.4,"")</f>
        <v/>
      </c>
      <c r="DA36" s="6" t="str">
        <f>IF(OR(EZ36&gt;0,FF36=$FF$2,FF36=$FF$6,FE36=$FE$2,FE36=$FE$6,FI36=$FI$2,FI36=$FI$6,FG36=$FG$2,FG36=$FG$6),LHR5.5,"")</f>
        <v/>
      </c>
      <c r="DB36" s="6" t="str">
        <f>IF(OR(FG36=$FG$2,FG36=$FG$6),LHR5.6,"")</f>
        <v/>
      </c>
      <c r="DC36" s="6" t="str">
        <f>IF(OR(FI36=$FI$1,FI36=$FI$2,FI36=$FI$5,FI36=$FI$6,FY36&gt;0),LHR5.7,"")</f>
        <v/>
      </c>
      <c r="DD36" s="6" t="str">
        <f>IF(OR(GC36=$GC$1,GC36=$GC$2),LHR5.8,"")</f>
        <v/>
      </c>
      <c r="DE36" s="38">
        <f>IF(OR(GF36="",GF36=$GF$3,GF36=$GF$4,GF36=$GF$7,GF36=$GF$8),LHR5.9,"")</f>
        <v>0.05</v>
      </c>
      <c r="DF36" s="7" t="str">
        <f>IF(E36&lt;2009,"N/A",IF(COUNTIF(BW36:DE36,"&lt;1")=35,"5",IF(COUNTIF(BW36:CV36,"&lt;1")=26,"4",IF(COUNTIF(BW36:CJ36,"&lt;1")=14,"3",IF(COUNTIF(BW36:BZ36,"&lt;1")=4,"2","1")))))</f>
        <v>1</v>
      </c>
      <c r="DG36" s="129">
        <f>IF(DF36="N/A","N/A",IF(DF36="1",SUM(BW36:BZ36)+1,IF(DF36="2",SUM(CA36:CJ36)+2,IF(DF36="3",SUM(CK36:CV36)+3,IF(DF36="4",SUM(CW36:DE36)+4,5)))))</f>
        <v>1</v>
      </c>
      <c r="DH36" s="41" t="str">
        <f>IF(OR(EY36=$EY$1,EY36=$EY$8,EZ36&gt;0,FF36=$FF$1,FF36=$FF$2,FF36=$FF$7,FF36=$FF$8,FG36=$FG$1,FG36=$FG$2,FG36=$FG$7,FG36=$FG$8),ES2.1,"")</f>
        <v/>
      </c>
      <c r="DI36" s="6" t="str">
        <f>IF(OR(FB36=$FB$1,FB36=$FB$2,FB36=$FB$7,FB36=$FB$8,EZ36&gt;0),ES2.2,"")</f>
        <v/>
      </c>
      <c r="DJ36" s="6" t="str">
        <f>IF(OR(EY36=$EY$1,EY36=$EY$8,EZ36&gt;0,FF36=$FF$1,FF36=$FF$2,FF36=$FF$7,FF36=$FF$8,FG36=$FG$1,FG36=$FG$2,FG36=$FG$7,FG36=$FG$8),ES2.3,"")</f>
        <v/>
      </c>
      <c r="DK36" s="6" t="str">
        <f>IF(OR(EY36=$EY$1,EY36=$EY$8,EZ36&gt;0,FF36=$FF$1,FF36=$FF$2,FF36=$FF$7,FF36=$FF$8,FG36=$FG$1,FG36=$FG$2,FG36=$FG$7,FG36=$FG$8),ES2.4,"")</f>
        <v/>
      </c>
      <c r="DL36" s="40" t="str">
        <f>IF(OR(FB36=$FB$1,FB36=$FB$7,EZ36&gt;0),ES3.1,"")</f>
        <v/>
      </c>
      <c r="DM36" s="6" t="str">
        <f>IF(OR(FB36=$FB$1,FB36=$FB$2,FB36=$FB$7,FB36=$FB$8,EZ36&gt;0),ES3.2,"")</f>
        <v/>
      </c>
      <c r="DN36" s="6" t="str">
        <f>IF(OR(EZ36&gt;0,FF36=$FF$1,FF36=$FF$2,FF36=$FF$7,FF36=$FF$8,GA36=$GA$1,GA36=$GA$2,GA36=$GA$5,GA36=$GA$6),ES3.3,"")</f>
        <v/>
      </c>
      <c r="DO36" s="6" t="str">
        <f>IF(OR(EZ36&gt;0,FG36=$FG$1,FG36=$FG$2,FG36=$FG$7,FG36=$FG$8,GB36=$GB$1,GB36=$GB$2,GB36=$GB$5,GB36=$GB$6),ES3.4,"")</f>
        <v/>
      </c>
      <c r="DP36" s="6" t="str">
        <f>IF(OR(EY36=$EY$1,EY36=$EY$8,EZ36&gt;0),ES3.5,"")</f>
        <v/>
      </c>
      <c r="DQ36" s="6" t="str">
        <f>IF(OR(EZ36&gt;0,FC36=$FC$1,FC36=$FC$5),ES3.6,"")</f>
        <v/>
      </c>
      <c r="DR36" s="6" t="str">
        <f>IF(OR(GD36=$GD$1,GD36=$GD$4,EZ36&gt;0),ES3.7,"")</f>
        <v/>
      </c>
      <c r="DS36" s="6" t="str">
        <f>IF(OR(EZ36&gt;0,FF36=$FF$2,FF36=$FF$8,FE36=$FE$2,FE36=$FE$8,FI36=$FI$2,FI36=$FI$8,FG36=$FG$2,FG36=$FG$8),ES3.8,"")</f>
        <v/>
      </c>
      <c r="DT36" s="6" t="str">
        <f>IF(OR(EZ36&gt;0),ES3.9,"")</f>
        <v/>
      </c>
      <c r="DU36" s="40" t="str">
        <f>IF(OR(FB36=$FB$1,FB36=$FB$7,EZ36&gt;0),ES4.1,"")</f>
        <v/>
      </c>
      <c r="DV36" s="6" t="str">
        <f>IF(OR(EZ36&gt;0,GA36=$GA$2,GA36=$GA$6),ES4.2,"")</f>
        <v/>
      </c>
      <c r="DW36" s="6" t="str">
        <f>IF(OR(EZ36&gt;0,GB36=$GB$2,GB36=$GB$6),ES4.3,"")</f>
        <v/>
      </c>
      <c r="DX36" s="6" t="str">
        <f>IF(OR(GE36=$GE$1,GE36=$GE$2,GE36=$GE$7,GE36=$GE$8),ES4.4,"")</f>
        <v/>
      </c>
      <c r="DY36" s="6" t="str">
        <f>IF(OR(EZ36&gt;0,FF36=$FF$2,FF36=$FF$8,FE36=$FE$2,FE36=$FE$8,FI36=$FI$2,FI36=$FI$8,FG36=$FG$2,FG36=$FG$8),ES4.5,"")</f>
        <v/>
      </c>
      <c r="DZ36" s="6" t="str">
        <f>IF(OR(EZ36&gt;0,FG36=$FG$1,FG36=$FG$2,FG36=$FG$7,FG36=$FG$8),ES4.6,"")</f>
        <v/>
      </c>
      <c r="EA36" s="6" t="str">
        <f>IF(OR(FE36=$FE$1,FE36=$FE$2,FE36=$FE$7,FE36=$FE$8),ES4.7,"")</f>
        <v/>
      </c>
      <c r="EB36" s="6" t="str">
        <f>IF(OR(FM36=$FM$1,FM36=$FM$4,EZ36&gt;0),ES4.8,"")</f>
        <v/>
      </c>
      <c r="EC36" s="6" t="str">
        <f>IF(OR(GF36=$GF$2,GF36=$GF$8),ES4.9,"")</f>
        <v/>
      </c>
      <c r="ED36" s="6" t="str">
        <f>IF(OR(EO36=$EO$1,EO36=$EO$3),ES4.10,"")</f>
        <v/>
      </c>
      <c r="EE36" s="40" t="str">
        <f>IF(OR(AND(FZ36&gt;0,EY36=$EY$1), AND(FZ36&gt;0,EY36=$EY$8)),ES5.1,"")</f>
        <v/>
      </c>
      <c r="EF36" s="6" t="str">
        <f>IF(OR(GE36=$GE$1,GE36=$GE$3,GE36=$GE$7,GE36=$GE$9),ES5.2,"")</f>
        <v/>
      </c>
      <c r="EG36" s="6" t="str">
        <f>IF(OR(EZ36&gt;0,FF36=$FF$2,FF36=$FF$8,FE36=$FE$2,FE36=$FE$8,FI36=$FI$2,FI36=$FI$8,FG36=$FG$2,FG36=$FG$8),ES5.3,"")</f>
        <v/>
      </c>
      <c r="EH36" s="6" t="str">
        <f>IF(OR(FG36=$FG$2,FG36=$FG$8),ES5.4,"")</f>
        <v/>
      </c>
      <c r="EI36" s="6" t="str">
        <f>IF(OR(FI36=$FI$1,FI36=$FI$2,FI36=$FI$7,FI36=$FI$8,FY36&gt;0),ES5.5,"")</f>
        <v/>
      </c>
      <c r="EJ36" s="6" t="str">
        <f>IF(OR(GC36=$GC$1,GC36=$GC$3),ES5.6,"")</f>
        <v/>
      </c>
      <c r="EK36" s="38">
        <f>IF(OR(GF36="",GF36=$GF$3,GF36=$GF$4,GF36=$GF$5,GF36=$GF$6),ES5.7,"")</f>
        <v>0.1</v>
      </c>
      <c r="EL36" s="104" t="str">
        <f>IF(E36&lt;2010,"N/A",IF(COUNTIF(DH36:EK36,"&lt;1")=30,"5",IF(COUNTIF(DH36:ED36,"&lt;1")=23,"4",IF(COUNTIF(DH36:DT36,"&lt;1")=13,"3",IF(COUNTIF(DH36:DK36,"&lt;1")=4,"2","1")))))</f>
        <v>1</v>
      </c>
      <c r="EM36" s="129">
        <f>IF(EL36="N/A","N/A",IF(EL36="1",SUM(DH36:DK36)+1,IF(EL36="2",SUM(DL36:DT36)+2,IF(EL36="3",SUM(DU36:ED36)+3,IF(EL36="4",SUM(EE36:EK36)+4,5)))))</f>
        <v>1</v>
      </c>
      <c r="EN36" s="1"/>
      <c r="EO36" s="43"/>
      <c r="EP36" s="1"/>
      <c r="EQ36" s="1"/>
      <c r="ER36" s="43"/>
      <c r="ES36" s="1"/>
      <c r="ET36" s="1"/>
      <c r="EV36" s="44"/>
      <c r="FC36" s="44"/>
      <c r="FE36" s="1"/>
      <c r="FI36" s="44"/>
      <c r="FK36" s="1"/>
      <c r="FL36" s="1"/>
      <c r="FM36" s="1"/>
      <c r="FN36" s="1"/>
      <c r="FO36" s="1"/>
      <c r="FT36" s="1"/>
      <c r="FU36" s="1"/>
      <c r="FX36" s="44"/>
      <c r="FY36" s="1"/>
      <c r="FZ36" s="44"/>
      <c r="GA36" s="43"/>
      <c r="GB36" s="1"/>
      <c r="GC36" s="44"/>
      <c r="GF36" s="45"/>
      <c r="GG36" s="74" t="s">
        <v>162</v>
      </c>
      <c r="GH36" s="42">
        <f>COUNTIF(EO36:GF36,"*")</f>
        <v>0</v>
      </c>
    </row>
    <row r="37" spans="1:190" s="42" customFormat="1" x14ac:dyDescent="0.25">
      <c r="A37" s="42" t="e">
        <f>VLOOKUP(C37,Sheet1!$A$1:$B$65,2,)</f>
        <v>#N/A</v>
      </c>
      <c r="B37" s="46" t="s">
        <v>299</v>
      </c>
      <c r="C37" s="47" t="s">
        <v>186</v>
      </c>
      <c r="D37" s="47"/>
      <c r="E37" s="60">
        <v>2013</v>
      </c>
      <c r="F37" s="5">
        <f>IF(OR(ER37=$ER$1,ER37=$ER$2,ER37=$ER$3,ER37=$ER$6,ER37=$ER$7,ES37&gt;0,EW37&gt;0,EY37&gt;0,EU37&gt;0,EZ37&gt;0,FD37&gt;0,FF37&gt;0,FG37&gt;0,FI37&gt;0,FE37&gt;0),SM_2.1,"")</f>
        <v>0.2</v>
      </c>
      <c r="G37" s="5">
        <f>IF(OR(EO37=$EO$4,EQ37&gt;0,ER37=$ER$1, ER37=$ER$2,ER37=$ER$3,ER37=$ER$4,ES37&gt;0,EV37&gt;0,EZ37&gt;0,FD37&gt;0,FF37&gt;0,FG37&gt;0,FI37&gt;0,FE37&gt;0),SM_2.2,"")</f>
        <v>0.35</v>
      </c>
      <c r="H37" s="6">
        <f>IF(OR(EO37&gt;0,EP37&gt;0,EQ37&gt;0,ER37=$ER$1,ER37=$ER$2,ER37=$ER$3,ER37=$ER$4,ER37=$ER$6,ER37=$ER$7,ES37&gt;0,ET37&gt;0,EV37&gt;0,EZ37&gt;0,FD37&gt;0,FF37&gt;0,FG37&gt;0,FI37&gt;0,FE37&gt;0),SM_2.3,"")</f>
        <v>0.3</v>
      </c>
      <c r="I37" s="38">
        <f>IF(OR(ER37=$ER$1,ER37=$ER$2,ER37=$ER$3,ER37=$ER$6,ER37=$ER$7,ES37&gt;0,EW37=$EW$2,EW37=$EW$3,EW37=$EW$4,EY37&gt;0,EU37&gt;0,EZ37&gt;0,FD37&gt;0,FF37&gt;0,FG37&gt;0,FI37&gt;0,FE37&gt;0),SM_2.4,"")</f>
        <v>0.15</v>
      </c>
      <c r="J37" s="6">
        <f>IF(OR(ER37=$ER$3,EW37=$EW$2,EW37=$EW$3,EW37=$EW$4,EY37&gt;0,EU37&gt;0,EZ37&gt;0,FD37&gt;0,FF37&gt;0,FG37&gt;0,FI37&gt;0,FE37&gt;0),SM_3.1,"")</f>
        <v>0.3</v>
      </c>
      <c r="K37" s="6">
        <f>IF(OR(EZ37&gt;0,FD37&gt;0,FF37&gt;0,FG37&gt;0,FI37&gt;0,FE37&gt;0),SM_3.2,"")</f>
        <v>0.3</v>
      </c>
      <c r="L37" s="38">
        <f>IF(OR(ER37=$ER$1,ER37=$ER$3,ER37=$ER$6,ER37=$ER$7,EV37&gt;0,EW37=$EW$2,EW37=$EW$3,EW37=$EW$4,EY37&gt;0,EU37&gt;0,EZ37&gt;0,FD37&gt;0,FF37&gt;0,FG37&gt;0,FI37&gt;0,FE37&gt;0),SM_3.3,"")</f>
        <v>0.4</v>
      </c>
      <c r="M37" s="6">
        <f>IF(OR(ES37&gt;0,EU37&gt;1),SM_4.1,"")</f>
        <v>0.2</v>
      </c>
      <c r="N37" s="6">
        <f>IF(OR(EZ37&gt;0,FD37=$FD$2,FF37=$FF$2,FF37=$FF$4,FF37=$FF$6,FF37=$FF$8,FG37&gt;0,FI37&gt;0,FE37&gt;0),SM_4.2,"")</f>
        <v>0.2</v>
      </c>
      <c r="O37" s="6">
        <f>IF(OR(EZ37&gt;0,FD37=$FD$2,FE37=$FE$2,FE37=$FE$4,FE37=$FE$6,FE37=$FE$8,FF37=$FF$2,FF37=$FF$4,FF37=$FF$6,FF37=$FF$8,FG37=$FG$2,FG37=$FG$4,FG37=$FG$6,FG37=$FG$8,FI37=$FI$2,FI37=$FI$4,FI37=$FI$6,FI37=$FI$8),SM_4.3,"")</f>
        <v>0.2</v>
      </c>
      <c r="P37" s="6">
        <f>IF(OR(FD37&gt;0,FI37&gt;0),SM_4.4,"")</f>
        <v>0.2</v>
      </c>
      <c r="Q37" s="38" t="str">
        <f>IF(OR(FQ37=$FQ$2,FQ37=$FQ$1),SM_4.5,"")</f>
        <v/>
      </c>
      <c r="R37" s="6" t="str">
        <f>IF(OR(ET37&gt;0),SM_5.1,"")</f>
        <v/>
      </c>
      <c r="S37" s="6" t="str">
        <f>IF(OR(FB37&gt;0),SM_5.2,"")</f>
        <v/>
      </c>
      <c r="T37" s="6" t="str">
        <f>IF(OR(FR37=$FR$1,FR37=$FR$2),SM_5.3,"")</f>
        <v/>
      </c>
      <c r="U37" s="38" t="str">
        <f>IF(OR(FY37&gt;0),SM_5.4,"")</f>
        <v/>
      </c>
      <c r="V37" s="94" t="str">
        <f>IF(COUNTIF(F37:U37,"&lt;1")=16,"5",IF(COUNTIF(F37:Q37,"&lt;1")=12,"4",IF(COUNTIF(F37:L37,"&lt;1")=7,"3",IF(COUNTIF(F37:I37,"&lt;1")=4,"2","1"))))</f>
        <v>3</v>
      </c>
      <c r="W37" s="129">
        <f>IF(V37="1",SUM(F37:I37)+1,IF(V37="2",SUM(J37:L37)+2,IF(V37="3",SUM(M37:Q37)+3,IF(V37="4",SUM(R37:U37)+4,5))))</f>
        <v>3.8</v>
      </c>
      <c r="X37" s="5">
        <f>IF(OR(EO37&gt;0,EP37&gt;0,EQ37&gt;0,ER37=$ER$1,ER37=$ER$2,ER37=$ER$3,ER37=$ER$4,ER37=$ER$6,ER37=$ER$7,ER37=$ER$8,ES37&gt;0,ET37&gt;0,EV37&gt;0,EZ37&gt;0,FD37&gt;0,FF37&gt;0,FG37&gt;0,FI37&gt;0,FE37&gt;0),SS_2.1,"")</f>
        <v>0.2</v>
      </c>
      <c r="Y37" s="5">
        <f>IF(OR(EO37=$EO$1,ER37=$ER$1,ER37=$ER$6,ER37=$ER$7,ER37=$ER$8,FJ37&gt;0),SS_2.2,"")</f>
        <v>0.3</v>
      </c>
      <c r="Z37" s="38">
        <f>IF(OR(FJ37&gt;0,FO37&gt;0),SS_2.3,"")</f>
        <v>0.5</v>
      </c>
      <c r="AA37" s="5">
        <f>IF(OR(FN37&gt;0,FJ37=$FJ$2,FJ37=$FJ$3),SS_3.1,"")</f>
        <v>0.2</v>
      </c>
      <c r="AB37" s="6" t="str">
        <f>IF(OR(FK37&gt;0),SS_3.2,"")</f>
        <v/>
      </c>
      <c r="AC37" s="38">
        <f>IF(OR(ES37&gt;0,ER37=$ER$1,ER37=$ER$4,ER37=$ER$8,FL37&gt;0),SS_3.3,"")</f>
        <v>0.4</v>
      </c>
      <c r="AD37" s="6" t="str">
        <f>IF(AND(FK37&gt;0,FJ37=$FJ$2,FJ37=$FJ$3),SS_4.1,"")</f>
        <v/>
      </c>
      <c r="AE37" s="6">
        <f>IF(OR(FJ37=$FJ$2,FJ37=$FJ$3,EZ37&gt;0,FN37&gt;0),SS_4.2,"")</f>
        <v>0.2</v>
      </c>
      <c r="AF37" s="6" t="str">
        <f>IF(OR(EU37&gt;0,EW37=$EW$2,EW37=$EW$3,EW37=$EW$4,EY37&gt;0,EZ37&gt;0),SS_4.3,"")</f>
        <v/>
      </c>
      <c r="AG37" s="6">
        <f>IF(OR(FJ37=$FJ$3,FQ37&gt;0,EZ37&gt;0),SS_4.4,"")</f>
        <v>0.1</v>
      </c>
      <c r="AH37" s="6">
        <f>IF(OR(FE37&gt;0,FF37&gt;0,FG37&gt;0,FD37&gt;0,EZ37&gt;0,FI37&gt;0),SS_4.5,"")</f>
        <v>0.2</v>
      </c>
      <c r="AI37" s="38">
        <f>IF(OR(EV37&gt;0,FZ37&gt;0,FH37&gt;0,FD37&gt;0,FI37&gt;0),SS_4.6,"")</f>
        <v>0.2</v>
      </c>
      <c r="AJ37" s="5" t="str">
        <f>IF(OR(FK37=$FK$3,FZ37=$FZ$1),SS_5.1,"")</f>
        <v/>
      </c>
      <c r="AK37" s="6" t="str">
        <f>IF(OR(FZ37=$FZ$1,FZ37=$FZ$2,FZ37=$FZ$4,FZ37=$FZ$5,FZ37=$FZ$7),SS_5.2,"")</f>
        <v/>
      </c>
      <c r="AL37" s="6" t="str">
        <f>IF(OR(FZ37=$FZ$4,FY37&gt;0,ER37=$ER$8),SS_5.3,"")</f>
        <v/>
      </c>
      <c r="AM37" s="6" t="str">
        <f>IF(FP37&gt;0,SS_5.4,"")</f>
        <v/>
      </c>
      <c r="AN37" s="94" t="str">
        <f>IF(COUNTIF(X37:AM37,"&lt;1")=16,"5",IF(COUNTIF(X37:AI37,"&lt;1")=12,"4",IF(COUNTIF(X37:AC37,"&lt;1")=6,"3",IF(COUNTIF(X37:Z37,"&lt;1")=3,"2","1"))))</f>
        <v>2</v>
      </c>
      <c r="AO37" s="129">
        <f>IF(AN37="1",SUM(X37:Z37)+1,IF(AN37="2",SUM(AA37:AC37)+2,IF(AN37="3",SUM(AD37:AI37)+3,IF(AN37="4",SUM(AJ37:AM37)+4,5))))</f>
        <v>2.6</v>
      </c>
      <c r="AP37" s="5">
        <f>IF(OR(ES37&gt;0,ER37=$ER$1,EO37&gt;0,EP37&gt;0,EQ37&gt;0,EU37&gt;0,EV37&gt;0,FV37&gt;0,FD37&gt;0),CM2.1,"")</f>
        <v>0.25</v>
      </c>
      <c r="AQ37" s="6">
        <f>IF(OR(ES37&gt;0,ER37=$ER$1,ER37=$ER$5,ER37=$ER$3,ER37=$ER$8,ER37=$ER$9,FS37=$FS$3,FS37=$FS$4),CM2.2,"")</f>
        <v>0.25</v>
      </c>
      <c r="AR37" s="6">
        <f>IF(OR(ES37&gt;0,ER37&gt;0,FV37&gt;0),CM2.3,"")</f>
        <v>0.25</v>
      </c>
      <c r="AS37" s="38">
        <f>IF(OR(ES37&gt;0,ER37=$ER$1,ER37=$ER$3,ER37=$ER$8,ER37=$ER$9,FT37&gt;0),CM2.4,"")</f>
        <v>0.25</v>
      </c>
      <c r="AT37" s="6" t="str">
        <f>IF(OR(FS37&gt;0),CM3.1,"")</f>
        <v/>
      </c>
      <c r="AU37" s="6" t="str">
        <f>IF(ER37=$ER$9,CM3.2,"")</f>
        <v/>
      </c>
      <c r="AV37" s="6" t="str">
        <f>IF(OR(FS37=$FS$3,FS37=$FS$4),CM3.3,"")</f>
        <v/>
      </c>
      <c r="AW37" s="6" t="str">
        <f>IF(OR(FQ37=$FQ$1,FQ37=$FQ$4,FR37=$FR$1,FR37=$FR$4),CM3.4,"")</f>
        <v/>
      </c>
      <c r="AX37" s="38" t="str">
        <f>IF(OR(FZ37=$FZ$1,FZ37=$FZ$2,FT37=$FT$3,FT37=$FT$2),CM3.5,"")</f>
        <v/>
      </c>
      <c r="AY37" s="6" t="str">
        <f>IF(OR(FS37&gt;0),CM4.1,"")</f>
        <v/>
      </c>
      <c r="AZ37" s="6" t="str">
        <f>IF(OR(FV37=$FV$2),CM4.2,"")</f>
        <v/>
      </c>
      <c r="BA37" s="38" t="str">
        <f>IF(OR(FZ37&gt;0,FT37=$FT$3),CM4.3,"")</f>
        <v/>
      </c>
      <c r="BB37" s="6" t="str">
        <f>IF(OR(FT37=$FT$3,FV37=$FV$3),CM5.1,"")</f>
        <v/>
      </c>
      <c r="BC37" s="6" t="str">
        <f>IF(OR(AND(FX37&gt;0,FQ37=$FQ$4), AND(FX37&gt;0,FQ37=$FQ$1)),CM5.2,"")</f>
        <v/>
      </c>
      <c r="BD37" s="6" t="str">
        <f>IF(OR(FZ37&gt;0),CM5.3,"")</f>
        <v/>
      </c>
      <c r="BE37" s="38" t="str">
        <f>IF(FU37=$FU$2,CM5.4,"")</f>
        <v/>
      </c>
      <c r="BF37" s="94" t="str">
        <f>IF(COUNTIF(AP37:BE37,"&lt;1")=16,"5",IF(COUNTIF(AP37:BA37,"&lt;1")=12,"4",IF(COUNTIF(AP37:AX37,"&lt;1")=9,"3",IF(COUNTIF(AP37:AS37,"&lt;1")=4,"2","1"))))</f>
        <v>2</v>
      </c>
      <c r="BG37" s="129">
        <f>IF(BF37="1",SUM(AP37:AS37)+1,IF(BF37="2",SUM(AT37:AX37)+2,IF(BF37="3",SUM(AY37:BA37)+3,IF(BF37="4",SUM(BB37:BE37)+4,5))))</f>
        <v>2</v>
      </c>
      <c r="BH37" s="5">
        <f>IF(OR(ER37=$ER$1,ER37=$ER$6,ER37=$ER$7,ER37=$ER$9,ES37&gt;0,EX37&gt;0,FD37&gt;0,FZ37&gt;0,EW37&gt;0,EY37&gt;0,EZ37&gt;0,EV37&gt;0,EU37&gt;0,FE37&gt;0,FF37&gt;0,FG37&gt;0,FI37&gt;0),SRM2.1,"")</f>
        <v>0.4</v>
      </c>
      <c r="BI37" s="5">
        <f>IF(OR(FD37&gt;0,FZ37&gt;0,ER37=$ER$7,EW37&gt;0,EX37&gt;0,EY37&gt;0,EZ37&gt;0,FE37&gt;0,FF37&gt;0,FG37&gt;0,FI37&gt;0),SRM2.2,"")</f>
        <v>0.4</v>
      </c>
      <c r="BJ37" s="6" t="str">
        <f>IF(OR(FX37&gt;0,FZ37&gt;0),SRM2.3,"")</f>
        <v/>
      </c>
      <c r="BK37" s="6">
        <f>IF(OR(FF37&gt;0,FD37&gt;0,FE37&gt;0,FZ37&gt;0,FG37&gt;0,FI37&gt;0),SRM2.4,"")</f>
        <v>0.2</v>
      </c>
      <c r="BL37" s="39">
        <f>IF(OR(FD37&gt;0,FZ37&gt;0,ER37=$ER$7,FE37&gt;0,FF37&gt;0,FG37&gt;0,FI37&gt;0,FP37&gt;0),SRM3.1,"")</f>
        <v>0.4</v>
      </c>
      <c r="BM37" s="6">
        <f>IF(OR(FD37&gt;0,FZ37&gt;0,ER37=$ER$7,EW37=$EW$2,EW37=$EW$3,EW37=$EW$4,EX37&gt;0,EY37&gt;0,EZ37&gt;0,FE37&gt;0,FF37&gt;0,FG37&gt;0,FI37&gt;0),SRM3.2,"")</f>
        <v>0.5</v>
      </c>
      <c r="BN37" s="6" t="str">
        <f>IF(OR(FP37&gt;0,FZ37&gt;0),SRM3.3,"")</f>
        <v/>
      </c>
      <c r="BO37" s="40" t="str">
        <f>IF(OR(FZ37&gt;1),SRM4.1,"")</f>
        <v/>
      </c>
      <c r="BP37" s="6" t="str">
        <f>IF(OR(ER37=$ER$8,ER37=$ER$9,EV37&gt;0,FQ37&gt;0,FR37&gt;0),SRM4.2,"")</f>
        <v/>
      </c>
      <c r="BQ37" s="6" t="str">
        <f>IF(OR(FW37&gt;0),SRM4.3,"")</f>
        <v/>
      </c>
      <c r="BR37" s="40" t="str">
        <f>IF(OR(GD37&gt;0,GE37&gt;0),SRM5.1,"")</f>
        <v/>
      </c>
      <c r="BS37" s="6" t="str">
        <f>IF(OR(ER37=$ER$8,ER37=$ER$9,FZ37&gt;0),SRM5.2,"")</f>
        <v/>
      </c>
      <c r="BT37" s="6" t="str">
        <f>IF(OR(ER37=$ER$8,ER37=$ER$9,FY37&gt;0,FZ37&gt;0),SRM5.3,"")</f>
        <v/>
      </c>
      <c r="BU37" s="94" t="str">
        <f>IF(COUNTIF(BH37:BT37,"&lt;1")=13,"5",IF(COUNTIF(BH37:BQ37,"&lt;1")=10,"4",IF(COUNTIF(BH37:BN37,"&lt;1")=7,"3",IF(COUNTIF(BH37:BK37,"&lt;1")=4,"2","1"))))</f>
        <v>1</v>
      </c>
      <c r="BV37" s="129">
        <f>IF(BU37="1",SUM(BH37:BK37)+1,IF(BU37="2",SUM(BL37:BN37)+2,IF(BU37="3",SUM(BO37:BQ37)+3,IF(BU37="4",SUM(BR37:BT37)+4,5))))</f>
        <v>2</v>
      </c>
      <c r="BW37" s="41" t="str">
        <f>IF(OR(EY37=$EY$1,EY37=$EY$4,EY37=$EY$5,EY37=$EY$6,EY37=$EY$7,EZ37&gt;0,FF37=$FF$1,FF37=$FF$2,FF37=$FF$5,FF37=$FF$6,FG37=$FG$1,FG37=$FG$2,FG37=$FG$5,FG37=$FG$6),LHR2.1,"")</f>
        <v/>
      </c>
      <c r="BX37" s="6" t="str">
        <f>IF(OR(FB37=$FB$1,FB37=$FB$2,FB37=$FB$5,FB37=$FB$6,EZ37&gt;0),LHR2.2,"")</f>
        <v/>
      </c>
      <c r="BY37" s="6" t="str">
        <f>IF(OR(EY37=$EY$1,EY37=$EY$4,EY37=$EY$5,EY37=$EY$6,EY37=$EY$7,EZ37&gt;0,FF37=$FF$1,FF37=$FF$2,FF37=$FF$5,FF37=$FF$6,FG37=$FG$1,FG37=$FG$2,FG37=$FG$5,FG37=$FG$6),LHR2.3,"")</f>
        <v/>
      </c>
      <c r="BZ37" s="6" t="str">
        <f>IF(OR(EY37=$EY$1,EY37=$EY$4,EY37=$EY$5,EY37=$EY$6,EY37=$EY$7,EZ37&gt;0,FF37=$FF$1,FF37=$FF$2,FF37=$FF$5,FF37=$FF$6,FG37=$FG$1,FG37=$FG$2,FG37=$FG$5,FG37=$FG$6),LHR2.4,"")</f>
        <v/>
      </c>
      <c r="CA37" s="40" t="str">
        <f>IF(OR(EY37=$EY$1,EY37=$EY$5,EY37=$EY$6,EY37=$EY$7,EZ37&gt;0,FF37=$FF$1,FF37=$FF$2,FF37=$FF$5,FF37=$FF$6,FG37=$FG$1,FG37=$FG$2,FG37=$FG$5,FG37=$FG$6),LHR3.1,"")</f>
        <v/>
      </c>
      <c r="CB37" s="6" t="str">
        <f>IF(OR(FB37=$FB$1,FB37=$FB$5,EZ37&gt;0),LHR3.2,"")</f>
        <v/>
      </c>
      <c r="CC37" s="6" t="str">
        <f>IF(OR(FB37=$FB$1,FB37=$FB$2,FB37=$FB$5,FB37=$FB$6,EZ37&gt;0),LHR3.3,"")</f>
        <v/>
      </c>
      <c r="CD37" s="6" t="str">
        <f>IF(OR(EZ37&gt;0,GA37=$GA$1,FF37=$FF$5,FF37=$FF$6,FF37=$FF$1,FF37=$FF$2,GA37=$GA$2,GA37=$GA$3,GA37=$GA$4),LHR3.4,"")</f>
        <v/>
      </c>
      <c r="CE37" s="6" t="str">
        <f>IF(OR(EZ37&gt;0,GB37=$GB$1,FG37=$FG$5,FG37=$FG$6,FG37=$FG$1,FG37=$FG$2,GB37=$GB$2,GB37=$GB$3,GB37=$GB$4),LHR3.5,"")</f>
        <v/>
      </c>
      <c r="CF37" s="6" t="str">
        <f>IF(OR(EY37=$EY$1,EY37=$EY$4,EY37=$EY$5,EY37=$EY$6,EY37=$EY$7,EZ37&gt;0),LHR3.6,"")</f>
        <v/>
      </c>
      <c r="CG37" s="6" t="str">
        <f>IF(OR(EZ37&gt;0,FC37=$FC$1,FC37=$FC$2,FC37=$FC$3,FC37=$FC$4),LHR3.7,"")</f>
        <v/>
      </c>
      <c r="CH37" s="6" t="str">
        <f>IF(OR(GD37=$GD$1,GD37=$GD$3,EZ37&gt;0),LHR3.8,"")</f>
        <v/>
      </c>
      <c r="CI37" s="6" t="str">
        <f>IF(OR(EZ37&gt;0,FF37=$FF$2,FF37=$FF$6,FE37=$FE$2,FE37=$FE$6,FI37=$FI$2,FI37=$FI$6,FG37=$FG$2,FG37=$FG$6),LHR3.9,"")</f>
        <v/>
      </c>
      <c r="CJ37" s="6" t="str">
        <f>IF(OR(EZ37&gt;0,FA37&gt;0),LHR3.10,"")</f>
        <v/>
      </c>
      <c r="CK37" s="40" t="str">
        <f>IF(OR(EY37=$EY$1,EY37=$EY$6,EY37=$EY$7,EZ37&gt;0,FF37=$FF$1,FF37=$FF$2,FF37=$FF$5,FF37=$FF$6,FG37=$FG$1,FG37=$FG$2,FG37=$FG$5,FG37=$FG$6),LHR4.1,"")</f>
        <v/>
      </c>
      <c r="CL37" s="6" t="str">
        <f>IF(OR(FB37=$FB$1,FB37=$FB$5,EZ37&gt;0),LHR4.2,"")</f>
        <v/>
      </c>
      <c r="CM37" s="6" t="str">
        <f>IF(OR(EZ37&gt;0,GA37=$GA$2,GA37=$GA$4),LHR4.3,"")</f>
        <v/>
      </c>
      <c r="CN37" s="6" t="str">
        <f>IF(OR(EZ37&gt;0,GB37=$GB$2,GB37=$GB$4),LHR4.4,"")</f>
        <v/>
      </c>
      <c r="CO37" s="6" t="str">
        <f>IF(OR(EZ37&gt;0,FC37=$FC$1,FC37=$FC$3,FC37=$FC$4),LHR4.5,"")</f>
        <v/>
      </c>
      <c r="CP37" s="6" t="str">
        <f>IF(OR(GE37=$GE$1,GE37=$GE$2,GE37=$GE$4,GE37=$GE$5),LHR4.6,"")</f>
        <v/>
      </c>
      <c r="CQ37" s="6" t="str">
        <f>IF(OR(EZ37&gt;0,FF37=$FF$2,FF37=$FF$6,FE37=$FE$2,FE37=$FE$6,FI37=$FI$2,FI37=$FI$6,FG37=$FG$2,FG37=$FG$6),LHR4.7,"")</f>
        <v/>
      </c>
      <c r="CR37" s="6" t="str">
        <f>IF(OR(EZ37&gt;0,FG37=$FG$1,FG37=$FG$2,FG37=$FG$5,FG37=$FG$6),LHR4.8,"")</f>
        <v/>
      </c>
      <c r="CS37" s="6" t="str">
        <f>IF(OR(FE37=$FE$1,FE37=$FE$2,FE37=$FE$5,FE37=$FE$6),LHR4.9,"")</f>
        <v/>
      </c>
      <c r="CT37" s="6" t="str">
        <f>IF(OR(FM37=$FM$1,FM37=$FM$3,EZ37&gt;0),LHR4.10,"")</f>
        <v/>
      </c>
      <c r="CU37" s="6" t="str">
        <f>IF(OR(GF37=$GF$2,GF37=$GF$6),LHR4.11,"")</f>
        <v/>
      </c>
      <c r="CV37" s="6" t="str">
        <f>IF(OR(EO37=$EO$1,EO37=$EO$3),LHR4.12,"")</f>
        <v/>
      </c>
      <c r="CW37" s="40" t="str">
        <f>IF(OR(EY37=$EY$1,EY37=$EY$7,EZ37&gt;0,FF37=$FF$1,FF37=$FF$2,FF37=$FF$5,FF37=$FF$6,FG37=$FG$1,FG37=$FG$2,FG37=$FG$5,FG37=$FG$6),LHR5.1,"")</f>
        <v/>
      </c>
      <c r="CX37" s="6" t="str">
        <f>IF(AND(FZ37&gt;0,OR(EY37=$EY$1,EY37=$EY$4,EY37=$EY$5,EY37=$EY$6,EY37=$EY$7)),LHR5.2,"")</f>
        <v/>
      </c>
      <c r="CY37" s="6" t="str">
        <f>IF(OR(EZ37&gt;0,FC37=$FC$1,FC37=$FC$4),LHR5.3,"")</f>
        <v/>
      </c>
      <c r="CZ37" s="6" t="str">
        <f>IF(OR(GE37=$GE$1,GE37=$GE$3,GE37=$GE$4,GE37=$GE$6),LHR5.4,"")</f>
        <v/>
      </c>
      <c r="DA37" s="6" t="str">
        <f>IF(OR(EZ37&gt;0,FF37=$FF$2,FF37=$FF$6,FE37=$FE$2,FE37=$FE$6,FI37=$FI$2,FI37=$FI$6,FG37=$FG$2,FG37=$FG$6),LHR5.5,"")</f>
        <v/>
      </c>
      <c r="DB37" s="6" t="str">
        <f>IF(OR(FG37=$FG$2,FG37=$FG$6),LHR5.6,"")</f>
        <v/>
      </c>
      <c r="DC37" s="6" t="str">
        <f>IF(OR(FI37=$FI$1,FI37=$FI$2,FI37=$FI$5,FI37=$FI$6,FY37&gt;0),LHR5.7,"")</f>
        <v/>
      </c>
      <c r="DD37" s="6" t="str">
        <f>IF(OR(GC37=$GC$1,GC37=$GC$2),LHR5.8,"")</f>
        <v/>
      </c>
      <c r="DE37" s="38">
        <f>IF(OR(GF37="",GF37=$GF$3,GF37=$GF$4,GF37=$GF$7,GF37=$GF$8),LHR5.9,"")</f>
        <v>0.05</v>
      </c>
      <c r="DF37" s="7" t="str">
        <f>IF(E37&lt;2009,"N/A",IF(COUNTIF(BW37:DE37,"&lt;1")=35,"5",IF(COUNTIF(BW37:CV37,"&lt;1")=26,"4",IF(COUNTIF(BW37:CJ37,"&lt;1")=14,"3",IF(COUNTIF(BW37:BZ37,"&lt;1")=4,"2","1")))))</f>
        <v>1</v>
      </c>
      <c r="DG37" s="129">
        <f>IF(DF37="N/A","N/A",IF(DF37="1",SUM(BW37:BZ37)+1,IF(DF37="2",SUM(CA37:CJ37)+2,IF(DF37="3",SUM(CK37:CV37)+3,IF(DF37="4",SUM(CW37:DE37)+4,5)))))</f>
        <v>1</v>
      </c>
      <c r="DH37" s="41" t="str">
        <f>IF(OR(EY37=$EY$1,EY37=$EY$8,EZ37&gt;0,FF37=$FF$1,FF37=$FF$2,FF37=$FF$7,FF37=$FF$8,FG37=$FG$1,FG37=$FG$2,FG37=$FG$7,FG37=$FG$8),ES2.1,"")</f>
        <v/>
      </c>
      <c r="DI37" s="6" t="str">
        <f>IF(OR(FB37=$FB$1,FB37=$FB$2,FB37=$FB$7,FB37=$FB$8,EZ37&gt;0),ES2.2,"")</f>
        <v/>
      </c>
      <c r="DJ37" s="6" t="str">
        <f>IF(OR(EY37=$EY$1,EY37=$EY$8,EZ37&gt;0,FF37=$FF$1,FF37=$FF$2,FF37=$FF$7,FF37=$FF$8,FG37=$FG$1,FG37=$FG$2,FG37=$FG$7,FG37=$FG$8),ES2.3,"")</f>
        <v/>
      </c>
      <c r="DK37" s="6" t="str">
        <f>IF(OR(EY37=$EY$1,EY37=$EY$8,EZ37&gt;0,FF37=$FF$1,FF37=$FF$2,FF37=$FF$7,FF37=$FF$8,FG37=$FG$1,FG37=$FG$2,FG37=$FG$7,FG37=$FG$8),ES2.4,"")</f>
        <v/>
      </c>
      <c r="DL37" s="40" t="str">
        <f>IF(OR(FB37=$FB$1,FB37=$FB$7,EZ37&gt;0),ES3.1,"")</f>
        <v/>
      </c>
      <c r="DM37" s="6" t="str">
        <f>IF(OR(FB37=$FB$1,FB37=$FB$2,FB37=$FB$7,FB37=$FB$8,EZ37&gt;0),ES3.2,"")</f>
        <v/>
      </c>
      <c r="DN37" s="6" t="str">
        <f>IF(OR(EZ37&gt;0,FF37=$FF$1,FF37=$FF$2,FF37=$FF$7,FF37=$FF$8,GA37=$GA$1,GA37=$GA$2,GA37=$GA$5,GA37=$GA$6),ES3.3,"")</f>
        <v/>
      </c>
      <c r="DO37" s="6" t="str">
        <f>IF(OR(EZ37&gt;0,FG37=$FG$1,FG37=$FG$2,FG37=$FG$7,FG37=$FG$8,GB37=$GB$1,GB37=$GB$2,GB37=$GB$5,GB37=$GB$6),ES3.4,"")</f>
        <v/>
      </c>
      <c r="DP37" s="6" t="str">
        <f>IF(OR(EY37=$EY$1,EY37=$EY$8,EZ37&gt;0),ES3.5,"")</f>
        <v/>
      </c>
      <c r="DQ37" s="6" t="str">
        <f>IF(OR(EZ37&gt;0,FC37=$FC$1,FC37=$FC$5),ES3.6,"")</f>
        <v/>
      </c>
      <c r="DR37" s="6" t="str">
        <f>IF(OR(GD37=$GD$1,GD37=$GD$4,EZ37&gt;0),ES3.7,"")</f>
        <v/>
      </c>
      <c r="DS37" s="6" t="str">
        <f>IF(OR(EZ37&gt;0,FF37=$FF$2,FF37=$FF$8,FE37=$FE$2,FE37=$FE$8,FI37=$FI$2,FI37=$FI$8,FG37=$FG$2,FG37=$FG$8),ES3.8,"")</f>
        <v/>
      </c>
      <c r="DT37" s="6" t="str">
        <f>IF(OR(EZ37&gt;0),ES3.9,"")</f>
        <v/>
      </c>
      <c r="DU37" s="40" t="str">
        <f>IF(OR(FB37=$FB$1,FB37=$FB$7,EZ37&gt;0),ES4.1,"")</f>
        <v/>
      </c>
      <c r="DV37" s="6" t="str">
        <f>IF(OR(EZ37&gt;0,GA37=$GA$2,GA37=$GA$6),ES4.2,"")</f>
        <v/>
      </c>
      <c r="DW37" s="6" t="str">
        <f>IF(OR(EZ37&gt;0,GB37=$GB$2,GB37=$GB$6),ES4.3,"")</f>
        <v/>
      </c>
      <c r="DX37" s="6" t="str">
        <f>IF(OR(GE37=$GE$1,GE37=$GE$2,GE37=$GE$7,GE37=$GE$8),ES4.4,"")</f>
        <v/>
      </c>
      <c r="DY37" s="6" t="str">
        <f>IF(OR(EZ37&gt;0,FF37=$FF$2,FF37=$FF$8,FE37=$FE$2,FE37=$FE$8,FI37=$FI$2,FI37=$FI$8,FG37=$FG$2,FG37=$FG$8),ES4.5,"")</f>
        <v/>
      </c>
      <c r="DZ37" s="6" t="str">
        <f>IF(OR(EZ37&gt;0,FG37=$FG$1,FG37=$FG$2,FG37=$FG$7,FG37=$FG$8),ES4.6,"")</f>
        <v/>
      </c>
      <c r="EA37" s="6" t="str">
        <f>IF(OR(FE37=$FE$1,FE37=$FE$2,FE37=$FE$7,FE37=$FE$8),ES4.7,"")</f>
        <v/>
      </c>
      <c r="EB37" s="6" t="str">
        <f>IF(OR(FM37=$FM$1,FM37=$FM$4,EZ37&gt;0),ES4.8,"")</f>
        <v/>
      </c>
      <c r="EC37" s="6" t="str">
        <f>IF(OR(GF37=$GF$2,GF37=$GF$8),ES4.9,"")</f>
        <v/>
      </c>
      <c r="ED37" s="6" t="str">
        <f>IF(OR(EO37=$EO$1,EO37=$EO$3),ES4.10,"")</f>
        <v/>
      </c>
      <c r="EE37" s="40" t="str">
        <f>IF(OR(AND(FZ37&gt;0,EY37=$EY$1), AND(FZ37&gt;0,EY37=$EY$8)),ES5.1,"")</f>
        <v/>
      </c>
      <c r="EF37" s="6" t="str">
        <f>IF(OR(GE37=$GE$1,GE37=$GE$3,GE37=$GE$7,GE37=$GE$9),ES5.2,"")</f>
        <v/>
      </c>
      <c r="EG37" s="6" t="str">
        <f>IF(OR(EZ37&gt;0,FF37=$FF$2,FF37=$FF$8,FE37=$FE$2,FE37=$FE$8,FI37=$FI$2,FI37=$FI$8,FG37=$FG$2,FG37=$FG$8),ES5.3,"")</f>
        <v/>
      </c>
      <c r="EH37" s="6" t="str">
        <f>IF(OR(FG37=$FG$2,FG37=$FG$8),ES5.4,"")</f>
        <v/>
      </c>
      <c r="EI37" s="6" t="str">
        <f>IF(OR(FI37=$FI$1,FI37=$FI$2,FI37=$FI$7,FI37=$FI$8,FY37&gt;0),ES5.5,"")</f>
        <v/>
      </c>
      <c r="EJ37" s="6" t="str">
        <f>IF(OR(GC37=$GC$1,GC37=$GC$3),ES5.6,"")</f>
        <v/>
      </c>
      <c r="EK37" s="38">
        <f>IF(OR(GF37="",GF37=$GF$3,GF37=$GF$4,GF37=$GF$5,GF37=$GF$6),ES5.7,"")</f>
        <v>0.1</v>
      </c>
      <c r="EL37" s="104" t="str">
        <f>IF(E37&lt;2010,"N/A",IF(COUNTIF(DH37:EK37,"&lt;1")=30,"5",IF(COUNTIF(DH37:ED37,"&lt;1")=23,"4",IF(COUNTIF(DH37:DT37,"&lt;1")=13,"3",IF(COUNTIF(DH37:DK37,"&lt;1")=4,"2","1")))))</f>
        <v>1</v>
      </c>
      <c r="EM37" s="129">
        <f>IF(EL37="N/A","N/A",IF(EL37="1",SUM(DH37:DK37)+1,IF(EL37="2",SUM(DL37:DT37)+2,IF(EL37="3",SUM(DU37:ED37)+3,IF(EL37="4",SUM(EE37:EK37)+4,5)))))</f>
        <v>1</v>
      </c>
      <c r="EN37" s="1"/>
      <c r="EO37" s="43" t="s">
        <v>30</v>
      </c>
      <c r="EP37" s="1"/>
      <c r="EQ37" s="1"/>
      <c r="ER37" s="43"/>
      <c r="ES37" s="1" t="s">
        <v>32</v>
      </c>
      <c r="ET37" s="1"/>
      <c r="EV37" s="44"/>
      <c r="EW37" s="42" t="s">
        <v>4</v>
      </c>
      <c r="EX37" s="42" t="s">
        <v>1</v>
      </c>
      <c r="FC37" s="44"/>
      <c r="FD37" s="42" t="s">
        <v>17</v>
      </c>
      <c r="FE37" s="1"/>
      <c r="FI37" s="44"/>
      <c r="FJ37" s="42" t="s">
        <v>103</v>
      </c>
      <c r="FK37" s="1"/>
      <c r="FL37" s="1"/>
      <c r="FM37" s="1"/>
      <c r="FN37" s="1"/>
      <c r="FO37" s="1"/>
      <c r="FT37" s="1"/>
      <c r="FU37" s="1"/>
      <c r="FX37" s="44"/>
      <c r="FY37" s="1"/>
      <c r="FZ37" s="44"/>
      <c r="GA37" s="43"/>
      <c r="GB37" s="1"/>
      <c r="GC37" s="44"/>
      <c r="GF37" s="45"/>
      <c r="GG37" s="74"/>
      <c r="GH37" s="42">
        <f>COUNTIF(EO37:GF37,"*")</f>
        <v>6</v>
      </c>
    </row>
    <row r="38" spans="1:190" s="42" customFormat="1" x14ac:dyDescent="0.25">
      <c r="A38" s="42" t="e">
        <f>VLOOKUP(C38,Sheet1!$A$1:$B$65,2,)</f>
        <v>#N/A</v>
      </c>
      <c r="B38" s="46" t="s">
        <v>300</v>
      </c>
      <c r="C38" s="47" t="s">
        <v>301</v>
      </c>
      <c r="D38" s="47"/>
      <c r="E38" s="60">
        <v>2013</v>
      </c>
      <c r="F38" s="5" t="str">
        <f>IF(OR(ER38=$ER$1,ER38=$ER$2,ER38=$ER$3,ER38=$ER$6,ER38=$ER$7,ES38&gt;0,EW38&gt;0,EY38&gt;0,EU38&gt;0,EZ38&gt;0,FD38&gt;0,FF38&gt;0,FG38&gt;0,FI38&gt;0,FE38&gt;0),SM_2.1,"")</f>
        <v/>
      </c>
      <c r="G38" s="5" t="str">
        <f>IF(OR(EO38=$EO$4,EQ38&gt;0,ER38=$ER$1, ER38=$ER$2,ER38=$ER$3,ER38=$ER$4,ES38&gt;0,EV38&gt;0,EZ38&gt;0,FD38&gt;0,FF38&gt;0,FG38&gt;0,FI38&gt;0,FE38&gt;0),SM_2.2,"")</f>
        <v/>
      </c>
      <c r="H38" s="6" t="str">
        <f>IF(OR(EO38&gt;0,EP38&gt;0,EQ38&gt;0,ER38=$ER$1,ER38=$ER$2,ER38=$ER$3,ER38=$ER$4,ER38=$ER$6,ER38=$ER$7,ES38&gt;0,ET38&gt;0,EV38&gt;0,EZ38&gt;0,FD38&gt;0,FF38&gt;0,FG38&gt;0,FI38&gt;0,FE38&gt;0),SM_2.3,"")</f>
        <v/>
      </c>
      <c r="I38" s="38" t="str">
        <f>IF(OR(ER38=$ER$1,ER38=$ER$2,ER38=$ER$3,ER38=$ER$6,ER38=$ER$7,ES38&gt;0,EW38=$EW$2,EW38=$EW$3,EW38=$EW$4,EY38&gt;0,EU38&gt;0,EZ38&gt;0,FD38&gt;0,FF38&gt;0,FG38&gt;0,FI38&gt;0,FE38&gt;0),SM_2.4,"")</f>
        <v/>
      </c>
      <c r="J38" s="6" t="str">
        <f>IF(OR(ER38=$ER$3,EW38=$EW$2,EW38=$EW$3,EW38=$EW$4,EY38&gt;0,EU38&gt;0,EZ38&gt;0,FD38&gt;0,FF38&gt;0,FG38&gt;0,FI38&gt;0,FE38&gt;0),SM_3.1,"")</f>
        <v/>
      </c>
      <c r="K38" s="6" t="str">
        <f>IF(OR(EZ38&gt;0,FD38&gt;0,FF38&gt;0,FG38&gt;0,FI38&gt;0,FE38&gt;0),SM_3.2,"")</f>
        <v/>
      </c>
      <c r="L38" s="38" t="str">
        <f>IF(OR(ER38=$ER$1,ER38=$ER$3,ER38=$ER$6,ER38=$ER$7,EV38&gt;0,EW38=$EW$2,EW38=$EW$3,EW38=$EW$4,EY38&gt;0,EU38&gt;0,EZ38&gt;0,FD38&gt;0,FF38&gt;0,FG38&gt;0,FI38&gt;0,FE38&gt;0),SM_3.3,"")</f>
        <v/>
      </c>
      <c r="M38" s="6" t="str">
        <f>IF(OR(ES38&gt;0,EU38&gt;1),SM_4.1,"")</f>
        <v/>
      </c>
      <c r="N38" s="6" t="str">
        <f>IF(OR(EZ38&gt;0,FD38=$FD$2,FF38=$FF$2,FF38=$FF$4,FF38=$FF$6,FF38=$FF$8,FG38&gt;0,FI38&gt;0,FE38&gt;0),SM_4.2,"")</f>
        <v/>
      </c>
      <c r="O38" s="6" t="str">
        <f>IF(OR(EZ38&gt;0,FD38=$FD$2,FE38=$FE$2,FE38=$FE$4,FE38=$FE$6,FE38=$FE$8,FF38=$FF$2,FF38=$FF$4,FF38=$FF$6,FF38=$FF$8,FG38=$FG$2,FG38=$FG$4,FG38=$FG$6,FG38=$FG$8,FI38=$FI$2,FI38=$FI$4,FI38=$FI$6,FI38=$FI$8),SM_4.3,"")</f>
        <v/>
      </c>
      <c r="P38" s="6" t="str">
        <f>IF(OR(FD38&gt;0,FI38&gt;0),SM_4.4,"")</f>
        <v/>
      </c>
      <c r="Q38" s="38" t="str">
        <f>IF(OR(FQ38=$FQ$2,FQ38=$FQ$1),SM_4.5,"")</f>
        <v/>
      </c>
      <c r="R38" s="6" t="str">
        <f>IF(OR(ET38&gt;0),SM_5.1,"")</f>
        <v/>
      </c>
      <c r="S38" s="6" t="str">
        <f>IF(OR(FB38&gt;0),SM_5.2,"")</f>
        <v/>
      </c>
      <c r="T38" s="6" t="str">
        <f>IF(OR(FR38=$FR$1,FR38=$FR$2),SM_5.3,"")</f>
        <v/>
      </c>
      <c r="U38" s="38" t="str">
        <f>IF(OR(FY38&gt;0),SM_5.4,"")</f>
        <v/>
      </c>
      <c r="V38" s="94" t="str">
        <f>IF(COUNTIF(F38:U38,"&lt;1")=16,"5",IF(COUNTIF(F38:Q38,"&lt;1")=12,"4",IF(COUNTIF(F38:L38,"&lt;1")=7,"3",IF(COUNTIF(F38:I38,"&lt;1")=4,"2","1"))))</f>
        <v>1</v>
      </c>
      <c r="W38" s="129">
        <f>IF(V38="1",SUM(F38:I38)+1,IF(V38="2",SUM(J38:L38)+2,IF(V38="3",SUM(M38:Q38)+3,IF(V38="4",SUM(R38:U38)+4,5))))</f>
        <v>1</v>
      </c>
      <c r="X38" s="5" t="str">
        <f>IF(OR(EO38&gt;0,EP38&gt;0,EQ38&gt;0,ER38=$ER$1,ER38=$ER$2,ER38=$ER$3,ER38=$ER$4,ER38=$ER$6,ER38=$ER$7,ER38=$ER$8,ES38&gt;0,ET38&gt;0,EV38&gt;0,EZ38&gt;0,FD38&gt;0,FF38&gt;0,FG38&gt;0,FI38&gt;0,FE38&gt;0),SS_2.1,"")</f>
        <v/>
      </c>
      <c r="Y38" s="5" t="str">
        <f>IF(OR(EO38=$EO$1,ER38=$ER$1,ER38=$ER$6,ER38=$ER$7,ER38=$ER$8,FJ38&gt;0),SS_2.2,"")</f>
        <v/>
      </c>
      <c r="Z38" s="38" t="str">
        <f>IF(OR(FJ38&gt;0,FO38&gt;0),SS_2.3,"")</f>
        <v/>
      </c>
      <c r="AA38" s="5" t="str">
        <f>IF(OR(FN38&gt;0,FJ38=$FJ$2,FJ38=$FJ$3),SS_3.1,"")</f>
        <v/>
      </c>
      <c r="AB38" s="6" t="str">
        <f>IF(OR(FK38&gt;0),SS_3.2,"")</f>
        <v/>
      </c>
      <c r="AC38" s="38" t="str">
        <f>IF(OR(ES38&gt;0,ER38=$ER$1,ER38=$ER$4,ER38=$ER$8,FL38&gt;0),SS_3.3,"")</f>
        <v/>
      </c>
      <c r="AD38" s="6" t="str">
        <f>IF(AND(FK38&gt;0,FJ38=$FJ$2,FJ38=$FJ$3),SS_4.1,"")</f>
        <v/>
      </c>
      <c r="AE38" s="6" t="str">
        <f>IF(OR(FJ38=$FJ$2,FJ38=$FJ$3,EZ38&gt;0,FN38&gt;0),SS_4.2,"")</f>
        <v/>
      </c>
      <c r="AF38" s="6" t="str">
        <f>IF(OR(EU38&gt;0,EW38=$EW$2,EW38=$EW$3,EW38=$EW$4,EY38&gt;0,EZ38&gt;0),SS_4.3,"")</f>
        <v/>
      </c>
      <c r="AG38" s="6" t="str">
        <f>IF(OR(FJ38=$FJ$3,FQ38&gt;0,EZ38&gt;0),SS_4.4,"")</f>
        <v/>
      </c>
      <c r="AH38" s="6" t="str">
        <f>IF(OR(FE38&gt;0,FF38&gt;0,FG38&gt;0,FD38&gt;0,EZ38&gt;0,FI38&gt;0),SS_4.5,"")</f>
        <v/>
      </c>
      <c r="AI38" s="38" t="str">
        <f>IF(OR(EV38&gt;0,FZ38&gt;0,FH38&gt;0,FD38&gt;0,FI38&gt;0),SS_4.6,"")</f>
        <v/>
      </c>
      <c r="AJ38" s="5" t="str">
        <f>IF(OR(FK38=$FK$3,FZ38=$FZ$1),SS_5.1,"")</f>
        <v/>
      </c>
      <c r="AK38" s="6" t="str">
        <f>IF(OR(FZ38=$FZ$1,FZ38=$FZ$2,FZ38=$FZ$4,FZ38=$FZ$5,FZ38=$FZ$7),SS_5.2,"")</f>
        <v/>
      </c>
      <c r="AL38" s="6" t="str">
        <f>IF(OR(FZ38=$FZ$4,FY38&gt;0,ER38=$ER$8),SS_5.3,"")</f>
        <v/>
      </c>
      <c r="AM38" s="6" t="str">
        <f>IF(FP38&gt;0,SS_5.4,"")</f>
        <v/>
      </c>
      <c r="AN38" s="94" t="str">
        <f>IF(COUNTIF(X38:AM38,"&lt;1")=16,"5",IF(COUNTIF(X38:AI38,"&lt;1")=12,"4",IF(COUNTIF(X38:AC38,"&lt;1")=6,"3",IF(COUNTIF(X38:Z38,"&lt;1")=3,"2","1"))))</f>
        <v>1</v>
      </c>
      <c r="AO38" s="129">
        <f>IF(AN38="1",SUM(X38:Z38)+1,IF(AN38="2",SUM(AA38:AC38)+2,IF(AN38="3",SUM(AD38:AI38)+3,IF(AN38="4",SUM(AJ38:AM38)+4,5))))</f>
        <v>1</v>
      </c>
      <c r="AP38" s="5" t="str">
        <f>IF(OR(ES38&gt;0,ER38=$ER$1,EO38&gt;0,EP38&gt;0,EQ38&gt;0,EU38&gt;0,EV38&gt;0,FV38&gt;0,FD38&gt;0),CM2.1,"")</f>
        <v/>
      </c>
      <c r="AQ38" s="6" t="str">
        <f>IF(OR(ES38&gt;0,ER38=$ER$1,ER38=$ER$5,ER38=$ER$3,ER38=$ER$8,ER38=$ER$9,FS38=$FS$3,FS38=$FS$4),CM2.2,"")</f>
        <v/>
      </c>
      <c r="AR38" s="6" t="str">
        <f>IF(OR(ES38&gt;0,ER38&gt;0,FV38&gt;0),CM2.3,"")</f>
        <v/>
      </c>
      <c r="AS38" s="38" t="str">
        <f>IF(OR(ES38&gt;0,ER38=$ER$1,ER38=$ER$3,ER38=$ER$8,ER38=$ER$9,FT38&gt;0),CM2.4,"")</f>
        <v/>
      </c>
      <c r="AT38" s="6" t="str">
        <f>IF(OR(FS38&gt;0),CM3.1,"")</f>
        <v/>
      </c>
      <c r="AU38" s="6" t="str">
        <f>IF(ER38=$ER$9,CM3.2,"")</f>
        <v/>
      </c>
      <c r="AV38" s="6" t="str">
        <f>IF(OR(FS38=$FS$3,FS38=$FS$4),CM3.3,"")</f>
        <v/>
      </c>
      <c r="AW38" s="6" t="str">
        <f>IF(OR(FQ38=$FQ$1,FQ38=$FQ$4,FR38=$FR$1,FR38=$FR$4),CM3.4,"")</f>
        <v/>
      </c>
      <c r="AX38" s="38" t="str">
        <f>IF(OR(FZ38=$FZ$1,FZ38=$FZ$2,FT38=$FT$3,FT38=$FT$2),CM3.5,"")</f>
        <v/>
      </c>
      <c r="AY38" s="6" t="str">
        <f>IF(OR(FS38&gt;0),CM4.1,"")</f>
        <v/>
      </c>
      <c r="AZ38" s="6" t="str">
        <f>IF(OR(FV38=$FV$2),CM4.2,"")</f>
        <v/>
      </c>
      <c r="BA38" s="38" t="str">
        <f>IF(OR(FZ38&gt;0,FT38=$FT$3),CM4.3,"")</f>
        <v/>
      </c>
      <c r="BB38" s="6" t="str">
        <f>IF(OR(FT38=$FT$3,FV38=$FV$3),CM5.1,"")</f>
        <v/>
      </c>
      <c r="BC38" s="6" t="str">
        <f>IF(OR(AND(FX38&gt;0,FQ38=$FQ$4), AND(FX38&gt;0,FQ38=$FQ$1)),CM5.2,"")</f>
        <v/>
      </c>
      <c r="BD38" s="6" t="str">
        <f>IF(OR(FZ38&gt;0),CM5.3,"")</f>
        <v/>
      </c>
      <c r="BE38" s="38" t="str">
        <f>IF(FU38=$FU$2,CM5.4,"")</f>
        <v/>
      </c>
      <c r="BF38" s="94" t="str">
        <f>IF(COUNTIF(AP38:BE38,"&lt;1")=16,"5",IF(COUNTIF(AP38:BA38,"&lt;1")=12,"4",IF(COUNTIF(AP38:AX38,"&lt;1")=9,"3",IF(COUNTIF(AP38:AS38,"&lt;1")=4,"2","1"))))</f>
        <v>1</v>
      </c>
      <c r="BG38" s="129">
        <f>IF(BF38="1",SUM(AP38:AS38)+1,IF(BF38="2",SUM(AT38:AX38)+2,IF(BF38="3",SUM(AY38:BA38)+3,IF(BF38="4",SUM(BB38:BE38)+4,5))))</f>
        <v>1</v>
      </c>
      <c r="BH38" s="5" t="str">
        <f>IF(OR(ER38=$ER$1,ER38=$ER$6,ER38=$ER$7,ER38=$ER$9,ES38&gt;0,EX38&gt;0,FD38&gt;0,FZ38&gt;0,EW38&gt;0,EY38&gt;0,EZ38&gt;0,EV38&gt;0,EU38&gt;0,FE38&gt;0,FF38&gt;0,FG38&gt;0,FI38&gt;0),SRM2.1,"")</f>
        <v/>
      </c>
      <c r="BI38" s="5" t="str">
        <f>IF(OR(FD38&gt;0,FZ38&gt;0,ER38=$ER$7,EW38&gt;0,EX38&gt;0,EY38&gt;0,EZ38&gt;0,FE38&gt;0,FF38&gt;0,FG38&gt;0,FI38&gt;0),SRM2.2,"")</f>
        <v/>
      </c>
      <c r="BJ38" s="6" t="str">
        <f>IF(OR(FX38&gt;0,FZ38&gt;0),SRM2.3,"")</f>
        <v/>
      </c>
      <c r="BK38" s="6" t="str">
        <f>IF(OR(FF38&gt;0,FD38&gt;0,FE38&gt;0,FZ38&gt;0,FG38&gt;0,FI38&gt;0),SRM2.4,"")</f>
        <v/>
      </c>
      <c r="BL38" s="39" t="str">
        <f>IF(OR(FD38&gt;0,FZ38&gt;0,ER38=$ER$7,FE38&gt;0,FF38&gt;0,FG38&gt;0,FI38&gt;0,FP38&gt;0),SRM3.1,"")</f>
        <v/>
      </c>
      <c r="BM38" s="6" t="str">
        <f>IF(OR(FD38&gt;0,FZ38&gt;0,ER38=$ER$7,EW38=$EW$2,EW38=$EW$3,EW38=$EW$4,EX38&gt;0,EY38&gt;0,EZ38&gt;0,FE38&gt;0,FF38&gt;0,FG38&gt;0,FI38&gt;0),SRM3.2,"")</f>
        <v/>
      </c>
      <c r="BN38" s="6" t="str">
        <f>IF(OR(FP38&gt;0,FZ38&gt;0),SRM3.3,"")</f>
        <v/>
      </c>
      <c r="BO38" s="40" t="str">
        <f>IF(OR(FZ38&gt;1),SRM4.1,"")</f>
        <v/>
      </c>
      <c r="BP38" s="6" t="str">
        <f>IF(OR(ER38=$ER$8,ER38=$ER$9,EV38&gt;0,FQ38&gt;0,FR38&gt;0),SRM4.2,"")</f>
        <v/>
      </c>
      <c r="BQ38" s="6" t="str">
        <f>IF(OR(FW38&gt;0),SRM4.3,"")</f>
        <v/>
      </c>
      <c r="BR38" s="40" t="str">
        <f>IF(OR(GD38&gt;0,GE38&gt;0),SRM5.1,"")</f>
        <v/>
      </c>
      <c r="BS38" s="6" t="str">
        <f>IF(OR(ER38=$ER$8,ER38=$ER$9,FZ38&gt;0),SRM5.2,"")</f>
        <v/>
      </c>
      <c r="BT38" s="6" t="str">
        <f>IF(OR(ER38=$ER$8,ER38=$ER$9,FY38&gt;0,FZ38&gt;0),SRM5.3,"")</f>
        <v/>
      </c>
      <c r="BU38" s="94" t="str">
        <f>IF(COUNTIF(BH38:BT38,"&lt;1")=13,"5",IF(COUNTIF(BH38:BQ38,"&lt;1")=10,"4",IF(COUNTIF(BH38:BN38,"&lt;1")=7,"3",IF(COUNTIF(BH38:BK38,"&lt;1")=4,"2","1"))))</f>
        <v>1</v>
      </c>
      <c r="BV38" s="129">
        <f>IF(BU38="1",SUM(BH38:BK38)+1,IF(BU38="2",SUM(BL38:BN38)+2,IF(BU38="3",SUM(BO38:BQ38)+3,IF(BU38="4",SUM(BR38:BT38)+4,5))))</f>
        <v>1</v>
      </c>
      <c r="BW38" s="41" t="str">
        <f>IF(OR(EY38=$EY$1,EY38=$EY$4,EY38=$EY$5,EY38=$EY$6,EY38=$EY$7,EZ38&gt;0,FF38=$FF$1,FF38=$FF$2,FF38=$FF$5,FF38=$FF$6,FG38=$FG$1,FG38=$FG$2,FG38=$FG$5,FG38=$FG$6),LHR2.1,"")</f>
        <v/>
      </c>
      <c r="BX38" s="6" t="str">
        <f>IF(OR(FB38=$FB$1,FB38=$FB$2,FB38=$FB$5,FB38=$FB$6,EZ38&gt;0),LHR2.2,"")</f>
        <v/>
      </c>
      <c r="BY38" s="6" t="str">
        <f>IF(OR(EY38=$EY$1,EY38=$EY$4,EY38=$EY$5,EY38=$EY$6,EY38=$EY$7,EZ38&gt;0,FF38=$FF$1,FF38=$FF$2,FF38=$FF$5,FF38=$FF$6,FG38=$FG$1,FG38=$FG$2,FG38=$FG$5,FG38=$FG$6),LHR2.3,"")</f>
        <v/>
      </c>
      <c r="BZ38" s="6" t="str">
        <f>IF(OR(EY38=$EY$1,EY38=$EY$4,EY38=$EY$5,EY38=$EY$6,EY38=$EY$7,EZ38&gt;0,FF38=$FF$1,FF38=$FF$2,FF38=$FF$5,FF38=$FF$6,FG38=$FG$1,FG38=$FG$2,FG38=$FG$5,FG38=$FG$6),LHR2.4,"")</f>
        <v/>
      </c>
      <c r="CA38" s="40" t="str">
        <f>IF(OR(EY38=$EY$1,EY38=$EY$5,EY38=$EY$6,EY38=$EY$7,EZ38&gt;0,FF38=$FF$1,FF38=$FF$2,FF38=$FF$5,FF38=$FF$6,FG38=$FG$1,FG38=$FG$2,FG38=$FG$5,FG38=$FG$6),LHR3.1,"")</f>
        <v/>
      </c>
      <c r="CB38" s="6" t="str">
        <f>IF(OR(FB38=$FB$1,FB38=$FB$5,EZ38&gt;0),LHR3.2,"")</f>
        <v/>
      </c>
      <c r="CC38" s="6" t="str">
        <f>IF(OR(FB38=$FB$1,FB38=$FB$2,FB38=$FB$5,FB38=$FB$6,EZ38&gt;0),LHR3.3,"")</f>
        <v/>
      </c>
      <c r="CD38" s="6" t="str">
        <f>IF(OR(EZ38&gt;0,GA38=$GA$1,FF38=$FF$5,FF38=$FF$6,FF38=$FF$1,FF38=$FF$2,GA38=$GA$2,GA38=$GA$3,GA38=$GA$4),LHR3.4,"")</f>
        <v/>
      </c>
      <c r="CE38" s="6" t="str">
        <f>IF(OR(EZ38&gt;0,GB38=$GB$1,FG38=$FG$5,FG38=$FG$6,FG38=$FG$1,FG38=$FG$2,GB38=$GB$2,GB38=$GB$3,GB38=$GB$4),LHR3.5,"")</f>
        <v/>
      </c>
      <c r="CF38" s="6" t="str">
        <f>IF(OR(EY38=$EY$1,EY38=$EY$4,EY38=$EY$5,EY38=$EY$6,EY38=$EY$7,EZ38&gt;0),LHR3.6,"")</f>
        <v/>
      </c>
      <c r="CG38" s="6" t="str">
        <f>IF(OR(EZ38&gt;0,FC38=$FC$1,FC38=$FC$2,FC38=$FC$3,FC38=$FC$4),LHR3.7,"")</f>
        <v/>
      </c>
      <c r="CH38" s="6" t="str">
        <f>IF(OR(GD38=$GD$1,GD38=$GD$3,EZ38&gt;0),LHR3.8,"")</f>
        <v/>
      </c>
      <c r="CI38" s="6" t="str">
        <f>IF(OR(EZ38&gt;0,FF38=$FF$2,FF38=$FF$6,FE38=$FE$2,FE38=$FE$6,FI38=$FI$2,FI38=$FI$6,FG38=$FG$2,FG38=$FG$6),LHR3.9,"")</f>
        <v/>
      </c>
      <c r="CJ38" s="6" t="str">
        <f>IF(OR(EZ38&gt;0,FA38&gt;0),LHR3.10,"")</f>
        <v/>
      </c>
      <c r="CK38" s="40" t="str">
        <f>IF(OR(EY38=$EY$1,EY38=$EY$6,EY38=$EY$7,EZ38&gt;0,FF38=$FF$1,FF38=$FF$2,FF38=$FF$5,FF38=$FF$6,FG38=$FG$1,FG38=$FG$2,FG38=$FG$5,FG38=$FG$6),LHR4.1,"")</f>
        <v/>
      </c>
      <c r="CL38" s="6" t="str">
        <f>IF(OR(FB38=$FB$1,FB38=$FB$5,EZ38&gt;0),LHR4.2,"")</f>
        <v/>
      </c>
      <c r="CM38" s="6" t="str">
        <f>IF(OR(EZ38&gt;0,GA38=$GA$2,GA38=$GA$4),LHR4.3,"")</f>
        <v/>
      </c>
      <c r="CN38" s="6" t="str">
        <f>IF(OR(EZ38&gt;0,GB38=$GB$2,GB38=$GB$4),LHR4.4,"")</f>
        <v/>
      </c>
      <c r="CO38" s="6" t="str">
        <f>IF(OR(EZ38&gt;0,FC38=$FC$1,FC38=$FC$3,FC38=$FC$4),LHR4.5,"")</f>
        <v/>
      </c>
      <c r="CP38" s="6" t="str">
        <f>IF(OR(GE38=$GE$1,GE38=$GE$2,GE38=$GE$4,GE38=$GE$5),LHR4.6,"")</f>
        <v/>
      </c>
      <c r="CQ38" s="6" t="str">
        <f>IF(OR(EZ38&gt;0,FF38=$FF$2,FF38=$FF$6,FE38=$FE$2,FE38=$FE$6,FI38=$FI$2,FI38=$FI$6,FG38=$FG$2,FG38=$FG$6),LHR4.7,"")</f>
        <v/>
      </c>
      <c r="CR38" s="6" t="str">
        <f>IF(OR(EZ38&gt;0,FG38=$FG$1,FG38=$FG$2,FG38=$FG$5,FG38=$FG$6),LHR4.8,"")</f>
        <v/>
      </c>
      <c r="CS38" s="6" t="str">
        <f>IF(OR(FE38=$FE$1,FE38=$FE$2,FE38=$FE$5,FE38=$FE$6),LHR4.9,"")</f>
        <v/>
      </c>
      <c r="CT38" s="6" t="str">
        <f>IF(OR(FM38=$FM$1,FM38=$FM$3,EZ38&gt;0),LHR4.10,"")</f>
        <v/>
      </c>
      <c r="CU38" s="6" t="str">
        <f>IF(OR(GF38=$GF$2,GF38=$GF$6),LHR4.11,"")</f>
        <v/>
      </c>
      <c r="CV38" s="6" t="str">
        <f>IF(OR(EO38=$EO$1,EO38=$EO$3),LHR4.12,"")</f>
        <v/>
      </c>
      <c r="CW38" s="40" t="str">
        <f>IF(OR(EY38=$EY$1,EY38=$EY$7,EZ38&gt;0,FF38=$FF$1,FF38=$FF$2,FF38=$FF$5,FF38=$FF$6,FG38=$FG$1,FG38=$FG$2,FG38=$FG$5,FG38=$FG$6),LHR5.1,"")</f>
        <v/>
      </c>
      <c r="CX38" s="6" t="str">
        <f>IF(AND(FZ38&gt;0,OR(EY38=$EY$1,EY38=$EY$4,EY38=$EY$5,EY38=$EY$6,EY38=$EY$7)),LHR5.2,"")</f>
        <v/>
      </c>
      <c r="CY38" s="6" t="str">
        <f>IF(OR(EZ38&gt;0,FC38=$FC$1,FC38=$FC$4),LHR5.3,"")</f>
        <v/>
      </c>
      <c r="CZ38" s="6" t="str">
        <f>IF(OR(GE38=$GE$1,GE38=$GE$3,GE38=$GE$4,GE38=$GE$6),LHR5.4,"")</f>
        <v/>
      </c>
      <c r="DA38" s="6" t="str">
        <f>IF(OR(EZ38&gt;0,FF38=$FF$2,FF38=$FF$6,FE38=$FE$2,FE38=$FE$6,FI38=$FI$2,FI38=$FI$6,FG38=$FG$2,FG38=$FG$6),LHR5.5,"")</f>
        <v/>
      </c>
      <c r="DB38" s="6" t="str">
        <f>IF(OR(FG38=$FG$2,FG38=$FG$6),LHR5.6,"")</f>
        <v/>
      </c>
      <c r="DC38" s="6" t="str">
        <f>IF(OR(FI38=$FI$1,FI38=$FI$2,FI38=$FI$5,FI38=$FI$6,FY38&gt;0),LHR5.7,"")</f>
        <v/>
      </c>
      <c r="DD38" s="6" t="str">
        <f>IF(OR(GC38=$GC$1,GC38=$GC$2),LHR5.8,"")</f>
        <v/>
      </c>
      <c r="DE38" s="38">
        <f>IF(OR(GF38="",GF38=$GF$3,GF38=$GF$4,GF38=$GF$7,GF38=$GF$8),LHR5.9,"")</f>
        <v>0.05</v>
      </c>
      <c r="DF38" s="7" t="str">
        <f>IF(E38&lt;2009,"N/A",IF(COUNTIF(BW38:DE38,"&lt;1")=35,"5",IF(COUNTIF(BW38:CV38,"&lt;1")=26,"4",IF(COUNTIF(BW38:CJ38,"&lt;1")=14,"3",IF(COUNTIF(BW38:BZ38,"&lt;1")=4,"2","1")))))</f>
        <v>1</v>
      </c>
      <c r="DG38" s="129">
        <f>IF(DF38="N/A","N/A",IF(DF38="1",SUM(BW38:BZ38)+1,IF(DF38="2",SUM(CA38:CJ38)+2,IF(DF38="3",SUM(CK38:CV38)+3,IF(DF38="4",SUM(CW38:DE38)+4,5)))))</f>
        <v>1</v>
      </c>
      <c r="DH38" s="41" t="str">
        <f>IF(OR(EY38=$EY$1,EY38=$EY$8,EZ38&gt;0,FF38=$FF$1,FF38=$FF$2,FF38=$FF$7,FF38=$FF$8,FG38=$FG$1,FG38=$FG$2,FG38=$FG$7,FG38=$FG$8),ES2.1,"")</f>
        <v/>
      </c>
      <c r="DI38" s="6" t="str">
        <f>IF(OR(FB38=$FB$1,FB38=$FB$2,FB38=$FB$7,FB38=$FB$8,EZ38&gt;0),ES2.2,"")</f>
        <v/>
      </c>
      <c r="DJ38" s="6" t="str">
        <f>IF(OR(EY38=$EY$1,EY38=$EY$8,EZ38&gt;0,FF38=$FF$1,FF38=$FF$2,FF38=$FF$7,FF38=$FF$8,FG38=$FG$1,FG38=$FG$2,FG38=$FG$7,FG38=$FG$8),ES2.3,"")</f>
        <v/>
      </c>
      <c r="DK38" s="6" t="str">
        <f>IF(OR(EY38=$EY$1,EY38=$EY$8,EZ38&gt;0,FF38=$FF$1,FF38=$FF$2,FF38=$FF$7,FF38=$FF$8,FG38=$FG$1,FG38=$FG$2,FG38=$FG$7,FG38=$FG$8),ES2.4,"")</f>
        <v/>
      </c>
      <c r="DL38" s="40" t="str">
        <f>IF(OR(FB38=$FB$1,FB38=$FB$7,EZ38&gt;0),ES3.1,"")</f>
        <v/>
      </c>
      <c r="DM38" s="6" t="str">
        <f>IF(OR(FB38=$FB$1,FB38=$FB$2,FB38=$FB$7,FB38=$FB$8,EZ38&gt;0),ES3.2,"")</f>
        <v/>
      </c>
      <c r="DN38" s="6" t="str">
        <f>IF(OR(EZ38&gt;0,FF38=$FF$1,FF38=$FF$2,FF38=$FF$7,FF38=$FF$8,GA38=$GA$1,GA38=$GA$2,GA38=$GA$5,GA38=$GA$6),ES3.3,"")</f>
        <v/>
      </c>
      <c r="DO38" s="6" t="str">
        <f>IF(OR(EZ38&gt;0,FG38=$FG$1,FG38=$FG$2,FG38=$FG$7,FG38=$FG$8,GB38=$GB$1,GB38=$GB$2,GB38=$GB$5,GB38=$GB$6),ES3.4,"")</f>
        <v/>
      </c>
      <c r="DP38" s="6" t="str">
        <f>IF(OR(EY38=$EY$1,EY38=$EY$8,EZ38&gt;0),ES3.5,"")</f>
        <v/>
      </c>
      <c r="DQ38" s="6" t="str">
        <f>IF(OR(EZ38&gt;0,FC38=$FC$1,FC38=$FC$5),ES3.6,"")</f>
        <v/>
      </c>
      <c r="DR38" s="6" t="str">
        <f>IF(OR(GD38=$GD$1,GD38=$GD$4,EZ38&gt;0),ES3.7,"")</f>
        <v/>
      </c>
      <c r="DS38" s="6" t="str">
        <f>IF(OR(EZ38&gt;0,FF38=$FF$2,FF38=$FF$8,FE38=$FE$2,FE38=$FE$8,FI38=$FI$2,FI38=$FI$8,FG38=$FG$2,FG38=$FG$8),ES3.8,"")</f>
        <v/>
      </c>
      <c r="DT38" s="6" t="str">
        <f>IF(OR(EZ38&gt;0),ES3.9,"")</f>
        <v/>
      </c>
      <c r="DU38" s="40" t="str">
        <f>IF(OR(FB38=$FB$1,FB38=$FB$7,EZ38&gt;0),ES4.1,"")</f>
        <v/>
      </c>
      <c r="DV38" s="6" t="str">
        <f>IF(OR(EZ38&gt;0,GA38=$GA$2,GA38=$GA$6),ES4.2,"")</f>
        <v/>
      </c>
      <c r="DW38" s="6" t="str">
        <f>IF(OR(EZ38&gt;0,GB38=$GB$2,GB38=$GB$6),ES4.3,"")</f>
        <v/>
      </c>
      <c r="DX38" s="6" t="str">
        <f>IF(OR(GE38=$GE$1,GE38=$GE$2,GE38=$GE$7,GE38=$GE$8),ES4.4,"")</f>
        <v/>
      </c>
      <c r="DY38" s="6" t="str">
        <f>IF(OR(EZ38&gt;0,FF38=$FF$2,FF38=$FF$8,FE38=$FE$2,FE38=$FE$8,FI38=$FI$2,FI38=$FI$8,FG38=$FG$2,FG38=$FG$8),ES4.5,"")</f>
        <v/>
      </c>
      <c r="DZ38" s="6" t="str">
        <f>IF(OR(EZ38&gt;0,FG38=$FG$1,FG38=$FG$2,FG38=$FG$7,FG38=$FG$8),ES4.6,"")</f>
        <v/>
      </c>
      <c r="EA38" s="6" t="str">
        <f>IF(OR(FE38=$FE$1,FE38=$FE$2,FE38=$FE$7,FE38=$FE$8),ES4.7,"")</f>
        <v/>
      </c>
      <c r="EB38" s="6" t="str">
        <f>IF(OR(FM38=$FM$1,FM38=$FM$4,EZ38&gt;0),ES4.8,"")</f>
        <v/>
      </c>
      <c r="EC38" s="6" t="str">
        <f>IF(OR(GF38=$GF$2,GF38=$GF$8),ES4.9,"")</f>
        <v/>
      </c>
      <c r="ED38" s="6" t="str">
        <f>IF(OR(EO38=$EO$1,EO38=$EO$3),ES4.10,"")</f>
        <v/>
      </c>
      <c r="EE38" s="40" t="str">
        <f>IF(OR(AND(FZ38&gt;0,EY38=$EY$1), AND(FZ38&gt;0,EY38=$EY$8)),ES5.1,"")</f>
        <v/>
      </c>
      <c r="EF38" s="6" t="str">
        <f>IF(OR(GE38=$GE$1,GE38=$GE$3,GE38=$GE$7,GE38=$GE$9),ES5.2,"")</f>
        <v/>
      </c>
      <c r="EG38" s="6" t="str">
        <f>IF(OR(EZ38&gt;0,FF38=$FF$2,FF38=$FF$8,FE38=$FE$2,FE38=$FE$8,FI38=$FI$2,FI38=$FI$8,FG38=$FG$2,FG38=$FG$8),ES5.3,"")</f>
        <v/>
      </c>
      <c r="EH38" s="6" t="str">
        <f>IF(OR(FG38=$FG$2,FG38=$FG$8),ES5.4,"")</f>
        <v/>
      </c>
      <c r="EI38" s="6" t="str">
        <f>IF(OR(FI38=$FI$1,FI38=$FI$2,FI38=$FI$7,FI38=$FI$8,FY38&gt;0),ES5.5,"")</f>
        <v/>
      </c>
      <c r="EJ38" s="6" t="str">
        <f>IF(OR(GC38=$GC$1,GC38=$GC$3),ES5.6,"")</f>
        <v/>
      </c>
      <c r="EK38" s="38">
        <f>IF(OR(GF38="",GF38=$GF$3,GF38=$GF$4,GF38=$GF$5,GF38=$GF$6),ES5.7,"")</f>
        <v>0.1</v>
      </c>
      <c r="EL38" s="104" t="str">
        <f>IF(E38&lt;2010,"N/A",IF(COUNTIF(DH38:EK38,"&lt;1")=30,"5",IF(COUNTIF(DH38:ED38,"&lt;1")=23,"4",IF(COUNTIF(DH38:DT38,"&lt;1")=13,"3",IF(COUNTIF(DH38:DK38,"&lt;1")=4,"2","1")))))</f>
        <v>1</v>
      </c>
      <c r="EM38" s="129">
        <f>IF(EL38="N/A","N/A",IF(EL38="1",SUM(DH38:DK38)+1,IF(EL38="2",SUM(DL38:DT38)+2,IF(EL38="3",SUM(DU38:ED38)+3,IF(EL38="4",SUM(EE38:EK38)+4,5)))))</f>
        <v>1</v>
      </c>
      <c r="EN38" s="1"/>
      <c r="EO38" s="43"/>
      <c r="EP38" s="1"/>
      <c r="EQ38" s="1"/>
      <c r="ER38" s="43"/>
      <c r="ES38" s="1"/>
      <c r="ET38" s="1"/>
      <c r="EV38" s="44"/>
      <c r="FC38" s="44"/>
      <c r="FE38" s="1"/>
      <c r="FI38" s="44"/>
      <c r="FK38" s="1"/>
      <c r="FL38" s="1"/>
      <c r="FM38" s="1"/>
      <c r="FN38" s="1"/>
      <c r="FO38" s="1"/>
      <c r="FT38" s="1"/>
      <c r="FU38" s="1"/>
      <c r="FX38" s="44"/>
      <c r="FY38" s="1"/>
      <c r="FZ38" s="44"/>
      <c r="GA38" s="43"/>
      <c r="GB38" s="1"/>
      <c r="GC38" s="44"/>
      <c r="GF38" s="45"/>
      <c r="GG38" s="74" t="s">
        <v>162</v>
      </c>
      <c r="GH38" s="42">
        <f>COUNTIF(EO38:GF38,"*")</f>
        <v>0</v>
      </c>
    </row>
    <row r="39" spans="1:190" s="42" customFormat="1" x14ac:dyDescent="0.25">
      <c r="A39" s="42" t="e">
        <f>VLOOKUP(C39,Sheet1!$A$1:$B$65,2,)</f>
        <v>#N/A</v>
      </c>
      <c r="B39" s="46" t="s">
        <v>187</v>
      </c>
      <c r="C39" s="47" t="s">
        <v>188</v>
      </c>
      <c r="D39" s="47"/>
      <c r="E39" s="61">
        <v>2013</v>
      </c>
      <c r="F39" s="5" t="str">
        <f>IF(OR(ER39=$ER$1,ER39=$ER$2,ER39=$ER$3,ER39=$ER$6,ER39=$ER$7,ES39&gt;0,EW39&gt;0,EY39&gt;0,EU39&gt;0,EZ39&gt;0,FD39&gt;0,FF39&gt;0,FG39&gt;0,FI39&gt;0,FE39&gt;0),SM_2.1,"")</f>
        <v/>
      </c>
      <c r="G39" s="5" t="str">
        <f>IF(OR(EO39=$EO$4,EQ39&gt;0,ER39=$ER$1, ER39=$ER$2,ER39=$ER$3,ER39=$ER$4,ES39&gt;0,EV39&gt;0,EZ39&gt;0,FD39&gt;0,FF39&gt;0,FG39&gt;0,FI39&gt;0,FE39&gt;0),SM_2.2,"")</f>
        <v/>
      </c>
      <c r="H39" s="6" t="str">
        <f>IF(OR(EO39&gt;0,EP39&gt;0,EQ39&gt;0,ER39=$ER$1,ER39=$ER$2,ER39=$ER$3,ER39=$ER$4,ER39=$ER$6,ER39=$ER$7,ES39&gt;0,ET39&gt;0,EV39&gt;0,EZ39&gt;0,FD39&gt;0,FF39&gt;0,FG39&gt;0,FI39&gt;0,FE39&gt;0),SM_2.3,"")</f>
        <v/>
      </c>
      <c r="I39" s="38" t="str">
        <f>IF(OR(ER39=$ER$1,ER39=$ER$2,ER39=$ER$3,ER39=$ER$6,ER39=$ER$7,ES39&gt;0,EW39=$EW$2,EW39=$EW$3,EW39=$EW$4,EY39&gt;0,EU39&gt;0,EZ39&gt;0,FD39&gt;0,FF39&gt;0,FG39&gt;0,FI39&gt;0,FE39&gt;0),SM_2.4,"")</f>
        <v/>
      </c>
      <c r="J39" s="6" t="str">
        <f>IF(OR(ER39=$ER$3,EW39=$EW$2,EW39=$EW$3,EW39=$EW$4,EY39&gt;0,EU39&gt;0,EZ39&gt;0,FD39&gt;0,FF39&gt;0,FG39&gt;0,FI39&gt;0,FE39&gt;0),SM_3.1,"")</f>
        <v/>
      </c>
      <c r="K39" s="6" t="str">
        <f>IF(OR(EZ39&gt;0,FD39&gt;0,FF39&gt;0,FG39&gt;0,FI39&gt;0,FE39&gt;0),SM_3.2,"")</f>
        <v/>
      </c>
      <c r="L39" s="38" t="str">
        <f>IF(OR(ER39=$ER$1,ER39=$ER$3,ER39=$ER$6,ER39=$ER$7,EV39&gt;0,EW39=$EW$2,EW39=$EW$3,EW39=$EW$4,EY39&gt;0,EU39&gt;0,EZ39&gt;0,FD39&gt;0,FF39&gt;0,FG39&gt;0,FI39&gt;0,FE39&gt;0),SM_3.3,"")</f>
        <v/>
      </c>
      <c r="M39" s="6" t="str">
        <f>IF(OR(ES39&gt;0,EU39&gt;1),SM_4.1,"")</f>
        <v/>
      </c>
      <c r="N39" s="6" t="str">
        <f>IF(OR(EZ39&gt;0,FD39=$FD$2,FF39=$FF$2,FF39=$FF$4,FF39=$FF$6,FF39=$FF$8,FG39&gt;0,FI39&gt;0,FE39&gt;0),SM_4.2,"")</f>
        <v/>
      </c>
      <c r="O39" s="6" t="str">
        <f>IF(OR(EZ39&gt;0,FD39=$FD$2,FE39=$FE$2,FE39=$FE$4,FE39=$FE$6,FE39=$FE$8,FF39=$FF$2,FF39=$FF$4,FF39=$FF$6,FF39=$FF$8,FG39=$FG$2,FG39=$FG$4,FG39=$FG$6,FG39=$FG$8,FI39=$FI$2,FI39=$FI$4,FI39=$FI$6,FI39=$FI$8),SM_4.3,"")</f>
        <v/>
      </c>
      <c r="P39" s="6" t="str">
        <f>IF(OR(FD39&gt;0,FI39&gt;0),SM_4.4,"")</f>
        <v/>
      </c>
      <c r="Q39" s="38" t="str">
        <f>IF(OR(FQ39=$FQ$2,FQ39=$FQ$1),SM_4.5,"")</f>
        <v/>
      </c>
      <c r="R39" s="6" t="str">
        <f>IF(OR(ET39&gt;0),SM_5.1,"")</f>
        <v/>
      </c>
      <c r="S39" s="6" t="str">
        <f>IF(OR(FB39&gt;0),SM_5.2,"")</f>
        <v/>
      </c>
      <c r="T39" s="6" t="str">
        <f>IF(OR(FR39=$FR$1,FR39=$FR$2),SM_5.3,"")</f>
        <v/>
      </c>
      <c r="U39" s="38" t="str">
        <f>IF(OR(FY39&gt;0),SM_5.4,"")</f>
        <v/>
      </c>
      <c r="V39" s="94" t="str">
        <f>IF(COUNTIF(F39:U39,"&lt;1")=16,"5",IF(COUNTIF(F39:Q39,"&lt;1")=12,"4",IF(COUNTIF(F39:L39,"&lt;1")=7,"3",IF(COUNTIF(F39:I39,"&lt;1")=4,"2","1"))))</f>
        <v>1</v>
      </c>
      <c r="W39" s="129">
        <f>IF(V39="1",SUM(F39:I39)+1,IF(V39="2",SUM(J39:L39)+2,IF(V39="3",SUM(M39:Q39)+3,IF(V39="4",SUM(R39:U39)+4,5))))</f>
        <v>1</v>
      </c>
      <c r="X39" s="5" t="str">
        <f>IF(OR(EO39&gt;0,EP39&gt;0,EQ39&gt;0,ER39=$ER$1,ER39=$ER$2,ER39=$ER$3,ER39=$ER$4,ER39=$ER$6,ER39=$ER$7,ER39=$ER$8,ES39&gt;0,ET39&gt;0,EV39&gt;0,EZ39&gt;0,FD39&gt;0,FF39&gt;0,FG39&gt;0,FI39&gt;0,FE39&gt;0),SS_2.1,"")</f>
        <v/>
      </c>
      <c r="Y39" s="5" t="str">
        <f>IF(OR(EO39=$EO$1,ER39=$ER$1,ER39=$ER$6,ER39=$ER$7,ER39=$ER$8,FJ39&gt;0),SS_2.2,"")</f>
        <v/>
      </c>
      <c r="Z39" s="38" t="str">
        <f>IF(OR(FJ39&gt;0,FO39&gt;0),SS_2.3,"")</f>
        <v/>
      </c>
      <c r="AA39" s="5" t="str">
        <f>IF(OR(FN39&gt;0,FJ39=$FJ$2,FJ39=$FJ$3),SS_3.1,"")</f>
        <v/>
      </c>
      <c r="AB39" s="6" t="str">
        <f>IF(OR(FK39&gt;0),SS_3.2,"")</f>
        <v/>
      </c>
      <c r="AC39" s="38" t="str">
        <f>IF(OR(ES39&gt;0,ER39=$ER$1,ER39=$ER$4,ER39=$ER$8,FL39&gt;0),SS_3.3,"")</f>
        <v/>
      </c>
      <c r="AD39" s="6" t="str">
        <f>IF(AND(FK39&gt;0,FJ39=$FJ$2,FJ39=$FJ$3),SS_4.1,"")</f>
        <v/>
      </c>
      <c r="AE39" s="6" t="str">
        <f>IF(OR(FJ39=$FJ$2,FJ39=$FJ$3,EZ39&gt;0,FN39&gt;0),SS_4.2,"")</f>
        <v/>
      </c>
      <c r="AF39" s="6" t="str">
        <f>IF(OR(EU39&gt;0,EW39=$EW$2,EW39=$EW$3,EW39=$EW$4,EY39&gt;0,EZ39&gt;0),SS_4.3,"")</f>
        <v/>
      </c>
      <c r="AG39" s="6" t="str">
        <f>IF(OR(FJ39=$FJ$3,FQ39&gt;0,EZ39&gt;0),SS_4.4,"")</f>
        <v/>
      </c>
      <c r="AH39" s="6" t="str">
        <f>IF(OR(FE39&gt;0,FF39&gt;0,FG39&gt;0,FD39&gt;0,EZ39&gt;0,FI39&gt;0),SS_4.5,"")</f>
        <v/>
      </c>
      <c r="AI39" s="38" t="str">
        <f>IF(OR(EV39&gt;0,FZ39&gt;0,FH39&gt;0,FD39&gt;0,FI39&gt;0),SS_4.6,"")</f>
        <v/>
      </c>
      <c r="AJ39" s="5" t="str">
        <f>IF(OR(FK39=$FK$3,FZ39=$FZ$1),SS_5.1,"")</f>
        <v/>
      </c>
      <c r="AK39" s="6" t="str">
        <f>IF(OR(FZ39=$FZ$1,FZ39=$FZ$2,FZ39=$FZ$4,FZ39=$FZ$5,FZ39=$FZ$7),SS_5.2,"")</f>
        <v/>
      </c>
      <c r="AL39" s="6" t="str">
        <f>IF(OR(FZ39=$FZ$4,FY39&gt;0,ER39=$ER$8),SS_5.3,"")</f>
        <v/>
      </c>
      <c r="AM39" s="6" t="str">
        <f>IF(FP39&gt;0,SS_5.4,"")</f>
        <v/>
      </c>
      <c r="AN39" s="94" t="str">
        <f>IF(COUNTIF(X39:AM39,"&lt;1")=16,"5",IF(COUNTIF(X39:AI39,"&lt;1")=12,"4",IF(COUNTIF(X39:AC39,"&lt;1")=6,"3",IF(COUNTIF(X39:Z39,"&lt;1")=3,"2","1"))))</f>
        <v>1</v>
      </c>
      <c r="AO39" s="129">
        <f>IF(AN39="1",SUM(X39:Z39)+1,IF(AN39="2",SUM(AA39:AC39)+2,IF(AN39="3",SUM(AD39:AI39)+3,IF(AN39="4",SUM(AJ39:AM39)+4,5))))</f>
        <v>1</v>
      </c>
      <c r="AP39" s="5" t="str">
        <f>IF(OR(ES39&gt;0,ER39=$ER$1,EO39&gt;0,EP39&gt;0,EQ39&gt;0,EU39&gt;0,EV39&gt;0,FV39&gt;0,FD39&gt;0),CM2.1,"")</f>
        <v/>
      </c>
      <c r="AQ39" s="6" t="str">
        <f>IF(OR(ES39&gt;0,ER39=$ER$1,ER39=$ER$5,ER39=$ER$3,ER39=$ER$8,ER39=$ER$9,FS39=$FS$3,FS39=$FS$4),CM2.2,"")</f>
        <v/>
      </c>
      <c r="AR39" s="6" t="str">
        <f>IF(OR(ES39&gt;0,ER39&gt;0,FV39&gt;0),CM2.3,"")</f>
        <v/>
      </c>
      <c r="AS39" s="38" t="str">
        <f>IF(OR(ES39&gt;0,ER39=$ER$1,ER39=$ER$3,ER39=$ER$8,ER39=$ER$9,FT39&gt;0),CM2.4,"")</f>
        <v/>
      </c>
      <c r="AT39" s="6" t="str">
        <f>IF(OR(FS39&gt;0),CM3.1,"")</f>
        <v/>
      </c>
      <c r="AU39" s="6" t="str">
        <f>IF(ER39=$ER$9,CM3.2,"")</f>
        <v/>
      </c>
      <c r="AV39" s="6" t="str">
        <f>IF(OR(FS39=$FS$3,FS39=$FS$4),CM3.3,"")</f>
        <v/>
      </c>
      <c r="AW39" s="6" t="str">
        <f>IF(OR(FQ39=$FQ$1,FQ39=$FQ$4,FR39=$FR$1,FR39=$FR$4),CM3.4,"")</f>
        <v/>
      </c>
      <c r="AX39" s="38" t="str">
        <f>IF(OR(FZ39=$FZ$1,FZ39=$FZ$2,FT39=$FT$3,FT39=$FT$2),CM3.5,"")</f>
        <v/>
      </c>
      <c r="AY39" s="6" t="str">
        <f>IF(OR(FS39&gt;0),CM4.1,"")</f>
        <v/>
      </c>
      <c r="AZ39" s="6" t="str">
        <f>IF(OR(FV39=$FV$2),CM4.2,"")</f>
        <v/>
      </c>
      <c r="BA39" s="38" t="str">
        <f>IF(OR(FZ39&gt;0,FT39=$FT$3),CM4.3,"")</f>
        <v/>
      </c>
      <c r="BB39" s="6" t="str">
        <f>IF(OR(FT39=$FT$3,FV39=$FV$3),CM5.1,"")</f>
        <v/>
      </c>
      <c r="BC39" s="6" t="str">
        <f>IF(OR(AND(FX39&gt;0,FQ39=$FQ$4), AND(FX39&gt;0,FQ39=$FQ$1)),CM5.2,"")</f>
        <v/>
      </c>
      <c r="BD39" s="6" t="str">
        <f>IF(OR(FZ39&gt;0),CM5.3,"")</f>
        <v/>
      </c>
      <c r="BE39" s="38" t="str">
        <f>IF(FU39=$FU$2,CM5.4,"")</f>
        <v/>
      </c>
      <c r="BF39" s="94" t="str">
        <f>IF(COUNTIF(AP39:BE39,"&lt;1")=16,"5",IF(COUNTIF(AP39:BA39,"&lt;1")=12,"4",IF(COUNTIF(AP39:AX39,"&lt;1")=9,"3",IF(COUNTIF(AP39:AS39,"&lt;1")=4,"2","1"))))</f>
        <v>1</v>
      </c>
      <c r="BG39" s="129">
        <f>IF(BF39="1",SUM(AP39:AS39)+1,IF(BF39="2",SUM(AT39:AX39)+2,IF(BF39="3",SUM(AY39:BA39)+3,IF(BF39="4",SUM(BB39:BE39)+4,5))))</f>
        <v>1</v>
      </c>
      <c r="BH39" s="5" t="str">
        <f>IF(OR(ER39=$ER$1,ER39=$ER$6,ER39=$ER$7,ER39=$ER$9,ES39&gt;0,EX39&gt;0,FD39&gt;0,FZ39&gt;0,EW39&gt;0,EY39&gt;0,EZ39&gt;0,EV39&gt;0,EU39&gt;0,FE39&gt;0,FF39&gt;0,FG39&gt;0,FI39&gt;0),SRM2.1,"")</f>
        <v/>
      </c>
      <c r="BI39" s="5" t="str">
        <f>IF(OR(FD39&gt;0,FZ39&gt;0,ER39=$ER$7,EW39&gt;0,EX39&gt;0,EY39&gt;0,EZ39&gt;0,FE39&gt;0,FF39&gt;0,FG39&gt;0,FI39&gt;0),SRM2.2,"")</f>
        <v/>
      </c>
      <c r="BJ39" s="6" t="str">
        <f>IF(OR(FX39&gt;0,FZ39&gt;0),SRM2.3,"")</f>
        <v/>
      </c>
      <c r="BK39" s="6" t="str">
        <f>IF(OR(FF39&gt;0,FD39&gt;0,FE39&gt;0,FZ39&gt;0,FG39&gt;0,FI39&gt;0),SRM2.4,"")</f>
        <v/>
      </c>
      <c r="BL39" s="39" t="str">
        <f>IF(OR(FD39&gt;0,FZ39&gt;0,ER39=$ER$7,FE39&gt;0,FF39&gt;0,FG39&gt;0,FI39&gt;0,FP39&gt;0),SRM3.1,"")</f>
        <v/>
      </c>
      <c r="BM39" s="6" t="str">
        <f>IF(OR(FD39&gt;0,FZ39&gt;0,ER39=$ER$7,EW39=$EW$2,EW39=$EW$3,EW39=$EW$4,EX39&gt;0,EY39&gt;0,EZ39&gt;0,FE39&gt;0,FF39&gt;0,FG39&gt;0,FI39&gt;0),SRM3.2,"")</f>
        <v/>
      </c>
      <c r="BN39" s="6" t="str">
        <f>IF(OR(FP39&gt;0,FZ39&gt;0),SRM3.3,"")</f>
        <v/>
      </c>
      <c r="BO39" s="40" t="str">
        <f>IF(OR(FZ39&gt;1),SRM4.1,"")</f>
        <v/>
      </c>
      <c r="BP39" s="6" t="str">
        <f>IF(OR(ER39=$ER$8,ER39=$ER$9,EV39&gt;0,FQ39&gt;0,FR39&gt;0),SRM4.2,"")</f>
        <v/>
      </c>
      <c r="BQ39" s="6" t="str">
        <f>IF(OR(FW39&gt;0),SRM4.3,"")</f>
        <v/>
      </c>
      <c r="BR39" s="40" t="str">
        <f>IF(OR(GD39&gt;0,GE39&gt;0),SRM5.1,"")</f>
        <v/>
      </c>
      <c r="BS39" s="6" t="str">
        <f>IF(OR(ER39=$ER$8,ER39=$ER$9,FZ39&gt;0),SRM5.2,"")</f>
        <v/>
      </c>
      <c r="BT39" s="6" t="str">
        <f>IF(OR(ER39=$ER$8,ER39=$ER$9,FY39&gt;0,FZ39&gt;0),SRM5.3,"")</f>
        <v/>
      </c>
      <c r="BU39" s="94" t="str">
        <f>IF(COUNTIF(BH39:BT39,"&lt;1")=13,"5",IF(COUNTIF(BH39:BQ39,"&lt;1")=10,"4",IF(COUNTIF(BH39:BN39,"&lt;1")=7,"3",IF(COUNTIF(BH39:BK39,"&lt;1")=4,"2","1"))))</f>
        <v>1</v>
      </c>
      <c r="BV39" s="129">
        <f>IF(BU39="1",SUM(BH39:BK39)+1,IF(BU39="2",SUM(BL39:BN39)+2,IF(BU39="3",SUM(BO39:BQ39)+3,IF(BU39="4",SUM(BR39:BT39)+4,5))))</f>
        <v>1</v>
      </c>
      <c r="BW39" s="41" t="str">
        <f>IF(OR(EY39=$EY$1,EY39=$EY$4,EY39=$EY$5,EY39=$EY$6,EY39=$EY$7,EZ39&gt;0,FF39=$FF$1,FF39=$FF$2,FF39=$FF$5,FF39=$FF$6,FG39=$FG$1,FG39=$FG$2,FG39=$FG$5,FG39=$FG$6),LHR2.1,"")</f>
        <v/>
      </c>
      <c r="BX39" s="6" t="str">
        <f>IF(OR(FB39=$FB$1,FB39=$FB$2,FB39=$FB$5,FB39=$FB$6,EZ39&gt;0),LHR2.2,"")</f>
        <v/>
      </c>
      <c r="BY39" s="6" t="str">
        <f>IF(OR(EY39=$EY$1,EY39=$EY$4,EY39=$EY$5,EY39=$EY$6,EY39=$EY$7,EZ39&gt;0,FF39=$FF$1,FF39=$FF$2,FF39=$FF$5,FF39=$FF$6,FG39=$FG$1,FG39=$FG$2,FG39=$FG$5,FG39=$FG$6),LHR2.3,"")</f>
        <v/>
      </c>
      <c r="BZ39" s="6" t="str">
        <f>IF(OR(EY39=$EY$1,EY39=$EY$4,EY39=$EY$5,EY39=$EY$6,EY39=$EY$7,EZ39&gt;0,FF39=$FF$1,FF39=$FF$2,FF39=$FF$5,FF39=$FF$6,FG39=$FG$1,FG39=$FG$2,FG39=$FG$5,FG39=$FG$6),LHR2.4,"")</f>
        <v/>
      </c>
      <c r="CA39" s="40" t="str">
        <f>IF(OR(EY39=$EY$1,EY39=$EY$5,EY39=$EY$6,EY39=$EY$7,EZ39&gt;0,FF39=$FF$1,FF39=$FF$2,FF39=$FF$5,FF39=$FF$6,FG39=$FG$1,FG39=$FG$2,FG39=$FG$5,FG39=$FG$6),LHR3.1,"")</f>
        <v/>
      </c>
      <c r="CB39" s="6" t="str">
        <f>IF(OR(FB39=$FB$1,FB39=$FB$5,EZ39&gt;0),LHR3.2,"")</f>
        <v/>
      </c>
      <c r="CC39" s="6" t="str">
        <f>IF(OR(FB39=$FB$1,FB39=$FB$2,FB39=$FB$5,FB39=$FB$6,EZ39&gt;0),LHR3.3,"")</f>
        <v/>
      </c>
      <c r="CD39" s="6" t="str">
        <f>IF(OR(EZ39&gt;0,GA39=$GA$1,FF39=$FF$5,FF39=$FF$6,FF39=$FF$1,FF39=$FF$2,GA39=$GA$2,GA39=$GA$3,GA39=$GA$4),LHR3.4,"")</f>
        <v/>
      </c>
      <c r="CE39" s="6" t="str">
        <f>IF(OR(EZ39&gt;0,GB39=$GB$1,FG39=$FG$5,FG39=$FG$6,FG39=$FG$1,FG39=$FG$2,GB39=$GB$2,GB39=$GB$3,GB39=$GB$4),LHR3.5,"")</f>
        <v/>
      </c>
      <c r="CF39" s="6" t="str">
        <f>IF(OR(EY39=$EY$1,EY39=$EY$4,EY39=$EY$5,EY39=$EY$6,EY39=$EY$7,EZ39&gt;0),LHR3.6,"")</f>
        <v/>
      </c>
      <c r="CG39" s="6" t="str">
        <f>IF(OR(EZ39&gt;0,FC39=$FC$1,FC39=$FC$2,FC39=$FC$3,FC39=$FC$4),LHR3.7,"")</f>
        <v/>
      </c>
      <c r="CH39" s="6" t="str">
        <f>IF(OR(GD39=$GD$1,GD39=$GD$3,EZ39&gt;0),LHR3.8,"")</f>
        <v/>
      </c>
      <c r="CI39" s="6" t="str">
        <f>IF(OR(EZ39&gt;0,FF39=$FF$2,FF39=$FF$6,FE39=$FE$2,FE39=$FE$6,FI39=$FI$2,FI39=$FI$6,FG39=$FG$2,FG39=$FG$6),LHR3.9,"")</f>
        <v/>
      </c>
      <c r="CJ39" s="6" t="str">
        <f>IF(OR(EZ39&gt;0,FA39&gt;0),LHR3.10,"")</f>
        <v/>
      </c>
      <c r="CK39" s="40" t="str">
        <f>IF(OR(EY39=$EY$1,EY39=$EY$6,EY39=$EY$7,EZ39&gt;0,FF39=$FF$1,FF39=$FF$2,FF39=$FF$5,FF39=$FF$6,FG39=$FG$1,FG39=$FG$2,FG39=$FG$5,FG39=$FG$6),LHR4.1,"")</f>
        <v/>
      </c>
      <c r="CL39" s="6" t="str">
        <f>IF(OR(FB39=$FB$1,FB39=$FB$5,EZ39&gt;0),LHR4.2,"")</f>
        <v/>
      </c>
      <c r="CM39" s="6" t="str">
        <f>IF(OR(EZ39&gt;0,GA39=$GA$2,GA39=$GA$4),LHR4.3,"")</f>
        <v/>
      </c>
      <c r="CN39" s="6" t="str">
        <f>IF(OR(EZ39&gt;0,GB39=$GB$2,GB39=$GB$4),LHR4.4,"")</f>
        <v/>
      </c>
      <c r="CO39" s="6" t="str">
        <f>IF(OR(EZ39&gt;0,FC39=$FC$1,FC39=$FC$3,FC39=$FC$4),LHR4.5,"")</f>
        <v/>
      </c>
      <c r="CP39" s="6" t="str">
        <f>IF(OR(GE39=$GE$1,GE39=$GE$2,GE39=$GE$4,GE39=$GE$5),LHR4.6,"")</f>
        <v/>
      </c>
      <c r="CQ39" s="6" t="str">
        <f>IF(OR(EZ39&gt;0,FF39=$FF$2,FF39=$FF$6,FE39=$FE$2,FE39=$FE$6,FI39=$FI$2,FI39=$FI$6,FG39=$FG$2,FG39=$FG$6),LHR4.7,"")</f>
        <v/>
      </c>
      <c r="CR39" s="6" t="str">
        <f>IF(OR(EZ39&gt;0,FG39=$FG$1,FG39=$FG$2,FG39=$FG$5,FG39=$FG$6),LHR4.8,"")</f>
        <v/>
      </c>
      <c r="CS39" s="6" t="str">
        <f>IF(OR(FE39=$FE$1,FE39=$FE$2,FE39=$FE$5,FE39=$FE$6),LHR4.9,"")</f>
        <v/>
      </c>
      <c r="CT39" s="6" t="str">
        <f>IF(OR(FM39=$FM$1,FM39=$FM$3,EZ39&gt;0),LHR4.10,"")</f>
        <v/>
      </c>
      <c r="CU39" s="6" t="str">
        <f>IF(OR(GF39=$GF$2,GF39=$GF$6),LHR4.11,"")</f>
        <v/>
      </c>
      <c r="CV39" s="6" t="str">
        <f>IF(OR(EO39=$EO$1,EO39=$EO$3),LHR4.12,"")</f>
        <v/>
      </c>
      <c r="CW39" s="40" t="str">
        <f>IF(OR(EY39=$EY$1,EY39=$EY$7,EZ39&gt;0,FF39=$FF$1,FF39=$FF$2,FF39=$FF$5,FF39=$FF$6,FG39=$FG$1,FG39=$FG$2,FG39=$FG$5,FG39=$FG$6),LHR5.1,"")</f>
        <v/>
      </c>
      <c r="CX39" s="6" t="str">
        <f>IF(AND(FZ39&gt;0,OR(EY39=$EY$1,EY39=$EY$4,EY39=$EY$5,EY39=$EY$6,EY39=$EY$7)),LHR5.2,"")</f>
        <v/>
      </c>
      <c r="CY39" s="6" t="str">
        <f>IF(OR(EZ39&gt;0,FC39=$FC$1,FC39=$FC$4),LHR5.3,"")</f>
        <v/>
      </c>
      <c r="CZ39" s="6" t="str">
        <f>IF(OR(GE39=$GE$1,GE39=$GE$3,GE39=$GE$4,GE39=$GE$6),LHR5.4,"")</f>
        <v/>
      </c>
      <c r="DA39" s="6" t="str">
        <f>IF(OR(EZ39&gt;0,FF39=$FF$2,FF39=$FF$6,FE39=$FE$2,FE39=$FE$6,FI39=$FI$2,FI39=$FI$6,FG39=$FG$2,FG39=$FG$6),LHR5.5,"")</f>
        <v/>
      </c>
      <c r="DB39" s="6" t="str">
        <f>IF(OR(FG39=$FG$2,FG39=$FG$6),LHR5.6,"")</f>
        <v/>
      </c>
      <c r="DC39" s="6" t="str">
        <f>IF(OR(FI39=$FI$1,FI39=$FI$2,FI39=$FI$5,FI39=$FI$6,FY39&gt;0),LHR5.7,"")</f>
        <v/>
      </c>
      <c r="DD39" s="6" t="str">
        <f>IF(OR(GC39=$GC$1,GC39=$GC$2),LHR5.8,"")</f>
        <v/>
      </c>
      <c r="DE39" s="38">
        <f>IF(OR(GF39="",GF39=$GF$3,GF39=$GF$4,GF39=$GF$7,GF39=$GF$8),LHR5.9,"")</f>
        <v>0.05</v>
      </c>
      <c r="DF39" s="7" t="str">
        <f>IF(E39&lt;2009,"N/A",IF(COUNTIF(BW39:DE39,"&lt;1")=35,"5",IF(COUNTIF(BW39:CV39,"&lt;1")=26,"4",IF(COUNTIF(BW39:CJ39,"&lt;1")=14,"3",IF(COUNTIF(BW39:BZ39,"&lt;1")=4,"2","1")))))</f>
        <v>1</v>
      </c>
      <c r="DG39" s="129">
        <f>IF(DF39="N/A","N/A",IF(DF39="1",SUM(BW39:BZ39)+1,IF(DF39="2",SUM(CA39:CJ39)+2,IF(DF39="3",SUM(CK39:CV39)+3,IF(DF39="4",SUM(CW39:DE39)+4,5)))))</f>
        <v>1</v>
      </c>
      <c r="DH39" s="41" t="str">
        <f>IF(OR(EY39=$EY$1,EY39=$EY$8,EZ39&gt;0,FF39=$FF$1,FF39=$FF$2,FF39=$FF$7,FF39=$FF$8,FG39=$FG$1,FG39=$FG$2,FG39=$FG$7,FG39=$FG$8),ES2.1,"")</f>
        <v/>
      </c>
      <c r="DI39" s="6" t="str">
        <f>IF(OR(FB39=$FB$1,FB39=$FB$2,FB39=$FB$7,FB39=$FB$8,EZ39&gt;0),ES2.2,"")</f>
        <v/>
      </c>
      <c r="DJ39" s="6" t="str">
        <f>IF(OR(EY39=$EY$1,EY39=$EY$8,EZ39&gt;0,FF39=$FF$1,FF39=$FF$2,FF39=$FF$7,FF39=$FF$8,FG39=$FG$1,FG39=$FG$2,FG39=$FG$7,FG39=$FG$8),ES2.3,"")</f>
        <v/>
      </c>
      <c r="DK39" s="6" t="str">
        <f>IF(OR(EY39=$EY$1,EY39=$EY$8,EZ39&gt;0,FF39=$FF$1,FF39=$FF$2,FF39=$FF$7,FF39=$FF$8,FG39=$FG$1,FG39=$FG$2,FG39=$FG$7,FG39=$FG$8),ES2.4,"")</f>
        <v/>
      </c>
      <c r="DL39" s="40" t="str">
        <f>IF(OR(FB39=$FB$1,FB39=$FB$7,EZ39&gt;0),ES3.1,"")</f>
        <v/>
      </c>
      <c r="DM39" s="6" t="str">
        <f>IF(OR(FB39=$FB$1,FB39=$FB$2,FB39=$FB$7,FB39=$FB$8,EZ39&gt;0),ES3.2,"")</f>
        <v/>
      </c>
      <c r="DN39" s="6" t="str">
        <f>IF(OR(EZ39&gt;0,FF39=$FF$1,FF39=$FF$2,FF39=$FF$7,FF39=$FF$8,GA39=$GA$1,GA39=$GA$2,GA39=$GA$5,GA39=$GA$6),ES3.3,"")</f>
        <v/>
      </c>
      <c r="DO39" s="6" t="str">
        <f>IF(OR(EZ39&gt;0,FG39=$FG$1,FG39=$FG$2,FG39=$FG$7,FG39=$FG$8,GB39=$GB$1,GB39=$GB$2,GB39=$GB$5,GB39=$GB$6),ES3.4,"")</f>
        <v/>
      </c>
      <c r="DP39" s="6" t="str">
        <f>IF(OR(EY39=$EY$1,EY39=$EY$8,EZ39&gt;0),ES3.5,"")</f>
        <v/>
      </c>
      <c r="DQ39" s="6" t="str">
        <f>IF(OR(EZ39&gt;0,FC39=$FC$1,FC39=$FC$5),ES3.6,"")</f>
        <v/>
      </c>
      <c r="DR39" s="6" t="str">
        <f>IF(OR(GD39=$GD$1,GD39=$GD$4,EZ39&gt;0),ES3.7,"")</f>
        <v/>
      </c>
      <c r="DS39" s="6" t="str">
        <f>IF(OR(EZ39&gt;0,FF39=$FF$2,FF39=$FF$8,FE39=$FE$2,FE39=$FE$8,FI39=$FI$2,FI39=$FI$8,FG39=$FG$2,FG39=$FG$8),ES3.8,"")</f>
        <v/>
      </c>
      <c r="DT39" s="6" t="str">
        <f>IF(OR(EZ39&gt;0),ES3.9,"")</f>
        <v/>
      </c>
      <c r="DU39" s="40" t="str">
        <f>IF(OR(FB39=$FB$1,FB39=$FB$7,EZ39&gt;0),ES4.1,"")</f>
        <v/>
      </c>
      <c r="DV39" s="6" t="str">
        <f>IF(OR(EZ39&gt;0,GA39=$GA$2,GA39=$GA$6),ES4.2,"")</f>
        <v/>
      </c>
      <c r="DW39" s="6" t="str">
        <f>IF(OR(EZ39&gt;0,GB39=$GB$2,GB39=$GB$6),ES4.3,"")</f>
        <v/>
      </c>
      <c r="DX39" s="6" t="str">
        <f>IF(OR(GE39=$GE$1,GE39=$GE$2,GE39=$GE$7,GE39=$GE$8),ES4.4,"")</f>
        <v/>
      </c>
      <c r="DY39" s="6" t="str">
        <f>IF(OR(EZ39&gt;0,FF39=$FF$2,FF39=$FF$8,FE39=$FE$2,FE39=$FE$8,FI39=$FI$2,FI39=$FI$8,FG39=$FG$2,FG39=$FG$8),ES4.5,"")</f>
        <v/>
      </c>
      <c r="DZ39" s="6" t="str">
        <f>IF(OR(EZ39&gt;0,FG39=$FG$1,FG39=$FG$2,FG39=$FG$7,FG39=$FG$8),ES4.6,"")</f>
        <v/>
      </c>
      <c r="EA39" s="6" t="str">
        <f>IF(OR(FE39=$FE$1,FE39=$FE$2,FE39=$FE$7,FE39=$FE$8),ES4.7,"")</f>
        <v/>
      </c>
      <c r="EB39" s="6" t="str">
        <f>IF(OR(FM39=$FM$1,FM39=$FM$4,EZ39&gt;0),ES4.8,"")</f>
        <v/>
      </c>
      <c r="EC39" s="6" t="str">
        <f>IF(OR(GF39=$GF$2,GF39=$GF$8),ES4.9,"")</f>
        <v/>
      </c>
      <c r="ED39" s="6" t="str">
        <f>IF(OR(EO39=$EO$1,EO39=$EO$3),ES4.10,"")</f>
        <v/>
      </c>
      <c r="EE39" s="40" t="str">
        <f>IF(OR(AND(FZ39&gt;0,EY39=$EY$1), AND(FZ39&gt;0,EY39=$EY$8)),ES5.1,"")</f>
        <v/>
      </c>
      <c r="EF39" s="6" t="str">
        <f>IF(OR(GE39=$GE$1,GE39=$GE$3,GE39=$GE$7,GE39=$GE$9),ES5.2,"")</f>
        <v/>
      </c>
      <c r="EG39" s="6" t="str">
        <f>IF(OR(EZ39&gt;0,FF39=$FF$2,FF39=$FF$8,FE39=$FE$2,FE39=$FE$8,FI39=$FI$2,FI39=$FI$8,FG39=$FG$2,FG39=$FG$8),ES5.3,"")</f>
        <v/>
      </c>
      <c r="EH39" s="6" t="str">
        <f>IF(OR(FG39=$FG$2,FG39=$FG$8),ES5.4,"")</f>
        <v/>
      </c>
      <c r="EI39" s="6" t="str">
        <f>IF(OR(FI39=$FI$1,FI39=$FI$2,FI39=$FI$7,FI39=$FI$8,FY39&gt;0),ES5.5,"")</f>
        <v/>
      </c>
      <c r="EJ39" s="6" t="str">
        <f>IF(OR(GC39=$GC$1,GC39=$GC$3),ES5.6,"")</f>
        <v/>
      </c>
      <c r="EK39" s="38">
        <f>IF(OR(GF39="",GF39=$GF$3,GF39=$GF$4,GF39=$GF$5,GF39=$GF$6),ES5.7,"")</f>
        <v>0.1</v>
      </c>
      <c r="EL39" s="104" t="str">
        <f>IF(E39&lt;2010,"N/A",IF(COUNTIF(DH39:EK39,"&lt;1")=30,"5",IF(COUNTIF(DH39:ED39,"&lt;1")=23,"4",IF(COUNTIF(DH39:DT39,"&lt;1")=13,"3",IF(COUNTIF(DH39:DK39,"&lt;1")=4,"2","1")))))</f>
        <v>1</v>
      </c>
      <c r="EM39" s="129">
        <f>IF(EL39="N/A","N/A",IF(EL39="1",SUM(DH39:DK39)+1,IF(EL39="2",SUM(DL39:DT39)+2,IF(EL39="3",SUM(DU39:ED39)+3,IF(EL39="4",SUM(EE39:EK39)+4,5)))))</f>
        <v>1</v>
      </c>
      <c r="EN39" s="1"/>
      <c r="EO39" s="43"/>
      <c r="EP39" s="1"/>
      <c r="EQ39" s="1"/>
      <c r="ER39" s="43"/>
      <c r="ES39" s="1"/>
      <c r="ET39" s="1"/>
      <c r="EV39" s="44"/>
      <c r="FC39" s="44"/>
      <c r="FE39" s="1"/>
      <c r="FI39" s="44"/>
      <c r="FK39" s="1"/>
      <c r="FL39" s="1"/>
      <c r="FM39" s="1"/>
      <c r="FN39" s="1"/>
      <c r="FO39" s="1"/>
      <c r="FT39" s="1"/>
      <c r="FU39" s="1"/>
      <c r="FX39" s="44"/>
      <c r="FY39" s="1"/>
      <c r="FZ39" s="44"/>
      <c r="GA39" s="43"/>
      <c r="GB39" s="1"/>
      <c r="GC39" s="44"/>
      <c r="GF39" s="45"/>
      <c r="GG39" s="74" t="s">
        <v>162</v>
      </c>
      <c r="GH39" s="42">
        <f>COUNTIF(EO39:GF39,"*")</f>
        <v>0</v>
      </c>
    </row>
    <row r="40" spans="1:190" s="42" customFormat="1" x14ac:dyDescent="0.25">
      <c r="A40" s="42" t="e">
        <f>VLOOKUP(C40,Sheet1!$A$1:$B$65,2,)</f>
        <v>#N/A</v>
      </c>
      <c r="B40" s="46" t="s">
        <v>304</v>
      </c>
      <c r="C40" s="47" t="s">
        <v>305</v>
      </c>
      <c r="D40" s="47"/>
      <c r="E40" s="61">
        <v>2013</v>
      </c>
      <c r="F40" s="5" t="str">
        <f>IF(OR(ER40=$ER$1,ER40=$ER$2,ER40=$ER$3,ER40=$ER$6,ER40=$ER$7,ES40&gt;0,EW40&gt;0,EY40&gt;0,EU40&gt;0,EZ40&gt;0,FD40&gt;0,FF40&gt;0,FG40&gt;0,FI40&gt;0,FE40&gt;0),SM_2.1,"")</f>
        <v/>
      </c>
      <c r="G40" s="5" t="str">
        <f>IF(OR(EO40=$EO$4,EQ40&gt;0,ER40=$ER$1, ER40=$ER$2,ER40=$ER$3,ER40=$ER$4,ES40&gt;0,EV40&gt;0,EZ40&gt;0,FD40&gt;0,FF40&gt;0,FG40&gt;0,FI40&gt;0,FE40&gt;0),SM_2.2,"")</f>
        <v/>
      </c>
      <c r="H40" s="6" t="str">
        <f>IF(OR(EO40&gt;0,EP40&gt;0,EQ40&gt;0,ER40=$ER$1,ER40=$ER$2,ER40=$ER$3,ER40=$ER$4,ER40=$ER$6,ER40=$ER$7,ES40&gt;0,ET40&gt;0,EV40&gt;0,EZ40&gt;0,FD40&gt;0,FF40&gt;0,FG40&gt;0,FI40&gt;0,FE40&gt;0),SM_2.3,"")</f>
        <v/>
      </c>
      <c r="I40" s="38" t="str">
        <f>IF(OR(ER40=$ER$1,ER40=$ER$2,ER40=$ER$3,ER40=$ER$6,ER40=$ER$7,ES40&gt;0,EW40=$EW$2,EW40=$EW$3,EW40=$EW$4,EY40&gt;0,EU40&gt;0,EZ40&gt;0,FD40&gt;0,FF40&gt;0,FG40&gt;0,FI40&gt;0,FE40&gt;0),SM_2.4,"")</f>
        <v/>
      </c>
      <c r="J40" s="6" t="str">
        <f>IF(OR(ER40=$ER$3,EW40=$EW$2,EW40=$EW$3,EW40=$EW$4,EY40&gt;0,EU40&gt;0,EZ40&gt;0,FD40&gt;0,FF40&gt;0,FG40&gt;0,FI40&gt;0,FE40&gt;0),SM_3.1,"")</f>
        <v/>
      </c>
      <c r="K40" s="6" t="str">
        <f>IF(OR(EZ40&gt;0,FD40&gt;0,FF40&gt;0,FG40&gt;0,FI40&gt;0,FE40&gt;0),SM_3.2,"")</f>
        <v/>
      </c>
      <c r="L40" s="38" t="str">
        <f>IF(OR(ER40=$ER$1,ER40=$ER$3,ER40=$ER$6,ER40=$ER$7,EV40&gt;0,EW40=$EW$2,EW40=$EW$3,EW40=$EW$4,EY40&gt;0,EU40&gt;0,EZ40&gt;0,FD40&gt;0,FF40&gt;0,FG40&gt;0,FI40&gt;0,FE40&gt;0),SM_3.3,"")</f>
        <v/>
      </c>
      <c r="M40" s="6" t="str">
        <f>IF(OR(ES40&gt;0,EU40&gt;1),SM_4.1,"")</f>
        <v/>
      </c>
      <c r="N40" s="6" t="str">
        <f>IF(OR(EZ40&gt;0,FD40=$FD$2,FF40=$FF$2,FF40=$FF$4,FF40=$FF$6,FF40=$FF$8,FG40&gt;0,FI40&gt;0,FE40&gt;0),SM_4.2,"")</f>
        <v/>
      </c>
      <c r="O40" s="6" t="str">
        <f>IF(OR(EZ40&gt;0,FD40=$FD$2,FE40=$FE$2,FE40=$FE$4,FE40=$FE$6,FE40=$FE$8,FF40=$FF$2,FF40=$FF$4,FF40=$FF$6,FF40=$FF$8,FG40=$FG$2,FG40=$FG$4,FG40=$FG$6,FG40=$FG$8,FI40=$FI$2,FI40=$FI$4,FI40=$FI$6,FI40=$FI$8),SM_4.3,"")</f>
        <v/>
      </c>
      <c r="P40" s="6" t="str">
        <f>IF(OR(FD40&gt;0,FI40&gt;0),SM_4.4,"")</f>
        <v/>
      </c>
      <c r="Q40" s="38" t="str">
        <f>IF(OR(FQ40=$FQ$2,FQ40=$FQ$1),SM_4.5,"")</f>
        <v/>
      </c>
      <c r="R40" s="6" t="str">
        <f>IF(OR(ET40&gt;0),SM_5.1,"")</f>
        <v/>
      </c>
      <c r="S40" s="6" t="str">
        <f>IF(OR(FB40&gt;0),SM_5.2,"")</f>
        <v/>
      </c>
      <c r="T40" s="6" t="str">
        <f>IF(OR(FR40=$FR$1,FR40=$FR$2),SM_5.3,"")</f>
        <v/>
      </c>
      <c r="U40" s="38" t="str">
        <f>IF(OR(FY40&gt;0),SM_5.4,"")</f>
        <v/>
      </c>
      <c r="V40" s="94" t="str">
        <f>IF(COUNTIF(F40:U40,"&lt;1")=16,"5",IF(COUNTIF(F40:Q40,"&lt;1")=12,"4",IF(COUNTIF(F40:L40,"&lt;1")=7,"3",IF(COUNTIF(F40:I40,"&lt;1")=4,"2","1"))))</f>
        <v>1</v>
      </c>
      <c r="W40" s="129">
        <f>IF(V40="1",SUM(F40:I40)+1,IF(V40="2",SUM(J40:L40)+2,IF(V40="3",SUM(M40:Q40)+3,IF(V40="4",SUM(R40:U40)+4,5))))</f>
        <v>1</v>
      </c>
      <c r="X40" s="5" t="str">
        <f>IF(OR(EO40&gt;0,EP40&gt;0,EQ40&gt;0,ER40=$ER$1,ER40=$ER$2,ER40=$ER$3,ER40=$ER$4,ER40=$ER$6,ER40=$ER$7,ER40=$ER$8,ES40&gt;0,ET40&gt;0,EV40&gt;0,EZ40&gt;0,FD40&gt;0,FF40&gt;0,FG40&gt;0,FI40&gt;0,FE40&gt;0),SS_2.1,"")</f>
        <v/>
      </c>
      <c r="Y40" s="5" t="str">
        <f>IF(OR(EO40=$EO$1,ER40=$ER$1,ER40=$ER$6,ER40=$ER$7,ER40=$ER$8,FJ40&gt;0),SS_2.2,"")</f>
        <v/>
      </c>
      <c r="Z40" s="38" t="str">
        <f>IF(OR(FJ40&gt;0,FO40&gt;0),SS_2.3,"")</f>
        <v/>
      </c>
      <c r="AA40" s="5" t="str">
        <f>IF(OR(FN40&gt;0,FJ40=$FJ$2,FJ40=$FJ$3),SS_3.1,"")</f>
        <v/>
      </c>
      <c r="AB40" s="6" t="str">
        <f>IF(OR(FK40&gt;0),SS_3.2,"")</f>
        <v/>
      </c>
      <c r="AC40" s="38" t="str">
        <f>IF(OR(ES40&gt;0,ER40=$ER$1,ER40=$ER$4,ER40=$ER$8,FL40&gt;0),SS_3.3,"")</f>
        <v/>
      </c>
      <c r="AD40" s="6" t="str">
        <f>IF(AND(FK40&gt;0,FJ40=$FJ$2,FJ40=$FJ$3),SS_4.1,"")</f>
        <v/>
      </c>
      <c r="AE40" s="6" t="str">
        <f>IF(OR(FJ40=$FJ$2,FJ40=$FJ$3,EZ40&gt;0,FN40&gt;0),SS_4.2,"")</f>
        <v/>
      </c>
      <c r="AF40" s="6" t="str">
        <f>IF(OR(EU40&gt;0,EW40=$EW$2,EW40=$EW$3,EW40=$EW$4,EY40&gt;0,EZ40&gt;0),SS_4.3,"")</f>
        <v/>
      </c>
      <c r="AG40" s="6" t="str">
        <f>IF(OR(FJ40=$FJ$3,FQ40&gt;0,EZ40&gt;0),SS_4.4,"")</f>
        <v/>
      </c>
      <c r="AH40" s="6" t="str">
        <f>IF(OR(FE40&gt;0,FF40&gt;0,FG40&gt;0,FD40&gt;0,EZ40&gt;0,FI40&gt;0),SS_4.5,"")</f>
        <v/>
      </c>
      <c r="AI40" s="38" t="str">
        <f>IF(OR(EV40&gt;0,FZ40&gt;0,FH40&gt;0,FD40&gt;0,FI40&gt;0),SS_4.6,"")</f>
        <v/>
      </c>
      <c r="AJ40" s="5" t="str">
        <f>IF(OR(FK40=$FK$3,FZ40=$FZ$1),SS_5.1,"")</f>
        <v/>
      </c>
      <c r="AK40" s="6" t="str">
        <f>IF(OR(FZ40=$FZ$1,FZ40=$FZ$2,FZ40=$FZ$4,FZ40=$FZ$5,FZ40=$FZ$7),SS_5.2,"")</f>
        <v/>
      </c>
      <c r="AL40" s="6" t="str">
        <f>IF(OR(FZ40=$FZ$4,FY40&gt;0,ER40=$ER$8),SS_5.3,"")</f>
        <v/>
      </c>
      <c r="AM40" s="6" t="str">
        <f>IF(FP40&gt;0,SS_5.4,"")</f>
        <v/>
      </c>
      <c r="AN40" s="94" t="str">
        <f>IF(COUNTIF(X40:AM40,"&lt;1")=16,"5",IF(COUNTIF(X40:AI40,"&lt;1")=12,"4",IF(COUNTIF(X40:AC40,"&lt;1")=6,"3",IF(COUNTIF(X40:Z40,"&lt;1")=3,"2","1"))))</f>
        <v>1</v>
      </c>
      <c r="AO40" s="129">
        <f>IF(AN40="1",SUM(X40:Z40)+1,IF(AN40="2",SUM(AA40:AC40)+2,IF(AN40="3",SUM(AD40:AI40)+3,IF(AN40="4",SUM(AJ40:AM40)+4,5))))</f>
        <v>1</v>
      </c>
      <c r="AP40" s="5" t="str">
        <f>IF(OR(ES40&gt;0,ER40=$ER$1,EO40&gt;0,EP40&gt;0,EQ40&gt;0,EU40&gt;0,EV40&gt;0,FV40&gt;0,FD40&gt;0),CM2.1,"")</f>
        <v/>
      </c>
      <c r="AQ40" s="6" t="str">
        <f>IF(OR(ES40&gt;0,ER40=$ER$1,ER40=$ER$5,ER40=$ER$3,ER40=$ER$8,ER40=$ER$9,FS40=$FS$3,FS40=$FS$4),CM2.2,"")</f>
        <v/>
      </c>
      <c r="AR40" s="6" t="str">
        <f>IF(OR(ES40&gt;0,ER40&gt;0,FV40&gt;0),CM2.3,"")</f>
        <v/>
      </c>
      <c r="AS40" s="38" t="str">
        <f>IF(OR(ES40&gt;0,ER40=$ER$1,ER40=$ER$3,ER40=$ER$8,ER40=$ER$9,FT40&gt;0),CM2.4,"")</f>
        <v/>
      </c>
      <c r="AT40" s="6" t="str">
        <f>IF(OR(FS40&gt;0),CM3.1,"")</f>
        <v/>
      </c>
      <c r="AU40" s="6" t="str">
        <f>IF(ER40=$ER$9,CM3.2,"")</f>
        <v/>
      </c>
      <c r="AV40" s="6" t="str">
        <f>IF(OR(FS40=$FS$3,FS40=$FS$4),CM3.3,"")</f>
        <v/>
      </c>
      <c r="AW40" s="6" t="str">
        <f>IF(OR(FQ40=$FQ$1,FQ40=$FQ$4,FR40=$FR$1,FR40=$FR$4),CM3.4,"")</f>
        <v/>
      </c>
      <c r="AX40" s="38" t="str">
        <f>IF(OR(FZ40=$FZ$1,FZ40=$FZ$2,FT40=$FT$3,FT40=$FT$2),CM3.5,"")</f>
        <v/>
      </c>
      <c r="AY40" s="6" t="str">
        <f>IF(OR(FS40&gt;0),CM4.1,"")</f>
        <v/>
      </c>
      <c r="AZ40" s="6" t="str">
        <f>IF(OR(FV40=$FV$2),CM4.2,"")</f>
        <v/>
      </c>
      <c r="BA40" s="38" t="str">
        <f>IF(OR(FZ40&gt;0,FT40=$FT$3),CM4.3,"")</f>
        <v/>
      </c>
      <c r="BB40" s="6" t="str">
        <f>IF(OR(FT40=$FT$3,FV40=$FV$3),CM5.1,"")</f>
        <v/>
      </c>
      <c r="BC40" s="6" t="str">
        <f>IF(OR(AND(FX40&gt;0,FQ40=$FQ$4), AND(FX40&gt;0,FQ40=$FQ$1)),CM5.2,"")</f>
        <v/>
      </c>
      <c r="BD40" s="6" t="str">
        <f>IF(OR(FZ40&gt;0),CM5.3,"")</f>
        <v/>
      </c>
      <c r="BE40" s="38" t="str">
        <f>IF(FU40=$FU$2,CM5.4,"")</f>
        <v/>
      </c>
      <c r="BF40" s="94" t="str">
        <f>IF(COUNTIF(AP40:BE40,"&lt;1")=16,"5",IF(COUNTIF(AP40:BA40,"&lt;1")=12,"4",IF(COUNTIF(AP40:AX40,"&lt;1")=9,"3",IF(COUNTIF(AP40:AS40,"&lt;1")=4,"2","1"))))</f>
        <v>1</v>
      </c>
      <c r="BG40" s="129">
        <f>IF(BF40="1",SUM(AP40:AS40)+1,IF(BF40="2",SUM(AT40:AX40)+2,IF(BF40="3",SUM(AY40:BA40)+3,IF(BF40="4",SUM(BB40:BE40)+4,5))))</f>
        <v>1</v>
      </c>
      <c r="BH40" s="5" t="str">
        <f>IF(OR(ER40=$ER$1,ER40=$ER$6,ER40=$ER$7,ER40=$ER$9,ES40&gt;0,EX40&gt;0,FD40&gt;0,FZ40&gt;0,EW40&gt;0,EY40&gt;0,EZ40&gt;0,EV40&gt;0,EU40&gt;0,FE40&gt;0,FF40&gt;0,FG40&gt;0,FI40&gt;0),SRM2.1,"")</f>
        <v/>
      </c>
      <c r="BI40" s="5" t="str">
        <f>IF(OR(FD40&gt;0,FZ40&gt;0,ER40=$ER$7,EW40&gt;0,EX40&gt;0,EY40&gt;0,EZ40&gt;0,FE40&gt;0,FF40&gt;0,FG40&gt;0,FI40&gt;0),SRM2.2,"")</f>
        <v/>
      </c>
      <c r="BJ40" s="6" t="str">
        <f>IF(OR(FX40&gt;0,FZ40&gt;0),SRM2.3,"")</f>
        <v/>
      </c>
      <c r="BK40" s="6" t="str">
        <f>IF(OR(FF40&gt;0,FD40&gt;0,FE40&gt;0,FZ40&gt;0,FG40&gt;0,FI40&gt;0),SRM2.4,"")</f>
        <v/>
      </c>
      <c r="BL40" s="39" t="str">
        <f>IF(OR(FD40&gt;0,FZ40&gt;0,ER40=$ER$7,FE40&gt;0,FF40&gt;0,FG40&gt;0,FI40&gt;0,FP40&gt;0),SRM3.1,"")</f>
        <v/>
      </c>
      <c r="BM40" s="6" t="str">
        <f>IF(OR(FD40&gt;0,FZ40&gt;0,ER40=$ER$7,EW40=$EW$2,EW40=$EW$3,EW40=$EW$4,EX40&gt;0,EY40&gt;0,EZ40&gt;0,FE40&gt;0,FF40&gt;0,FG40&gt;0,FI40&gt;0),SRM3.2,"")</f>
        <v/>
      </c>
      <c r="BN40" s="6" t="str">
        <f>IF(OR(FP40&gt;0,FZ40&gt;0),SRM3.3,"")</f>
        <v/>
      </c>
      <c r="BO40" s="40" t="str">
        <f>IF(OR(FZ40&gt;1),SRM4.1,"")</f>
        <v/>
      </c>
      <c r="BP40" s="6" t="str">
        <f>IF(OR(ER40=$ER$8,ER40=$ER$9,EV40&gt;0,FQ40&gt;0,FR40&gt;0),SRM4.2,"")</f>
        <v/>
      </c>
      <c r="BQ40" s="6" t="str">
        <f>IF(OR(FW40&gt;0),SRM4.3,"")</f>
        <v/>
      </c>
      <c r="BR40" s="40" t="str">
        <f>IF(OR(GD40&gt;0,GE40&gt;0),SRM5.1,"")</f>
        <v/>
      </c>
      <c r="BS40" s="6" t="str">
        <f>IF(OR(ER40=$ER$8,ER40=$ER$9,FZ40&gt;0),SRM5.2,"")</f>
        <v/>
      </c>
      <c r="BT40" s="6" t="str">
        <f>IF(OR(ER40=$ER$8,ER40=$ER$9,FY40&gt;0,FZ40&gt;0),SRM5.3,"")</f>
        <v/>
      </c>
      <c r="BU40" s="94" t="str">
        <f>IF(COUNTIF(BH40:BT40,"&lt;1")=13,"5",IF(COUNTIF(BH40:BQ40,"&lt;1")=10,"4",IF(COUNTIF(BH40:BN40,"&lt;1")=7,"3",IF(COUNTIF(BH40:BK40,"&lt;1")=4,"2","1"))))</f>
        <v>1</v>
      </c>
      <c r="BV40" s="129">
        <f>IF(BU40="1",SUM(BH40:BK40)+1,IF(BU40="2",SUM(BL40:BN40)+2,IF(BU40="3",SUM(BO40:BQ40)+3,IF(BU40="4",SUM(BR40:BT40)+4,5))))</f>
        <v>1</v>
      </c>
      <c r="BW40" s="41" t="str">
        <f>IF(OR(EY40=$EY$1,EY40=$EY$4,EY40=$EY$5,EY40=$EY$6,EY40=$EY$7,EZ40&gt;0,FF40=$FF$1,FF40=$FF$2,FF40=$FF$5,FF40=$FF$6,FG40=$FG$1,FG40=$FG$2,FG40=$FG$5,FG40=$FG$6),LHR2.1,"")</f>
        <v/>
      </c>
      <c r="BX40" s="6" t="str">
        <f>IF(OR(FB40=$FB$1,FB40=$FB$2,FB40=$FB$5,FB40=$FB$6,EZ40&gt;0),LHR2.2,"")</f>
        <v/>
      </c>
      <c r="BY40" s="6" t="str">
        <f>IF(OR(EY40=$EY$1,EY40=$EY$4,EY40=$EY$5,EY40=$EY$6,EY40=$EY$7,EZ40&gt;0,FF40=$FF$1,FF40=$FF$2,FF40=$FF$5,FF40=$FF$6,FG40=$FG$1,FG40=$FG$2,FG40=$FG$5,FG40=$FG$6),LHR2.3,"")</f>
        <v/>
      </c>
      <c r="BZ40" s="6" t="str">
        <f>IF(OR(EY40=$EY$1,EY40=$EY$4,EY40=$EY$5,EY40=$EY$6,EY40=$EY$7,EZ40&gt;0,FF40=$FF$1,FF40=$FF$2,FF40=$FF$5,FF40=$FF$6,FG40=$FG$1,FG40=$FG$2,FG40=$FG$5,FG40=$FG$6),LHR2.4,"")</f>
        <v/>
      </c>
      <c r="CA40" s="40" t="str">
        <f>IF(OR(EY40=$EY$1,EY40=$EY$5,EY40=$EY$6,EY40=$EY$7,EZ40&gt;0,FF40=$FF$1,FF40=$FF$2,FF40=$FF$5,FF40=$FF$6,FG40=$FG$1,FG40=$FG$2,FG40=$FG$5,FG40=$FG$6),LHR3.1,"")</f>
        <v/>
      </c>
      <c r="CB40" s="6" t="str">
        <f>IF(OR(FB40=$FB$1,FB40=$FB$5,EZ40&gt;0),LHR3.2,"")</f>
        <v/>
      </c>
      <c r="CC40" s="6" t="str">
        <f>IF(OR(FB40=$FB$1,FB40=$FB$2,FB40=$FB$5,FB40=$FB$6,EZ40&gt;0),LHR3.3,"")</f>
        <v/>
      </c>
      <c r="CD40" s="6" t="str">
        <f>IF(OR(EZ40&gt;0,GA40=$GA$1,FF40=$FF$5,FF40=$FF$6,FF40=$FF$1,FF40=$FF$2,GA40=$GA$2,GA40=$GA$3,GA40=$GA$4),LHR3.4,"")</f>
        <v/>
      </c>
      <c r="CE40" s="6" t="str">
        <f>IF(OR(EZ40&gt;0,GB40=$GB$1,FG40=$FG$5,FG40=$FG$6,FG40=$FG$1,FG40=$FG$2,GB40=$GB$2,GB40=$GB$3,GB40=$GB$4),LHR3.5,"")</f>
        <v/>
      </c>
      <c r="CF40" s="6" t="str">
        <f>IF(OR(EY40=$EY$1,EY40=$EY$4,EY40=$EY$5,EY40=$EY$6,EY40=$EY$7,EZ40&gt;0),LHR3.6,"")</f>
        <v/>
      </c>
      <c r="CG40" s="6" t="str">
        <f>IF(OR(EZ40&gt;0,FC40=$FC$1,FC40=$FC$2,FC40=$FC$3,FC40=$FC$4),LHR3.7,"")</f>
        <v/>
      </c>
      <c r="CH40" s="6" t="str">
        <f>IF(OR(GD40=$GD$1,GD40=$GD$3,EZ40&gt;0),LHR3.8,"")</f>
        <v/>
      </c>
      <c r="CI40" s="6" t="str">
        <f>IF(OR(EZ40&gt;0,FF40=$FF$2,FF40=$FF$6,FE40=$FE$2,FE40=$FE$6,FI40=$FI$2,FI40=$FI$6,FG40=$FG$2,FG40=$FG$6),LHR3.9,"")</f>
        <v/>
      </c>
      <c r="CJ40" s="6" t="str">
        <f>IF(OR(EZ40&gt;0,FA40&gt;0),LHR3.10,"")</f>
        <v/>
      </c>
      <c r="CK40" s="40" t="str">
        <f>IF(OR(EY40=$EY$1,EY40=$EY$6,EY40=$EY$7,EZ40&gt;0,FF40=$FF$1,FF40=$FF$2,FF40=$FF$5,FF40=$FF$6,FG40=$FG$1,FG40=$FG$2,FG40=$FG$5,FG40=$FG$6),LHR4.1,"")</f>
        <v/>
      </c>
      <c r="CL40" s="6" t="str">
        <f>IF(OR(FB40=$FB$1,FB40=$FB$5,EZ40&gt;0),LHR4.2,"")</f>
        <v/>
      </c>
      <c r="CM40" s="6" t="str">
        <f>IF(OR(EZ40&gt;0,GA40=$GA$2,GA40=$GA$4),LHR4.3,"")</f>
        <v/>
      </c>
      <c r="CN40" s="6" t="str">
        <f>IF(OR(EZ40&gt;0,GB40=$GB$2,GB40=$GB$4),LHR4.4,"")</f>
        <v/>
      </c>
      <c r="CO40" s="6" t="str">
        <f>IF(OR(EZ40&gt;0,FC40=$FC$1,FC40=$FC$3,FC40=$FC$4),LHR4.5,"")</f>
        <v/>
      </c>
      <c r="CP40" s="6" t="str">
        <f>IF(OR(GE40=$GE$1,GE40=$GE$2,GE40=$GE$4,GE40=$GE$5),LHR4.6,"")</f>
        <v/>
      </c>
      <c r="CQ40" s="6" t="str">
        <f>IF(OR(EZ40&gt;0,FF40=$FF$2,FF40=$FF$6,FE40=$FE$2,FE40=$FE$6,FI40=$FI$2,FI40=$FI$6,FG40=$FG$2,FG40=$FG$6),LHR4.7,"")</f>
        <v/>
      </c>
      <c r="CR40" s="6" t="str">
        <f>IF(OR(EZ40&gt;0,FG40=$FG$1,FG40=$FG$2,FG40=$FG$5,FG40=$FG$6),LHR4.8,"")</f>
        <v/>
      </c>
      <c r="CS40" s="6" t="str">
        <f>IF(OR(FE40=$FE$1,FE40=$FE$2,FE40=$FE$5,FE40=$FE$6),LHR4.9,"")</f>
        <v/>
      </c>
      <c r="CT40" s="6" t="str">
        <f>IF(OR(FM40=$FM$1,FM40=$FM$3,EZ40&gt;0),LHR4.10,"")</f>
        <v/>
      </c>
      <c r="CU40" s="6" t="str">
        <f>IF(OR(GF40=$GF$2,GF40=$GF$6),LHR4.11,"")</f>
        <v/>
      </c>
      <c r="CV40" s="6" t="str">
        <f>IF(OR(EO40=$EO$1,EO40=$EO$3),LHR4.12,"")</f>
        <v/>
      </c>
      <c r="CW40" s="40" t="str">
        <f>IF(OR(EY40=$EY$1,EY40=$EY$7,EZ40&gt;0,FF40=$FF$1,FF40=$FF$2,FF40=$FF$5,FF40=$FF$6,FG40=$FG$1,FG40=$FG$2,FG40=$FG$5,FG40=$FG$6),LHR5.1,"")</f>
        <v/>
      </c>
      <c r="CX40" s="6" t="str">
        <f>IF(AND(FZ40&gt;0,OR(EY40=$EY$1,EY40=$EY$4,EY40=$EY$5,EY40=$EY$6,EY40=$EY$7)),LHR5.2,"")</f>
        <v/>
      </c>
      <c r="CY40" s="6" t="str">
        <f>IF(OR(EZ40&gt;0,FC40=$FC$1,FC40=$FC$4),LHR5.3,"")</f>
        <v/>
      </c>
      <c r="CZ40" s="6" t="str">
        <f>IF(OR(GE40=$GE$1,GE40=$GE$3,GE40=$GE$4,GE40=$GE$6),LHR5.4,"")</f>
        <v/>
      </c>
      <c r="DA40" s="6" t="str">
        <f>IF(OR(EZ40&gt;0,FF40=$FF$2,FF40=$FF$6,FE40=$FE$2,FE40=$FE$6,FI40=$FI$2,FI40=$FI$6,FG40=$FG$2,FG40=$FG$6),LHR5.5,"")</f>
        <v/>
      </c>
      <c r="DB40" s="6" t="str">
        <f>IF(OR(FG40=$FG$2,FG40=$FG$6),LHR5.6,"")</f>
        <v/>
      </c>
      <c r="DC40" s="6" t="str">
        <f>IF(OR(FI40=$FI$1,FI40=$FI$2,FI40=$FI$5,FI40=$FI$6,FY40&gt;0),LHR5.7,"")</f>
        <v/>
      </c>
      <c r="DD40" s="6" t="str">
        <f>IF(OR(GC40=$GC$1,GC40=$GC$2),LHR5.8,"")</f>
        <v/>
      </c>
      <c r="DE40" s="38">
        <f>IF(OR(GF40="",GF40=$GF$3,GF40=$GF$4,GF40=$GF$7,GF40=$GF$8),LHR5.9,"")</f>
        <v>0.05</v>
      </c>
      <c r="DF40" s="7" t="str">
        <f>IF(E40&lt;2009,"N/A",IF(COUNTIF(BW40:DE40,"&lt;1")=35,"5",IF(COUNTIF(BW40:CV40,"&lt;1")=26,"4",IF(COUNTIF(BW40:CJ40,"&lt;1")=14,"3",IF(COUNTIF(BW40:BZ40,"&lt;1")=4,"2","1")))))</f>
        <v>1</v>
      </c>
      <c r="DG40" s="129">
        <f>IF(DF40="N/A","N/A",IF(DF40="1",SUM(BW40:BZ40)+1,IF(DF40="2",SUM(CA40:CJ40)+2,IF(DF40="3",SUM(CK40:CV40)+3,IF(DF40="4",SUM(CW40:DE40)+4,5)))))</f>
        <v>1</v>
      </c>
      <c r="DH40" s="41" t="str">
        <f>IF(OR(EY40=$EY$1,EY40=$EY$8,EZ40&gt;0,FF40=$FF$1,FF40=$FF$2,FF40=$FF$7,FF40=$FF$8,FG40=$FG$1,FG40=$FG$2,FG40=$FG$7,FG40=$FG$8),ES2.1,"")</f>
        <v/>
      </c>
      <c r="DI40" s="6" t="str">
        <f>IF(OR(FB40=$FB$1,FB40=$FB$2,FB40=$FB$7,FB40=$FB$8,EZ40&gt;0),ES2.2,"")</f>
        <v/>
      </c>
      <c r="DJ40" s="6" t="str">
        <f>IF(OR(EY40=$EY$1,EY40=$EY$8,EZ40&gt;0,FF40=$FF$1,FF40=$FF$2,FF40=$FF$7,FF40=$FF$8,FG40=$FG$1,FG40=$FG$2,FG40=$FG$7,FG40=$FG$8),ES2.3,"")</f>
        <v/>
      </c>
      <c r="DK40" s="6" t="str">
        <f>IF(OR(EY40=$EY$1,EY40=$EY$8,EZ40&gt;0,FF40=$FF$1,FF40=$FF$2,FF40=$FF$7,FF40=$FF$8,FG40=$FG$1,FG40=$FG$2,FG40=$FG$7,FG40=$FG$8),ES2.4,"")</f>
        <v/>
      </c>
      <c r="DL40" s="40" t="str">
        <f>IF(OR(FB40=$FB$1,FB40=$FB$7,EZ40&gt;0),ES3.1,"")</f>
        <v/>
      </c>
      <c r="DM40" s="6" t="str">
        <f>IF(OR(FB40=$FB$1,FB40=$FB$2,FB40=$FB$7,FB40=$FB$8,EZ40&gt;0),ES3.2,"")</f>
        <v/>
      </c>
      <c r="DN40" s="6" t="str">
        <f>IF(OR(EZ40&gt;0,FF40=$FF$1,FF40=$FF$2,FF40=$FF$7,FF40=$FF$8,GA40=$GA$1,GA40=$GA$2,GA40=$GA$5,GA40=$GA$6),ES3.3,"")</f>
        <v/>
      </c>
      <c r="DO40" s="6" t="str">
        <f>IF(OR(EZ40&gt;0,FG40=$FG$1,FG40=$FG$2,FG40=$FG$7,FG40=$FG$8,GB40=$GB$1,GB40=$GB$2,GB40=$GB$5,GB40=$GB$6),ES3.4,"")</f>
        <v/>
      </c>
      <c r="DP40" s="6" t="str">
        <f>IF(OR(EY40=$EY$1,EY40=$EY$8,EZ40&gt;0),ES3.5,"")</f>
        <v/>
      </c>
      <c r="DQ40" s="6" t="str">
        <f>IF(OR(EZ40&gt;0,FC40=$FC$1,FC40=$FC$5),ES3.6,"")</f>
        <v/>
      </c>
      <c r="DR40" s="6" t="str">
        <f>IF(OR(GD40=$GD$1,GD40=$GD$4,EZ40&gt;0),ES3.7,"")</f>
        <v/>
      </c>
      <c r="DS40" s="6" t="str">
        <f>IF(OR(EZ40&gt;0,FF40=$FF$2,FF40=$FF$8,FE40=$FE$2,FE40=$FE$8,FI40=$FI$2,FI40=$FI$8,FG40=$FG$2,FG40=$FG$8),ES3.8,"")</f>
        <v/>
      </c>
      <c r="DT40" s="6" t="str">
        <f>IF(OR(EZ40&gt;0),ES3.9,"")</f>
        <v/>
      </c>
      <c r="DU40" s="40" t="str">
        <f>IF(OR(FB40=$FB$1,FB40=$FB$7,EZ40&gt;0),ES4.1,"")</f>
        <v/>
      </c>
      <c r="DV40" s="6" t="str">
        <f>IF(OR(EZ40&gt;0,GA40=$GA$2,GA40=$GA$6),ES4.2,"")</f>
        <v/>
      </c>
      <c r="DW40" s="6" t="str">
        <f>IF(OR(EZ40&gt;0,GB40=$GB$2,GB40=$GB$6),ES4.3,"")</f>
        <v/>
      </c>
      <c r="DX40" s="6" t="str">
        <f>IF(OR(GE40=$GE$1,GE40=$GE$2,GE40=$GE$7,GE40=$GE$8),ES4.4,"")</f>
        <v/>
      </c>
      <c r="DY40" s="6" t="str">
        <f>IF(OR(EZ40&gt;0,FF40=$FF$2,FF40=$FF$8,FE40=$FE$2,FE40=$FE$8,FI40=$FI$2,FI40=$FI$8,FG40=$FG$2,FG40=$FG$8),ES4.5,"")</f>
        <v/>
      </c>
      <c r="DZ40" s="6" t="str">
        <f>IF(OR(EZ40&gt;0,FG40=$FG$1,FG40=$FG$2,FG40=$FG$7,FG40=$FG$8),ES4.6,"")</f>
        <v/>
      </c>
      <c r="EA40" s="6" t="str">
        <f>IF(OR(FE40=$FE$1,FE40=$FE$2,FE40=$FE$7,FE40=$FE$8),ES4.7,"")</f>
        <v/>
      </c>
      <c r="EB40" s="6" t="str">
        <f>IF(OR(FM40=$FM$1,FM40=$FM$4,EZ40&gt;0),ES4.8,"")</f>
        <v/>
      </c>
      <c r="EC40" s="6" t="str">
        <f>IF(OR(GF40=$GF$2,GF40=$GF$8),ES4.9,"")</f>
        <v/>
      </c>
      <c r="ED40" s="6" t="str">
        <f>IF(OR(EO40=$EO$1,EO40=$EO$3),ES4.10,"")</f>
        <v/>
      </c>
      <c r="EE40" s="40" t="str">
        <f>IF(OR(AND(FZ40&gt;0,EY40=$EY$1), AND(FZ40&gt;0,EY40=$EY$8)),ES5.1,"")</f>
        <v/>
      </c>
      <c r="EF40" s="6" t="str">
        <f>IF(OR(GE40=$GE$1,GE40=$GE$3,GE40=$GE$7,GE40=$GE$9),ES5.2,"")</f>
        <v/>
      </c>
      <c r="EG40" s="6" t="str">
        <f>IF(OR(EZ40&gt;0,FF40=$FF$2,FF40=$FF$8,FE40=$FE$2,FE40=$FE$8,FI40=$FI$2,FI40=$FI$8,FG40=$FG$2,FG40=$FG$8),ES5.3,"")</f>
        <v/>
      </c>
      <c r="EH40" s="6" t="str">
        <f>IF(OR(FG40=$FG$2,FG40=$FG$8),ES5.4,"")</f>
        <v/>
      </c>
      <c r="EI40" s="6" t="str">
        <f>IF(OR(FI40=$FI$1,FI40=$FI$2,FI40=$FI$7,FI40=$FI$8,FY40&gt;0),ES5.5,"")</f>
        <v/>
      </c>
      <c r="EJ40" s="6" t="str">
        <f>IF(OR(GC40=$GC$1,GC40=$GC$3),ES5.6,"")</f>
        <v/>
      </c>
      <c r="EK40" s="38">
        <f>IF(OR(GF40="",GF40=$GF$3,GF40=$GF$4,GF40=$GF$5,GF40=$GF$6),ES5.7,"")</f>
        <v>0.1</v>
      </c>
      <c r="EL40" s="104" t="str">
        <f>IF(E40&lt;2010,"N/A",IF(COUNTIF(DH40:EK40,"&lt;1")=30,"5",IF(COUNTIF(DH40:ED40,"&lt;1")=23,"4",IF(COUNTIF(DH40:DT40,"&lt;1")=13,"3",IF(COUNTIF(DH40:DK40,"&lt;1")=4,"2","1")))))</f>
        <v>1</v>
      </c>
      <c r="EM40" s="129">
        <f>IF(EL40="N/A","N/A",IF(EL40="1",SUM(DH40:DK40)+1,IF(EL40="2",SUM(DL40:DT40)+2,IF(EL40="3",SUM(DU40:ED40)+3,IF(EL40="4",SUM(EE40:EK40)+4,5)))))</f>
        <v>1</v>
      </c>
      <c r="EN40" s="1"/>
      <c r="EO40" s="43"/>
      <c r="EP40" s="1"/>
      <c r="EQ40" s="1"/>
      <c r="ER40" s="43"/>
      <c r="ES40" s="1"/>
      <c r="ET40" s="1"/>
      <c r="EV40" s="44"/>
      <c r="FC40" s="44"/>
      <c r="FE40" s="1"/>
      <c r="FI40" s="44"/>
      <c r="FK40" s="1"/>
      <c r="FL40" s="1"/>
      <c r="FM40" s="1"/>
      <c r="FN40" s="1"/>
      <c r="FO40" s="1"/>
      <c r="FT40" s="1"/>
      <c r="FU40" s="1"/>
      <c r="FX40" s="44"/>
      <c r="FY40" s="1"/>
      <c r="FZ40" s="44"/>
      <c r="GA40" s="43"/>
      <c r="GB40" s="1"/>
      <c r="GC40" s="44"/>
      <c r="GF40" s="45"/>
      <c r="GG40" s="74" t="s">
        <v>162</v>
      </c>
      <c r="GH40" s="42">
        <f>COUNTIF(EO40:GF40,"*")</f>
        <v>0</v>
      </c>
    </row>
    <row r="41" spans="1:190" s="42" customFormat="1" x14ac:dyDescent="0.25">
      <c r="A41" s="42" t="e">
        <f>VLOOKUP(C41,Sheet1!$A$1:$B$65,2,)</f>
        <v>#N/A</v>
      </c>
      <c r="B41" s="46" t="s">
        <v>189</v>
      </c>
      <c r="C41" s="47" t="s">
        <v>190</v>
      </c>
      <c r="D41" s="47"/>
      <c r="E41" s="60">
        <v>2013</v>
      </c>
      <c r="F41" s="5">
        <f>IF(OR(ER41=$ER$1,ER41=$ER$2,ER41=$ER$3,ER41=$ER$6,ER41=$ER$7,ES41&gt;0,EW41&gt;0,EY41&gt;0,EU41&gt;0,EZ41&gt;0,FD41&gt;0,FF41&gt;0,FG41&gt;0,FI41&gt;0,FE41&gt;0),SM_2.1,"")</f>
        <v>0.2</v>
      </c>
      <c r="G41" s="5">
        <f>IF(OR(EO41=$EO$4,EQ41&gt;0,ER41=$ER$1, ER41=$ER$2,ER41=$ER$3,ER41=$ER$4,ES41&gt;0,EV41&gt;0,EZ41&gt;0,FD41&gt;0,FF41&gt;0,FG41&gt;0,FI41&gt;0,FE41&gt;0),SM_2.2,"")</f>
        <v>0.35</v>
      </c>
      <c r="H41" s="6">
        <f>IF(OR(EO41&gt;0,EP41&gt;0,EQ41&gt;0,ER41=$ER$1,ER41=$ER$2,ER41=$ER$3,ER41=$ER$4,ER41=$ER$6,ER41=$ER$7,ES41&gt;0,ET41&gt;0,EV41&gt;0,EZ41&gt;0,FD41&gt;0,FF41&gt;0,FG41&gt;0,FI41&gt;0,FE41&gt;0),SM_2.3,"")</f>
        <v>0.3</v>
      </c>
      <c r="I41" s="38">
        <f>IF(OR(ER41=$ER$1,ER41=$ER$2,ER41=$ER$3,ER41=$ER$6,ER41=$ER$7,ES41&gt;0,EW41=$EW$2,EW41=$EW$3,EW41=$EW$4,EY41&gt;0,EU41&gt;0,EZ41&gt;0,FD41&gt;0,FF41&gt;0,FG41&gt;0,FI41&gt;0,FE41&gt;0),SM_2.4,"")</f>
        <v>0.15</v>
      </c>
      <c r="J41" s="6" t="str">
        <f>IF(OR(ER41=$ER$3,EW41=$EW$2,EW41=$EW$3,EW41=$EW$4,EY41&gt;0,EU41&gt;0,EZ41&gt;0,FD41&gt;0,FF41&gt;0,FG41&gt;0,FI41&gt;0,FE41&gt;0),SM_3.1,"")</f>
        <v/>
      </c>
      <c r="K41" s="6" t="str">
        <f>IF(OR(EZ41&gt;0,FD41&gt;0,FF41&gt;0,FG41&gt;0,FI41&gt;0,FE41&gt;0),SM_3.2,"")</f>
        <v/>
      </c>
      <c r="L41" s="38" t="str">
        <f>IF(OR(ER41=$ER$1,ER41=$ER$3,ER41=$ER$6,ER41=$ER$7,EV41&gt;0,EW41=$EW$2,EW41=$EW$3,EW41=$EW$4,EY41&gt;0,EU41&gt;0,EZ41&gt;0,FD41&gt;0,FF41&gt;0,FG41&gt;0,FI41&gt;0,FE41&gt;0),SM_3.3,"")</f>
        <v/>
      </c>
      <c r="M41" s="6">
        <f>IF(OR(ES41&gt;0,EU41&gt;1),SM_4.1,"")</f>
        <v>0.2</v>
      </c>
      <c r="N41" s="6" t="str">
        <f>IF(OR(EZ41&gt;0,FD41=$FD$2,FF41=$FF$2,FF41=$FF$4,FF41=$FF$6,FF41=$FF$8,FG41&gt;0,FI41&gt;0,FE41&gt;0),SM_4.2,"")</f>
        <v/>
      </c>
      <c r="O41" s="6" t="str">
        <f>IF(OR(EZ41&gt;0,FD41=$FD$2,FE41=$FE$2,FE41=$FE$4,FE41=$FE$6,FE41=$FE$8,FF41=$FF$2,FF41=$FF$4,FF41=$FF$6,FF41=$FF$8,FG41=$FG$2,FG41=$FG$4,FG41=$FG$6,FG41=$FG$8,FI41=$FI$2,FI41=$FI$4,FI41=$FI$6,FI41=$FI$8),SM_4.3,"")</f>
        <v/>
      </c>
      <c r="P41" s="6" t="str">
        <f>IF(OR(FD41&gt;0,FI41&gt;0),SM_4.4,"")</f>
        <v/>
      </c>
      <c r="Q41" s="38" t="str">
        <f>IF(OR(FQ41=$FQ$2,FQ41=$FQ$1),SM_4.5,"")</f>
        <v/>
      </c>
      <c r="R41" s="6" t="str">
        <f>IF(OR(ET41&gt;0),SM_5.1,"")</f>
        <v/>
      </c>
      <c r="S41" s="6" t="str">
        <f>IF(OR(FB41&gt;0),SM_5.2,"")</f>
        <v/>
      </c>
      <c r="T41" s="6" t="str">
        <f>IF(OR(FR41=$FR$1,FR41=$FR$2),SM_5.3,"")</f>
        <v/>
      </c>
      <c r="U41" s="38" t="str">
        <f>IF(OR(FY41&gt;0),SM_5.4,"")</f>
        <v/>
      </c>
      <c r="V41" s="94" t="str">
        <f>IF(COUNTIF(F41:U41,"&lt;1")=16,"5",IF(COUNTIF(F41:Q41,"&lt;1")=12,"4",IF(COUNTIF(F41:L41,"&lt;1")=7,"3",IF(COUNTIF(F41:I41,"&lt;1")=4,"2","1"))))</f>
        <v>2</v>
      </c>
      <c r="W41" s="129">
        <f>IF(V41="1",SUM(F41:I41)+1,IF(V41="2",SUM(J41:L41)+2,IF(V41="3",SUM(M41:Q41)+3,IF(V41="4",SUM(R41:U41)+4,5))))</f>
        <v>2</v>
      </c>
      <c r="X41" s="5">
        <f>IF(OR(EO41&gt;0,EP41&gt;0,EQ41&gt;0,ER41=$ER$1,ER41=$ER$2,ER41=$ER$3,ER41=$ER$4,ER41=$ER$6,ER41=$ER$7,ER41=$ER$8,ES41&gt;0,ET41&gt;0,EV41&gt;0,EZ41&gt;0,FD41&gt;0,FF41&gt;0,FG41&gt;0,FI41&gt;0,FE41&gt;0),SS_2.1,"")</f>
        <v>0.2</v>
      </c>
      <c r="Y41" s="5" t="str">
        <f>IF(OR(EO41=$EO$1,ER41=$ER$1,ER41=$ER$6,ER41=$ER$7,ER41=$ER$8,FJ41&gt;0),SS_2.2,"")</f>
        <v/>
      </c>
      <c r="Z41" s="38" t="str">
        <f>IF(OR(FJ41&gt;0,FO41&gt;0),SS_2.3,"")</f>
        <v/>
      </c>
      <c r="AA41" s="5" t="str">
        <f>IF(OR(FN41&gt;0,FJ41=$FJ$2,FJ41=$FJ$3),SS_3.1,"")</f>
        <v/>
      </c>
      <c r="AB41" s="6" t="str">
        <f>IF(OR(FK41&gt;0),SS_3.2,"")</f>
        <v/>
      </c>
      <c r="AC41" s="38">
        <f>IF(OR(ES41&gt;0,ER41=$ER$1,ER41=$ER$4,ER41=$ER$8,FL41&gt;0),SS_3.3,"")</f>
        <v>0.4</v>
      </c>
      <c r="AD41" s="6" t="str">
        <f>IF(AND(FK41&gt;0,FJ41=$FJ$2,FJ41=$FJ$3),SS_4.1,"")</f>
        <v/>
      </c>
      <c r="AE41" s="6" t="str">
        <f>IF(OR(FJ41=$FJ$2,FJ41=$FJ$3,EZ41&gt;0,FN41&gt;0),SS_4.2,"")</f>
        <v/>
      </c>
      <c r="AF41" s="6" t="str">
        <f>IF(OR(EU41&gt;0,EW41=$EW$2,EW41=$EW$3,EW41=$EW$4,EY41&gt;0,EZ41&gt;0),SS_4.3,"")</f>
        <v/>
      </c>
      <c r="AG41" s="6" t="str">
        <f>IF(OR(FJ41=$FJ$3,FQ41&gt;0,EZ41&gt;0),SS_4.4,"")</f>
        <v/>
      </c>
      <c r="AH41" s="6" t="str">
        <f>IF(OR(FE41&gt;0,FF41&gt;0,FG41&gt;0,FD41&gt;0,EZ41&gt;0,FI41&gt;0),SS_4.5,"")</f>
        <v/>
      </c>
      <c r="AI41" s="38" t="str">
        <f>IF(OR(EV41&gt;0,FZ41&gt;0,FH41&gt;0,FD41&gt;0,FI41&gt;0),SS_4.6,"")</f>
        <v/>
      </c>
      <c r="AJ41" s="5" t="str">
        <f>IF(OR(FK41=$FK$3,FZ41=$FZ$1),SS_5.1,"")</f>
        <v/>
      </c>
      <c r="AK41" s="6" t="str">
        <f>IF(OR(FZ41=$FZ$1,FZ41=$FZ$2,FZ41=$FZ$4,FZ41=$FZ$5,FZ41=$FZ$7),SS_5.2,"")</f>
        <v/>
      </c>
      <c r="AL41" s="6" t="str">
        <f>IF(OR(FZ41=$FZ$4,FY41&gt;0,ER41=$ER$8),SS_5.3,"")</f>
        <v/>
      </c>
      <c r="AM41" s="6" t="str">
        <f>IF(FP41&gt;0,SS_5.4,"")</f>
        <v/>
      </c>
      <c r="AN41" s="94" t="str">
        <f>IF(COUNTIF(X41:AM41,"&lt;1")=16,"5",IF(COUNTIF(X41:AI41,"&lt;1")=12,"4",IF(COUNTIF(X41:AC41,"&lt;1")=6,"3",IF(COUNTIF(X41:Z41,"&lt;1")=3,"2","1"))))</f>
        <v>1</v>
      </c>
      <c r="AO41" s="129">
        <f>IF(AN41="1",SUM(X41:Z41)+1,IF(AN41="2",SUM(AA41:AC41)+2,IF(AN41="3",SUM(AD41:AI41)+3,IF(AN41="4",SUM(AJ41:AM41)+4,5))))</f>
        <v>1.2</v>
      </c>
      <c r="AP41" s="5">
        <f>IF(OR(ES41&gt;0,ER41=$ER$1,EO41&gt;0,EP41&gt;0,EQ41&gt;0,EU41&gt;0,EV41&gt;0,FV41&gt;0,FD41&gt;0),CM2.1,"")</f>
        <v>0.25</v>
      </c>
      <c r="AQ41" s="6">
        <f>IF(OR(ES41&gt;0,ER41=$ER$1,ER41=$ER$5,ER41=$ER$3,ER41=$ER$8,ER41=$ER$9,FS41=$FS$3,FS41=$FS$4),CM2.2,"")</f>
        <v>0.25</v>
      </c>
      <c r="AR41" s="6">
        <f>IF(OR(ES41&gt;0,ER41&gt;0,FV41&gt;0),CM2.3,"")</f>
        <v>0.25</v>
      </c>
      <c r="AS41" s="38">
        <f>IF(OR(ES41&gt;0,ER41=$ER$1,ER41=$ER$3,ER41=$ER$8,ER41=$ER$9,FT41&gt;0),CM2.4,"")</f>
        <v>0.25</v>
      </c>
      <c r="AT41" s="6" t="str">
        <f>IF(OR(FS41&gt;0),CM3.1,"")</f>
        <v/>
      </c>
      <c r="AU41" s="6" t="str">
        <f>IF(ER41=$ER$9,CM3.2,"")</f>
        <v/>
      </c>
      <c r="AV41" s="6" t="str">
        <f>IF(OR(FS41=$FS$3,FS41=$FS$4),CM3.3,"")</f>
        <v/>
      </c>
      <c r="AW41" s="6" t="str">
        <f>IF(OR(FQ41=$FQ$1,FQ41=$FQ$4,FR41=$FR$1,FR41=$FR$4),CM3.4,"")</f>
        <v/>
      </c>
      <c r="AX41" s="38" t="str">
        <f>IF(OR(FZ41=$FZ$1,FZ41=$FZ$2,FT41=$FT$3,FT41=$FT$2),CM3.5,"")</f>
        <v/>
      </c>
      <c r="AY41" s="6" t="str">
        <f>IF(OR(FS41&gt;0),CM4.1,"")</f>
        <v/>
      </c>
      <c r="AZ41" s="6" t="str">
        <f>IF(OR(FV41=$FV$2),CM4.2,"")</f>
        <v/>
      </c>
      <c r="BA41" s="38" t="str">
        <f>IF(OR(FZ41&gt;0,FT41=$FT$3),CM4.3,"")</f>
        <v/>
      </c>
      <c r="BB41" s="6" t="str">
        <f>IF(OR(FT41=$FT$3,FV41=$FV$3),CM5.1,"")</f>
        <v/>
      </c>
      <c r="BC41" s="6" t="str">
        <f>IF(OR(AND(FX41&gt;0,FQ41=$FQ$4), AND(FX41&gt;0,FQ41=$FQ$1)),CM5.2,"")</f>
        <v/>
      </c>
      <c r="BD41" s="6" t="str">
        <f>IF(OR(FZ41&gt;0),CM5.3,"")</f>
        <v/>
      </c>
      <c r="BE41" s="38" t="str">
        <f>IF(FU41=$FU$2,CM5.4,"")</f>
        <v/>
      </c>
      <c r="BF41" s="94" t="str">
        <f>IF(COUNTIF(AP41:BE41,"&lt;1")=16,"5",IF(COUNTIF(AP41:BA41,"&lt;1")=12,"4",IF(COUNTIF(AP41:AX41,"&lt;1")=9,"3",IF(COUNTIF(AP41:AS41,"&lt;1")=4,"2","1"))))</f>
        <v>2</v>
      </c>
      <c r="BG41" s="129">
        <f>IF(BF41="1",SUM(AP41:AS41)+1,IF(BF41="2",SUM(AT41:AX41)+2,IF(BF41="3",SUM(AY41:BA41)+3,IF(BF41="4",SUM(BB41:BE41)+4,5))))</f>
        <v>2</v>
      </c>
      <c r="BH41" s="5">
        <f>IF(OR(ER41=$ER$1,ER41=$ER$6,ER41=$ER$7,ER41=$ER$9,ES41&gt;0,EX41&gt;0,FD41&gt;0,FZ41&gt;0,EW41&gt;0,EY41&gt;0,EZ41&gt;0,EV41&gt;0,EU41&gt;0,FE41&gt;0,FF41&gt;0,FG41&gt;0,FI41&gt;0),SRM2.1,"")</f>
        <v>0.4</v>
      </c>
      <c r="BI41" s="5" t="str">
        <f>IF(OR(FD41&gt;0,FZ41&gt;0,ER41=$ER$7,EW41&gt;0,EX41&gt;0,EY41&gt;0,EZ41&gt;0,FE41&gt;0,FF41&gt;0,FG41&gt;0,FI41&gt;0),SRM2.2,"")</f>
        <v/>
      </c>
      <c r="BJ41" s="6" t="str">
        <f>IF(OR(FX41&gt;0,FZ41&gt;0),SRM2.3,"")</f>
        <v/>
      </c>
      <c r="BK41" s="6" t="str">
        <f>IF(OR(FF41&gt;0,FD41&gt;0,FE41&gt;0,FZ41&gt;0,FG41&gt;0,FI41&gt;0),SRM2.4,"")</f>
        <v/>
      </c>
      <c r="BL41" s="39" t="str">
        <f>IF(OR(FD41&gt;0,FZ41&gt;0,ER41=$ER$7,FE41&gt;0,FF41&gt;0,FG41&gt;0,FI41&gt;0,FP41&gt;0),SRM3.1,"")</f>
        <v/>
      </c>
      <c r="BM41" s="6" t="str">
        <f>IF(OR(FD41&gt;0,FZ41&gt;0,ER41=$ER$7,EW41=$EW$2,EW41=$EW$3,EW41=$EW$4,EX41&gt;0,EY41&gt;0,EZ41&gt;0,FE41&gt;0,FF41&gt;0,FG41&gt;0,FI41&gt;0),SRM3.2,"")</f>
        <v/>
      </c>
      <c r="BN41" s="6" t="str">
        <f>IF(OR(FP41&gt;0,FZ41&gt;0),SRM3.3,"")</f>
        <v/>
      </c>
      <c r="BO41" s="40" t="str">
        <f>IF(OR(FZ41&gt;1),SRM4.1,"")</f>
        <v/>
      </c>
      <c r="BP41" s="6" t="str">
        <f>IF(OR(ER41=$ER$8,ER41=$ER$9,EV41&gt;0,FQ41&gt;0,FR41&gt;0),SRM4.2,"")</f>
        <v/>
      </c>
      <c r="BQ41" s="6" t="str">
        <f>IF(OR(FW41&gt;0),SRM4.3,"")</f>
        <v/>
      </c>
      <c r="BR41" s="40" t="str">
        <f>IF(OR(GD41&gt;0,GE41&gt;0),SRM5.1,"")</f>
        <v/>
      </c>
      <c r="BS41" s="6" t="str">
        <f>IF(OR(ER41=$ER$8,ER41=$ER$9,FZ41&gt;0),SRM5.2,"")</f>
        <v/>
      </c>
      <c r="BT41" s="6" t="str">
        <f>IF(OR(ER41=$ER$8,ER41=$ER$9,FY41&gt;0,FZ41&gt;0),SRM5.3,"")</f>
        <v/>
      </c>
      <c r="BU41" s="94" t="str">
        <f>IF(COUNTIF(BH41:BT41,"&lt;1")=13,"5",IF(COUNTIF(BH41:BQ41,"&lt;1")=10,"4",IF(COUNTIF(BH41:BN41,"&lt;1")=7,"3",IF(COUNTIF(BH41:BK41,"&lt;1")=4,"2","1"))))</f>
        <v>1</v>
      </c>
      <c r="BV41" s="129">
        <f>IF(BU41="1",SUM(BH41:BK41)+1,IF(BU41="2",SUM(BL41:BN41)+2,IF(BU41="3",SUM(BO41:BQ41)+3,IF(BU41="4",SUM(BR41:BT41)+4,5))))</f>
        <v>1.4</v>
      </c>
      <c r="BW41" s="41" t="str">
        <f>IF(OR(EY41=$EY$1,EY41=$EY$4,EY41=$EY$5,EY41=$EY$6,EY41=$EY$7,EZ41&gt;0,FF41=$FF$1,FF41=$FF$2,FF41=$FF$5,FF41=$FF$6,FG41=$FG$1,FG41=$FG$2,FG41=$FG$5,FG41=$FG$6),LHR2.1,"")</f>
        <v/>
      </c>
      <c r="BX41" s="6" t="str">
        <f>IF(OR(FB41=$FB$1,FB41=$FB$2,FB41=$FB$5,FB41=$FB$6,EZ41&gt;0),LHR2.2,"")</f>
        <v/>
      </c>
      <c r="BY41" s="6" t="str">
        <f>IF(OR(EY41=$EY$1,EY41=$EY$4,EY41=$EY$5,EY41=$EY$6,EY41=$EY$7,EZ41&gt;0,FF41=$FF$1,FF41=$FF$2,FF41=$FF$5,FF41=$FF$6,FG41=$FG$1,FG41=$FG$2,FG41=$FG$5,FG41=$FG$6),LHR2.3,"")</f>
        <v/>
      </c>
      <c r="BZ41" s="6" t="str">
        <f>IF(OR(EY41=$EY$1,EY41=$EY$4,EY41=$EY$5,EY41=$EY$6,EY41=$EY$7,EZ41&gt;0,FF41=$FF$1,FF41=$FF$2,FF41=$FF$5,FF41=$FF$6,FG41=$FG$1,FG41=$FG$2,FG41=$FG$5,FG41=$FG$6),LHR2.4,"")</f>
        <v/>
      </c>
      <c r="CA41" s="40" t="str">
        <f>IF(OR(EY41=$EY$1,EY41=$EY$5,EY41=$EY$6,EY41=$EY$7,EZ41&gt;0,FF41=$FF$1,FF41=$FF$2,FF41=$FF$5,FF41=$FF$6,FG41=$FG$1,FG41=$FG$2,FG41=$FG$5,FG41=$FG$6),LHR3.1,"")</f>
        <v/>
      </c>
      <c r="CB41" s="6" t="str">
        <f>IF(OR(FB41=$FB$1,FB41=$FB$5,EZ41&gt;0),LHR3.2,"")</f>
        <v/>
      </c>
      <c r="CC41" s="6" t="str">
        <f>IF(OR(FB41=$FB$1,FB41=$FB$2,FB41=$FB$5,FB41=$FB$6,EZ41&gt;0),LHR3.3,"")</f>
        <v/>
      </c>
      <c r="CD41" s="6" t="str">
        <f>IF(OR(EZ41&gt;0,GA41=$GA$1,FF41=$FF$5,FF41=$FF$6,FF41=$FF$1,FF41=$FF$2,GA41=$GA$2,GA41=$GA$3,GA41=$GA$4),LHR3.4,"")</f>
        <v/>
      </c>
      <c r="CE41" s="6" t="str">
        <f>IF(OR(EZ41&gt;0,GB41=$GB$1,FG41=$FG$5,FG41=$FG$6,FG41=$FG$1,FG41=$FG$2,GB41=$GB$2,GB41=$GB$3,GB41=$GB$4),LHR3.5,"")</f>
        <v/>
      </c>
      <c r="CF41" s="6" t="str">
        <f>IF(OR(EY41=$EY$1,EY41=$EY$4,EY41=$EY$5,EY41=$EY$6,EY41=$EY$7,EZ41&gt;0),LHR3.6,"")</f>
        <v/>
      </c>
      <c r="CG41" s="6" t="str">
        <f>IF(OR(EZ41&gt;0,FC41=$FC$1,FC41=$FC$2,FC41=$FC$3,FC41=$FC$4),LHR3.7,"")</f>
        <v/>
      </c>
      <c r="CH41" s="6" t="str">
        <f>IF(OR(GD41=$GD$1,GD41=$GD$3,EZ41&gt;0),LHR3.8,"")</f>
        <v/>
      </c>
      <c r="CI41" s="6" t="str">
        <f>IF(OR(EZ41&gt;0,FF41=$FF$2,FF41=$FF$6,FE41=$FE$2,FE41=$FE$6,FI41=$FI$2,FI41=$FI$6,FG41=$FG$2,FG41=$FG$6),LHR3.9,"")</f>
        <v/>
      </c>
      <c r="CJ41" s="6" t="str">
        <f>IF(OR(EZ41&gt;0,FA41&gt;0),LHR3.10,"")</f>
        <v/>
      </c>
      <c r="CK41" s="40" t="str">
        <f>IF(OR(EY41=$EY$1,EY41=$EY$6,EY41=$EY$7,EZ41&gt;0,FF41=$FF$1,FF41=$FF$2,FF41=$FF$5,FF41=$FF$6,FG41=$FG$1,FG41=$FG$2,FG41=$FG$5,FG41=$FG$6),LHR4.1,"")</f>
        <v/>
      </c>
      <c r="CL41" s="6" t="str">
        <f>IF(OR(FB41=$FB$1,FB41=$FB$5,EZ41&gt;0),LHR4.2,"")</f>
        <v/>
      </c>
      <c r="CM41" s="6" t="str">
        <f>IF(OR(EZ41&gt;0,GA41=$GA$2,GA41=$GA$4),LHR4.3,"")</f>
        <v/>
      </c>
      <c r="CN41" s="6" t="str">
        <f>IF(OR(EZ41&gt;0,GB41=$GB$2,GB41=$GB$4),LHR4.4,"")</f>
        <v/>
      </c>
      <c r="CO41" s="6" t="str">
        <f>IF(OR(EZ41&gt;0,FC41=$FC$1,FC41=$FC$3,FC41=$FC$4),LHR4.5,"")</f>
        <v/>
      </c>
      <c r="CP41" s="6" t="str">
        <f>IF(OR(GE41=$GE$1,GE41=$GE$2,GE41=$GE$4,GE41=$GE$5),LHR4.6,"")</f>
        <v/>
      </c>
      <c r="CQ41" s="6" t="str">
        <f>IF(OR(EZ41&gt;0,FF41=$FF$2,FF41=$FF$6,FE41=$FE$2,FE41=$FE$6,FI41=$FI$2,FI41=$FI$6,FG41=$FG$2,FG41=$FG$6),LHR4.7,"")</f>
        <v/>
      </c>
      <c r="CR41" s="6" t="str">
        <f>IF(OR(EZ41&gt;0,FG41=$FG$1,FG41=$FG$2,FG41=$FG$5,FG41=$FG$6),LHR4.8,"")</f>
        <v/>
      </c>
      <c r="CS41" s="6" t="str">
        <f>IF(OR(FE41=$FE$1,FE41=$FE$2,FE41=$FE$5,FE41=$FE$6),LHR4.9,"")</f>
        <v/>
      </c>
      <c r="CT41" s="6" t="str">
        <f>IF(OR(FM41=$FM$1,FM41=$FM$3,EZ41&gt;0),LHR4.10,"")</f>
        <v/>
      </c>
      <c r="CU41" s="6" t="str">
        <f>IF(OR(GF41=$GF$2,GF41=$GF$6),LHR4.11,"")</f>
        <v/>
      </c>
      <c r="CV41" s="6" t="str">
        <f>IF(OR(EO41=$EO$1,EO41=$EO$3),LHR4.12,"")</f>
        <v/>
      </c>
      <c r="CW41" s="40" t="str">
        <f>IF(OR(EY41=$EY$1,EY41=$EY$7,EZ41&gt;0,FF41=$FF$1,FF41=$FF$2,FF41=$FF$5,FF41=$FF$6,FG41=$FG$1,FG41=$FG$2,FG41=$FG$5,FG41=$FG$6),LHR5.1,"")</f>
        <v/>
      </c>
      <c r="CX41" s="6" t="str">
        <f>IF(AND(FZ41&gt;0,OR(EY41=$EY$1,EY41=$EY$4,EY41=$EY$5,EY41=$EY$6,EY41=$EY$7)),LHR5.2,"")</f>
        <v/>
      </c>
      <c r="CY41" s="6" t="str">
        <f>IF(OR(EZ41&gt;0,FC41=$FC$1,FC41=$FC$4),LHR5.3,"")</f>
        <v/>
      </c>
      <c r="CZ41" s="6" t="str">
        <f>IF(OR(GE41=$GE$1,GE41=$GE$3,GE41=$GE$4,GE41=$GE$6),LHR5.4,"")</f>
        <v/>
      </c>
      <c r="DA41" s="6" t="str">
        <f>IF(OR(EZ41&gt;0,FF41=$FF$2,FF41=$FF$6,FE41=$FE$2,FE41=$FE$6,FI41=$FI$2,FI41=$FI$6,FG41=$FG$2,FG41=$FG$6),LHR5.5,"")</f>
        <v/>
      </c>
      <c r="DB41" s="6" t="str">
        <f>IF(OR(FG41=$FG$2,FG41=$FG$6),LHR5.6,"")</f>
        <v/>
      </c>
      <c r="DC41" s="6" t="str">
        <f>IF(OR(FI41=$FI$1,FI41=$FI$2,FI41=$FI$5,FI41=$FI$6,FY41&gt;0),LHR5.7,"")</f>
        <v/>
      </c>
      <c r="DD41" s="6" t="str">
        <f>IF(OR(GC41=$GC$1,GC41=$GC$2),LHR5.8,"")</f>
        <v/>
      </c>
      <c r="DE41" s="38">
        <f>IF(OR(GF41="",GF41=$GF$3,GF41=$GF$4,GF41=$GF$7,GF41=$GF$8),LHR5.9,"")</f>
        <v>0.05</v>
      </c>
      <c r="DF41" s="7" t="str">
        <f>IF(E41&lt;2009,"N/A",IF(COUNTIF(BW41:DE41,"&lt;1")=35,"5",IF(COUNTIF(BW41:CV41,"&lt;1")=26,"4",IF(COUNTIF(BW41:CJ41,"&lt;1")=14,"3",IF(COUNTIF(BW41:BZ41,"&lt;1")=4,"2","1")))))</f>
        <v>1</v>
      </c>
      <c r="DG41" s="129">
        <f>IF(DF41="N/A","N/A",IF(DF41="1",SUM(BW41:BZ41)+1,IF(DF41="2",SUM(CA41:CJ41)+2,IF(DF41="3",SUM(CK41:CV41)+3,IF(DF41="4",SUM(CW41:DE41)+4,5)))))</f>
        <v>1</v>
      </c>
      <c r="DH41" s="41" t="str">
        <f>IF(OR(EY41=$EY$1,EY41=$EY$8,EZ41&gt;0,FF41=$FF$1,FF41=$FF$2,FF41=$FF$7,FF41=$FF$8,FG41=$FG$1,FG41=$FG$2,FG41=$FG$7,FG41=$FG$8),ES2.1,"")</f>
        <v/>
      </c>
      <c r="DI41" s="6" t="str">
        <f>IF(OR(FB41=$FB$1,FB41=$FB$2,FB41=$FB$7,FB41=$FB$8,EZ41&gt;0),ES2.2,"")</f>
        <v/>
      </c>
      <c r="DJ41" s="6" t="str">
        <f>IF(OR(EY41=$EY$1,EY41=$EY$8,EZ41&gt;0,FF41=$FF$1,FF41=$FF$2,FF41=$FF$7,FF41=$FF$8,FG41=$FG$1,FG41=$FG$2,FG41=$FG$7,FG41=$FG$8),ES2.3,"")</f>
        <v/>
      </c>
      <c r="DK41" s="6" t="str">
        <f>IF(OR(EY41=$EY$1,EY41=$EY$8,EZ41&gt;0,FF41=$FF$1,FF41=$FF$2,FF41=$FF$7,FF41=$FF$8,FG41=$FG$1,FG41=$FG$2,FG41=$FG$7,FG41=$FG$8),ES2.4,"")</f>
        <v/>
      </c>
      <c r="DL41" s="40" t="str">
        <f>IF(OR(FB41=$FB$1,FB41=$FB$7,EZ41&gt;0),ES3.1,"")</f>
        <v/>
      </c>
      <c r="DM41" s="6" t="str">
        <f>IF(OR(FB41=$FB$1,FB41=$FB$2,FB41=$FB$7,FB41=$FB$8,EZ41&gt;0),ES3.2,"")</f>
        <v/>
      </c>
      <c r="DN41" s="6" t="str">
        <f>IF(OR(EZ41&gt;0,FF41=$FF$1,FF41=$FF$2,FF41=$FF$7,FF41=$FF$8,GA41=$GA$1,GA41=$GA$2,GA41=$GA$5,GA41=$GA$6),ES3.3,"")</f>
        <v/>
      </c>
      <c r="DO41" s="6" t="str">
        <f>IF(OR(EZ41&gt;0,FG41=$FG$1,FG41=$FG$2,FG41=$FG$7,FG41=$FG$8,GB41=$GB$1,GB41=$GB$2,GB41=$GB$5,GB41=$GB$6),ES3.4,"")</f>
        <v/>
      </c>
      <c r="DP41" s="6" t="str">
        <f>IF(OR(EY41=$EY$1,EY41=$EY$8,EZ41&gt;0),ES3.5,"")</f>
        <v/>
      </c>
      <c r="DQ41" s="6" t="str">
        <f>IF(OR(EZ41&gt;0,FC41=$FC$1,FC41=$FC$5),ES3.6,"")</f>
        <v/>
      </c>
      <c r="DR41" s="6" t="str">
        <f>IF(OR(GD41=$GD$1,GD41=$GD$4,EZ41&gt;0),ES3.7,"")</f>
        <v/>
      </c>
      <c r="DS41" s="6" t="str">
        <f>IF(OR(EZ41&gt;0,FF41=$FF$2,FF41=$FF$8,FE41=$FE$2,FE41=$FE$8,FI41=$FI$2,FI41=$FI$8,FG41=$FG$2,FG41=$FG$8),ES3.8,"")</f>
        <v/>
      </c>
      <c r="DT41" s="6" t="str">
        <f>IF(OR(EZ41&gt;0),ES3.9,"")</f>
        <v/>
      </c>
      <c r="DU41" s="40" t="str">
        <f>IF(OR(FB41=$FB$1,FB41=$FB$7,EZ41&gt;0),ES4.1,"")</f>
        <v/>
      </c>
      <c r="DV41" s="6" t="str">
        <f>IF(OR(EZ41&gt;0,GA41=$GA$2,GA41=$GA$6),ES4.2,"")</f>
        <v/>
      </c>
      <c r="DW41" s="6" t="str">
        <f>IF(OR(EZ41&gt;0,GB41=$GB$2,GB41=$GB$6),ES4.3,"")</f>
        <v/>
      </c>
      <c r="DX41" s="6" t="str">
        <f>IF(OR(GE41=$GE$1,GE41=$GE$2,GE41=$GE$7,GE41=$GE$8),ES4.4,"")</f>
        <v/>
      </c>
      <c r="DY41" s="6" t="str">
        <f>IF(OR(EZ41&gt;0,FF41=$FF$2,FF41=$FF$8,FE41=$FE$2,FE41=$FE$8,FI41=$FI$2,FI41=$FI$8,FG41=$FG$2,FG41=$FG$8),ES4.5,"")</f>
        <v/>
      </c>
      <c r="DZ41" s="6" t="str">
        <f>IF(OR(EZ41&gt;0,FG41=$FG$1,FG41=$FG$2,FG41=$FG$7,FG41=$FG$8),ES4.6,"")</f>
        <v/>
      </c>
      <c r="EA41" s="6" t="str">
        <f>IF(OR(FE41=$FE$1,FE41=$FE$2,FE41=$FE$7,FE41=$FE$8),ES4.7,"")</f>
        <v/>
      </c>
      <c r="EB41" s="6" t="str">
        <f>IF(OR(FM41=$FM$1,FM41=$FM$4,EZ41&gt;0),ES4.8,"")</f>
        <v/>
      </c>
      <c r="EC41" s="6" t="str">
        <f>IF(OR(GF41=$GF$2,GF41=$GF$8),ES4.9,"")</f>
        <v/>
      </c>
      <c r="ED41" s="6" t="str">
        <f>IF(OR(EO41=$EO$1,EO41=$EO$3),ES4.10,"")</f>
        <v/>
      </c>
      <c r="EE41" s="40" t="str">
        <f>IF(OR(AND(FZ41&gt;0,EY41=$EY$1), AND(FZ41&gt;0,EY41=$EY$8)),ES5.1,"")</f>
        <v/>
      </c>
      <c r="EF41" s="6" t="str">
        <f>IF(OR(GE41=$GE$1,GE41=$GE$3,GE41=$GE$7,GE41=$GE$9),ES5.2,"")</f>
        <v/>
      </c>
      <c r="EG41" s="6" t="str">
        <f>IF(OR(EZ41&gt;0,FF41=$FF$2,FF41=$FF$8,FE41=$FE$2,FE41=$FE$8,FI41=$FI$2,FI41=$FI$8,FG41=$FG$2,FG41=$FG$8),ES5.3,"")</f>
        <v/>
      </c>
      <c r="EH41" s="6" t="str">
        <f>IF(OR(FG41=$FG$2,FG41=$FG$8),ES5.4,"")</f>
        <v/>
      </c>
      <c r="EI41" s="6" t="str">
        <f>IF(OR(FI41=$FI$1,FI41=$FI$2,FI41=$FI$7,FI41=$FI$8,FY41&gt;0),ES5.5,"")</f>
        <v/>
      </c>
      <c r="EJ41" s="6" t="str">
        <f>IF(OR(GC41=$GC$1,GC41=$GC$3),ES5.6,"")</f>
        <v/>
      </c>
      <c r="EK41" s="38">
        <f>IF(OR(GF41="",GF41=$GF$3,GF41=$GF$4,GF41=$GF$5,GF41=$GF$6),ES5.7,"")</f>
        <v>0.1</v>
      </c>
      <c r="EL41" s="104" t="str">
        <f>IF(E41&lt;2010,"N/A",IF(COUNTIF(DH41:EK41,"&lt;1")=30,"5",IF(COUNTIF(DH41:ED41,"&lt;1")=23,"4",IF(COUNTIF(DH41:DT41,"&lt;1")=13,"3",IF(COUNTIF(DH41:DK41,"&lt;1")=4,"2","1")))))</f>
        <v>1</v>
      </c>
      <c r="EM41" s="129">
        <f>IF(EL41="N/A","N/A",IF(EL41="1",SUM(DH41:DK41)+1,IF(EL41="2",SUM(DL41:DT41)+2,IF(EL41="3",SUM(DU41:ED41)+3,IF(EL41="4",SUM(EE41:EK41)+4,5)))))</f>
        <v>1</v>
      </c>
      <c r="EN41" s="1"/>
      <c r="EO41" s="43"/>
      <c r="EP41" s="1"/>
      <c r="EQ41" s="1"/>
      <c r="ER41" s="43"/>
      <c r="ES41" s="1" t="s">
        <v>32</v>
      </c>
      <c r="ET41" s="1"/>
      <c r="EV41" s="44"/>
      <c r="FC41" s="44"/>
      <c r="FE41" s="1"/>
      <c r="FI41" s="44"/>
      <c r="FK41" s="1"/>
      <c r="FL41" s="1"/>
      <c r="FM41" s="1"/>
      <c r="FN41" s="1"/>
      <c r="FO41" s="1"/>
      <c r="FT41" s="1"/>
      <c r="FU41" s="1"/>
      <c r="FX41" s="44"/>
      <c r="FY41" s="1"/>
      <c r="FZ41" s="44"/>
      <c r="GA41" s="43"/>
      <c r="GB41" s="1"/>
      <c r="GC41" s="44"/>
      <c r="GF41" s="45"/>
      <c r="GG41" s="74"/>
      <c r="GH41" s="42">
        <f>COUNTIF(EO41:GF41,"*")</f>
        <v>1</v>
      </c>
    </row>
    <row r="42" spans="1:190" s="42" customFormat="1" x14ac:dyDescent="0.25">
      <c r="A42" s="42" t="e">
        <f>VLOOKUP(C42,Sheet1!$A$1:$B$65,2,)</f>
        <v>#N/A</v>
      </c>
      <c r="B42" s="46" t="s">
        <v>336</v>
      </c>
      <c r="C42" s="47" t="s">
        <v>337</v>
      </c>
      <c r="D42" s="47"/>
      <c r="E42" s="60">
        <v>2013</v>
      </c>
      <c r="F42" s="5">
        <f>IF(OR(ER42=$ER$1,ER42=$ER$2,ER42=$ER$3,ER42=$ER$6,ER42=$ER$7,ES42&gt;0,EW42&gt;0,EY42&gt;0,EU42&gt;0,EZ42&gt;0,FD42&gt;0,FF42&gt;0,FG42&gt;0,FI42&gt;0,FE42&gt;0),SM_2.1,"")</f>
        <v>0.2</v>
      </c>
      <c r="G42" s="5">
        <f>IF(OR(EO42=$EO$4,EQ42&gt;0,ER42=$ER$1, ER42=$ER$2,ER42=$ER$3,ER42=$ER$4,ES42&gt;0,EV42&gt;0,EZ42&gt;0,FD42&gt;0,FF42&gt;0,FG42&gt;0,FI42&gt;0,FE42&gt;0),SM_2.2,"")</f>
        <v>0.35</v>
      </c>
      <c r="H42" s="6">
        <f>IF(OR(EO42&gt;0,EP42&gt;0,EQ42&gt;0,ER42=$ER$1,ER42=$ER$2,ER42=$ER$3,ER42=$ER$4,ER42=$ER$6,ER42=$ER$7,ES42&gt;0,ET42&gt;0,EV42&gt;0,EZ42&gt;0,FD42&gt;0,FF42&gt;0,FG42&gt;0,FI42&gt;0,FE42&gt;0),SM_2.3,"")</f>
        <v>0.3</v>
      </c>
      <c r="I42" s="38">
        <f>IF(OR(ER42=$ER$1,ER42=$ER$2,ER42=$ER$3,ER42=$ER$6,ER42=$ER$7,ES42&gt;0,EW42=$EW$2,EW42=$EW$3,EW42=$EW$4,EY42&gt;0,EU42&gt;0,EZ42&gt;0,FD42&gt;0,FF42&gt;0,FG42&gt;0,FI42&gt;0,FE42&gt;0),SM_2.4,"")</f>
        <v>0.15</v>
      </c>
      <c r="J42" s="6">
        <f>IF(OR(ER42=$ER$3,EW42=$EW$2,EW42=$EW$3,EW42=$EW$4,EY42&gt;0,EU42&gt;0,EZ42&gt;0,FD42&gt;0,FF42&gt;0,FG42&gt;0,FI42&gt;0,FE42&gt;0),SM_3.1,"")</f>
        <v>0.3</v>
      </c>
      <c r="K42" s="6">
        <f>IF(OR(EZ42&gt;0,FD42&gt;0,FF42&gt;0,FG42&gt;0,FI42&gt;0,FE42&gt;0),SM_3.2,"")</f>
        <v>0.3</v>
      </c>
      <c r="L42" s="38">
        <f>IF(OR(ER42=$ER$1,ER42=$ER$3,ER42=$ER$6,ER42=$ER$7,EV42&gt;0,EW42=$EW$2,EW42=$EW$3,EW42=$EW$4,EY42&gt;0,EU42&gt;0,EZ42&gt;0,FD42&gt;0,FF42&gt;0,FG42&gt;0,FI42&gt;0,FE42&gt;0),SM_3.3,"")</f>
        <v>0.4</v>
      </c>
      <c r="M42" s="6">
        <f>IF(OR(ES42&gt;0,EU42&gt;1),SM_4.1,"")</f>
        <v>0.2</v>
      </c>
      <c r="N42" s="6">
        <f>IF(OR(EZ42&gt;0,FD42=$FD$2,FF42=$FF$2,FF42=$FF$4,FF42=$FF$6,FF42=$FF$8,FG42&gt;0,FI42&gt;0,FE42&gt;0),SM_4.2,"")</f>
        <v>0.2</v>
      </c>
      <c r="O42" s="6">
        <f>IF(OR(EZ42&gt;0,FD42=$FD$2,FE42=$FE$2,FE42=$FE$4,FE42=$FE$6,FE42=$FE$8,FF42=$FF$2,FF42=$FF$4,FF42=$FF$6,FF42=$FF$8,FG42=$FG$2,FG42=$FG$4,FG42=$FG$6,FG42=$FG$8,FI42=$FI$2,FI42=$FI$4,FI42=$FI$6,FI42=$FI$8),SM_4.3,"")</f>
        <v>0.2</v>
      </c>
      <c r="P42" s="6">
        <f>IF(OR(FD42&gt;0,FI42&gt;0),SM_4.4,"")</f>
        <v>0.2</v>
      </c>
      <c r="Q42" s="38" t="str">
        <f>IF(OR(FQ42=$FQ$2,FQ42=$FQ$1),SM_4.5,"")</f>
        <v/>
      </c>
      <c r="R42" s="6">
        <f>IF(OR(ET42&gt;0),SM_5.1,"")</f>
        <v>0.3</v>
      </c>
      <c r="S42" s="6" t="str">
        <f>IF(OR(FB42&gt;0),SM_5.2,"")</f>
        <v/>
      </c>
      <c r="T42" s="6" t="str">
        <f>IF(OR(FR42=$FR$1,FR42=$FR$2),SM_5.3,"")</f>
        <v/>
      </c>
      <c r="U42" s="38" t="str">
        <f>IF(OR(FY42&gt;0),SM_5.4,"")</f>
        <v/>
      </c>
      <c r="V42" s="94" t="str">
        <f>IF(COUNTIF(F42:U42,"&lt;1")=16,"5",IF(COUNTIF(F42:Q42,"&lt;1")=12,"4",IF(COUNTIF(F42:L42,"&lt;1")=7,"3",IF(COUNTIF(F42:I42,"&lt;1")=4,"2","1"))))</f>
        <v>3</v>
      </c>
      <c r="W42" s="129">
        <f>IF(V42="1",SUM(F42:I42)+1,IF(V42="2",SUM(J42:L42)+2,IF(V42="3",SUM(M42:Q42)+3,IF(V42="4",SUM(R42:U42)+4,5))))</f>
        <v>3.8</v>
      </c>
      <c r="X42" s="5">
        <f>IF(OR(EO42&gt;0,EP42&gt;0,EQ42&gt;0,ER42=$ER$1,ER42=$ER$2,ER42=$ER$3,ER42=$ER$4,ER42=$ER$6,ER42=$ER$7,ER42=$ER$8,ES42&gt;0,ET42&gt;0,EV42&gt;0,EZ42&gt;0,FD42&gt;0,FF42&gt;0,FG42&gt;0,FI42&gt;0,FE42&gt;0),SS_2.1,"")</f>
        <v>0.2</v>
      </c>
      <c r="Y42" s="5" t="str">
        <f>IF(OR(EO42=$EO$1,ER42=$ER$1,ER42=$ER$6,ER42=$ER$7,ER42=$ER$8,FJ42&gt;0),SS_2.2,"")</f>
        <v/>
      </c>
      <c r="Z42" s="38" t="str">
        <f>IF(OR(FJ42&gt;0,FO42&gt;0),SS_2.3,"")</f>
        <v/>
      </c>
      <c r="AA42" s="5" t="str">
        <f>IF(OR(FN42&gt;0,FJ42=$FJ$2,FJ42=$FJ$3),SS_3.1,"")</f>
        <v/>
      </c>
      <c r="AB42" s="6" t="str">
        <f>IF(OR(FK42&gt;0),SS_3.2,"")</f>
        <v/>
      </c>
      <c r="AC42" s="38">
        <f>IF(OR(ES42&gt;0,ER42=$ER$1,ER42=$ER$4,ER42=$ER$8,FL42&gt;0),SS_3.3,"")</f>
        <v>0.4</v>
      </c>
      <c r="AD42" s="6" t="str">
        <f>IF(AND(FK42&gt;0,FJ42=$FJ$2,FJ42=$FJ$3),SS_4.1,"")</f>
        <v/>
      </c>
      <c r="AE42" s="6" t="str">
        <f>IF(OR(FJ42=$FJ$2,FJ42=$FJ$3,EZ42&gt;0,FN42&gt;0),SS_4.2,"")</f>
        <v/>
      </c>
      <c r="AF42" s="6" t="str">
        <f>IF(OR(EU42&gt;0,EW42=$EW$2,EW42=$EW$3,EW42=$EW$4,EY42&gt;0,EZ42&gt;0),SS_4.3,"")</f>
        <v/>
      </c>
      <c r="AG42" s="6" t="str">
        <f>IF(OR(FJ42=$FJ$3,FQ42&gt;0,EZ42&gt;0),SS_4.4,"")</f>
        <v/>
      </c>
      <c r="AH42" s="6">
        <f>IF(OR(FE42&gt;0,FF42&gt;0,FG42&gt;0,FD42&gt;0,EZ42&gt;0,FI42&gt;0),SS_4.5,"")</f>
        <v>0.2</v>
      </c>
      <c r="AI42" s="38">
        <f>IF(OR(EV42&gt;0,FZ42&gt;0,FH42&gt;0,FD42&gt;0,FI42&gt;0),SS_4.6,"")</f>
        <v>0.2</v>
      </c>
      <c r="AJ42" s="5" t="str">
        <f>IF(OR(FK42=$FK$3,FZ42=$FZ$1),SS_5.1,"")</f>
        <v/>
      </c>
      <c r="AK42" s="6" t="str">
        <f>IF(OR(FZ42=$FZ$1,FZ42=$FZ$2,FZ42=$FZ$4,FZ42=$FZ$5,FZ42=$FZ$7),SS_5.2,"")</f>
        <v/>
      </c>
      <c r="AL42" s="6" t="str">
        <f>IF(OR(FZ42=$FZ$4,FY42&gt;0,ER42=$ER$8),SS_5.3,"")</f>
        <v/>
      </c>
      <c r="AM42" s="6" t="str">
        <f>IF(FP42&gt;0,SS_5.4,"")</f>
        <v/>
      </c>
      <c r="AN42" s="94" t="str">
        <f>IF(COUNTIF(X42:AM42,"&lt;1")=16,"5",IF(COUNTIF(X42:AI42,"&lt;1")=12,"4",IF(COUNTIF(X42:AC42,"&lt;1")=6,"3",IF(COUNTIF(X42:Z42,"&lt;1")=3,"2","1"))))</f>
        <v>1</v>
      </c>
      <c r="AO42" s="129">
        <f>IF(AN42="1",SUM(X42:Z42)+1,IF(AN42="2",SUM(AA42:AC42)+2,IF(AN42="3",SUM(AD42:AI42)+3,IF(AN42="4",SUM(AJ42:AM42)+4,5))))</f>
        <v>1.2</v>
      </c>
      <c r="AP42" s="5">
        <f>IF(OR(ES42&gt;0,ER42=$ER$1,EO42&gt;0,EP42&gt;0,EQ42&gt;0,EU42&gt;0,EV42&gt;0,FV42&gt;0,FD42&gt;0),CM2.1,"")</f>
        <v>0.25</v>
      </c>
      <c r="AQ42" s="6">
        <f>IF(OR(ES42&gt;0,ER42=$ER$1,ER42=$ER$5,ER42=$ER$3,ER42=$ER$8,ER42=$ER$9,FS42=$FS$3,FS42=$FS$4),CM2.2,"")</f>
        <v>0.25</v>
      </c>
      <c r="AR42" s="6">
        <f>IF(OR(ES42&gt;0,ER42&gt;0,FV42&gt;0),CM2.3,"")</f>
        <v>0.25</v>
      </c>
      <c r="AS42" s="38">
        <f>IF(OR(ES42&gt;0,ER42=$ER$1,ER42=$ER$3,ER42=$ER$8,ER42=$ER$9,FT42&gt;0),CM2.4,"")</f>
        <v>0.25</v>
      </c>
      <c r="AT42" s="6">
        <f>IF(OR(FS42&gt;0),CM3.1,"")</f>
        <v>0.2</v>
      </c>
      <c r="AU42" s="6" t="str">
        <f>IF(ER42=$ER$9,CM3.2,"")</f>
        <v/>
      </c>
      <c r="AV42" s="6" t="str">
        <f>IF(OR(FS42=$FS$3,FS42=$FS$4),CM3.3,"")</f>
        <v/>
      </c>
      <c r="AW42" s="6" t="str">
        <f>IF(OR(FQ42=$FQ$1,FQ42=$FQ$4,FR42=$FR$1,FR42=$FR$4),CM3.4,"")</f>
        <v/>
      </c>
      <c r="AX42" s="38" t="str">
        <f>IF(OR(FZ42=$FZ$1,FZ42=$FZ$2,FT42=$FT$3,FT42=$FT$2),CM3.5,"")</f>
        <v/>
      </c>
      <c r="AY42" s="6">
        <f>IF(OR(FS42&gt;0),CM4.1,"")</f>
        <v>0.4</v>
      </c>
      <c r="AZ42" s="6" t="str">
        <f>IF(OR(FV42=$FV$2),CM4.2,"")</f>
        <v/>
      </c>
      <c r="BA42" s="38" t="str">
        <f>IF(OR(FZ42&gt;0,FT42=$FT$3),CM4.3,"")</f>
        <v/>
      </c>
      <c r="BB42" s="6" t="str">
        <f>IF(OR(FT42=$FT$3,FV42=$FV$3),CM5.1,"")</f>
        <v/>
      </c>
      <c r="BC42" s="6" t="str">
        <f>IF(OR(AND(FX42&gt;0,FQ42=$FQ$4), AND(FX42&gt;0,FQ42=$FQ$1)),CM5.2,"")</f>
        <v/>
      </c>
      <c r="BD42" s="6" t="str">
        <f>IF(OR(FZ42&gt;0),CM5.3,"")</f>
        <v/>
      </c>
      <c r="BE42" s="38" t="str">
        <f>IF(FU42=$FU$2,CM5.4,"")</f>
        <v/>
      </c>
      <c r="BF42" s="94" t="str">
        <f>IF(COUNTIF(AP42:BE42,"&lt;1")=16,"5",IF(COUNTIF(AP42:BA42,"&lt;1")=12,"4",IF(COUNTIF(AP42:AX42,"&lt;1")=9,"3",IF(COUNTIF(AP42:AS42,"&lt;1")=4,"2","1"))))</f>
        <v>2</v>
      </c>
      <c r="BG42" s="129">
        <f>IF(BF42="1",SUM(AP42:AS42)+1,IF(BF42="2",SUM(AT42:AX42)+2,IF(BF42="3",SUM(AY42:BA42)+3,IF(BF42="4",SUM(BB42:BE42)+4,5))))</f>
        <v>2.2000000000000002</v>
      </c>
      <c r="BH42" s="5">
        <f>IF(OR(ER42=$ER$1,ER42=$ER$6,ER42=$ER$7,ER42=$ER$9,ES42&gt;0,EX42&gt;0,FD42&gt;0,FZ42&gt;0,EW42&gt;0,EY42&gt;0,EZ42&gt;0,EV42&gt;0,EU42&gt;0,FE42&gt;0,FF42&gt;0,FG42&gt;0,FI42&gt;0),SRM2.1,"")</f>
        <v>0.4</v>
      </c>
      <c r="BI42" s="5">
        <f>IF(OR(FD42&gt;0,FZ42&gt;0,ER42=$ER$7,EW42&gt;0,EX42&gt;0,EY42&gt;0,EZ42&gt;0,FE42&gt;0,FF42&gt;0,FG42&gt;0,FI42&gt;0),SRM2.2,"")</f>
        <v>0.4</v>
      </c>
      <c r="BJ42" s="6">
        <f>IF(OR(FX42&gt;0,FZ42&gt;0),SRM2.3,"")</f>
        <v>0</v>
      </c>
      <c r="BK42" s="6">
        <f>IF(OR(FF42&gt;0,FD42&gt;0,FE42&gt;0,FZ42&gt;0,FG42&gt;0,FI42&gt;0),SRM2.4,"")</f>
        <v>0.2</v>
      </c>
      <c r="BL42" s="39">
        <f>IF(OR(FD42&gt;0,FZ42&gt;0,ER42=$ER$7,FE42&gt;0,FF42&gt;0,FG42&gt;0,FI42&gt;0,FP42&gt;0),SRM3.1,"")</f>
        <v>0.4</v>
      </c>
      <c r="BM42" s="6">
        <f>IF(OR(FD42&gt;0,FZ42&gt;0,ER42=$ER$7,EW42=$EW$2,EW42=$EW$3,EW42=$EW$4,EX42&gt;0,EY42&gt;0,EZ42&gt;0,FE42&gt;0,FF42&gt;0,FG42&gt;0,FI42&gt;0),SRM3.2,"")</f>
        <v>0.5</v>
      </c>
      <c r="BN42" s="6" t="str">
        <f>IF(OR(FP42&gt;0,FZ42&gt;0),SRM3.3,"")</f>
        <v/>
      </c>
      <c r="BO42" s="40" t="str">
        <f>IF(OR(FZ42&gt;1),SRM4.1,"")</f>
        <v/>
      </c>
      <c r="BP42" s="6" t="str">
        <f>IF(OR(ER42=$ER$8,ER42=$ER$9,EV42&gt;0,FQ42&gt;0,FR42&gt;0),SRM4.2,"")</f>
        <v/>
      </c>
      <c r="BQ42" s="6" t="str">
        <f>IF(OR(FW42&gt;0),SRM4.3,"")</f>
        <v/>
      </c>
      <c r="BR42" s="40" t="str">
        <f>IF(OR(GD42&gt;0,GE42&gt;0),SRM5.1,"")</f>
        <v/>
      </c>
      <c r="BS42" s="6" t="str">
        <f>IF(OR(ER42=$ER$8,ER42=$ER$9,FZ42&gt;0),SRM5.2,"")</f>
        <v/>
      </c>
      <c r="BT42" s="6" t="str">
        <f>IF(OR(ER42=$ER$8,ER42=$ER$9,FY42&gt;0,FZ42&gt;0),SRM5.3,"")</f>
        <v/>
      </c>
      <c r="BU42" s="94" t="str">
        <f>IF(COUNTIF(BH42:BT42,"&lt;1")=13,"5",IF(COUNTIF(BH42:BQ42,"&lt;1")=10,"4",IF(COUNTIF(BH42:BN42,"&lt;1")=7,"3",IF(COUNTIF(BH42:BK42,"&lt;1")=4,"2","1"))))</f>
        <v>2</v>
      </c>
      <c r="BV42" s="129">
        <f>IF(BU42="1",SUM(BH42:BK42)+1,IF(BU42="2",SUM(BL42:BN42)+2,IF(BU42="3",SUM(BO42:BQ42)+3,IF(BU42="4",SUM(BR42:BT42)+4,5))))</f>
        <v>2.9</v>
      </c>
      <c r="BW42" s="41" t="str">
        <f>IF(OR(EY42=$EY$1,EY42=$EY$4,EY42=$EY$5,EY42=$EY$6,EY42=$EY$7,EZ42&gt;0,FF42=$FF$1,FF42=$FF$2,FF42=$FF$5,FF42=$FF$6,FG42=$FG$1,FG42=$FG$2,FG42=$FG$5,FG42=$FG$6),LHR2.1,"")</f>
        <v/>
      </c>
      <c r="BX42" s="6" t="str">
        <f>IF(OR(FB42=$FB$1,FB42=$FB$2,FB42=$FB$5,FB42=$FB$6,EZ42&gt;0),LHR2.2,"")</f>
        <v/>
      </c>
      <c r="BY42" s="6" t="str">
        <f>IF(OR(EY42=$EY$1,EY42=$EY$4,EY42=$EY$5,EY42=$EY$6,EY42=$EY$7,EZ42&gt;0,FF42=$FF$1,FF42=$FF$2,FF42=$FF$5,FF42=$FF$6,FG42=$FG$1,FG42=$FG$2,FG42=$FG$5,FG42=$FG$6),LHR2.3,"")</f>
        <v/>
      </c>
      <c r="BZ42" s="6" t="str">
        <f>IF(OR(EY42=$EY$1,EY42=$EY$4,EY42=$EY$5,EY42=$EY$6,EY42=$EY$7,EZ42&gt;0,FF42=$FF$1,FF42=$FF$2,FF42=$FF$5,FF42=$FF$6,FG42=$FG$1,FG42=$FG$2,FG42=$FG$5,FG42=$FG$6),LHR2.4,"")</f>
        <v/>
      </c>
      <c r="CA42" s="40" t="str">
        <f>IF(OR(EY42=$EY$1,EY42=$EY$5,EY42=$EY$6,EY42=$EY$7,EZ42&gt;0,FF42=$FF$1,FF42=$FF$2,FF42=$FF$5,FF42=$FF$6,FG42=$FG$1,FG42=$FG$2,FG42=$FG$5,FG42=$FG$6),LHR3.1,"")</f>
        <v/>
      </c>
      <c r="CB42" s="6" t="str">
        <f>IF(OR(FB42=$FB$1,FB42=$FB$5,EZ42&gt;0),LHR3.2,"")</f>
        <v/>
      </c>
      <c r="CC42" s="6" t="str">
        <f>IF(OR(FB42=$FB$1,FB42=$FB$2,FB42=$FB$5,FB42=$FB$6,EZ42&gt;0),LHR3.3,"")</f>
        <v/>
      </c>
      <c r="CD42" s="6" t="str">
        <f>IF(OR(EZ42&gt;0,GA42=$GA$1,FF42=$FF$5,FF42=$FF$6,FF42=$FF$1,FF42=$FF$2,GA42=$GA$2,GA42=$GA$3,GA42=$GA$4),LHR3.4,"")</f>
        <v/>
      </c>
      <c r="CE42" s="6" t="str">
        <f>IF(OR(EZ42&gt;0,GB42=$GB$1,FG42=$FG$5,FG42=$FG$6,FG42=$FG$1,FG42=$FG$2,GB42=$GB$2,GB42=$GB$3,GB42=$GB$4),LHR3.5,"")</f>
        <v/>
      </c>
      <c r="CF42" s="6" t="str">
        <f>IF(OR(EY42=$EY$1,EY42=$EY$4,EY42=$EY$5,EY42=$EY$6,EY42=$EY$7,EZ42&gt;0),LHR3.6,"")</f>
        <v/>
      </c>
      <c r="CG42" s="6" t="str">
        <f>IF(OR(EZ42&gt;0,FC42=$FC$1,FC42=$FC$2,FC42=$FC$3,FC42=$FC$4),LHR3.7,"")</f>
        <v/>
      </c>
      <c r="CH42" s="6" t="str">
        <f>IF(OR(GD42=$GD$1,GD42=$GD$3,EZ42&gt;0),LHR3.8,"")</f>
        <v/>
      </c>
      <c r="CI42" s="6" t="str">
        <f>IF(OR(EZ42&gt;0,FF42=$FF$2,FF42=$FF$6,FE42=$FE$2,FE42=$FE$6,FI42=$FI$2,FI42=$FI$6,FG42=$FG$2,FG42=$FG$6),LHR3.9,"")</f>
        <v/>
      </c>
      <c r="CJ42" s="6" t="str">
        <f>IF(OR(EZ42&gt;0,FA42&gt;0),LHR3.10,"")</f>
        <v/>
      </c>
      <c r="CK42" s="40" t="str">
        <f>IF(OR(EY42=$EY$1,EY42=$EY$6,EY42=$EY$7,EZ42&gt;0,FF42=$FF$1,FF42=$FF$2,FF42=$FF$5,FF42=$FF$6,FG42=$FG$1,FG42=$FG$2,FG42=$FG$5,FG42=$FG$6),LHR4.1,"")</f>
        <v/>
      </c>
      <c r="CL42" s="6" t="str">
        <f>IF(OR(FB42=$FB$1,FB42=$FB$5,EZ42&gt;0),LHR4.2,"")</f>
        <v/>
      </c>
      <c r="CM42" s="6" t="str">
        <f>IF(OR(EZ42&gt;0,GA42=$GA$2,GA42=$GA$4),LHR4.3,"")</f>
        <v/>
      </c>
      <c r="CN42" s="6" t="str">
        <f>IF(OR(EZ42&gt;0,GB42=$GB$2,GB42=$GB$4),LHR4.4,"")</f>
        <v/>
      </c>
      <c r="CO42" s="6" t="str">
        <f>IF(OR(EZ42&gt;0,FC42=$FC$1,FC42=$FC$3,FC42=$FC$4),LHR4.5,"")</f>
        <v/>
      </c>
      <c r="CP42" s="6" t="str">
        <f>IF(OR(GE42=$GE$1,GE42=$GE$2,GE42=$GE$4,GE42=$GE$5),LHR4.6,"")</f>
        <v/>
      </c>
      <c r="CQ42" s="6" t="str">
        <f>IF(OR(EZ42&gt;0,FF42=$FF$2,FF42=$FF$6,FE42=$FE$2,FE42=$FE$6,FI42=$FI$2,FI42=$FI$6,FG42=$FG$2,FG42=$FG$6),LHR4.7,"")</f>
        <v/>
      </c>
      <c r="CR42" s="6" t="str">
        <f>IF(OR(EZ42&gt;0,FG42=$FG$1,FG42=$FG$2,FG42=$FG$5,FG42=$FG$6),LHR4.8,"")</f>
        <v/>
      </c>
      <c r="CS42" s="6" t="str">
        <f>IF(OR(FE42=$FE$1,FE42=$FE$2,FE42=$FE$5,FE42=$FE$6),LHR4.9,"")</f>
        <v/>
      </c>
      <c r="CT42" s="6" t="str">
        <f>IF(OR(FM42=$FM$1,FM42=$FM$3,EZ42&gt;0),LHR4.10,"")</f>
        <v/>
      </c>
      <c r="CU42" s="6" t="str">
        <f>IF(OR(GF42=$GF$2,GF42=$GF$6),LHR4.11,"")</f>
        <v/>
      </c>
      <c r="CV42" s="6" t="str">
        <f>IF(OR(EO42=$EO$1,EO42=$EO$3),LHR4.12,"")</f>
        <v/>
      </c>
      <c r="CW42" s="40" t="str">
        <f>IF(OR(EY42=$EY$1,EY42=$EY$7,EZ42&gt;0,FF42=$FF$1,FF42=$FF$2,FF42=$FF$5,FF42=$FF$6,FG42=$FG$1,FG42=$FG$2,FG42=$FG$5,FG42=$FG$6),LHR5.1,"")</f>
        <v/>
      </c>
      <c r="CX42" s="6" t="str">
        <f>IF(AND(FZ42&gt;0,OR(EY42=$EY$1,EY42=$EY$4,EY42=$EY$5,EY42=$EY$6,EY42=$EY$7)),LHR5.2,"")</f>
        <v/>
      </c>
      <c r="CY42" s="6" t="str">
        <f>IF(OR(EZ42&gt;0,FC42=$FC$1,FC42=$FC$4),LHR5.3,"")</f>
        <v/>
      </c>
      <c r="CZ42" s="6" t="str">
        <f>IF(OR(GE42=$GE$1,GE42=$GE$3,GE42=$GE$4,GE42=$GE$6),LHR5.4,"")</f>
        <v/>
      </c>
      <c r="DA42" s="6" t="str">
        <f>IF(OR(EZ42&gt;0,FF42=$FF$2,FF42=$FF$6,FE42=$FE$2,FE42=$FE$6,FI42=$FI$2,FI42=$FI$6,FG42=$FG$2,FG42=$FG$6),LHR5.5,"")</f>
        <v/>
      </c>
      <c r="DB42" s="6" t="str">
        <f>IF(OR(FG42=$FG$2,FG42=$FG$6),LHR5.6,"")</f>
        <v/>
      </c>
      <c r="DC42" s="6" t="str">
        <f>IF(OR(FI42=$FI$1,FI42=$FI$2,FI42=$FI$5,FI42=$FI$6,FY42&gt;0),LHR5.7,"")</f>
        <v/>
      </c>
      <c r="DD42" s="6" t="str">
        <f>IF(OR(GC42=$GC$1,GC42=$GC$2),LHR5.8,"")</f>
        <v/>
      </c>
      <c r="DE42" s="38">
        <f>IF(OR(GF42="",GF42=$GF$3,GF42=$GF$4,GF42=$GF$7,GF42=$GF$8),LHR5.9,"")</f>
        <v>0.05</v>
      </c>
      <c r="DF42" s="7" t="str">
        <f>IF(E42&lt;2009,"N/A",IF(COUNTIF(BW42:DE42,"&lt;1")=35,"5",IF(COUNTIF(BW42:CV42,"&lt;1")=26,"4",IF(COUNTIF(BW42:CJ42,"&lt;1")=14,"3",IF(COUNTIF(BW42:BZ42,"&lt;1")=4,"2","1")))))</f>
        <v>1</v>
      </c>
      <c r="DG42" s="129">
        <f>IF(DF42="N/A","N/A",IF(DF42="1",SUM(BW42:BZ42)+1,IF(DF42="2",SUM(CA42:CJ42)+2,IF(DF42="3",SUM(CK42:CV42)+3,IF(DF42="4",SUM(CW42:DE42)+4,5)))))</f>
        <v>1</v>
      </c>
      <c r="DH42" s="41" t="str">
        <f>IF(OR(EY42=$EY$1,EY42=$EY$8,EZ42&gt;0,FF42=$FF$1,FF42=$FF$2,FF42=$FF$7,FF42=$FF$8,FG42=$FG$1,FG42=$FG$2,FG42=$FG$7,FG42=$FG$8),ES2.1,"")</f>
        <v/>
      </c>
      <c r="DI42" s="6" t="str">
        <f>IF(OR(FB42=$FB$1,FB42=$FB$2,FB42=$FB$7,FB42=$FB$8,EZ42&gt;0),ES2.2,"")</f>
        <v/>
      </c>
      <c r="DJ42" s="6" t="str">
        <f>IF(OR(EY42=$EY$1,EY42=$EY$8,EZ42&gt;0,FF42=$FF$1,FF42=$FF$2,FF42=$FF$7,FF42=$FF$8,FG42=$FG$1,FG42=$FG$2,FG42=$FG$7,FG42=$FG$8),ES2.3,"")</f>
        <v/>
      </c>
      <c r="DK42" s="6" t="str">
        <f>IF(OR(EY42=$EY$1,EY42=$EY$8,EZ42&gt;0,FF42=$FF$1,FF42=$FF$2,FF42=$FF$7,FF42=$FF$8,FG42=$FG$1,FG42=$FG$2,FG42=$FG$7,FG42=$FG$8),ES2.4,"")</f>
        <v/>
      </c>
      <c r="DL42" s="40" t="str">
        <f>IF(OR(FB42=$FB$1,FB42=$FB$7,EZ42&gt;0),ES3.1,"")</f>
        <v/>
      </c>
      <c r="DM42" s="6" t="str">
        <f>IF(OR(FB42=$FB$1,FB42=$FB$2,FB42=$FB$7,FB42=$FB$8,EZ42&gt;0),ES3.2,"")</f>
        <v/>
      </c>
      <c r="DN42" s="6" t="str">
        <f>IF(OR(EZ42&gt;0,FF42=$FF$1,FF42=$FF$2,FF42=$FF$7,FF42=$FF$8,GA42=$GA$1,GA42=$GA$2,GA42=$GA$5,GA42=$GA$6),ES3.3,"")</f>
        <v/>
      </c>
      <c r="DO42" s="6" t="str">
        <f>IF(OR(EZ42&gt;0,FG42=$FG$1,FG42=$FG$2,FG42=$FG$7,FG42=$FG$8,GB42=$GB$1,GB42=$GB$2,GB42=$GB$5,GB42=$GB$6),ES3.4,"")</f>
        <v/>
      </c>
      <c r="DP42" s="6" t="str">
        <f>IF(OR(EY42=$EY$1,EY42=$EY$8,EZ42&gt;0),ES3.5,"")</f>
        <v/>
      </c>
      <c r="DQ42" s="6" t="str">
        <f>IF(OR(EZ42&gt;0,FC42=$FC$1,FC42=$FC$5),ES3.6,"")</f>
        <v/>
      </c>
      <c r="DR42" s="6" t="str">
        <f>IF(OR(GD42=$GD$1,GD42=$GD$4,EZ42&gt;0),ES3.7,"")</f>
        <v/>
      </c>
      <c r="DS42" s="6" t="str">
        <f>IF(OR(EZ42&gt;0,FF42=$FF$2,FF42=$FF$8,FE42=$FE$2,FE42=$FE$8,FI42=$FI$2,FI42=$FI$8,FG42=$FG$2,FG42=$FG$8),ES3.8,"")</f>
        <v/>
      </c>
      <c r="DT42" s="6" t="str">
        <f>IF(OR(EZ42&gt;0),ES3.9,"")</f>
        <v/>
      </c>
      <c r="DU42" s="40" t="str">
        <f>IF(OR(FB42=$FB$1,FB42=$FB$7,EZ42&gt;0),ES4.1,"")</f>
        <v/>
      </c>
      <c r="DV42" s="6" t="str">
        <f>IF(OR(EZ42&gt;0,GA42=$GA$2,GA42=$GA$6),ES4.2,"")</f>
        <v/>
      </c>
      <c r="DW42" s="6" t="str">
        <f>IF(OR(EZ42&gt;0,GB42=$GB$2,GB42=$GB$6),ES4.3,"")</f>
        <v/>
      </c>
      <c r="DX42" s="6" t="str">
        <f>IF(OR(GE42=$GE$1,GE42=$GE$2,GE42=$GE$7,GE42=$GE$8),ES4.4,"")</f>
        <v/>
      </c>
      <c r="DY42" s="6" t="str">
        <f>IF(OR(EZ42&gt;0,FF42=$FF$2,FF42=$FF$8,FE42=$FE$2,FE42=$FE$8,FI42=$FI$2,FI42=$FI$8,FG42=$FG$2,FG42=$FG$8),ES4.5,"")</f>
        <v/>
      </c>
      <c r="DZ42" s="6" t="str">
        <f>IF(OR(EZ42&gt;0,FG42=$FG$1,FG42=$FG$2,FG42=$FG$7,FG42=$FG$8),ES4.6,"")</f>
        <v/>
      </c>
      <c r="EA42" s="6" t="str">
        <f>IF(OR(FE42=$FE$1,FE42=$FE$2,FE42=$FE$7,FE42=$FE$8),ES4.7,"")</f>
        <v/>
      </c>
      <c r="EB42" s="6" t="str">
        <f>IF(OR(FM42=$FM$1,FM42=$FM$4,EZ42&gt;0),ES4.8,"")</f>
        <v/>
      </c>
      <c r="EC42" s="6" t="str">
        <f>IF(OR(GF42=$GF$2,GF42=$GF$8),ES4.9,"")</f>
        <v/>
      </c>
      <c r="ED42" s="6" t="str">
        <f>IF(OR(EO42=$EO$1,EO42=$EO$3),ES4.10,"")</f>
        <v/>
      </c>
      <c r="EE42" s="40" t="str">
        <f>IF(OR(AND(FZ42&gt;0,EY42=$EY$1), AND(FZ42&gt;0,EY42=$EY$8)),ES5.1,"")</f>
        <v/>
      </c>
      <c r="EF42" s="6" t="str">
        <f>IF(OR(GE42=$GE$1,GE42=$GE$3,GE42=$GE$7,GE42=$GE$9),ES5.2,"")</f>
        <v/>
      </c>
      <c r="EG42" s="6" t="str">
        <f>IF(OR(EZ42&gt;0,FF42=$FF$2,FF42=$FF$8,FE42=$FE$2,FE42=$FE$8,FI42=$FI$2,FI42=$FI$8,FG42=$FG$2,FG42=$FG$8),ES5.3,"")</f>
        <v/>
      </c>
      <c r="EH42" s="6" t="str">
        <f>IF(OR(FG42=$FG$2,FG42=$FG$8),ES5.4,"")</f>
        <v/>
      </c>
      <c r="EI42" s="6" t="str">
        <f>IF(OR(FI42=$FI$1,FI42=$FI$2,FI42=$FI$7,FI42=$FI$8,FY42&gt;0),ES5.5,"")</f>
        <v/>
      </c>
      <c r="EJ42" s="6" t="str">
        <f>IF(OR(GC42=$GC$1,GC42=$GC$3),ES5.6,"")</f>
        <v/>
      </c>
      <c r="EK42" s="38">
        <f>IF(OR(GF42="",GF42=$GF$3,GF42=$GF$4,GF42=$GF$5,GF42=$GF$6),ES5.7,"")</f>
        <v>0.1</v>
      </c>
      <c r="EL42" s="104" t="str">
        <f>IF(E42&lt;2010,"N/A",IF(COUNTIF(DH42:EK42,"&lt;1")=30,"5",IF(COUNTIF(DH42:ED42,"&lt;1")=23,"4",IF(COUNTIF(DH42:DT42,"&lt;1")=13,"3",IF(COUNTIF(DH42:DK42,"&lt;1")=4,"2","1")))))</f>
        <v>1</v>
      </c>
      <c r="EM42" s="129">
        <f>IF(EL42="N/A","N/A",IF(EL42="1",SUM(DH42:DK42)+1,IF(EL42="2",SUM(DL42:DT42)+2,IF(EL42="3",SUM(DU42:ED42)+3,IF(EL42="4",SUM(EE42:EK42)+4,5)))))</f>
        <v>1</v>
      </c>
      <c r="EN42" s="1"/>
      <c r="EO42" s="43"/>
      <c r="EP42" s="1"/>
      <c r="EQ42" s="1" t="s">
        <v>1</v>
      </c>
      <c r="ER42" s="43" t="s">
        <v>12</v>
      </c>
      <c r="ES42" s="1" t="s">
        <v>23</v>
      </c>
      <c r="ET42" s="1" t="s">
        <v>1</v>
      </c>
      <c r="EV42" s="44"/>
      <c r="EW42" s="42" t="s">
        <v>4</v>
      </c>
      <c r="FC42" s="44"/>
      <c r="FD42" s="42" t="s">
        <v>17</v>
      </c>
      <c r="FE42" s="1"/>
      <c r="FI42" s="44"/>
      <c r="FK42" s="1"/>
      <c r="FL42" s="1"/>
      <c r="FM42" s="1"/>
      <c r="FN42" s="1"/>
      <c r="FO42" s="1"/>
      <c r="FS42" s="42" t="s">
        <v>9</v>
      </c>
      <c r="FT42" s="1"/>
      <c r="FU42" s="1"/>
      <c r="FX42" s="44" t="s">
        <v>1</v>
      </c>
      <c r="FY42" s="1"/>
      <c r="FZ42" s="44"/>
      <c r="GA42" s="43"/>
      <c r="GB42" s="1"/>
      <c r="GC42" s="44"/>
      <c r="GF42" s="45"/>
      <c r="GG42" s="74"/>
      <c r="GH42" s="42">
        <f>COUNTIF(EO42:GF42,"*")</f>
        <v>8</v>
      </c>
    </row>
    <row r="43" spans="1:190" s="42" customFormat="1" x14ac:dyDescent="0.25">
      <c r="A43" s="42" t="e">
        <f>VLOOKUP(C43,Sheet1!$A$1:$B$65,2,)</f>
        <v>#N/A</v>
      </c>
      <c r="B43" s="46" t="s">
        <v>295</v>
      </c>
      <c r="C43" s="47" t="s">
        <v>296</v>
      </c>
      <c r="D43" s="47"/>
      <c r="E43" s="61">
        <v>2013</v>
      </c>
      <c r="F43" s="5">
        <f>IF(OR(ER43=$ER$1,ER43=$ER$2,ER43=$ER$3,ER43=$ER$6,ER43=$ER$7,ES43&gt;0,EW43&gt;0,EY43&gt;0,EU43&gt;0,EZ43&gt;0,FD43&gt;0,FF43&gt;0,FG43&gt;0,FI43&gt;0,FE43&gt;0),SM_2.1,"")</f>
        <v>0.2</v>
      </c>
      <c r="G43" s="5">
        <f>IF(OR(EO43=$EO$4,EQ43&gt;0,ER43=$ER$1, ER43=$ER$2,ER43=$ER$3,ER43=$ER$4,ES43&gt;0,EV43&gt;0,EZ43&gt;0,FD43&gt;0,FF43&gt;0,FG43&gt;0,FI43&gt;0,FE43&gt;0),SM_2.2,"")</f>
        <v>0.35</v>
      </c>
      <c r="H43" s="6">
        <f>IF(OR(EO43&gt;0,EP43&gt;0,EQ43&gt;0,ER43=$ER$1,ER43=$ER$2,ER43=$ER$3,ER43=$ER$4,ER43=$ER$6,ER43=$ER$7,ES43&gt;0,ET43&gt;0,EV43&gt;0,EZ43&gt;0,FD43&gt;0,FF43&gt;0,FG43&gt;0,FI43&gt;0,FE43&gt;0),SM_2.3,"")</f>
        <v>0.3</v>
      </c>
      <c r="I43" s="38">
        <f>IF(OR(ER43=$ER$1,ER43=$ER$2,ER43=$ER$3,ER43=$ER$6,ER43=$ER$7,ES43&gt;0,EW43=$EW$2,EW43=$EW$3,EW43=$EW$4,EY43&gt;0,EU43&gt;0,EZ43&gt;0,FD43&gt;0,FF43&gt;0,FG43&gt;0,FI43&gt;0,FE43&gt;0),SM_2.4,"")</f>
        <v>0.15</v>
      </c>
      <c r="J43" s="6" t="str">
        <f>IF(OR(ER43=$ER$3,EW43=$EW$2,EW43=$EW$3,EW43=$EW$4,EY43&gt;0,EU43&gt;0,EZ43&gt;0,FD43&gt;0,FF43&gt;0,FG43&gt;0,FI43&gt;0,FE43&gt;0),SM_3.1,"")</f>
        <v/>
      </c>
      <c r="K43" s="6" t="str">
        <f>IF(OR(EZ43&gt;0,FD43&gt;0,FF43&gt;0,FG43&gt;0,FI43&gt;0,FE43&gt;0),SM_3.2,"")</f>
        <v/>
      </c>
      <c r="L43" s="38" t="str">
        <f>IF(OR(ER43=$ER$1,ER43=$ER$3,ER43=$ER$6,ER43=$ER$7,EV43&gt;0,EW43=$EW$2,EW43=$EW$3,EW43=$EW$4,EY43&gt;0,EU43&gt;0,EZ43&gt;0,FD43&gt;0,FF43&gt;0,FG43&gt;0,FI43&gt;0,FE43&gt;0),SM_3.3,"")</f>
        <v/>
      </c>
      <c r="M43" s="6">
        <f>IF(OR(ES43&gt;0,EU43&gt;1),SM_4.1,"")</f>
        <v>0.2</v>
      </c>
      <c r="N43" s="6" t="str">
        <f>IF(OR(EZ43&gt;0,FD43=$FD$2,FF43=$FF$2,FF43=$FF$4,FF43=$FF$6,FF43=$FF$8,FG43&gt;0,FI43&gt;0,FE43&gt;0),SM_4.2,"")</f>
        <v/>
      </c>
      <c r="O43" s="6" t="str">
        <f>IF(OR(EZ43&gt;0,FD43=$FD$2,FE43=$FE$2,FE43=$FE$4,FE43=$FE$6,FE43=$FE$8,FF43=$FF$2,FF43=$FF$4,FF43=$FF$6,FF43=$FF$8,FG43=$FG$2,FG43=$FG$4,FG43=$FG$6,FG43=$FG$8,FI43=$FI$2,FI43=$FI$4,FI43=$FI$6,FI43=$FI$8),SM_4.3,"")</f>
        <v/>
      </c>
      <c r="P43" s="6" t="str">
        <f>IF(OR(FD43&gt;0,FI43&gt;0),SM_4.4,"")</f>
        <v/>
      </c>
      <c r="Q43" s="38" t="str">
        <f>IF(OR(FQ43=$FQ$2,FQ43=$FQ$1),SM_4.5,"")</f>
        <v/>
      </c>
      <c r="R43" s="6" t="str">
        <f>IF(OR(ET43&gt;0),SM_5.1,"")</f>
        <v/>
      </c>
      <c r="S43" s="6" t="str">
        <f>IF(OR(FB43&gt;0),SM_5.2,"")</f>
        <v/>
      </c>
      <c r="T43" s="6" t="str">
        <f>IF(OR(FR43=$FR$1,FR43=$FR$2),SM_5.3,"")</f>
        <v/>
      </c>
      <c r="U43" s="38" t="str">
        <f>IF(OR(FY43&gt;0),SM_5.4,"")</f>
        <v/>
      </c>
      <c r="V43" s="94" t="str">
        <f>IF(COUNTIF(F43:U43,"&lt;1")=16,"5",IF(COUNTIF(F43:Q43,"&lt;1")=12,"4",IF(COUNTIF(F43:L43,"&lt;1")=7,"3",IF(COUNTIF(F43:I43,"&lt;1")=4,"2","1"))))</f>
        <v>2</v>
      </c>
      <c r="W43" s="129">
        <f>IF(V43="1",SUM(F43:I43)+1,IF(V43="2",SUM(J43:L43)+2,IF(V43="3",SUM(M43:Q43)+3,IF(V43="4",SUM(R43:U43)+4,5))))</f>
        <v>2</v>
      </c>
      <c r="X43" s="5">
        <f>IF(OR(EO43&gt;0,EP43&gt;0,EQ43&gt;0,ER43=$ER$1,ER43=$ER$2,ER43=$ER$3,ER43=$ER$4,ER43=$ER$6,ER43=$ER$7,ER43=$ER$8,ES43&gt;0,ET43&gt;0,EV43&gt;0,EZ43&gt;0,FD43&gt;0,FF43&gt;0,FG43&gt;0,FI43&gt;0,FE43&gt;0),SS_2.1,"")</f>
        <v>0.2</v>
      </c>
      <c r="Y43" s="5" t="str">
        <f>IF(OR(EO43=$EO$1,ER43=$ER$1,ER43=$ER$6,ER43=$ER$7,ER43=$ER$8,FJ43&gt;0),SS_2.2,"")</f>
        <v/>
      </c>
      <c r="Z43" s="38" t="str">
        <f>IF(OR(FJ43&gt;0,FO43&gt;0),SS_2.3,"")</f>
        <v/>
      </c>
      <c r="AA43" s="5" t="str">
        <f>IF(OR(FN43&gt;0,FJ43=$FJ$2,FJ43=$FJ$3),SS_3.1,"")</f>
        <v/>
      </c>
      <c r="AB43" s="6" t="str">
        <f>IF(OR(FK43&gt;0),SS_3.2,"")</f>
        <v/>
      </c>
      <c r="AC43" s="38">
        <f>IF(OR(ES43&gt;0,ER43=$ER$1,ER43=$ER$4,ER43=$ER$8,FL43&gt;0),SS_3.3,"")</f>
        <v>0.4</v>
      </c>
      <c r="AD43" s="6" t="str">
        <f>IF(AND(FK43&gt;0,FJ43=$FJ$2,FJ43=$FJ$3),SS_4.1,"")</f>
        <v/>
      </c>
      <c r="AE43" s="6" t="str">
        <f>IF(OR(FJ43=$FJ$2,FJ43=$FJ$3,EZ43&gt;0,FN43&gt;0),SS_4.2,"")</f>
        <v/>
      </c>
      <c r="AF43" s="6" t="str">
        <f>IF(OR(EU43&gt;0,EW43=$EW$2,EW43=$EW$3,EW43=$EW$4,EY43&gt;0,EZ43&gt;0),SS_4.3,"")</f>
        <v/>
      </c>
      <c r="AG43" s="6" t="str">
        <f>IF(OR(FJ43=$FJ$3,FQ43&gt;0,EZ43&gt;0),SS_4.4,"")</f>
        <v/>
      </c>
      <c r="AH43" s="6" t="str">
        <f>IF(OR(FE43&gt;0,FF43&gt;0,FG43&gt;0,FD43&gt;0,EZ43&gt;0,FI43&gt;0),SS_4.5,"")</f>
        <v/>
      </c>
      <c r="AI43" s="38" t="str">
        <f>IF(OR(EV43&gt;0,FZ43&gt;0,FH43&gt;0,FD43&gt;0,FI43&gt;0),SS_4.6,"")</f>
        <v/>
      </c>
      <c r="AJ43" s="5" t="str">
        <f>IF(OR(FK43=$FK$3,FZ43=$FZ$1),SS_5.1,"")</f>
        <v/>
      </c>
      <c r="AK43" s="6" t="str">
        <f>IF(OR(FZ43=$FZ$1,FZ43=$FZ$2,FZ43=$FZ$4,FZ43=$FZ$5,FZ43=$FZ$7),SS_5.2,"")</f>
        <v/>
      </c>
      <c r="AL43" s="6" t="str">
        <f>IF(OR(FZ43=$FZ$4,FY43&gt;0,ER43=$ER$8),SS_5.3,"")</f>
        <v/>
      </c>
      <c r="AM43" s="6" t="str">
        <f>IF(FP43&gt;0,SS_5.4,"")</f>
        <v/>
      </c>
      <c r="AN43" s="94" t="str">
        <f>IF(COUNTIF(X43:AM43,"&lt;1")=16,"5",IF(COUNTIF(X43:AI43,"&lt;1")=12,"4",IF(COUNTIF(X43:AC43,"&lt;1")=6,"3",IF(COUNTIF(X43:Z43,"&lt;1")=3,"2","1"))))</f>
        <v>1</v>
      </c>
      <c r="AO43" s="129">
        <f>IF(AN43="1",SUM(X43:Z43)+1,IF(AN43="2",SUM(AA43:AC43)+2,IF(AN43="3",SUM(AD43:AI43)+3,IF(AN43="4",SUM(AJ43:AM43)+4,5))))</f>
        <v>1.2</v>
      </c>
      <c r="AP43" s="5">
        <f>IF(OR(ES43&gt;0,ER43=$ER$1,EO43&gt;0,EP43&gt;0,EQ43&gt;0,EU43&gt;0,EV43&gt;0,FV43&gt;0,FD43&gt;0),CM2.1,"")</f>
        <v>0.25</v>
      </c>
      <c r="AQ43" s="6">
        <f>IF(OR(ES43&gt;0,ER43=$ER$1,ER43=$ER$5,ER43=$ER$3,ER43=$ER$8,ER43=$ER$9,FS43=$FS$3,FS43=$FS$4),CM2.2,"")</f>
        <v>0.25</v>
      </c>
      <c r="AR43" s="6">
        <f>IF(OR(ES43&gt;0,ER43&gt;0,FV43&gt;0),CM2.3,"")</f>
        <v>0.25</v>
      </c>
      <c r="AS43" s="38">
        <f>IF(OR(ES43&gt;0,ER43=$ER$1,ER43=$ER$3,ER43=$ER$8,ER43=$ER$9,FT43&gt;0),CM2.4,"")</f>
        <v>0.25</v>
      </c>
      <c r="AT43" s="6" t="str">
        <f>IF(OR(FS43&gt;0),CM3.1,"")</f>
        <v/>
      </c>
      <c r="AU43" s="6" t="str">
        <f>IF(ER43=$ER$9,CM3.2,"")</f>
        <v/>
      </c>
      <c r="AV43" s="6" t="str">
        <f>IF(OR(FS43=$FS$3,FS43=$FS$4),CM3.3,"")</f>
        <v/>
      </c>
      <c r="AW43" s="6" t="str">
        <f>IF(OR(FQ43=$FQ$1,FQ43=$FQ$4,FR43=$FR$1,FR43=$FR$4),CM3.4,"")</f>
        <v/>
      </c>
      <c r="AX43" s="38" t="str">
        <f>IF(OR(FZ43=$FZ$1,FZ43=$FZ$2,FT43=$FT$3,FT43=$FT$2),CM3.5,"")</f>
        <v/>
      </c>
      <c r="AY43" s="6" t="str">
        <f>IF(OR(FS43&gt;0),CM4.1,"")</f>
        <v/>
      </c>
      <c r="AZ43" s="6" t="str">
        <f>IF(OR(FV43=$FV$2),CM4.2,"")</f>
        <v/>
      </c>
      <c r="BA43" s="38" t="str">
        <f>IF(OR(FZ43&gt;0,FT43=$FT$3),CM4.3,"")</f>
        <v/>
      </c>
      <c r="BB43" s="6" t="str">
        <f>IF(OR(FT43=$FT$3,FV43=$FV$3),CM5.1,"")</f>
        <v/>
      </c>
      <c r="BC43" s="6" t="str">
        <f>IF(OR(AND(FX43&gt;0,FQ43=$FQ$4), AND(FX43&gt;0,FQ43=$FQ$1)),CM5.2,"")</f>
        <v/>
      </c>
      <c r="BD43" s="6" t="str">
        <f>IF(OR(FZ43&gt;0),CM5.3,"")</f>
        <v/>
      </c>
      <c r="BE43" s="38" t="str">
        <f>IF(FU43=$FU$2,CM5.4,"")</f>
        <v/>
      </c>
      <c r="BF43" s="94" t="str">
        <f>IF(COUNTIF(AP43:BE43,"&lt;1")=16,"5",IF(COUNTIF(AP43:BA43,"&lt;1")=12,"4",IF(COUNTIF(AP43:AX43,"&lt;1")=9,"3",IF(COUNTIF(AP43:AS43,"&lt;1")=4,"2","1"))))</f>
        <v>2</v>
      </c>
      <c r="BG43" s="129">
        <f>IF(BF43="1",SUM(AP43:AS43)+1,IF(BF43="2",SUM(AT43:AX43)+2,IF(BF43="3",SUM(AY43:BA43)+3,IF(BF43="4",SUM(BB43:BE43)+4,5))))</f>
        <v>2</v>
      </c>
      <c r="BH43" s="5">
        <f>IF(OR(ER43=$ER$1,ER43=$ER$6,ER43=$ER$7,ER43=$ER$9,ES43&gt;0,EX43&gt;0,FD43&gt;0,FZ43&gt;0,EW43&gt;0,EY43&gt;0,EZ43&gt;0,EV43&gt;0,EU43&gt;0,FE43&gt;0,FF43&gt;0,FG43&gt;0,FI43&gt;0),SRM2.1,"")</f>
        <v>0.4</v>
      </c>
      <c r="BI43" s="5" t="str">
        <f>IF(OR(FD43&gt;0,FZ43&gt;0,ER43=$ER$7,EW43&gt;0,EX43&gt;0,EY43&gt;0,EZ43&gt;0,FE43&gt;0,FF43&gt;0,FG43&gt;0,FI43&gt;0),SRM2.2,"")</f>
        <v/>
      </c>
      <c r="BJ43" s="6" t="str">
        <f>IF(OR(FX43&gt;0,FZ43&gt;0),SRM2.3,"")</f>
        <v/>
      </c>
      <c r="BK43" s="6" t="str">
        <f>IF(OR(FF43&gt;0,FD43&gt;0,FE43&gt;0,FZ43&gt;0,FG43&gt;0,FI43&gt;0),SRM2.4,"")</f>
        <v/>
      </c>
      <c r="BL43" s="39" t="str">
        <f>IF(OR(FD43&gt;0,FZ43&gt;0,ER43=$ER$7,FE43&gt;0,FF43&gt;0,FG43&gt;0,FI43&gt;0,FP43&gt;0),SRM3.1,"")</f>
        <v/>
      </c>
      <c r="BM43" s="6" t="str">
        <f>IF(OR(FD43&gt;0,FZ43&gt;0,ER43=$ER$7,EW43=$EW$2,EW43=$EW$3,EW43=$EW$4,EX43&gt;0,EY43&gt;0,EZ43&gt;0,FE43&gt;0,FF43&gt;0,FG43&gt;0,FI43&gt;0),SRM3.2,"")</f>
        <v/>
      </c>
      <c r="BN43" s="6" t="str">
        <f>IF(OR(FP43&gt;0,FZ43&gt;0),SRM3.3,"")</f>
        <v/>
      </c>
      <c r="BO43" s="40" t="str">
        <f>IF(OR(FZ43&gt;1),SRM4.1,"")</f>
        <v/>
      </c>
      <c r="BP43" s="6" t="str">
        <f>IF(OR(ER43=$ER$8,ER43=$ER$9,EV43&gt;0,FQ43&gt;0,FR43&gt;0),SRM4.2,"")</f>
        <v/>
      </c>
      <c r="BQ43" s="6" t="str">
        <f>IF(OR(FW43&gt;0),SRM4.3,"")</f>
        <v/>
      </c>
      <c r="BR43" s="40" t="str">
        <f>IF(OR(GD43&gt;0,GE43&gt;0),SRM5.1,"")</f>
        <v/>
      </c>
      <c r="BS43" s="6" t="str">
        <f>IF(OR(ER43=$ER$8,ER43=$ER$9,FZ43&gt;0),SRM5.2,"")</f>
        <v/>
      </c>
      <c r="BT43" s="6" t="str">
        <f>IF(OR(ER43=$ER$8,ER43=$ER$9,FY43&gt;0,FZ43&gt;0),SRM5.3,"")</f>
        <v/>
      </c>
      <c r="BU43" s="94" t="str">
        <f>IF(COUNTIF(BH43:BT43,"&lt;1")=13,"5",IF(COUNTIF(BH43:BQ43,"&lt;1")=10,"4",IF(COUNTIF(BH43:BN43,"&lt;1")=7,"3",IF(COUNTIF(BH43:BK43,"&lt;1")=4,"2","1"))))</f>
        <v>1</v>
      </c>
      <c r="BV43" s="129">
        <f>IF(BU43="1",SUM(BH43:BK43)+1,IF(BU43="2",SUM(BL43:BN43)+2,IF(BU43="3",SUM(BO43:BQ43)+3,IF(BU43="4",SUM(BR43:BT43)+4,5))))</f>
        <v>1.4</v>
      </c>
      <c r="BW43" s="41" t="str">
        <f>IF(OR(EY43=$EY$1,EY43=$EY$4,EY43=$EY$5,EY43=$EY$6,EY43=$EY$7,EZ43&gt;0,FF43=$FF$1,FF43=$FF$2,FF43=$FF$5,FF43=$FF$6,FG43=$FG$1,FG43=$FG$2,FG43=$FG$5,FG43=$FG$6),LHR2.1,"")</f>
        <v/>
      </c>
      <c r="BX43" s="6" t="str">
        <f>IF(OR(FB43=$FB$1,FB43=$FB$2,FB43=$FB$5,FB43=$FB$6,EZ43&gt;0),LHR2.2,"")</f>
        <v/>
      </c>
      <c r="BY43" s="6" t="str">
        <f>IF(OR(EY43=$EY$1,EY43=$EY$4,EY43=$EY$5,EY43=$EY$6,EY43=$EY$7,EZ43&gt;0,FF43=$FF$1,FF43=$FF$2,FF43=$FF$5,FF43=$FF$6,FG43=$FG$1,FG43=$FG$2,FG43=$FG$5,FG43=$FG$6),LHR2.3,"")</f>
        <v/>
      </c>
      <c r="BZ43" s="6" t="str">
        <f>IF(OR(EY43=$EY$1,EY43=$EY$4,EY43=$EY$5,EY43=$EY$6,EY43=$EY$7,EZ43&gt;0,FF43=$FF$1,FF43=$FF$2,FF43=$FF$5,FF43=$FF$6,FG43=$FG$1,FG43=$FG$2,FG43=$FG$5,FG43=$FG$6),LHR2.4,"")</f>
        <v/>
      </c>
      <c r="CA43" s="40" t="str">
        <f>IF(OR(EY43=$EY$1,EY43=$EY$5,EY43=$EY$6,EY43=$EY$7,EZ43&gt;0,FF43=$FF$1,FF43=$FF$2,FF43=$FF$5,FF43=$FF$6,FG43=$FG$1,FG43=$FG$2,FG43=$FG$5,FG43=$FG$6),LHR3.1,"")</f>
        <v/>
      </c>
      <c r="CB43" s="6" t="str">
        <f>IF(OR(FB43=$FB$1,FB43=$FB$5,EZ43&gt;0),LHR3.2,"")</f>
        <v/>
      </c>
      <c r="CC43" s="6" t="str">
        <f>IF(OR(FB43=$FB$1,FB43=$FB$2,FB43=$FB$5,FB43=$FB$6,EZ43&gt;0),LHR3.3,"")</f>
        <v/>
      </c>
      <c r="CD43" s="6" t="str">
        <f>IF(OR(EZ43&gt;0,GA43=$GA$1,FF43=$FF$5,FF43=$FF$6,FF43=$FF$1,FF43=$FF$2,GA43=$GA$2,GA43=$GA$3,GA43=$GA$4),LHR3.4,"")</f>
        <v/>
      </c>
      <c r="CE43" s="6" t="str">
        <f>IF(OR(EZ43&gt;0,GB43=$GB$1,FG43=$FG$5,FG43=$FG$6,FG43=$FG$1,FG43=$FG$2,GB43=$GB$2,GB43=$GB$3,GB43=$GB$4),LHR3.5,"")</f>
        <v/>
      </c>
      <c r="CF43" s="6" t="str">
        <f>IF(OR(EY43=$EY$1,EY43=$EY$4,EY43=$EY$5,EY43=$EY$6,EY43=$EY$7,EZ43&gt;0),LHR3.6,"")</f>
        <v/>
      </c>
      <c r="CG43" s="6" t="str">
        <f>IF(OR(EZ43&gt;0,FC43=$FC$1,FC43=$FC$2,FC43=$FC$3,FC43=$FC$4),LHR3.7,"")</f>
        <v/>
      </c>
      <c r="CH43" s="6" t="str">
        <f>IF(OR(GD43=$GD$1,GD43=$GD$3,EZ43&gt;0),LHR3.8,"")</f>
        <v/>
      </c>
      <c r="CI43" s="6" t="str">
        <f>IF(OR(EZ43&gt;0,FF43=$FF$2,FF43=$FF$6,FE43=$FE$2,FE43=$FE$6,FI43=$FI$2,FI43=$FI$6,FG43=$FG$2,FG43=$FG$6),LHR3.9,"")</f>
        <v/>
      </c>
      <c r="CJ43" s="6" t="str">
        <f>IF(OR(EZ43&gt;0,FA43&gt;0),LHR3.10,"")</f>
        <v/>
      </c>
      <c r="CK43" s="40" t="str">
        <f>IF(OR(EY43=$EY$1,EY43=$EY$6,EY43=$EY$7,EZ43&gt;0,FF43=$FF$1,FF43=$FF$2,FF43=$FF$5,FF43=$FF$6,FG43=$FG$1,FG43=$FG$2,FG43=$FG$5,FG43=$FG$6),LHR4.1,"")</f>
        <v/>
      </c>
      <c r="CL43" s="6" t="str">
        <f>IF(OR(FB43=$FB$1,FB43=$FB$5,EZ43&gt;0),LHR4.2,"")</f>
        <v/>
      </c>
      <c r="CM43" s="6" t="str">
        <f>IF(OR(EZ43&gt;0,GA43=$GA$2,GA43=$GA$4),LHR4.3,"")</f>
        <v/>
      </c>
      <c r="CN43" s="6" t="str">
        <f>IF(OR(EZ43&gt;0,GB43=$GB$2,GB43=$GB$4),LHR4.4,"")</f>
        <v/>
      </c>
      <c r="CO43" s="6" t="str">
        <f>IF(OR(EZ43&gt;0,FC43=$FC$1,FC43=$FC$3,FC43=$FC$4),LHR4.5,"")</f>
        <v/>
      </c>
      <c r="CP43" s="6" t="str">
        <f>IF(OR(GE43=$GE$1,GE43=$GE$2,GE43=$GE$4,GE43=$GE$5),LHR4.6,"")</f>
        <v/>
      </c>
      <c r="CQ43" s="6" t="str">
        <f>IF(OR(EZ43&gt;0,FF43=$FF$2,FF43=$FF$6,FE43=$FE$2,FE43=$FE$6,FI43=$FI$2,FI43=$FI$6,FG43=$FG$2,FG43=$FG$6),LHR4.7,"")</f>
        <v/>
      </c>
      <c r="CR43" s="6" t="str">
        <f>IF(OR(EZ43&gt;0,FG43=$FG$1,FG43=$FG$2,FG43=$FG$5,FG43=$FG$6),LHR4.8,"")</f>
        <v/>
      </c>
      <c r="CS43" s="6" t="str">
        <f>IF(OR(FE43=$FE$1,FE43=$FE$2,FE43=$FE$5,FE43=$FE$6),LHR4.9,"")</f>
        <v/>
      </c>
      <c r="CT43" s="6" t="str">
        <f>IF(OR(FM43=$FM$1,FM43=$FM$3,EZ43&gt;0),LHR4.10,"")</f>
        <v/>
      </c>
      <c r="CU43" s="6" t="str">
        <f>IF(OR(GF43=$GF$2,GF43=$GF$6),LHR4.11,"")</f>
        <v/>
      </c>
      <c r="CV43" s="6" t="str">
        <f>IF(OR(EO43=$EO$1,EO43=$EO$3),LHR4.12,"")</f>
        <v/>
      </c>
      <c r="CW43" s="40" t="str">
        <f>IF(OR(EY43=$EY$1,EY43=$EY$7,EZ43&gt;0,FF43=$FF$1,FF43=$FF$2,FF43=$FF$5,FF43=$FF$6,FG43=$FG$1,FG43=$FG$2,FG43=$FG$5,FG43=$FG$6),LHR5.1,"")</f>
        <v/>
      </c>
      <c r="CX43" s="6" t="str">
        <f>IF(AND(FZ43&gt;0,OR(EY43=$EY$1,EY43=$EY$4,EY43=$EY$5,EY43=$EY$6,EY43=$EY$7)),LHR5.2,"")</f>
        <v/>
      </c>
      <c r="CY43" s="6" t="str">
        <f>IF(OR(EZ43&gt;0,FC43=$FC$1,FC43=$FC$4),LHR5.3,"")</f>
        <v/>
      </c>
      <c r="CZ43" s="6" t="str">
        <f>IF(OR(GE43=$GE$1,GE43=$GE$3,GE43=$GE$4,GE43=$GE$6),LHR5.4,"")</f>
        <v/>
      </c>
      <c r="DA43" s="6" t="str">
        <f>IF(OR(EZ43&gt;0,FF43=$FF$2,FF43=$FF$6,FE43=$FE$2,FE43=$FE$6,FI43=$FI$2,FI43=$FI$6,FG43=$FG$2,FG43=$FG$6),LHR5.5,"")</f>
        <v/>
      </c>
      <c r="DB43" s="6" t="str">
        <f>IF(OR(FG43=$FG$2,FG43=$FG$6),LHR5.6,"")</f>
        <v/>
      </c>
      <c r="DC43" s="6" t="str">
        <f>IF(OR(FI43=$FI$1,FI43=$FI$2,FI43=$FI$5,FI43=$FI$6,FY43&gt;0),LHR5.7,"")</f>
        <v/>
      </c>
      <c r="DD43" s="6" t="str">
        <f>IF(OR(GC43=$GC$1,GC43=$GC$2),LHR5.8,"")</f>
        <v/>
      </c>
      <c r="DE43" s="38">
        <f>IF(OR(GF43="",GF43=$GF$3,GF43=$GF$4,GF43=$GF$7,GF43=$GF$8),LHR5.9,"")</f>
        <v>0.05</v>
      </c>
      <c r="DF43" s="7" t="str">
        <f>IF(E43&lt;2009,"N/A",IF(COUNTIF(BW43:DE43,"&lt;1")=35,"5",IF(COUNTIF(BW43:CV43,"&lt;1")=26,"4",IF(COUNTIF(BW43:CJ43,"&lt;1")=14,"3",IF(COUNTIF(BW43:BZ43,"&lt;1")=4,"2","1")))))</f>
        <v>1</v>
      </c>
      <c r="DG43" s="129">
        <f>IF(DF43="N/A","N/A",IF(DF43="1",SUM(BW43:BZ43)+1,IF(DF43="2",SUM(CA43:CJ43)+2,IF(DF43="3",SUM(CK43:CV43)+3,IF(DF43="4",SUM(CW43:DE43)+4,5)))))</f>
        <v>1</v>
      </c>
      <c r="DH43" s="41" t="str">
        <f>IF(OR(EY43=$EY$1,EY43=$EY$8,EZ43&gt;0,FF43=$FF$1,FF43=$FF$2,FF43=$FF$7,FF43=$FF$8,FG43=$FG$1,FG43=$FG$2,FG43=$FG$7,FG43=$FG$8),ES2.1,"")</f>
        <v/>
      </c>
      <c r="DI43" s="6" t="str">
        <f>IF(OR(FB43=$FB$1,FB43=$FB$2,FB43=$FB$7,FB43=$FB$8,EZ43&gt;0),ES2.2,"")</f>
        <v/>
      </c>
      <c r="DJ43" s="6" t="str">
        <f>IF(OR(EY43=$EY$1,EY43=$EY$8,EZ43&gt;0,FF43=$FF$1,FF43=$FF$2,FF43=$FF$7,FF43=$FF$8,FG43=$FG$1,FG43=$FG$2,FG43=$FG$7,FG43=$FG$8),ES2.3,"")</f>
        <v/>
      </c>
      <c r="DK43" s="6" t="str">
        <f>IF(OR(EY43=$EY$1,EY43=$EY$8,EZ43&gt;0,FF43=$FF$1,FF43=$FF$2,FF43=$FF$7,FF43=$FF$8,FG43=$FG$1,FG43=$FG$2,FG43=$FG$7,FG43=$FG$8),ES2.4,"")</f>
        <v/>
      </c>
      <c r="DL43" s="40" t="str">
        <f>IF(OR(FB43=$FB$1,FB43=$FB$7,EZ43&gt;0),ES3.1,"")</f>
        <v/>
      </c>
      <c r="DM43" s="6" t="str">
        <f>IF(OR(FB43=$FB$1,FB43=$FB$2,FB43=$FB$7,FB43=$FB$8,EZ43&gt;0),ES3.2,"")</f>
        <v/>
      </c>
      <c r="DN43" s="6" t="str">
        <f>IF(OR(EZ43&gt;0,FF43=$FF$1,FF43=$FF$2,FF43=$FF$7,FF43=$FF$8,GA43=$GA$1,GA43=$GA$2,GA43=$GA$5,GA43=$GA$6),ES3.3,"")</f>
        <v/>
      </c>
      <c r="DO43" s="6" t="str">
        <f>IF(OR(EZ43&gt;0,FG43=$FG$1,FG43=$FG$2,FG43=$FG$7,FG43=$FG$8,GB43=$GB$1,GB43=$GB$2,GB43=$GB$5,GB43=$GB$6),ES3.4,"")</f>
        <v/>
      </c>
      <c r="DP43" s="6" t="str">
        <f>IF(OR(EY43=$EY$1,EY43=$EY$8,EZ43&gt;0),ES3.5,"")</f>
        <v/>
      </c>
      <c r="DQ43" s="6" t="str">
        <f>IF(OR(EZ43&gt;0,FC43=$FC$1,FC43=$FC$5),ES3.6,"")</f>
        <v/>
      </c>
      <c r="DR43" s="6" t="str">
        <f>IF(OR(GD43=$GD$1,GD43=$GD$4,EZ43&gt;0),ES3.7,"")</f>
        <v/>
      </c>
      <c r="DS43" s="6" t="str">
        <f>IF(OR(EZ43&gt;0,FF43=$FF$2,FF43=$FF$8,FE43=$FE$2,FE43=$FE$8,FI43=$FI$2,FI43=$FI$8,FG43=$FG$2,FG43=$FG$8),ES3.8,"")</f>
        <v/>
      </c>
      <c r="DT43" s="6" t="str">
        <f>IF(OR(EZ43&gt;0),ES3.9,"")</f>
        <v/>
      </c>
      <c r="DU43" s="40" t="str">
        <f>IF(OR(FB43=$FB$1,FB43=$FB$7,EZ43&gt;0),ES4.1,"")</f>
        <v/>
      </c>
      <c r="DV43" s="6" t="str">
        <f>IF(OR(EZ43&gt;0,GA43=$GA$2,GA43=$GA$6),ES4.2,"")</f>
        <v/>
      </c>
      <c r="DW43" s="6" t="str">
        <f>IF(OR(EZ43&gt;0,GB43=$GB$2,GB43=$GB$6),ES4.3,"")</f>
        <v/>
      </c>
      <c r="DX43" s="6" t="str">
        <f>IF(OR(GE43=$GE$1,GE43=$GE$2,GE43=$GE$7,GE43=$GE$8),ES4.4,"")</f>
        <v/>
      </c>
      <c r="DY43" s="6" t="str">
        <f>IF(OR(EZ43&gt;0,FF43=$FF$2,FF43=$FF$8,FE43=$FE$2,FE43=$FE$8,FI43=$FI$2,FI43=$FI$8,FG43=$FG$2,FG43=$FG$8),ES4.5,"")</f>
        <v/>
      </c>
      <c r="DZ43" s="6" t="str">
        <f>IF(OR(EZ43&gt;0,FG43=$FG$1,FG43=$FG$2,FG43=$FG$7,FG43=$FG$8),ES4.6,"")</f>
        <v/>
      </c>
      <c r="EA43" s="6" t="str">
        <f>IF(OR(FE43=$FE$1,FE43=$FE$2,FE43=$FE$7,FE43=$FE$8),ES4.7,"")</f>
        <v/>
      </c>
      <c r="EB43" s="6" t="str">
        <f>IF(OR(FM43=$FM$1,FM43=$FM$4,EZ43&gt;0),ES4.8,"")</f>
        <v/>
      </c>
      <c r="EC43" s="6" t="str">
        <f>IF(OR(GF43=$GF$2,GF43=$GF$8),ES4.9,"")</f>
        <v/>
      </c>
      <c r="ED43" s="6" t="str">
        <f>IF(OR(EO43=$EO$1,EO43=$EO$3),ES4.10,"")</f>
        <v/>
      </c>
      <c r="EE43" s="40" t="str">
        <f>IF(OR(AND(FZ43&gt;0,EY43=$EY$1), AND(FZ43&gt;0,EY43=$EY$8)),ES5.1,"")</f>
        <v/>
      </c>
      <c r="EF43" s="6" t="str">
        <f>IF(OR(GE43=$GE$1,GE43=$GE$3,GE43=$GE$7,GE43=$GE$9),ES5.2,"")</f>
        <v/>
      </c>
      <c r="EG43" s="6" t="str">
        <f>IF(OR(EZ43&gt;0,FF43=$FF$2,FF43=$FF$8,FE43=$FE$2,FE43=$FE$8,FI43=$FI$2,FI43=$FI$8,FG43=$FG$2,FG43=$FG$8),ES5.3,"")</f>
        <v/>
      </c>
      <c r="EH43" s="6" t="str">
        <f>IF(OR(FG43=$FG$2,FG43=$FG$8),ES5.4,"")</f>
        <v/>
      </c>
      <c r="EI43" s="6" t="str">
        <f>IF(OR(FI43=$FI$1,FI43=$FI$2,FI43=$FI$7,FI43=$FI$8,FY43&gt;0),ES5.5,"")</f>
        <v/>
      </c>
      <c r="EJ43" s="6" t="str">
        <f>IF(OR(GC43=$GC$1,GC43=$GC$3),ES5.6,"")</f>
        <v/>
      </c>
      <c r="EK43" s="38">
        <f>IF(OR(GF43="",GF43=$GF$3,GF43=$GF$4,GF43=$GF$5,GF43=$GF$6),ES5.7,"")</f>
        <v>0.1</v>
      </c>
      <c r="EL43" s="104" t="str">
        <f>IF(E43&lt;2010,"N/A",IF(COUNTIF(DH43:EK43,"&lt;1")=30,"5",IF(COUNTIF(DH43:ED43,"&lt;1")=23,"4",IF(COUNTIF(DH43:DT43,"&lt;1")=13,"3",IF(COUNTIF(DH43:DK43,"&lt;1")=4,"2","1")))))</f>
        <v>1</v>
      </c>
      <c r="EM43" s="129">
        <f>IF(EL43="N/A","N/A",IF(EL43="1",SUM(DH43:DK43)+1,IF(EL43="2",SUM(DL43:DT43)+2,IF(EL43="3",SUM(DU43:ED43)+3,IF(EL43="4",SUM(EE43:EK43)+4,5)))))</f>
        <v>1</v>
      </c>
      <c r="EN43" s="1"/>
      <c r="EO43" s="43"/>
      <c r="EP43" s="1"/>
      <c r="EQ43" s="1"/>
      <c r="ER43" s="43"/>
      <c r="ES43" s="1" t="s">
        <v>23</v>
      </c>
      <c r="ET43" s="1"/>
      <c r="EV43" s="44"/>
      <c r="FC43" s="44"/>
      <c r="FE43" s="1"/>
      <c r="FI43" s="44"/>
      <c r="FK43" s="1"/>
      <c r="FL43" s="1"/>
      <c r="FM43" s="1"/>
      <c r="FN43" s="1"/>
      <c r="FO43" s="1"/>
      <c r="FT43" s="1"/>
      <c r="FU43" s="1"/>
      <c r="FX43" s="44"/>
      <c r="FY43" s="1"/>
      <c r="FZ43" s="44"/>
      <c r="GA43" s="43"/>
      <c r="GB43" s="1"/>
      <c r="GC43" s="44"/>
      <c r="GF43" s="45"/>
      <c r="GG43" s="74"/>
      <c r="GH43" s="42">
        <f>COUNTIF(EO43:GF43,"*")</f>
        <v>1</v>
      </c>
    </row>
    <row r="44" spans="1:190" s="42" customFormat="1" x14ac:dyDescent="0.25">
      <c r="A44" s="42" t="e">
        <f>VLOOKUP(C44,Sheet1!$A$1:$B$65,2,)</f>
        <v>#N/A</v>
      </c>
      <c r="B44" s="46" t="s">
        <v>98</v>
      </c>
      <c r="C44" s="47" t="s">
        <v>297</v>
      </c>
      <c r="D44" s="47"/>
      <c r="E44" s="60">
        <v>2013</v>
      </c>
      <c r="F44" s="5">
        <f>IF(OR(ER44=$ER$1,ER44=$ER$2,ER44=$ER$3,ER44=$ER$6,ER44=$ER$7,ES44&gt;0,EW44&gt;0,EY44&gt;0,EU44&gt;0,EZ44&gt;0,FD44&gt;0,FF44&gt;0,FG44&gt;0,FI44&gt;0,FE44&gt;0),SM_2.1,"")</f>
        <v>0.2</v>
      </c>
      <c r="G44" s="5">
        <f>IF(OR(EO44=$EO$4,EQ44&gt;0,ER44=$ER$1, ER44=$ER$2,ER44=$ER$3,ER44=$ER$4,ES44&gt;0,EV44&gt;0,EZ44&gt;0,FD44&gt;0,FF44&gt;0,FG44&gt;0,FI44&gt;0,FE44&gt;0),SM_2.2,"")</f>
        <v>0.35</v>
      </c>
      <c r="H44" s="6">
        <f>IF(OR(EO44&gt;0,EP44&gt;0,EQ44&gt;0,ER44=$ER$1,ER44=$ER$2,ER44=$ER$3,ER44=$ER$4,ER44=$ER$6,ER44=$ER$7,ES44&gt;0,ET44&gt;0,EV44&gt;0,EZ44&gt;0,FD44&gt;0,FF44&gt;0,FG44&gt;0,FI44&gt;0,FE44&gt;0),SM_2.3,"")</f>
        <v>0.3</v>
      </c>
      <c r="I44" s="38">
        <f>IF(OR(ER44=$ER$1,ER44=$ER$2,ER44=$ER$3,ER44=$ER$6,ER44=$ER$7,ES44&gt;0,EW44=$EW$2,EW44=$EW$3,EW44=$EW$4,EY44&gt;0,EU44&gt;0,EZ44&gt;0,FD44&gt;0,FF44&gt;0,FG44&gt;0,FI44&gt;0,FE44&gt;0),SM_2.4,"")</f>
        <v>0.15</v>
      </c>
      <c r="J44" s="6">
        <f>IF(OR(ER44=$ER$3,EW44=$EW$2,EW44=$EW$3,EW44=$EW$4,EY44&gt;0,EU44&gt;0,EZ44&gt;0,FD44&gt;0,FF44&gt;0,FG44&gt;0,FI44&gt;0,FE44&gt;0),SM_3.1,"")</f>
        <v>0.3</v>
      </c>
      <c r="K44" s="6">
        <f>IF(OR(EZ44&gt;0,FD44&gt;0,FF44&gt;0,FG44&gt;0,FI44&gt;0,FE44&gt;0),SM_3.2,"")</f>
        <v>0.3</v>
      </c>
      <c r="L44" s="38">
        <f>IF(OR(ER44=$ER$1,ER44=$ER$3,ER44=$ER$6,ER44=$ER$7,EV44&gt;0,EW44=$EW$2,EW44=$EW$3,EW44=$EW$4,EY44&gt;0,EU44&gt;0,EZ44&gt;0,FD44&gt;0,FF44&gt;0,FG44&gt;0,FI44&gt;0,FE44&gt;0),SM_3.3,"")</f>
        <v>0.4</v>
      </c>
      <c r="M44" s="6">
        <f>IF(OR(ES44&gt;0,EU44&gt;1),SM_4.1,"")</f>
        <v>0.2</v>
      </c>
      <c r="N44" s="6">
        <f>IF(OR(EZ44&gt;0,FD44=$FD$2,FF44=$FF$2,FF44=$FF$4,FF44=$FF$6,FF44=$FF$8,FG44&gt;0,FI44&gt;0,FE44&gt;0),SM_4.2,"")</f>
        <v>0.2</v>
      </c>
      <c r="O44" s="6">
        <f>IF(OR(EZ44&gt;0,FD44=$FD$2,FE44=$FE$2,FE44=$FE$4,FE44=$FE$6,FE44=$FE$8,FF44=$FF$2,FF44=$FF$4,FF44=$FF$6,FF44=$FF$8,FG44=$FG$2,FG44=$FG$4,FG44=$FG$6,FG44=$FG$8,FI44=$FI$2,FI44=$FI$4,FI44=$FI$6,FI44=$FI$8),SM_4.3,"")</f>
        <v>0.2</v>
      </c>
      <c r="P44" s="6">
        <f>IF(OR(FD44&gt;0,FI44&gt;0),SM_4.4,"")</f>
        <v>0.2</v>
      </c>
      <c r="Q44" s="38" t="str">
        <f>IF(OR(FQ44=$FQ$2,FQ44=$FQ$1),SM_4.5,"")</f>
        <v/>
      </c>
      <c r="R44" s="6">
        <f>IF(OR(ET44&gt;0),SM_5.1,"")</f>
        <v>0.3</v>
      </c>
      <c r="S44" s="6" t="str">
        <f>IF(OR(FB44&gt;0),SM_5.2,"")</f>
        <v/>
      </c>
      <c r="T44" s="6" t="str">
        <f>IF(OR(FR44=$FR$1,FR44=$FR$2),SM_5.3,"")</f>
        <v/>
      </c>
      <c r="U44" s="38" t="str">
        <f>IF(OR(FY44&gt;0),SM_5.4,"")</f>
        <v/>
      </c>
      <c r="V44" s="94" t="str">
        <f>IF(COUNTIF(F44:U44,"&lt;1")=16,"5",IF(COUNTIF(F44:Q44,"&lt;1")=12,"4",IF(COUNTIF(F44:L44,"&lt;1")=7,"3",IF(COUNTIF(F44:I44,"&lt;1")=4,"2","1"))))</f>
        <v>3</v>
      </c>
      <c r="W44" s="129">
        <f>IF(V44="1",SUM(F44:I44)+1,IF(V44="2",SUM(J44:L44)+2,IF(V44="3",SUM(M44:Q44)+3,IF(V44="4",SUM(R44:U44)+4,5))))</f>
        <v>3.8</v>
      </c>
      <c r="X44" s="5">
        <f>IF(OR(EO44&gt;0,EP44&gt;0,EQ44&gt;0,ER44=$ER$1,ER44=$ER$2,ER44=$ER$3,ER44=$ER$4,ER44=$ER$6,ER44=$ER$7,ER44=$ER$8,ES44&gt;0,ET44&gt;0,EV44&gt;0,EZ44&gt;0,FD44&gt;0,FF44&gt;0,FG44&gt;0,FI44&gt;0,FE44&gt;0),SS_2.1,"")</f>
        <v>0.2</v>
      </c>
      <c r="Y44" s="5" t="str">
        <f>IF(OR(EO44=$EO$1,ER44=$ER$1,ER44=$ER$6,ER44=$ER$7,ER44=$ER$8,FJ44&gt;0),SS_2.2,"")</f>
        <v/>
      </c>
      <c r="Z44" s="38" t="str">
        <f>IF(OR(FJ44&gt;0,FO44&gt;0),SS_2.3,"")</f>
        <v/>
      </c>
      <c r="AA44" s="5" t="str">
        <f>IF(OR(FN44&gt;0,FJ44=$FJ$2,FJ44=$FJ$3),SS_3.1,"")</f>
        <v/>
      </c>
      <c r="AB44" s="6" t="str">
        <f>IF(OR(FK44&gt;0),SS_3.2,"")</f>
        <v/>
      </c>
      <c r="AC44" s="38">
        <f>IF(OR(ES44&gt;0,ER44=$ER$1,ER44=$ER$4,ER44=$ER$8,FL44&gt;0),SS_3.3,"")</f>
        <v>0.4</v>
      </c>
      <c r="AD44" s="6" t="str">
        <f>IF(AND(FK44&gt;0,FJ44=$FJ$2,FJ44=$FJ$3),SS_4.1,"")</f>
        <v/>
      </c>
      <c r="AE44" s="6" t="str">
        <f>IF(OR(FJ44=$FJ$2,FJ44=$FJ$3,EZ44&gt;0,FN44&gt;0),SS_4.2,"")</f>
        <v/>
      </c>
      <c r="AF44" s="6">
        <f>IF(OR(EU44&gt;0,EW44=$EW$2,EW44=$EW$3,EW44=$EW$4,EY44&gt;0,EZ44&gt;0),SS_4.3,"")</f>
        <v>0.2</v>
      </c>
      <c r="AG44" s="6" t="str">
        <f>IF(OR(FJ44=$FJ$3,FQ44&gt;0,EZ44&gt;0),SS_4.4,"")</f>
        <v/>
      </c>
      <c r="AH44" s="6">
        <f>IF(OR(FE44&gt;0,FF44&gt;0,FG44&gt;0,FD44&gt;0,EZ44&gt;0,FI44&gt;0),SS_4.5,"")</f>
        <v>0.2</v>
      </c>
      <c r="AI44" s="38">
        <f>IF(OR(EV44&gt;0,FZ44&gt;0,FH44&gt;0,FD44&gt;0,FI44&gt;0),SS_4.6,"")</f>
        <v>0.2</v>
      </c>
      <c r="AJ44" s="5" t="str">
        <f>IF(OR(FK44=$FK$3,FZ44=$FZ$1),SS_5.1,"")</f>
        <v/>
      </c>
      <c r="AK44" s="6" t="str">
        <f>IF(OR(FZ44=$FZ$1,FZ44=$FZ$2,FZ44=$FZ$4,FZ44=$FZ$5,FZ44=$FZ$7),SS_5.2,"")</f>
        <v/>
      </c>
      <c r="AL44" s="6" t="str">
        <f>IF(OR(FZ44=$FZ$4,FY44&gt;0,ER44=$ER$8),SS_5.3,"")</f>
        <v/>
      </c>
      <c r="AM44" s="6" t="str">
        <f>IF(FP44&gt;0,SS_5.4,"")</f>
        <v/>
      </c>
      <c r="AN44" s="94" t="str">
        <f>IF(COUNTIF(X44:AM44,"&lt;1")=16,"5",IF(COUNTIF(X44:AI44,"&lt;1")=12,"4",IF(COUNTIF(X44:AC44,"&lt;1")=6,"3",IF(COUNTIF(X44:Z44,"&lt;1")=3,"2","1"))))</f>
        <v>1</v>
      </c>
      <c r="AO44" s="129">
        <f>IF(AN44="1",SUM(X44:Z44)+1,IF(AN44="2",SUM(AA44:AC44)+2,IF(AN44="3",SUM(AD44:AI44)+3,IF(AN44="4",SUM(AJ44:AM44)+4,5))))</f>
        <v>1.2</v>
      </c>
      <c r="AP44" s="5">
        <f>IF(OR(ES44&gt;0,ER44=$ER$1,EO44&gt;0,EP44&gt;0,EQ44&gt;0,EU44&gt;0,EV44&gt;0,FV44&gt;0,FD44&gt;0),CM2.1,"")</f>
        <v>0.25</v>
      </c>
      <c r="AQ44" s="6">
        <f>IF(OR(ES44&gt;0,ER44=$ER$1,ER44=$ER$5,ER44=$ER$3,ER44=$ER$8,ER44=$ER$9,FS44=$FS$3,FS44=$FS$4),CM2.2,"")</f>
        <v>0.25</v>
      </c>
      <c r="AR44" s="6">
        <f>IF(OR(ES44&gt;0,ER44&gt;0,FV44&gt;0),CM2.3,"")</f>
        <v>0.25</v>
      </c>
      <c r="AS44" s="38">
        <f>IF(OR(ES44&gt;0,ER44=$ER$1,ER44=$ER$3,ER44=$ER$8,ER44=$ER$9,FT44&gt;0),CM2.4,"")</f>
        <v>0.25</v>
      </c>
      <c r="AT44" s="6" t="str">
        <f>IF(OR(FS44&gt;0),CM3.1,"")</f>
        <v/>
      </c>
      <c r="AU44" s="6" t="str">
        <f>IF(ER44=$ER$9,CM3.2,"")</f>
        <v/>
      </c>
      <c r="AV44" s="6" t="str">
        <f>IF(OR(FS44=$FS$3,FS44=$FS$4),CM3.3,"")</f>
        <v/>
      </c>
      <c r="AW44" s="6" t="str">
        <f>IF(OR(FQ44=$FQ$1,FQ44=$FQ$4,FR44=$FR$1,FR44=$FR$4),CM3.4,"")</f>
        <v/>
      </c>
      <c r="AX44" s="38" t="str">
        <f>IF(OR(FZ44=$FZ$1,FZ44=$FZ$2,FT44=$FT$3,FT44=$FT$2),CM3.5,"")</f>
        <v/>
      </c>
      <c r="AY44" s="6" t="str">
        <f>IF(OR(FS44&gt;0),CM4.1,"")</f>
        <v/>
      </c>
      <c r="AZ44" s="6" t="str">
        <f>IF(OR(FV44=$FV$2),CM4.2,"")</f>
        <v/>
      </c>
      <c r="BA44" s="38" t="str">
        <f>IF(OR(FZ44&gt;0,FT44=$FT$3),CM4.3,"")</f>
        <v/>
      </c>
      <c r="BB44" s="6" t="str">
        <f>IF(OR(FT44=$FT$3,FV44=$FV$3),CM5.1,"")</f>
        <v/>
      </c>
      <c r="BC44" s="6" t="str">
        <f>IF(OR(AND(FX44&gt;0,FQ44=$FQ$4), AND(FX44&gt;0,FQ44=$FQ$1)),CM5.2,"")</f>
        <v/>
      </c>
      <c r="BD44" s="6" t="str">
        <f>IF(OR(FZ44&gt;0),CM5.3,"")</f>
        <v/>
      </c>
      <c r="BE44" s="38" t="str">
        <f>IF(FU44=$FU$2,CM5.4,"")</f>
        <v/>
      </c>
      <c r="BF44" s="94" t="str">
        <f>IF(COUNTIF(AP44:BE44,"&lt;1")=16,"5",IF(COUNTIF(AP44:BA44,"&lt;1")=12,"4",IF(COUNTIF(AP44:AX44,"&lt;1")=9,"3",IF(COUNTIF(AP44:AS44,"&lt;1")=4,"2","1"))))</f>
        <v>2</v>
      </c>
      <c r="BG44" s="129">
        <f>IF(BF44="1",SUM(AP44:AS44)+1,IF(BF44="2",SUM(AT44:AX44)+2,IF(BF44="3",SUM(AY44:BA44)+3,IF(BF44="4",SUM(BB44:BE44)+4,5))))</f>
        <v>2</v>
      </c>
      <c r="BH44" s="5">
        <f>IF(OR(ER44=$ER$1,ER44=$ER$6,ER44=$ER$7,ER44=$ER$9,ES44&gt;0,EX44&gt;0,FD44&gt;0,FZ44&gt;0,EW44&gt;0,EY44&gt;0,EZ44&gt;0,EV44&gt;0,EU44&gt;0,FE44&gt;0,FF44&gt;0,FG44&gt;0,FI44&gt;0),SRM2.1,"")</f>
        <v>0.4</v>
      </c>
      <c r="BI44" s="5">
        <f>IF(OR(FD44&gt;0,FZ44&gt;0,ER44=$ER$7,EW44&gt;0,EX44&gt;0,EY44&gt;0,EZ44&gt;0,FE44&gt;0,FF44&gt;0,FG44&gt;0,FI44&gt;0),SRM2.2,"")</f>
        <v>0.4</v>
      </c>
      <c r="BJ44" s="6">
        <f>IF(OR(FX44&gt;0,FZ44&gt;0),SRM2.3,"")</f>
        <v>0</v>
      </c>
      <c r="BK44" s="6">
        <f>IF(OR(FF44&gt;0,FD44&gt;0,FE44&gt;0,FZ44&gt;0,FG44&gt;0,FI44&gt;0),SRM2.4,"")</f>
        <v>0.2</v>
      </c>
      <c r="BL44" s="39">
        <f>IF(OR(FD44&gt;0,FZ44&gt;0,ER44=$ER$7,FE44&gt;0,FF44&gt;0,FG44&gt;0,FI44&gt;0,FP44&gt;0),SRM3.1,"")</f>
        <v>0.4</v>
      </c>
      <c r="BM44" s="6">
        <f>IF(OR(FD44&gt;0,FZ44&gt;0,ER44=$ER$7,EW44=$EW$2,EW44=$EW$3,EW44=$EW$4,EX44&gt;0,EY44&gt;0,EZ44&gt;0,FE44&gt;0,FF44&gt;0,FG44&gt;0,FI44&gt;0),SRM3.2,"")</f>
        <v>0.5</v>
      </c>
      <c r="BN44" s="6" t="str">
        <f>IF(OR(FP44&gt;0,FZ44&gt;0),SRM3.3,"")</f>
        <v/>
      </c>
      <c r="BO44" s="40" t="str">
        <f>IF(OR(FZ44&gt;1),SRM4.1,"")</f>
        <v/>
      </c>
      <c r="BP44" s="6">
        <f>IF(OR(ER44=$ER$8,ER44=$ER$9,EV44&gt;0,FQ44&gt;0,FR44&gt;0),SRM4.2,"")</f>
        <v>0.4</v>
      </c>
      <c r="BQ44" s="6" t="str">
        <f>IF(OR(FW44&gt;0),SRM4.3,"")</f>
        <v/>
      </c>
      <c r="BR44" s="40" t="str">
        <f>IF(OR(GD44&gt;0,GE44&gt;0),SRM5.1,"")</f>
        <v/>
      </c>
      <c r="BS44" s="6" t="str">
        <f>IF(OR(ER44=$ER$8,ER44=$ER$9,FZ44&gt;0),SRM5.2,"")</f>
        <v/>
      </c>
      <c r="BT44" s="6" t="str">
        <f>IF(OR(ER44=$ER$8,ER44=$ER$9,FY44&gt;0,FZ44&gt;0),SRM5.3,"")</f>
        <v/>
      </c>
      <c r="BU44" s="94" t="str">
        <f>IF(COUNTIF(BH44:BT44,"&lt;1")=13,"5",IF(COUNTIF(BH44:BQ44,"&lt;1")=10,"4",IF(COUNTIF(BH44:BN44,"&lt;1")=7,"3",IF(COUNTIF(BH44:BK44,"&lt;1")=4,"2","1"))))</f>
        <v>2</v>
      </c>
      <c r="BV44" s="129">
        <f>IF(BU44="1",SUM(BH44:BK44)+1,IF(BU44="2",SUM(BL44:BN44)+2,IF(BU44="3",SUM(BO44:BQ44)+3,IF(BU44="4",SUM(BR44:BT44)+4,5))))</f>
        <v>2.9</v>
      </c>
      <c r="BW44" s="41">
        <f>IF(OR(EY44=$EY$1,EY44=$EY$4,EY44=$EY$5,EY44=$EY$6,EY44=$EY$7,EZ44&gt;0,FF44=$FF$1,FF44=$FF$2,FF44=$FF$5,FF44=$FF$6,FG44=$FG$1,FG44=$FG$2,FG44=$FG$5,FG44=$FG$6),LHR2.1,"")</f>
        <v>0.4</v>
      </c>
      <c r="BX44" s="6" t="str">
        <f>IF(OR(FB44=$FB$1,FB44=$FB$2,FB44=$FB$5,FB44=$FB$6,EZ44&gt;0),LHR2.2,"")</f>
        <v/>
      </c>
      <c r="BY44" s="6">
        <f>IF(OR(EY44=$EY$1,EY44=$EY$4,EY44=$EY$5,EY44=$EY$6,EY44=$EY$7,EZ44&gt;0,FF44=$FF$1,FF44=$FF$2,FF44=$FF$5,FF44=$FF$6,FG44=$FG$1,FG44=$FG$2,FG44=$FG$5,FG44=$FG$6),LHR2.3,"")</f>
        <v>0.25</v>
      </c>
      <c r="BZ44" s="6">
        <f>IF(OR(EY44=$EY$1,EY44=$EY$4,EY44=$EY$5,EY44=$EY$6,EY44=$EY$7,EZ44&gt;0,FF44=$FF$1,FF44=$FF$2,FF44=$FF$5,FF44=$FF$6,FG44=$FG$1,FG44=$FG$2,FG44=$FG$5,FG44=$FG$6),LHR2.4,"")</f>
        <v>0.25</v>
      </c>
      <c r="CA44" s="40">
        <f>IF(OR(EY44=$EY$1,EY44=$EY$5,EY44=$EY$6,EY44=$EY$7,EZ44&gt;0,FF44=$FF$1,FF44=$FF$2,FF44=$FF$5,FF44=$FF$6,FG44=$FG$1,FG44=$FG$2,FG44=$FG$5,FG44=$FG$6),LHR3.1,"")</f>
        <v>0.25</v>
      </c>
      <c r="CB44" s="6" t="str">
        <f>IF(OR(FB44=$FB$1,FB44=$FB$5,EZ44&gt;0),LHR3.2,"")</f>
        <v/>
      </c>
      <c r="CC44" s="6" t="str">
        <f>IF(OR(FB44=$FB$1,FB44=$FB$2,FB44=$FB$5,FB44=$FB$6,EZ44&gt;0),LHR3.3,"")</f>
        <v/>
      </c>
      <c r="CD44" s="6" t="str">
        <f>IF(OR(EZ44&gt;0,GA44=$GA$1,FF44=$FF$5,FF44=$FF$6,FF44=$FF$1,FF44=$FF$2,GA44=$GA$2,GA44=$GA$3,GA44=$GA$4),LHR3.4,"")</f>
        <v/>
      </c>
      <c r="CE44" s="6" t="str">
        <f>IF(OR(EZ44&gt;0,GB44=$GB$1,FG44=$FG$5,FG44=$FG$6,FG44=$FG$1,FG44=$FG$2,GB44=$GB$2,GB44=$GB$3,GB44=$GB$4),LHR3.5,"")</f>
        <v/>
      </c>
      <c r="CF44" s="6">
        <f>IF(OR(EY44=$EY$1,EY44=$EY$4,EY44=$EY$5,EY44=$EY$6,EY44=$EY$7,EZ44&gt;0),LHR3.6,"")</f>
        <v>0.05</v>
      </c>
      <c r="CG44" s="6" t="str">
        <f>IF(OR(EZ44&gt;0,FC44=$FC$1,FC44=$FC$2,FC44=$FC$3,FC44=$FC$4),LHR3.7,"")</f>
        <v/>
      </c>
      <c r="CH44" s="6" t="str">
        <f>IF(OR(GD44=$GD$1,GD44=$GD$3,EZ44&gt;0),LHR3.8,"")</f>
        <v/>
      </c>
      <c r="CI44" s="6" t="str">
        <f>IF(OR(EZ44&gt;0,FF44=$FF$2,FF44=$FF$6,FE44=$FE$2,FE44=$FE$6,FI44=$FI$2,FI44=$FI$6,FG44=$FG$2,FG44=$FG$6),LHR3.9,"")</f>
        <v/>
      </c>
      <c r="CJ44" s="6" t="str">
        <f>IF(OR(EZ44&gt;0,FA44&gt;0),LHR3.10,"")</f>
        <v/>
      </c>
      <c r="CK44" s="40">
        <f>IF(OR(EY44=$EY$1,EY44=$EY$6,EY44=$EY$7,EZ44&gt;0,FF44=$FF$1,FF44=$FF$2,FF44=$FF$5,FF44=$FF$6,FG44=$FG$1,FG44=$FG$2,FG44=$FG$5,FG44=$FG$6),LHR4.1,"")</f>
        <v>0.15</v>
      </c>
      <c r="CL44" s="6" t="str">
        <f>IF(OR(FB44=$FB$1,FB44=$FB$5,EZ44&gt;0),LHR4.2,"")</f>
        <v/>
      </c>
      <c r="CM44" s="6" t="str">
        <f>IF(OR(EZ44&gt;0,GA44=$GA$2,GA44=$GA$4),LHR4.3,"")</f>
        <v/>
      </c>
      <c r="CN44" s="6" t="str">
        <f>IF(OR(EZ44&gt;0,GB44=$GB$2,GB44=$GB$4),LHR4.4,"")</f>
        <v/>
      </c>
      <c r="CO44" s="6" t="str">
        <f>IF(OR(EZ44&gt;0,FC44=$FC$1,FC44=$FC$3,FC44=$FC$4),LHR4.5,"")</f>
        <v/>
      </c>
      <c r="CP44" s="6" t="str">
        <f>IF(OR(GE44=$GE$1,GE44=$GE$2,GE44=$GE$4,GE44=$GE$5),LHR4.6,"")</f>
        <v/>
      </c>
      <c r="CQ44" s="6" t="str">
        <f>IF(OR(EZ44&gt;0,FF44=$FF$2,FF44=$FF$6,FE44=$FE$2,FE44=$FE$6,FI44=$FI$2,FI44=$FI$6,FG44=$FG$2,FG44=$FG$6),LHR4.7,"")</f>
        <v/>
      </c>
      <c r="CR44" s="6" t="str">
        <f>IF(OR(EZ44&gt;0,FG44=$FG$1,FG44=$FG$2,FG44=$FG$5,FG44=$FG$6),LHR4.8,"")</f>
        <v/>
      </c>
      <c r="CS44" s="6" t="str">
        <f>IF(OR(FE44=$FE$1,FE44=$FE$2,FE44=$FE$5,FE44=$FE$6),LHR4.9,"")</f>
        <v/>
      </c>
      <c r="CT44" s="6" t="str">
        <f>IF(OR(FM44=$FM$1,FM44=$FM$3,EZ44&gt;0),LHR4.10,"")</f>
        <v/>
      </c>
      <c r="CU44" s="6" t="str">
        <f>IF(OR(GF44=$GF$2,GF44=$GF$6),LHR4.11,"")</f>
        <v/>
      </c>
      <c r="CV44" s="6" t="str">
        <f>IF(OR(EO44=$EO$1,EO44=$EO$3),LHR4.12,"")</f>
        <v/>
      </c>
      <c r="CW44" s="40">
        <f>IF(OR(EY44=$EY$1,EY44=$EY$7,EZ44&gt;0,FF44=$FF$1,FF44=$FF$2,FF44=$FF$5,FF44=$FF$6,FG44=$FG$1,FG44=$FG$2,FG44=$FG$5,FG44=$FG$6),LHR5.1,"")</f>
        <v>0.25</v>
      </c>
      <c r="CX44" s="6" t="str">
        <f>IF(AND(FZ44&gt;0,OR(EY44=$EY$1,EY44=$EY$4,EY44=$EY$5,EY44=$EY$6,EY44=$EY$7)),LHR5.2,"")</f>
        <v/>
      </c>
      <c r="CY44" s="6" t="str">
        <f>IF(OR(EZ44&gt;0,FC44=$FC$1,FC44=$FC$4),LHR5.3,"")</f>
        <v/>
      </c>
      <c r="CZ44" s="6" t="str">
        <f>IF(OR(GE44=$GE$1,GE44=$GE$3,GE44=$GE$4,GE44=$GE$6),LHR5.4,"")</f>
        <v/>
      </c>
      <c r="DA44" s="6" t="str">
        <f>IF(OR(EZ44&gt;0,FF44=$FF$2,FF44=$FF$6,FE44=$FE$2,FE44=$FE$6,FI44=$FI$2,FI44=$FI$6,FG44=$FG$2,FG44=$FG$6),LHR5.5,"")</f>
        <v/>
      </c>
      <c r="DB44" s="6" t="str">
        <f>IF(OR(FG44=$FG$2,FG44=$FG$6),LHR5.6,"")</f>
        <v/>
      </c>
      <c r="DC44" s="6" t="str">
        <f>IF(OR(FI44=$FI$1,FI44=$FI$2,FI44=$FI$5,FI44=$FI$6,FY44&gt;0),LHR5.7,"")</f>
        <v/>
      </c>
      <c r="DD44" s="6" t="str">
        <f>IF(OR(GC44=$GC$1,GC44=$GC$2),LHR5.8,"")</f>
        <v/>
      </c>
      <c r="DE44" s="38">
        <f>IF(OR(GF44="",GF44=$GF$3,GF44=$GF$4,GF44=$GF$7,GF44=$GF$8),LHR5.9,"")</f>
        <v>0.05</v>
      </c>
      <c r="DF44" s="7" t="str">
        <f>IF(E44&lt;2009,"N/A",IF(COUNTIF(BW44:DE44,"&lt;1")=35,"5",IF(COUNTIF(BW44:CV44,"&lt;1")=26,"4",IF(COUNTIF(BW44:CJ44,"&lt;1")=14,"3",IF(COUNTIF(BW44:BZ44,"&lt;1")=4,"2","1")))))</f>
        <v>1</v>
      </c>
      <c r="DG44" s="129">
        <f>IF(DF44="N/A","N/A",IF(DF44="1",SUM(BW44:BZ44)+1,IF(DF44="2",SUM(CA44:CJ44)+2,IF(DF44="3",SUM(CK44:CV44)+3,IF(DF44="4",SUM(CW44:DE44)+4,5)))))</f>
        <v>1.9</v>
      </c>
      <c r="DH44" s="41" t="str">
        <f>IF(OR(EY44=$EY$1,EY44=$EY$8,EZ44&gt;0,FF44=$FF$1,FF44=$FF$2,FF44=$FF$7,FF44=$FF$8,FG44=$FG$1,FG44=$FG$2,FG44=$FG$7,FG44=$FG$8),ES2.1,"")</f>
        <v/>
      </c>
      <c r="DI44" s="6" t="str">
        <f>IF(OR(FB44=$FB$1,FB44=$FB$2,FB44=$FB$7,FB44=$FB$8,EZ44&gt;0),ES2.2,"")</f>
        <v/>
      </c>
      <c r="DJ44" s="6" t="str">
        <f>IF(OR(EY44=$EY$1,EY44=$EY$8,EZ44&gt;0,FF44=$FF$1,FF44=$FF$2,FF44=$FF$7,FF44=$FF$8,FG44=$FG$1,FG44=$FG$2,FG44=$FG$7,FG44=$FG$8),ES2.3,"")</f>
        <v/>
      </c>
      <c r="DK44" s="6" t="str">
        <f>IF(OR(EY44=$EY$1,EY44=$EY$8,EZ44&gt;0,FF44=$FF$1,FF44=$FF$2,FF44=$FF$7,FF44=$FF$8,FG44=$FG$1,FG44=$FG$2,FG44=$FG$7,FG44=$FG$8),ES2.4,"")</f>
        <v/>
      </c>
      <c r="DL44" s="40" t="str">
        <f>IF(OR(FB44=$FB$1,FB44=$FB$7,EZ44&gt;0),ES3.1,"")</f>
        <v/>
      </c>
      <c r="DM44" s="6" t="str">
        <f>IF(OR(FB44=$FB$1,FB44=$FB$2,FB44=$FB$7,FB44=$FB$8,EZ44&gt;0),ES3.2,"")</f>
        <v/>
      </c>
      <c r="DN44" s="6" t="str">
        <f>IF(OR(EZ44&gt;0,FF44=$FF$1,FF44=$FF$2,FF44=$FF$7,FF44=$FF$8,GA44=$GA$1,GA44=$GA$2,GA44=$GA$5,GA44=$GA$6),ES3.3,"")</f>
        <v/>
      </c>
      <c r="DO44" s="6" t="str">
        <f>IF(OR(EZ44&gt;0,FG44=$FG$1,FG44=$FG$2,FG44=$FG$7,FG44=$FG$8,GB44=$GB$1,GB44=$GB$2,GB44=$GB$5,GB44=$GB$6),ES3.4,"")</f>
        <v/>
      </c>
      <c r="DP44" s="6" t="str">
        <f>IF(OR(EY44=$EY$1,EY44=$EY$8,EZ44&gt;0),ES3.5,"")</f>
        <v/>
      </c>
      <c r="DQ44" s="6" t="str">
        <f>IF(OR(EZ44&gt;0,FC44=$FC$1,FC44=$FC$5),ES3.6,"")</f>
        <v/>
      </c>
      <c r="DR44" s="6" t="str">
        <f>IF(OR(GD44=$GD$1,GD44=$GD$4,EZ44&gt;0),ES3.7,"")</f>
        <v/>
      </c>
      <c r="DS44" s="6" t="str">
        <f>IF(OR(EZ44&gt;0,FF44=$FF$2,FF44=$FF$8,FE44=$FE$2,FE44=$FE$8,FI44=$FI$2,FI44=$FI$8,FG44=$FG$2,FG44=$FG$8),ES3.8,"")</f>
        <v/>
      </c>
      <c r="DT44" s="6" t="str">
        <f>IF(OR(EZ44&gt;0),ES3.9,"")</f>
        <v/>
      </c>
      <c r="DU44" s="40" t="str">
        <f>IF(OR(FB44=$FB$1,FB44=$FB$7,EZ44&gt;0),ES4.1,"")</f>
        <v/>
      </c>
      <c r="DV44" s="6" t="str">
        <f>IF(OR(EZ44&gt;0,GA44=$GA$2,GA44=$GA$6),ES4.2,"")</f>
        <v/>
      </c>
      <c r="DW44" s="6" t="str">
        <f>IF(OR(EZ44&gt;0,GB44=$GB$2,GB44=$GB$6),ES4.3,"")</f>
        <v/>
      </c>
      <c r="DX44" s="6" t="str">
        <f>IF(OR(GE44=$GE$1,GE44=$GE$2,GE44=$GE$7,GE44=$GE$8),ES4.4,"")</f>
        <v/>
      </c>
      <c r="DY44" s="6" t="str">
        <f>IF(OR(EZ44&gt;0,FF44=$FF$2,FF44=$FF$8,FE44=$FE$2,FE44=$FE$8,FI44=$FI$2,FI44=$FI$8,FG44=$FG$2,FG44=$FG$8),ES4.5,"")</f>
        <v/>
      </c>
      <c r="DZ44" s="6" t="str">
        <f>IF(OR(EZ44&gt;0,FG44=$FG$1,FG44=$FG$2,FG44=$FG$7,FG44=$FG$8),ES4.6,"")</f>
        <v/>
      </c>
      <c r="EA44" s="6" t="str">
        <f>IF(OR(FE44=$FE$1,FE44=$FE$2,FE44=$FE$7,FE44=$FE$8),ES4.7,"")</f>
        <v/>
      </c>
      <c r="EB44" s="6" t="str">
        <f>IF(OR(FM44=$FM$1,FM44=$FM$4,EZ44&gt;0),ES4.8,"")</f>
        <v/>
      </c>
      <c r="EC44" s="6" t="str">
        <f>IF(OR(GF44=$GF$2,GF44=$GF$8),ES4.9,"")</f>
        <v/>
      </c>
      <c r="ED44" s="6" t="str">
        <f>IF(OR(EO44=$EO$1,EO44=$EO$3),ES4.10,"")</f>
        <v/>
      </c>
      <c r="EE44" s="40" t="str">
        <f>IF(OR(AND(FZ44&gt;0,EY44=$EY$1), AND(FZ44&gt;0,EY44=$EY$8)),ES5.1,"")</f>
        <v/>
      </c>
      <c r="EF44" s="6" t="str">
        <f>IF(OR(GE44=$GE$1,GE44=$GE$3,GE44=$GE$7,GE44=$GE$9),ES5.2,"")</f>
        <v/>
      </c>
      <c r="EG44" s="6" t="str">
        <f>IF(OR(EZ44&gt;0,FF44=$FF$2,FF44=$FF$8,FE44=$FE$2,FE44=$FE$8,FI44=$FI$2,FI44=$FI$8,FG44=$FG$2,FG44=$FG$8),ES5.3,"")</f>
        <v/>
      </c>
      <c r="EH44" s="6" t="str">
        <f>IF(OR(FG44=$FG$2,FG44=$FG$8),ES5.4,"")</f>
        <v/>
      </c>
      <c r="EI44" s="6" t="str">
        <f>IF(OR(FI44=$FI$1,FI44=$FI$2,FI44=$FI$7,FI44=$FI$8,FY44&gt;0),ES5.5,"")</f>
        <v/>
      </c>
      <c r="EJ44" s="6" t="str">
        <f>IF(OR(GC44=$GC$1,GC44=$GC$3),ES5.6,"")</f>
        <v/>
      </c>
      <c r="EK44" s="38">
        <f>IF(OR(GF44="",GF44=$GF$3,GF44=$GF$4,GF44=$GF$5,GF44=$GF$6),ES5.7,"")</f>
        <v>0.1</v>
      </c>
      <c r="EL44" s="104" t="str">
        <f>IF(E44&lt;2010,"N/A",IF(COUNTIF(DH44:EK44,"&lt;1")=30,"5",IF(COUNTIF(DH44:ED44,"&lt;1")=23,"4",IF(COUNTIF(DH44:DT44,"&lt;1")=13,"3",IF(COUNTIF(DH44:DK44,"&lt;1")=4,"2","1")))))</f>
        <v>1</v>
      </c>
      <c r="EM44" s="129">
        <f>IF(EL44="N/A","N/A",IF(EL44="1",SUM(DH44:DK44)+1,IF(EL44="2",SUM(DL44:DT44)+2,IF(EL44="3",SUM(DU44:ED44)+3,IF(EL44="4",SUM(EE44:EK44)+4,5)))))</f>
        <v>1</v>
      </c>
      <c r="EN44" s="1"/>
      <c r="EO44" s="43"/>
      <c r="EP44" s="1"/>
      <c r="EQ44" s="1" t="s">
        <v>1</v>
      </c>
      <c r="ER44" s="43"/>
      <c r="ES44" s="1" t="s">
        <v>3</v>
      </c>
      <c r="ET44" s="1" t="s">
        <v>1</v>
      </c>
      <c r="EV44" s="44" t="s">
        <v>1</v>
      </c>
      <c r="EW44" s="42" t="s">
        <v>14</v>
      </c>
      <c r="EY44" s="42" t="s">
        <v>47</v>
      </c>
      <c r="FC44" s="44"/>
      <c r="FD44" s="42" t="s">
        <v>17</v>
      </c>
      <c r="FE44" s="1"/>
      <c r="FI44" s="44"/>
      <c r="FK44" s="1"/>
      <c r="FL44" s="1"/>
      <c r="FM44" s="1"/>
      <c r="FN44" s="1"/>
      <c r="FO44" s="1"/>
      <c r="FT44" s="1"/>
      <c r="FU44" s="1"/>
      <c r="FX44" s="44" t="s">
        <v>1</v>
      </c>
      <c r="FY44" s="1"/>
      <c r="FZ44" s="44"/>
      <c r="GA44" s="43"/>
      <c r="GB44" s="1"/>
      <c r="GC44" s="44"/>
      <c r="GF44" s="45"/>
      <c r="GG44" s="74"/>
      <c r="GH44" s="42">
        <f>COUNTIF(EO44:GF44,"*")</f>
        <v>8</v>
      </c>
    </row>
    <row r="45" spans="1:190" s="42" customFormat="1" x14ac:dyDescent="0.25">
      <c r="A45" s="42" t="e">
        <f>VLOOKUP(C45,Sheet1!$A$1:$B$65,2,)</f>
        <v>#N/A</v>
      </c>
      <c r="B45" s="46" t="s">
        <v>307</v>
      </c>
      <c r="C45" s="47" t="s">
        <v>308</v>
      </c>
      <c r="D45" s="47"/>
      <c r="E45" s="61">
        <v>2013</v>
      </c>
      <c r="F45" s="5">
        <f>IF(OR(ER45=$ER$1,ER45=$ER$2,ER45=$ER$3,ER45=$ER$6,ER45=$ER$7,ES45&gt;0,EW45&gt;0,EY45&gt;0,EU45&gt;0,EZ45&gt;0,FD45&gt;0,FF45&gt;0,FG45&gt;0,FI45&gt;0,FE45&gt;0),SM_2.1,"")</f>
        <v>0.2</v>
      </c>
      <c r="G45" s="5">
        <f>IF(OR(EO45=$EO$4,EQ45&gt;0,ER45=$ER$1, ER45=$ER$2,ER45=$ER$3,ER45=$ER$4,ES45&gt;0,EV45&gt;0,EZ45&gt;0,FD45&gt;0,FF45&gt;0,FG45&gt;0,FI45&gt;0,FE45&gt;0),SM_2.2,"")</f>
        <v>0.35</v>
      </c>
      <c r="H45" s="6">
        <f>IF(OR(EO45&gt;0,EP45&gt;0,EQ45&gt;0,ER45=$ER$1,ER45=$ER$2,ER45=$ER$3,ER45=$ER$4,ER45=$ER$6,ER45=$ER$7,ES45&gt;0,ET45&gt;0,EV45&gt;0,EZ45&gt;0,FD45&gt;0,FF45&gt;0,FG45&gt;0,FI45&gt;0,FE45&gt;0),SM_2.3,"")</f>
        <v>0.3</v>
      </c>
      <c r="I45" s="38">
        <f>IF(OR(ER45=$ER$1,ER45=$ER$2,ER45=$ER$3,ER45=$ER$6,ER45=$ER$7,ES45&gt;0,EW45=$EW$2,EW45=$EW$3,EW45=$EW$4,EY45&gt;0,EU45&gt;0,EZ45&gt;0,FD45&gt;0,FF45&gt;0,FG45&gt;0,FI45&gt;0,FE45&gt;0),SM_2.4,"")</f>
        <v>0.15</v>
      </c>
      <c r="J45" s="6">
        <f>IF(OR(ER45=$ER$3,EW45=$EW$2,EW45=$EW$3,EW45=$EW$4,EY45&gt;0,EU45&gt;0,EZ45&gt;0,FD45&gt;0,FF45&gt;0,FG45&gt;0,FI45&gt;0,FE45&gt;0),SM_3.1,"")</f>
        <v>0.3</v>
      </c>
      <c r="K45" s="6">
        <f>IF(OR(EZ45&gt;0,FD45&gt;0,FF45&gt;0,FG45&gt;0,FI45&gt;0,FE45&gt;0),SM_3.2,"")</f>
        <v>0.3</v>
      </c>
      <c r="L45" s="38">
        <f>IF(OR(ER45=$ER$1,ER45=$ER$3,ER45=$ER$6,ER45=$ER$7,EV45&gt;0,EW45=$EW$2,EW45=$EW$3,EW45=$EW$4,EY45&gt;0,EU45&gt;0,EZ45&gt;0,FD45&gt;0,FF45&gt;0,FG45&gt;0,FI45&gt;0,FE45&gt;0),SM_3.3,"")</f>
        <v>0.4</v>
      </c>
      <c r="M45" s="6" t="str">
        <f>IF(OR(ES45&gt;0,EU45&gt;1),SM_4.1,"")</f>
        <v/>
      </c>
      <c r="N45" s="6">
        <f>IF(OR(EZ45&gt;0,FD45=$FD$2,FF45=$FF$2,FF45=$FF$4,FF45=$FF$6,FF45=$FF$8,FG45&gt;0,FI45&gt;0,FE45&gt;0),SM_4.2,"")</f>
        <v>0.2</v>
      </c>
      <c r="O45" s="6" t="str">
        <f>IF(OR(EZ45&gt;0,FD45=$FD$2,FE45=$FE$2,FE45=$FE$4,FE45=$FE$6,FE45=$FE$8,FF45=$FF$2,FF45=$FF$4,FF45=$FF$6,FF45=$FF$8,FG45=$FG$2,FG45=$FG$4,FG45=$FG$6,FG45=$FG$8,FI45=$FI$2,FI45=$FI$4,FI45=$FI$6,FI45=$FI$8),SM_4.3,"")</f>
        <v/>
      </c>
      <c r="P45" s="6" t="str">
        <f>IF(OR(FD45&gt;0,FI45&gt;0),SM_4.4,"")</f>
        <v/>
      </c>
      <c r="Q45" s="38" t="str">
        <f>IF(OR(FQ45=$FQ$2,FQ45=$FQ$1),SM_4.5,"")</f>
        <v/>
      </c>
      <c r="R45" s="6" t="str">
        <f>IF(OR(ET45&gt;0),SM_5.1,"")</f>
        <v/>
      </c>
      <c r="S45" s="6" t="str">
        <f>IF(OR(FB45&gt;0),SM_5.2,"")</f>
        <v/>
      </c>
      <c r="T45" s="6" t="str">
        <f>IF(OR(FR45=$FR$1,FR45=$FR$2),SM_5.3,"")</f>
        <v/>
      </c>
      <c r="U45" s="38" t="str">
        <f>IF(OR(FY45&gt;0),SM_5.4,"")</f>
        <v/>
      </c>
      <c r="V45" s="94" t="str">
        <f>IF(COUNTIF(F45:U45,"&lt;1")=16,"5",IF(COUNTIF(F45:Q45,"&lt;1")=12,"4",IF(COUNTIF(F45:L45,"&lt;1")=7,"3",IF(COUNTIF(F45:I45,"&lt;1")=4,"2","1"))))</f>
        <v>3</v>
      </c>
      <c r="W45" s="129">
        <f>IF(V45="1",SUM(F45:I45)+1,IF(V45="2",SUM(J45:L45)+2,IF(V45="3",SUM(M45:Q45)+3,IF(V45="4",SUM(R45:U45)+4,5))))</f>
        <v>3.2</v>
      </c>
      <c r="X45" s="5">
        <f>IF(OR(EO45&gt;0,EP45&gt;0,EQ45&gt;0,ER45=$ER$1,ER45=$ER$2,ER45=$ER$3,ER45=$ER$4,ER45=$ER$6,ER45=$ER$7,ER45=$ER$8,ES45&gt;0,ET45&gt;0,EV45&gt;0,EZ45&gt;0,FD45&gt;0,FF45&gt;0,FG45&gt;0,FI45&gt;0,FE45&gt;0),SS_2.1,"")</f>
        <v>0.2</v>
      </c>
      <c r="Y45" s="5" t="str">
        <f>IF(OR(EO45=$EO$1,ER45=$ER$1,ER45=$ER$6,ER45=$ER$7,ER45=$ER$8,FJ45&gt;0),SS_2.2,"")</f>
        <v/>
      </c>
      <c r="Z45" s="38" t="str">
        <f>IF(OR(FJ45&gt;0,FO45&gt;0),SS_2.3,"")</f>
        <v/>
      </c>
      <c r="AA45" s="5" t="str">
        <f>IF(OR(FN45&gt;0,FJ45=$FJ$2,FJ45=$FJ$3),SS_3.1,"")</f>
        <v/>
      </c>
      <c r="AB45" s="6" t="str">
        <f>IF(OR(FK45&gt;0),SS_3.2,"")</f>
        <v/>
      </c>
      <c r="AC45" s="38">
        <f>IF(OR(ES45&gt;0,ER45=$ER$1,ER45=$ER$4,ER45=$ER$8,FL45&gt;0),SS_3.3,"")</f>
        <v>0.4</v>
      </c>
      <c r="AD45" s="6" t="str">
        <f>IF(AND(FK45&gt;0,FJ45=$FJ$2,FJ45=$FJ$3),SS_4.1,"")</f>
        <v/>
      </c>
      <c r="AE45" s="6" t="str">
        <f>IF(OR(FJ45=$FJ$2,FJ45=$FJ$3,EZ45&gt;0,FN45&gt;0),SS_4.2,"")</f>
        <v/>
      </c>
      <c r="AF45" s="6">
        <f>IF(OR(EU45&gt;0,EW45=$EW$2,EW45=$EW$3,EW45=$EW$4,EY45&gt;0,EZ45&gt;0),SS_4.3,"")</f>
        <v>0.2</v>
      </c>
      <c r="AG45" s="6" t="str">
        <f>IF(OR(FJ45=$FJ$3,FQ45&gt;0,EZ45&gt;0),SS_4.4,"")</f>
        <v/>
      </c>
      <c r="AH45" s="6">
        <f>IF(OR(FE45&gt;0,FF45&gt;0,FG45&gt;0,FD45&gt;0,EZ45&gt;0,FI45&gt;0),SS_4.5,"")</f>
        <v>0.2</v>
      </c>
      <c r="AI45" s="38" t="str">
        <f>IF(OR(EV45&gt;0,FZ45&gt;0,FH45&gt;0,FD45&gt;0,FI45&gt;0),SS_4.6,"")</f>
        <v/>
      </c>
      <c r="AJ45" s="5" t="str">
        <f>IF(OR(FK45=$FK$3,FZ45=$FZ$1),SS_5.1,"")</f>
        <v/>
      </c>
      <c r="AK45" s="6" t="str">
        <f>IF(OR(FZ45=$FZ$1,FZ45=$FZ$2,FZ45=$FZ$4,FZ45=$FZ$5,FZ45=$FZ$7),SS_5.2,"")</f>
        <v/>
      </c>
      <c r="AL45" s="6" t="str">
        <f>IF(OR(FZ45=$FZ$4,FY45&gt;0,ER45=$ER$8),SS_5.3,"")</f>
        <v/>
      </c>
      <c r="AM45" s="6" t="str">
        <f>IF(FP45&gt;0,SS_5.4,"")</f>
        <v/>
      </c>
      <c r="AN45" s="94" t="str">
        <f>IF(COUNTIF(X45:AM45,"&lt;1")=16,"5",IF(COUNTIF(X45:AI45,"&lt;1")=12,"4",IF(COUNTIF(X45:AC45,"&lt;1")=6,"3",IF(COUNTIF(X45:Z45,"&lt;1")=3,"2","1"))))</f>
        <v>1</v>
      </c>
      <c r="AO45" s="129">
        <f>IF(AN45="1",SUM(X45:Z45)+1,IF(AN45="2",SUM(AA45:AC45)+2,IF(AN45="3",SUM(AD45:AI45)+3,IF(AN45="4",SUM(AJ45:AM45)+4,5))))</f>
        <v>1.2</v>
      </c>
      <c r="AP45" s="5">
        <f>IF(OR(ES45&gt;0,ER45=$ER$1,EO45&gt;0,EP45&gt;0,EQ45&gt;0,EU45&gt;0,EV45&gt;0,FV45&gt;0,FD45&gt;0),CM2.1,"")</f>
        <v>0.25</v>
      </c>
      <c r="AQ45" s="6" t="str">
        <f>IF(OR(ES45&gt;0,ER45=$ER$1,ER45=$ER$5,ER45=$ER$3,ER45=$ER$8,ER45=$ER$9,FS45=$FS$3,FS45=$FS$4),CM2.2,"")</f>
        <v/>
      </c>
      <c r="AR45" s="6">
        <f>IF(OR(ES45&gt;0,ER45&gt;0,FV45&gt;0),CM2.3,"")</f>
        <v>0.25</v>
      </c>
      <c r="AS45" s="38" t="str">
        <f>IF(OR(ES45&gt;0,ER45=$ER$1,ER45=$ER$3,ER45=$ER$8,ER45=$ER$9,FT45&gt;0),CM2.4,"")</f>
        <v/>
      </c>
      <c r="AT45" s="6" t="str">
        <f>IF(OR(FS45&gt;0),CM3.1,"")</f>
        <v/>
      </c>
      <c r="AU45" s="6" t="str">
        <f>IF(ER45=$ER$9,CM3.2,"")</f>
        <v/>
      </c>
      <c r="AV45" s="6" t="str">
        <f>IF(OR(FS45=$FS$3,FS45=$FS$4),CM3.3,"")</f>
        <v/>
      </c>
      <c r="AW45" s="6" t="str">
        <f>IF(OR(FQ45=$FQ$1,FQ45=$FQ$4,FR45=$FR$1,FR45=$FR$4),CM3.4,"")</f>
        <v/>
      </c>
      <c r="AX45" s="38" t="str">
        <f>IF(OR(FZ45=$FZ$1,FZ45=$FZ$2,FT45=$FT$3,FT45=$FT$2),CM3.5,"")</f>
        <v/>
      </c>
      <c r="AY45" s="6" t="str">
        <f>IF(OR(FS45&gt;0),CM4.1,"")</f>
        <v/>
      </c>
      <c r="AZ45" s="6" t="str">
        <f>IF(OR(FV45=$FV$2),CM4.2,"")</f>
        <v/>
      </c>
      <c r="BA45" s="38" t="str">
        <f>IF(OR(FZ45&gt;0,FT45=$FT$3),CM4.3,"")</f>
        <v/>
      </c>
      <c r="BB45" s="6" t="str">
        <f>IF(OR(FT45=$FT$3,FV45=$FV$3),CM5.1,"")</f>
        <v/>
      </c>
      <c r="BC45" s="6" t="str">
        <f>IF(OR(AND(FX45&gt;0,FQ45=$FQ$4), AND(FX45&gt;0,FQ45=$FQ$1)),CM5.2,"")</f>
        <v/>
      </c>
      <c r="BD45" s="6" t="str">
        <f>IF(OR(FZ45&gt;0),CM5.3,"")</f>
        <v/>
      </c>
      <c r="BE45" s="38" t="str">
        <f>IF(FU45=$FU$2,CM5.4,"")</f>
        <v/>
      </c>
      <c r="BF45" s="94" t="str">
        <f>IF(COUNTIF(AP45:BE45,"&lt;1")=16,"5",IF(COUNTIF(AP45:BA45,"&lt;1")=12,"4",IF(COUNTIF(AP45:AX45,"&lt;1")=9,"3",IF(COUNTIF(AP45:AS45,"&lt;1")=4,"2","1"))))</f>
        <v>1</v>
      </c>
      <c r="BG45" s="129">
        <f>IF(BF45="1",SUM(AP45:AS45)+1,IF(BF45="2",SUM(AT45:AX45)+2,IF(BF45="3",SUM(AY45:BA45)+3,IF(BF45="4",SUM(BB45:BE45)+4,5))))</f>
        <v>1.5</v>
      </c>
      <c r="BH45" s="5">
        <f>IF(OR(ER45=$ER$1,ER45=$ER$6,ER45=$ER$7,ER45=$ER$9,ES45&gt;0,EX45&gt;0,FD45&gt;0,FZ45&gt;0,EW45&gt;0,EY45&gt;0,EZ45&gt;0,EV45&gt;0,EU45&gt;0,FE45&gt;0,FF45&gt;0,FG45&gt;0,FI45&gt;0),SRM2.1,"")</f>
        <v>0.4</v>
      </c>
      <c r="BI45" s="5">
        <f>IF(OR(FD45&gt;0,FZ45&gt;0,ER45=$ER$7,EW45&gt;0,EX45&gt;0,EY45&gt;0,EZ45&gt;0,FE45&gt;0,FF45&gt;0,FG45&gt;0,FI45&gt;0),SRM2.2,"")</f>
        <v>0.4</v>
      </c>
      <c r="BJ45" s="6" t="str">
        <f>IF(OR(FX45&gt;0,FZ45&gt;0),SRM2.3,"")</f>
        <v/>
      </c>
      <c r="BK45" s="6">
        <f>IF(OR(FF45&gt;0,FD45&gt;0,FE45&gt;0,FZ45&gt;0,FG45&gt;0,FI45&gt;0),SRM2.4,"")</f>
        <v>0.2</v>
      </c>
      <c r="BL45" s="39">
        <f>IF(OR(FD45&gt;0,FZ45&gt;0,ER45=$ER$7,FE45&gt;0,FF45&gt;0,FG45&gt;0,FI45&gt;0,FP45&gt;0),SRM3.1,"")</f>
        <v>0.4</v>
      </c>
      <c r="BM45" s="6">
        <f>IF(OR(FD45&gt;0,FZ45&gt;0,ER45=$ER$7,EW45=$EW$2,EW45=$EW$3,EW45=$EW$4,EX45&gt;0,EY45&gt;0,EZ45&gt;0,FE45&gt;0,FF45&gt;0,FG45&gt;0,FI45&gt;0),SRM3.2,"")</f>
        <v>0.5</v>
      </c>
      <c r="BN45" s="6" t="str">
        <f>IF(OR(FP45&gt;0,FZ45&gt;0),SRM3.3,"")</f>
        <v/>
      </c>
      <c r="BO45" s="40" t="str">
        <f>IF(OR(FZ45&gt;1),SRM4.1,"")</f>
        <v/>
      </c>
      <c r="BP45" s="6" t="str">
        <f>IF(OR(ER45=$ER$8,ER45=$ER$9,EV45&gt;0,FQ45&gt;0,FR45&gt;0),SRM4.2,"")</f>
        <v/>
      </c>
      <c r="BQ45" s="6" t="str">
        <f>IF(OR(FW45&gt;0),SRM4.3,"")</f>
        <v/>
      </c>
      <c r="BR45" s="40" t="str">
        <f>IF(OR(GD45&gt;0,GE45&gt;0),SRM5.1,"")</f>
        <v/>
      </c>
      <c r="BS45" s="6" t="str">
        <f>IF(OR(ER45=$ER$8,ER45=$ER$9,FZ45&gt;0),SRM5.2,"")</f>
        <v/>
      </c>
      <c r="BT45" s="6" t="str">
        <f>IF(OR(ER45=$ER$8,ER45=$ER$9,FY45&gt;0,FZ45&gt;0),SRM5.3,"")</f>
        <v/>
      </c>
      <c r="BU45" s="94" t="str">
        <f>IF(COUNTIF(BH45:BT45,"&lt;1")=13,"5",IF(COUNTIF(BH45:BQ45,"&lt;1")=10,"4",IF(COUNTIF(BH45:BN45,"&lt;1")=7,"3",IF(COUNTIF(BH45:BK45,"&lt;1")=4,"2","1"))))</f>
        <v>1</v>
      </c>
      <c r="BV45" s="129">
        <f>IF(BU45="1",SUM(BH45:BK45)+1,IF(BU45="2",SUM(BL45:BN45)+2,IF(BU45="3",SUM(BO45:BQ45)+3,IF(BU45="4",SUM(BR45:BT45)+4,5))))</f>
        <v>2</v>
      </c>
      <c r="BW45" s="41">
        <f>IF(OR(EY45=$EY$1,EY45=$EY$4,EY45=$EY$5,EY45=$EY$6,EY45=$EY$7,EZ45&gt;0,FF45=$FF$1,FF45=$FF$2,FF45=$FF$5,FF45=$FF$6,FG45=$FG$1,FG45=$FG$2,FG45=$FG$5,FG45=$FG$6),LHR2.1,"")</f>
        <v>0.4</v>
      </c>
      <c r="BX45" s="6" t="str">
        <f>IF(OR(FB45=$FB$1,FB45=$FB$2,FB45=$FB$5,FB45=$FB$6,EZ45&gt;0),LHR2.2,"")</f>
        <v/>
      </c>
      <c r="BY45" s="6">
        <f>IF(OR(EY45=$EY$1,EY45=$EY$4,EY45=$EY$5,EY45=$EY$6,EY45=$EY$7,EZ45&gt;0,FF45=$FF$1,FF45=$FF$2,FF45=$FF$5,FF45=$FF$6,FG45=$FG$1,FG45=$FG$2,FG45=$FG$5,FG45=$FG$6),LHR2.3,"")</f>
        <v>0.25</v>
      </c>
      <c r="BZ45" s="6">
        <f>IF(OR(EY45=$EY$1,EY45=$EY$4,EY45=$EY$5,EY45=$EY$6,EY45=$EY$7,EZ45&gt;0,FF45=$FF$1,FF45=$FF$2,FF45=$FF$5,FF45=$FF$6,FG45=$FG$1,FG45=$FG$2,FG45=$FG$5,FG45=$FG$6),LHR2.4,"")</f>
        <v>0.25</v>
      </c>
      <c r="CA45" s="40">
        <f>IF(OR(EY45=$EY$1,EY45=$EY$5,EY45=$EY$6,EY45=$EY$7,EZ45&gt;0,FF45=$FF$1,FF45=$FF$2,FF45=$FF$5,FF45=$FF$6,FG45=$FG$1,FG45=$FG$2,FG45=$FG$5,FG45=$FG$6),LHR3.1,"")</f>
        <v>0.25</v>
      </c>
      <c r="CB45" s="6" t="str">
        <f>IF(OR(FB45=$FB$1,FB45=$FB$5,EZ45&gt;0),LHR3.2,"")</f>
        <v/>
      </c>
      <c r="CC45" s="6" t="str">
        <f>IF(OR(FB45=$FB$1,FB45=$FB$2,FB45=$FB$5,FB45=$FB$6,EZ45&gt;0),LHR3.3,"")</f>
        <v/>
      </c>
      <c r="CD45" s="6">
        <f>IF(OR(EZ45&gt;0,GA45=$GA$1,FF45=$FF$5,FF45=$FF$6,FF45=$FF$1,FF45=$FF$2,GA45=$GA$2,GA45=$GA$3,GA45=$GA$4),LHR3.4,"")</f>
        <v>0.05</v>
      </c>
      <c r="CE45" s="6">
        <f>IF(OR(EZ45&gt;0,GB45=$GB$1,FG45=$FG$5,FG45=$FG$6,FG45=$FG$1,FG45=$FG$2,GB45=$GB$2,GB45=$GB$3,GB45=$GB$4),LHR3.5,"")</f>
        <v>0.05</v>
      </c>
      <c r="CF45" s="6">
        <f>IF(OR(EY45=$EY$1,EY45=$EY$4,EY45=$EY$5,EY45=$EY$6,EY45=$EY$7,EZ45&gt;0),LHR3.6,"")</f>
        <v>0.05</v>
      </c>
      <c r="CG45" s="6" t="str">
        <f>IF(OR(EZ45&gt;0,FC45=$FC$1,FC45=$FC$2,FC45=$FC$3,FC45=$FC$4),LHR3.7,"")</f>
        <v/>
      </c>
      <c r="CH45" s="6" t="str">
        <f>IF(OR(GD45=$GD$1,GD45=$GD$3,EZ45&gt;0),LHR3.8,"")</f>
        <v/>
      </c>
      <c r="CI45" s="6" t="str">
        <f>IF(OR(EZ45&gt;0,FF45=$FF$2,FF45=$FF$6,FE45=$FE$2,FE45=$FE$6,FI45=$FI$2,FI45=$FI$6,FG45=$FG$2,FG45=$FG$6),LHR3.9,"")</f>
        <v/>
      </c>
      <c r="CJ45" s="6" t="str">
        <f>IF(OR(EZ45&gt;0,FA45&gt;0),LHR3.10,"")</f>
        <v/>
      </c>
      <c r="CK45" s="40">
        <f>IF(OR(EY45=$EY$1,EY45=$EY$6,EY45=$EY$7,EZ45&gt;0,FF45=$FF$1,FF45=$FF$2,FF45=$FF$5,FF45=$FF$6,FG45=$FG$1,FG45=$FG$2,FG45=$FG$5,FG45=$FG$6),LHR4.1,"")</f>
        <v>0.15</v>
      </c>
      <c r="CL45" s="6" t="str">
        <f>IF(OR(FB45=$FB$1,FB45=$FB$5,EZ45&gt;0),LHR4.2,"")</f>
        <v/>
      </c>
      <c r="CM45" s="6" t="str">
        <f>IF(OR(EZ45&gt;0,GA45=$GA$2,GA45=$GA$4),LHR4.3,"")</f>
        <v/>
      </c>
      <c r="CN45" s="6" t="str">
        <f>IF(OR(EZ45&gt;0,GB45=$GB$2,GB45=$GB$4),LHR4.4,"")</f>
        <v/>
      </c>
      <c r="CO45" s="6" t="str">
        <f>IF(OR(EZ45&gt;0,FC45=$FC$1,FC45=$FC$3,FC45=$FC$4),LHR4.5,"")</f>
        <v/>
      </c>
      <c r="CP45" s="6" t="str">
        <f>IF(OR(GE45=$GE$1,GE45=$GE$2,GE45=$GE$4,GE45=$GE$5),LHR4.6,"")</f>
        <v/>
      </c>
      <c r="CQ45" s="6" t="str">
        <f>IF(OR(EZ45&gt;0,FF45=$FF$2,FF45=$FF$6,FE45=$FE$2,FE45=$FE$6,FI45=$FI$2,FI45=$FI$6,FG45=$FG$2,FG45=$FG$6),LHR4.7,"")</f>
        <v/>
      </c>
      <c r="CR45" s="6">
        <f>IF(OR(EZ45&gt;0,FG45=$FG$1,FG45=$FG$2,FG45=$FG$5,FG45=$FG$6),LHR4.8,"")</f>
        <v>0.1</v>
      </c>
      <c r="CS45" s="6">
        <f>IF(OR(FE45=$FE$1,FE45=$FE$2,FE45=$FE$5,FE45=$FE$6),LHR4.9,"")</f>
        <v>0.1</v>
      </c>
      <c r="CT45" s="6">
        <f>IF(OR(FM45=$FM$1,FM45=$FM$3,EZ45&gt;0),LHR4.10,"")</f>
        <v>0.05</v>
      </c>
      <c r="CU45" s="6" t="str">
        <f>IF(OR(GF45=$GF$2,GF45=$GF$6),LHR4.11,"")</f>
        <v/>
      </c>
      <c r="CV45" s="6" t="str">
        <f>IF(OR(EO45=$EO$1,EO45=$EO$3),LHR4.12,"")</f>
        <v/>
      </c>
      <c r="CW45" s="40">
        <f>IF(OR(EY45=$EY$1,EY45=$EY$7,EZ45&gt;0,FF45=$FF$1,FF45=$FF$2,FF45=$FF$5,FF45=$FF$6,FG45=$FG$1,FG45=$FG$2,FG45=$FG$5,FG45=$FG$6),LHR5.1,"")</f>
        <v>0.25</v>
      </c>
      <c r="CX45" s="6" t="str">
        <f>IF(AND(FZ45&gt;0,OR(EY45=$EY$1,EY45=$EY$4,EY45=$EY$5,EY45=$EY$6,EY45=$EY$7)),LHR5.2,"")</f>
        <v/>
      </c>
      <c r="CY45" s="6" t="str">
        <f>IF(OR(EZ45&gt;0,FC45=$FC$1,FC45=$FC$4),LHR5.3,"")</f>
        <v/>
      </c>
      <c r="CZ45" s="6" t="str">
        <f>IF(OR(GE45=$GE$1,GE45=$GE$3,GE45=$GE$4,GE45=$GE$6),LHR5.4,"")</f>
        <v/>
      </c>
      <c r="DA45" s="6" t="str">
        <f>IF(OR(EZ45&gt;0,FF45=$FF$2,FF45=$FF$6,FE45=$FE$2,FE45=$FE$6,FI45=$FI$2,FI45=$FI$6,FG45=$FG$2,FG45=$FG$6),LHR5.5,"")</f>
        <v/>
      </c>
      <c r="DB45" s="6" t="str">
        <f>IF(OR(FG45=$FG$2,FG45=$FG$6),LHR5.6,"")</f>
        <v/>
      </c>
      <c r="DC45" s="6" t="str">
        <f>IF(OR(FI45=$FI$1,FI45=$FI$2,FI45=$FI$5,FI45=$FI$6,FY45&gt;0),LHR5.7,"")</f>
        <v/>
      </c>
      <c r="DD45" s="6" t="str">
        <f>IF(OR(GC45=$GC$1,GC45=$GC$2),LHR5.8,"")</f>
        <v/>
      </c>
      <c r="DE45" s="38">
        <f>IF(OR(GF45="",GF45=$GF$3,GF45=$GF$4,GF45=$GF$7,GF45=$GF$8),LHR5.9,"")</f>
        <v>0.05</v>
      </c>
      <c r="DF45" s="7" t="str">
        <f>IF(E45&lt;2009,"N/A",IF(COUNTIF(BW45:DE45,"&lt;1")=35,"5",IF(COUNTIF(BW45:CV45,"&lt;1")=26,"4",IF(COUNTIF(BW45:CJ45,"&lt;1")=14,"3",IF(COUNTIF(BW45:BZ45,"&lt;1")=4,"2","1")))))</f>
        <v>1</v>
      </c>
      <c r="DG45" s="129">
        <f>IF(DF45="N/A","N/A",IF(DF45="1",SUM(BW45:BZ45)+1,IF(DF45="2",SUM(CA45:CJ45)+2,IF(DF45="3",SUM(CK45:CV45)+3,IF(DF45="4",SUM(CW45:DE45)+4,5)))))</f>
        <v>1.9</v>
      </c>
      <c r="DH45" s="41" t="str">
        <f>IF(OR(EY45=$EY$1,EY45=$EY$8,EZ45&gt;0,FF45=$FF$1,FF45=$FF$2,FF45=$FF$7,FF45=$FF$8,FG45=$FG$1,FG45=$FG$2,FG45=$FG$7,FG45=$FG$8),ES2.1,"")</f>
        <v/>
      </c>
      <c r="DI45" s="6" t="str">
        <f>IF(OR(FB45=$FB$1,FB45=$FB$2,FB45=$FB$7,FB45=$FB$8,EZ45&gt;0),ES2.2,"")</f>
        <v/>
      </c>
      <c r="DJ45" s="6" t="str">
        <f>IF(OR(EY45=$EY$1,EY45=$EY$8,EZ45&gt;0,FF45=$FF$1,FF45=$FF$2,FF45=$FF$7,FF45=$FF$8,FG45=$FG$1,FG45=$FG$2,FG45=$FG$7,FG45=$FG$8),ES2.3,"")</f>
        <v/>
      </c>
      <c r="DK45" s="6" t="str">
        <f>IF(OR(EY45=$EY$1,EY45=$EY$8,EZ45&gt;0,FF45=$FF$1,FF45=$FF$2,FF45=$FF$7,FF45=$FF$8,FG45=$FG$1,FG45=$FG$2,FG45=$FG$7,FG45=$FG$8),ES2.4,"")</f>
        <v/>
      </c>
      <c r="DL45" s="40" t="str">
        <f>IF(OR(FB45=$FB$1,FB45=$FB$7,EZ45&gt;0),ES3.1,"")</f>
        <v/>
      </c>
      <c r="DM45" s="6" t="str">
        <f>IF(OR(FB45=$FB$1,FB45=$FB$2,FB45=$FB$7,FB45=$FB$8,EZ45&gt;0),ES3.2,"")</f>
        <v/>
      </c>
      <c r="DN45" s="6" t="str">
        <f>IF(OR(EZ45&gt;0,FF45=$FF$1,FF45=$FF$2,FF45=$FF$7,FF45=$FF$8,GA45=$GA$1,GA45=$GA$2,GA45=$GA$5,GA45=$GA$6),ES3.3,"")</f>
        <v/>
      </c>
      <c r="DO45" s="6" t="str">
        <f>IF(OR(EZ45&gt;0,FG45=$FG$1,FG45=$FG$2,FG45=$FG$7,FG45=$FG$8,GB45=$GB$1,GB45=$GB$2,GB45=$GB$5,GB45=$GB$6),ES3.4,"")</f>
        <v/>
      </c>
      <c r="DP45" s="6" t="str">
        <f>IF(OR(EY45=$EY$1,EY45=$EY$8,EZ45&gt;0),ES3.5,"")</f>
        <v/>
      </c>
      <c r="DQ45" s="6" t="str">
        <f>IF(OR(EZ45&gt;0,FC45=$FC$1,FC45=$FC$5),ES3.6,"")</f>
        <v/>
      </c>
      <c r="DR45" s="6" t="str">
        <f>IF(OR(GD45=$GD$1,GD45=$GD$4,EZ45&gt;0),ES3.7,"")</f>
        <v/>
      </c>
      <c r="DS45" s="6" t="str">
        <f>IF(OR(EZ45&gt;0,FF45=$FF$2,FF45=$FF$8,FE45=$FE$2,FE45=$FE$8,FI45=$FI$2,FI45=$FI$8,FG45=$FG$2,FG45=$FG$8),ES3.8,"")</f>
        <v/>
      </c>
      <c r="DT45" s="6" t="str">
        <f>IF(OR(EZ45&gt;0),ES3.9,"")</f>
        <v/>
      </c>
      <c r="DU45" s="40" t="str">
        <f>IF(OR(FB45=$FB$1,FB45=$FB$7,EZ45&gt;0),ES4.1,"")</f>
        <v/>
      </c>
      <c r="DV45" s="6" t="str">
        <f>IF(OR(EZ45&gt;0,GA45=$GA$2,GA45=$GA$6),ES4.2,"")</f>
        <v/>
      </c>
      <c r="DW45" s="6" t="str">
        <f>IF(OR(EZ45&gt;0,GB45=$GB$2,GB45=$GB$6),ES4.3,"")</f>
        <v/>
      </c>
      <c r="DX45" s="6" t="str">
        <f>IF(OR(GE45=$GE$1,GE45=$GE$2,GE45=$GE$7,GE45=$GE$8),ES4.4,"")</f>
        <v/>
      </c>
      <c r="DY45" s="6" t="str">
        <f>IF(OR(EZ45&gt;0,FF45=$FF$2,FF45=$FF$8,FE45=$FE$2,FE45=$FE$8,FI45=$FI$2,FI45=$FI$8,FG45=$FG$2,FG45=$FG$8),ES4.5,"")</f>
        <v/>
      </c>
      <c r="DZ45" s="6" t="str">
        <f>IF(OR(EZ45&gt;0,FG45=$FG$1,FG45=$FG$2,FG45=$FG$7,FG45=$FG$8),ES4.6,"")</f>
        <v/>
      </c>
      <c r="EA45" s="6" t="str">
        <f>IF(OR(FE45=$FE$1,FE45=$FE$2,FE45=$FE$7,FE45=$FE$8),ES4.7,"")</f>
        <v/>
      </c>
      <c r="EB45" s="6" t="str">
        <f>IF(OR(FM45=$FM$1,FM45=$FM$4,EZ45&gt;0),ES4.8,"")</f>
        <v/>
      </c>
      <c r="EC45" s="6" t="str">
        <f>IF(OR(GF45=$GF$2,GF45=$GF$8),ES4.9,"")</f>
        <v/>
      </c>
      <c r="ED45" s="6" t="str">
        <f>IF(OR(EO45=$EO$1,EO45=$EO$3),ES4.10,"")</f>
        <v/>
      </c>
      <c r="EE45" s="40" t="str">
        <f>IF(OR(AND(FZ45&gt;0,EY45=$EY$1), AND(FZ45&gt;0,EY45=$EY$8)),ES5.1,"")</f>
        <v/>
      </c>
      <c r="EF45" s="6" t="str">
        <f>IF(OR(GE45=$GE$1,GE45=$GE$3,GE45=$GE$7,GE45=$GE$9),ES5.2,"")</f>
        <v/>
      </c>
      <c r="EG45" s="6" t="str">
        <f>IF(OR(EZ45&gt;0,FF45=$FF$2,FF45=$FF$8,FE45=$FE$2,FE45=$FE$8,FI45=$FI$2,FI45=$FI$8,FG45=$FG$2,FG45=$FG$8),ES5.3,"")</f>
        <v/>
      </c>
      <c r="EH45" s="6" t="str">
        <f>IF(OR(FG45=$FG$2,FG45=$FG$8),ES5.4,"")</f>
        <v/>
      </c>
      <c r="EI45" s="6" t="str">
        <f>IF(OR(FI45=$FI$1,FI45=$FI$2,FI45=$FI$7,FI45=$FI$8,FY45&gt;0),ES5.5,"")</f>
        <v/>
      </c>
      <c r="EJ45" s="6" t="str">
        <f>IF(OR(GC45=$GC$1,GC45=$GC$3),ES5.6,"")</f>
        <v/>
      </c>
      <c r="EK45" s="38">
        <f>IF(OR(GF45="",GF45=$GF$3,GF45=$GF$4,GF45=$GF$5,GF45=$GF$6),ES5.7,"")</f>
        <v>0.1</v>
      </c>
      <c r="EL45" s="104" t="str">
        <f>IF(E45&lt;2010,"N/A",IF(COUNTIF(DH45:EK45,"&lt;1")=30,"5",IF(COUNTIF(DH45:ED45,"&lt;1")=23,"4",IF(COUNTIF(DH45:DT45,"&lt;1")=13,"3",IF(COUNTIF(DH45:DK45,"&lt;1")=4,"2","1")))))</f>
        <v>1</v>
      </c>
      <c r="EM45" s="129">
        <f>IF(EL45="N/A","N/A",IF(EL45="1",SUM(DH45:DK45)+1,IF(EL45="2",SUM(DL45:DT45)+2,IF(EL45="3",SUM(DU45:ED45)+3,IF(EL45="4",SUM(EE45:EK45)+4,5)))))</f>
        <v>1</v>
      </c>
      <c r="EN45" s="1"/>
      <c r="EO45" s="43" t="s">
        <v>30</v>
      </c>
      <c r="EP45" s="1"/>
      <c r="EQ45" s="1"/>
      <c r="ER45" s="43" t="s">
        <v>31</v>
      </c>
      <c r="ES45" s="1"/>
      <c r="ET45" s="1"/>
      <c r="EV45" s="44"/>
      <c r="EY45" s="42" t="s">
        <v>47</v>
      </c>
      <c r="FC45" s="44"/>
      <c r="FE45" s="1" t="s">
        <v>41</v>
      </c>
      <c r="FF45" s="42" t="s">
        <v>41</v>
      </c>
      <c r="FG45" s="42" t="s">
        <v>41</v>
      </c>
      <c r="FI45" s="44"/>
      <c r="FK45" s="1"/>
      <c r="FL45" s="1"/>
      <c r="FM45" s="1" t="s">
        <v>27</v>
      </c>
      <c r="FN45" s="1"/>
      <c r="FO45" s="1"/>
      <c r="FT45" s="1"/>
      <c r="FU45" s="1"/>
      <c r="FX45" s="44"/>
      <c r="FY45" s="1"/>
      <c r="FZ45" s="44"/>
      <c r="GA45" s="43" t="s">
        <v>151</v>
      </c>
      <c r="GB45" s="1"/>
      <c r="GC45" s="44"/>
      <c r="GF45" s="45"/>
      <c r="GG45" s="74"/>
      <c r="GH45" s="42">
        <f>COUNTIF(EO45:GF45,"*")</f>
        <v>8</v>
      </c>
    </row>
    <row r="46" spans="1:190" s="42" customFormat="1" x14ac:dyDescent="0.25">
      <c r="A46" s="42" t="e">
        <f>VLOOKUP(C46,Sheet1!$A$1:$B$65,2,)</f>
        <v>#N/A</v>
      </c>
      <c r="B46" s="46" t="s">
        <v>191</v>
      </c>
      <c r="C46" s="47" t="s">
        <v>192</v>
      </c>
      <c r="D46" s="47"/>
      <c r="E46" s="61">
        <v>2013</v>
      </c>
      <c r="F46" s="5">
        <f>IF(OR(ER46=$ER$1,ER46=$ER$2,ER46=$ER$3,ER46=$ER$6,ER46=$ER$7,ES46&gt;0,EW46&gt;0,EY46&gt;0,EU46&gt;0,EZ46&gt;0,FD46&gt;0,FF46&gt;0,FG46&gt;0,FI46&gt;0,FE46&gt;0),SM_2.1,"")</f>
        <v>0.2</v>
      </c>
      <c r="G46" s="5">
        <f>IF(OR(EO46=$EO$4,EQ46&gt;0,ER46=$ER$1, ER46=$ER$2,ER46=$ER$3,ER46=$ER$4,ES46&gt;0,EV46&gt;0,EZ46&gt;0,FD46&gt;0,FF46&gt;0,FG46&gt;0,FI46&gt;0,FE46&gt;0),SM_2.2,"")</f>
        <v>0.35</v>
      </c>
      <c r="H46" s="6">
        <f>IF(OR(EO46&gt;0,EP46&gt;0,EQ46&gt;0,ER46=$ER$1,ER46=$ER$2,ER46=$ER$3,ER46=$ER$4,ER46=$ER$6,ER46=$ER$7,ES46&gt;0,ET46&gt;0,EV46&gt;0,EZ46&gt;0,FD46&gt;0,FF46&gt;0,FG46&gt;0,FI46&gt;0,FE46&gt;0),SM_2.3,"")</f>
        <v>0.3</v>
      </c>
      <c r="I46" s="38">
        <f>IF(OR(ER46=$ER$1,ER46=$ER$2,ER46=$ER$3,ER46=$ER$6,ER46=$ER$7,ES46&gt;0,EW46=$EW$2,EW46=$EW$3,EW46=$EW$4,EY46&gt;0,EU46&gt;0,EZ46&gt;0,FD46&gt;0,FF46&gt;0,FG46&gt;0,FI46&gt;0,FE46&gt;0),SM_2.4,"")</f>
        <v>0.15</v>
      </c>
      <c r="J46" s="6">
        <f>IF(OR(ER46=$ER$3,EW46=$EW$2,EW46=$EW$3,EW46=$EW$4,EY46&gt;0,EU46&gt;0,EZ46&gt;0,FD46&gt;0,FF46&gt;0,FG46&gt;0,FI46&gt;0,FE46&gt;0),SM_3.1,"")</f>
        <v>0.3</v>
      </c>
      <c r="K46" s="6">
        <f>IF(OR(EZ46&gt;0,FD46&gt;0,FF46&gt;0,FG46&gt;0,FI46&gt;0,FE46&gt;0),SM_3.2,"")</f>
        <v>0.3</v>
      </c>
      <c r="L46" s="38">
        <f>IF(OR(ER46=$ER$1,ER46=$ER$3,ER46=$ER$6,ER46=$ER$7,EV46&gt;0,EW46=$EW$2,EW46=$EW$3,EW46=$EW$4,EY46&gt;0,EU46&gt;0,EZ46&gt;0,FD46&gt;0,FF46&gt;0,FG46&gt;0,FI46&gt;0,FE46&gt;0),SM_3.3,"")</f>
        <v>0.4</v>
      </c>
      <c r="M46" s="6">
        <f>IF(OR(ES46&gt;0,EU46&gt;1),SM_4.1,"")</f>
        <v>0.2</v>
      </c>
      <c r="N46" s="6">
        <f>IF(OR(EZ46&gt;0,FD46=$FD$2,FF46=$FF$2,FF46=$FF$4,FF46=$FF$6,FF46=$FF$8,FG46&gt;0,FI46&gt;0,FE46&gt;0),SM_4.2,"")</f>
        <v>0.2</v>
      </c>
      <c r="O46" s="6" t="str">
        <f>IF(OR(EZ46&gt;0,FD46=$FD$2,FE46=$FE$2,FE46=$FE$4,FE46=$FE$6,FE46=$FE$8,FF46=$FF$2,FF46=$FF$4,FF46=$FF$6,FF46=$FF$8,FG46=$FG$2,FG46=$FG$4,FG46=$FG$6,FG46=$FG$8,FI46=$FI$2,FI46=$FI$4,FI46=$FI$6,FI46=$FI$8),SM_4.3,"")</f>
        <v/>
      </c>
      <c r="P46" s="6" t="str">
        <f>IF(OR(FD46&gt;0,FI46&gt;0),SM_4.4,"")</f>
        <v/>
      </c>
      <c r="Q46" s="38" t="str">
        <f>IF(OR(FQ46=$FQ$2,FQ46=$FQ$1),SM_4.5,"")</f>
        <v/>
      </c>
      <c r="R46" s="6" t="str">
        <f>IF(OR(ET46&gt;0),SM_5.1,"")</f>
        <v/>
      </c>
      <c r="S46" s="6">
        <f>IF(OR(FB46&gt;0),SM_5.2,"")</f>
        <v>0.2</v>
      </c>
      <c r="T46" s="6" t="str">
        <f>IF(OR(FR46=$FR$1,FR46=$FR$2),SM_5.3,"")</f>
        <v/>
      </c>
      <c r="U46" s="38" t="str">
        <f>IF(OR(FY46&gt;0),SM_5.4,"")</f>
        <v/>
      </c>
      <c r="V46" s="94" t="str">
        <f>IF(COUNTIF(F46:U46,"&lt;1")=16,"5",IF(COUNTIF(F46:Q46,"&lt;1")=12,"4",IF(COUNTIF(F46:L46,"&lt;1")=7,"3",IF(COUNTIF(F46:I46,"&lt;1")=4,"2","1"))))</f>
        <v>3</v>
      </c>
      <c r="W46" s="129">
        <f>IF(V46="1",SUM(F46:I46)+1,IF(V46="2",SUM(J46:L46)+2,IF(V46="3",SUM(M46:Q46)+3,IF(V46="4",SUM(R46:U46)+4,5))))</f>
        <v>3.4</v>
      </c>
      <c r="X46" s="5">
        <f>IF(OR(EO46&gt;0,EP46&gt;0,EQ46&gt;0,ER46=$ER$1,ER46=$ER$2,ER46=$ER$3,ER46=$ER$4,ER46=$ER$6,ER46=$ER$7,ER46=$ER$8,ES46&gt;0,ET46&gt;0,EV46&gt;0,EZ46&gt;0,FD46&gt;0,FF46&gt;0,FG46&gt;0,FI46&gt;0,FE46&gt;0),SS_2.1,"")</f>
        <v>0.2</v>
      </c>
      <c r="Y46" s="5">
        <f>IF(OR(EO46=$EO$1,ER46=$ER$1,ER46=$ER$6,ER46=$ER$7,ER46=$ER$8,FJ46&gt;0),SS_2.2,"")</f>
        <v>0.3</v>
      </c>
      <c r="Z46" s="38">
        <f>IF(OR(FJ46&gt;0,FO46&gt;0),SS_2.3,"")</f>
        <v>0.5</v>
      </c>
      <c r="AA46" s="5">
        <f>IF(OR(FN46&gt;0,FJ46=$FJ$2,FJ46=$FJ$3),SS_3.1,"")</f>
        <v>0.2</v>
      </c>
      <c r="AB46" s="6" t="str">
        <f>IF(OR(FK46&gt;0),SS_3.2,"")</f>
        <v/>
      </c>
      <c r="AC46" s="38" t="str">
        <f>IF(OR(ES46&gt;0,ER46=$ER$1,ER46=$ER$4,ER46=$ER$8,FL46&gt;0),SS_3.3,"")</f>
        <v/>
      </c>
      <c r="AD46" s="6" t="str">
        <f>IF(AND(FK46&gt;0,FJ46=$FJ$2,FJ46=$FJ$3),SS_4.1,"")</f>
        <v/>
      </c>
      <c r="AE46" s="6">
        <f>IF(OR(FJ46=$FJ$2,FJ46=$FJ$3,EZ46&gt;0,FN46&gt;0),SS_4.2,"")</f>
        <v>0.2</v>
      </c>
      <c r="AF46" s="6">
        <f>IF(OR(EU46&gt;0,EW46=$EW$2,EW46=$EW$3,EW46=$EW$4,EY46&gt;0,EZ46&gt;0),SS_4.3,"")</f>
        <v>0.2</v>
      </c>
      <c r="AG46" s="6" t="str">
        <f>IF(OR(FJ46=$FJ$3,FQ46&gt;0,EZ46&gt;0),SS_4.4,"")</f>
        <v/>
      </c>
      <c r="AH46" s="6">
        <f>IF(OR(FE46&gt;0,FF46&gt;0,FG46&gt;0,FD46&gt;0,EZ46&gt;0,FI46&gt;0),SS_4.5,"")</f>
        <v>0.2</v>
      </c>
      <c r="AI46" s="38" t="str">
        <f>IF(OR(EV46&gt;0,FZ46&gt;0,FH46&gt;0,FD46&gt;0,FI46&gt;0),SS_4.6,"")</f>
        <v/>
      </c>
      <c r="AJ46" s="5" t="str">
        <f>IF(OR(FK46=$FK$3,FZ46=$FZ$1),SS_5.1,"")</f>
        <v/>
      </c>
      <c r="AK46" s="6" t="str">
        <f>IF(OR(FZ46=$FZ$1,FZ46=$FZ$2,FZ46=$FZ$4,FZ46=$FZ$5,FZ46=$FZ$7),SS_5.2,"")</f>
        <v/>
      </c>
      <c r="AL46" s="6" t="str">
        <f>IF(OR(FZ46=$FZ$4,FY46&gt;0,ER46=$ER$8),SS_5.3,"")</f>
        <v/>
      </c>
      <c r="AM46" s="6" t="str">
        <f>IF(FP46&gt;0,SS_5.4,"")</f>
        <v/>
      </c>
      <c r="AN46" s="94" t="str">
        <f>IF(COUNTIF(X46:AM46,"&lt;1")=16,"5",IF(COUNTIF(X46:AI46,"&lt;1")=12,"4",IF(COUNTIF(X46:AC46,"&lt;1")=6,"3",IF(COUNTIF(X46:Z46,"&lt;1")=3,"2","1"))))</f>
        <v>2</v>
      </c>
      <c r="AO46" s="129">
        <f>IF(AN46="1",SUM(X46:Z46)+1,IF(AN46="2",SUM(AA46:AC46)+2,IF(AN46="3",SUM(AD46:AI46)+3,IF(AN46="4",SUM(AJ46:AM46)+4,5))))</f>
        <v>2.2000000000000002</v>
      </c>
      <c r="AP46" s="5">
        <f>IF(OR(ES46&gt;0,ER46=$ER$1,EO46&gt;0,EP46&gt;0,EQ46&gt;0,EU46&gt;0,EV46&gt;0,FV46&gt;0,FD46&gt;0),CM2.1,"")</f>
        <v>0.25</v>
      </c>
      <c r="AQ46" s="6" t="str">
        <f>IF(OR(ES46&gt;0,ER46=$ER$1,ER46=$ER$5,ER46=$ER$3,ER46=$ER$8,ER46=$ER$9,FS46=$FS$3,FS46=$FS$4),CM2.2,"")</f>
        <v/>
      </c>
      <c r="AR46" s="6">
        <f>IF(OR(ES46&gt;0,ER46&gt;0,FV46&gt;0),CM2.3,"")</f>
        <v>0.25</v>
      </c>
      <c r="AS46" s="38" t="str">
        <f>IF(OR(ES46&gt;0,ER46=$ER$1,ER46=$ER$3,ER46=$ER$8,ER46=$ER$9,FT46&gt;0),CM2.4,"")</f>
        <v/>
      </c>
      <c r="AT46" s="6" t="str">
        <f>IF(OR(FS46&gt;0),CM3.1,"")</f>
        <v/>
      </c>
      <c r="AU46" s="6" t="str">
        <f>IF(ER46=$ER$9,CM3.2,"")</f>
        <v/>
      </c>
      <c r="AV46" s="6" t="str">
        <f>IF(OR(FS46=$FS$3,FS46=$FS$4),CM3.3,"")</f>
        <v/>
      </c>
      <c r="AW46" s="6" t="str">
        <f>IF(OR(FQ46=$FQ$1,FQ46=$FQ$4,FR46=$FR$1,FR46=$FR$4),CM3.4,"")</f>
        <v/>
      </c>
      <c r="AX46" s="38" t="str">
        <f>IF(OR(FZ46=$FZ$1,FZ46=$FZ$2,FT46=$FT$3,FT46=$FT$2),CM3.5,"")</f>
        <v/>
      </c>
      <c r="AY46" s="6" t="str">
        <f>IF(OR(FS46&gt;0),CM4.1,"")</f>
        <v/>
      </c>
      <c r="AZ46" s="6" t="str">
        <f>IF(OR(FV46=$FV$2),CM4.2,"")</f>
        <v/>
      </c>
      <c r="BA46" s="38" t="str">
        <f>IF(OR(FZ46&gt;0,FT46=$FT$3),CM4.3,"")</f>
        <v/>
      </c>
      <c r="BB46" s="6" t="str">
        <f>IF(OR(FT46=$FT$3,FV46=$FV$3),CM5.1,"")</f>
        <v/>
      </c>
      <c r="BC46" s="6" t="str">
        <f>IF(OR(AND(FX46&gt;0,FQ46=$FQ$4), AND(FX46&gt;0,FQ46=$FQ$1)),CM5.2,"")</f>
        <v/>
      </c>
      <c r="BD46" s="6" t="str">
        <f>IF(OR(FZ46&gt;0),CM5.3,"")</f>
        <v/>
      </c>
      <c r="BE46" s="38" t="str">
        <f>IF(FU46=$FU$2,CM5.4,"")</f>
        <v/>
      </c>
      <c r="BF46" s="94" t="str">
        <f>IF(COUNTIF(AP46:BE46,"&lt;1")=16,"5",IF(COUNTIF(AP46:BA46,"&lt;1")=12,"4",IF(COUNTIF(AP46:AX46,"&lt;1")=9,"3",IF(COUNTIF(AP46:AS46,"&lt;1")=4,"2","1"))))</f>
        <v>1</v>
      </c>
      <c r="BG46" s="129">
        <f>IF(BF46="1",SUM(AP46:AS46)+1,IF(BF46="2",SUM(AT46:AX46)+2,IF(BF46="3",SUM(AY46:BA46)+3,IF(BF46="4",SUM(BB46:BE46)+4,5))))</f>
        <v>1.5</v>
      </c>
      <c r="BH46" s="5">
        <f>IF(OR(ER46=$ER$1,ER46=$ER$6,ER46=$ER$7,ER46=$ER$9,ES46&gt;0,EX46&gt;0,FD46&gt;0,FZ46&gt;0,EW46&gt;0,EY46&gt;0,EZ46&gt;0,EV46&gt;0,EU46&gt;0,FE46&gt;0,FF46&gt;0,FG46&gt;0,FI46&gt;0),SRM2.1,"")</f>
        <v>0.4</v>
      </c>
      <c r="BI46" s="5">
        <f>IF(OR(FD46&gt;0,FZ46&gt;0,ER46=$ER$7,EW46&gt;0,EX46&gt;0,EY46&gt;0,EZ46&gt;0,FE46&gt;0,FF46&gt;0,FG46&gt;0,FI46&gt;0),SRM2.2,"")</f>
        <v>0.4</v>
      </c>
      <c r="BJ46" s="6">
        <f>IF(OR(FX46&gt;0,FZ46&gt;0),SRM2.3,"")</f>
        <v>0</v>
      </c>
      <c r="BK46" s="6">
        <f>IF(OR(FF46&gt;0,FD46&gt;0,FE46&gt;0,FZ46&gt;0,FG46&gt;0,FI46&gt;0),SRM2.4,"")</f>
        <v>0.2</v>
      </c>
      <c r="BL46" s="39">
        <f>IF(OR(FD46&gt;0,FZ46&gt;0,ER46=$ER$7,FE46&gt;0,FF46&gt;0,FG46&gt;0,FI46&gt;0,FP46&gt;0),SRM3.1,"")</f>
        <v>0.4</v>
      </c>
      <c r="BM46" s="6">
        <f>IF(OR(FD46&gt;0,FZ46&gt;0,ER46=$ER$7,EW46=$EW$2,EW46=$EW$3,EW46=$EW$4,EX46&gt;0,EY46&gt;0,EZ46&gt;0,FE46&gt;0,FF46&gt;0,FG46&gt;0,FI46&gt;0),SRM3.2,"")</f>
        <v>0.5</v>
      </c>
      <c r="BN46" s="6" t="str">
        <f>IF(OR(FP46&gt;0,FZ46&gt;0),SRM3.3,"")</f>
        <v/>
      </c>
      <c r="BO46" s="40" t="str">
        <f>IF(OR(FZ46&gt;1),SRM4.1,"")</f>
        <v/>
      </c>
      <c r="BP46" s="6" t="str">
        <f>IF(OR(ER46=$ER$8,ER46=$ER$9,EV46&gt;0,FQ46&gt;0,FR46&gt;0),SRM4.2,"")</f>
        <v/>
      </c>
      <c r="BQ46" s="6" t="str">
        <f>IF(OR(FW46&gt;0),SRM4.3,"")</f>
        <v/>
      </c>
      <c r="BR46" s="40" t="str">
        <f>IF(OR(GD46&gt;0,GE46&gt;0),SRM5.1,"")</f>
        <v/>
      </c>
      <c r="BS46" s="6" t="str">
        <f>IF(OR(ER46=$ER$8,ER46=$ER$9,FZ46&gt;0),SRM5.2,"")</f>
        <v/>
      </c>
      <c r="BT46" s="6" t="str">
        <f>IF(OR(ER46=$ER$8,ER46=$ER$9,FY46&gt;0,FZ46&gt;0),SRM5.3,"")</f>
        <v/>
      </c>
      <c r="BU46" s="94" t="str">
        <f>IF(COUNTIF(BH46:BT46,"&lt;1")=13,"5",IF(COUNTIF(BH46:BQ46,"&lt;1")=10,"4",IF(COUNTIF(BH46:BN46,"&lt;1")=7,"3",IF(COUNTIF(BH46:BK46,"&lt;1")=4,"2","1"))))</f>
        <v>2</v>
      </c>
      <c r="BV46" s="129">
        <f>IF(BU46="1",SUM(BH46:BK46)+1,IF(BU46="2",SUM(BL46:BN46)+2,IF(BU46="3",SUM(BO46:BQ46)+3,IF(BU46="4",SUM(BR46:BT46)+4,5))))</f>
        <v>2.9</v>
      </c>
      <c r="BW46" s="41">
        <f>IF(OR(EY46=$EY$1,EY46=$EY$4,EY46=$EY$5,EY46=$EY$6,EY46=$EY$7,EZ46&gt;0,FF46=$FF$1,FF46=$FF$2,FF46=$FF$5,FF46=$FF$6,FG46=$FG$1,FG46=$FG$2,FG46=$FG$5,FG46=$FG$6),LHR2.1,"")</f>
        <v>0.4</v>
      </c>
      <c r="BX46" s="6">
        <f>IF(OR(FB46=$FB$1,FB46=$FB$2,FB46=$FB$5,FB46=$FB$6,EZ46&gt;0),LHR2.2,"")</f>
        <v>0.1</v>
      </c>
      <c r="BY46" s="6">
        <f>IF(OR(EY46=$EY$1,EY46=$EY$4,EY46=$EY$5,EY46=$EY$6,EY46=$EY$7,EZ46&gt;0,FF46=$FF$1,FF46=$FF$2,FF46=$FF$5,FF46=$FF$6,FG46=$FG$1,FG46=$FG$2,FG46=$FG$5,FG46=$FG$6),LHR2.3,"")</f>
        <v>0.25</v>
      </c>
      <c r="BZ46" s="6">
        <f>IF(OR(EY46=$EY$1,EY46=$EY$4,EY46=$EY$5,EY46=$EY$6,EY46=$EY$7,EZ46&gt;0,FF46=$FF$1,FF46=$FF$2,FF46=$FF$5,FF46=$FF$6,FG46=$FG$1,FG46=$FG$2,FG46=$FG$5,FG46=$FG$6),LHR2.4,"")</f>
        <v>0.25</v>
      </c>
      <c r="CA46" s="40">
        <f>IF(OR(EY46=$EY$1,EY46=$EY$5,EY46=$EY$6,EY46=$EY$7,EZ46&gt;0,FF46=$FF$1,FF46=$FF$2,FF46=$FF$5,FF46=$FF$6,FG46=$FG$1,FG46=$FG$2,FG46=$FG$5,FG46=$FG$6),LHR3.1,"")</f>
        <v>0.25</v>
      </c>
      <c r="CB46" s="6">
        <f>IF(OR(FB46=$FB$1,FB46=$FB$5,EZ46&gt;0),LHR3.2,"")</f>
        <v>0.1</v>
      </c>
      <c r="CC46" s="6">
        <f>IF(OR(FB46=$FB$1,FB46=$FB$2,FB46=$FB$5,FB46=$FB$6,EZ46&gt;0),LHR3.3,"")</f>
        <v>0.15</v>
      </c>
      <c r="CD46" s="6" t="str">
        <f>IF(OR(EZ46&gt;0,GA46=$GA$1,FF46=$FF$5,FF46=$FF$6,FF46=$FF$1,FF46=$FF$2,GA46=$GA$2,GA46=$GA$3,GA46=$GA$4),LHR3.4,"")</f>
        <v/>
      </c>
      <c r="CE46" s="6">
        <f>IF(OR(EZ46&gt;0,GB46=$GB$1,FG46=$FG$5,FG46=$FG$6,FG46=$FG$1,FG46=$FG$2,GB46=$GB$2,GB46=$GB$3,GB46=$GB$4),LHR3.5,"")</f>
        <v>0.05</v>
      </c>
      <c r="CF46" s="6">
        <f>IF(OR(EY46=$EY$1,EY46=$EY$4,EY46=$EY$5,EY46=$EY$6,EY46=$EY$7,EZ46&gt;0),LHR3.6,"")</f>
        <v>0.05</v>
      </c>
      <c r="CG46" s="6" t="str">
        <f>IF(OR(EZ46&gt;0,FC46=$FC$1,FC46=$FC$2,FC46=$FC$3,FC46=$FC$4),LHR3.7,"")</f>
        <v/>
      </c>
      <c r="CH46" s="6" t="str">
        <f>IF(OR(GD46=$GD$1,GD46=$GD$3,EZ46&gt;0),LHR3.8,"")</f>
        <v/>
      </c>
      <c r="CI46" s="6" t="str">
        <f>IF(OR(EZ46&gt;0,FF46=$FF$2,FF46=$FF$6,FE46=$FE$2,FE46=$FE$6,FI46=$FI$2,FI46=$FI$6,FG46=$FG$2,FG46=$FG$6),LHR3.9,"")</f>
        <v/>
      </c>
      <c r="CJ46" s="6" t="str">
        <f>IF(OR(EZ46&gt;0,FA46&gt;0),LHR3.10,"")</f>
        <v/>
      </c>
      <c r="CK46" s="40">
        <f>IF(OR(EY46=$EY$1,EY46=$EY$6,EY46=$EY$7,EZ46&gt;0,FF46=$FF$1,FF46=$FF$2,FF46=$FF$5,FF46=$FF$6,FG46=$FG$1,FG46=$FG$2,FG46=$FG$5,FG46=$FG$6),LHR4.1,"")</f>
        <v>0.15</v>
      </c>
      <c r="CL46" s="6">
        <f>IF(OR(FB46=$FB$1,FB46=$FB$5,EZ46&gt;0),LHR4.2,"")</f>
        <v>0.15</v>
      </c>
      <c r="CM46" s="6" t="str">
        <f>IF(OR(EZ46&gt;0,GA46=$GA$2,GA46=$GA$4),LHR4.3,"")</f>
        <v/>
      </c>
      <c r="CN46" s="6" t="str">
        <f>IF(OR(EZ46&gt;0,GB46=$GB$2,GB46=$GB$4),LHR4.4,"")</f>
        <v/>
      </c>
      <c r="CO46" s="6" t="str">
        <f>IF(OR(EZ46&gt;0,FC46=$FC$1,FC46=$FC$3,FC46=$FC$4),LHR4.5,"")</f>
        <v/>
      </c>
      <c r="CP46" s="6" t="str">
        <f>IF(OR(GE46=$GE$1,GE46=$GE$2,GE46=$GE$4,GE46=$GE$5),LHR4.6,"")</f>
        <v/>
      </c>
      <c r="CQ46" s="6" t="str">
        <f>IF(OR(EZ46&gt;0,FF46=$FF$2,FF46=$FF$6,FE46=$FE$2,FE46=$FE$6,FI46=$FI$2,FI46=$FI$6,FG46=$FG$2,FG46=$FG$6),LHR4.7,"")</f>
        <v/>
      </c>
      <c r="CR46" s="6">
        <f>IF(OR(EZ46&gt;0,FG46=$FG$1,FG46=$FG$2,FG46=$FG$5,FG46=$FG$6),LHR4.8,"")</f>
        <v>0.1</v>
      </c>
      <c r="CS46" s="6" t="str">
        <f>IF(OR(FE46=$FE$1,FE46=$FE$2,FE46=$FE$5,FE46=$FE$6),LHR4.9,"")</f>
        <v/>
      </c>
      <c r="CT46" s="6" t="str">
        <f>IF(OR(FM46=$FM$1,FM46=$FM$3,EZ46&gt;0),LHR4.10,"")</f>
        <v/>
      </c>
      <c r="CU46" s="6" t="str">
        <f>IF(OR(GF46=$GF$2,GF46=$GF$6),LHR4.11,"")</f>
        <v/>
      </c>
      <c r="CV46" s="6" t="str">
        <f>IF(OR(EO46=$EO$1,EO46=$EO$3),LHR4.12,"")</f>
        <v/>
      </c>
      <c r="CW46" s="40">
        <f>IF(OR(EY46=$EY$1,EY46=$EY$7,EZ46&gt;0,FF46=$FF$1,FF46=$FF$2,FF46=$FF$5,FF46=$FF$6,FG46=$FG$1,FG46=$FG$2,FG46=$FG$5,FG46=$FG$6),LHR5.1,"")</f>
        <v>0.25</v>
      </c>
      <c r="CX46" s="6" t="str">
        <f>IF(AND(FZ46&gt;0,OR(EY46=$EY$1,EY46=$EY$4,EY46=$EY$5,EY46=$EY$6,EY46=$EY$7)),LHR5.2,"")</f>
        <v/>
      </c>
      <c r="CY46" s="6" t="str">
        <f>IF(OR(EZ46&gt;0,FC46=$FC$1,FC46=$FC$4),LHR5.3,"")</f>
        <v/>
      </c>
      <c r="CZ46" s="6" t="str">
        <f>IF(OR(GE46=$GE$1,GE46=$GE$3,GE46=$GE$4,GE46=$GE$6),LHR5.4,"")</f>
        <v/>
      </c>
      <c r="DA46" s="6" t="str">
        <f>IF(OR(EZ46&gt;0,FF46=$FF$2,FF46=$FF$6,FE46=$FE$2,FE46=$FE$6,FI46=$FI$2,FI46=$FI$6,FG46=$FG$2,FG46=$FG$6),LHR5.5,"")</f>
        <v/>
      </c>
      <c r="DB46" s="6" t="str">
        <f>IF(OR(FG46=$FG$2,FG46=$FG$6),LHR5.6,"")</f>
        <v/>
      </c>
      <c r="DC46" s="6" t="str">
        <f>IF(OR(FI46=$FI$1,FI46=$FI$2,FI46=$FI$5,FI46=$FI$6,FY46&gt;0),LHR5.7,"")</f>
        <v/>
      </c>
      <c r="DD46" s="6" t="str">
        <f>IF(OR(GC46=$GC$1,GC46=$GC$2),LHR5.8,"")</f>
        <v/>
      </c>
      <c r="DE46" s="38">
        <f>IF(OR(GF46="",GF46=$GF$3,GF46=$GF$4,GF46=$GF$7,GF46=$GF$8),LHR5.9,"")</f>
        <v>0.05</v>
      </c>
      <c r="DF46" s="7" t="str">
        <f>IF(E46&lt;2009,"N/A",IF(COUNTIF(BW46:DE46,"&lt;1")=35,"5",IF(COUNTIF(BW46:CV46,"&lt;1")=26,"4",IF(COUNTIF(BW46:CJ46,"&lt;1")=14,"3",IF(COUNTIF(BW46:BZ46,"&lt;1")=4,"2","1")))))</f>
        <v>2</v>
      </c>
      <c r="DG46" s="129">
        <f>IF(DF46="N/A","N/A",IF(DF46="1",SUM(BW46:BZ46)+1,IF(DF46="2",SUM(CA46:CJ46)+2,IF(DF46="3",SUM(CK46:CV46)+3,IF(DF46="4",SUM(CW46:DE46)+4,5)))))</f>
        <v>2.6</v>
      </c>
      <c r="DH46" s="41" t="str">
        <f>IF(OR(EY46=$EY$1,EY46=$EY$8,EZ46&gt;0,FF46=$FF$1,FF46=$FF$2,FF46=$FF$7,FF46=$FF$8,FG46=$FG$1,FG46=$FG$2,FG46=$FG$7,FG46=$FG$8),ES2.1,"")</f>
        <v/>
      </c>
      <c r="DI46" s="6" t="str">
        <f>IF(OR(FB46=$FB$1,FB46=$FB$2,FB46=$FB$7,FB46=$FB$8,EZ46&gt;0),ES2.2,"")</f>
        <v/>
      </c>
      <c r="DJ46" s="6" t="str">
        <f>IF(OR(EY46=$EY$1,EY46=$EY$8,EZ46&gt;0,FF46=$FF$1,FF46=$FF$2,FF46=$FF$7,FF46=$FF$8,FG46=$FG$1,FG46=$FG$2,FG46=$FG$7,FG46=$FG$8),ES2.3,"")</f>
        <v/>
      </c>
      <c r="DK46" s="6" t="str">
        <f>IF(OR(EY46=$EY$1,EY46=$EY$8,EZ46&gt;0,FF46=$FF$1,FF46=$FF$2,FF46=$FF$7,FF46=$FF$8,FG46=$FG$1,FG46=$FG$2,FG46=$FG$7,FG46=$FG$8),ES2.4,"")</f>
        <v/>
      </c>
      <c r="DL46" s="40" t="str">
        <f>IF(OR(FB46=$FB$1,FB46=$FB$7,EZ46&gt;0),ES3.1,"")</f>
        <v/>
      </c>
      <c r="DM46" s="6" t="str">
        <f>IF(OR(FB46=$FB$1,FB46=$FB$2,FB46=$FB$7,FB46=$FB$8,EZ46&gt;0),ES3.2,"")</f>
        <v/>
      </c>
      <c r="DN46" s="6" t="str">
        <f>IF(OR(EZ46&gt;0,FF46=$FF$1,FF46=$FF$2,FF46=$FF$7,FF46=$FF$8,GA46=$GA$1,GA46=$GA$2,GA46=$GA$5,GA46=$GA$6),ES3.3,"")</f>
        <v/>
      </c>
      <c r="DO46" s="6" t="str">
        <f>IF(OR(EZ46&gt;0,FG46=$FG$1,FG46=$FG$2,FG46=$FG$7,FG46=$FG$8,GB46=$GB$1,GB46=$GB$2,GB46=$GB$5,GB46=$GB$6),ES3.4,"")</f>
        <v/>
      </c>
      <c r="DP46" s="6" t="str">
        <f>IF(OR(EY46=$EY$1,EY46=$EY$8,EZ46&gt;0),ES3.5,"")</f>
        <v/>
      </c>
      <c r="DQ46" s="6" t="str">
        <f>IF(OR(EZ46&gt;0,FC46=$FC$1,FC46=$FC$5),ES3.6,"")</f>
        <v/>
      </c>
      <c r="DR46" s="6" t="str">
        <f>IF(OR(GD46=$GD$1,GD46=$GD$4,EZ46&gt;0),ES3.7,"")</f>
        <v/>
      </c>
      <c r="DS46" s="6" t="str">
        <f>IF(OR(EZ46&gt;0,FF46=$FF$2,FF46=$FF$8,FE46=$FE$2,FE46=$FE$8,FI46=$FI$2,FI46=$FI$8,FG46=$FG$2,FG46=$FG$8),ES3.8,"")</f>
        <v/>
      </c>
      <c r="DT46" s="6" t="str">
        <f>IF(OR(EZ46&gt;0),ES3.9,"")</f>
        <v/>
      </c>
      <c r="DU46" s="40" t="str">
        <f>IF(OR(FB46=$FB$1,FB46=$FB$7,EZ46&gt;0),ES4.1,"")</f>
        <v/>
      </c>
      <c r="DV46" s="6" t="str">
        <f>IF(OR(EZ46&gt;0,GA46=$GA$2,GA46=$GA$6),ES4.2,"")</f>
        <v/>
      </c>
      <c r="DW46" s="6" t="str">
        <f>IF(OR(EZ46&gt;0,GB46=$GB$2,GB46=$GB$6),ES4.3,"")</f>
        <v/>
      </c>
      <c r="DX46" s="6" t="str">
        <f>IF(OR(GE46=$GE$1,GE46=$GE$2,GE46=$GE$7,GE46=$GE$8),ES4.4,"")</f>
        <v/>
      </c>
      <c r="DY46" s="6" t="str">
        <f>IF(OR(EZ46&gt;0,FF46=$FF$2,FF46=$FF$8,FE46=$FE$2,FE46=$FE$8,FI46=$FI$2,FI46=$FI$8,FG46=$FG$2,FG46=$FG$8),ES4.5,"")</f>
        <v/>
      </c>
      <c r="DZ46" s="6" t="str">
        <f>IF(OR(EZ46&gt;0,FG46=$FG$1,FG46=$FG$2,FG46=$FG$7,FG46=$FG$8),ES4.6,"")</f>
        <v/>
      </c>
      <c r="EA46" s="6" t="str">
        <f>IF(OR(FE46=$FE$1,FE46=$FE$2,FE46=$FE$7,FE46=$FE$8),ES4.7,"")</f>
        <v/>
      </c>
      <c r="EB46" s="6" t="str">
        <f>IF(OR(FM46=$FM$1,FM46=$FM$4,EZ46&gt;0),ES4.8,"")</f>
        <v/>
      </c>
      <c r="EC46" s="6" t="str">
        <f>IF(OR(GF46=$GF$2,GF46=$GF$8),ES4.9,"")</f>
        <v/>
      </c>
      <c r="ED46" s="6" t="str">
        <f>IF(OR(EO46=$EO$1,EO46=$EO$3),ES4.10,"")</f>
        <v/>
      </c>
      <c r="EE46" s="40" t="str">
        <f>IF(OR(AND(FZ46&gt;0,EY46=$EY$1), AND(FZ46&gt;0,EY46=$EY$8)),ES5.1,"")</f>
        <v/>
      </c>
      <c r="EF46" s="6" t="str">
        <f>IF(OR(GE46=$GE$1,GE46=$GE$3,GE46=$GE$7,GE46=$GE$9),ES5.2,"")</f>
        <v/>
      </c>
      <c r="EG46" s="6" t="str">
        <f>IF(OR(EZ46&gt;0,FF46=$FF$2,FF46=$FF$8,FE46=$FE$2,FE46=$FE$8,FI46=$FI$2,FI46=$FI$8,FG46=$FG$2,FG46=$FG$8),ES5.3,"")</f>
        <v/>
      </c>
      <c r="EH46" s="6" t="str">
        <f>IF(OR(FG46=$FG$2,FG46=$FG$8),ES5.4,"")</f>
        <v/>
      </c>
      <c r="EI46" s="6" t="str">
        <f>IF(OR(FI46=$FI$1,FI46=$FI$2,FI46=$FI$7,FI46=$FI$8,FY46&gt;0),ES5.5,"")</f>
        <v/>
      </c>
      <c r="EJ46" s="6" t="str">
        <f>IF(OR(GC46=$GC$1,GC46=$GC$3),ES5.6,"")</f>
        <v/>
      </c>
      <c r="EK46" s="38">
        <f>IF(OR(GF46="",GF46=$GF$3,GF46=$GF$4,GF46=$GF$5,GF46=$GF$6),ES5.7,"")</f>
        <v>0.1</v>
      </c>
      <c r="EL46" s="104" t="str">
        <f>IF(E46&lt;2010,"N/A",IF(COUNTIF(DH46:EK46,"&lt;1")=30,"5",IF(COUNTIF(DH46:ED46,"&lt;1")=23,"4",IF(COUNTIF(DH46:DT46,"&lt;1")=13,"3",IF(COUNTIF(DH46:DK46,"&lt;1")=4,"2","1")))))</f>
        <v>1</v>
      </c>
      <c r="EM46" s="129">
        <f>IF(EL46="N/A","N/A",IF(EL46="1",SUM(DH46:DK46)+1,IF(EL46="2",SUM(DL46:DT46)+2,IF(EL46="3",SUM(DU46:ED46)+3,IF(EL46="4",SUM(EE46:EK46)+4,5)))))</f>
        <v>1</v>
      </c>
      <c r="EN46" s="1"/>
      <c r="EO46" s="43"/>
      <c r="EP46" s="1"/>
      <c r="EQ46" s="1"/>
      <c r="ER46" s="43" t="s">
        <v>160</v>
      </c>
      <c r="ES46" s="1"/>
      <c r="ET46" s="1"/>
      <c r="EU46" s="42" t="s">
        <v>1</v>
      </c>
      <c r="EV46" s="44"/>
      <c r="EW46" s="42" t="s">
        <v>33</v>
      </c>
      <c r="EX46" s="42" t="s">
        <v>1</v>
      </c>
      <c r="EY46" s="42" t="s">
        <v>47</v>
      </c>
      <c r="FB46" s="42" t="s">
        <v>40</v>
      </c>
      <c r="FC46" s="44"/>
      <c r="FE46" s="1"/>
      <c r="FG46" s="42" t="s">
        <v>41</v>
      </c>
      <c r="FI46" s="44"/>
      <c r="FJ46" s="42" t="s">
        <v>19</v>
      </c>
      <c r="FK46" s="1"/>
      <c r="FL46" s="1"/>
      <c r="FM46" s="1"/>
      <c r="FN46" s="1"/>
      <c r="FO46" s="1"/>
      <c r="FT46" s="1"/>
      <c r="FU46" s="1" t="s">
        <v>7</v>
      </c>
      <c r="FX46" s="44" t="s">
        <v>1</v>
      </c>
      <c r="FY46" s="1"/>
      <c r="FZ46" s="44"/>
      <c r="GA46" s="43"/>
      <c r="GB46" s="1"/>
      <c r="GC46" s="44"/>
      <c r="GF46" s="45"/>
      <c r="GG46" s="74"/>
      <c r="GH46" s="42">
        <f>COUNTIF(EO46:GF46,"*")</f>
        <v>10</v>
      </c>
    </row>
    <row r="47" spans="1:190" s="42" customFormat="1" x14ac:dyDescent="0.25">
      <c r="A47" s="42" t="e">
        <f>VLOOKUP(C47,Sheet1!$A$1:$B$65,2,)</f>
        <v>#N/A</v>
      </c>
      <c r="B47" s="46" t="s">
        <v>309</v>
      </c>
      <c r="C47" s="47" t="s">
        <v>310</v>
      </c>
      <c r="D47" s="47"/>
      <c r="E47" s="60">
        <v>2013</v>
      </c>
      <c r="F47" s="5" t="str">
        <f>IF(OR(ER47=$ER$1,ER47=$ER$2,ER47=$ER$3,ER47=$ER$6,ER47=$ER$7,ES47&gt;0,EW47&gt;0,EY47&gt;0,EU47&gt;0,EZ47&gt;0,FD47&gt;0,FF47&gt;0,FG47&gt;0,FI47&gt;0,FE47&gt;0),SM_2.1,"")</f>
        <v/>
      </c>
      <c r="G47" s="5" t="str">
        <f>IF(OR(EO47=$EO$4,EQ47&gt;0,ER47=$ER$1, ER47=$ER$2,ER47=$ER$3,ER47=$ER$4,ES47&gt;0,EV47&gt;0,EZ47&gt;0,FD47&gt;0,FF47&gt;0,FG47&gt;0,FI47&gt;0,FE47&gt;0),SM_2.2,"")</f>
        <v/>
      </c>
      <c r="H47" s="6" t="str">
        <f>IF(OR(EO47&gt;0,EP47&gt;0,EQ47&gt;0,ER47=$ER$1,ER47=$ER$2,ER47=$ER$3,ER47=$ER$4,ER47=$ER$6,ER47=$ER$7,ES47&gt;0,ET47&gt;0,EV47&gt;0,EZ47&gt;0,FD47&gt;0,FF47&gt;0,FG47&gt;0,FI47&gt;0,FE47&gt;0),SM_2.3,"")</f>
        <v/>
      </c>
      <c r="I47" s="38" t="str">
        <f>IF(OR(ER47=$ER$1,ER47=$ER$2,ER47=$ER$3,ER47=$ER$6,ER47=$ER$7,ES47&gt;0,EW47=$EW$2,EW47=$EW$3,EW47=$EW$4,EY47&gt;0,EU47&gt;0,EZ47&gt;0,FD47&gt;0,FF47&gt;0,FG47&gt;0,FI47&gt;0,FE47&gt;0),SM_2.4,"")</f>
        <v/>
      </c>
      <c r="J47" s="6" t="str">
        <f>IF(OR(ER47=$ER$3,EW47=$EW$2,EW47=$EW$3,EW47=$EW$4,EY47&gt;0,EU47&gt;0,EZ47&gt;0,FD47&gt;0,FF47&gt;0,FG47&gt;0,FI47&gt;0,FE47&gt;0),SM_3.1,"")</f>
        <v/>
      </c>
      <c r="K47" s="6" t="str">
        <f>IF(OR(EZ47&gt;0,FD47&gt;0,FF47&gt;0,FG47&gt;0,FI47&gt;0,FE47&gt;0),SM_3.2,"")</f>
        <v/>
      </c>
      <c r="L47" s="38" t="str">
        <f>IF(OR(ER47=$ER$1,ER47=$ER$3,ER47=$ER$6,ER47=$ER$7,EV47&gt;0,EW47=$EW$2,EW47=$EW$3,EW47=$EW$4,EY47&gt;0,EU47&gt;0,EZ47&gt;0,FD47&gt;0,FF47&gt;0,FG47&gt;0,FI47&gt;0,FE47&gt;0),SM_3.3,"")</f>
        <v/>
      </c>
      <c r="M47" s="6" t="str">
        <f>IF(OR(ES47&gt;0,EU47&gt;1),SM_4.1,"")</f>
        <v/>
      </c>
      <c r="N47" s="6" t="str">
        <f>IF(OR(EZ47&gt;0,FD47=$FD$2,FF47=$FF$2,FF47=$FF$4,FF47=$FF$6,FF47=$FF$8,FG47&gt;0,FI47&gt;0,FE47&gt;0),SM_4.2,"")</f>
        <v/>
      </c>
      <c r="O47" s="6" t="str">
        <f>IF(OR(EZ47&gt;0,FD47=$FD$2,FE47=$FE$2,FE47=$FE$4,FE47=$FE$6,FE47=$FE$8,FF47=$FF$2,FF47=$FF$4,FF47=$FF$6,FF47=$FF$8,FG47=$FG$2,FG47=$FG$4,FG47=$FG$6,FG47=$FG$8,FI47=$FI$2,FI47=$FI$4,FI47=$FI$6,FI47=$FI$8),SM_4.3,"")</f>
        <v/>
      </c>
      <c r="P47" s="6" t="str">
        <f>IF(OR(FD47&gt;0,FI47&gt;0),SM_4.4,"")</f>
        <v/>
      </c>
      <c r="Q47" s="38" t="str">
        <f>IF(OR(FQ47=$FQ$2,FQ47=$FQ$1),SM_4.5,"")</f>
        <v/>
      </c>
      <c r="R47" s="6" t="str">
        <f>IF(OR(ET47&gt;0),SM_5.1,"")</f>
        <v/>
      </c>
      <c r="S47" s="6" t="str">
        <f>IF(OR(FB47&gt;0),SM_5.2,"")</f>
        <v/>
      </c>
      <c r="T47" s="6" t="str">
        <f>IF(OR(FR47=$FR$1,FR47=$FR$2),SM_5.3,"")</f>
        <v/>
      </c>
      <c r="U47" s="38" t="str">
        <f>IF(OR(FY47&gt;0),SM_5.4,"")</f>
        <v/>
      </c>
      <c r="V47" s="94" t="str">
        <f>IF(COUNTIF(F47:U47,"&lt;1")=16,"5",IF(COUNTIF(F47:Q47,"&lt;1")=12,"4",IF(COUNTIF(F47:L47,"&lt;1")=7,"3",IF(COUNTIF(F47:I47,"&lt;1")=4,"2","1"))))</f>
        <v>1</v>
      </c>
      <c r="W47" s="129">
        <f>IF(V47="1",SUM(F47:I47)+1,IF(V47="2",SUM(J47:L47)+2,IF(V47="3",SUM(M47:Q47)+3,IF(V47="4",SUM(R47:U47)+4,5))))</f>
        <v>1</v>
      </c>
      <c r="X47" s="5" t="str">
        <f>IF(OR(EO47&gt;0,EP47&gt;0,EQ47&gt;0,ER47=$ER$1,ER47=$ER$2,ER47=$ER$3,ER47=$ER$4,ER47=$ER$6,ER47=$ER$7,ER47=$ER$8,ES47&gt;0,ET47&gt;0,EV47&gt;0,EZ47&gt;0,FD47&gt;0,FF47&gt;0,FG47&gt;0,FI47&gt;0,FE47&gt;0),SS_2.1,"")</f>
        <v/>
      </c>
      <c r="Y47" s="5" t="str">
        <f>IF(OR(EO47=$EO$1,ER47=$ER$1,ER47=$ER$6,ER47=$ER$7,ER47=$ER$8,FJ47&gt;0),SS_2.2,"")</f>
        <v/>
      </c>
      <c r="Z47" s="38" t="str">
        <f>IF(OR(FJ47&gt;0,FO47&gt;0),SS_2.3,"")</f>
        <v/>
      </c>
      <c r="AA47" s="5" t="str">
        <f>IF(OR(FN47&gt;0,FJ47=$FJ$2,FJ47=$FJ$3),SS_3.1,"")</f>
        <v/>
      </c>
      <c r="AB47" s="6" t="str">
        <f>IF(OR(FK47&gt;0),SS_3.2,"")</f>
        <v/>
      </c>
      <c r="AC47" s="38" t="str">
        <f>IF(OR(ES47&gt;0,ER47=$ER$1,ER47=$ER$4,ER47=$ER$8,FL47&gt;0),SS_3.3,"")</f>
        <v/>
      </c>
      <c r="AD47" s="6" t="str">
        <f>IF(AND(FK47&gt;0,FJ47=$FJ$2,FJ47=$FJ$3),SS_4.1,"")</f>
        <v/>
      </c>
      <c r="AE47" s="6" t="str">
        <f>IF(OR(FJ47=$FJ$2,FJ47=$FJ$3,EZ47&gt;0,FN47&gt;0),SS_4.2,"")</f>
        <v/>
      </c>
      <c r="AF47" s="6" t="str">
        <f>IF(OR(EU47&gt;0,EW47=$EW$2,EW47=$EW$3,EW47=$EW$4,EY47&gt;0,EZ47&gt;0),SS_4.3,"")</f>
        <v/>
      </c>
      <c r="AG47" s="6" t="str">
        <f>IF(OR(FJ47=$FJ$3,FQ47&gt;0,EZ47&gt;0),SS_4.4,"")</f>
        <v/>
      </c>
      <c r="AH47" s="6" t="str">
        <f>IF(OR(FE47&gt;0,FF47&gt;0,FG47&gt;0,FD47&gt;0,EZ47&gt;0,FI47&gt;0),SS_4.5,"")</f>
        <v/>
      </c>
      <c r="AI47" s="38" t="str">
        <f>IF(OR(EV47&gt;0,FZ47&gt;0,FH47&gt;0,FD47&gt;0,FI47&gt;0),SS_4.6,"")</f>
        <v/>
      </c>
      <c r="AJ47" s="5" t="str">
        <f>IF(OR(FK47=$FK$3,FZ47=$FZ$1),SS_5.1,"")</f>
        <v/>
      </c>
      <c r="AK47" s="6" t="str">
        <f>IF(OR(FZ47=$FZ$1,FZ47=$FZ$2,FZ47=$FZ$4,FZ47=$FZ$5,FZ47=$FZ$7),SS_5.2,"")</f>
        <v/>
      </c>
      <c r="AL47" s="6" t="str">
        <f>IF(OR(FZ47=$FZ$4,FY47&gt;0,ER47=$ER$8),SS_5.3,"")</f>
        <v/>
      </c>
      <c r="AM47" s="6" t="str">
        <f>IF(FP47&gt;0,SS_5.4,"")</f>
        <v/>
      </c>
      <c r="AN47" s="94" t="str">
        <f>IF(COUNTIF(X47:AM47,"&lt;1")=16,"5",IF(COUNTIF(X47:AI47,"&lt;1")=12,"4",IF(COUNTIF(X47:AC47,"&lt;1")=6,"3",IF(COUNTIF(X47:Z47,"&lt;1")=3,"2","1"))))</f>
        <v>1</v>
      </c>
      <c r="AO47" s="129">
        <f>IF(AN47="1",SUM(X47:Z47)+1,IF(AN47="2",SUM(AA47:AC47)+2,IF(AN47="3",SUM(AD47:AI47)+3,IF(AN47="4",SUM(AJ47:AM47)+4,5))))</f>
        <v>1</v>
      </c>
      <c r="AP47" s="5" t="str">
        <f>IF(OR(ES47&gt;0,ER47=$ER$1,EO47&gt;0,EP47&gt;0,EQ47&gt;0,EU47&gt;0,EV47&gt;0,FV47&gt;0,FD47&gt;0),CM2.1,"")</f>
        <v/>
      </c>
      <c r="AQ47" s="6" t="str">
        <f>IF(OR(ES47&gt;0,ER47=$ER$1,ER47=$ER$5,ER47=$ER$3,ER47=$ER$8,ER47=$ER$9,FS47=$FS$3,FS47=$FS$4),CM2.2,"")</f>
        <v/>
      </c>
      <c r="AR47" s="6" t="str">
        <f>IF(OR(ES47&gt;0,ER47&gt;0,FV47&gt;0),CM2.3,"")</f>
        <v/>
      </c>
      <c r="AS47" s="38" t="str">
        <f>IF(OR(ES47&gt;0,ER47=$ER$1,ER47=$ER$3,ER47=$ER$8,ER47=$ER$9,FT47&gt;0),CM2.4,"")</f>
        <v/>
      </c>
      <c r="AT47" s="6" t="str">
        <f>IF(OR(FS47&gt;0),CM3.1,"")</f>
        <v/>
      </c>
      <c r="AU47" s="6" t="str">
        <f>IF(ER47=$ER$9,CM3.2,"")</f>
        <v/>
      </c>
      <c r="AV47" s="6" t="str">
        <f>IF(OR(FS47=$FS$3,FS47=$FS$4),CM3.3,"")</f>
        <v/>
      </c>
      <c r="AW47" s="6" t="str">
        <f>IF(OR(FQ47=$FQ$1,FQ47=$FQ$4,FR47=$FR$1,FR47=$FR$4),CM3.4,"")</f>
        <v/>
      </c>
      <c r="AX47" s="38" t="str">
        <f>IF(OR(FZ47=$FZ$1,FZ47=$FZ$2,FT47=$FT$3,FT47=$FT$2),CM3.5,"")</f>
        <v/>
      </c>
      <c r="AY47" s="6" t="str">
        <f>IF(OR(FS47&gt;0),CM4.1,"")</f>
        <v/>
      </c>
      <c r="AZ47" s="6" t="str">
        <f>IF(OR(FV47=$FV$2),CM4.2,"")</f>
        <v/>
      </c>
      <c r="BA47" s="38" t="str">
        <f>IF(OR(FZ47&gt;0,FT47=$FT$3),CM4.3,"")</f>
        <v/>
      </c>
      <c r="BB47" s="6" t="str">
        <f>IF(OR(FT47=$FT$3,FV47=$FV$3),CM5.1,"")</f>
        <v/>
      </c>
      <c r="BC47" s="6" t="str">
        <f>IF(OR(AND(FX47&gt;0,FQ47=$FQ$4), AND(FX47&gt;0,FQ47=$FQ$1)),CM5.2,"")</f>
        <v/>
      </c>
      <c r="BD47" s="6" t="str">
        <f>IF(OR(FZ47&gt;0),CM5.3,"")</f>
        <v/>
      </c>
      <c r="BE47" s="38" t="str">
        <f>IF(FU47=$FU$2,CM5.4,"")</f>
        <v/>
      </c>
      <c r="BF47" s="94" t="str">
        <f>IF(COUNTIF(AP47:BE47,"&lt;1")=16,"5",IF(COUNTIF(AP47:BA47,"&lt;1")=12,"4",IF(COUNTIF(AP47:AX47,"&lt;1")=9,"3",IF(COUNTIF(AP47:AS47,"&lt;1")=4,"2","1"))))</f>
        <v>1</v>
      </c>
      <c r="BG47" s="129">
        <f>IF(BF47="1",SUM(AP47:AS47)+1,IF(BF47="2",SUM(AT47:AX47)+2,IF(BF47="3",SUM(AY47:BA47)+3,IF(BF47="4",SUM(BB47:BE47)+4,5))))</f>
        <v>1</v>
      </c>
      <c r="BH47" s="5" t="str">
        <f>IF(OR(ER47=$ER$1,ER47=$ER$6,ER47=$ER$7,ER47=$ER$9,ES47&gt;0,EX47&gt;0,FD47&gt;0,FZ47&gt;0,EW47&gt;0,EY47&gt;0,EZ47&gt;0,EV47&gt;0,EU47&gt;0,FE47&gt;0,FF47&gt;0,FG47&gt;0,FI47&gt;0),SRM2.1,"")</f>
        <v/>
      </c>
      <c r="BI47" s="5" t="str">
        <f>IF(OR(FD47&gt;0,FZ47&gt;0,ER47=$ER$7,EW47&gt;0,EX47&gt;0,EY47&gt;0,EZ47&gt;0,FE47&gt;0,FF47&gt;0,FG47&gt;0,FI47&gt;0),SRM2.2,"")</f>
        <v/>
      </c>
      <c r="BJ47" s="6" t="str">
        <f>IF(OR(FX47&gt;0,FZ47&gt;0),SRM2.3,"")</f>
        <v/>
      </c>
      <c r="BK47" s="6" t="str">
        <f>IF(OR(FF47&gt;0,FD47&gt;0,FE47&gt;0,FZ47&gt;0,FG47&gt;0,FI47&gt;0),SRM2.4,"")</f>
        <v/>
      </c>
      <c r="BL47" s="39" t="str">
        <f>IF(OR(FD47&gt;0,FZ47&gt;0,ER47=$ER$7,FE47&gt;0,FF47&gt;0,FG47&gt;0,FI47&gt;0,FP47&gt;0),SRM3.1,"")</f>
        <v/>
      </c>
      <c r="BM47" s="6" t="str">
        <f>IF(OR(FD47&gt;0,FZ47&gt;0,ER47=$ER$7,EW47=$EW$2,EW47=$EW$3,EW47=$EW$4,EX47&gt;0,EY47&gt;0,EZ47&gt;0,FE47&gt;0,FF47&gt;0,FG47&gt;0,FI47&gt;0),SRM3.2,"")</f>
        <v/>
      </c>
      <c r="BN47" s="6" t="str">
        <f>IF(OR(FP47&gt;0,FZ47&gt;0),SRM3.3,"")</f>
        <v/>
      </c>
      <c r="BO47" s="40" t="str">
        <f>IF(OR(FZ47&gt;1),SRM4.1,"")</f>
        <v/>
      </c>
      <c r="BP47" s="6" t="str">
        <f>IF(OR(ER47=$ER$8,ER47=$ER$9,EV47&gt;0,FQ47&gt;0,FR47&gt;0),SRM4.2,"")</f>
        <v/>
      </c>
      <c r="BQ47" s="6" t="str">
        <f>IF(OR(FW47&gt;0),SRM4.3,"")</f>
        <v/>
      </c>
      <c r="BR47" s="40" t="str">
        <f>IF(OR(GD47&gt;0,GE47&gt;0),SRM5.1,"")</f>
        <v/>
      </c>
      <c r="BS47" s="6" t="str">
        <f>IF(OR(ER47=$ER$8,ER47=$ER$9,FZ47&gt;0),SRM5.2,"")</f>
        <v/>
      </c>
      <c r="BT47" s="6" t="str">
        <f>IF(OR(ER47=$ER$8,ER47=$ER$9,FY47&gt;0,FZ47&gt;0),SRM5.3,"")</f>
        <v/>
      </c>
      <c r="BU47" s="94" t="str">
        <f>IF(COUNTIF(BH47:BT47,"&lt;1")=13,"5",IF(COUNTIF(BH47:BQ47,"&lt;1")=10,"4",IF(COUNTIF(BH47:BN47,"&lt;1")=7,"3",IF(COUNTIF(BH47:BK47,"&lt;1")=4,"2","1"))))</f>
        <v>1</v>
      </c>
      <c r="BV47" s="129">
        <f>IF(BU47="1",SUM(BH47:BK47)+1,IF(BU47="2",SUM(BL47:BN47)+2,IF(BU47="3",SUM(BO47:BQ47)+3,IF(BU47="4",SUM(BR47:BT47)+4,5))))</f>
        <v>1</v>
      </c>
      <c r="BW47" s="41" t="str">
        <f>IF(OR(EY47=$EY$1,EY47=$EY$4,EY47=$EY$5,EY47=$EY$6,EY47=$EY$7,EZ47&gt;0,FF47=$FF$1,FF47=$FF$2,FF47=$FF$5,FF47=$FF$6,FG47=$FG$1,FG47=$FG$2,FG47=$FG$5,FG47=$FG$6),LHR2.1,"")</f>
        <v/>
      </c>
      <c r="BX47" s="6" t="str">
        <f>IF(OR(FB47=$FB$1,FB47=$FB$2,FB47=$FB$5,FB47=$FB$6,EZ47&gt;0),LHR2.2,"")</f>
        <v/>
      </c>
      <c r="BY47" s="6" t="str">
        <f>IF(OR(EY47=$EY$1,EY47=$EY$4,EY47=$EY$5,EY47=$EY$6,EY47=$EY$7,EZ47&gt;0,FF47=$FF$1,FF47=$FF$2,FF47=$FF$5,FF47=$FF$6,FG47=$FG$1,FG47=$FG$2,FG47=$FG$5,FG47=$FG$6),LHR2.3,"")</f>
        <v/>
      </c>
      <c r="BZ47" s="6" t="str">
        <f>IF(OR(EY47=$EY$1,EY47=$EY$4,EY47=$EY$5,EY47=$EY$6,EY47=$EY$7,EZ47&gt;0,FF47=$FF$1,FF47=$FF$2,FF47=$FF$5,FF47=$FF$6,FG47=$FG$1,FG47=$FG$2,FG47=$FG$5,FG47=$FG$6),LHR2.4,"")</f>
        <v/>
      </c>
      <c r="CA47" s="40" t="str">
        <f>IF(OR(EY47=$EY$1,EY47=$EY$5,EY47=$EY$6,EY47=$EY$7,EZ47&gt;0,FF47=$FF$1,FF47=$FF$2,FF47=$FF$5,FF47=$FF$6,FG47=$FG$1,FG47=$FG$2,FG47=$FG$5,FG47=$FG$6),LHR3.1,"")</f>
        <v/>
      </c>
      <c r="CB47" s="6" t="str">
        <f>IF(OR(FB47=$FB$1,FB47=$FB$5,EZ47&gt;0),LHR3.2,"")</f>
        <v/>
      </c>
      <c r="CC47" s="6" t="str">
        <f>IF(OR(FB47=$FB$1,FB47=$FB$2,FB47=$FB$5,FB47=$FB$6,EZ47&gt;0),LHR3.3,"")</f>
        <v/>
      </c>
      <c r="CD47" s="6" t="str">
        <f>IF(OR(EZ47&gt;0,GA47=$GA$1,FF47=$FF$5,FF47=$FF$6,FF47=$FF$1,FF47=$FF$2,GA47=$GA$2,GA47=$GA$3,GA47=$GA$4),LHR3.4,"")</f>
        <v/>
      </c>
      <c r="CE47" s="6" t="str">
        <f>IF(OR(EZ47&gt;0,GB47=$GB$1,FG47=$FG$5,FG47=$FG$6,FG47=$FG$1,FG47=$FG$2,GB47=$GB$2,GB47=$GB$3,GB47=$GB$4),LHR3.5,"")</f>
        <v/>
      </c>
      <c r="CF47" s="6" t="str">
        <f>IF(OR(EY47=$EY$1,EY47=$EY$4,EY47=$EY$5,EY47=$EY$6,EY47=$EY$7,EZ47&gt;0),LHR3.6,"")</f>
        <v/>
      </c>
      <c r="CG47" s="6" t="str">
        <f>IF(OR(EZ47&gt;0,FC47=$FC$1,FC47=$FC$2,FC47=$FC$3,FC47=$FC$4),LHR3.7,"")</f>
        <v/>
      </c>
      <c r="CH47" s="6" t="str">
        <f>IF(OR(GD47=$GD$1,GD47=$GD$3,EZ47&gt;0),LHR3.8,"")</f>
        <v/>
      </c>
      <c r="CI47" s="6" t="str">
        <f>IF(OR(EZ47&gt;0,FF47=$FF$2,FF47=$FF$6,FE47=$FE$2,FE47=$FE$6,FI47=$FI$2,FI47=$FI$6,FG47=$FG$2,FG47=$FG$6),LHR3.9,"")</f>
        <v/>
      </c>
      <c r="CJ47" s="6" t="str">
        <f>IF(OR(EZ47&gt;0,FA47&gt;0),LHR3.10,"")</f>
        <v/>
      </c>
      <c r="CK47" s="40" t="str">
        <f>IF(OR(EY47=$EY$1,EY47=$EY$6,EY47=$EY$7,EZ47&gt;0,FF47=$FF$1,FF47=$FF$2,FF47=$FF$5,FF47=$FF$6,FG47=$FG$1,FG47=$FG$2,FG47=$FG$5,FG47=$FG$6),LHR4.1,"")</f>
        <v/>
      </c>
      <c r="CL47" s="6" t="str">
        <f>IF(OR(FB47=$FB$1,FB47=$FB$5,EZ47&gt;0),LHR4.2,"")</f>
        <v/>
      </c>
      <c r="CM47" s="6" t="str">
        <f>IF(OR(EZ47&gt;0,GA47=$GA$2,GA47=$GA$4),LHR4.3,"")</f>
        <v/>
      </c>
      <c r="CN47" s="6" t="str">
        <f>IF(OR(EZ47&gt;0,GB47=$GB$2,GB47=$GB$4),LHR4.4,"")</f>
        <v/>
      </c>
      <c r="CO47" s="6" t="str">
        <f>IF(OR(EZ47&gt;0,FC47=$FC$1,FC47=$FC$3,FC47=$FC$4),LHR4.5,"")</f>
        <v/>
      </c>
      <c r="CP47" s="6" t="str">
        <f>IF(OR(GE47=$GE$1,GE47=$GE$2,GE47=$GE$4,GE47=$GE$5),LHR4.6,"")</f>
        <v/>
      </c>
      <c r="CQ47" s="6" t="str">
        <f>IF(OR(EZ47&gt;0,FF47=$FF$2,FF47=$FF$6,FE47=$FE$2,FE47=$FE$6,FI47=$FI$2,FI47=$FI$6,FG47=$FG$2,FG47=$FG$6),LHR4.7,"")</f>
        <v/>
      </c>
      <c r="CR47" s="6" t="str">
        <f>IF(OR(EZ47&gt;0,FG47=$FG$1,FG47=$FG$2,FG47=$FG$5,FG47=$FG$6),LHR4.8,"")</f>
        <v/>
      </c>
      <c r="CS47" s="6" t="str">
        <f>IF(OR(FE47=$FE$1,FE47=$FE$2,FE47=$FE$5,FE47=$FE$6),LHR4.9,"")</f>
        <v/>
      </c>
      <c r="CT47" s="6" t="str">
        <f>IF(OR(FM47=$FM$1,FM47=$FM$3,EZ47&gt;0),LHR4.10,"")</f>
        <v/>
      </c>
      <c r="CU47" s="6" t="str">
        <f>IF(OR(GF47=$GF$2,GF47=$GF$6),LHR4.11,"")</f>
        <v/>
      </c>
      <c r="CV47" s="6" t="str">
        <f>IF(OR(EO47=$EO$1,EO47=$EO$3),LHR4.12,"")</f>
        <v/>
      </c>
      <c r="CW47" s="40" t="str">
        <f>IF(OR(EY47=$EY$1,EY47=$EY$7,EZ47&gt;0,FF47=$FF$1,FF47=$FF$2,FF47=$FF$5,FF47=$FF$6,FG47=$FG$1,FG47=$FG$2,FG47=$FG$5,FG47=$FG$6),LHR5.1,"")</f>
        <v/>
      </c>
      <c r="CX47" s="6" t="str">
        <f>IF(AND(FZ47&gt;0,OR(EY47=$EY$1,EY47=$EY$4,EY47=$EY$5,EY47=$EY$6,EY47=$EY$7)),LHR5.2,"")</f>
        <v/>
      </c>
      <c r="CY47" s="6" t="str">
        <f>IF(OR(EZ47&gt;0,FC47=$FC$1,FC47=$FC$4),LHR5.3,"")</f>
        <v/>
      </c>
      <c r="CZ47" s="6" t="str">
        <f>IF(OR(GE47=$GE$1,GE47=$GE$3,GE47=$GE$4,GE47=$GE$6),LHR5.4,"")</f>
        <v/>
      </c>
      <c r="DA47" s="6" t="str">
        <f>IF(OR(EZ47&gt;0,FF47=$FF$2,FF47=$FF$6,FE47=$FE$2,FE47=$FE$6,FI47=$FI$2,FI47=$FI$6,FG47=$FG$2,FG47=$FG$6),LHR5.5,"")</f>
        <v/>
      </c>
      <c r="DB47" s="6" t="str">
        <f>IF(OR(FG47=$FG$2,FG47=$FG$6),LHR5.6,"")</f>
        <v/>
      </c>
      <c r="DC47" s="6" t="str">
        <f>IF(OR(FI47=$FI$1,FI47=$FI$2,FI47=$FI$5,FI47=$FI$6,FY47&gt;0),LHR5.7,"")</f>
        <v/>
      </c>
      <c r="DD47" s="6" t="str">
        <f>IF(OR(GC47=$GC$1,GC47=$GC$2),LHR5.8,"")</f>
        <v/>
      </c>
      <c r="DE47" s="38">
        <f>IF(OR(GF47="",GF47=$GF$3,GF47=$GF$4,GF47=$GF$7,GF47=$GF$8),LHR5.9,"")</f>
        <v>0.05</v>
      </c>
      <c r="DF47" s="7" t="str">
        <f>IF(E47&lt;2009,"N/A",IF(COUNTIF(BW47:DE47,"&lt;1")=35,"5",IF(COUNTIF(BW47:CV47,"&lt;1")=26,"4",IF(COUNTIF(BW47:CJ47,"&lt;1")=14,"3",IF(COUNTIF(BW47:BZ47,"&lt;1")=4,"2","1")))))</f>
        <v>1</v>
      </c>
      <c r="DG47" s="129">
        <f>IF(DF47="N/A","N/A",IF(DF47="1",SUM(BW47:BZ47)+1,IF(DF47="2",SUM(CA47:CJ47)+2,IF(DF47="3",SUM(CK47:CV47)+3,IF(DF47="4",SUM(CW47:DE47)+4,5)))))</f>
        <v>1</v>
      </c>
      <c r="DH47" s="41" t="str">
        <f>IF(OR(EY47=$EY$1,EY47=$EY$8,EZ47&gt;0,FF47=$FF$1,FF47=$FF$2,FF47=$FF$7,FF47=$FF$8,FG47=$FG$1,FG47=$FG$2,FG47=$FG$7,FG47=$FG$8),ES2.1,"")</f>
        <v/>
      </c>
      <c r="DI47" s="6" t="str">
        <f>IF(OR(FB47=$FB$1,FB47=$FB$2,FB47=$FB$7,FB47=$FB$8,EZ47&gt;0),ES2.2,"")</f>
        <v/>
      </c>
      <c r="DJ47" s="6" t="str">
        <f>IF(OR(EY47=$EY$1,EY47=$EY$8,EZ47&gt;0,FF47=$FF$1,FF47=$FF$2,FF47=$FF$7,FF47=$FF$8,FG47=$FG$1,FG47=$FG$2,FG47=$FG$7,FG47=$FG$8),ES2.3,"")</f>
        <v/>
      </c>
      <c r="DK47" s="6" t="str">
        <f>IF(OR(EY47=$EY$1,EY47=$EY$8,EZ47&gt;0,FF47=$FF$1,FF47=$FF$2,FF47=$FF$7,FF47=$FF$8,FG47=$FG$1,FG47=$FG$2,FG47=$FG$7,FG47=$FG$8),ES2.4,"")</f>
        <v/>
      </c>
      <c r="DL47" s="40" t="str">
        <f>IF(OR(FB47=$FB$1,FB47=$FB$7,EZ47&gt;0),ES3.1,"")</f>
        <v/>
      </c>
      <c r="DM47" s="6" t="str">
        <f>IF(OR(FB47=$FB$1,FB47=$FB$2,FB47=$FB$7,FB47=$FB$8,EZ47&gt;0),ES3.2,"")</f>
        <v/>
      </c>
      <c r="DN47" s="6" t="str">
        <f>IF(OR(EZ47&gt;0,FF47=$FF$1,FF47=$FF$2,FF47=$FF$7,FF47=$FF$8,GA47=$GA$1,GA47=$GA$2,GA47=$GA$5,GA47=$GA$6),ES3.3,"")</f>
        <v/>
      </c>
      <c r="DO47" s="6" t="str">
        <f>IF(OR(EZ47&gt;0,FG47=$FG$1,FG47=$FG$2,FG47=$FG$7,FG47=$FG$8,GB47=$GB$1,GB47=$GB$2,GB47=$GB$5,GB47=$GB$6),ES3.4,"")</f>
        <v/>
      </c>
      <c r="DP47" s="6" t="str">
        <f>IF(OR(EY47=$EY$1,EY47=$EY$8,EZ47&gt;0),ES3.5,"")</f>
        <v/>
      </c>
      <c r="DQ47" s="6" t="str">
        <f>IF(OR(EZ47&gt;0,FC47=$FC$1,FC47=$FC$5),ES3.6,"")</f>
        <v/>
      </c>
      <c r="DR47" s="6" t="str">
        <f>IF(OR(GD47=$GD$1,GD47=$GD$4,EZ47&gt;0),ES3.7,"")</f>
        <v/>
      </c>
      <c r="DS47" s="6" t="str">
        <f>IF(OR(EZ47&gt;0,FF47=$FF$2,FF47=$FF$8,FE47=$FE$2,FE47=$FE$8,FI47=$FI$2,FI47=$FI$8,FG47=$FG$2,FG47=$FG$8),ES3.8,"")</f>
        <v/>
      </c>
      <c r="DT47" s="6" t="str">
        <f>IF(OR(EZ47&gt;0),ES3.9,"")</f>
        <v/>
      </c>
      <c r="DU47" s="40" t="str">
        <f>IF(OR(FB47=$FB$1,FB47=$FB$7,EZ47&gt;0),ES4.1,"")</f>
        <v/>
      </c>
      <c r="DV47" s="6" t="str">
        <f>IF(OR(EZ47&gt;0,GA47=$GA$2,GA47=$GA$6),ES4.2,"")</f>
        <v/>
      </c>
      <c r="DW47" s="6" t="str">
        <f>IF(OR(EZ47&gt;0,GB47=$GB$2,GB47=$GB$6),ES4.3,"")</f>
        <v/>
      </c>
      <c r="DX47" s="6" t="str">
        <f>IF(OR(GE47=$GE$1,GE47=$GE$2,GE47=$GE$7,GE47=$GE$8),ES4.4,"")</f>
        <v/>
      </c>
      <c r="DY47" s="6" t="str">
        <f>IF(OR(EZ47&gt;0,FF47=$FF$2,FF47=$FF$8,FE47=$FE$2,FE47=$FE$8,FI47=$FI$2,FI47=$FI$8,FG47=$FG$2,FG47=$FG$8),ES4.5,"")</f>
        <v/>
      </c>
      <c r="DZ47" s="6" t="str">
        <f>IF(OR(EZ47&gt;0,FG47=$FG$1,FG47=$FG$2,FG47=$FG$7,FG47=$FG$8),ES4.6,"")</f>
        <v/>
      </c>
      <c r="EA47" s="6" t="str">
        <f>IF(OR(FE47=$FE$1,FE47=$FE$2,FE47=$FE$7,FE47=$FE$8),ES4.7,"")</f>
        <v/>
      </c>
      <c r="EB47" s="6" t="str">
        <f>IF(OR(FM47=$FM$1,FM47=$FM$4,EZ47&gt;0),ES4.8,"")</f>
        <v/>
      </c>
      <c r="EC47" s="6" t="str">
        <f>IF(OR(GF47=$GF$2,GF47=$GF$8),ES4.9,"")</f>
        <v/>
      </c>
      <c r="ED47" s="6" t="str">
        <f>IF(OR(EO47=$EO$1,EO47=$EO$3),ES4.10,"")</f>
        <v/>
      </c>
      <c r="EE47" s="40" t="str">
        <f>IF(OR(AND(FZ47&gt;0,EY47=$EY$1), AND(FZ47&gt;0,EY47=$EY$8)),ES5.1,"")</f>
        <v/>
      </c>
      <c r="EF47" s="6" t="str">
        <f>IF(OR(GE47=$GE$1,GE47=$GE$3,GE47=$GE$7,GE47=$GE$9),ES5.2,"")</f>
        <v/>
      </c>
      <c r="EG47" s="6" t="str">
        <f>IF(OR(EZ47&gt;0,FF47=$FF$2,FF47=$FF$8,FE47=$FE$2,FE47=$FE$8,FI47=$FI$2,FI47=$FI$8,FG47=$FG$2,FG47=$FG$8),ES5.3,"")</f>
        <v/>
      </c>
      <c r="EH47" s="6" t="str">
        <f>IF(OR(FG47=$FG$2,FG47=$FG$8),ES5.4,"")</f>
        <v/>
      </c>
      <c r="EI47" s="6" t="str">
        <f>IF(OR(FI47=$FI$1,FI47=$FI$2,FI47=$FI$7,FI47=$FI$8,FY47&gt;0),ES5.5,"")</f>
        <v/>
      </c>
      <c r="EJ47" s="6" t="str">
        <f>IF(OR(GC47=$GC$1,GC47=$GC$3),ES5.6,"")</f>
        <v/>
      </c>
      <c r="EK47" s="38">
        <f>IF(OR(GF47="",GF47=$GF$3,GF47=$GF$4,GF47=$GF$5,GF47=$GF$6),ES5.7,"")</f>
        <v>0.1</v>
      </c>
      <c r="EL47" s="104" t="str">
        <f>IF(E47&lt;2010,"N/A",IF(COUNTIF(DH47:EK47,"&lt;1")=30,"5",IF(COUNTIF(DH47:ED47,"&lt;1")=23,"4",IF(COUNTIF(DH47:DT47,"&lt;1")=13,"3",IF(COUNTIF(DH47:DK47,"&lt;1")=4,"2","1")))))</f>
        <v>1</v>
      </c>
      <c r="EM47" s="129">
        <f>IF(EL47="N/A","N/A",IF(EL47="1",SUM(DH47:DK47)+1,IF(EL47="2",SUM(DL47:DT47)+2,IF(EL47="3",SUM(DU47:ED47)+3,IF(EL47="4",SUM(EE47:EK47)+4,5)))))</f>
        <v>1</v>
      </c>
      <c r="EN47" s="1"/>
      <c r="EO47" s="43"/>
      <c r="EP47" s="1"/>
      <c r="EQ47" s="1"/>
      <c r="ER47" s="43"/>
      <c r="ES47" s="1"/>
      <c r="ET47" s="1"/>
      <c r="EV47" s="44"/>
      <c r="FC47" s="44"/>
      <c r="FE47" s="1"/>
      <c r="FI47" s="44"/>
      <c r="FK47" s="1"/>
      <c r="FL47" s="1"/>
      <c r="FM47" s="1"/>
      <c r="FN47" s="1"/>
      <c r="FO47" s="1"/>
      <c r="FT47" s="1"/>
      <c r="FU47" s="1"/>
      <c r="FX47" s="44"/>
      <c r="FY47" s="1"/>
      <c r="FZ47" s="44"/>
      <c r="GA47" s="43"/>
      <c r="GB47" s="1"/>
      <c r="GC47" s="44"/>
      <c r="GF47" s="45"/>
      <c r="GG47" s="74" t="s">
        <v>162</v>
      </c>
      <c r="GH47" s="42">
        <f>COUNTIF(EO47:GF47,"*")</f>
        <v>0</v>
      </c>
    </row>
    <row r="48" spans="1:190" s="42" customFormat="1" x14ac:dyDescent="0.25">
      <c r="A48" s="42" t="str">
        <f>VLOOKUP(C48,Sheet1!$A$1:$B$65,2,)</f>
        <v>HS</v>
      </c>
      <c r="B48" s="46" t="s">
        <v>315</v>
      </c>
      <c r="C48" s="47" t="s">
        <v>316</v>
      </c>
      <c r="D48" s="47"/>
      <c r="E48" s="61">
        <v>2013</v>
      </c>
      <c r="F48" s="5">
        <f>IF(OR(ER48=$ER$1,ER48=$ER$2,ER48=$ER$3,ER48=$ER$6,ER48=$ER$7,ES48&gt;0,EW48&gt;0,EY48&gt;0,EU48&gt;0,EZ48&gt;0,FD48&gt;0,FF48&gt;0,FG48&gt;0,FI48&gt;0,FE48&gt;0),SM_2.1,"")</f>
        <v>0.2</v>
      </c>
      <c r="G48" s="5">
        <f>IF(OR(EO48=$EO$4,EQ48&gt;0,ER48=$ER$1, ER48=$ER$2,ER48=$ER$3,ER48=$ER$4,ES48&gt;0,EV48&gt;0,EZ48&gt;0,FD48&gt;0,FF48&gt;0,FG48&gt;0,FI48&gt;0,FE48&gt;0),SM_2.2,"")</f>
        <v>0.35</v>
      </c>
      <c r="H48" s="6">
        <f>IF(OR(EO48&gt;0,EP48&gt;0,EQ48&gt;0,ER48=$ER$1,ER48=$ER$2,ER48=$ER$3,ER48=$ER$4,ER48=$ER$6,ER48=$ER$7,ES48&gt;0,ET48&gt;0,EV48&gt;0,EZ48&gt;0,FD48&gt;0,FF48&gt;0,FG48&gt;0,FI48&gt;0,FE48&gt;0),SM_2.3,"")</f>
        <v>0.3</v>
      </c>
      <c r="I48" s="38">
        <f>IF(OR(ER48=$ER$1,ER48=$ER$2,ER48=$ER$3,ER48=$ER$6,ER48=$ER$7,ES48&gt;0,EW48=$EW$2,EW48=$EW$3,EW48=$EW$4,EY48&gt;0,EU48&gt;0,EZ48&gt;0,FD48&gt;0,FF48&gt;0,FG48&gt;0,FI48&gt;0,FE48&gt;0),SM_2.4,"")</f>
        <v>0.15</v>
      </c>
      <c r="J48" s="6">
        <f>IF(OR(ER48=$ER$3,EW48=$EW$2,EW48=$EW$3,EW48=$EW$4,EY48&gt;0,EU48&gt;0,EZ48&gt;0,FD48&gt;0,FF48&gt;0,FG48&gt;0,FI48&gt;0,FE48&gt;0),SM_3.1,"")</f>
        <v>0.3</v>
      </c>
      <c r="K48" s="6" t="str">
        <f>IF(OR(EZ48&gt;0,FD48&gt;0,FF48&gt;0,FG48&gt;0,FI48&gt;0,FE48&gt;0),SM_3.2,"")</f>
        <v/>
      </c>
      <c r="L48" s="38">
        <f>IF(OR(ER48=$ER$1,ER48=$ER$3,ER48=$ER$6,ER48=$ER$7,EV48&gt;0,EW48=$EW$2,EW48=$EW$3,EW48=$EW$4,EY48&gt;0,EU48&gt;0,EZ48&gt;0,FD48&gt;0,FF48&gt;0,FG48&gt;0,FI48&gt;0,FE48&gt;0),SM_3.3,"")</f>
        <v>0.4</v>
      </c>
      <c r="M48" s="6" t="str">
        <f>IF(OR(ES48&gt;0,EU48&gt;1),SM_4.1,"")</f>
        <v/>
      </c>
      <c r="N48" s="6" t="str">
        <f>IF(OR(EZ48&gt;0,FD48=$FD$2,FF48=$FF$2,FF48=$FF$4,FF48=$FF$6,FF48=$FF$8,FG48&gt;0,FI48&gt;0,FE48&gt;0),SM_4.2,"")</f>
        <v/>
      </c>
      <c r="O48" s="6" t="str">
        <f>IF(OR(EZ48&gt;0,FD48=$FD$2,FE48=$FE$2,FE48=$FE$4,FE48=$FE$6,FE48=$FE$8,FF48=$FF$2,FF48=$FF$4,FF48=$FF$6,FF48=$FF$8,FG48=$FG$2,FG48=$FG$4,FG48=$FG$6,FG48=$FG$8,FI48=$FI$2,FI48=$FI$4,FI48=$FI$6,FI48=$FI$8),SM_4.3,"")</f>
        <v/>
      </c>
      <c r="P48" s="6" t="str">
        <f>IF(OR(FD48&gt;0,FI48&gt;0),SM_4.4,"")</f>
        <v/>
      </c>
      <c r="Q48" s="38" t="str">
        <f>IF(OR(FQ48=$FQ$2,FQ48=$FQ$1),SM_4.5,"")</f>
        <v/>
      </c>
      <c r="R48" s="6" t="str">
        <f>IF(OR(ET48&gt;0),SM_5.1,"")</f>
        <v/>
      </c>
      <c r="S48" s="6" t="str">
        <f>IF(OR(FB48&gt;0),SM_5.2,"")</f>
        <v/>
      </c>
      <c r="T48" s="6" t="str">
        <f>IF(OR(FR48=$FR$1,FR48=$FR$2),SM_5.3,"")</f>
        <v/>
      </c>
      <c r="U48" s="38" t="str">
        <f>IF(OR(FY48&gt;0),SM_5.4,"")</f>
        <v/>
      </c>
      <c r="V48" s="94" t="str">
        <f>IF(COUNTIF(F48:U48,"&lt;1")=16,"5",IF(COUNTIF(F48:Q48,"&lt;1")=12,"4",IF(COUNTIF(F48:L48,"&lt;1")=7,"3",IF(COUNTIF(F48:I48,"&lt;1")=4,"2","1"))))</f>
        <v>2</v>
      </c>
      <c r="W48" s="129">
        <f>IF(V48="1",SUM(F48:I48)+1,IF(V48="2",SUM(J48:L48)+2,IF(V48="3",SUM(M48:Q48)+3,IF(V48="4",SUM(R48:U48)+4,5))))</f>
        <v>2.7</v>
      </c>
      <c r="X48" s="5">
        <f>IF(OR(EO48&gt;0,EP48&gt;0,EQ48&gt;0,ER48=$ER$1,ER48=$ER$2,ER48=$ER$3,ER48=$ER$4,ER48=$ER$6,ER48=$ER$7,ER48=$ER$8,ES48&gt;0,ET48&gt;0,EV48&gt;0,EZ48&gt;0,FD48&gt;0,FF48&gt;0,FG48&gt;0,FI48&gt;0,FE48&gt;0),SS_2.1,"")</f>
        <v>0.2</v>
      </c>
      <c r="Y48" s="5">
        <f>IF(OR(EO48=$EO$1,ER48=$ER$1,ER48=$ER$6,ER48=$ER$7,ER48=$ER$8,FJ48&gt;0),SS_2.2,"")</f>
        <v>0.3</v>
      </c>
      <c r="Z48" s="38">
        <f>IF(OR(FJ48&gt;0,FO48&gt;0),SS_2.3,"")</f>
        <v>0.5</v>
      </c>
      <c r="AA48" s="5" t="str">
        <f>IF(OR(FN48&gt;0,FJ48=$FJ$2,FJ48=$FJ$3),SS_3.1,"")</f>
        <v/>
      </c>
      <c r="AB48" s="6" t="str">
        <f>IF(OR(FK48&gt;0),SS_3.2,"")</f>
        <v/>
      </c>
      <c r="AC48" s="38" t="str">
        <f>IF(OR(ES48&gt;0,ER48=$ER$1,ER48=$ER$4,ER48=$ER$8,FL48&gt;0),SS_3.3,"")</f>
        <v/>
      </c>
      <c r="AD48" s="6" t="str">
        <f>IF(AND(FK48&gt;0,FJ48=$FJ$2,FJ48=$FJ$3),SS_4.1,"")</f>
        <v/>
      </c>
      <c r="AE48" s="6" t="str">
        <f>IF(OR(FJ48=$FJ$2,FJ48=$FJ$3,EZ48&gt;0,FN48&gt;0),SS_4.2,"")</f>
        <v/>
      </c>
      <c r="AF48" s="6">
        <f>IF(OR(EU48&gt;0,EW48=$EW$2,EW48=$EW$3,EW48=$EW$4,EY48&gt;0,EZ48&gt;0),SS_4.3,"")</f>
        <v>0.2</v>
      </c>
      <c r="AG48" s="6" t="str">
        <f>IF(OR(FJ48=$FJ$3,FQ48&gt;0,EZ48&gt;0),SS_4.4,"")</f>
        <v/>
      </c>
      <c r="AH48" s="6" t="str">
        <f>IF(OR(FE48&gt;0,FF48&gt;0,FG48&gt;0,FD48&gt;0,EZ48&gt;0,FI48&gt;0),SS_4.5,"")</f>
        <v/>
      </c>
      <c r="AI48" s="38" t="str">
        <f>IF(OR(EV48&gt;0,FZ48&gt;0,FH48&gt;0,FD48&gt;0,FI48&gt;0),SS_4.6,"")</f>
        <v/>
      </c>
      <c r="AJ48" s="5" t="str">
        <f>IF(OR(FK48=$FK$3,FZ48=$FZ$1),SS_5.1,"")</f>
        <v/>
      </c>
      <c r="AK48" s="6" t="str">
        <f>IF(OR(FZ48=$FZ$1,FZ48=$FZ$2,FZ48=$FZ$4,FZ48=$FZ$5,FZ48=$FZ$7),SS_5.2,"")</f>
        <v/>
      </c>
      <c r="AL48" s="6" t="str">
        <f>IF(OR(FZ48=$FZ$4,FY48&gt;0,ER48=$ER$8),SS_5.3,"")</f>
        <v/>
      </c>
      <c r="AM48" s="6" t="str">
        <f>IF(FP48&gt;0,SS_5.4,"")</f>
        <v/>
      </c>
      <c r="AN48" s="94" t="str">
        <f>IF(COUNTIF(X48:AM48,"&lt;1")=16,"5",IF(COUNTIF(X48:AI48,"&lt;1")=12,"4",IF(COUNTIF(X48:AC48,"&lt;1")=6,"3",IF(COUNTIF(X48:Z48,"&lt;1")=3,"2","1"))))</f>
        <v>2</v>
      </c>
      <c r="AO48" s="129">
        <f>IF(AN48="1",SUM(X48:Z48)+1,IF(AN48="2",SUM(AA48:AC48)+2,IF(AN48="3",SUM(AD48:AI48)+3,IF(AN48="4",SUM(AJ48:AM48)+4,5))))</f>
        <v>2</v>
      </c>
      <c r="AP48" s="5">
        <f>IF(OR(ES48&gt;0,ER48=$ER$1,EO48&gt;0,EP48&gt;0,EQ48&gt;0,EU48&gt;0,EV48&gt;0,FV48&gt;0,FD48&gt;0),CM2.1,"")</f>
        <v>0.25</v>
      </c>
      <c r="AQ48" s="6" t="str">
        <f>IF(OR(ES48&gt;0,ER48=$ER$1,ER48=$ER$5,ER48=$ER$3,ER48=$ER$8,ER48=$ER$9,FS48=$FS$3,FS48=$FS$4),CM2.2,"")</f>
        <v/>
      </c>
      <c r="AR48" s="6" t="str">
        <f>IF(OR(ES48&gt;0,ER48&gt;0,FV48&gt;0),CM2.3,"")</f>
        <v/>
      </c>
      <c r="AS48" s="38" t="str">
        <f>IF(OR(ES48&gt;0,ER48=$ER$1,ER48=$ER$3,ER48=$ER$8,ER48=$ER$9,FT48&gt;0),CM2.4,"")</f>
        <v/>
      </c>
      <c r="AT48" s="6" t="str">
        <f>IF(OR(FS48&gt;0),CM3.1,"")</f>
        <v/>
      </c>
      <c r="AU48" s="6" t="str">
        <f>IF(ER48=$ER$9,CM3.2,"")</f>
        <v/>
      </c>
      <c r="AV48" s="6" t="str">
        <f>IF(OR(FS48=$FS$3,FS48=$FS$4),CM3.3,"")</f>
        <v/>
      </c>
      <c r="AW48" s="6" t="str">
        <f>IF(OR(FQ48=$FQ$1,FQ48=$FQ$4,FR48=$FR$1,FR48=$FR$4),CM3.4,"")</f>
        <v/>
      </c>
      <c r="AX48" s="38" t="str">
        <f>IF(OR(FZ48=$FZ$1,FZ48=$FZ$2,FT48=$FT$3,FT48=$FT$2),CM3.5,"")</f>
        <v/>
      </c>
      <c r="AY48" s="6" t="str">
        <f>IF(OR(FS48&gt;0),CM4.1,"")</f>
        <v/>
      </c>
      <c r="AZ48" s="6" t="str">
        <f>IF(OR(FV48=$FV$2),CM4.2,"")</f>
        <v/>
      </c>
      <c r="BA48" s="38" t="str">
        <f>IF(OR(FZ48&gt;0,FT48=$FT$3),CM4.3,"")</f>
        <v/>
      </c>
      <c r="BB48" s="6" t="str">
        <f>IF(OR(FT48=$FT$3,FV48=$FV$3),CM5.1,"")</f>
        <v/>
      </c>
      <c r="BC48" s="6" t="str">
        <f>IF(OR(AND(FX48&gt;0,FQ48=$FQ$4), AND(FX48&gt;0,FQ48=$FQ$1)),CM5.2,"")</f>
        <v/>
      </c>
      <c r="BD48" s="6" t="str">
        <f>IF(OR(FZ48&gt;0),CM5.3,"")</f>
        <v/>
      </c>
      <c r="BE48" s="38" t="str">
        <f>IF(FU48=$FU$2,CM5.4,"")</f>
        <v/>
      </c>
      <c r="BF48" s="94" t="str">
        <f>IF(COUNTIF(AP48:BE48,"&lt;1")=16,"5",IF(COUNTIF(AP48:BA48,"&lt;1")=12,"4",IF(COUNTIF(AP48:AX48,"&lt;1")=9,"3",IF(COUNTIF(AP48:AS48,"&lt;1")=4,"2","1"))))</f>
        <v>1</v>
      </c>
      <c r="BG48" s="129">
        <f>IF(BF48="1",SUM(AP48:AS48)+1,IF(BF48="2",SUM(AT48:AX48)+2,IF(BF48="3",SUM(AY48:BA48)+3,IF(BF48="4",SUM(BB48:BE48)+4,5))))</f>
        <v>1.25</v>
      </c>
      <c r="BH48" s="5">
        <f>IF(OR(ER48=$ER$1,ER48=$ER$6,ER48=$ER$7,ER48=$ER$9,ES48&gt;0,EX48&gt;0,FD48&gt;0,FZ48&gt;0,EW48&gt;0,EY48&gt;0,EZ48&gt;0,EV48&gt;0,EU48&gt;0,FE48&gt;0,FF48&gt;0,FG48&gt;0,FI48&gt;0),SRM2.1,"")</f>
        <v>0.4</v>
      </c>
      <c r="BI48" s="5">
        <f>IF(OR(FD48&gt;0,FZ48&gt;0,ER48=$ER$7,EW48&gt;0,EX48&gt;0,EY48&gt;0,EZ48&gt;0,FE48&gt;0,FF48&gt;0,FG48&gt;0,FI48&gt;0),SRM2.2,"")</f>
        <v>0.4</v>
      </c>
      <c r="BJ48" s="6" t="str">
        <f>IF(OR(FX48&gt;0,FZ48&gt;0),SRM2.3,"")</f>
        <v/>
      </c>
      <c r="BK48" s="6" t="str">
        <f>IF(OR(FF48&gt;0,FD48&gt;0,FE48&gt;0,FZ48&gt;0,FG48&gt;0,FI48&gt;0),SRM2.4,"")</f>
        <v/>
      </c>
      <c r="BL48" s="39" t="str">
        <f>IF(OR(FD48&gt;0,FZ48&gt;0,ER48=$ER$7,FE48&gt;0,FF48&gt;0,FG48&gt;0,FI48&gt;0,FP48&gt;0),SRM3.1,"")</f>
        <v/>
      </c>
      <c r="BM48" s="6">
        <f>IF(OR(FD48&gt;0,FZ48&gt;0,ER48=$ER$7,EW48=$EW$2,EW48=$EW$3,EW48=$EW$4,EX48&gt;0,EY48&gt;0,EZ48&gt;0,FE48&gt;0,FF48&gt;0,FG48&gt;0,FI48&gt;0),SRM3.2,"")</f>
        <v>0.5</v>
      </c>
      <c r="BN48" s="6" t="str">
        <f>IF(OR(FP48&gt;0,FZ48&gt;0),SRM3.3,"")</f>
        <v/>
      </c>
      <c r="BO48" s="40" t="str">
        <f>IF(OR(FZ48&gt;1),SRM4.1,"")</f>
        <v/>
      </c>
      <c r="BP48" s="6" t="str">
        <f>IF(OR(ER48=$ER$8,ER48=$ER$9,EV48&gt;0,FQ48&gt;0,FR48&gt;0),SRM4.2,"")</f>
        <v/>
      </c>
      <c r="BQ48" s="6" t="str">
        <f>IF(OR(FW48&gt;0),SRM4.3,"")</f>
        <v/>
      </c>
      <c r="BR48" s="40" t="str">
        <f>IF(OR(GD48&gt;0,GE48&gt;0),SRM5.1,"")</f>
        <v/>
      </c>
      <c r="BS48" s="6" t="str">
        <f>IF(OR(ER48=$ER$8,ER48=$ER$9,FZ48&gt;0),SRM5.2,"")</f>
        <v/>
      </c>
      <c r="BT48" s="6" t="str">
        <f>IF(OR(ER48=$ER$8,ER48=$ER$9,FY48&gt;0,FZ48&gt;0),SRM5.3,"")</f>
        <v/>
      </c>
      <c r="BU48" s="94" t="str">
        <f>IF(COUNTIF(BH48:BT48,"&lt;1")=13,"5",IF(COUNTIF(BH48:BQ48,"&lt;1")=10,"4",IF(COUNTIF(BH48:BN48,"&lt;1")=7,"3",IF(COUNTIF(BH48:BK48,"&lt;1")=4,"2","1"))))</f>
        <v>1</v>
      </c>
      <c r="BV48" s="129">
        <f>IF(BU48="1",SUM(BH48:BK48)+1,IF(BU48="2",SUM(BL48:BN48)+2,IF(BU48="3",SUM(BO48:BQ48)+3,IF(BU48="4",SUM(BR48:BT48)+4,5))))</f>
        <v>1.8</v>
      </c>
      <c r="BW48" s="41">
        <f>IF(OR(EY48=$EY$1,EY48=$EY$4,EY48=$EY$5,EY48=$EY$6,EY48=$EY$7,EZ48&gt;0,FF48=$FF$1,FF48=$FF$2,FF48=$FF$5,FF48=$FF$6,FG48=$FG$1,FG48=$FG$2,FG48=$FG$5,FG48=$FG$6),LHR2.1,"")</f>
        <v>0.4</v>
      </c>
      <c r="BX48" s="6" t="str">
        <f>IF(OR(FB48=$FB$1,FB48=$FB$2,FB48=$FB$5,FB48=$FB$6,EZ48&gt;0),LHR2.2,"")</f>
        <v/>
      </c>
      <c r="BY48" s="6">
        <f>IF(OR(EY48=$EY$1,EY48=$EY$4,EY48=$EY$5,EY48=$EY$6,EY48=$EY$7,EZ48&gt;0,FF48=$FF$1,FF48=$FF$2,FF48=$FF$5,FF48=$FF$6,FG48=$FG$1,FG48=$FG$2,FG48=$FG$5,FG48=$FG$6),LHR2.3,"")</f>
        <v>0.25</v>
      </c>
      <c r="BZ48" s="6">
        <f>IF(OR(EY48=$EY$1,EY48=$EY$4,EY48=$EY$5,EY48=$EY$6,EY48=$EY$7,EZ48&gt;0,FF48=$FF$1,FF48=$FF$2,FF48=$FF$5,FF48=$FF$6,FG48=$FG$1,FG48=$FG$2,FG48=$FG$5,FG48=$FG$6),LHR2.4,"")</f>
        <v>0.25</v>
      </c>
      <c r="CA48" s="40">
        <f>IF(OR(EY48=$EY$1,EY48=$EY$5,EY48=$EY$6,EY48=$EY$7,EZ48&gt;0,FF48=$FF$1,FF48=$FF$2,FF48=$FF$5,FF48=$FF$6,FG48=$FG$1,FG48=$FG$2,FG48=$FG$5,FG48=$FG$6),LHR3.1,"")</f>
        <v>0.25</v>
      </c>
      <c r="CB48" s="6" t="str">
        <f>IF(OR(FB48=$FB$1,FB48=$FB$5,EZ48&gt;0),LHR3.2,"")</f>
        <v/>
      </c>
      <c r="CC48" s="6" t="str">
        <f>IF(OR(FB48=$FB$1,FB48=$FB$2,FB48=$FB$5,FB48=$FB$6,EZ48&gt;0),LHR3.3,"")</f>
        <v/>
      </c>
      <c r="CD48" s="6" t="str">
        <f>IF(OR(EZ48&gt;0,GA48=$GA$1,FF48=$FF$5,FF48=$FF$6,FF48=$FF$1,FF48=$FF$2,GA48=$GA$2,GA48=$GA$3,GA48=$GA$4),LHR3.4,"")</f>
        <v/>
      </c>
      <c r="CE48" s="6" t="str">
        <f>IF(OR(EZ48&gt;0,GB48=$GB$1,FG48=$FG$5,FG48=$FG$6,FG48=$FG$1,FG48=$FG$2,GB48=$GB$2,GB48=$GB$3,GB48=$GB$4),LHR3.5,"")</f>
        <v/>
      </c>
      <c r="CF48" s="6">
        <f>IF(OR(EY48=$EY$1,EY48=$EY$4,EY48=$EY$5,EY48=$EY$6,EY48=$EY$7,EZ48&gt;0),LHR3.6,"")</f>
        <v>0.05</v>
      </c>
      <c r="CG48" s="6" t="str">
        <f>IF(OR(EZ48&gt;0,FC48=$FC$1,FC48=$FC$2,FC48=$FC$3,FC48=$FC$4),LHR3.7,"")</f>
        <v/>
      </c>
      <c r="CH48" s="6" t="str">
        <f>IF(OR(GD48=$GD$1,GD48=$GD$3,EZ48&gt;0),LHR3.8,"")</f>
        <v/>
      </c>
      <c r="CI48" s="6" t="str">
        <f>IF(OR(EZ48&gt;0,FF48=$FF$2,FF48=$FF$6,FE48=$FE$2,FE48=$FE$6,FI48=$FI$2,FI48=$FI$6,FG48=$FG$2,FG48=$FG$6),LHR3.9,"")</f>
        <v/>
      </c>
      <c r="CJ48" s="6" t="str">
        <f>IF(OR(EZ48&gt;0,FA48&gt;0),LHR3.10,"")</f>
        <v/>
      </c>
      <c r="CK48" s="40">
        <f>IF(OR(EY48=$EY$1,EY48=$EY$6,EY48=$EY$7,EZ48&gt;0,FF48=$FF$1,FF48=$FF$2,FF48=$FF$5,FF48=$FF$6,FG48=$FG$1,FG48=$FG$2,FG48=$FG$5,FG48=$FG$6),LHR4.1,"")</f>
        <v>0.15</v>
      </c>
      <c r="CL48" s="6" t="str">
        <f>IF(OR(FB48=$FB$1,FB48=$FB$5,EZ48&gt;0),LHR4.2,"")</f>
        <v/>
      </c>
      <c r="CM48" s="6" t="str">
        <f>IF(OR(EZ48&gt;0,GA48=$GA$2,GA48=$GA$4),LHR4.3,"")</f>
        <v/>
      </c>
      <c r="CN48" s="6" t="str">
        <f>IF(OR(EZ48&gt;0,GB48=$GB$2,GB48=$GB$4),LHR4.4,"")</f>
        <v/>
      </c>
      <c r="CO48" s="6" t="str">
        <f>IF(OR(EZ48&gt;0,FC48=$FC$1,FC48=$FC$3,FC48=$FC$4),LHR4.5,"")</f>
        <v/>
      </c>
      <c r="CP48" s="6" t="str">
        <f>IF(OR(GE48=$GE$1,GE48=$GE$2,GE48=$GE$4,GE48=$GE$5),LHR4.6,"")</f>
        <v/>
      </c>
      <c r="CQ48" s="6" t="str">
        <f>IF(OR(EZ48&gt;0,FF48=$FF$2,FF48=$FF$6,FE48=$FE$2,FE48=$FE$6,FI48=$FI$2,FI48=$FI$6,FG48=$FG$2,FG48=$FG$6),LHR4.7,"")</f>
        <v/>
      </c>
      <c r="CR48" s="6" t="str">
        <f>IF(OR(EZ48&gt;0,FG48=$FG$1,FG48=$FG$2,FG48=$FG$5,FG48=$FG$6),LHR4.8,"")</f>
        <v/>
      </c>
      <c r="CS48" s="6" t="str">
        <f>IF(OR(FE48=$FE$1,FE48=$FE$2,FE48=$FE$5,FE48=$FE$6),LHR4.9,"")</f>
        <v/>
      </c>
      <c r="CT48" s="6" t="str">
        <f>IF(OR(FM48=$FM$1,FM48=$FM$3,EZ48&gt;0),LHR4.10,"")</f>
        <v/>
      </c>
      <c r="CU48" s="6" t="str">
        <f>IF(OR(GF48=$GF$2,GF48=$GF$6),LHR4.11,"")</f>
        <v/>
      </c>
      <c r="CV48" s="6" t="str">
        <f>IF(OR(EO48=$EO$1,EO48=$EO$3),LHR4.12,"")</f>
        <v/>
      </c>
      <c r="CW48" s="40">
        <f>IF(OR(EY48=$EY$1,EY48=$EY$7,EZ48&gt;0,FF48=$FF$1,FF48=$FF$2,FF48=$FF$5,FF48=$FF$6,FG48=$FG$1,FG48=$FG$2,FG48=$FG$5,FG48=$FG$6),LHR5.1,"")</f>
        <v>0.25</v>
      </c>
      <c r="CX48" s="6" t="str">
        <f>IF(AND(FZ48&gt;0,OR(EY48=$EY$1,EY48=$EY$4,EY48=$EY$5,EY48=$EY$6,EY48=$EY$7)),LHR5.2,"")</f>
        <v/>
      </c>
      <c r="CY48" s="6" t="str">
        <f>IF(OR(EZ48&gt;0,FC48=$FC$1,FC48=$FC$4),LHR5.3,"")</f>
        <v/>
      </c>
      <c r="CZ48" s="6" t="str">
        <f>IF(OR(GE48=$GE$1,GE48=$GE$3,GE48=$GE$4,GE48=$GE$6),LHR5.4,"")</f>
        <v/>
      </c>
      <c r="DA48" s="6" t="str">
        <f>IF(OR(EZ48&gt;0,FF48=$FF$2,FF48=$FF$6,FE48=$FE$2,FE48=$FE$6,FI48=$FI$2,FI48=$FI$6,FG48=$FG$2,FG48=$FG$6),LHR5.5,"")</f>
        <v/>
      </c>
      <c r="DB48" s="6" t="str">
        <f>IF(OR(FG48=$FG$2,FG48=$FG$6),LHR5.6,"")</f>
        <v/>
      </c>
      <c r="DC48" s="6" t="str">
        <f>IF(OR(FI48=$FI$1,FI48=$FI$2,FI48=$FI$5,FI48=$FI$6,FY48&gt;0),LHR5.7,"")</f>
        <v/>
      </c>
      <c r="DD48" s="6" t="str">
        <f>IF(OR(GC48=$GC$1,GC48=$GC$2),LHR5.8,"")</f>
        <v/>
      </c>
      <c r="DE48" s="38">
        <f>IF(OR(GF48="",GF48=$GF$3,GF48=$GF$4,GF48=$GF$7,GF48=$GF$8),LHR5.9,"")</f>
        <v>0.05</v>
      </c>
      <c r="DF48" s="7" t="str">
        <f>IF(E48&lt;2009,"N/A",IF(COUNTIF(BW48:DE48,"&lt;1")=35,"5",IF(COUNTIF(BW48:CV48,"&lt;1")=26,"4",IF(COUNTIF(BW48:CJ48,"&lt;1")=14,"3",IF(COUNTIF(BW48:BZ48,"&lt;1")=4,"2","1")))))</f>
        <v>1</v>
      </c>
      <c r="DG48" s="129">
        <f>IF(DF48="N/A","N/A",IF(DF48="1",SUM(BW48:BZ48)+1,IF(DF48="2",SUM(CA48:CJ48)+2,IF(DF48="3",SUM(CK48:CV48)+3,IF(DF48="4",SUM(CW48:DE48)+4,5)))))</f>
        <v>1.9</v>
      </c>
      <c r="DH48" s="41">
        <f>IF(OR(EY48=$EY$1,EY48=$EY$8,EZ48&gt;0,FF48=$FF$1,FF48=$FF$2,FF48=$FF$7,FF48=$FF$8,FG48=$FG$1,FG48=$FG$2,FG48=$FG$7,FG48=$FG$8),ES2.1,"")</f>
        <v>0.4</v>
      </c>
      <c r="DI48" s="6" t="str">
        <f>IF(OR(FB48=$FB$1,FB48=$FB$2,FB48=$FB$7,FB48=$FB$8,EZ48&gt;0),ES2.2,"")</f>
        <v/>
      </c>
      <c r="DJ48" s="6">
        <f>IF(OR(EY48=$EY$1,EY48=$EY$8,EZ48&gt;0,FF48=$FF$1,FF48=$FF$2,FF48=$FF$7,FF48=$FF$8,FG48=$FG$1,FG48=$FG$2,FG48=$FG$7,FG48=$FG$8),ES2.3,"")</f>
        <v>0.25</v>
      </c>
      <c r="DK48" s="6">
        <f>IF(OR(EY48=$EY$1,EY48=$EY$8,EZ48&gt;0,FF48=$FF$1,FF48=$FF$2,FF48=$FF$7,FF48=$FF$8,FG48=$FG$1,FG48=$FG$2,FG48=$FG$7,FG48=$FG$8),ES2.4,"")</f>
        <v>0.25</v>
      </c>
      <c r="DL48" s="40" t="str">
        <f>IF(OR(FB48=$FB$1,FB48=$FB$7,EZ48&gt;0),ES3.1,"")</f>
        <v/>
      </c>
      <c r="DM48" s="6" t="str">
        <f>IF(OR(FB48=$FB$1,FB48=$FB$2,FB48=$FB$7,FB48=$FB$8,EZ48&gt;0),ES3.2,"")</f>
        <v/>
      </c>
      <c r="DN48" s="6" t="str">
        <f>IF(OR(EZ48&gt;0,FF48=$FF$1,FF48=$FF$2,FF48=$FF$7,FF48=$FF$8,GA48=$GA$1,GA48=$GA$2,GA48=$GA$5,GA48=$GA$6),ES3.3,"")</f>
        <v/>
      </c>
      <c r="DO48" s="6" t="str">
        <f>IF(OR(EZ48&gt;0,FG48=$FG$1,FG48=$FG$2,FG48=$FG$7,FG48=$FG$8,GB48=$GB$1,GB48=$GB$2,GB48=$GB$5,GB48=$GB$6),ES3.4,"")</f>
        <v/>
      </c>
      <c r="DP48" s="6">
        <f>IF(OR(EY48=$EY$1,EY48=$EY$8,EZ48&gt;0),ES3.5,"")</f>
        <v>0.25</v>
      </c>
      <c r="DQ48" s="6" t="str">
        <f>IF(OR(EZ48&gt;0,FC48=$FC$1,FC48=$FC$5),ES3.6,"")</f>
        <v/>
      </c>
      <c r="DR48" s="6" t="str">
        <f>IF(OR(GD48=$GD$1,GD48=$GD$4,EZ48&gt;0),ES3.7,"")</f>
        <v/>
      </c>
      <c r="DS48" s="6" t="str">
        <f>IF(OR(EZ48&gt;0,FF48=$FF$2,FF48=$FF$8,FE48=$FE$2,FE48=$FE$8,FI48=$FI$2,FI48=$FI$8,FG48=$FG$2,FG48=$FG$8),ES3.8,"")</f>
        <v/>
      </c>
      <c r="DT48" s="6" t="str">
        <f>IF(OR(EZ48&gt;0),ES3.9,"")</f>
        <v/>
      </c>
      <c r="DU48" s="40" t="str">
        <f>IF(OR(FB48=$FB$1,FB48=$FB$7,EZ48&gt;0),ES4.1,"")</f>
        <v/>
      </c>
      <c r="DV48" s="6" t="str">
        <f>IF(OR(EZ48&gt;0,GA48=$GA$2,GA48=$GA$6),ES4.2,"")</f>
        <v/>
      </c>
      <c r="DW48" s="6" t="str">
        <f>IF(OR(EZ48&gt;0,GB48=$GB$2,GB48=$GB$6),ES4.3,"")</f>
        <v/>
      </c>
      <c r="DX48" s="6" t="str">
        <f>IF(OR(GE48=$GE$1,GE48=$GE$2,GE48=$GE$7,GE48=$GE$8),ES4.4,"")</f>
        <v/>
      </c>
      <c r="DY48" s="6" t="str">
        <f>IF(OR(EZ48&gt;0,FF48=$FF$2,FF48=$FF$8,FE48=$FE$2,FE48=$FE$8,FI48=$FI$2,FI48=$FI$8,FG48=$FG$2,FG48=$FG$8),ES4.5,"")</f>
        <v/>
      </c>
      <c r="DZ48" s="6" t="str">
        <f>IF(OR(EZ48&gt;0,FG48=$FG$1,FG48=$FG$2,FG48=$FG$7,FG48=$FG$8),ES4.6,"")</f>
        <v/>
      </c>
      <c r="EA48" s="6" t="str">
        <f>IF(OR(FE48=$FE$1,FE48=$FE$2,FE48=$FE$7,FE48=$FE$8),ES4.7,"")</f>
        <v/>
      </c>
      <c r="EB48" s="6" t="str">
        <f>IF(OR(FM48=$FM$1,FM48=$FM$4,EZ48&gt;0),ES4.8,"")</f>
        <v/>
      </c>
      <c r="EC48" s="6" t="str">
        <f>IF(OR(GF48=$GF$2,GF48=$GF$8),ES4.9,"")</f>
        <v/>
      </c>
      <c r="ED48" s="6" t="str">
        <f>IF(OR(EO48=$EO$1,EO48=$EO$3),ES4.10,"")</f>
        <v/>
      </c>
      <c r="EE48" s="40" t="str">
        <f>IF(OR(AND(FZ48&gt;0,EY48=$EY$1), AND(FZ48&gt;0,EY48=$EY$8)),ES5.1,"")</f>
        <v/>
      </c>
      <c r="EF48" s="6" t="str">
        <f>IF(OR(GE48=$GE$1,GE48=$GE$3,GE48=$GE$7,GE48=$GE$9),ES5.2,"")</f>
        <v/>
      </c>
      <c r="EG48" s="6" t="str">
        <f>IF(OR(EZ48&gt;0,FF48=$FF$2,FF48=$FF$8,FE48=$FE$2,FE48=$FE$8,FI48=$FI$2,FI48=$FI$8,FG48=$FG$2,FG48=$FG$8),ES5.3,"")</f>
        <v/>
      </c>
      <c r="EH48" s="6" t="str">
        <f>IF(OR(FG48=$FG$2,FG48=$FG$8),ES5.4,"")</f>
        <v/>
      </c>
      <c r="EI48" s="6" t="str">
        <f>IF(OR(FI48=$FI$1,FI48=$FI$2,FI48=$FI$7,FI48=$FI$8,FY48&gt;0),ES5.5,"")</f>
        <v/>
      </c>
      <c r="EJ48" s="6" t="str">
        <f>IF(OR(GC48=$GC$1,GC48=$GC$3),ES5.6,"")</f>
        <v/>
      </c>
      <c r="EK48" s="38">
        <f>IF(OR(GF48="",GF48=$GF$3,GF48=$GF$4,GF48=$GF$5,GF48=$GF$6),ES5.7,"")</f>
        <v>0.1</v>
      </c>
      <c r="EL48" s="104" t="str">
        <f>IF(E48&lt;2010,"N/A",IF(COUNTIF(DH48:EK48,"&lt;1")=30,"5",IF(COUNTIF(DH48:ED48,"&lt;1")=23,"4",IF(COUNTIF(DH48:DT48,"&lt;1")=13,"3",IF(COUNTIF(DH48:DK48,"&lt;1")=4,"2","1")))))</f>
        <v>1</v>
      </c>
      <c r="EM48" s="129">
        <f>IF(EL48="N/A","N/A",IF(EL48="1",SUM(DH48:DK48)+1,IF(EL48="2",SUM(DL48:DT48)+2,IF(EL48="3",SUM(DU48:ED48)+3,IF(EL48="4",SUM(EE48:EK48)+4,5)))))</f>
        <v>1.9</v>
      </c>
      <c r="EN48" s="1"/>
      <c r="EO48" s="43"/>
      <c r="EP48" s="1"/>
      <c r="EQ48" s="1" t="s">
        <v>1</v>
      </c>
      <c r="ER48" s="43"/>
      <c r="ES48" s="1"/>
      <c r="ET48" s="1"/>
      <c r="EV48" s="44"/>
      <c r="EW48" s="42" t="s">
        <v>33</v>
      </c>
      <c r="EX48" s="42" t="s">
        <v>1</v>
      </c>
      <c r="EY48" s="42" t="s">
        <v>5</v>
      </c>
      <c r="FC48" s="44"/>
      <c r="FE48" s="1"/>
      <c r="FI48" s="44"/>
      <c r="FJ48" s="42" t="s">
        <v>9</v>
      </c>
      <c r="FK48" s="1"/>
      <c r="FL48" s="1"/>
      <c r="FM48" s="1"/>
      <c r="FN48" s="1"/>
      <c r="FO48" s="1"/>
      <c r="FT48" s="1"/>
      <c r="FU48" s="1"/>
      <c r="FX48" s="44"/>
      <c r="FY48" s="1"/>
      <c r="FZ48" s="44"/>
      <c r="GA48" s="43"/>
      <c r="GB48" s="1"/>
      <c r="GC48" s="44"/>
      <c r="GF48" s="45"/>
      <c r="GG48" s="74"/>
      <c r="GH48" s="42">
        <f>COUNTIF(EO48:GF48,"*")</f>
        <v>5</v>
      </c>
    </row>
    <row r="49" spans="1:193" s="42" customFormat="1" x14ac:dyDescent="0.25">
      <c r="A49" s="42" t="e">
        <f>VLOOKUP(C49,Sheet1!$A$1:$B$65,2,)</f>
        <v>#N/A</v>
      </c>
      <c r="B49" s="46" t="s">
        <v>193</v>
      </c>
      <c r="C49" s="47" t="s">
        <v>194</v>
      </c>
      <c r="D49" s="47"/>
      <c r="E49" s="60">
        <v>2013</v>
      </c>
      <c r="F49" s="5">
        <f>IF(OR(ER49=$ER$1,ER49=$ER$2,ER49=$ER$3,ER49=$ER$6,ER49=$ER$7,ES49&gt;0,EW49&gt;0,EY49&gt;0,EU49&gt;0,EZ49&gt;0,FD49&gt;0,FF49&gt;0,FG49&gt;0,FI49&gt;0,FE49&gt;0),SM_2.1,"")</f>
        <v>0.2</v>
      </c>
      <c r="G49" s="5">
        <f>IF(OR(EO49=$EO$4,EQ49&gt;0,ER49=$ER$1, ER49=$ER$2,ER49=$ER$3,ER49=$ER$4,ES49&gt;0,EV49&gt;0,EZ49&gt;0,FD49&gt;0,FF49&gt;0,FG49&gt;0,FI49&gt;0,FE49&gt;0),SM_2.2,"")</f>
        <v>0.35</v>
      </c>
      <c r="H49" s="6">
        <f>IF(OR(EO49&gt;0,EP49&gt;0,EQ49&gt;0,ER49=$ER$1,ER49=$ER$2,ER49=$ER$3,ER49=$ER$4,ER49=$ER$6,ER49=$ER$7,ES49&gt;0,ET49&gt;0,EV49&gt;0,EZ49&gt;0,FD49&gt;0,FF49&gt;0,FG49&gt;0,FI49&gt;0,FE49&gt;0),SM_2.3,"")</f>
        <v>0.3</v>
      </c>
      <c r="I49" s="38">
        <f>IF(OR(ER49=$ER$1,ER49=$ER$2,ER49=$ER$3,ER49=$ER$6,ER49=$ER$7,ES49&gt;0,EW49=$EW$2,EW49=$EW$3,EW49=$EW$4,EY49&gt;0,EU49&gt;0,EZ49&gt;0,FD49&gt;0,FF49&gt;0,FG49&gt;0,FI49&gt;0,FE49&gt;0),SM_2.4,"")</f>
        <v>0.15</v>
      </c>
      <c r="J49" s="6">
        <f>IF(OR(ER49=$ER$3,EW49=$EW$2,EW49=$EW$3,EW49=$EW$4,EY49&gt;0,EU49&gt;0,EZ49&gt;0,FD49&gt;0,FF49&gt;0,FG49&gt;0,FI49&gt;0,FE49&gt;0),SM_3.1,"")</f>
        <v>0.3</v>
      </c>
      <c r="K49" s="6">
        <f>IF(OR(EZ49&gt;0,FD49&gt;0,FF49&gt;0,FG49&gt;0,FI49&gt;0,FE49&gt;0),SM_3.2,"")</f>
        <v>0.3</v>
      </c>
      <c r="L49" s="38">
        <f>IF(OR(ER49=$ER$1,ER49=$ER$3,ER49=$ER$6,ER49=$ER$7,EV49&gt;0,EW49=$EW$2,EW49=$EW$3,EW49=$EW$4,EY49&gt;0,EU49&gt;0,EZ49&gt;0,FD49&gt;0,FF49&gt;0,FG49&gt;0,FI49&gt;0,FE49&gt;0),SM_3.3,"")</f>
        <v>0.4</v>
      </c>
      <c r="M49" s="6">
        <f>IF(OR(ES49&gt;0,EU49&gt;1),SM_4.1,"")</f>
        <v>0.2</v>
      </c>
      <c r="N49" s="6">
        <f>IF(OR(EZ49&gt;0,FD49=$FD$2,FF49=$FF$2,FF49=$FF$4,FF49=$FF$6,FF49=$FF$8,FG49&gt;0,FI49&gt;0,FE49&gt;0),SM_4.2,"")</f>
        <v>0.2</v>
      </c>
      <c r="O49" s="6" t="str">
        <f>IF(OR(EZ49&gt;0,FD49=$FD$2,FE49=$FE$2,FE49=$FE$4,FE49=$FE$6,FE49=$FE$8,FF49=$FF$2,FF49=$FF$4,FF49=$FF$6,FF49=$FF$8,FG49=$FG$2,FG49=$FG$4,FG49=$FG$6,FG49=$FG$8,FI49=$FI$2,FI49=$FI$4,FI49=$FI$6,FI49=$FI$8),SM_4.3,"")</f>
        <v/>
      </c>
      <c r="P49" s="6" t="str">
        <f>IF(OR(FD49&gt;0,FI49&gt;0),SM_4.4,"")</f>
        <v/>
      </c>
      <c r="Q49" s="38" t="str">
        <f>IF(OR(FQ49=$FQ$2,FQ49=$FQ$1),SM_4.5,"")</f>
        <v/>
      </c>
      <c r="R49" s="6">
        <f>IF(OR(ET49&gt;0),SM_5.1,"")</f>
        <v>0.3</v>
      </c>
      <c r="S49" s="6">
        <f>IF(OR(FB49&gt;0),SM_5.2,"")</f>
        <v>0.2</v>
      </c>
      <c r="T49" s="6" t="str">
        <f>IF(OR(FR49=$FR$1,FR49=$FR$2),SM_5.3,"")</f>
        <v/>
      </c>
      <c r="U49" s="38" t="str">
        <f>IF(OR(FY49&gt;0),SM_5.4,"")</f>
        <v/>
      </c>
      <c r="V49" s="94" t="str">
        <f>IF(COUNTIF(F49:U49,"&lt;1")=16,"5",IF(COUNTIF(F49:Q49,"&lt;1")=12,"4",IF(COUNTIF(F49:L49,"&lt;1")=7,"3",IF(COUNTIF(F49:I49,"&lt;1")=4,"2","1"))))</f>
        <v>3</v>
      </c>
      <c r="W49" s="129">
        <f>IF(V49="1",SUM(F49:I49)+1,IF(V49="2",SUM(J49:L49)+2,IF(V49="3",SUM(M49:Q49)+3,IF(V49="4",SUM(R49:U49)+4,5))))</f>
        <v>3.4</v>
      </c>
      <c r="X49" s="5">
        <f>IF(OR(EO49&gt;0,EP49&gt;0,EQ49&gt;0,ER49=$ER$1,ER49=$ER$2,ER49=$ER$3,ER49=$ER$4,ER49=$ER$6,ER49=$ER$7,ER49=$ER$8,ES49&gt;0,ET49&gt;0,EV49&gt;0,EZ49&gt;0,FD49&gt;0,FF49&gt;0,FG49&gt;0,FI49&gt;0,FE49&gt;0),SS_2.1,"")</f>
        <v>0.2</v>
      </c>
      <c r="Y49" s="5">
        <f>IF(OR(EO49=$EO$1,ER49=$ER$1,ER49=$ER$6,ER49=$ER$7,ER49=$ER$8,FJ49&gt;0),SS_2.2,"")</f>
        <v>0.3</v>
      </c>
      <c r="Z49" s="38">
        <f>IF(OR(FJ49&gt;0,FO49&gt;0),SS_2.3,"")</f>
        <v>0.5</v>
      </c>
      <c r="AA49" s="5">
        <f>IF(OR(FN49&gt;0,FJ49=$FJ$2,FJ49=$FJ$3),SS_3.1,"")</f>
        <v>0.2</v>
      </c>
      <c r="AB49" s="6" t="str">
        <f>IF(OR(FK49&gt;0),SS_3.2,"")</f>
        <v/>
      </c>
      <c r="AC49" s="38">
        <f>IF(OR(ES49&gt;0,ER49=$ER$1,ER49=$ER$4,ER49=$ER$8,FL49&gt;0),SS_3.3,"")</f>
        <v>0.4</v>
      </c>
      <c r="AD49" s="6" t="str">
        <f>IF(AND(FK49&gt;0,FJ49=$FJ$2,FJ49=$FJ$3),SS_4.1,"")</f>
        <v/>
      </c>
      <c r="AE49" s="6">
        <f>IF(OR(FJ49=$FJ$2,FJ49=$FJ$3,EZ49&gt;0,FN49&gt;0),SS_4.2,"")</f>
        <v>0.2</v>
      </c>
      <c r="AF49" s="6">
        <f>IF(OR(EU49&gt;0,EW49=$EW$2,EW49=$EW$3,EW49=$EW$4,EY49&gt;0,EZ49&gt;0),SS_4.3,"")</f>
        <v>0.2</v>
      </c>
      <c r="AG49" s="6" t="str">
        <f>IF(OR(FJ49=$FJ$3,FQ49&gt;0,EZ49&gt;0),SS_4.4,"")</f>
        <v/>
      </c>
      <c r="AH49" s="6">
        <f>IF(OR(FE49&gt;0,FF49&gt;0,FG49&gt;0,FD49&gt;0,EZ49&gt;0,FI49&gt;0),SS_4.5,"")</f>
        <v>0.2</v>
      </c>
      <c r="AI49" s="38" t="str">
        <f>IF(OR(EV49&gt;0,FZ49&gt;0,FH49&gt;0,FD49&gt;0,FI49&gt;0),SS_4.6,"")</f>
        <v/>
      </c>
      <c r="AJ49" s="5" t="str">
        <f>IF(OR(FK49=$FK$3,FZ49=$FZ$1),SS_5.1,"")</f>
        <v/>
      </c>
      <c r="AK49" s="6" t="str">
        <f>IF(OR(FZ49=$FZ$1,FZ49=$FZ$2,FZ49=$FZ$4,FZ49=$FZ$5,FZ49=$FZ$7),SS_5.2,"")</f>
        <v/>
      </c>
      <c r="AL49" s="6" t="str">
        <f>IF(OR(FZ49=$FZ$4,FY49&gt;0,ER49=$ER$8),SS_5.3,"")</f>
        <v/>
      </c>
      <c r="AM49" s="6" t="str">
        <f>IF(FP49&gt;0,SS_5.4,"")</f>
        <v/>
      </c>
      <c r="AN49" s="94" t="str">
        <f>IF(COUNTIF(X49:AM49,"&lt;1")=16,"5",IF(COUNTIF(X49:AI49,"&lt;1")=12,"4",IF(COUNTIF(X49:AC49,"&lt;1")=6,"3",IF(COUNTIF(X49:Z49,"&lt;1")=3,"2","1"))))</f>
        <v>2</v>
      </c>
      <c r="AO49" s="129">
        <f>IF(AN49="1",SUM(X49:Z49)+1,IF(AN49="2",SUM(AA49:AC49)+2,IF(AN49="3",SUM(AD49:AI49)+3,IF(AN49="4",SUM(AJ49:AM49)+4,5))))</f>
        <v>2.6</v>
      </c>
      <c r="AP49" s="5">
        <f>IF(OR(ES49&gt;0,ER49=$ER$1,EO49&gt;0,EP49&gt;0,EQ49&gt;0,EU49&gt;0,EV49&gt;0,FV49&gt;0,FD49&gt;0),CM2.1,"")</f>
        <v>0.25</v>
      </c>
      <c r="AQ49" s="6">
        <f>IF(OR(ES49&gt;0,ER49=$ER$1,ER49=$ER$5,ER49=$ER$3,ER49=$ER$8,ER49=$ER$9,FS49=$FS$3,FS49=$FS$4),CM2.2,"")</f>
        <v>0.25</v>
      </c>
      <c r="AR49" s="6">
        <f>IF(OR(ES49&gt;0,ER49&gt;0,FV49&gt;0),CM2.3,"")</f>
        <v>0.25</v>
      </c>
      <c r="AS49" s="38">
        <f>IF(OR(ES49&gt;0,ER49=$ER$1,ER49=$ER$3,ER49=$ER$8,ER49=$ER$9,FT49&gt;0),CM2.4,"")</f>
        <v>0.25</v>
      </c>
      <c r="AT49" s="6" t="str">
        <f>IF(OR(FS49&gt;0),CM3.1,"")</f>
        <v/>
      </c>
      <c r="AU49" s="6" t="str">
        <f>IF(ER49=$ER$9,CM3.2,"")</f>
        <v/>
      </c>
      <c r="AV49" s="6" t="str">
        <f>IF(OR(FS49=$FS$3,FS49=$FS$4),CM3.3,"")</f>
        <v/>
      </c>
      <c r="AW49" s="6" t="str">
        <f>IF(OR(FQ49=$FQ$1,FQ49=$FQ$4,FR49=$FR$1,FR49=$FR$4),CM3.4,"")</f>
        <v/>
      </c>
      <c r="AX49" s="38" t="str">
        <f>IF(OR(FZ49=$FZ$1,FZ49=$FZ$2,FT49=$FT$3,FT49=$FT$2),CM3.5,"")</f>
        <v/>
      </c>
      <c r="AY49" s="6" t="str">
        <f>IF(OR(FS49&gt;0),CM4.1,"")</f>
        <v/>
      </c>
      <c r="AZ49" s="6" t="str">
        <f>IF(OR(FV49=$FV$2),CM4.2,"")</f>
        <v/>
      </c>
      <c r="BA49" s="38" t="str">
        <f>IF(OR(FZ49&gt;0,FT49=$FT$3),CM4.3,"")</f>
        <v/>
      </c>
      <c r="BB49" s="6" t="str">
        <f>IF(OR(FT49=$FT$3,FV49=$FV$3),CM5.1,"")</f>
        <v/>
      </c>
      <c r="BC49" s="6" t="str">
        <f>IF(OR(AND(FX49&gt;0,FQ49=$FQ$4), AND(FX49&gt;0,FQ49=$FQ$1)),CM5.2,"")</f>
        <v/>
      </c>
      <c r="BD49" s="6" t="str">
        <f>IF(OR(FZ49&gt;0),CM5.3,"")</f>
        <v/>
      </c>
      <c r="BE49" s="38" t="str">
        <f>IF(FU49=$FU$2,CM5.4,"")</f>
        <v/>
      </c>
      <c r="BF49" s="94" t="str">
        <f>IF(COUNTIF(AP49:BE49,"&lt;1")=16,"5",IF(COUNTIF(AP49:BA49,"&lt;1")=12,"4",IF(COUNTIF(AP49:AX49,"&lt;1")=9,"3",IF(COUNTIF(AP49:AS49,"&lt;1")=4,"2","1"))))</f>
        <v>2</v>
      </c>
      <c r="BG49" s="129">
        <f>IF(BF49="1",SUM(AP49:AS49)+1,IF(BF49="2",SUM(AT49:AX49)+2,IF(BF49="3",SUM(AY49:BA49)+3,IF(BF49="4",SUM(BB49:BE49)+4,5))))</f>
        <v>2</v>
      </c>
      <c r="BH49" s="5">
        <f>IF(OR(ER49=$ER$1,ER49=$ER$6,ER49=$ER$7,ER49=$ER$9,ES49&gt;0,EX49&gt;0,FD49&gt;0,FZ49&gt;0,EW49&gt;0,EY49&gt;0,EZ49&gt;0,EV49&gt;0,EU49&gt;0,FE49&gt;0,FF49&gt;0,FG49&gt;0,FI49&gt;0),SRM2.1,"")</f>
        <v>0.4</v>
      </c>
      <c r="BI49" s="5">
        <f>IF(OR(FD49&gt;0,FZ49&gt;0,ER49=$ER$7,EW49&gt;0,EX49&gt;0,EY49&gt;0,EZ49&gt;0,FE49&gt;0,FF49&gt;0,FG49&gt;0,FI49&gt;0),SRM2.2,"")</f>
        <v>0.4</v>
      </c>
      <c r="BJ49" s="6">
        <f>IF(OR(FX49&gt;0,FZ49&gt;0),SRM2.3,"")</f>
        <v>0</v>
      </c>
      <c r="BK49" s="6">
        <f>IF(OR(FF49&gt;0,FD49&gt;0,FE49&gt;0,FZ49&gt;0,FG49&gt;0,FI49&gt;0),SRM2.4,"")</f>
        <v>0.2</v>
      </c>
      <c r="BL49" s="39">
        <f>IF(OR(FD49&gt;0,FZ49&gt;0,ER49=$ER$7,FE49&gt;0,FF49&gt;0,FG49&gt;0,FI49&gt;0,FP49&gt;0),SRM3.1,"")</f>
        <v>0.4</v>
      </c>
      <c r="BM49" s="6">
        <f>IF(OR(FD49&gt;0,FZ49&gt;0,ER49=$ER$7,EW49=$EW$2,EW49=$EW$3,EW49=$EW$4,EX49&gt;0,EY49&gt;0,EZ49&gt;0,FE49&gt;0,FF49&gt;0,FG49&gt;0,FI49&gt;0),SRM3.2,"")</f>
        <v>0.5</v>
      </c>
      <c r="BN49" s="6" t="str">
        <f>IF(OR(FP49&gt;0,FZ49&gt;0),SRM3.3,"")</f>
        <v/>
      </c>
      <c r="BO49" s="40" t="str">
        <f>IF(OR(FZ49&gt;1),SRM4.1,"")</f>
        <v/>
      </c>
      <c r="BP49" s="6" t="str">
        <f>IF(OR(ER49=$ER$8,ER49=$ER$9,EV49&gt;0,FQ49&gt;0,FR49&gt;0),SRM4.2,"")</f>
        <v/>
      </c>
      <c r="BQ49" s="6" t="str">
        <f>IF(OR(FW49&gt;0),SRM4.3,"")</f>
        <v/>
      </c>
      <c r="BR49" s="40" t="str">
        <f>IF(OR(GD49&gt;0,GE49&gt;0),SRM5.1,"")</f>
        <v/>
      </c>
      <c r="BS49" s="6" t="str">
        <f>IF(OR(ER49=$ER$8,ER49=$ER$9,FZ49&gt;0),SRM5.2,"")</f>
        <v/>
      </c>
      <c r="BT49" s="6" t="str">
        <f>IF(OR(ER49=$ER$8,ER49=$ER$9,FY49&gt;0,FZ49&gt;0),SRM5.3,"")</f>
        <v/>
      </c>
      <c r="BU49" s="94" t="str">
        <f>IF(COUNTIF(BH49:BT49,"&lt;1")=13,"5",IF(COUNTIF(BH49:BQ49,"&lt;1")=10,"4",IF(COUNTIF(BH49:BN49,"&lt;1")=7,"3",IF(COUNTIF(BH49:BK49,"&lt;1")=4,"2","1"))))</f>
        <v>2</v>
      </c>
      <c r="BV49" s="129">
        <f>IF(BU49="1",SUM(BH49:BK49)+1,IF(BU49="2",SUM(BL49:BN49)+2,IF(BU49="3",SUM(BO49:BQ49)+3,IF(BU49="4",SUM(BR49:BT49)+4,5))))</f>
        <v>2.9</v>
      </c>
      <c r="BW49" s="41">
        <f>IF(OR(EY49=$EY$1,EY49=$EY$4,EY49=$EY$5,EY49=$EY$6,EY49=$EY$7,EZ49&gt;0,FF49=$FF$1,FF49=$FF$2,FF49=$FF$5,FF49=$FF$6,FG49=$FG$1,FG49=$FG$2,FG49=$FG$5,FG49=$FG$6),LHR2.1,"")</f>
        <v>0.4</v>
      </c>
      <c r="BX49" s="6">
        <f>IF(OR(FB49=$FB$1,FB49=$FB$2,FB49=$FB$5,FB49=$FB$6,EZ49&gt;0),LHR2.2,"")</f>
        <v>0.1</v>
      </c>
      <c r="BY49" s="6">
        <f>IF(OR(EY49=$EY$1,EY49=$EY$4,EY49=$EY$5,EY49=$EY$6,EY49=$EY$7,EZ49&gt;0,FF49=$FF$1,FF49=$FF$2,FF49=$FF$5,FF49=$FF$6,FG49=$FG$1,FG49=$FG$2,FG49=$FG$5,FG49=$FG$6),LHR2.3,"")</f>
        <v>0.25</v>
      </c>
      <c r="BZ49" s="6">
        <f>IF(OR(EY49=$EY$1,EY49=$EY$4,EY49=$EY$5,EY49=$EY$6,EY49=$EY$7,EZ49&gt;0,FF49=$FF$1,FF49=$FF$2,FF49=$FF$5,FF49=$FF$6,FG49=$FG$1,FG49=$FG$2,FG49=$FG$5,FG49=$FG$6),LHR2.4,"")</f>
        <v>0.25</v>
      </c>
      <c r="CA49" s="40">
        <f>IF(OR(EY49=$EY$1,EY49=$EY$5,EY49=$EY$6,EY49=$EY$7,EZ49&gt;0,FF49=$FF$1,FF49=$FF$2,FF49=$FF$5,FF49=$FF$6,FG49=$FG$1,FG49=$FG$2,FG49=$FG$5,FG49=$FG$6),LHR3.1,"")</f>
        <v>0.25</v>
      </c>
      <c r="CB49" s="6">
        <f>IF(OR(FB49=$FB$1,FB49=$FB$5,EZ49&gt;0),LHR3.2,"")</f>
        <v>0.1</v>
      </c>
      <c r="CC49" s="6">
        <f>IF(OR(FB49=$FB$1,FB49=$FB$2,FB49=$FB$5,FB49=$FB$6,EZ49&gt;0),LHR3.3,"")</f>
        <v>0.15</v>
      </c>
      <c r="CD49" s="6" t="str">
        <f>IF(OR(EZ49&gt;0,GA49=$GA$1,FF49=$FF$5,FF49=$FF$6,FF49=$FF$1,FF49=$FF$2,GA49=$GA$2,GA49=$GA$3,GA49=$GA$4),LHR3.4,"")</f>
        <v/>
      </c>
      <c r="CE49" s="6">
        <f>IF(OR(EZ49&gt;0,GB49=$GB$1,FG49=$FG$5,FG49=$FG$6,FG49=$FG$1,FG49=$FG$2,GB49=$GB$2,GB49=$GB$3,GB49=$GB$4),LHR3.5,"")</f>
        <v>0.05</v>
      </c>
      <c r="CF49" s="6">
        <f>IF(OR(EY49=$EY$1,EY49=$EY$4,EY49=$EY$5,EY49=$EY$6,EY49=$EY$7,EZ49&gt;0),LHR3.6,"")</f>
        <v>0.05</v>
      </c>
      <c r="CG49" s="6" t="str">
        <f>IF(OR(EZ49&gt;0,FC49=$FC$1,FC49=$FC$2,FC49=$FC$3,FC49=$FC$4),LHR3.7,"")</f>
        <v/>
      </c>
      <c r="CH49" s="6" t="str">
        <f>IF(OR(GD49=$GD$1,GD49=$GD$3,EZ49&gt;0),LHR3.8,"")</f>
        <v/>
      </c>
      <c r="CI49" s="6" t="str">
        <f>IF(OR(EZ49&gt;0,FF49=$FF$2,FF49=$FF$6,FE49=$FE$2,FE49=$FE$6,FI49=$FI$2,FI49=$FI$6,FG49=$FG$2,FG49=$FG$6),LHR3.9,"")</f>
        <v/>
      </c>
      <c r="CJ49" s="6" t="str">
        <f>IF(OR(EZ49&gt;0,FA49&gt;0),LHR3.10,"")</f>
        <v/>
      </c>
      <c r="CK49" s="40">
        <f>IF(OR(EY49=$EY$1,EY49=$EY$6,EY49=$EY$7,EZ49&gt;0,FF49=$FF$1,FF49=$FF$2,FF49=$FF$5,FF49=$FF$6,FG49=$FG$1,FG49=$FG$2,FG49=$FG$5,FG49=$FG$6),LHR4.1,"")</f>
        <v>0.15</v>
      </c>
      <c r="CL49" s="6">
        <f>IF(OR(FB49=$FB$1,FB49=$FB$5,EZ49&gt;0),LHR4.2,"")</f>
        <v>0.15</v>
      </c>
      <c r="CM49" s="6" t="str">
        <f>IF(OR(EZ49&gt;0,GA49=$GA$2,GA49=$GA$4),LHR4.3,"")</f>
        <v/>
      </c>
      <c r="CN49" s="6" t="str">
        <f>IF(OR(EZ49&gt;0,GB49=$GB$2,GB49=$GB$4),LHR4.4,"")</f>
        <v/>
      </c>
      <c r="CO49" s="6" t="str">
        <f>IF(OR(EZ49&gt;0,FC49=$FC$1,FC49=$FC$3,FC49=$FC$4),LHR4.5,"")</f>
        <v/>
      </c>
      <c r="CP49" s="6" t="str">
        <f>IF(OR(GE49=$GE$1,GE49=$GE$2,GE49=$GE$4,GE49=$GE$5),LHR4.6,"")</f>
        <v/>
      </c>
      <c r="CQ49" s="6" t="str">
        <f>IF(OR(EZ49&gt;0,FF49=$FF$2,FF49=$FF$6,FE49=$FE$2,FE49=$FE$6,FI49=$FI$2,FI49=$FI$6,FG49=$FG$2,FG49=$FG$6),LHR4.7,"")</f>
        <v/>
      </c>
      <c r="CR49" s="6">
        <f>IF(OR(EZ49&gt;0,FG49=$FG$1,FG49=$FG$2,FG49=$FG$5,FG49=$FG$6),LHR4.8,"")</f>
        <v>0.1</v>
      </c>
      <c r="CS49" s="6" t="str">
        <f>IF(OR(FE49=$FE$1,FE49=$FE$2,FE49=$FE$5,FE49=$FE$6),LHR4.9,"")</f>
        <v/>
      </c>
      <c r="CT49" s="6" t="str">
        <f>IF(OR(FM49=$FM$1,FM49=$FM$3,EZ49&gt;0),LHR4.10,"")</f>
        <v/>
      </c>
      <c r="CU49" s="6" t="str">
        <f>IF(OR(GF49=$GF$2,GF49=$GF$6),LHR4.11,"")</f>
        <v/>
      </c>
      <c r="CV49" s="6" t="str">
        <f>IF(OR(EO49=$EO$1,EO49=$EO$3),LHR4.12,"")</f>
        <v/>
      </c>
      <c r="CW49" s="40">
        <f>IF(OR(EY49=$EY$1,EY49=$EY$7,EZ49&gt;0,FF49=$FF$1,FF49=$FF$2,FF49=$FF$5,FF49=$FF$6,FG49=$FG$1,FG49=$FG$2,FG49=$FG$5,FG49=$FG$6),LHR5.1,"")</f>
        <v>0.25</v>
      </c>
      <c r="CX49" s="6" t="str">
        <f>IF(AND(FZ49&gt;0,OR(EY49=$EY$1,EY49=$EY$4,EY49=$EY$5,EY49=$EY$6,EY49=$EY$7)),LHR5.2,"")</f>
        <v/>
      </c>
      <c r="CY49" s="6" t="str">
        <f>IF(OR(EZ49&gt;0,FC49=$FC$1,FC49=$FC$4),LHR5.3,"")</f>
        <v/>
      </c>
      <c r="CZ49" s="6" t="str">
        <f>IF(OR(GE49=$GE$1,GE49=$GE$3,GE49=$GE$4,GE49=$GE$6),LHR5.4,"")</f>
        <v/>
      </c>
      <c r="DA49" s="6" t="str">
        <f>IF(OR(EZ49&gt;0,FF49=$FF$2,FF49=$FF$6,FE49=$FE$2,FE49=$FE$6,FI49=$FI$2,FI49=$FI$6,FG49=$FG$2,FG49=$FG$6),LHR5.5,"")</f>
        <v/>
      </c>
      <c r="DB49" s="6" t="str">
        <f>IF(OR(FG49=$FG$2,FG49=$FG$6),LHR5.6,"")</f>
        <v/>
      </c>
      <c r="DC49" s="6" t="str">
        <f>IF(OR(FI49=$FI$1,FI49=$FI$2,FI49=$FI$5,FI49=$FI$6,FY49&gt;0),LHR5.7,"")</f>
        <v/>
      </c>
      <c r="DD49" s="6" t="str">
        <f>IF(OR(GC49=$GC$1,GC49=$GC$2),LHR5.8,"")</f>
        <v/>
      </c>
      <c r="DE49" s="38">
        <f>IF(OR(GF49="",GF49=$GF$3,GF49=$GF$4,GF49=$GF$7,GF49=$GF$8),LHR5.9,"")</f>
        <v>0.05</v>
      </c>
      <c r="DF49" s="7" t="str">
        <f>IF(E49&lt;2009,"N/A",IF(COUNTIF(BW49:DE49,"&lt;1")=35,"5",IF(COUNTIF(BW49:CV49,"&lt;1")=26,"4",IF(COUNTIF(BW49:CJ49,"&lt;1")=14,"3",IF(COUNTIF(BW49:BZ49,"&lt;1")=4,"2","1")))))</f>
        <v>2</v>
      </c>
      <c r="DG49" s="129">
        <f>IF(DF49="N/A","N/A",IF(DF49="1",SUM(BW49:BZ49)+1,IF(DF49="2",SUM(CA49:CJ49)+2,IF(DF49="3",SUM(CK49:CV49)+3,IF(DF49="4",SUM(CW49:DE49)+4,5)))))</f>
        <v>2.6</v>
      </c>
      <c r="DH49" s="41">
        <f>IF(OR(EY49=$EY$1,EY49=$EY$8,EZ49&gt;0,FF49=$FF$1,FF49=$FF$2,FF49=$FF$7,FF49=$FF$8,FG49=$FG$1,FG49=$FG$2,FG49=$FG$7,FG49=$FG$8),ES2.1,"")</f>
        <v>0.4</v>
      </c>
      <c r="DI49" s="6" t="str">
        <f>IF(OR(FB49=$FB$1,FB49=$FB$2,FB49=$FB$7,FB49=$FB$8,EZ49&gt;0),ES2.2,"")</f>
        <v/>
      </c>
      <c r="DJ49" s="6">
        <f>IF(OR(EY49=$EY$1,EY49=$EY$8,EZ49&gt;0,FF49=$FF$1,FF49=$FF$2,FF49=$FF$7,FF49=$FF$8,FG49=$FG$1,FG49=$FG$2,FG49=$FG$7,FG49=$FG$8),ES2.3,"")</f>
        <v>0.25</v>
      </c>
      <c r="DK49" s="6">
        <f>IF(OR(EY49=$EY$1,EY49=$EY$8,EZ49&gt;0,FF49=$FF$1,FF49=$FF$2,FF49=$FF$7,FF49=$FF$8,FG49=$FG$1,FG49=$FG$2,FG49=$FG$7,FG49=$FG$8),ES2.4,"")</f>
        <v>0.25</v>
      </c>
      <c r="DL49" s="40" t="str">
        <f>IF(OR(FB49=$FB$1,FB49=$FB$7,EZ49&gt;0),ES3.1,"")</f>
        <v/>
      </c>
      <c r="DM49" s="6" t="str">
        <f>IF(OR(FB49=$FB$1,FB49=$FB$2,FB49=$FB$7,FB49=$FB$8,EZ49&gt;0),ES3.2,"")</f>
        <v/>
      </c>
      <c r="DN49" s="6" t="str">
        <f>IF(OR(EZ49&gt;0,FF49=$FF$1,FF49=$FF$2,FF49=$FF$7,FF49=$FF$8,GA49=$GA$1,GA49=$GA$2,GA49=$GA$5,GA49=$GA$6),ES3.3,"")</f>
        <v/>
      </c>
      <c r="DO49" s="6" t="str">
        <f>IF(OR(EZ49&gt;0,FG49=$FG$1,FG49=$FG$2,FG49=$FG$7,FG49=$FG$8,GB49=$GB$1,GB49=$GB$2,GB49=$GB$5,GB49=$GB$6),ES3.4,"")</f>
        <v/>
      </c>
      <c r="DP49" s="6">
        <f>IF(OR(EY49=$EY$1,EY49=$EY$8,EZ49&gt;0),ES3.5,"")</f>
        <v>0.25</v>
      </c>
      <c r="DQ49" s="6" t="str">
        <f>IF(OR(EZ49&gt;0,FC49=$FC$1,FC49=$FC$5),ES3.6,"")</f>
        <v/>
      </c>
      <c r="DR49" s="6" t="str">
        <f>IF(OR(GD49=$GD$1,GD49=$GD$4,EZ49&gt;0),ES3.7,"")</f>
        <v/>
      </c>
      <c r="DS49" s="6" t="str">
        <f>IF(OR(EZ49&gt;0,FF49=$FF$2,FF49=$FF$8,FE49=$FE$2,FE49=$FE$8,FI49=$FI$2,FI49=$FI$8,FG49=$FG$2,FG49=$FG$8),ES3.8,"")</f>
        <v/>
      </c>
      <c r="DT49" s="6" t="str">
        <f>IF(OR(EZ49&gt;0),ES3.9,"")</f>
        <v/>
      </c>
      <c r="DU49" s="40" t="str">
        <f>IF(OR(FB49=$FB$1,FB49=$FB$7,EZ49&gt;0),ES4.1,"")</f>
        <v/>
      </c>
      <c r="DV49" s="6" t="str">
        <f>IF(OR(EZ49&gt;0,GA49=$GA$2,GA49=$GA$6),ES4.2,"")</f>
        <v/>
      </c>
      <c r="DW49" s="6" t="str">
        <f>IF(OR(EZ49&gt;0,GB49=$GB$2,GB49=$GB$6),ES4.3,"")</f>
        <v/>
      </c>
      <c r="DX49" s="6" t="str">
        <f>IF(OR(GE49=$GE$1,GE49=$GE$2,GE49=$GE$7,GE49=$GE$8),ES4.4,"")</f>
        <v/>
      </c>
      <c r="DY49" s="6" t="str">
        <f>IF(OR(EZ49&gt;0,FF49=$FF$2,FF49=$FF$8,FE49=$FE$2,FE49=$FE$8,FI49=$FI$2,FI49=$FI$8,FG49=$FG$2,FG49=$FG$8),ES4.5,"")</f>
        <v/>
      </c>
      <c r="DZ49" s="6" t="str">
        <f>IF(OR(EZ49&gt;0,FG49=$FG$1,FG49=$FG$2,FG49=$FG$7,FG49=$FG$8),ES4.6,"")</f>
        <v/>
      </c>
      <c r="EA49" s="6" t="str">
        <f>IF(OR(FE49=$FE$1,FE49=$FE$2,FE49=$FE$7,FE49=$FE$8),ES4.7,"")</f>
        <v/>
      </c>
      <c r="EB49" s="6" t="str">
        <f>IF(OR(FM49=$FM$1,FM49=$FM$4,EZ49&gt;0),ES4.8,"")</f>
        <v/>
      </c>
      <c r="EC49" s="6" t="str">
        <f>IF(OR(GF49=$GF$2,GF49=$GF$8),ES4.9,"")</f>
        <v/>
      </c>
      <c r="ED49" s="6" t="str">
        <f>IF(OR(EO49=$EO$1,EO49=$EO$3),ES4.10,"")</f>
        <v/>
      </c>
      <c r="EE49" s="40" t="str">
        <f>IF(OR(AND(FZ49&gt;0,EY49=$EY$1), AND(FZ49&gt;0,EY49=$EY$8)),ES5.1,"")</f>
        <v/>
      </c>
      <c r="EF49" s="6" t="str">
        <f>IF(OR(GE49=$GE$1,GE49=$GE$3,GE49=$GE$7,GE49=$GE$9),ES5.2,"")</f>
        <v/>
      </c>
      <c r="EG49" s="6" t="str">
        <f>IF(OR(EZ49&gt;0,FF49=$FF$2,FF49=$FF$8,FE49=$FE$2,FE49=$FE$8,FI49=$FI$2,FI49=$FI$8,FG49=$FG$2,FG49=$FG$8),ES5.3,"")</f>
        <v/>
      </c>
      <c r="EH49" s="6" t="str">
        <f>IF(OR(FG49=$FG$2,FG49=$FG$8),ES5.4,"")</f>
        <v/>
      </c>
      <c r="EI49" s="6" t="str">
        <f>IF(OR(FI49=$FI$1,FI49=$FI$2,FI49=$FI$7,FI49=$FI$8,FY49&gt;0),ES5.5,"")</f>
        <v/>
      </c>
      <c r="EJ49" s="6" t="str">
        <f>IF(OR(GC49=$GC$1,GC49=$GC$3),ES5.6,"")</f>
        <v/>
      </c>
      <c r="EK49" s="38">
        <f>IF(OR(GF49="",GF49=$GF$3,GF49=$GF$4,GF49=$GF$5,GF49=$GF$6),ES5.7,"")</f>
        <v>0.1</v>
      </c>
      <c r="EL49" s="104" t="str">
        <f>IF(E49&lt;2010,"N/A",IF(COUNTIF(DH49:EK49,"&lt;1")=30,"5",IF(COUNTIF(DH49:ED49,"&lt;1")=23,"4",IF(COUNTIF(DH49:DT49,"&lt;1")=13,"3",IF(COUNTIF(DH49:DK49,"&lt;1")=4,"2","1")))))</f>
        <v>1</v>
      </c>
      <c r="EM49" s="129">
        <f>IF(EL49="N/A","N/A",IF(EL49="1",SUM(DH49:DK49)+1,IF(EL49="2",SUM(DL49:DT49)+2,IF(EL49="3",SUM(DU49:ED49)+3,IF(EL49="4",SUM(EE49:EK49)+4,5)))))</f>
        <v>1.9</v>
      </c>
      <c r="EN49" s="1"/>
      <c r="EO49" s="43"/>
      <c r="EP49" s="1"/>
      <c r="EQ49" s="1" t="s">
        <v>1</v>
      </c>
      <c r="ER49" s="43"/>
      <c r="ES49" s="1" t="s">
        <v>3</v>
      </c>
      <c r="ET49" s="1" t="s">
        <v>1</v>
      </c>
      <c r="EU49" s="42" t="s">
        <v>1</v>
      </c>
      <c r="EV49" s="44"/>
      <c r="EW49" s="42" t="s">
        <v>24</v>
      </c>
      <c r="EX49" s="42" t="s">
        <v>1</v>
      </c>
      <c r="EY49" s="42" t="s">
        <v>5</v>
      </c>
      <c r="FB49" s="42" t="s">
        <v>40</v>
      </c>
      <c r="FC49" s="44"/>
      <c r="FE49" s="1"/>
      <c r="FG49" s="42" t="s">
        <v>41</v>
      </c>
      <c r="FI49" s="44"/>
      <c r="FJ49" s="42" t="s">
        <v>19</v>
      </c>
      <c r="FK49" s="1"/>
      <c r="FL49" s="1"/>
      <c r="FM49" s="1"/>
      <c r="FN49" s="1"/>
      <c r="FO49" s="1"/>
      <c r="FT49" s="1"/>
      <c r="FU49" s="1"/>
      <c r="FX49" s="44" t="s">
        <v>1</v>
      </c>
      <c r="FY49" s="1"/>
      <c r="FZ49" s="44"/>
      <c r="GA49" s="43"/>
      <c r="GB49" s="1"/>
      <c r="GC49" s="44"/>
      <c r="GF49" s="45"/>
      <c r="GG49" s="74"/>
      <c r="GH49" s="42">
        <f>COUNTIF(EO49:GF49,"*")</f>
        <v>11</v>
      </c>
    </row>
    <row r="50" spans="1:193" s="42" customFormat="1" x14ac:dyDescent="0.25">
      <c r="A50" s="42" t="e">
        <f>VLOOKUP(C50,Sheet1!$A$1:$B$65,2,)</f>
        <v>#N/A</v>
      </c>
      <c r="B50" s="46" t="s">
        <v>322</v>
      </c>
      <c r="C50" s="47" t="s">
        <v>195</v>
      </c>
      <c r="D50" s="47"/>
      <c r="E50" s="60">
        <v>2013</v>
      </c>
      <c r="F50" s="5">
        <f>IF(OR(ER50=$ER$1,ER50=$ER$2,ER50=$ER$3,ER50=$ER$6,ER50=$ER$7,ES50&gt;0,EW50&gt;0,EY50&gt;0,EU50&gt;0,EZ50&gt;0,FD50&gt;0,FF50&gt;0,FG50&gt;0,FI50&gt;0,FE50&gt;0),SM_2.1,"")</f>
        <v>0.2</v>
      </c>
      <c r="G50" s="5">
        <f>IF(OR(EO50=$EO$4,EQ50&gt;0,ER50=$ER$1, ER50=$ER$2,ER50=$ER$3,ER50=$ER$4,ES50&gt;0,EV50&gt;0,EZ50&gt;0,FD50&gt;0,FF50&gt;0,FG50&gt;0,FI50&gt;0,FE50&gt;0),SM_2.2,"")</f>
        <v>0.35</v>
      </c>
      <c r="H50" s="6">
        <f>IF(OR(EO50&gt;0,EP50&gt;0,EQ50&gt;0,ER50=$ER$1,ER50=$ER$2,ER50=$ER$3,ER50=$ER$4,ER50=$ER$6,ER50=$ER$7,ES50&gt;0,ET50&gt;0,EV50&gt;0,EZ50&gt;0,FD50&gt;0,FF50&gt;0,FG50&gt;0,FI50&gt;0,FE50&gt;0),SM_2.3,"")</f>
        <v>0.3</v>
      </c>
      <c r="I50" s="38">
        <f>IF(OR(ER50=$ER$1,ER50=$ER$2,ER50=$ER$3,ER50=$ER$6,ER50=$ER$7,ES50&gt;0,EW50=$EW$2,EW50=$EW$3,EW50=$EW$4,EY50&gt;0,EU50&gt;0,EZ50&gt;0,FD50&gt;0,FF50&gt;0,FG50&gt;0,FI50&gt;0,FE50&gt;0),SM_2.4,"")</f>
        <v>0.15</v>
      </c>
      <c r="J50" s="6">
        <f>IF(OR(ER50=$ER$3,EW50=$EW$2,EW50=$EW$3,EW50=$EW$4,EY50&gt;0,EU50&gt;0,EZ50&gt;0,FD50&gt;0,FF50&gt;0,FG50&gt;0,FI50&gt;0,FE50&gt;0),SM_3.1,"")</f>
        <v>0.3</v>
      </c>
      <c r="K50" s="6">
        <f>IF(OR(EZ50&gt;0,FD50&gt;0,FF50&gt;0,FG50&gt;0,FI50&gt;0,FE50&gt;0),SM_3.2,"")</f>
        <v>0.3</v>
      </c>
      <c r="L50" s="38">
        <f>IF(OR(ER50=$ER$1,ER50=$ER$3,ER50=$ER$6,ER50=$ER$7,EV50&gt;0,EW50=$EW$2,EW50=$EW$3,EW50=$EW$4,EY50&gt;0,EU50&gt;0,EZ50&gt;0,FD50&gt;0,FF50&gt;0,FG50&gt;0,FI50&gt;0,FE50&gt;0),SM_3.3,"")</f>
        <v>0.4</v>
      </c>
      <c r="M50" s="6">
        <f>IF(OR(ES50&gt;0,EU50&gt;1),SM_4.1,"")</f>
        <v>0.2</v>
      </c>
      <c r="N50" s="6">
        <f>IF(OR(EZ50&gt;0,FD50=$FD$2,FF50=$FF$2,FF50=$FF$4,FF50=$FF$6,FF50=$FF$8,FG50&gt;0,FI50&gt;0,FE50&gt;0),SM_4.2,"")</f>
        <v>0.2</v>
      </c>
      <c r="O50" s="6">
        <f>IF(OR(EZ50&gt;0,FD50=$FD$2,FE50=$FE$2,FE50=$FE$4,FE50=$FE$6,FE50=$FE$8,FF50=$FF$2,FF50=$FF$4,FF50=$FF$6,FF50=$FF$8,FG50=$FG$2,FG50=$FG$4,FG50=$FG$6,FG50=$FG$8,FI50=$FI$2,FI50=$FI$4,FI50=$FI$6,FI50=$FI$8),SM_4.3,"")</f>
        <v>0.2</v>
      </c>
      <c r="P50" s="6" t="str">
        <f>IF(OR(FD50&gt;0,FI50&gt;0),SM_4.4,"")</f>
        <v/>
      </c>
      <c r="Q50" s="38" t="str">
        <f>IF(OR(FQ50=$FQ$2,FQ50=$FQ$1),SM_4.5,"")</f>
        <v/>
      </c>
      <c r="R50" s="6" t="str">
        <f>IF(OR(ET50&gt;0),SM_5.1,"")</f>
        <v/>
      </c>
      <c r="S50" s="6" t="str">
        <f>IF(OR(FB50&gt;0),SM_5.2,"")</f>
        <v/>
      </c>
      <c r="T50" s="6" t="str">
        <f>IF(OR(FR50=$FR$1,FR50=$FR$2),SM_5.3,"")</f>
        <v/>
      </c>
      <c r="U50" s="38" t="str">
        <f>IF(OR(FY50&gt;0),SM_5.4,"")</f>
        <v/>
      </c>
      <c r="V50" s="94" t="str">
        <f>IF(COUNTIF(F50:U50,"&lt;1")=16,"5",IF(COUNTIF(F50:Q50,"&lt;1")=12,"4",IF(COUNTIF(F50:L50,"&lt;1")=7,"3",IF(COUNTIF(F50:I50,"&lt;1")=4,"2","1"))))</f>
        <v>3</v>
      </c>
      <c r="W50" s="129">
        <f>IF(V50="1",SUM(F50:I50)+1,IF(V50="2",SUM(J50:L50)+2,IF(V50="3",SUM(M50:Q50)+3,IF(V50="4",SUM(R50:U50)+4,5))))</f>
        <v>3.6</v>
      </c>
      <c r="X50" s="5">
        <f>IF(OR(EO50&gt;0,EP50&gt;0,EQ50&gt;0,ER50=$ER$1,ER50=$ER$2,ER50=$ER$3,ER50=$ER$4,ER50=$ER$6,ER50=$ER$7,ER50=$ER$8,ES50&gt;0,ET50&gt;0,EV50&gt;0,EZ50&gt;0,FD50&gt;0,FF50&gt;0,FG50&gt;0,FI50&gt;0,FE50&gt;0),SS_2.1,"")</f>
        <v>0.2</v>
      </c>
      <c r="Y50" s="5" t="str">
        <f>IF(OR(EO50=$EO$1,ER50=$ER$1,ER50=$ER$6,ER50=$ER$7,ER50=$ER$8,FJ50&gt;0),SS_2.2,"")</f>
        <v/>
      </c>
      <c r="Z50" s="38" t="str">
        <f>IF(OR(FJ50&gt;0,FO50&gt;0),SS_2.3,"")</f>
        <v/>
      </c>
      <c r="AA50" s="5" t="str">
        <f>IF(OR(FN50&gt;0,FJ50=$FJ$2,FJ50=$FJ$3),SS_3.1,"")</f>
        <v/>
      </c>
      <c r="AB50" s="6" t="str">
        <f>IF(OR(FK50&gt;0),SS_3.2,"")</f>
        <v/>
      </c>
      <c r="AC50" s="38">
        <f>IF(OR(ES50&gt;0,ER50=$ER$1,ER50=$ER$4,ER50=$ER$8,FL50&gt;0),SS_3.3,"")</f>
        <v>0.4</v>
      </c>
      <c r="AD50" s="6" t="str">
        <f>IF(AND(FK50&gt;0,FJ50=$FJ$2,FJ50=$FJ$3),SS_4.1,"")</f>
        <v/>
      </c>
      <c r="AE50" s="6">
        <f>IF(OR(FJ50=$FJ$2,FJ50=$FJ$3,EZ50&gt;0,FN50&gt;0),SS_4.2,"")</f>
        <v>0.2</v>
      </c>
      <c r="AF50" s="6">
        <f>IF(OR(EU50&gt;0,EW50=$EW$2,EW50=$EW$3,EW50=$EW$4,EY50&gt;0,EZ50&gt;0),SS_4.3,"")</f>
        <v>0.2</v>
      </c>
      <c r="AG50" s="6">
        <f>IF(OR(FJ50=$FJ$3,FQ50&gt;0,EZ50&gt;0),SS_4.4,"")</f>
        <v>0.1</v>
      </c>
      <c r="AH50" s="6">
        <f>IF(OR(FE50&gt;0,FF50&gt;0,FG50&gt;0,FD50&gt;0,EZ50&gt;0,FI50&gt;0),SS_4.5,"")</f>
        <v>0.2</v>
      </c>
      <c r="AI50" s="38" t="str">
        <f>IF(OR(EV50&gt;0,FZ50&gt;0,FH50&gt;0,FD50&gt;0,FI50&gt;0),SS_4.6,"")</f>
        <v/>
      </c>
      <c r="AJ50" s="5" t="str">
        <f>IF(OR(FK50=$FK$3,FZ50=$FZ$1),SS_5.1,"")</f>
        <v/>
      </c>
      <c r="AK50" s="6" t="str">
        <f>IF(OR(FZ50=$FZ$1,FZ50=$FZ$2,FZ50=$FZ$4,FZ50=$FZ$5,FZ50=$FZ$7),SS_5.2,"")</f>
        <v/>
      </c>
      <c r="AL50" s="6" t="str">
        <f>IF(OR(FZ50=$FZ$4,FY50&gt;0,ER50=$ER$8),SS_5.3,"")</f>
        <v/>
      </c>
      <c r="AM50" s="6" t="str">
        <f>IF(FP50&gt;0,SS_5.4,"")</f>
        <v/>
      </c>
      <c r="AN50" s="94" t="str">
        <f>IF(COUNTIF(X50:AM50,"&lt;1")=16,"5",IF(COUNTIF(X50:AI50,"&lt;1")=12,"4",IF(COUNTIF(X50:AC50,"&lt;1")=6,"3",IF(COUNTIF(X50:Z50,"&lt;1")=3,"2","1"))))</f>
        <v>1</v>
      </c>
      <c r="AO50" s="129">
        <f>IF(AN50="1",SUM(X50:Z50)+1,IF(AN50="2",SUM(AA50:AC50)+2,IF(AN50="3",SUM(AD50:AI50)+3,IF(AN50="4",SUM(AJ50:AM50)+4,5))))</f>
        <v>1.2</v>
      </c>
      <c r="AP50" s="5">
        <f>IF(OR(ES50&gt;0,ER50=$ER$1,EO50&gt;0,EP50&gt;0,EQ50&gt;0,EU50&gt;0,EV50&gt;0,FV50&gt;0,FD50&gt;0),CM2.1,"")</f>
        <v>0.25</v>
      </c>
      <c r="AQ50" s="6">
        <f>IF(OR(ES50&gt;0,ER50=$ER$1,ER50=$ER$5,ER50=$ER$3,ER50=$ER$8,ER50=$ER$9,FS50=$FS$3,FS50=$FS$4),CM2.2,"")</f>
        <v>0.25</v>
      </c>
      <c r="AR50" s="6">
        <f>IF(OR(ES50&gt;0,ER50&gt;0,FV50&gt;0),CM2.3,"")</f>
        <v>0.25</v>
      </c>
      <c r="AS50" s="38">
        <f>IF(OR(ES50&gt;0,ER50=$ER$1,ER50=$ER$3,ER50=$ER$8,ER50=$ER$9,FT50&gt;0),CM2.4,"")</f>
        <v>0.25</v>
      </c>
      <c r="AT50" s="6" t="str">
        <f>IF(OR(FS50&gt;0),CM3.1,"")</f>
        <v/>
      </c>
      <c r="AU50" s="6" t="str">
        <f>IF(ER50=$ER$9,CM3.2,"")</f>
        <v/>
      </c>
      <c r="AV50" s="6" t="str">
        <f>IF(OR(FS50=$FS$3,FS50=$FS$4),CM3.3,"")</f>
        <v/>
      </c>
      <c r="AW50" s="6" t="str">
        <f>IF(OR(FQ50=$FQ$1,FQ50=$FQ$4,FR50=$FR$1,FR50=$FR$4),CM3.4,"")</f>
        <v/>
      </c>
      <c r="AX50" s="38" t="str">
        <f>IF(OR(FZ50=$FZ$1,FZ50=$FZ$2,FT50=$FT$3,FT50=$FT$2),CM3.5,"")</f>
        <v/>
      </c>
      <c r="AY50" s="6" t="str">
        <f>IF(OR(FS50&gt;0),CM4.1,"")</f>
        <v/>
      </c>
      <c r="AZ50" s="6" t="str">
        <f>IF(OR(FV50=$FV$2),CM4.2,"")</f>
        <v/>
      </c>
      <c r="BA50" s="38" t="str">
        <f>IF(OR(FZ50&gt;0,FT50=$FT$3),CM4.3,"")</f>
        <v/>
      </c>
      <c r="BB50" s="6" t="str">
        <f>IF(OR(FT50=$FT$3,FV50=$FV$3),CM5.1,"")</f>
        <v/>
      </c>
      <c r="BC50" s="6" t="str">
        <f>IF(OR(AND(FX50&gt;0,FQ50=$FQ$4), AND(FX50&gt;0,FQ50=$FQ$1)),CM5.2,"")</f>
        <v/>
      </c>
      <c r="BD50" s="6" t="str">
        <f>IF(OR(FZ50&gt;0),CM5.3,"")</f>
        <v/>
      </c>
      <c r="BE50" s="38" t="str">
        <f>IF(FU50=$FU$2,CM5.4,"")</f>
        <v/>
      </c>
      <c r="BF50" s="94" t="str">
        <f>IF(COUNTIF(AP50:BE50,"&lt;1")=16,"5",IF(COUNTIF(AP50:BA50,"&lt;1")=12,"4",IF(COUNTIF(AP50:AX50,"&lt;1")=9,"3",IF(COUNTIF(AP50:AS50,"&lt;1")=4,"2","1"))))</f>
        <v>2</v>
      </c>
      <c r="BG50" s="129">
        <f>IF(BF50="1",SUM(AP50:AS50)+1,IF(BF50="2",SUM(AT50:AX50)+2,IF(BF50="3",SUM(AY50:BA50)+3,IF(BF50="4",SUM(BB50:BE50)+4,5))))</f>
        <v>2</v>
      </c>
      <c r="BH50" s="5">
        <f>IF(OR(ER50=$ER$1,ER50=$ER$6,ER50=$ER$7,ER50=$ER$9,ES50&gt;0,EX50&gt;0,FD50&gt;0,FZ50&gt;0,EW50&gt;0,EY50&gt;0,EZ50&gt;0,EV50&gt;0,EU50&gt;0,FE50&gt;0,FF50&gt;0,FG50&gt;0,FI50&gt;0),SRM2.1,"")</f>
        <v>0.4</v>
      </c>
      <c r="BI50" s="5">
        <f>IF(OR(FD50&gt;0,FZ50&gt;0,ER50=$ER$7,EW50&gt;0,EX50&gt;0,EY50&gt;0,EZ50&gt;0,FE50&gt;0,FF50&gt;0,FG50&gt;0,FI50&gt;0),SRM2.2,"")</f>
        <v>0.4</v>
      </c>
      <c r="BJ50" s="6" t="str">
        <f>IF(OR(FX50&gt;0,FZ50&gt;0),SRM2.3,"")</f>
        <v/>
      </c>
      <c r="BK50" s="6">
        <f>IF(OR(FF50&gt;0,FD50&gt;0,FE50&gt;0,FZ50&gt;0,FG50&gt;0,FI50&gt;0),SRM2.4,"")</f>
        <v>0.2</v>
      </c>
      <c r="BL50" s="39">
        <f>IF(OR(FD50&gt;0,FZ50&gt;0,ER50=$ER$7,FE50&gt;0,FF50&gt;0,FG50&gt;0,FI50&gt;0,FP50&gt;0),SRM3.1,"")</f>
        <v>0.4</v>
      </c>
      <c r="BM50" s="6">
        <f>IF(OR(FD50&gt;0,FZ50&gt;0,ER50=$ER$7,EW50=$EW$2,EW50=$EW$3,EW50=$EW$4,EX50&gt;0,EY50&gt;0,EZ50&gt;0,FE50&gt;0,FF50&gt;0,FG50&gt;0,FI50&gt;0),SRM3.2,"")</f>
        <v>0.5</v>
      </c>
      <c r="BN50" s="6" t="str">
        <f>IF(OR(FP50&gt;0,FZ50&gt;0),SRM3.3,"")</f>
        <v/>
      </c>
      <c r="BO50" s="40" t="str">
        <f>IF(OR(FZ50&gt;1),SRM4.1,"")</f>
        <v/>
      </c>
      <c r="BP50" s="6" t="str">
        <f>IF(OR(ER50=$ER$8,ER50=$ER$9,EV50&gt;0,FQ50&gt;0,FR50&gt;0),SRM4.2,"")</f>
        <v/>
      </c>
      <c r="BQ50" s="6" t="str">
        <f>IF(OR(FW50&gt;0),SRM4.3,"")</f>
        <v/>
      </c>
      <c r="BR50" s="40" t="str">
        <f>IF(OR(GD50&gt;0,GE50&gt;0),SRM5.1,"")</f>
        <v/>
      </c>
      <c r="BS50" s="6" t="str">
        <f>IF(OR(ER50=$ER$8,ER50=$ER$9,FZ50&gt;0),SRM5.2,"")</f>
        <v/>
      </c>
      <c r="BT50" s="6" t="str">
        <f>IF(OR(ER50=$ER$8,ER50=$ER$9,FY50&gt;0,FZ50&gt;0),SRM5.3,"")</f>
        <v/>
      </c>
      <c r="BU50" s="94" t="str">
        <f>IF(COUNTIF(BH50:BT50,"&lt;1")=13,"5",IF(COUNTIF(BH50:BQ50,"&lt;1")=10,"4",IF(COUNTIF(BH50:BN50,"&lt;1")=7,"3",IF(COUNTIF(BH50:BK50,"&lt;1")=4,"2","1"))))</f>
        <v>1</v>
      </c>
      <c r="BV50" s="129">
        <f>IF(BU50="1",SUM(BH50:BK50)+1,IF(BU50="2",SUM(BL50:BN50)+2,IF(BU50="3",SUM(BO50:BQ50)+3,IF(BU50="4",SUM(BR50:BT50)+4,5))))</f>
        <v>2</v>
      </c>
      <c r="BW50" s="41">
        <f>IF(OR(EY50=$EY$1,EY50=$EY$4,EY50=$EY$5,EY50=$EY$6,EY50=$EY$7,EZ50&gt;0,FF50=$FF$1,FF50=$FF$2,FF50=$FF$5,FF50=$FF$6,FG50=$FG$1,FG50=$FG$2,FG50=$FG$5,FG50=$FG$6),LHR2.1,"")</f>
        <v>0.4</v>
      </c>
      <c r="BX50" s="6">
        <f>IF(OR(FB50=$FB$1,FB50=$FB$2,FB50=$FB$5,FB50=$FB$6,EZ50&gt;0),LHR2.2,"")</f>
        <v>0.1</v>
      </c>
      <c r="BY50" s="6">
        <f>IF(OR(EY50=$EY$1,EY50=$EY$4,EY50=$EY$5,EY50=$EY$6,EY50=$EY$7,EZ50&gt;0,FF50=$FF$1,FF50=$FF$2,FF50=$FF$5,FF50=$FF$6,FG50=$FG$1,FG50=$FG$2,FG50=$FG$5,FG50=$FG$6),LHR2.3,"")</f>
        <v>0.25</v>
      </c>
      <c r="BZ50" s="6">
        <f>IF(OR(EY50=$EY$1,EY50=$EY$4,EY50=$EY$5,EY50=$EY$6,EY50=$EY$7,EZ50&gt;0,FF50=$FF$1,FF50=$FF$2,FF50=$FF$5,FF50=$FF$6,FG50=$FG$1,FG50=$FG$2,FG50=$FG$5,FG50=$FG$6),LHR2.4,"")</f>
        <v>0.25</v>
      </c>
      <c r="CA50" s="40">
        <f>IF(OR(EY50=$EY$1,EY50=$EY$5,EY50=$EY$6,EY50=$EY$7,EZ50&gt;0,FF50=$FF$1,FF50=$FF$2,FF50=$FF$5,FF50=$FF$6,FG50=$FG$1,FG50=$FG$2,FG50=$FG$5,FG50=$FG$6),LHR3.1,"")</f>
        <v>0.25</v>
      </c>
      <c r="CB50" s="6">
        <f>IF(OR(FB50=$FB$1,FB50=$FB$5,EZ50&gt;0),LHR3.2,"")</f>
        <v>0.1</v>
      </c>
      <c r="CC50" s="6">
        <f>IF(OR(FB50=$FB$1,FB50=$FB$2,FB50=$FB$5,FB50=$FB$6,EZ50&gt;0),LHR3.3,"")</f>
        <v>0.15</v>
      </c>
      <c r="CD50" s="6">
        <f>IF(OR(EZ50&gt;0,GA50=$GA$1,FF50=$FF$5,FF50=$FF$6,FF50=$FF$1,FF50=$FF$2,GA50=$GA$2,GA50=$GA$3,GA50=$GA$4),LHR3.4,"")</f>
        <v>0.05</v>
      </c>
      <c r="CE50" s="6">
        <f>IF(OR(EZ50&gt;0,GB50=$GB$1,FG50=$FG$5,FG50=$FG$6,FG50=$FG$1,FG50=$FG$2,GB50=$GB$2,GB50=$GB$3,GB50=$GB$4),LHR3.5,"")</f>
        <v>0.05</v>
      </c>
      <c r="CF50" s="6">
        <f>IF(OR(EY50=$EY$1,EY50=$EY$4,EY50=$EY$5,EY50=$EY$6,EY50=$EY$7,EZ50&gt;0),LHR3.6,"")</f>
        <v>0.05</v>
      </c>
      <c r="CG50" s="6">
        <f>IF(OR(EZ50&gt;0,FC50=$FC$1,FC50=$FC$2,FC50=$FC$3,FC50=$FC$4),LHR3.7,"")</f>
        <v>0.05</v>
      </c>
      <c r="CH50" s="6">
        <f>IF(OR(GD50=$GD$1,GD50=$GD$3,EZ50&gt;0),LHR3.8,"")</f>
        <v>0.05</v>
      </c>
      <c r="CI50" s="6">
        <f>IF(OR(EZ50&gt;0,FF50=$FF$2,FF50=$FF$6,FE50=$FE$2,FE50=$FE$6,FI50=$FI$2,FI50=$FI$6,FG50=$FG$2,FG50=$FG$6),LHR3.9,"")</f>
        <v>0.2</v>
      </c>
      <c r="CJ50" s="6">
        <f>IF(OR(EZ50&gt;0,FA50&gt;0),LHR3.10,"")</f>
        <v>0.05</v>
      </c>
      <c r="CK50" s="40">
        <f>IF(OR(EY50=$EY$1,EY50=$EY$6,EY50=$EY$7,EZ50&gt;0,FF50=$FF$1,FF50=$FF$2,FF50=$FF$5,FF50=$FF$6,FG50=$FG$1,FG50=$FG$2,FG50=$FG$5,FG50=$FG$6),LHR4.1,"")</f>
        <v>0.15</v>
      </c>
      <c r="CL50" s="6">
        <f>IF(OR(FB50=$FB$1,FB50=$FB$5,EZ50&gt;0),LHR4.2,"")</f>
        <v>0.15</v>
      </c>
      <c r="CM50" s="6">
        <f>IF(OR(EZ50&gt;0,GA50=$GA$2,GA50=$GA$4),LHR4.3,"")</f>
        <v>0.05</v>
      </c>
      <c r="CN50" s="6">
        <f>IF(OR(EZ50&gt;0,GB50=$GB$2,GB50=$GB$4),LHR4.4,"")</f>
        <v>0.05</v>
      </c>
      <c r="CO50" s="6">
        <f>IF(OR(EZ50&gt;0,FC50=$FC$1,FC50=$FC$3,FC50=$FC$4),LHR4.5,"")</f>
        <v>0.1</v>
      </c>
      <c r="CP50" s="6" t="str">
        <f>IF(OR(GE50=$GE$1,GE50=$GE$2,GE50=$GE$4,GE50=$GE$5),LHR4.6,"")</f>
        <v/>
      </c>
      <c r="CQ50" s="6">
        <f>IF(OR(EZ50&gt;0,FF50=$FF$2,FF50=$FF$6,FE50=$FE$2,FE50=$FE$6,FI50=$FI$2,FI50=$FI$6,FG50=$FG$2,FG50=$FG$6),LHR4.7,"")</f>
        <v>0.1</v>
      </c>
      <c r="CR50" s="6">
        <f>IF(OR(EZ50&gt;0,FG50=$FG$1,FG50=$FG$2,FG50=$FG$5,FG50=$FG$6),LHR4.8,"")</f>
        <v>0.1</v>
      </c>
      <c r="CS50" s="6">
        <f>IF(OR(FE50=$FE$1,FE50=$FE$2,FE50=$FE$5,FE50=$FE$6),LHR4.9,"")</f>
        <v>0.1</v>
      </c>
      <c r="CT50" s="6">
        <f>IF(OR(FM50=$FM$1,FM50=$FM$3,EZ50&gt;0),LHR4.10,"")</f>
        <v>0.05</v>
      </c>
      <c r="CU50" s="6" t="str">
        <f>IF(OR(GF50=$GF$2,GF50=$GF$6),LHR4.11,"")</f>
        <v/>
      </c>
      <c r="CV50" s="6" t="str">
        <f>IF(OR(EO50=$EO$1,EO50=$EO$3),LHR4.12,"")</f>
        <v/>
      </c>
      <c r="CW50" s="40">
        <f>IF(OR(EY50=$EY$1,EY50=$EY$7,EZ50&gt;0,FF50=$FF$1,FF50=$FF$2,FF50=$FF$5,FF50=$FF$6,FG50=$FG$1,FG50=$FG$2,FG50=$FG$5,FG50=$FG$6),LHR5.1,"")</f>
        <v>0.25</v>
      </c>
      <c r="CX50" s="6" t="str">
        <f>IF(AND(FZ50&gt;0,OR(EY50=$EY$1,EY50=$EY$4,EY50=$EY$5,EY50=$EY$6,EY50=$EY$7)),LHR5.2,"")</f>
        <v/>
      </c>
      <c r="CY50" s="6">
        <f>IF(OR(EZ50&gt;0,FC50=$FC$1,FC50=$FC$4),LHR5.3,"")</f>
        <v>0.05</v>
      </c>
      <c r="CZ50" s="6" t="str">
        <f>IF(OR(GE50=$GE$1,GE50=$GE$3,GE50=$GE$4,GE50=$GE$6),LHR5.4,"")</f>
        <v/>
      </c>
      <c r="DA50" s="6">
        <f>IF(OR(EZ50&gt;0,FF50=$FF$2,FF50=$FF$6,FE50=$FE$2,FE50=$FE$6,FI50=$FI$2,FI50=$FI$6,FG50=$FG$2,FG50=$FG$6),LHR5.5,"")</f>
        <v>0.1</v>
      </c>
      <c r="DB50" s="6" t="str">
        <f>IF(OR(FG50=$FG$2,FG50=$FG$6),LHR5.6,"")</f>
        <v/>
      </c>
      <c r="DC50" s="6" t="str">
        <f>IF(OR(FI50=$FI$1,FI50=$FI$2,FI50=$FI$5,FI50=$FI$6,FY50&gt;0),LHR5.7,"")</f>
        <v/>
      </c>
      <c r="DD50" s="6" t="str">
        <f>IF(OR(GC50=$GC$1,GC50=$GC$2),LHR5.8,"")</f>
        <v/>
      </c>
      <c r="DE50" s="38">
        <f>IF(OR(GF50="",GF50=$GF$3,GF50=$GF$4,GF50=$GF$7,GF50=$GF$8),LHR5.9,"")</f>
        <v>0.05</v>
      </c>
      <c r="DF50" s="7" t="str">
        <f>IF(E50&lt;2009,"N/A",IF(COUNTIF(BW50:DE50,"&lt;1")=35,"5",IF(COUNTIF(BW50:CV50,"&lt;1")=26,"4",IF(COUNTIF(BW50:CJ50,"&lt;1")=14,"3",IF(COUNTIF(BW50:BZ50,"&lt;1")=4,"2","1")))))</f>
        <v>3</v>
      </c>
      <c r="DG50" s="129">
        <f>IF(DF50="N/A","N/A",IF(DF50="1",SUM(BW50:BZ50)+1,IF(DF50="2",SUM(CA50:CJ50)+2,IF(DF50="3",SUM(CK50:CV50)+3,IF(DF50="4",SUM(CW50:DE50)+4,5)))))</f>
        <v>3.85</v>
      </c>
      <c r="DH50" s="41">
        <f>IF(OR(EY50=$EY$1,EY50=$EY$8,EZ50&gt;0,FF50=$FF$1,FF50=$FF$2,FF50=$FF$7,FF50=$FF$8,FG50=$FG$1,FG50=$FG$2,FG50=$FG$7,FG50=$FG$8),ES2.1,"")</f>
        <v>0.4</v>
      </c>
      <c r="DI50" s="6">
        <f>IF(OR(FB50=$FB$1,FB50=$FB$2,FB50=$FB$7,FB50=$FB$8,EZ50&gt;0),ES2.2,"")</f>
        <v>0.1</v>
      </c>
      <c r="DJ50" s="6">
        <f>IF(OR(EY50=$EY$1,EY50=$EY$8,EZ50&gt;0,FF50=$FF$1,FF50=$FF$2,FF50=$FF$7,FF50=$FF$8,FG50=$FG$1,FG50=$FG$2,FG50=$FG$7,FG50=$FG$8),ES2.3,"")</f>
        <v>0.25</v>
      </c>
      <c r="DK50" s="6">
        <f>IF(OR(EY50=$EY$1,EY50=$EY$8,EZ50&gt;0,FF50=$FF$1,FF50=$FF$2,FF50=$FF$7,FF50=$FF$8,FG50=$FG$1,FG50=$FG$2,FG50=$FG$7,FG50=$FG$8),ES2.4,"")</f>
        <v>0.25</v>
      </c>
      <c r="DL50" s="40">
        <f>IF(OR(FB50=$FB$1,FB50=$FB$7,EZ50&gt;0),ES3.1,"")</f>
        <v>0.1</v>
      </c>
      <c r="DM50" s="6">
        <f>IF(OR(FB50=$FB$1,FB50=$FB$2,FB50=$FB$7,FB50=$FB$8,EZ50&gt;0),ES3.2,"")</f>
        <v>0.15</v>
      </c>
      <c r="DN50" s="6">
        <f>IF(OR(EZ50&gt;0,FF50=$FF$1,FF50=$FF$2,FF50=$FF$7,FF50=$FF$8,GA50=$GA$1,GA50=$GA$2,GA50=$GA$5,GA50=$GA$6),ES3.3,"")</f>
        <v>0.05</v>
      </c>
      <c r="DO50" s="6">
        <f>IF(OR(EZ50&gt;0,FG50=$FG$1,FG50=$FG$2,FG50=$FG$7,FG50=$FG$8,GB50=$GB$1,GB50=$GB$2,GB50=$GB$5,GB50=$GB$6),ES3.4,"")</f>
        <v>0.05</v>
      </c>
      <c r="DP50" s="6">
        <f>IF(OR(EY50=$EY$1,EY50=$EY$8,EZ50&gt;0),ES3.5,"")</f>
        <v>0.25</v>
      </c>
      <c r="DQ50" s="6">
        <f>IF(OR(EZ50&gt;0,FC50=$FC$1,FC50=$FC$5),ES3.6,"")</f>
        <v>0.05</v>
      </c>
      <c r="DR50" s="6">
        <f>IF(OR(GD50=$GD$1,GD50=$GD$4,EZ50&gt;0),ES3.7,"")</f>
        <v>0.1</v>
      </c>
      <c r="DS50" s="6">
        <f>IF(OR(EZ50&gt;0,FF50=$FF$2,FF50=$FF$8,FE50=$FE$2,FE50=$FE$8,FI50=$FI$2,FI50=$FI$8,FG50=$FG$2,FG50=$FG$8),ES3.8,"")</f>
        <v>0.2</v>
      </c>
      <c r="DT50" s="6">
        <f>IF(OR(EZ50&gt;0),ES3.9,"")</f>
        <v>0.05</v>
      </c>
      <c r="DU50" s="40">
        <f>IF(OR(FB50=$FB$1,FB50=$FB$7,EZ50&gt;0),ES4.1,"")</f>
        <v>0.2</v>
      </c>
      <c r="DV50" s="6">
        <f>IF(OR(EZ50&gt;0,GA50=$GA$2,GA50=$GA$6),ES4.2,"")</f>
        <v>0.05</v>
      </c>
      <c r="DW50" s="6">
        <f>IF(OR(EZ50&gt;0,GB50=$GB$2,GB50=$GB$6),ES4.3,"")</f>
        <v>0.1</v>
      </c>
      <c r="DX50" s="6" t="str">
        <f>IF(OR(GE50=$GE$1,GE50=$GE$2,GE50=$GE$7,GE50=$GE$8),ES4.4,"")</f>
        <v/>
      </c>
      <c r="DY50" s="6">
        <f>IF(OR(EZ50&gt;0,FF50=$FF$2,FF50=$FF$8,FE50=$FE$2,FE50=$FE$8,FI50=$FI$2,FI50=$FI$8,FG50=$FG$2,FG50=$FG$8),ES4.5,"")</f>
        <v>0.1</v>
      </c>
      <c r="DZ50" s="6">
        <f>IF(OR(EZ50&gt;0,FG50=$FG$1,FG50=$FG$2,FG50=$FG$7,FG50=$FG$8),ES4.6,"")</f>
        <v>0.1</v>
      </c>
      <c r="EA50" s="6">
        <f>IF(OR(FE50=$FE$1,FE50=$FE$2,FE50=$FE$7,FE50=$FE$8),ES4.7,"")</f>
        <v>0.1</v>
      </c>
      <c r="EB50" s="6">
        <f>IF(OR(FM50=$FM$1,FM50=$FM$4,EZ50&gt;0),ES4.8,"")</f>
        <v>0.1</v>
      </c>
      <c r="EC50" s="6" t="str">
        <f>IF(OR(GF50=$GF$2,GF50=$GF$8),ES4.9,"")</f>
        <v/>
      </c>
      <c r="ED50" s="6" t="str">
        <f>IF(OR(EO50=$EO$1,EO50=$EO$3),ES4.10,"")</f>
        <v/>
      </c>
      <c r="EE50" s="40" t="str">
        <f>IF(OR(AND(FZ50&gt;0,EY50=$EY$1), AND(FZ50&gt;0,EY50=$EY$8)),ES5.1,"")</f>
        <v/>
      </c>
      <c r="EF50" s="6" t="str">
        <f>IF(OR(GE50=$GE$1,GE50=$GE$3,GE50=$GE$7,GE50=$GE$9),ES5.2,"")</f>
        <v/>
      </c>
      <c r="EG50" s="6">
        <f>IF(OR(EZ50&gt;0,FF50=$FF$2,FF50=$FF$8,FE50=$FE$2,FE50=$FE$8,FI50=$FI$2,FI50=$FI$8,FG50=$FG$2,FG50=$FG$8),ES5.3,"")</f>
        <v>0.15</v>
      </c>
      <c r="EH50" s="6" t="str">
        <f>IF(OR(FG50=$FG$2,FG50=$FG$8),ES5.4,"")</f>
        <v/>
      </c>
      <c r="EI50" s="6" t="str">
        <f>IF(OR(FI50=$FI$1,FI50=$FI$2,FI50=$FI$7,FI50=$FI$8,FY50&gt;0),ES5.5,"")</f>
        <v/>
      </c>
      <c r="EJ50" s="6" t="str">
        <f>IF(OR(GC50=$GC$1,GC50=$GC$3),ES5.6,"")</f>
        <v/>
      </c>
      <c r="EK50" s="38">
        <f>IF(OR(GF50="",GF50=$GF$3,GF50=$GF$4,GF50=$GF$5,GF50=$GF$6),ES5.7,"")</f>
        <v>0.1</v>
      </c>
      <c r="EL50" s="104" t="str">
        <f>IF(E50&lt;2010,"N/A",IF(COUNTIF(DH50:EK50,"&lt;1")=30,"5",IF(COUNTIF(DH50:ED50,"&lt;1")=23,"4",IF(COUNTIF(DH50:DT50,"&lt;1")=13,"3",IF(COUNTIF(DH50:DK50,"&lt;1")=4,"2","1")))))</f>
        <v>3</v>
      </c>
      <c r="EM50" s="129">
        <f>IF(EL50="N/A","N/A",IF(EL50="1",SUM(DH50:DK50)+1,IF(EL50="2",SUM(DL50:DT50)+2,IF(EL50="3",SUM(DU50:ED50)+3,IF(EL50="4",SUM(EE50:EK50)+4,5)))))</f>
        <v>3.75</v>
      </c>
      <c r="EN50" s="1"/>
      <c r="EO50" s="43"/>
      <c r="EP50" s="1"/>
      <c r="EQ50" s="1"/>
      <c r="ER50" s="43"/>
      <c r="ES50" s="1" t="s">
        <v>3</v>
      </c>
      <c r="ET50" s="1"/>
      <c r="EV50" s="44"/>
      <c r="EW50" s="42" t="s">
        <v>24</v>
      </c>
      <c r="EY50" s="42" t="s">
        <v>5</v>
      </c>
      <c r="EZ50" s="42" t="s">
        <v>1</v>
      </c>
      <c r="FC50" s="44"/>
      <c r="FE50" s="1" t="s">
        <v>18</v>
      </c>
      <c r="FF50" s="42" t="s">
        <v>8</v>
      </c>
      <c r="FI50" s="44"/>
      <c r="FK50" s="1"/>
      <c r="FL50" s="1"/>
      <c r="FM50" s="1"/>
      <c r="FN50" s="1"/>
      <c r="FO50" s="1"/>
      <c r="FT50" s="1"/>
      <c r="FU50" s="1"/>
      <c r="FX50" s="44"/>
      <c r="FY50" s="1"/>
      <c r="FZ50" s="44"/>
      <c r="GA50" s="43"/>
      <c r="GB50" s="1"/>
      <c r="GC50" s="44"/>
      <c r="GF50" s="45"/>
      <c r="GG50" s="74"/>
      <c r="GH50" s="42">
        <f>COUNTIF(EO50:GF50,"*")</f>
        <v>6</v>
      </c>
    </row>
    <row r="51" spans="1:193" s="42" customFormat="1" x14ac:dyDescent="0.25">
      <c r="A51" s="42" t="str">
        <f>VLOOKUP(C51,Sheet1!$A$1:$B$65,2,)</f>
        <v>HS</v>
      </c>
      <c r="B51" s="46" t="s">
        <v>196</v>
      </c>
      <c r="C51" s="47" t="s">
        <v>197</v>
      </c>
      <c r="D51" s="47"/>
      <c r="E51" s="60">
        <v>2013</v>
      </c>
      <c r="F51" s="5">
        <f>IF(OR(ER51=$ER$1,ER51=$ER$2,ER51=$ER$3,ER51=$ER$6,ER51=$ER$7,ES51&gt;0,EW51&gt;0,EY51&gt;0,EU51&gt;0,EZ51&gt;0,FD51&gt;0,FF51&gt;0,FG51&gt;0,FI51&gt;0,FE51&gt;0),SM_2.1,"")</f>
        <v>0.2</v>
      </c>
      <c r="G51" s="5" t="str">
        <f>IF(OR(EO51=$EO$4,EQ51&gt;0,ER51=$ER$1, ER51=$ER$2,ER51=$ER$3,ER51=$ER$4,ES51&gt;0,EV51&gt;0,EZ51&gt;0,FD51&gt;0,FF51&gt;0,FG51&gt;0,FI51&gt;0,FE51&gt;0),SM_2.2,"")</f>
        <v/>
      </c>
      <c r="H51" s="6" t="str">
        <f>IF(OR(EO51&gt;0,EP51&gt;0,EQ51&gt;0,ER51=$ER$1,ER51=$ER$2,ER51=$ER$3,ER51=$ER$4,ER51=$ER$6,ER51=$ER$7,ES51&gt;0,ET51&gt;0,EV51&gt;0,EZ51&gt;0,FD51&gt;0,FF51&gt;0,FG51&gt;0,FI51&gt;0,FE51&gt;0),SM_2.3,"")</f>
        <v/>
      </c>
      <c r="I51" s="38">
        <f>IF(OR(ER51=$ER$1,ER51=$ER$2,ER51=$ER$3,ER51=$ER$6,ER51=$ER$7,ES51&gt;0,EW51=$EW$2,EW51=$EW$3,EW51=$EW$4,EY51&gt;0,EU51&gt;0,EZ51&gt;0,FD51&gt;0,FF51&gt;0,FG51&gt;0,FI51&gt;0,FE51&gt;0),SM_2.4,"")</f>
        <v>0.15</v>
      </c>
      <c r="J51" s="6">
        <f>IF(OR(ER51=$ER$3,EW51=$EW$2,EW51=$EW$3,EW51=$EW$4,EY51&gt;0,EU51&gt;0,EZ51&gt;0,FD51&gt;0,FF51&gt;0,FG51&gt;0,FI51&gt;0,FE51&gt;0),SM_3.1,"")</f>
        <v>0.3</v>
      </c>
      <c r="K51" s="6" t="str">
        <f>IF(OR(EZ51&gt;0,FD51&gt;0,FF51&gt;0,FG51&gt;0,FI51&gt;0,FE51&gt;0),SM_3.2,"")</f>
        <v/>
      </c>
      <c r="L51" s="38">
        <f>IF(OR(ER51=$ER$1,ER51=$ER$3,ER51=$ER$6,ER51=$ER$7,EV51&gt;0,EW51=$EW$2,EW51=$EW$3,EW51=$EW$4,EY51&gt;0,EU51&gt;0,EZ51&gt;0,FD51&gt;0,FF51&gt;0,FG51&gt;0,FI51&gt;0,FE51&gt;0),SM_3.3,"")</f>
        <v>0.4</v>
      </c>
      <c r="M51" s="6" t="str">
        <f>IF(OR(ES51&gt;0,EU51&gt;1),SM_4.1,"")</f>
        <v/>
      </c>
      <c r="N51" s="6" t="str">
        <f>IF(OR(EZ51&gt;0,FD51=$FD$2,FF51=$FF$2,FF51=$FF$4,FF51=$FF$6,FF51=$FF$8,FG51&gt;0,FI51&gt;0,FE51&gt;0),SM_4.2,"")</f>
        <v/>
      </c>
      <c r="O51" s="6" t="str">
        <f>IF(OR(EZ51&gt;0,FD51=$FD$2,FE51=$FE$2,FE51=$FE$4,FE51=$FE$6,FE51=$FE$8,FF51=$FF$2,FF51=$FF$4,FF51=$FF$6,FF51=$FF$8,FG51=$FG$2,FG51=$FG$4,FG51=$FG$6,FG51=$FG$8,FI51=$FI$2,FI51=$FI$4,FI51=$FI$6,FI51=$FI$8),SM_4.3,"")</f>
        <v/>
      </c>
      <c r="P51" s="6" t="str">
        <f>IF(OR(FD51&gt;0,FI51&gt;0),SM_4.4,"")</f>
        <v/>
      </c>
      <c r="Q51" s="38" t="str">
        <f>IF(OR(FQ51=$FQ$2,FQ51=$FQ$1),SM_4.5,"")</f>
        <v/>
      </c>
      <c r="R51" s="6" t="str">
        <f>IF(OR(ET51&gt;0),SM_5.1,"")</f>
        <v/>
      </c>
      <c r="S51" s="6">
        <f>IF(OR(FB51&gt;0),SM_5.2,"")</f>
        <v>0.2</v>
      </c>
      <c r="T51" s="6" t="str">
        <f>IF(OR(FR51=$FR$1,FR51=$FR$2),SM_5.3,"")</f>
        <v/>
      </c>
      <c r="U51" s="38" t="str">
        <f>IF(OR(FY51&gt;0),SM_5.4,"")</f>
        <v/>
      </c>
      <c r="V51" s="94" t="str">
        <f>IF(COUNTIF(F51:U51,"&lt;1")=16,"5",IF(COUNTIF(F51:Q51,"&lt;1")=12,"4",IF(COUNTIF(F51:L51,"&lt;1")=7,"3",IF(COUNTIF(F51:I51,"&lt;1")=4,"2","1"))))</f>
        <v>1</v>
      </c>
      <c r="W51" s="129">
        <f>IF(V51="1",SUM(F51:I51)+1,IF(V51="2",SUM(J51:L51)+2,IF(V51="3",SUM(M51:Q51)+3,IF(V51="4",SUM(R51:U51)+4,5))))</f>
        <v>1.35</v>
      </c>
      <c r="X51" s="5" t="str">
        <f>IF(OR(EO51&gt;0,EP51&gt;0,EQ51&gt;0,ER51=$ER$1,ER51=$ER$2,ER51=$ER$3,ER51=$ER$4,ER51=$ER$6,ER51=$ER$7,ER51=$ER$8,ES51&gt;0,ET51&gt;0,EV51&gt;0,EZ51&gt;0,FD51&gt;0,FF51&gt;0,FG51&gt;0,FI51&gt;0,FE51&gt;0),SS_2.1,"")</f>
        <v/>
      </c>
      <c r="Y51" s="5">
        <f>IF(OR(EO51=$EO$1,ER51=$ER$1,ER51=$ER$6,ER51=$ER$7,ER51=$ER$8,FJ51&gt;0),SS_2.2,"")</f>
        <v>0.3</v>
      </c>
      <c r="Z51" s="38">
        <f>IF(OR(FJ51&gt;0,FO51&gt;0),SS_2.3,"")</f>
        <v>0.5</v>
      </c>
      <c r="AA51" s="5" t="str">
        <f>IF(OR(FN51&gt;0,FJ51=$FJ$2,FJ51=$FJ$3),SS_3.1,"")</f>
        <v/>
      </c>
      <c r="AB51" s="6" t="str">
        <f>IF(OR(FK51&gt;0),SS_3.2,"")</f>
        <v/>
      </c>
      <c r="AC51" s="38" t="str">
        <f>IF(OR(ES51&gt;0,ER51=$ER$1,ER51=$ER$4,ER51=$ER$8,FL51&gt;0),SS_3.3,"")</f>
        <v/>
      </c>
      <c r="AD51" s="6" t="str">
        <f>IF(AND(FK51&gt;0,FJ51=$FJ$2,FJ51=$FJ$3),SS_4.1,"")</f>
        <v/>
      </c>
      <c r="AE51" s="6" t="str">
        <f>IF(OR(FJ51=$FJ$2,FJ51=$FJ$3,EZ51&gt;0,FN51&gt;0),SS_4.2,"")</f>
        <v/>
      </c>
      <c r="AF51" s="6">
        <f>IF(OR(EU51&gt;0,EW51=$EW$2,EW51=$EW$3,EW51=$EW$4,EY51&gt;0,EZ51&gt;0),SS_4.3,"")</f>
        <v>0.2</v>
      </c>
      <c r="AG51" s="6" t="str">
        <f>IF(OR(FJ51=$FJ$3,FQ51&gt;0,EZ51&gt;0),SS_4.4,"")</f>
        <v/>
      </c>
      <c r="AH51" s="6" t="str">
        <f>IF(OR(FE51&gt;0,FF51&gt;0,FG51&gt;0,FD51&gt;0,EZ51&gt;0,FI51&gt;0),SS_4.5,"")</f>
        <v/>
      </c>
      <c r="AI51" s="38" t="str">
        <f>IF(OR(EV51&gt;0,FZ51&gt;0,FH51&gt;0,FD51&gt;0,FI51&gt;0),SS_4.6,"")</f>
        <v/>
      </c>
      <c r="AJ51" s="5" t="str">
        <f>IF(OR(FK51=$FK$3,FZ51=$FZ$1),SS_5.1,"")</f>
        <v/>
      </c>
      <c r="AK51" s="6" t="str">
        <f>IF(OR(FZ51=$FZ$1,FZ51=$FZ$2,FZ51=$FZ$4,FZ51=$FZ$5,FZ51=$FZ$7),SS_5.2,"")</f>
        <v/>
      </c>
      <c r="AL51" s="6" t="str">
        <f>IF(OR(FZ51=$FZ$4,FY51&gt;0,ER51=$ER$8),SS_5.3,"")</f>
        <v/>
      </c>
      <c r="AM51" s="6" t="str">
        <f>IF(FP51&gt;0,SS_5.4,"")</f>
        <v/>
      </c>
      <c r="AN51" s="94" t="str">
        <f>IF(COUNTIF(X51:AM51,"&lt;1")=16,"5",IF(COUNTIF(X51:AI51,"&lt;1")=12,"4",IF(COUNTIF(X51:AC51,"&lt;1")=6,"3",IF(COUNTIF(X51:Z51,"&lt;1")=3,"2","1"))))</f>
        <v>1</v>
      </c>
      <c r="AO51" s="129">
        <f>IF(AN51="1",SUM(X51:Z51)+1,IF(AN51="2",SUM(AA51:AC51)+2,IF(AN51="3",SUM(AD51:AI51)+3,IF(AN51="4",SUM(AJ51:AM51)+4,5))))</f>
        <v>1.8</v>
      </c>
      <c r="AP51" s="5" t="str">
        <f>IF(OR(ES51&gt;0,ER51=$ER$1,EO51&gt;0,EP51&gt;0,EQ51&gt;0,EU51&gt;0,EV51&gt;0,FV51&gt;0,FD51&gt;0),CM2.1,"")</f>
        <v/>
      </c>
      <c r="AQ51" s="6" t="str">
        <f>IF(OR(ES51&gt;0,ER51=$ER$1,ER51=$ER$5,ER51=$ER$3,ER51=$ER$8,ER51=$ER$9,FS51=$FS$3,FS51=$FS$4),CM2.2,"")</f>
        <v/>
      </c>
      <c r="AR51" s="6" t="str">
        <f>IF(OR(ES51&gt;0,ER51&gt;0,FV51&gt;0),CM2.3,"")</f>
        <v/>
      </c>
      <c r="AS51" s="38" t="str">
        <f>IF(OR(ES51&gt;0,ER51=$ER$1,ER51=$ER$3,ER51=$ER$8,ER51=$ER$9,FT51&gt;0),CM2.4,"")</f>
        <v/>
      </c>
      <c r="AT51" s="6" t="str">
        <f>IF(OR(FS51&gt;0),CM3.1,"")</f>
        <v/>
      </c>
      <c r="AU51" s="6" t="str">
        <f>IF(ER51=$ER$9,CM3.2,"")</f>
        <v/>
      </c>
      <c r="AV51" s="6" t="str">
        <f>IF(OR(FS51=$FS$3,FS51=$FS$4),CM3.3,"")</f>
        <v/>
      </c>
      <c r="AW51" s="6" t="str">
        <f>IF(OR(FQ51=$FQ$1,FQ51=$FQ$4,FR51=$FR$1,FR51=$FR$4),CM3.4,"")</f>
        <v/>
      </c>
      <c r="AX51" s="38" t="str">
        <f>IF(OR(FZ51=$FZ$1,FZ51=$FZ$2,FT51=$FT$3,FT51=$FT$2),CM3.5,"")</f>
        <v/>
      </c>
      <c r="AY51" s="6" t="str">
        <f>IF(OR(FS51&gt;0),CM4.1,"")</f>
        <v/>
      </c>
      <c r="AZ51" s="6" t="str">
        <f>IF(OR(FV51=$FV$2),CM4.2,"")</f>
        <v/>
      </c>
      <c r="BA51" s="38" t="str">
        <f>IF(OR(FZ51&gt;0,FT51=$FT$3),CM4.3,"")</f>
        <v/>
      </c>
      <c r="BB51" s="6" t="str">
        <f>IF(OR(FT51=$FT$3,FV51=$FV$3),CM5.1,"")</f>
        <v/>
      </c>
      <c r="BC51" s="6" t="str">
        <f>IF(OR(AND(FX51&gt;0,FQ51=$FQ$4), AND(FX51&gt;0,FQ51=$FQ$1)),CM5.2,"")</f>
        <v/>
      </c>
      <c r="BD51" s="6" t="str">
        <f>IF(OR(FZ51&gt;0),CM5.3,"")</f>
        <v/>
      </c>
      <c r="BE51" s="38" t="str">
        <f>IF(FU51=$FU$2,CM5.4,"")</f>
        <v/>
      </c>
      <c r="BF51" s="94" t="str">
        <f>IF(COUNTIF(AP51:BE51,"&lt;1")=16,"5",IF(COUNTIF(AP51:BA51,"&lt;1")=12,"4",IF(COUNTIF(AP51:AX51,"&lt;1")=9,"3",IF(COUNTIF(AP51:AS51,"&lt;1")=4,"2","1"))))</f>
        <v>1</v>
      </c>
      <c r="BG51" s="129">
        <f>IF(BF51="1",SUM(AP51:AS51)+1,IF(BF51="2",SUM(AT51:AX51)+2,IF(BF51="3",SUM(AY51:BA51)+3,IF(BF51="4",SUM(BB51:BE51)+4,5))))</f>
        <v>1</v>
      </c>
      <c r="BH51" s="5">
        <f>IF(OR(ER51=$ER$1,ER51=$ER$6,ER51=$ER$7,ER51=$ER$9,ES51&gt;0,EX51&gt;0,FD51&gt;0,FZ51&gt;0,EW51&gt;0,EY51&gt;0,EZ51&gt;0,EV51&gt;0,EU51&gt;0,FE51&gt;0,FF51&gt;0,FG51&gt;0,FI51&gt;0),SRM2.1,"")</f>
        <v>0.4</v>
      </c>
      <c r="BI51" s="5">
        <f>IF(OR(FD51&gt;0,FZ51&gt;0,ER51=$ER$7,EW51&gt;0,EX51&gt;0,EY51&gt;0,EZ51&gt;0,FE51&gt;0,FF51&gt;0,FG51&gt;0,FI51&gt;0),SRM2.2,"")</f>
        <v>0.4</v>
      </c>
      <c r="BJ51" s="6" t="str">
        <f>IF(OR(FX51&gt;0,FZ51&gt;0),SRM2.3,"")</f>
        <v/>
      </c>
      <c r="BK51" s="6" t="str">
        <f>IF(OR(FF51&gt;0,FD51&gt;0,FE51&gt;0,FZ51&gt;0,FG51&gt;0,FI51&gt;0),SRM2.4,"")</f>
        <v/>
      </c>
      <c r="BL51" s="39" t="str">
        <f>IF(OR(FD51&gt;0,FZ51&gt;0,ER51=$ER$7,FE51&gt;0,FF51&gt;0,FG51&gt;0,FI51&gt;0,FP51&gt;0),SRM3.1,"")</f>
        <v/>
      </c>
      <c r="BM51" s="6">
        <f>IF(OR(FD51&gt;0,FZ51&gt;0,ER51=$ER$7,EW51=$EW$2,EW51=$EW$3,EW51=$EW$4,EX51&gt;0,EY51&gt;0,EZ51&gt;0,FE51&gt;0,FF51&gt;0,FG51&gt;0,FI51&gt;0),SRM3.2,"")</f>
        <v>0.5</v>
      </c>
      <c r="BN51" s="6" t="str">
        <f>IF(OR(FP51&gt;0,FZ51&gt;0),SRM3.3,"")</f>
        <v/>
      </c>
      <c r="BO51" s="40" t="str">
        <f>IF(OR(FZ51&gt;1),SRM4.1,"")</f>
        <v/>
      </c>
      <c r="BP51" s="6" t="str">
        <f>IF(OR(ER51=$ER$8,ER51=$ER$9,EV51&gt;0,FQ51&gt;0,FR51&gt;0),SRM4.2,"")</f>
        <v/>
      </c>
      <c r="BQ51" s="6" t="str">
        <f>IF(OR(FW51&gt;0),SRM4.3,"")</f>
        <v/>
      </c>
      <c r="BR51" s="40" t="str">
        <f>IF(OR(GD51&gt;0,GE51&gt;0),SRM5.1,"")</f>
        <v/>
      </c>
      <c r="BS51" s="6" t="str">
        <f>IF(OR(ER51=$ER$8,ER51=$ER$9,FZ51&gt;0),SRM5.2,"")</f>
        <v/>
      </c>
      <c r="BT51" s="6" t="str">
        <f>IF(OR(ER51=$ER$8,ER51=$ER$9,FY51&gt;0,FZ51&gt;0),SRM5.3,"")</f>
        <v/>
      </c>
      <c r="BU51" s="94" t="str">
        <f>IF(COUNTIF(BH51:BT51,"&lt;1")=13,"5",IF(COUNTIF(BH51:BQ51,"&lt;1")=10,"4",IF(COUNTIF(BH51:BN51,"&lt;1")=7,"3",IF(COUNTIF(BH51:BK51,"&lt;1")=4,"2","1"))))</f>
        <v>1</v>
      </c>
      <c r="BV51" s="129">
        <f>IF(BU51="1",SUM(BH51:BK51)+1,IF(BU51="2",SUM(BL51:BN51)+2,IF(BU51="3",SUM(BO51:BQ51)+3,IF(BU51="4",SUM(BR51:BT51)+4,5))))</f>
        <v>1.8</v>
      </c>
      <c r="BW51" s="41">
        <f>IF(OR(EY51=$EY$1,EY51=$EY$4,EY51=$EY$5,EY51=$EY$6,EY51=$EY$7,EZ51&gt;0,FF51=$FF$1,FF51=$FF$2,FF51=$FF$5,FF51=$FF$6,FG51=$FG$1,FG51=$FG$2,FG51=$FG$5,FG51=$FG$6),LHR2.1,"")</f>
        <v>0.4</v>
      </c>
      <c r="BX51" s="6">
        <f>IF(OR(FB51=$FB$1,FB51=$FB$2,FB51=$FB$5,FB51=$FB$6,EZ51&gt;0),LHR2.2,"")</f>
        <v>0.1</v>
      </c>
      <c r="BY51" s="6">
        <f>IF(OR(EY51=$EY$1,EY51=$EY$4,EY51=$EY$5,EY51=$EY$6,EY51=$EY$7,EZ51&gt;0,FF51=$FF$1,FF51=$FF$2,FF51=$FF$5,FF51=$FF$6,FG51=$FG$1,FG51=$FG$2,FG51=$FG$5,FG51=$FG$6),LHR2.3,"")</f>
        <v>0.25</v>
      </c>
      <c r="BZ51" s="6">
        <f>IF(OR(EY51=$EY$1,EY51=$EY$4,EY51=$EY$5,EY51=$EY$6,EY51=$EY$7,EZ51&gt;0,FF51=$FF$1,FF51=$FF$2,FF51=$FF$5,FF51=$FF$6,FG51=$FG$1,FG51=$FG$2,FG51=$FG$5,FG51=$FG$6),LHR2.4,"")</f>
        <v>0.25</v>
      </c>
      <c r="CA51" s="40">
        <f>IF(OR(EY51=$EY$1,EY51=$EY$5,EY51=$EY$6,EY51=$EY$7,EZ51&gt;0,FF51=$FF$1,FF51=$FF$2,FF51=$FF$5,FF51=$FF$6,FG51=$FG$1,FG51=$FG$2,FG51=$FG$5,FG51=$FG$6),LHR3.1,"")</f>
        <v>0.25</v>
      </c>
      <c r="CB51" s="6">
        <f>IF(OR(FB51=$FB$1,FB51=$FB$5,EZ51&gt;0),LHR3.2,"")</f>
        <v>0.1</v>
      </c>
      <c r="CC51" s="6">
        <f>IF(OR(FB51=$FB$1,FB51=$FB$2,FB51=$FB$5,FB51=$FB$6,EZ51&gt;0),LHR3.3,"")</f>
        <v>0.15</v>
      </c>
      <c r="CD51" s="6" t="str">
        <f>IF(OR(EZ51&gt;0,GA51=$GA$1,FF51=$FF$5,FF51=$FF$6,FF51=$FF$1,FF51=$FF$2,GA51=$GA$2,GA51=$GA$3,GA51=$GA$4),LHR3.4,"")</f>
        <v/>
      </c>
      <c r="CE51" s="6" t="str">
        <f>IF(OR(EZ51&gt;0,GB51=$GB$1,FG51=$FG$5,FG51=$FG$6,FG51=$FG$1,FG51=$FG$2,GB51=$GB$2,GB51=$GB$3,GB51=$GB$4),LHR3.5,"")</f>
        <v/>
      </c>
      <c r="CF51" s="6">
        <f>IF(OR(EY51=$EY$1,EY51=$EY$4,EY51=$EY$5,EY51=$EY$6,EY51=$EY$7,EZ51&gt;0),LHR3.6,"")</f>
        <v>0.05</v>
      </c>
      <c r="CG51" s="6" t="str">
        <f>IF(OR(EZ51&gt;0,FC51=$FC$1,FC51=$FC$2,FC51=$FC$3,FC51=$FC$4),LHR3.7,"")</f>
        <v/>
      </c>
      <c r="CH51" s="6" t="str">
        <f>IF(OR(GD51=$GD$1,GD51=$GD$3,EZ51&gt;0),LHR3.8,"")</f>
        <v/>
      </c>
      <c r="CI51" s="6" t="str">
        <f>IF(OR(EZ51&gt;0,FF51=$FF$2,FF51=$FF$6,FE51=$FE$2,FE51=$FE$6,FI51=$FI$2,FI51=$FI$6,FG51=$FG$2,FG51=$FG$6),LHR3.9,"")</f>
        <v/>
      </c>
      <c r="CJ51" s="6" t="str">
        <f>IF(OR(EZ51&gt;0,FA51&gt;0),LHR3.10,"")</f>
        <v/>
      </c>
      <c r="CK51" s="40">
        <f>IF(OR(EY51=$EY$1,EY51=$EY$6,EY51=$EY$7,EZ51&gt;0,FF51=$FF$1,FF51=$FF$2,FF51=$FF$5,FF51=$FF$6,FG51=$FG$1,FG51=$FG$2,FG51=$FG$5,FG51=$FG$6),LHR4.1,"")</f>
        <v>0.15</v>
      </c>
      <c r="CL51" s="6">
        <f>IF(OR(FB51=$FB$1,FB51=$FB$5,EZ51&gt;0),LHR4.2,"")</f>
        <v>0.15</v>
      </c>
      <c r="CM51" s="6" t="str">
        <f>IF(OR(EZ51&gt;0,GA51=$GA$2,GA51=$GA$4),LHR4.3,"")</f>
        <v/>
      </c>
      <c r="CN51" s="6" t="str">
        <f>IF(OR(EZ51&gt;0,GB51=$GB$2,GB51=$GB$4),LHR4.4,"")</f>
        <v/>
      </c>
      <c r="CO51" s="6" t="str">
        <f>IF(OR(EZ51&gt;0,FC51=$FC$1,FC51=$FC$3,FC51=$FC$4),LHR4.5,"")</f>
        <v/>
      </c>
      <c r="CP51" s="6" t="str">
        <f>IF(OR(GE51=$GE$1,GE51=$GE$2,GE51=$GE$4,GE51=$GE$5),LHR4.6,"")</f>
        <v/>
      </c>
      <c r="CQ51" s="6" t="str">
        <f>IF(OR(EZ51&gt;0,FF51=$FF$2,FF51=$FF$6,FE51=$FE$2,FE51=$FE$6,FI51=$FI$2,FI51=$FI$6,FG51=$FG$2,FG51=$FG$6),LHR4.7,"")</f>
        <v/>
      </c>
      <c r="CR51" s="6" t="str">
        <f>IF(OR(EZ51&gt;0,FG51=$FG$1,FG51=$FG$2,FG51=$FG$5,FG51=$FG$6),LHR4.8,"")</f>
        <v/>
      </c>
      <c r="CS51" s="6" t="str">
        <f>IF(OR(FE51=$FE$1,FE51=$FE$2,FE51=$FE$5,FE51=$FE$6),LHR4.9,"")</f>
        <v/>
      </c>
      <c r="CT51" s="6" t="str">
        <f>IF(OR(FM51=$FM$1,FM51=$FM$3,EZ51&gt;0),LHR4.10,"")</f>
        <v/>
      </c>
      <c r="CU51" s="6" t="str">
        <f>IF(OR(GF51=$GF$2,GF51=$GF$6),LHR4.11,"")</f>
        <v/>
      </c>
      <c r="CV51" s="6" t="str">
        <f>IF(OR(EO51=$EO$1,EO51=$EO$3),LHR4.12,"")</f>
        <v/>
      </c>
      <c r="CW51" s="40">
        <f>IF(OR(EY51=$EY$1,EY51=$EY$7,EZ51&gt;0,FF51=$FF$1,FF51=$FF$2,FF51=$FF$5,FF51=$FF$6,FG51=$FG$1,FG51=$FG$2,FG51=$FG$5,FG51=$FG$6),LHR5.1,"")</f>
        <v>0.25</v>
      </c>
      <c r="CX51" s="6" t="str">
        <f>IF(AND(FZ51&gt;0,OR(EY51=$EY$1,EY51=$EY$4,EY51=$EY$5,EY51=$EY$6,EY51=$EY$7)),LHR5.2,"")</f>
        <v/>
      </c>
      <c r="CY51" s="6" t="str">
        <f>IF(OR(EZ51&gt;0,FC51=$FC$1,FC51=$FC$4),LHR5.3,"")</f>
        <v/>
      </c>
      <c r="CZ51" s="6" t="str">
        <f>IF(OR(GE51=$GE$1,GE51=$GE$3,GE51=$GE$4,GE51=$GE$6),LHR5.4,"")</f>
        <v/>
      </c>
      <c r="DA51" s="6" t="str">
        <f>IF(OR(EZ51&gt;0,FF51=$FF$2,FF51=$FF$6,FE51=$FE$2,FE51=$FE$6,FI51=$FI$2,FI51=$FI$6,FG51=$FG$2,FG51=$FG$6),LHR5.5,"")</f>
        <v/>
      </c>
      <c r="DB51" s="6" t="str">
        <f>IF(OR(FG51=$FG$2,FG51=$FG$6),LHR5.6,"")</f>
        <v/>
      </c>
      <c r="DC51" s="6" t="str">
        <f>IF(OR(FI51=$FI$1,FI51=$FI$2,FI51=$FI$5,FI51=$FI$6,FY51&gt;0),LHR5.7,"")</f>
        <v/>
      </c>
      <c r="DD51" s="6" t="str">
        <f>IF(OR(GC51=$GC$1,GC51=$GC$2),LHR5.8,"")</f>
        <v/>
      </c>
      <c r="DE51" s="38">
        <f>IF(OR(GF51="",GF51=$GF$3,GF51=$GF$4,GF51=$GF$7,GF51=$GF$8),LHR5.9,"")</f>
        <v>0.05</v>
      </c>
      <c r="DF51" s="7" t="str">
        <f>IF(E51&lt;2009,"N/A",IF(COUNTIF(BW51:DE51,"&lt;1")=35,"5",IF(COUNTIF(BW51:CV51,"&lt;1")=26,"4",IF(COUNTIF(BW51:CJ51,"&lt;1")=14,"3",IF(COUNTIF(BW51:BZ51,"&lt;1")=4,"2","1")))))</f>
        <v>2</v>
      </c>
      <c r="DG51" s="129">
        <f>IF(DF51="N/A","N/A",IF(DF51="1",SUM(BW51:BZ51)+1,IF(DF51="2",SUM(CA51:CJ51)+2,IF(DF51="3",SUM(CK51:CV51)+3,IF(DF51="4",SUM(CW51:DE51)+4,5)))))</f>
        <v>2.5499999999999998</v>
      </c>
      <c r="DH51" s="41">
        <f>IF(OR(EY51=$EY$1,EY51=$EY$8,EZ51&gt;0,FF51=$FF$1,FF51=$FF$2,FF51=$FF$7,FF51=$FF$8,FG51=$FG$1,FG51=$FG$2,FG51=$FG$7,FG51=$FG$8),ES2.1,"")</f>
        <v>0.4</v>
      </c>
      <c r="DI51" s="6">
        <f>IF(OR(FB51=$FB$1,FB51=$FB$2,FB51=$FB$7,FB51=$FB$8,EZ51&gt;0),ES2.2,"")</f>
        <v>0.1</v>
      </c>
      <c r="DJ51" s="6">
        <f>IF(OR(EY51=$EY$1,EY51=$EY$8,EZ51&gt;0,FF51=$FF$1,FF51=$FF$2,FF51=$FF$7,FF51=$FF$8,FG51=$FG$1,FG51=$FG$2,FG51=$FG$7,FG51=$FG$8),ES2.3,"")</f>
        <v>0.25</v>
      </c>
      <c r="DK51" s="6">
        <f>IF(OR(EY51=$EY$1,EY51=$EY$8,EZ51&gt;0,FF51=$FF$1,FF51=$FF$2,FF51=$FF$7,FF51=$FF$8,FG51=$FG$1,FG51=$FG$2,FG51=$FG$7,FG51=$FG$8),ES2.4,"")</f>
        <v>0.25</v>
      </c>
      <c r="DL51" s="40">
        <f>IF(OR(FB51=$FB$1,FB51=$FB$7,EZ51&gt;0),ES3.1,"")</f>
        <v>0.1</v>
      </c>
      <c r="DM51" s="6">
        <f>IF(OR(FB51=$FB$1,FB51=$FB$2,FB51=$FB$7,FB51=$FB$8,EZ51&gt;0),ES3.2,"")</f>
        <v>0.15</v>
      </c>
      <c r="DN51" s="6" t="str">
        <f>IF(OR(EZ51&gt;0,FF51=$FF$1,FF51=$FF$2,FF51=$FF$7,FF51=$FF$8,GA51=$GA$1,GA51=$GA$2,GA51=$GA$5,GA51=$GA$6),ES3.3,"")</f>
        <v/>
      </c>
      <c r="DO51" s="6" t="str">
        <f>IF(OR(EZ51&gt;0,FG51=$FG$1,FG51=$FG$2,FG51=$FG$7,FG51=$FG$8,GB51=$GB$1,GB51=$GB$2,GB51=$GB$5,GB51=$GB$6),ES3.4,"")</f>
        <v/>
      </c>
      <c r="DP51" s="6">
        <f>IF(OR(EY51=$EY$1,EY51=$EY$8,EZ51&gt;0),ES3.5,"")</f>
        <v>0.25</v>
      </c>
      <c r="DQ51" s="6" t="str">
        <f>IF(OR(EZ51&gt;0,FC51=$FC$1,FC51=$FC$5),ES3.6,"")</f>
        <v/>
      </c>
      <c r="DR51" s="6" t="str">
        <f>IF(OR(GD51=$GD$1,GD51=$GD$4,EZ51&gt;0),ES3.7,"")</f>
        <v/>
      </c>
      <c r="DS51" s="6" t="str">
        <f>IF(OR(EZ51&gt;0,FF51=$FF$2,FF51=$FF$8,FE51=$FE$2,FE51=$FE$8,FI51=$FI$2,FI51=$FI$8,FG51=$FG$2,FG51=$FG$8),ES3.8,"")</f>
        <v/>
      </c>
      <c r="DT51" s="6" t="str">
        <f>IF(OR(EZ51&gt;0),ES3.9,"")</f>
        <v/>
      </c>
      <c r="DU51" s="40">
        <f>IF(OR(FB51=$FB$1,FB51=$FB$7,EZ51&gt;0),ES4.1,"")</f>
        <v>0.2</v>
      </c>
      <c r="DV51" s="6" t="str">
        <f>IF(OR(EZ51&gt;0,GA51=$GA$2,GA51=$GA$6),ES4.2,"")</f>
        <v/>
      </c>
      <c r="DW51" s="6" t="str">
        <f>IF(OR(EZ51&gt;0,GB51=$GB$2,GB51=$GB$6),ES4.3,"")</f>
        <v/>
      </c>
      <c r="DX51" s="6" t="str">
        <f>IF(OR(GE51=$GE$1,GE51=$GE$2,GE51=$GE$7,GE51=$GE$8),ES4.4,"")</f>
        <v/>
      </c>
      <c r="DY51" s="6" t="str">
        <f>IF(OR(EZ51&gt;0,FF51=$FF$2,FF51=$FF$8,FE51=$FE$2,FE51=$FE$8,FI51=$FI$2,FI51=$FI$8,FG51=$FG$2,FG51=$FG$8),ES4.5,"")</f>
        <v/>
      </c>
      <c r="DZ51" s="6" t="str">
        <f>IF(OR(EZ51&gt;0,FG51=$FG$1,FG51=$FG$2,FG51=$FG$7,FG51=$FG$8),ES4.6,"")</f>
        <v/>
      </c>
      <c r="EA51" s="6" t="str">
        <f>IF(OR(FE51=$FE$1,FE51=$FE$2,FE51=$FE$7,FE51=$FE$8),ES4.7,"")</f>
        <v/>
      </c>
      <c r="EB51" s="6" t="str">
        <f>IF(OR(FM51=$FM$1,FM51=$FM$4,EZ51&gt;0),ES4.8,"")</f>
        <v/>
      </c>
      <c r="EC51" s="6" t="str">
        <f>IF(OR(GF51=$GF$2,GF51=$GF$8),ES4.9,"")</f>
        <v/>
      </c>
      <c r="ED51" s="6" t="str">
        <f>IF(OR(EO51=$EO$1,EO51=$EO$3),ES4.10,"")</f>
        <v/>
      </c>
      <c r="EE51" s="40" t="str">
        <f>IF(OR(AND(FZ51&gt;0,EY51=$EY$1), AND(FZ51&gt;0,EY51=$EY$8)),ES5.1,"")</f>
        <v/>
      </c>
      <c r="EF51" s="6" t="str">
        <f>IF(OR(GE51=$GE$1,GE51=$GE$3,GE51=$GE$7,GE51=$GE$9),ES5.2,"")</f>
        <v/>
      </c>
      <c r="EG51" s="6" t="str">
        <f>IF(OR(EZ51&gt;0,FF51=$FF$2,FF51=$FF$8,FE51=$FE$2,FE51=$FE$8,FI51=$FI$2,FI51=$FI$8,FG51=$FG$2,FG51=$FG$8),ES5.3,"")</f>
        <v/>
      </c>
      <c r="EH51" s="6" t="str">
        <f>IF(OR(FG51=$FG$2,FG51=$FG$8),ES5.4,"")</f>
        <v/>
      </c>
      <c r="EI51" s="6" t="str">
        <f>IF(OR(FI51=$FI$1,FI51=$FI$2,FI51=$FI$7,FI51=$FI$8,FY51&gt;0),ES5.5,"")</f>
        <v/>
      </c>
      <c r="EJ51" s="6" t="str">
        <f>IF(OR(GC51=$GC$1,GC51=$GC$3),ES5.6,"")</f>
        <v/>
      </c>
      <c r="EK51" s="38">
        <f>IF(OR(GF51="",GF51=$GF$3,GF51=$GF$4,GF51=$GF$5,GF51=$GF$6),ES5.7,"")</f>
        <v>0.1</v>
      </c>
      <c r="EL51" s="104" t="str">
        <f>IF(E51&lt;2010,"N/A",IF(COUNTIF(DH51:EK51,"&lt;1")=30,"5",IF(COUNTIF(DH51:ED51,"&lt;1")=23,"4",IF(COUNTIF(DH51:DT51,"&lt;1")=13,"3",IF(COUNTIF(DH51:DK51,"&lt;1")=4,"2","1")))))</f>
        <v>2</v>
      </c>
      <c r="EM51" s="129">
        <f>IF(EL51="N/A","N/A",IF(EL51="1",SUM(DH51:DK51)+1,IF(EL51="2",SUM(DL51:DT51)+2,IF(EL51="3",SUM(DU51:ED51)+3,IF(EL51="4",SUM(EE51:EK51)+4,5)))))</f>
        <v>2.5</v>
      </c>
      <c r="EN51" s="1"/>
      <c r="EO51" s="43"/>
      <c r="EP51" s="1"/>
      <c r="EQ51" s="1"/>
      <c r="ER51" s="43"/>
      <c r="ES51" s="1"/>
      <c r="ET51" s="1"/>
      <c r="EV51" s="44"/>
      <c r="EW51" s="42" t="s">
        <v>33</v>
      </c>
      <c r="EX51" s="42" t="s">
        <v>1</v>
      </c>
      <c r="EY51" s="42" t="s">
        <v>5</v>
      </c>
      <c r="FB51" s="42" t="s">
        <v>6</v>
      </c>
      <c r="FC51" s="44"/>
      <c r="FE51" s="1"/>
      <c r="FI51" s="44"/>
      <c r="FJ51" s="42" t="s">
        <v>9</v>
      </c>
      <c r="FK51" s="1"/>
      <c r="FL51" s="1"/>
      <c r="FM51" s="1"/>
      <c r="FN51" s="1"/>
      <c r="FO51" s="1"/>
      <c r="FT51" s="1"/>
      <c r="FU51" s="1"/>
      <c r="FX51" s="44"/>
      <c r="FY51" s="1"/>
      <c r="FZ51" s="44"/>
      <c r="GA51" s="43"/>
      <c r="GB51" s="1"/>
      <c r="GC51" s="44"/>
      <c r="GF51" s="45"/>
      <c r="GG51" s="74"/>
      <c r="GH51" s="42">
        <f>COUNTIF(EO51:GF51,"*")</f>
        <v>5</v>
      </c>
    </row>
    <row r="52" spans="1:193" s="42" customFormat="1" x14ac:dyDescent="0.25">
      <c r="A52" s="42" t="e">
        <f>VLOOKUP(C52,Sheet1!$A$1:$B$65,2,)</f>
        <v>#N/A</v>
      </c>
      <c r="B52" s="46" t="s">
        <v>198</v>
      </c>
      <c r="C52" s="47" t="s">
        <v>199</v>
      </c>
      <c r="D52" s="47"/>
      <c r="E52" s="61">
        <v>2013</v>
      </c>
      <c r="F52" s="5">
        <f>IF(OR(ER52=$ER$1,ER52=$ER$2,ER52=$ER$3,ER52=$ER$6,ER52=$ER$7,ES52&gt;0,EW52&gt;0,EY52&gt;0,EU52&gt;0,EZ52&gt;0,FD52&gt;0,FF52&gt;0,FG52&gt;0,FI52&gt;0,FE52&gt;0),SM_2.1,"")</f>
        <v>0.2</v>
      </c>
      <c r="G52" s="5">
        <f>IF(OR(EO52=$EO$4,EQ52&gt;0,ER52=$ER$1, ER52=$ER$2,ER52=$ER$3,ER52=$ER$4,ES52&gt;0,EV52&gt;0,EZ52&gt;0,FD52&gt;0,FF52&gt;0,FG52&gt;0,FI52&gt;0,FE52&gt;0),SM_2.2,"")</f>
        <v>0.35</v>
      </c>
      <c r="H52" s="6">
        <f>IF(OR(EO52&gt;0,EP52&gt;0,EQ52&gt;0,ER52=$ER$1,ER52=$ER$2,ER52=$ER$3,ER52=$ER$4,ER52=$ER$6,ER52=$ER$7,ES52&gt;0,ET52&gt;0,EV52&gt;0,EZ52&gt;0,FD52&gt;0,FF52&gt;0,FG52&gt;0,FI52&gt;0,FE52&gt;0),SM_2.3,"")</f>
        <v>0.3</v>
      </c>
      <c r="I52" s="38">
        <f>IF(OR(ER52=$ER$1,ER52=$ER$2,ER52=$ER$3,ER52=$ER$6,ER52=$ER$7,ES52&gt;0,EW52=$EW$2,EW52=$EW$3,EW52=$EW$4,EY52&gt;0,EU52&gt;0,EZ52&gt;0,FD52&gt;0,FF52&gt;0,FG52&gt;0,FI52&gt;0,FE52&gt;0),SM_2.4,"")</f>
        <v>0.15</v>
      </c>
      <c r="J52" s="6" t="str">
        <f>IF(OR(ER52=$ER$3,EW52=$EW$2,EW52=$EW$3,EW52=$EW$4,EY52&gt;0,EU52&gt;0,EZ52&gt;0,FD52&gt;0,FF52&gt;0,FG52&gt;0,FI52&gt;0,FE52&gt;0),SM_3.1,"")</f>
        <v/>
      </c>
      <c r="K52" s="6" t="str">
        <f>IF(OR(EZ52&gt;0,FD52&gt;0,FF52&gt;0,FG52&gt;0,FI52&gt;0,FE52&gt;0),SM_3.2,"")</f>
        <v/>
      </c>
      <c r="L52" s="38" t="str">
        <f>IF(OR(ER52=$ER$1,ER52=$ER$3,ER52=$ER$6,ER52=$ER$7,EV52&gt;0,EW52=$EW$2,EW52=$EW$3,EW52=$EW$4,EY52&gt;0,EU52&gt;0,EZ52&gt;0,FD52&gt;0,FF52&gt;0,FG52&gt;0,FI52&gt;0,FE52&gt;0),SM_3.3,"")</f>
        <v/>
      </c>
      <c r="M52" s="6">
        <f>IF(OR(ES52&gt;0,EU52&gt;1),SM_4.1,"")</f>
        <v>0.2</v>
      </c>
      <c r="N52" s="6" t="str">
        <f>IF(OR(EZ52&gt;0,FD52=$FD$2,FF52=$FF$2,FF52=$FF$4,FF52=$FF$6,FF52=$FF$8,FG52&gt;0,FI52&gt;0,FE52&gt;0),SM_4.2,"")</f>
        <v/>
      </c>
      <c r="O52" s="6" t="str">
        <f>IF(OR(EZ52&gt;0,FD52=$FD$2,FE52=$FE$2,FE52=$FE$4,FE52=$FE$6,FE52=$FE$8,FF52=$FF$2,FF52=$FF$4,FF52=$FF$6,FF52=$FF$8,FG52=$FG$2,FG52=$FG$4,FG52=$FG$6,FG52=$FG$8,FI52=$FI$2,FI52=$FI$4,FI52=$FI$6,FI52=$FI$8),SM_4.3,"")</f>
        <v/>
      </c>
      <c r="P52" s="6" t="str">
        <f>IF(OR(FD52&gt;0,FI52&gt;0),SM_4.4,"")</f>
        <v/>
      </c>
      <c r="Q52" s="38" t="str">
        <f>IF(OR(FQ52=$FQ$2,FQ52=$FQ$1),SM_4.5,"")</f>
        <v/>
      </c>
      <c r="R52" s="6" t="str">
        <f>IF(OR(ET52&gt;0),SM_5.1,"")</f>
        <v/>
      </c>
      <c r="S52" s="6" t="str">
        <f>IF(OR(FB52&gt;0),SM_5.2,"")</f>
        <v/>
      </c>
      <c r="T52" s="6" t="str">
        <f>IF(OR(FR52=$FR$1,FR52=$FR$2),SM_5.3,"")</f>
        <v/>
      </c>
      <c r="U52" s="38" t="str">
        <f>IF(OR(FY52&gt;0),SM_5.4,"")</f>
        <v/>
      </c>
      <c r="V52" s="94" t="str">
        <f>IF(COUNTIF(F52:U52,"&lt;1")=16,"5",IF(COUNTIF(F52:Q52,"&lt;1")=12,"4",IF(COUNTIF(F52:L52,"&lt;1")=7,"3",IF(COUNTIF(F52:I52,"&lt;1")=4,"2","1"))))</f>
        <v>2</v>
      </c>
      <c r="W52" s="129">
        <f>IF(V52="1",SUM(F52:I52)+1,IF(V52="2",SUM(J52:L52)+2,IF(V52="3",SUM(M52:Q52)+3,IF(V52="4",SUM(R52:U52)+4,5))))</f>
        <v>2</v>
      </c>
      <c r="X52" s="5">
        <f>IF(OR(EO52&gt;0,EP52&gt;0,EQ52&gt;0,ER52=$ER$1,ER52=$ER$2,ER52=$ER$3,ER52=$ER$4,ER52=$ER$6,ER52=$ER$7,ER52=$ER$8,ES52&gt;0,ET52&gt;0,EV52&gt;0,EZ52&gt;0,FD52&gt;0,FF52&gt;0,FG52&gt;0,FI52&gt;0,FE52&gt;0),SS_2.1,"")</f>
        <v>0.2</v>
      </c>
      <c r="Y52" s="5" t="str">
        <f>IF(OR(EO52=$EO$1,ER52=$ER$1,ER52=$ER$6,ER52=$ER$7,ER52=$ER$8,FJ52&gt;0),SS_2.2,"")</f>
        <v/>
      </c>
      <c r="Z52" s="38" t="str">
        <f>IF(OR(FJ52&gt;0,FO52&gt;0),SS_2.3,"")</f>
        <v/>
      </c>
      <c r="AA52" s="5" t="str">
        <f>IF(OR(FN52&gt;0,FJ52=$FJ$2,FJ52=$FJ$3),SS_3.1,"")</f>
        <v/>
      </c>
      <c r="AB52" s="6" t="str">
        <f>IF(OR(FK52&gt;0),SS_3.2,"")</f>
        <v/>
      </c>
      <c r="AC52" s="38">
        <f>IF(OR(ES52&gt;0,ER52=$ER$1,ER52=$ER$4,ER52=$ER$8,FL52&gt;0),SS_3.3,"")</f>
        <v>0.4</v>
      </c>
      <c r="AD52" s="6" t="str">
        <f>IF(AND(FK52&gt;0,FJ52=$FJ$2,FJ52=$FJ$3),SS_4.1,"")</f>
        <v/>
      </c>
      <c r="AE52" s="6" t="str">
        <f>IF(OR(FJ52=$FJ$2,FJ52=$FJ$3,EZ52&gt;0,FN52&gt;0),SS_4.2,"")</f>
        <v/>
      </c>
      <c r="AF52" s="6" t="str">
        <f>IF(OR(EU52&gt;0,EW52=$EW$2,EW52=$EW$3,EW52=$EW$4,EY52&gt;0,EZ52&gt;0),SS_4.3,"")</f>
        <v/>
      </c>
      <c r="AG52" s="6" t="str">
        <f>IF(OR(FJ52=$FJ$3,FQ52&gt;0,EZ52&gt;0),SS_4.4,"")</f>
        <v/>
      </c>
      <c r="AH52" s="6" t="str">
        <f>IF(OR(FE52&gt;0,FF52&gt;0,FG52&gt;0,FD52&gt;0,EZ52&gt;0,FI52&gt;0),SS_4.5,"")</f>
        <v/>
      </c>
      <c r="AI52" s="38" t="str">
        <f>IF(OR(EV52&gt;0,FZ52&gt;0,FH52&gt;0,FD52&gt;0,FI52&gt;0),SS_4.6,"")</f>
        <v/>
      </c>
      <c r="AJ52" s="5" t="str">
        <f>IF(OR(FK52=$FK$3,FZ52=$FZ$1),SS_5.1,"")</f>
        <v/>
      </c>
      <c r="AK52" s="6" t="str">
        <f>IF(OR(FZ52=$FZ$1,FZ52=$FZ$2,FZ52=$FZ$4,FZ52=$FZ$5,FZ52=$FZ$7),SS_5.2,"")</f>
        <v/>
      </c>
      <c r="AL52" s="6" t="str">
        <f>IF(OR(FZ52=$FZ$4,FY52&gt;0,ER52=$ER$8),SS_5.3,"")</f>
        <v/>
      </c>
      <c r="AM52" s="6" t="str">
        <f>IF(FP52&gt;0,SS_5.4,"")</f>
        <v/>
      </c>
      <c r="AN52" s="94" t="str">
        <f>IF(COUNTIF(X52:AM52,"&lt;1")=16,"5",IF(COUNTIF(X52:AI52,"&lt;1")=12,"4",IF(COUNTIF(X52:AC52,"&lt;1")=6,"3",IF(COUNTIF(X52:Z52,"&lt;1")=3,"2","1"))))</f>
        <v>1</v>
      </c>
      <c r="AO52" s="129">
        <f>IF(AN52="1",SUM(X52:Z52)+1,IF(AN52="2",SUM(AA52:AC52)+2,IF(AN52="3",SUM(AD52:AI52)+3,IF(AN52="4",SUM(AJ52:AM52)+4,5))))</f>
        <v>1.2</v>
      </c>
      <c r="AP52" s="5">
        <f>IF(OR(ES52&gt;0,ER52=$ER$1,EO52&gt;0,EP52&gt;0,EQ52&gt;0,EU52&gt;0,EV52&gt;0,FV52&gt;0,FD52&gt;0),CM2.1,"")</f>
        <v>0.25</v>
      </c>
      <c r="AQ52" s="6">
        <f>IF(OR(ES52&gt;0,ER52=$ER$1,ER52=$ER$5,ER52=$ER$3,ER52=$ER$8,ER52=$ER$9,FS52=$FS$3,FS52=$FS$4),CM2.2,"")</f>
        <v>0.25</v>
      </c>
      <c r="AR52" s="6">
        <f>IF(OR(ES52&gt;0,ER52&gt;0,FV52&gt;0),CM2.3,"")</f>
        <v>0.25</v>
      </c>
      <c r="AS52" s="38">
        <f>IF(OR(ES52&gt;0,ER52=$ER$1,ER52=$ER$3,ER52=$ER$8,ER52=$ER$9,FT52&gt;0),CM2.4,"")</f>
        <v>0.25</v>
      </c>
      <c r="AT52" s="6" t="str">
        <f>IF(OR(FS52&gt;0),CM3.1,"")</f>
        <v/>
      </c>
      <c r="AU52" s="6" t="str">
        <f>IF(ER52=$ER$9,CM3.2,"")</f>
        <v/>
      </c>
      <c r="AV52" s="6" t="str">
        <f>IF(OR(FS52=$FS$3,FS52=$FS$4),CM3.3,"")</f>
        <v/>
      </c>
      <c r="AW52" s="6" t="str">
        <f>IF(OR(FQ52=$FQ$1,FQ52=$FQ$4,FR52=$FR$1,FR52=$FR$4),CM3.4,"")</f>
        <v/>
      </c>
      <c r="AX52" s="38" t="str">
        <f>IF(OR(FZ52=$FZ$1,FZ52=$FZ$2,FT52=$FT$3,FT52=$FT$2),CM3.5,"")</f>
        <v/>
      </c>
      <c r="AY52" s="6" t="str">
        <f>IF(OR(FS52&gt;0),CM4.1,"")</f>
        <v/>
      </c>
      <c r="AZ52" s="6" t="str">
        <f>IF(OR(FV52=$FV$2),CM4.2,"")</f>
        <v/>
      </c>
      <c r="BA52" s="38" t="str">
        <f>IF(OR(FZ52&gt;0,FT52=$FT$3),CM4.3,"")</f>
        <v/>
      </c>
      <c r="BB52" s="6" t="str">
        <f>IF(OR(FT52=$FT$3,FV52=$FV$3),CM5.1,"")</f>
        <v/>
      </c>
      <c r="BC52" s="6" t="str">
        <f>IF(OR(AND(FX52&gt;0,FQ52=$FQ$4), AND(FX52&gt;0,FQ52=$FQ$1)),CM5.2,"")</f>
        <v/>
      </c>
      <c r="BD52" s="6" t="str">
        <f>IF(OR(FZ52&gt;0),CM5.3,"")</f>
        <v/>
      </c>
      <c r="BE52" s="38" t="str">
        <f>IF(FU52=$FU$2,CM5.4,"")</f>
        <v/>
      </c>
      <c r="BF52" s="94" t="str">
        <f>IF(COUNTIF(AP52:BE52,"&lt;1")=16,"5",IF(COUNTIF(AP52:BA52,"&lt;1")=12,"4",IF(COUNTIF(AP52:AX52,"&lt;1")=9,"3",IF(COUNTIF(AP52:AS52,"&lt;1")=4,"2","1"))))</f>
        <v>2</v>
      </c>
      <c r="BG52" s="129">
        <f>IF(BF52="1",SUM(AP52:AS52)+1,IF(BF52="2",SUM(AT52:AX52)+2,IF(BF52="3",SUM(AY52:BA52)+3,IF(BF52="4",SUM(BB52:BE52)+4,5))))</f>
        <v>2</v>
      </c>
      <c r="BH52" s="5">
        <f>IF(OR(ER52=$ER$1,ER52=$ER$6,ER52=$ER$7,ER52=$ER$9,ES52&gt;0,EX52&gt;0,FD52&gt;0,FZ52&gt;0,EW52&gt;0,EY52&gt;0,EZ52&gt;0,EV52&gt;0,EU52&gt;0,FE52&gt;0,FF52&gt;0,FG52&gt;0,FI52&gt;0),SRM2.1,"")</f>
        <v>0.4</v>
      </c>
      <c r="BI52" s="5" t="str">
        <f>IF(OR(FD52&gt;0,FZ52&gt;0,ER52=$ER$7,EW52&gt;0,EX52&gt;0,EY52&gt;0,EZ52&gt;0,FE52&gt;0,FF52&gt;0,FG52&gt;0,FI52&gt;0),SRM2.2,"")</f>
        <v/>
      </c>
      <c r="BJ52" s="6" t="str">
        <f>IF(OR(FX52&gt;0,FZ52&gt;0),SRM2.3,"")</f>
        <v/>
      </c>
      <c r="BK52" s="6" t="str">
        <f>IF(OR(FF52&gt;0,FD52&gt;0,FE52&gt;0,FZ52&gt;0,FG52&gt;0,FI52&gt;0),SRM2.4,"")</f>
        <v/>
      </c>
      <c r="BL52" s="39" t="str">
        <f>IF(OR(FD52&gt;0,FZ52&gt;0,ER52=$ER$7,FE52&gt;0,FF52&gt;0,FG52&gt;0,FI52&gt;0,FP52&gt;0),SRM3.1,"")</f>
        <v/>
      </c>
      <c r="BM52" s="6" t="str">
        <f>IF(OR(FD52&gt;0,FZ52&gt;0,ER52=$ER$7,EW52=$EW$2,EW52=$EW$3,EW52=$EW$4,EX52&gt;0,EY52&gt;0,EZ52&gt;0,FE52&gt;0,FF52&gt;0,FG52&gt;0,FI52&gt;0),SRM3.2,"")</f>
        <v/>
      </c>
      <c r="BN52" s="6" t="str">
        <f>IF(OR(FP52&gt;0,FZ52&gt;0),SRM3.3,"")</f>
        <v/>
      </c>
      <c r="BO52" s="40" t="str">
        <f>IF(OR(FZ52&gt;1),SRM4.1,"")</f>
        <v/>
      </c>
      <c r="BP52" s="6" t="str">
        <f>IF(OR(ER52=$ER$8,ER52=$ER$9,EV52&gt;0,FQ52&gt;0,FR52&gt;0),SRM4.2,"")</f>
        <v/>
      </c>
      <c r="BQ52" s="6" t="str">
        <f>IF(OR(FW52&gt;0),SRM4.3,"")</f>
        <v/>
      </c>
      <c r="BR52" s="40" t="str">
        <f>IF(OR(GD52&gt;0,GE52&gt;0),SRM5.1,"")</f>
        <v/>
      </c>
      <c r="BS52" s="6" t="str">
        <f>IF(OR(ER52=$ER$8,ER52=$ER$9,FZ52&gt;0),SRM5.2,"")</f>
        <v/>
      </c>
      <c r="BT52" s="6" t="str">
        <f>IF(OR(ER52=$ER$8,ER52=$ER$9,FY52&gt;0,FZ52&gt;0),SRM5.3,"")</f>
        <v/>
      </c>
      <c r="BU52" s="94" t="str">
        <f>IF(COUNTIF(BH52:BT52,"&lt;1")=13,"5",IF(COUNTIF(BH52:BQ52,"&lt;1")=10,"4",IF(COUNTIF(BH52:BN52,"&lt;1")=7,"3",IF(COUNTIF(BH52:BK52,"&lt;1")=4,"2","1"))))</f>
        <v>1</v>
      </c>
      <c r="BV52" s="129">
        <f>IF(BU52="1",SUM(BH52:BK52)+1,IF(BU52="2",SUM(BL52:BN52)+2,IF(BU52="3",SUM(BO52:BQ52)+3,IF(BU52="4",SUM(BR52:BT52)+4,5))))</f>
        <v>1.4</v>
      </c>
      <c r="BW52" s="41" t="str">
        <f>IF(OR(EY52=$EY$1,EY52=$EY$4,EY52=$EY$5,EY52=$EY$6,EY52=$EY$7,EZ52&gt;0,FF52=$FF$1,FF52=$FF$2,FF52=$FF$5,FF52=$FF$6,FG52=$FG$1,FG52=$FG$2,FG52=$FG$5,FG52=$FG$6),LHR2.1,"")</f>
        <v/>
      </c>
      <c r="BX52" s="6" t="str">
        <f>IF(OR(FB52=$FB$1,FB52=$FB$2,FB52=$FB$5,FB52=$FB$6,EZ52&gt;0),LHR2.2,"")</f>
        <v/>
      </c>
      <c r="BY52" s="6" t="str">
        <f>IF(OR(EY52=$EY$1,EY52=$EY$4,EY52=$EY$5,EY52=$EY$6,EY52=$EY$7,EZ52&gt;0,FF52=$FF$1,FF52=$FF$2,FF52=$FF$5,FF52=$FF$6,FG52=$FG$1,FG52=$FG$2,FG52=$FG$5,FG52=$FG$6),LHR2.3,"")</f>
        <v/>
      </c>
      <c r="BZ52" s="6" t="str">
        <f>IF(OR(EY52=$EY$1,EY52=$EY$4,EY52=$EY$5,EY52=$EY$6,EY52=$EY$7,EZ52&gt;0,FF52=$FF$1,FF52=$FF$2,FF52=$FF$5,FF52=$FF$6,FG52=$FG$1,FG52=$FG$2,FG52=$FG$5,FG52=$FG$6),LHR2.4,"")</f>
        <v/>
      </c>
      <c r="CA52" s="40" t="str">
        <f>IF(OR(EY52=$EY$1,EY52=$EY$5,EY52=$EY$6,EY52=$EY$7,EZ52&gt;0,FF52=$FF$1,FF52=$FF$2,FF52=$FF$5,FF52=$FF$6,FG52=$FG$1,FG52=$FG$2,FG52=$FG$5,FG52=$FG$6),LHR3.1,"")</f>
        <v/>
      </c>
      <c r="CB52" s="6" t="str">
        <f>IF(OR(FB52=$FB$1,FB52=$FB$5,EZ52&gt;0),LHR3.2,"")</f>
        <v/>
      </c>
      <c r="CC52" s="6" t="str">
        <f>IF(OR(FB52=$FB$1,FB52=$FB$2,FB52=$FB$5,FB52=$FB$6,EZ52&gt;0),LHR3.3,"")</f>
        <v/>
      </c>
      <c r="CD52" s="6" t="str">
        <f>IF(OR(EZ52&gt;0,GA52=$GA$1,FF52=$FF$5,FF52=$FF$6,FF52=$FF$1,FF52=$FF$2,GA52=$GA$2,GA52=$GA$3,GA52=$GA$4),LHR3.4,"")</f>
        <v/>
      </c>
      <c r="CE52" s="6" t="str">
        <f>IF(OR(EZ52&gt;0,GB52=$GB$1,FG52=$FG$5,FG52=$FG$6,FG52=$FG$1,FG52=$FG$2,GB52=$GB$2,GB52=$GB$3,GB52=$GB$4),LHR3.5,"")</f>
        <v/>
      </c>
      <c r="CF52" s="6" t="str">
        <f>IF(OR(EY52=$EY$1,EY52=$EY$4,EY52=$EY$5,EY52=$EY$6,EY52=$EY$7,EZ52&gt;0),LHR3.6,"")</f>
        <v/>
      </c>
      <c r="CG52" s="6" t="str">
        <f>IF(OR(EZ52&gt;0,FC52=$FC$1,FC52=$FC$2,FC52=$FC$3,FC52=$FC$4),LHR3.7,"")</f>
        <v/>
      </c>
      <c r="CH52" s="6" t="str">
        <f>IF(OR(GD52=$GD$1,GD52=$GD$3,EZ52&gt;0),LHR3.8,"")</f>
        <v/>
      </c>
      <c r="CI52" s="6" t="str">
        <f>IF(OR(EZ52&gt;0,FF52=$FF$2,FF52=$FF$6,FE52=$FE$2,FE52=$FE$6,FI52=$FI$2,FI52=$FI$6,FG52=$FG$2,FG52=$FG$6),LHR3.9,"")</f>
        <v/>
      </c>
      <c r="CJ52" s="6" t="str">
        <f>IF(OR(EZ52&gt;0,FA52&gt;0),LHR3.10,"")</f>
        <v/>
      </c>
      <c r="CK52" s="40" t="str">
        <f>IF(OR(EY52=$EY$1,EY52=$EY$6,EY52=$EY$7,EZ52&gt;0,FF52=$FF$1,FF52=$FF$2,FF52=$FF$5,FF52=$FF$6,FG52=$FG$1,FG52=$FG$2,FG52=$FG$5,FG52=$FG$6),LHR4.1,"")</f>
        <v/>
      </c>
      <c r="CL52" s="6" t="str">
        <f>IF(OR(FB52=$FB$1,FB52=$FB$5,EZ52&gt;0),LHR4.2,"")</f>
        <v/>
      </c>
      <c r="CM52" s="6" t="str">
        <f>IF(OR(EZ52&gt;0,GA52=$GA$2,GA52=$GA$4),LHR4.3,"")</f>
        <v/>
      </c>
      <c r="CN52" s="6" t="str">
        <f>IF(OR(EZ52&gt;0,GB52=$GB$2,GB52=$GB$4),LHR4.4,"")</f>
        <v/>
      </c>
      <c r="CO52" s="6" t="str">
        <f>IF(OR(EZ52&gt;0,FC52=$FC$1,FC52=$FC$3,FC52=$FC$4),LHR4.5,"")</f>
        <v/>
      </c>
      <c r="CP52" s="6" t="str">
        <f>IF(OR(GE52=$GE$1,GE52=$GE$2,GE52=$GE$4,GE52=$GE$5),LHR4.6,"")</f>
        <v/>
      </c>
      <c r="CQ52" s="6" t="str">
        <f>IF(OR(EZ52&gt;0,FF52=$FF$2,FF52=$FF$6,FE52=$FE$2,FE52=$FE$6,FI52=$FI$2,FI52=$FI$6,FG52=$FG$2,FG52=$FG$6),LHR4.7,"")</f>
        <v/>
      </c>
      <c r="CR52" s="6" t="str">
        <f>IF(OR(EZ52&gt;0,FG52=$FG$1,FG52=$FG$2,FG52=$FG$5,FG52=$FG$6),LHR4.8,"")</f>
        <v/>
      </c>
      <c r="CS52" s="6" t="str">
        <f>IF(OR(FE52=$FE$1,FE52=$FE$2,FE52=$FE$5,FE52=$FE$6),LHR4.9,"")</f>
        <v/>
      </c>
      <c r="CT52" s="6" t="str">
        <f>IF(OR(FM52=$FM$1,FM52=$FM$3,EZ52&gt;0),LHR4.10,"")</f>
        <v/>
      </c>
      <c r="CU52" s="6" t="str">
        <f>IF(OR(GF52=$GF$2,GF52=$GF$6),LHR4.11,"")</f>
        <v/>
      </c>
      <c r="CV52" s="6" t="str">
        <f>IF(OR(EO52=$EO$1,EO52=$EO$3),LHR4.12,"")</f>
        <v/>
      </c>
      <c r="CW52" s="40" t="str">
        <f>IF(OR(EY52=$EY$1,EY52=$EY$7,EZ52&gt;0,FF52=$FF$1,FF52=$FF$2,FF52=$FF$5,FF52=$FF$6,FG52=$FG$1,FG52=$FG$2,FG52=$FG$5,FG52=$FG$6),LHR5.1,"")</f>
        <v/>
      </c>
      <c r="CX52" s="6" t="str">
        <f>IF(AND(FZ52&gt;0,OR(EY52=$EY$1,EY52=$EY$4,EY52=$EY$5,EY52=$EY$6,EY52=$EY$7)),LHR5.2,"")</f>
        <v/>
      </c>
      <c r="CY52" s="6" t="str">
        <f>IF(OR(EZ52&gt;0,FC52=$FC$1,FC52=$FC$4),LHR5.3,"")</f>
        <v/>
      </c>
      <c r="CZ52" s="6" t="str">
        <f>IF(OR(GE52=$GE$1,GE52=$GE$3,GE52=$GE$4,GE52=$GE$6),LHR5.4,"")</f>
        <v/>
      </c>
      <c r="DA52" s="6" t="str">
        <f>IF(OR(EZ52&gt;0,FF52=$FF$2,FF52=$FF$6,FE52=$FE$2,FE52=$FE$6,FI52=$FI$2,FI52=$FI$6,FG52=$FG$2,FG52=$FG$6),LHR5.5,"")</f>
        <v/>
      </c>
      <c r="DB52" s="6" t="str">
        <f>IF(OR(FG52=$FG$2,FG52=$FG$6),LHR5.6,"")</f>
        <v/>
      </c>
      <c r="DC52" s="6" t="str">
        <f>IF(OR(FI52=$FI$1,FI52=$FI$2,FI52=$FI$5,FI52=$FI$6,FY52&gt;0),LHR5.7,"")</f>
        <v/>
      </c>
      <c r="DD52" s="6" t="str">
        <f>IF(OR(GC52=$GC$1,GC52=$GC$2),LHR5.8,"")</f>
        <v/>
      </c>
      <c r="DE52" s="38">
        <f>IF(OR(GF52="",GF52=$GF$3,GF52=$GF$4,GF52=$GF$7,GF52=$GF$8),LHR5.9,"")</f>
        <v>0.05</v>
      </c>
      <c r="DF52" s="7" t="str">
        <f>IF(E52&lt;2009,"N/A",IF(COUNTIF(BW52:DE52,"&lt;1")=35,"5",IF(COUNTIF(BW52:CV52,"&lt;1")=26,"4",IF(COUNTIF(BW52:CJ52,"&lt;1")=14,"3",IF(COUNTIF(BW52:BZ52,"&lt;1")=4,"2","1")))))</f>
        <v>1</v>
      </c>
      <c r="DG52" s="129">
        <f>IF(DF52="N/A","N/A",IF(DF52="1",SUM(BW52:BZ52)+1,IF(DF52="2",SUM(CA52:CJ52)+2,IF(DF52="3",SUM(CK52:CV52)+3,IF(DF52="4",SUM(CW52:DE52)+4,5)))))</f>
        <v>1</v>
      </c>
      <c r="DH52" s="41" t="str">
        <f>IF(OR(EY52=$EY$1,EY52=$EY$8,EZ52&gt;0,FF52=$FF$1,FF52=$FF$2,FF52=$FF$7,FF52=$FF$8,FG52=$FG$1,FG52=$FG$2,FG52=$FG$7,FG52=$FG$8),ES2.1,"")</f>
        <v/>
      </c>
      <c r="DI52" s="6" t="str">
        <f>IF(OR(FB52=$FB$1,FB52=$FB$2,FB52=$FB$7,FB52=$FB$8,EZ52&gt;0),ES2.2,"")</f>
        <v/>
      </c>
      <c r="DJ52" s="6" t="str">
        <f>IF(OR(EY52=$EY$1,EY52=$EY$8,EZ52&gt;0,FF52=$FF$1,FF52=$FF$2,FF52=$FF$7,FF52=$FF$8,FG52=$FG$1,FG52=$FG$2,FG52=$FG$7,FG52=$FG$8),ES2.3,"")</f>
        <v/>
      </c>
      <c r="DK52" s="6" t="str">
        <f>IF(OR(EY52=$EY$1,EY52=$EY$8,EZ52&gt;0,FF52=$FF$1,FF52=$FF$2,FF52=$FF$7,FF52=$FF$8,FG52=$FG$1,FG52=$FG$2,FG52=$FG$7,FG52=$FG$8),ES2.4,"")</f>
        <v/>
      </c>
      <c r="DL52" s="40" t="str">
        <f>IF(OR(FB52=$FB$1,FB52=$FB$7,EZ52&gt;0),ES3.1,"")</f>
        <v/>
      </c>
      <c r="DM52" s="6" t="str">
        <f>IF(OR(FB52=$FB$1,FB52=$FB$2,FB52=$FB$7,FB52=$FB$8,EZ52&gt;0),ES3.2,"")</f>
        <v/>
      </c>
      <c r="DN52" s="6" t="str">
        <f>IF(OR(EZ52&gt;0,FF52=$FF$1,FF52=$FF$2,FF52=$FF$7,FF52=$FF$8,GA52=$GA$1,GA52=$GA$2,GA52=$GA$5,GA52=$GA$6),ES3.3,"")</f>
        <v/>
      </c>
      <c r="DO52" s="6" t="str">
        <f>IF(OR(EZ52&gt;0,FG52=$FG$1,FG52=$FG$2,FG52=$FG$7,FG52=$FG$8,GB52=$GB$1,GB52=$GB$2,GB52=$GB$5,GB52=$GB$6),ES3.4,"")</f>
        <v/>
      </c>
      <c r="DP52" s="6" t="str">
        <f>IF(OR(EY52=$EY$1,EY52=$EY$8,EZ52&gt;0),ES3.5,"")</f>
        <v/>
      </c>
      <c r="DQ52" s="6" t="str">
        <f>IF(OR(EZ52&gt;0,FC52=$FC$1,FC52=$FC$5),ES3.6,"")</f>
        <v/>
      </c>
      <c r="DR52" s="6" t="str">
        <f>IF(OR(GD52=$GD$1,GD52=$GD$4,EZ52&gt;0),ES3.7,"")</f>
        <v/>
      </c>
      <c r="DS52" s="6" t="str">
        <f>IF(OR(EZ52&gt;0,FF52=$FF$2,FF52=$FF$8,FE52=$FE$2,FE52=$FE$8,FI52=$FI$2,FI52=$FI$8,FG52=$FG$2,FG52=$FG$8),ES3.8,"")</f>
        <v/>
      </c>
      <c r="DT52" s="6" t="str">
        <f>IF(OR(EZ52&gt;0),ES3.9,"")</f>
        <v/>
      </c>
      <c r="DU52" s="40" t="str">
        <f>IF(OR(FB52=$FB$1,FB52=$FB$7,EZ52&gt;0),ES4.1,"")</f>
        <v/>
      </c>
      <c r="DV52" s="6" t="str">
        <f>IF(OR(EZ52&gt;0,GA52=$GA$2,GA52=$GA$6),ES4.2,"")</f>
        <v/>
      </c>
      <c r="DW52" s="6" t="str">
        <f>IF(OR(EZ52&gt;0,GB52=$GB$2,GB52=$GB$6),ES4.3,"")</f>
        <v/>
      </c>
      <c r="DX52" s="6" t="str">
        <f>IF(OR(GE52=$GE$1,GE52=$GE$2,GE52=$GE$7,GE52=$GE$8),ES4.4,"")</f>
        <v/>
      </c>
      <c r="DY52" s="6" t="str">
        <f>IF(OR(EZ52&gt;0,FF52=$FF$2,FF52=$FF$8,FE52=$FE$2,FE52=$FE$8,FI52=$FI$2,FI52=$FI$8,FG52=$FG$2,FG52=$FG$8),ES4.5,"")</f>
        <v/>
      </c>
      <c r="DZ52" s="6" t="str">
        <f>IF(OR(EZ52&gt;0,FG52=$FG$1,FG52=$FG$2,FG52=$FG$7,FG52=$FG$8),ES4.6,"")</f>
        <v/>
      </c>
      <c r="EA52" s="6" t="str">
        <f>IF(OR(FE52=$FE$1,FE52=$FE$2,FE52=$FE$7,FE52=$FE$8),ES4.7,"")</f>
        <v/>
      </c>
      <c r="EB52" s="6" t="str">
        <f>IF(OR(FM52=$FM$1,FM52=$FM$4,EZ52&gt;0),ES4.8,"")</f>
        <v/>
      </c>
      <c r="EC52" s="6" t="str">
        <f>IF(OR(GF52=$GF$2,GF52=$GF$8),ES4.9,"")</f>
        <v/>
      </c>
      <c r="ED52" s="6" t="str">
        <f>IF(OR(EO52=$EO$1,EO52=$EO$3),ES4.10,"")</f>
        <v/>
      </c>
      <c r="EE52" s="40" t="str">
        <f>IF(OR(AND(FZ52&gt;0,EY52=$EY$1), AND(FZ52&gt;0,EY52=$EY$8)),ES5.1,"")</f>
        <v/>
      </c>
      <c r="EF52" s="6" t="str">
        <f>IF(OR(GE52=$GE$1,GE52=$GE$3,GE52=$GE$7,GE52=$GE$9),ES5.2,"")</f>
        <v/>
      </c>
      <c r="EG52" s="6" t="str">
        <f>IF(OR(EZ52&gt;0,FF52=$FF$2,FF52=$FF$8,FE52=$FE$2,FE52=$FE$8,FI52=$FI$2,FI52=$FI$8,FG52=$FG$2,FG52=$FG$8),ES5.3,"")</f>
        <v/>
      </c>
      <c r="EH52" s="6" t="str">
        <f>IF(OR(FG52=$FG$2,FG52=$FG$8),ES5.4,"")</f>
        <v/>
      </c>
      <c r="EI52" s="6" t="str">
        <f>IF(OR(FI52=$FI$1,FI52=$FI$2,FI52=$FI$7,FI52=$FI$8,FY52&gt;0),ES5.5,"")</f>
        <v/>
      </c>
      <c r="EJ52" s="6" t="str">
        <f>IF(OR(GC52=$GC$1,GC52=$GC$3),ES5.6,"")</f>
        <v/>
      </c>
      <c r="EK52" s="38">
        <f>IF(OR(GF52="",GF52=$GF$3,GF52=$GF$4,GF52=$GF$5,GF52=$GF$6),ES5.7,"")</f>
        <v>0.1</v>
      </c>
      <c r="EL52" s="104" t="str">
        <f>IF(E52&lt;2010,"N/A",IF(COUNTIF(DH52:EK52,"&lt;1")=30,"5",IF(COUNTIF(DH52:ED52,"&lt;1")=23,"4",IF(COUNTIF(DH52:DT52,"&lt;1")=13,"3",IF(COUNTIF(DH52:DK52,"&lt;1")=4,"2","1")))))</f>
        <v>1</v>
      </c>
      <c r="EM52" s="129">
        <f>IF(EL52="N/A","N/A",IF(EL52="1",SUM(DH52:DK52)+1,IF(EL52="2",SUM(DL52:DT52)+2,IF(EL52="3",SUM(DU52:ED52)+3,IF(EL52="4",SUM(EE52:EK52)+4,5)))))</f>
        <v>1</v>
      </c>
      <c r="EN52" s="1"/>
      <c r="EO52" s="43"/>
      <c r="EP52" s="1"/>
      <c r="EQ52" s="1"/>
      <c r="ER52" s="43"/>
      <c r="ES52" s="1" t="s">
        <v>13</v>
      </c>
      <c r="ET52" s="1"/>
      <c r="EV52" s="44"/>
      <c r="FC52" s="44"/>
      <c r="FE52" s="1"/>
      <c r="FI52" s="44"/>
      <c r="FK52" s="1"/>
      <c r="FL52" s="1"/>
      <c r="FM52" s="1"/>
      <c r="FN52" s="1"/>
      <c r="FO52" s="1"/>
      <c r="FT52" s="1"/>
      <c r="FU52" s="1"/>
      <c r="FX52" s="44"/>
      <c r="FY52" s="1"/>
      <c r="FZ52" s="44"/>
      <c r="GA52" s="43"/>
      <c r="GB52" s="1"/>
      <c r="GC52" s="44"/>
      <c r="GF52" s="45"/>
      <c r="GG52" s="74"/>
      <c r="GH52" s="42">
        <f>COUNTIF(EO52:GF52,"*")</f>
        <v>1</v>
      </c>
    </row>
    <row r="53" spans="1:193" s="42" customFormat="1" ht="15.75" thickBot="1" x14ac:dyDescent="0.3">
      <c r="A53" s="42" t="e">
        <f>VLOOKUP(C53,Sheet1!$A$1:$B$65,2,)</f>
        <v>#N/A</v>
      </c>
      <c r="B53" s="46" t="s">
        <v>200</v>
      </c>
      <c r="C53" s="47" t="s">
        <v>201</v>
      </c>
      <c r="D53" s="47"/>
      <c r="E53" s="61">
        <v>2013</v>
      </c>
      <c r="F53" s="5">
        <f>IF(OR(ER53=$ER$1,ER53=$ER$2,ER53=$ER$3,ER53=$ER$6,ER53=$ER$7,ES53&gt;0,EW53&gt;0,EY53&gt;0,EU53&gt;0,EZ53&gt;0,FD53&gt;0,FF53&gt;0,FG53&gt;0,FI53&gt;0,FE53&gt;0),SM_2.1,"")</f>
        <v>0.2</v>
      </c>
      <c r="G53" s="5">
        <f>IF(OR(EO53=$EO$4,EQ53&gt;0,ER53=$ER$1, ER53=$ER$2,ER53=$ER$3,ER53=$ER$4,ES53&gt;0,EV53&gt;0,EZ53&gt;0,FD53&gt;0,FF53&gt;0,FG53&gt;0,FI53&gt;0,FE53&gt;0),SM_2.2,"")</f>
        <v>0.35</v>
      </c>
      <c r="H53" s="6">
        <f>IF(OR(EO53&gt;0,EP53&gt;0,EQ53&gt;0,ER53=$ER$1,ER53=$ER$2,ER53=$ER$3,ER53=$ER$4,ER53=$ER$6,ER53=$ER$7,ES53&gt;0,ET53&gt;0,EV53&gt;0,EZ53&gt;0,FD53&gt;0,FF53&gt;0,FG53&gt;0,FI53&gt;0,FE53&gt;0),SM_2.3,"")</f>
        <v>0.3</v>
      </c>
      <c r="I53" s="38">
        <f>IF(OR(ER53=$ER$1,ER53=$ER$2,ER53=$ER$3,ER53=$ER$6,ER53=$ER$7,ES53&gt;0,EW53=$EW$2,EW53=$EW$3,EW53=$EW$4,EY53&gt;0,EU53&gt;0,EZ53&gt;0,FD53&gt;0,FF53&gt;0,FG53&gt;0,FI53&gt;0,FE53&gt;0),SM_2.4,"")</f>
        <v>0.15</v>
      </c>
      <c r="J53" s="6">
        <f>IF(OR(ER53=$ER$3,EW53=$EW$2,EW53=$EW$3,EW53=$EW$4,EY53&gt;0,EU53&gt;0,EZ53&gt;0,FD53&gt;0,FF53&gt;0,FG53&gt;0,FI53&gt;0,FE53&gt;0),SM_3.1,"")</f>
        <v>0.3</v>
      </c>
      <c r="K53" s="6" t="str">
        <f>IF(OR(EZ53&gt;0,FD53&gt;0,FF53&gt;0,FG53&gt;0,FI53&gt;0,FE53&gt;0),SM_3.2,"")</f>
        <v/>
      </c>
      <c r="L53" s="38">
        <f>IF(OR(ER53=$ER$1,ER53=$ER$3,ER53=$ER$6,ER53=$ER$7,EV53&gt;0,EW53=$EW$2,EW53=$EW$3,EW53=$EW$4,EY53&gt;0,EU53&gt;0,EZ53&gt;0,FD53&gt;0,FF53&gt;0,FG53&gt;0,FI53&gt;0,FE53&gt;0),SM_3.3,"")</f>
        <v>0.4</v>
      </c>
      <c r="M53" s="6">
        <f>IF(OR(ES53&gt;0,EU53&gt;1),SM_4.1,"")</f>
        <v>0.2</v>
      </c>
      <c r="N53" s="6" t="str">
        <f>IF(OR(EZ53&gt;0,FD53=$FD$2,FF53=$FF$2,FF53=$FF$4,FF53=$FF$6,FF53=$FF$8,FG53&gt;0,FI53&gt;0,FE53&gt;0),SM_4.2,"")</f>
        <v/>
      </c>
      <c r="O53" s="6" t="str">
        <f>IF(OR(EZ53&gt;0,FD53=$FD$2,FE53=$FE$2,FE53=$FE$4,FE53=$FE$6,FE53=$FE$8,FF53=$FF$2,FF53=$FF$4,FF53=$FF$6,FF53=$FF$8,FG53=$FG$2,FG53=$FG$4,FG53=$FG$6,FG53=$FG$8,FI53=$FI$2,FI53=$FI$4,FI53=$FI$6,FI53=$FI$8),SM_4.3,"")</f>
        <v/>
      </c>
      <c r="P53" s="6" t="str">
        <f>IF(OR(FD53&gt;0,FI53&gt;0),SM_4.4,"")</f>
        <v/>
      </c>
      <c r="Q53" s="38" t="str">
        <f>IF(OR(FQ53=$FQ$2,FQ53=$FQ$1),SM_4.5,"")</f>
        <v/>
      </c>
      <c r="R53" s="6">
        <f>IF(OR(ET53&gt;0),SM_5.1,"")</f>
        <v>0.3</v>
      </c>
      <c r="S53" s="6" t="str">
        <f>IF(OR(FB53&gt;0),SM_5.2,"")</f>
        <v/>
      </c>
      <c r="T53" s="6" t="str">
        <f>IF(OR(FR53=$FR$1,FR53=$FR$2),SM_5.3,"")</f>
        <v/>
      </c>
      <c r="U53" s="38" t="str">
        <f>IF(OR(FY53&gt;0),SM_5.4,"")</f>
        <v/>
      </c>
      <c r="V53" s="94" t="str">
        <f>IF(COUNTIF(F53:U53,"&lt;1")=16,"5",IF(COUNTIF(F53:Q53,"&lt;1")=12,"4",IF(COUNTIF(F53:L53,"&lt;1")=7,"3",IF(COUNTIF(F53:I53,"&lt;1")=4,"2","1"))))</f>
        <v>2</v>
      </c>
      <c r="W53" s="129">
        <f>IF(V53="1",SUM(F53:I53)+1,IF(V53="2",SUM(J53:L53)+2,IF(V53="3",SUM(M53:Q53)+3,IF(V53="4",SUM(R53:U53)+4,5))))</f>
        <v>2.7</v>
      </c>
      <c r="X53" s="5">
        <f>IF(OR(EO53&gt;0,EP53&gt;0,EQ53&gt;0,ER53=$ER$1,ER53=$ER$2,ER53=$ER$3,ER53=$ER$4,ER53=$ER$6,ER53=$ER$7,ER53=$ER$8,ES53&gt;0,ET53&gt;0,EV53&gt;0,EZ53&gt;0,FD53&gt;0,FF53&gt;0,FG53&gt;0,FI53&gt;0,FE53&gt;0),SS_2.1,"")</f>
        <v>0.2</v>
      </c>
      <c r="Y53" s="5">
        <f>IF(OR(EO53=$EO$1,ER53=$ER$1,ER53=$ER$6,ER53=$ER$7,ER53=$ER$8,FJ53&gt;0),SS_2.2,"")</f>
        <v>0.3</v>
      </c>
      <c r="Z53" s="38">
        <f>IF(OR(FJ53&gt;0,FO53&gt;0),SS_2.3,"")</f>
        <v>0.5</v>
      </c>
      <c r="AA53" s="5" t="str">
        <f>IF(OR(FN53&gt;0,FJ53=$FJ$2,FJ53=$FJ$3),SS_3.1,"")</f>
        <v/>
      </c>
      <c r="AB53" s="6" t="str">
        <f>IF(OR(FK53&gt;0),SS_3.2,"")</f>
        <v/>
      </c>
      <c r="AC53" s="38">
        <f>IF(OR(ES53&gt;0,ER53=$ER$1,ER53=$ER$4,ER53=$ER$8,FL53&gt;0),SS_3.3,"")</f>
        <v>0.4</v>
      </c>
      <c r="AD53" s="6" t="str">
        <f>IF(AND(FK53&gt;0,FJ53=$FJ$2,FJ53=$FJ$3),SS_4.1,"")</f>
        <v/>
      </c>
      <c r="AE53" s="6" t="str">
        <f>IF(OR(FJ53=$FJ$2,FJ53=$FJ$3,EZ53&gt;0,FN53&gt;0),SS_4.2,"")</f>
        <v/>
      </c>
      <c r="AF53" s="6">
        <f>IF(OR(EU53&gt;0,EW53=$EW$2,EW53=$EW$3,EW53=$EW$4,EY53&gt;0,EZ53&gt;0),SS_4.3,"")</f>
        <v>0.2</v>
      </c>
      <c r="AG53" s="6" t="str">
        <f>IF(OR(FJ53=$FJ$3,FQ53&gt;0,EZ53&gt;0),SS_4.4,"")</f>
        <v/>
      </c>
      <c r="AH53" s="6" t="str">
        <f>IF(OR(FE53&gt;0,FF53&gt;0,FG53&gt;0,FD53&gt;0,EZ53&gt;0,FI53&gt;0),SS_4.5,"")</f>
        <v/>
      </c>
      <c r="AI53" s="38" t="str">
        <f>IF(OR(EV53&gt;0,FZ53&gt;0,FH53&gt;0,FD53&gt;0,FI53&gt;0),SS_4.6,"")</f>
        <v/>
      </c>
      <c r="AJ53" s="5" t="str">
        <f>IF(OR(FK53=$FK$3,FZ53=$FZ$1),SS_5.1,"")</f>
        <v/>
      </c>
      <c r="AK53" s="6" t="str">
        <f>IF(OR(FZ53=$FZ$1,FZ53=$FZ$2,FZ53=$FZ$4,FZ53=$FZ$5,FZ53=$FZ$7),SS_5.2,"")</f>
        <v/>
      </c>
      <c r="AL53" s="6" t="str">
        <f>IF(OR(FZ53=$FZ$4,FY53&gt;0,ER53=$ER$8),SS_5.3,"")</f>
        <v/>
      </c>
      <c r="AM53" s="6" t="str">
        <f>IF(FP53&gt;0,SS_5.4,"")</f>
        <v/>
      </c>
      <c r="AN53" s="94" t="str">
        <f>IF(COUNTIF(X53:AM53,"&lt;1")=16,"5",IF(COUNTIF(X53:AI53,"&lt;1")=12,"4",IF(COUNTIF(X53:AC53,"&lt;1")=6,"3",IF(COUNTIF(X53:Z53,"&lt;1")=3,"2","1"))))</f>
        <v>2</v>
      </c>
      <c r="AO53" s="129">
        <f>IF(AN53="1",SUM(X53:Z53)+1,IF(AN53="2",SUM(AA53:AC53)+2,IF(AN53="3",SUM(AD53:AI53)+3,IF(AN53="4",SUM(AJ53:AM53)+4,5))))</f>
        <v>2.4</v>
      </c>
      <c r="AP53" s="5">
        <f>IF(OR(ES53&gt;0,ER53=$ER$1,EO53&gt;0,EP53&gt;0,EQ53&gt;0,EU53&gt;0,EV53&gt;0,FV53&gt;0,FD53&gt;0),CM2.1,"")</f>
        <v>0.25</v>
      </c>
      <c r="AQ53" s="6">
        <f>IF(OR(ES53&gt;0,ER53=$ER$1,ER53=$ER$5,ER53=$ER$3,ER53=$ER$8,ER53=$ER$9,FS53=$FS$3,FS53=$FS$4),CM2.2,"")</f>
        <v>0.25</v>
      </c>
      <c r="AR53" s="6">
        <f>IF(OR(ES53&gt;0,ER53&gt;0,FV53&gt;0),CM2.3,"")</f>
        <v>0.25</v>
      </c>
      <c r="AS53" s="38">
        <f>IF(OR(ES53&gt;0,ER53=$ER$1,ER53=$ER$3,ER53=$ER$8,ER53=$ER$9,FT53&gt;0),CM2.4,"")</f>
        <v>0.25</v>
      </c>
      <c r="AT53" s="6" t="str">
        <f>IF(OR(FS53&gt;0),CM3.1,"")</f>
        <v/>
      </c>
      <c r="AU53" s="6" t="str">
        <f>IF(ER53=$ER$9,CM3.2,"")</f>
        <v/>
      </c>
      <c r="AV53" s="6" t="str">
        <f>IF(OR(FS53=$FS$3,FS53=$FS$4),CM3.3,"")</f>
        <v/>
      </c>
      <c r="AW53" s="6" t="str">
        <f>IF(OR(FQ53=$FQ$1,FQ53=$FQ$4,FR53=$FR$1,FR53=$FR$4),CM3.4,"")</f>
        <v/>
      </c>
      <c r="AX53" s="38" t="str">
        <f>IF(OR(FZ53=$FZ$1,FZ53=$FZ$2,FT53=$FT$3,FT53=$FT$2),CM3.5,"")</f>
        <v/>
      </c>
      <c r="AY53" s="6" t="str">
        <f>IF(OR(FS53&gt;0),CM4.1,"")</f>
        <v/>
      </c>
      <c r="AZ53" s="6" t="str">
        <f>IF(OR(FV53=$FV$2),CM4.2,"")</f>
        <v/>
      </c>
      <c r="BA53" s="38" t="str">
        <f>IF(OR(FZ53&gt;0,FT53=$FT$3),CM4.3,"")</f>
        <v/>
      </c>
      <c r="BB53" s="6" t="str">
        <f>IF(OR(FT53=$FT$3,FV53=$FV$3),CM5.1,"")</f>
        <v/>
      </c>
      <c r="BC53" s="6" t="str">
        <f>IF(OR(AND(FX53&gt;0,FQ53=$FQ$4), AND(FX53&gt;0,FQ53=$FQ$1)),CM5.2,"")</f>
        <v/>
      </c>
      <c r="BD53" s="6" t="str">
        <f>IF(OR(FZ53&gt;0),CM5.3,"")</f>
        <v/>
      </c>
      <c r="BE53" s="38" t="str">
        <f>IF(FU53=$FU$2,CM5.4,"")</f>
        <v/>
      </c>
      <c r="BF53" s="94" t="str">
        <f>IF(COUNTIF(AP53:BE53,"&lt;1")=16,"5",IF(COUNTIF(AP53:BA53,"&lt;1")=12,"4",IF(COUNTIF(AP53:AX53,"&lt;1")=9,"3",IF(COUNTIF(AP53:AS53,"&lt;1")=4,"2","1"))))</f>
        <v>2</v>
      </c>
      <c r="BG53" s="129">
        <f>IF(BF53="1",SUM(AP53:AS53)+1,IF(BF53="2",SUM(AT53:AX53)+2,IF(BF53="3",SUM(AY53:BA53)+3,IF(BF53="4",SUM(BB53:BE53)+4,5))))</f>
        <v>2</v>
      </c>
      <c r="BH53" s="5">
        <f>IF(OR(ER53=$ER$1,ER53=$ER$6,ER53=$ER$7,ER53=$ER$9,ES53&gt;0,EX53&gt;0,FD53&gt;0,FZ53&gt;0,EW53&gt;0,EY53&gt;0,EZ53&gt;0,EV53&gt;0,EU53&gt;0,FE53&gt;0,FF53&gt;0,FG53&gt;0,FI53&gt;0),SRM2.1,"")</f>
        <v>0.4</v>
      </c>
      <c r="BI53" s="5">
        <f>IF(OR(FD53&gt;0,FZ53&gt;0,ER53=$ER$7,EW53&gt;0,EX53&gt;0,EY53&gt;0,EZ53&gt;0,FE53&gt;0,FF53&gt;0,FG53&gt;0,FI53&gt;0),SRM2.2,"")</f>
        <v>0.4</v>
      </c>
      <c r="BJ53" s="6" t="str">
        <f>IF(OR(FX53&gt;0,FZ53&gt;0),SRM2.3,"")</f>
        <v/>
      </c>
      <c r="BK53" s="6" t="str">
        <f>IF(OR(FF53&gt;0,FD53&gt;0,FE53&gt;0,FZ53&gt;0,FG53&gt;0,FI53&gt;0),SRM2.4,"")</f>
        <v/>
      </c>
      <c r="BL53" s="39" t="str">
        <f>IF(OR(FD53&gt;0,FZ53&gt;0,ER53=$ER$7,FE53&gt;0,FF53&gt;0,FG53&gt;0,FI53&gt;0,FP53&gt;0),SRM3.1,"")</f>
        <v/>
      </c>
      <c r="BM53" s="6">
        <f>IF(OR(FD53&gt;0,FZ53&gt;0,ER53=$ER$7,EW53=$EW$2,EW53=$EW$3,EW53=$EW$4,EX53&gt;0,EY53&gt;0,EZ53&gt;0,FE53&gt;0,FF53&gt;0,FG53&gt;0,FI53&gt;0),SRM3.2,"")</f>
        <v>0.5</v>
      </c>
      <c r="BN53" s="6" t="str">
        <f>IF(OR(FP53&gt;0,FZ53&gt;0),SRM3.3,"")</f>
        <v/>
      </c>
      <c r="BO53" s="40" t="str">
        <f>IF(OR(FZ53&gt;1),SRM4.1,"")</f>
        <v/>
      </c>
      <c r="BP53" s="6" t="str">
        <f>IF(OR(ER53=$ER$8,ER53=$ER$9,EV53&gt;0,FQ53&gt;0,FR53&gt;0),SRM4.2,"")</f>
        <v/>
      </c>
      <c r="BQ53" s="6" t="str">
        <f>IF(OR(FW53&gt;0),SRM4.3,"")</f>
        <v/>
      </c>
      <c r="BR53" s="40" t="str">
        <f>IF(OR(GD53&gt;0,GE53&gt;0),SRM5.1,"")</f>
        <v/>
      </c>
      <c r="BS53" s="6" t="str">
        <f>IF(OR(ER53=$ER$8,ER53=$ER$9,FZ53&gt;0),SRM5.2,"")</f>
        <v/>
      </c>
      <c r="BT53" s="6" t="str">
        <f>IF(OR(ER53=$ER$8,ER53=$ER$9,FY53&gt;0,FZ53&gt;0),SRM5.3,"")</f>
        <v/>
      </c>
      <c r="BU53" s="94" t="str">
        <f>IF(COUNTIF(BH53:BT53,"&lt;1")=13,"5",IF(COUNTIF(BH53:BQ53,"&lt;1")=10,"4",IF(COUNTIF(BH53:BN53,"&lt;1")=7,"3",IF(COUNTIF(BH53:BK53,"&lt;1")=4,"2","1"))))</f>
        <v>1</v>
      </c>
      <c r="BV53" s="129">
        <f>IF(BU53="1",SUM(BH53:BK53)+1,IF(BU53="2",SUM(BL53:BN53)+2,IF(BU53="3",SUM(BO53:BQ53)+3,IF(BU53="4",SUM(BR53:BT53)+4,5))))</f>
        <v>1.8</v>
      </c>
      <c r="BW53" s="41">
        <f>IF(OR(EY53=$EY$1,EY53=$EY$4,EY53=$EY$5,EY53=$EY$6,EY53=$EY$7,EZ53&gt;0,FF53=$FF$1,FF53=$FF$2,FF53=$FF$5,FF53=$FF$6,FG53=$FG$1,FG53=$FG$2,FG53=$FG$5,FG53=$FG$6),LHR2.1,"")</f>
        <v>0.4</v>
      </c>
      <c r="BX53" s="6" t="str">
        <f>IF(OR(FB53=$FB$1,FB53=$FB$2,FB53=$FB$5,FB53=$FB$6,EZ53&gt;0),LHR2.2,"")</f>
        <v/>
      </c>
      <c r="BY53" s="6">
        <f>IF(OR(EY53=$EY$1,EY53=$EY$4,EY53=$EY$5,EY53=$EY$6,EY53=$EY$7,EZ53&gt;0,FF53=$FF$1,FF53=$FF$2,FF53=$FF$5,FF53=$FF$6,FG53=$FG$1,FG53=$FG$2,FG53=$FG$5,FG53=$FG$6),LHR2.3,"")</f>
        <v>0.25</v>
      </c>
      <c r="BZ53" s="6">
        <f>IF(OR(EY53=$EY$1,EY53=$EY$4,EY53=$EY$5,EY53=$EY$6,EY53=$EY$7,EZ53&gt;0,FF53=$FF$1,FF53=$FF$2,FF53=$FF$5,FF53=$FF$6,FG53=$FG$1,FG53=$FG$2,FG53=$FG$5,FG53=$FG$6),LHR2.4,"")</f>
        <v>0.25</v>
      </c>
      <c r="CA53" s="40">
        <f>IF(OR(EY53=$EY$1,EY53=$EY$5,EY53=$EY$6,EY53=$EY$7,EZ53&gt;0,FF53=$FF$1,FF53=$FF$2,FF53=$FF$5,FF53=$FF$6,FG53=$FG$1,FG53=$FG$2,FG53=$FG$5,FG53=$FG$6),LHR3.1,"")</f>
        <v>0.25</v>
      </c>
      <c r="CB53" s="6" t="str">
        <f>IF(OR(FB53=$FB$1,FB53=$FB$5,EZ53&gt;0),LHR3.2,"")</f>
        <v/>
      </c>
      <c r="CC53" s="6" t="str">
        <f>IF(OR(FB53=$FB$1,FB53=$FB$2,FB53=$FB$5,FB53=$FB$6,EZ53&gt;0),LHR3.3,"")</f>
        <v/>
      </c>
      <c r="CD53" s="6" t="str">
        <f>IF(OR(EZ53&gt;0,GA53=$GA$1,FF53=$FF$5,FF53=$FF$6,FF53=$FF$1,FF53=$FF$2,GA53=$GA$2,GA53=$GA$3,GA53=$GA$4),LHR3.4,"")</f>
        <v/>
      </c>
      <c r="CE53" s="6" t="str">
        <f>IF(OR(EZ53&gt;0,GB53=$GB$1,FG53=$FG$5,FG53=$FG$6,FG53=$FG$1,FG53=$FG$2,GB53=$GB$2,GB53=$GB$3,GB53=$GB$4),LHR3.5,"")</f>
        <v/>
      </c>
      <c r="CF53" s="6">
        <f>IF(OR(EY53=$EY$1,EY53=$EY$4,EY53=$EY$5,EY53=$EY$6,EY53=$EY$7,EZ53&gt;0),LHR3.6,"")</f>
        <v>0.05</v>
      </c>
      <c r="CG53" s="6">
        <f>IF(OR(EZ53&gt;0,FC53=$FC$1,FC53=$FC$2,FC53=$FC$3,FC53=$FC$4),LHR3.7,"")</f>
        <v>0.05</v>
      </c>
      <c r="CH53" s="6" t="str">
        <f>IF(OR(GD53=$GD$1,GD53=$GD$3,EZ53&gt;0),LHR3.8,"")</f>
        <v/>
      </c>
      <c r="CI53" s="6" t="str">
        <f>IF(OR(EZ53&gt;0,FF53=$FF$2,FF53=$FF$6,FE53=$FE$2,FE53=$FE$6,FI53=$FI$2,FI53=$FI$6,FG53=$FG$2,FG53=$FG$6),LHR3.9,"")</f>
        <v/>
      </c>
      <c r="CJ53" s="6" t="str">
        <f>IF(OR(EZ53&gt;0,FA53&gt;0),LHR3.10,"")</f>
        <v/>
      </c>
      <c r="CK53" s="40">
        <f>IF(OR(EY53=$EY$1,EY53=$EY$6,EY53=$EY$7,EZ53&gt;0,FF53=$FF$1,FF53=$FF$2,FF53=$FF$5,FF53=$FF$6,FG53=$FG$1,FG53=$FG$2,FG53=$FG$5,FG53=$FG$6),LHR4.1,"")</f>
        <v>0.15</v>
      </c>
      <c r="CL53" s="6" t="str">
        <f>IF(OR(FB53=$FB$1,FB53=$FB$5,EZ53&gt;0),LHR4.2,"")</f>
        <v/>
      </c>
      <c r="CM53" s="6" t="str">
        <f>IF(OR(EZ53&gt;0,GA53=$GA$2,GA53=$GA$4),LHR4.3,"")</f>
        <v/>
      </c>
      <c r="CN53" s="6" t="str">
        <f>IF(OR(EZ53&gt;0,GB53=$GB$2,GB53=$GB$4),LHR4.4,"")</f>
        <v/>
      </c>
      <c r="CO53" s="6">
        <f>IF(OR(EZ53&gt;0,FC53=$FC$1,FC53=$FC$3,FC53=$FC$4),LHR4.5,"")</f>
        <v>0.1</v>
      </c>
      <c r="CP53" s="6" t="str">
        <f>IF(OR(GE53=$GE$1,GE53=$GE$2,GE53=$GE$4,GE53=$GE$5),LHR4.6,"")</f>
        <v/>
      </c>
      <c r="CQ53" s="6" t="str">
        <f>IF(OR(EZ53&gt;0,FF53=$FF$2,FF53=$FF$6,FE53=$FE$2,FE53=$FE$6,FI53=$FI$2,FI53=$FI$6,FG53=$FG$2,FG53=$FG$6),LHR4.7,"")</f>
        <v/>
      </c>
      <c r="CR53" s="6" t="str">
        <f>IF(OR(EZ53&gt;0,FG53=$FG$1,FG53=$FG$2,FG53=$FG$5,FG53=$FG$6),LHR4.8,"")</f>
        <v/>
      </c>
      <c r="CS53" s="6" t="str">
        <f>IF(OR(FE53=$FE$1,FE53=$FE$2,FE53=$FE$5,FE53=$FE$6),LHR4.9,"")</f>
        <v/>
      </c>
      <c r="CT53" s="6" t="str">
        <f>IF(OR(FM53=$FM$1,FM53=$FM$3,EZ53&gt;0),LHR4.10,"")</f>
        <v/>
      </c>
      <c r="CU53" s="6" t="str">
        <f>IF(OR(GF53=$GF$2,GF53=$GF$6),LHR4.11,"")</f>
        <v/>
      </c>
      <c r="CV53" s="6" t="str">
        <f>IF(OR(EO53=$EO$1,EO53=$EO$3),LHR4.12,"")</f>
        <v/>
      </c>
      <c r="CW53" s="40">
        <f>IF(OR(EY53=$EY$1,EY53=$EY$7,EZ53&gt;0,FF53=$FF$1,FF53=$FF$2,FF53=$FF$5,FF53=$FF$6,FG53=$FG$1,FG53=$FG$2,FG53=$FG$5,FG53=$FG$6),LHR5.1,"")</f>
        <v>0.25</v>
      </c>
      <c r="CX53" s="6" t="str">
        <f>IF(AND(FZ53&gt;0,OR(EY53=$EY$1,EY53=$EY$4,EY53=$EY$5,EY53=$EY$6,EY53=$EY$7)),LHR5.2,"")</f>
        <v/>
      </c>
      <c r="CY53" s="6">
        <f>IF(OR(EZ53&gt;0,FC53=$FC$1,FC53=$FC$4),LHR5.3,"")</f>
        <v>0.05</v>
      </c>
      <c r="CZ53" s="6" t="str">
        <f>IF(OR(GE53=$GE$1,GE53=$GE$3,GE53=$GE$4,GE53=$GE$6),LHR5.4,"")</f>
        <v/>
      </c>
      <c r="DA53" s="6" t="str">
        <f>IF(OR(EZ53&gt;0,FF53=$FF$2,FF53=$FF$6,FE53=$FE$2,FE53=$FE$6,FI53=$FI$2,FI53=$FI$6,FG53=$FG$2,FG53=$FG$6),LHR5.5,"")</f>
        <v/>
      </c>
      <c r="DB53" s="6" t="str">
        <f>IF(OR(FG53=$FG$2,FG53=$FG$6),LHR5.6,"")</f>
        <v/>
      </c>
      <c r="DC53" s="6" t="str">
        <f>IF(OR(FI53=$FI$1,FI53=$FI$2,FI53=$FI$5,FI53=$FI$6,FY53&gt;0),LHR5.7,"")</f>
        <v/>
      </c>
      <c r="DD53" s="6" t="str">
        <f>IF(OR(GC53=$GC$1,GC53=$GC$2),LHR5.8,"")</f>
        <v/>
      </c>
      <c r="DE53" s="38">
        <f>IF(OR(GF53="",GF53=$GF$3,GF53=$GF$4,GF53=$GF$7,GF53=$GF$8),LHR5.9,"")</f>
        <v>0.05</v>
      </c>
      <c r="DF53" s="7" t="str">
        <f>IF(E53&lt;2009,"N/A",IF(COUNTIF(BW53:DE53,"&lt;1")=35,"5",IF(COUNTIF(BW53:CV53,"&lt;1")=26,"4",IF(COUNTIF(BW53:CJ53,"&lt;1")=14,"3",IF(COUNTIF(BW53:BZ53,"&lt;1")=4,"2","1")))))</f>
        <v>1</v>
      </c>
      <c r="DG53" s="129">
        <f>IF(DF53="N/A","N/A",IF(DF53="1",SUM(BW53:BZ53)+1,IF(DF53="2",SUM(CA53:CJ53)+2,IF(DF53="3",SUM(CK53:CV53)+3,IF(DF53="4",SUM(CW53:DE53)+4,5)))))</f>
        <v>1.9</v>
      </c>
      <c r="DH53" s="41">
        <f>IF(OR(EY53=$EY$1,EY53=$EY$8,EZ53&gt;0,FF53=$FF$1,FF53=$FF$2,FF53=$FF$7,FF53=$FF$8,FG53=$FG$1,FG53=$FG$2,FG53=$FG$7,FG53=$FG$8),ES2.1,"")</f>
        <v>0.4</v>
      </c>
      <c r="DI53" s="6" t="str">
        <f>IF(OR(FB53=$FB$1,FB53=$FB$2,FB53=$FB$7,FB53=$FB$8,EZ53&gt;0),ES2.2,"")</f>
        <v/>
      </c>
      <c r="DJ53" s="6">
        <f>IF(OR(EY53=$EY$1,EY53=$EY$8,EZ53&gt;0,FF53=$FF$1,FF53=$FF$2,FF53=$FF$7,FF53=$FF$8,FG53=$FG$1,FG53=$FG$2,FG53=$FG$7,FG53=$FG$8),ES2.3,"")</f>
        <v>0.25</v>
      </c>
      <c r="DK53" s="6">
        <f>IF(OR(EY53=$EY$1,EY53=$EY$8,EZ53&gt;0,FF53=$FF$1,FF53=$FF$2,FF53=$FF$7,FF53=$FF$8,FG53=$FG$1,FG53=$FG$2,FG53=$FG$7,FG53=$FG$8),ES2.4,"")</f>
        <v>0.25</v>
      </c>
      <c r="DL53" s="40" t="str">
        <f>IF(OR(FB53=$FB$1,FB53=$FB$7,EZ53&gt;0),ES3.1,"")</f>
        <v/>
      </c>
      <c r="DM53" s="6" t="str">
        <f>IF(OR(FB53=$FB$1,FB53=$FB$2,FB53=$FB$7,FB53=$FB$8,EZ53&gt;0),ES3.2,"")</f>
        <v/>
      </c>
      <c r="DN53" s="6" t="str">
        <f>IF(OR(EZ53&gt;0,FF53=$FF$1,FF53=$FF$2,FF53=$FF$7,FF53=$FF$8,GA53=$GA$1,GA53=$GA$2,GA53=$GA$5,GA53=$GA$6),ES3.3,"")</f>
        <v/>
      </c>
      <c r="DO53" s="6" t="str">
        <f>IF(OR(EZ53&gt;0,FG53=$FG$1,FG53=$FG$2,FG53=$FG$7,FG53=$FG$8,GB53=$GB$1,GB53=$GB$2,GB53=$GB$5,GB53=$GB$6),ES3.4,"")</f>
        <v/>
      </c>
      <c r="DP53" s="6">
        <f>IF(OR(EY53=$EY$1,EY53=$EY$8,EZ53&gt;0),ES3.5,"")</f>
        <v>0.25</v>
      </c>
      <c r="DQ53" s="6">
        <f>IF(OR(EZ53&gt;0,FC53=$FC$1,FC53=$FC$5),ES3.6,"")</f>
        <v>0.05</v>
      </c>
      <c r="DR53" s="6" t="str">
        <f>IF(OR(GD53=$GD$1,GD53=$GD$4,EZ53&gt;0),ES3.7,"")</f>
        <v/>
      </c>
      <c r="DS53" s="6" t="str">
        <f>IF(OR(EZ53&gt;0,FF53=$FF$2,FF53=$FF$8,FE53=$FE$2,FE53=$FE$8,FI53=$FI$2,FI53=$FI$8,FG53=$FG$2,FG53=$FG$8),ES3.8,"")</f>
        <v/>
      </c>
      <c r="DT53" s="6" t="str">
        <f>IF(OR(EZ53&gt;0),ES3.9,"")</f>
        <v/>
      </c>
      <c r="DU53" s="40" t="str">
        <f>IF(OR(FB53=$FB$1,FB53=$FB$7,EZ53&gt;0),ES4.1,"")</f>
        <v/>
      </c>
      <c r="DV53" s="6" t="str">
        <f>IF(OR(EZ53&gt;0,GA53=$GA$2,GA53=$GA$6),ES4.2,"")</f>
        <v/>
      </c>
      <c r="DW53" s="6" t="str">
        <f>IF(OR(EZ53&gt;0,GB53=$GB$2,GB53=$GB$6),ES4.3,"")</f>
        <v/>
      </c>
      <c r="DX53" s="6" t="str">
        <f>IF(OR(GE53=$GE$1,GE53=$GE$2,GE53=$GE$7,GE53=$GE$8),ES4.4,"")</f>
        <v/>
      </c>
      <c r="DY53" s="6" t="str">
        <f>IF(OR(EZ53&gt;0,FF53=$FF$2,FF53=$FF$8,FE53=$FE$2,FE53=$FE$8,FI53=$FI$2,FI53=$FI$8,FG53=$FG$2,FG53=$FG$8),ES4.5,"")</f>
        <v/>
      </c>
      <c r="DZ53" s="6" t="str">
        <f>IF(OR(EZ53&gt;0,FG53=$FG$1,FG53=$FG$2,FG53=$FG$7,FG53=$FG$8),ES4.6,"")</f>
        <v/>
      </c>
      <c r="EA53" s="6" t="str">
        <f>IF(OR(FE53=$FE$1,FE53=$FE$2,FE53=$FE$7,FE53=$FE$8),ES4.7,"")</f>
        <v/>
      </c>
      <c r="EB53" s="6" t="str">
        <f>IF(OR(FM53=$FM$1,FM53=$FM$4,EZ53&gt;0),ES4.8,"")</f>
        <v/>
      </c>
      <c r="EC53" s="6" t="str">
        <f>IF(OR(GF53=$GF$2,GF53=$GF$8),ES4.9,"")</f>
        <v/>
      </c>
      <c r="ED53" s="6" t="str">
        <f>IF(OR(EO53=$EO$1,EO53=$EO$3),ES4.10,"")</f>
        <v/>
      </c>
      <c r="EE53" s="40" t="str">
        <f>IF(OR(AND(FZ53&gt;0,EY53=$EY$1), AND(FZ53&gt;0,EY53=$EY$8)),ES5.1,"")</f>
        <v/>
      </c>
      <c r="EF53" s="6" t="str">
        <f>IF(OR(GE53=$GE$1,GE53=$GE$3,GE53=$GE$7,GE53=$GE$9),ES5.2,"")</f>
        <v/>
      </c>
      <c r="EG53" s="6" t="str">
        <f>IF(OR(EZ53&gt;0,FF53=$FF$2,FF53=$FF$8,FE53=$FE$2,FE53=$FE$8,FI53=$FI$2,FI53=$FI$8,FG53=$FG$2,FG53=$FG$8),ES5.3,"")</f>
        <v/>
      </c>
      <c r="EH53" s="6" t="str">
        <f>IF(OR(FG53=$FG$2,FG53=$FG$8),ES5.4,"")</f>
        <v/>
      </c>
      <c r="EI53" s="6" t="str">
        <f>IF(OR(FI53=$FI$1,FI53=$FI$2,FI53=$FI$7,FI53=$FI$8,FY53&gt;0),ES5.5,"")</f>
        <v/>
      </c>
      <c r="EJ53" s="6" t="str">
        <f>IF(OR(GC53=$GC$1,GC53=$GC$3),ES5.6,"")</f>
        <v/>
      </c>
      <c r="EK53" s="38">
        <f>IF(OR(GF53="",GF53=$GF$3,GF53=$GF$4,GF53=$GF$5,GF53=$GF$6),ES5.7,"")</f>
        <v>0.1</v>
      </c>
      <c r="EL53" s="104" t="str">
        <f>IF(E53&lt;2010,"N/A",IF(COUNTIF(DH53:EK53,"&lt;1")=30,"5",IF(COUNTIF(DH53:ED53,"&lt;1")=23,"4",IF(COUNTIF(DH53:DT53,"&lt;1")=13,"3",IF(COUNTIF(DH53:DK53,"&lt;1")=4,"2","1")))))</f>
        <v>1</v>
      </c>
      <c r="EM53" s="129">
        <f>IF(EL53="N/A","N/A",IF(EL53="1",SUM(DH53:DK53)+1,IF(EL53="2",SUM(DL53:DT53)+2,IF(EL53="3",SUM(DU53:ED53)+3,IF(EL53="4",SUM(EE53:EK53)+4,5)))))</f>
        <v>1.9</v>
      </c>
      <c r="EN53" s="1"/>
      <c r="EO53" s="43"/>
      <c r="EP53" s="1"/>
      <c r="EQ53" s="1" t="s">
        <v>1</v>
      </c>
      <c r="ER53" s="43"/>
      <c r="ES53" s="1" t="s">
        <v>3</v>
      </c>
      <c r="ET53" s="1" t="s">
        <v>1</v>
      </c>
      <c r="EV53" s="44"/>
      <c r="EW53" s="42" t="s">
        <v>14</v>
      </c>
      <c r="EX53" s="42" t="s">
        <v>1</v>
      </c>
      <c r="EY53" s="42" t="s">
        <v>5</v>
      </c>
      <c r="FC53" s="44" t="s">
        <v>5</v>
      </c>
      <c r="FE53" s="1"/>
      <c r="FI53" s="44"/>
      <c r="FJ53" s="42" t="s">
        <v>9</v>
      </c>
      <c r="FK53" s="1"/>
      <c r="FL53" s="1"/>
      <c r="FM53" s="1"/>
      <c r="FN53" s="1"/>
      <c r="FO53" s="1"/>
      <c r="FT53" s="1"/>
      <c r="FU53" s="1"/>
      <c r="FX53" s="44"/>
      <c r="FY53" s="1"/>
      <c r="FZ53" s="44"/>
      <c r="GA53" s="43"/>
      <c r="GB53" s="1"/>
      <c r="GC53" s="44"/>
      <c r="GF53" s="45"/>
      <c r="GG53" s="74"/>
      <c r="GH53" s="42">
        <f>COUNTIF(EO53:GF53,"*")</f>
        <v>8</v>
      </c>
      <c r="GK53" s="95">
        <v>5</v>
      </c>
    </row>
    <row r="54" spans="1:193" s="42" customFormat="1" x14ac:dyDescent="0.25">
      <c r="A54" s="42" t="e">
        <f>VLOOKUP(C54,Sheet1!$A$1:$B$65,2,)</f>
        <v>#N/A</v>
      </c>
      <c r="B54" s="46" t="s">
        <v>321</v>
      </c>
      <c r="C54" s="47" t="s">
        <v>202</v>
      </c>
      <c r="D54" s="47"/>
      <c r="E54" s="60">
        <v>2013</v>
      </c>
      <c r="F54" s="5">
        <f>IF(OR(ER54=$ER$1,ER54=$ER$2,ER54=$ER$3,ER54=$ER$6,ER54=$ER$7,ES54&gt;0,EW54&gt;0,EY54&gt;0,EU54&gt;0,EZ54&gt;0,FD54&gt;0,FF54&gt;0,FG54&gt;0,FI54&gt;0,FE54&gt;0),SM_2.1,"")</f>
        <v>0.2</v>
      </c>
      <c r="G54" s="5">
        <f>IF(OR(EO54=$EO$4,EQ54&gt;0,ER54=$ER$1, ER54=$ER$2,ER54=$ER$3,ER54=$ER$4,ES54&gt;0,EV54&gt;0,EZ54&gt;0,FD54&gt;0,FF54&gt;0,FG54&gt;0,FI54&gt;0,FE54&gt;0),SM_2.2,"")</f>
        <v>0.35</v>
      </c>
      <c r="H54" s="6">
        <f>IF(OR(EO54&gt;0,EP54&gt;0,EQ54&gt;0,ER54=$ER$1,ER54=$ER$2,ER54=$ER$3,ER54=$ER$4,ER54=$ER$6,ER54=$ER$7,ES54&gt;0,ET54&gt;0,EV54&gt;0,EZ54&gt;0,FD54&gt;0,FF54&gt;0,FG54&gt;0,FI54&gt;0,FE54&gt;0),SM_2.3,"")</f>
        <v>0.3</v>
      </c>
      <c r="I54" s="38" t="str">
        <f>IF(OR(ER54=$ER$1,ER54=$ER$2,ER54=$ER$3,ER54=$ER$6,ER54=$ER$7,ES54&gt;0,EW54=$EW$2,EW54=$EW$3,EW54=$EW$4,EY54&gt;0,EU54&gt;0,EZ54&gt;0,FD54&gt;0,FF54&gt;0,FG54&gt;0,FI54&gt;0,FE54&gt;0),SM_2.4,"")</f>
        <v/>
      </c>
      <c r="J54" s="6" t="str">
        <f>IF(OR(ER54=$ER$3,EW54=$EW$2,EW54=$EW$3,EW54=$EW$4,EY54&gt;0,EU54&gt;0,EZ54&gt;0,FD54&gt;0,FF54&gt;0,FG54&gt;0,FI54&gt;0,FE54&gt;0),SM_3.1,"")</f>
        <v/>
      </c>
      <c r="K54" s="6" t="str">
        <f>IF(OR(EZ54&gt;0,FD54&gt;0,FF54&gt;0,FG54&gt;0,FI54&gt;0,FE54&gt;0),SM_3.2,"")</f>
        <v/>
      </c>
      <c r="L54" s="38" t="str">
        <f>IF(OR(ER54=$ER$1,ER54=$ER$3,ER54=$ER$6,ER54=$ER$7,EV54&gt;0,EW54=$EW$2,EW54=$EW$3,EW54=$EW$4,EY54&gt;0,EU54&gt;0,EZ54&gt;0,FD54&gt;0,FF54&gt;0,FG54&gt;0,FI54&gt;0,FE54&gt;0),SM_3.3,"")</f>
        <v/>
      </c>
      <c r="M54" s="6" t="str">
        <f>IF(OR(ES54&gt;0,EU54&gt;1),SM_4.1,"")</f>
        <v/>
      </c>
      <c r="N54" s="6" t="str">
        <f>IF(OR(EZ54&gt;0,FD54=$FD$2,FF54=$FF$2,FF54=$FF$4,FF54=$FF$6,FF54=$FF$8,FG54&gt;0,FI54&gt;0,FE54&gt;0),SM_4.2,"")</f>
        <v/>
      </c>
      <c r="O54" s="6" t="str">
        <f>IF(OR(EZ54&gt;0,FD54=$FD$2,FE54=$FE$2,FE54=$FE$4,FE54=$FE$6,FE54=$FE$8,FF54=$FF$2,FF54=$FF$4,FF54=$FF$6,FF54=$FF$8,FG54=$FG$2,FG54=$FG$4,FG54=$FG$6,FG54=$FG$8,FI54=$FI$2,FI54=$FI$4,FI54=$FI$6,FI54=$FI$8),SM_4.3,"")</f>
        <v/>
      </c>
      <c r="P54" s="6" t="str">
        <f>IF(OR(FD54&gt;0,FI54&gt;0),SM_4.4,"")</f>
        <v/>
      </c>
      <c r="Q54" s="38" t="str">
        <f>IF(OR(FQ54=$FQ$2,FQ54=$FQ$1),SM_4.5,"")</f>
        <v/>
      </c>
      <c r="R54" s="6" t="str">
        <f>IF(OR(ET54&gt;0),SM_5.1,"")</f>
        <v/>
      </c>
      <c r="S54" s="6" t="str">
        <f>IF(OR(FB54&gt;0),SM_5.2,"")</f>
        <v/>
      </c>
      <c r="T54" s="6" t="str">
        <f>IF(OR(FR54=$FR$1,FR54=$FR$2),SM_5.3,"")</f>
        <v/>
      </c>
      <c r="U54" s="38" t="str">
        <f>IF(OR(FY54&gt;0),SM_5.4,"")</f>
        <v/>
      </c>
      <c r="V54" s="94" t="str">
        <f>IF(COUNTIF(F54:U54,"&lt;1")=16,"5",IF(COUNTIF(F54:Q54,"&lt;1")=12,"4",IF(COUNTIF(F54:L54,"&lt;1")=7,"3",IF(COUNTIF(F54:I54,"&lt;1")=4,"2","1"))))</f>
        <v>1</v>
      </c>
      <c r="W54" s="129">
        <f>IF(V54="1",SUM(F54:I54)+1,IF(V54="2",SUM(J54:L54)+2,IF(V54="3",SUM(M54:Q54)+3,IF(V54="4",SUM(R54:U54)+4,5))))</f>
        <v>1.85</v>
      </c>
      <c r="X54" s="5">
        <f>IF(OR(EO54&gt;0,EP54&gt;0,EQ54&gt;0,ER54=$ER$1,ER54=$ER$2,ER54=$ER$3,ER54=$ER$4,ER54=$ER$6,ER54=$ER$7,ER54=$ER$8,ES54&gt;0,ET54&gt;0,EV54&gt;0,EZ54&gt;0,FD54&gt;0,FF54&gt;0,FG54&gt;0,FI54&gt;0,FE54&gt;0),SS_2.1,"")</f>
        <v>0.2</v>
      </c>
      <c r="Y54" s="5" t="str">
        <f>IF(OR(EO54=$EO$1,ER54=$ER$1,ER54=$ER$6,ER54=$ER$7,ER54=$ER$8,FJ54&gt;0),SS_2.2,"")</f>
        <v/>
      </c>
      <c r="Z54" s="38" t="str">
        <f>IF(OR(FJ54&gt;0,FO54&gt;0),SS_2.3,"")</f>
        <v/>
      </c>
      <c r="AA54" s="5" t="str">
        <f>IF(OR(FN54&gt;0,FJ54=$FJ$2,FJ54=$FJ$3),SS_3.1,"")</f>
        <v/>
      </c>
      <c r="AB54" s="6" t="str">
        <f>IF(OR(FK54&gt;0),SS_3.2,"")</f>
        <v/>
      </c>
      <c r="AC54" s="38" t="str">
        <f>IF(OR(ES54&gt;0,ER54=$ER$1,ER54=$ER$4,ER54=$ER$8,FL54&gt;0),SS_3.3,"")</f>
        <v/>
      </c>
      <c r="AD54" s="6" t="str">
        <f>IF(AND(FK54&gt;0,FJ54=$FJ$2,FJ54=$FJ$3),SS_4.1,"")</f>
        <v/>
      </c>
      <c r="AE54" s="6" t="str">
        <f>IF(OR(FJ54=$FJ$2,FJ54=$FJ$3,EZ54&gt;0,FN54&gt;0),SS_4.2,"")</f>
        <v/>
      </c>
      <c r="AF54" s="6" t="str">
        <f>IF(OR(EU54&gt;0,EW54=$EW$2,EW54=$EW$3,EW54=$EW$4,EY54&gt;0,EZ54&gt;0),SS_4.3,"")</f>
        <v/>
      </c>
      <c r="AG54" s="6" t="str">
        <f>IF(OR(FJ54=$FJ$3,FQ54&gt;0,EZ54&gt;0),SS_4.4,"")</f>
        <v/>
      </c>
      <c r="AH54" s="6" t="str">
        <f>IF(OR(FE54&gt;0,FF54&gt;0,FG54&gt;0,FD54&gt;0,EZ54&gt;0,FI54&gt;0),SS_4.5,"")</f>
        <v/>
      </c>
      <c r="AI54" s="38" t="str">
        <f>IF(OR(EV54&gt;0,FZ54&gt;0,FH54&gt;0,FD54&gt;0,FI54&gt;0),SS_4.6,"")</f>
        <v/>
      </c>
      <c r="AJ54" s="5" t="str">
        <f>IF(OR(FK54=$FK$3,FZ54=$FZ$1),SS_5.1,"")</f>
        <v/>
      </c>
      <c r="AK54" s="6" t="str">
        <f>IF(OR(FZ54=$FZ$1,FZ54=$FZ$2,FZ54=$FZ$4,FZ54=$FZ$5,FZ54=$FZ$7),SS_5.2,"")</f>
        <v/>
      </c>
      <c r="AL54" s="6" t="str">
        <f>IF(OR(FZ54=$FZ$4,FY54&gt;0,ER54=$ER$8),SS_5.3,"")</f>
        <v/>
      </c>
      <c r="AM54" s="6" t="str">
        <f>IF(FP54&gt;0,SS_5.4,"")</f>
        <v/>
      </c>
      <c r="AN54" s="94" t="str">
        <f>IF(COUNTIF(X54:AM54,"&lt;1")=16,"5",IF(COUNTIF(X54:AI54,"&lt;1")=12,"4",IF(COUNTIF(X54:AC54,"&lt;1")=6,"3",IF(COUNTIF(X54:Z54,"&lt;1")=3,"2","1"))))</f>
        <v>1</v>
      </c>
      <c r="AO54" s="129">
        <f>IF(AN54="1",SUM(X54:Z54)+1,IF(AN54="2",SUM(AA54:AC54)+2,IF(AN54="3",SUM(AD54:AI54)+3,IF(AN54="4",SUM(AJ54:AM54)+4,5))))</f>
        <v>1.2</v>
      </c>
      <c r="AP54" s="5">
        <f>IF(OR(ES54&gt;0,ER54=$ER$1,EO54&gt;0,EP54&gt;0,EQ54&gt;0,EU54&gt;0,EV54&gt;0,FV54&gt;0,FD54&gt;0),CM2.1,"")</f>
        <v>0.25</v>
      </c>
      <c r="AQ54" s="6" t="str">
        <f>IF(OR(ES54&gt;0,ER54=$ER$1,ER54=$ER$5,ER54=$ER$3,ER54=$ER$8,ER54=$ER$9,FS54=$FS$3,FS54=$FS$4),CM2.2,"")</f>
        <v/>
      </c>
      <c r="AR54" s="6" t="str">
        <f>IF(OR(ES54&gt;0,ER54&gt;0,FV54&gt;0),CM2.3,"")</f>
        <v/>
      </c>
      <c r="AS54" s="38" t="str">
        <f>IF(OR(ES54&gt;0,ER54=$ER$1,ER54=$ER$3,ER54=$ER$8,ER54=$ER$9,FT54&gt;0),CM2.4,"")</f>
        <v/>
      </c>
      <c r="AT54" s="6" t="str">
        <f>IF(OR(FS54&gt;0),CM3.1,"")</f>
        <v/>
      </c>
      <c r="AU54" s="6" t="str">
        <f>IF(ER54=$ER$9,CM3.2,"")</f>
        <v/>
      </c>
      <c r="AV54" s="6" t="str">
        <f>IF(OR(FS54=$FS$3,FS54=$FS$4),CM3.3,"")</f>
        <v/>
      </c>
      <c r="AW54" s="6" t="str">
        <f>IF(OR(FQ54=$FQ$1,FQ54=$FQ$4,FR54=$FR$1,FR54=$FR$4),CM3.4,"")</f>
        <v/>
      </c>
      <c r="AX54" s="38" t="str">
        <f>IF(OR(FZ54=$FZ$1,FZ54=$FZ$2,FT54=$FT$3,FT54=$FT$2),CM3.5,"")</f>
        <v/>
      </c>
      <c r="AY54" s="6" t="str">
        <f>IF(OR(FS54&gt;0),CM4.1,"")</f>
        <v/>
      </c>
      <c r="AZ54" s="6" t="str">
        <f>IF(OR(FV54=$FV$2),CM4.2,"")</f>
        <v/>
      </c>
      <c r="BA54" s="38" t="str">
        <f>IF(OR(FZ54&gt;0,FT54=$FT$3),CM4.3,"")</f>
        <v/>
      </c>
      <c r="BB54" s="6" t="str">
        <f>IF(OR(FT54=$FT$3,FV54=$FV$3),CM5.1,"")</f>
        <v/>
      </c>
      <c r="BC54" s="6" t="str">
        <f>IF(OR(AND(FX54&gt;0,FQ54=$FQ$4), AND(FX54&gt;0,FQ54=$FQ$1)),CM5.2,"")</f>
        <v/>
      </c>
      <c r="BD54" s="6" t="str">
        <f>IF(OR(FZ54&gt;0),CM5.3,"")</f>
        <v/>
      </c>
      <c r="BE54" s="38" t="str">
        <f>IF(FU54=$FU$2,CM5.4,"")</f>
        <v/>
      </c>
      <c r="BF54" s="94" t="str">
        <f>IF(COUNTIF(AP54:BE54,"&lt;1")=16,"5",IF(COUNTIF(AP54:BA54,"&lt;1")=12,"4",IF(COUNTIF(AP54:AX54,"&lt;1")=9,"3",IF(COUNTIF(AP54:AS54,"&lt;1")=4,"2","1"))))</f>
        <v>1</v>
      </c>
      <c r="BG54" s="129">
        <f>IF(BF54="1",SUM(AP54:AS54)+1,IF(BF54="2",SUM(AT54:AX54)+2,IF(BF54="3",SUM(AY54:BA54)+3,IF(BF54="4",SUM(BB54:BE54)+4,5))))</f>
        <v>1.25</v>
      </c>
      <c r="BH54" s="5">
        <f>IF(OR(ER54=$ER$1,ER54=$ER$6,ER54=$ER$7,ER54=$ER$9,ES54&gt;0,EX54&gt;0,FD54&gt;0,FZ54&gt;0,EW54&gt;0,EY54&gt;0,EZ54&gt;0,EV54&gt;0,EU54&gt;0,FE54&gt;0,FF54&gt;0,FG54&gt;0,FI54&gt;0),SRM2.1,"")</f>
        <v>0.4</v>
      </c>
      <c r="BI54" s="5">
        <f>IF(OR(FD54&gt;0,FZ54&gt;0,ER54=$ER$7,EW54&gt;0,EX54&gt;0,EY54&gt;0,EZ54&gt;0,FE54&gt;0,FF54&gt;0,FG54&gt;0,FI54&gt;0),SRM2.2,"")</f>
        <v>0.4</v>
      </c>
      <c r="BJ54" s="6" t="str">
        <f>IF(OR(FX54&gt;0,FZ54&gt;0),SRM2.3,"")</f>
        <v/>
      </c>
      <c r="BK54" s="6" t="str">
        <f>IF(OR(FF54&gt;0,FD54&gt;0,FE54&gt;0,FZ54&gt;0,FG54&gt;0,FI54&gt;0),SRM2.4,"")</f>
        <v/>
      </c>
      <c r="BL54" s="39" t="str">
        <f>IF(OR(FD54&gt;0,FZ54&gt;0,ER54=$ER$7,FE54&gt;0,FF54&gt;0,FG54&gt;0,FI54&gt;0,FP54&gt;0),SRM3.1,"")</f>
        <v/>
      </c>
      <c r="BM54" s="6" t="str">
        <f>IF(OR(FD54&gt;0,FZ54&gt;0,ER54=$ER$7,EW54=$EW$2,EW54=$EW$3,EW54=$EW$4,EX54&gt;0,EY54&gt;0,EZ54&gt;0,FE54&gt;0,FF54&gt;0,FG54&gt;0,FI54&gt;0),SRM3.2,"")</f>
        <v/>
      </c>
      <c r="BN54" s="6" t="str">
        <f>IF(OR(FP54&gt;0,FZ54&gt;0),SRM3.3,"")</f>
        <v/>
      </c>
      <c r="BO54" s="40" t="str">
        <f>IF(OR(FZ54&gt;1),SRM4.1,"")</f>
        <v/>
      </c>
      <c r="BP54" s="6" t="str">
        <f>IF(OR(ER54=$ER$8,ER54=$ER$9,EV54&gt;0,FQ54&gt;0,FR54&gt;0),SRM4.2,"")</f>
        <v/>
      </c>
      <c r="BQ54" s="6" t="str">
        <f>IF(OR(FW54&gt;0),SRM4.3,"")</f>
        <v/>
      </c>
      <c r="BR54" s="40" t="str">
        <f>IF(OR(GD54&gt;0,GE54&gt;0),SRM5.1,"")</f>
        <v/>
      </c>
      <c r="BS54" s="6" t="str">
        <f>IF(OR(ER54=$ER$8,ER54=$ER$9,FZ54&gt;0),SRM5.2,"")</f>
        <v/>
      </c>
      <c r="BT54" s="6" t="str">
        <f>IF(OR(ER54=$ER$8,ER54=$ER$9,FY54&gt;0,FZ54&gt;0),SRM5.3,"")</f>
        <v/>
      </c>
      <c r="BU54" s="94" t="str">
        <f>IF(COUNTIF(BH54:BT54,"&lt;1")=13,"5",IF(COUNTIF(BH54:BQ54,"&lt;1")=10,"4",IF(COUNTIF(BH54:BN54,"&lt;1")=7,"3",IF(COUNTIF(BH54:BK54,"&lt;1")=4,"2","1"))))</f>
        <v>1</v>
      </c>
      <c r="BV54" s="129">
        <f>IF(BU54="1",SUM(BH54:BK54)+1,IF(BU54="2",SUM(BL54:BN54)+2,IF(BU54="3",SUM(BO54:BQ54)+3,IF(BU54="4",SUM(BR54:BT54)+4,5))))</f>
        <v>1.8</v>
      </c>
      <c r="BW54" s="41" t="str">
        <f>IF(OR(EY54=$EY$1,EY54=$EY$4,EY54=$EY$5,EY54=$EY$6,EY54=$EY$7,EZ54&gt;0,FF54=$FF$1,FF54=$FF$2,FF54=$FF$5,FF54=$FF$6,FG54=$FG$1,FG54=$FG$2,FG54=$FG$5,FG54=$FG$6),LHR2.1,"")</f>
        <v/>
      </c>
      <c r="BX54" s="6" t="str">
        <f>IF(OR(FB54=$FB$1,FB54=$FB$2,FB54=$FB$5,FB54=$FB$6,EZ54&gt;0),LHR2.2,"")</f>
        <v/>
      </c>
      <c r="BY54" s="6" t="str">
        <f>IF(OR(EY54=$EY$1,EY54=$EY$4,EY54=$EY$5,EY54=$EY$6,EY54=$EY$7,EZ54&gt;0,FF54=$FF$1,FF54=$FF$2,FF54=$FF$5,FF54=$FF$6,FG54=$FG$1,FG54=$FG$2,FG54=$FG$5,FG54=$FG$6),LHR2.3,"")</f>
        <v/>
      </c>
      <c r="BZ54" s="6" t="str">
        <f>IF(OR(EY54=$EY$1,EY54=$EY$4,EY54=$EY$5,EY54=$EY$6,EY54=$EY$7,EZ54&gt;0,FF54=$FF$1,FF54=$FF$2,FF54=$FF$5,FF54=$FF$6,FG54=$FG$1,FG54=$FG$2,FG54=$FG$5,FG54=$FG$6),LHR2.4,"")</f>
        <v/>
      </c>
      <c r="CA54" s="40" t="str">
        <f>IF(OR(EY54=$EY$1,EY54=$EY$5,EY54=$EY$6,EY54=$EY$7,EZ54&gt;0,FF54=$FF$1,FF54=$FF$2,FF54=$FF$5,FF54=$FF$6,FG54=$FG$1,FG54=$FG$2,FG54=$FG$5,FG54=$FG$6),LHR3.1,"")</f>
        <v/>
      </c>
      <c r="CB54" s="6" t="str">
        <f>IF(OR(FB54=$FB$1,FB54=$FB$5,EZ54&gt;0),LHR3.2,"")</f>
        <v/>
      </c>
      <c r="CC54" s="6" t="str">
        <f>IF(OR(FB54=$FB$1,FB54=$FB$2,FB54=$FB$5,FB54=$FB$6,EZ54&gt;0),LHR3.3,"")</f>
        <v/>
      </c>
      <c r="CD54" s="6" t="str">
        <f>IF(OR(EZ54&gt;0,GA54=$GA$1,FF54=$FF$5,FF54=$FF$6,FF54=$FF$1,FF54=$FF$2,GA54=$GA$2,GA54=$GA$3,GA54=$GA$4),LHR3.4,"")</f>
        <v/>
      </c>
      <c r="CE54" s="6" t="str">
        <f>IF(OR(EZ54&gt;0,GB54=$GB$1,FG54=$FG$5,FG54=$FG$6,FG54=$FG$1,FG54=$FG$2,GB54=$GB$2,GB54=$GB$3,GB54=$GB$4),LHR3.5,"")</f>
        <v/>
      </c>
      <c r="CF54" s="6" t="str">
        <f>IF(OR(EY54=$EY$1,EY54=$EY$4,EY54=$EY$5,EY54=$EY$6,EY54=$EY$7,EZ54&gt;0),LHR3.6,"")</f>
        <v/>
      </c>
      <c r="CG54" s="6" t="str">
        <f>IF(OR(EZ54&gt;0,FC54=$FC$1,FC54=$FC$2,FC54=$FC$3,FC54=$FC$4),LHR3.7,"")</f>
        <v/>
      </c>
      <c r="CH54" s="6" t="str">
        <f>IF(OR(GD54=$GD$1,GD54=$GD$3,EZ54&gt;0),LHR3.8,"")</f>
        <v/>
      </c>
      <c r="CI54" s="6" t="str">
        <f>IF(OR(EZ54&gt;0,FF54=$FF$2,FF54=$FF$6,FE54=$FE$2,FE54=$FE$6,FI54=$FI$2,FI54=$FI$6,FG54=$FG$2,FG54=$FG$6),LHR3.9,"")</f>
        <v/>
      </c>
      <c r="CJ54" s="6" t="str">
        <f>IF(OR(EZ54&gt;0,FA54&gt;0),LHR3.10,"")</f>
        <v/>
      </c>
      <c r="CK54" s="40" t="str">
        <f>IF(OR(EY54=$EY$1,EY54=$EY$6,EY54=$EY$7,EZ54&gt;0,FF54=$FF$1,FF54=$FF$2,FF54=$FF$5,FF54=$FF$6,FG54=$FG$1,FG54=$FG$2,FG54=$FG$5,FG54=$FG$6),LHR4.1,"")</f>
        <v/>
      </c>
      <c r="CL54" s="6" t="str">
        <f>IF(OR(FB54=$FB$1,FB54=$FB$5,EZ54&gt;0),LHR4.2,"")</f>
        <v/>
      </c>
      <c r="CM54" s="6" t="str">
        <f>IF(OR(EZ54&gt;0,GA54=$GA$2,GA54=$GA$4),LHR4.3,"")</f>
        <v/>
      </c>
      <c r="CN54" s="6" t="str">
        <f>IF(OR(EZ54&gt;0,GB54=$GB$2,GB54=$GB$4),LHR4.4,"")</f>
        <v/>
      </c>
      <c r="CO54" s="6" t="str">
        <f>IF(OR(EZ54&gt;0,FC54=$FC$1,FC54=$FC$3,FC54=$FC$4),LHR4.5,"")</f>
        <v/>
      </c>
      <c r="CP54" s="6" t="str">
        <f>IF(OR(GE54=$GE$1,GE54=$GE$2,GE54=$GE$4,GE54=$GE$5),LHR4.6,"")</f>
        <v/>
      </c>
      <c r="CQ54" s="6" t="str">
        <f>IF(OR(EZ54&gt;0,FF54=$FF$2,FF54=$FF$6,FE54=$FE$2,FE54=$FE$6,FI54=$FI$2,FI54=$FI$6,FG54=$FG$2,FG54=$FG$6),LHR4.7,"")</f>
        <v/>
      </c>
      <c r="CR54" s="6" t="str">
        <f>IF(OR(EZ54&gt;0,FG54=$FG$1,FG54=$FG$2,FG54=$FG$5,FG54=$FG$6),LHR4.8,"")</f>
        <v/>
      </c>
      <c r="CS54" s="6" t="str">
        <f>IF(OR(FE54=$FE$1,FE54=$FE$2,FE54=$FE$5,FE54=$FE$6),LHR4.9,"")</f>
        <v/>
      </c>
      <c r="CT54" s="6" t="str">
        <f>IF(OR(FM54=$FM$1,FM54=$FM$3,EZ54&gt;0),LHR4.10,"")</f>
        <v/>
      </c>
      <c r="CU54" s="6" t="str">
        <f>IF(OR(GF54=$GF$2,GF54=$GF$6),LHR4.11,"")</f>
        <v/>
      </c>
      <c r="CV54" s="6" t="str">
        <f>IF(OR(EO54=$EO$1,EO54=$EO$3),LHR4.12,"")</f>
        <v/>
      </c>
      <c r="CW54" s="40" t="str">
        <f>IF(OR(EY54=$EY$1,EY54=$EY$7,EZ54&gt;0,FF54=$FF$1,FF54=$FF$2,FF54=$FF$5,FF54=$FF$6,FG54=$FG$1,FG54=$FG$2,FG54=$FG$5,FG54=$FG$6),LHR5.1,"")</f>
        <v/>
      </c>
      <c r="CX54" s="6" t="str">
        <f>IF(AND(FZ54&gt;0,OR(EY54=$EY$1,EY54=$EY$4,EY54=$EY$5,EY54=$EY$6,EY54=$EY$7)),LHR5.2,"")</f>
        <v/>
      </c>
      <c r="CY54" s="6" t="str">
        <f>IF(OR(EZ54&gt;0,FC54=$FC$1,FC54=$FC$4),LHR5.3,"")</f>
        <v/>
      </c>
      <c r="CZ54" s="6" t="str">
        <f>IF(OR(GE54=$GE$1,GE54=$GE$3,GE54=$GE$4,GE54=$GE$6),LHR5.4,"")</f>
        <v/>
      </c>
      <c r="DA54" s="6" t="str">
        <f>IF(OR(EZ54&gt;0,FF54=$FF$2,FF54=$FF$6,FE54=$FE$2,FE54=$FE$6,FI54=$FI$2,FI54=$FI$6,FG54=$FG$2,FG54=$FG$6),LHR5.5,"")</f>
        <v/>
      </c>
      <c r="DB54" s="6" t="str">
        <f>IF(OR(FG54=$FG$2,FG54=$FG$6),LHR5.6,"")</f>
        <v/>
      </c>
      <c r="DC54" s="6" t="str">
        <f>IF(OR(FI54=$FI$1,FI54=$FI$2,FI54=$FI$5,FI54=$FI$6,FY54&gt;0),LHR5.7,"")</f>
        <v/>
      </c>
      <c r="DD54" s="6" t="str">
        <f>IF(OR(GC54=$GC$1,GC54=$GC$2),LHR5.8,"")</f>
        <v/>
      </c>
      <c r="DE54" s="38">
        <f>IF(OR(GF54="",GF54=$GF$3,GF54=$GF$4,GF54=$GF$7,GF54=$GF$8),LHR5.9,"")</f>
        <v>0.05</v>
      </c>
      <c r="DF54" s="7" t="str">
        <f>IF(E54&lt;2009,"N/A",IF(COUNTIF(BW54:DE54,"&lt;1")=35,"5",IF(COUNTIF(BW54:CV54,"&lt;1")=26,"4",IF(COUNTIF(BW54:CJ54,"&lt;1")=14,"3",IF(COUNTIF(BW54:BZ54,"&lt;1")=4,"2","1")))))</f>
        <v>1</v>
      </c>
      <c r="DG54" s="129">
        <f>IF(DF54="N/A","N/A",IF(DF54="1",SUM(BW54:BZ54)+1,IF(DF54="2",SUM(CA54:CJ54)+2,IF(DF54="3",SUM(CK54:CV54)+3,IF(DF54="4",SUM(CW54:DE54)+4,5)))))</f>
        <v>1</v>
      </c>
      <c r="DH54" s="41" t="str">
        <f>IF(OR(EY54=$EY$1,EY54=$EY$8,EZ54&gt;0,FF54=$FF$1,FF54=$FF$2,FF54=$FF$7,FF54=$FF$8,FG54=$FG$1,FG54=$FG$2,FG54=$FG$7,FG54=$FG$8),ES2.1,"")</f>
        <v/>
      </c>
      <c r="DI54" s="6" t="str">
        <f>IF(OR(FB54=$FB$1,FB54=$FB$2,FB54=$FB$7,FB54=$FB$8,EZ54&gt;0),ES2.2,"")</f>
        <v/>
      </c>
      <c r="DJ54" s="6" t="str">
        <f>IF(OR(EY54=$EY$1,EY54=$EY$8,EZ54&gt;0,FF54=$FF$1,FF54=$FF$2,FF54=$FF$7,FF54=$FF$8,FG54=$FG$1,FG54=$FG$2,FG54=$FG$7,FG54=$FG$8),ES2.3,"")</f>
        <v/>
      </c>
      <c r="DK54" s="6" t="str">
        <f>IF(OR(EY54=$EY$1,EY54=$EY$8,EZ54&gt;0,FF54=$FF$1,FF54=$FF$2,FF54=$FF$7,FF54=$FF$8,FG54=$FG$1,FG54=$FG$2,FG54=$FG$7,FG54=$FG$8),ES2.4,"")</f>
        <v/>
      </c>
      <c r="DL54" s="40" t="str">
        <f>IF(OR(FB54=$FB$1,FB54=$FB$7,EZ54&gt;0),ES3.1,"")</f>
        <v/>
      </c>
      <c r="DM54" s="6" t="str">
        <f>IF(OR(FB54=$FB$1,FB54=$FB$2,FB54=$FB$7,FB54=$FB$8,EZ54&gt;0),ES3.2,"")</f>
        <v/>
      </c>
      <c r="DN54" s="6" t="str">
        <f>IF(OR(EZ54&gt;0,FF54=$FF$1,FF54=$FF$2,FF54=$FF$7,FF54=$FF$8,GA54=$GA$1,GA54=$GA$2,GA54=$GA$5,GA54=$GA$6),ES3.3,"")</f>
        <v/>
      </c>
      <c r="DO54" s="6" t="str">
        <f>IF(OR(EZ54&gt;0,FG54=$FG$1,FG54=$FG$2,FG54=$FG$7,FG54=$FG$8,GB54=$GB$1,GB54=$GB$2,GB54=$GB$5,GB54=$GB$6),ES3.4,"")</f>
        <v/>
      </c>
      <c r="DP54" s="6" t="str">
        <f>IF(OR(EY54=$EY$1,EY54=$EY$8,EZ54&gt;0),ES3.5,"")</f>
        <v/>
      </c>
      <c r="DQ54" s="6" t="str">
        <f>IF(OR(EZ54&gt;0,FC54=$FC$1,FC54=$FC$5),ES3.6,"")</f>
        <v/>
      </c>
      <c r="DR54" s="6" t="str">
        <f>IF(OR(GD54=$GD$1,GD54=$GD$4,EZ54&gt;0),ES3.7,"")</f>
        <v/>
      </c>
      <c r="DS54" s="6" t="str">
        <f>IF(OR(EZ54&gt;0,FF54=$FF$2,FF54=$FF$8,FE54=$FE$2,FE54=$FE$8,FI54=$FI$2,FI54=$FI$8,FG54=$FG$2,FG54=$FG$8),ES3.8,"")</f>
        <v/>
      </c>
      <c r="DT54" s="6" t="str">
        <f>IF(OR(EZ54&gt;0),ES3.9,"")</f>
        <v/>
      </c>
      <c r="DU54" s="40" t="str">
        <f>IF(OR(FB54=$FB$1,FB54=$FB$7,EZ54&gt;0),ES4.1,"")</f>
        <v/>
      </c>
      <c r="DV54" s="6" t="str">
        <f>IF(OR(EZ54&gt;0,GA54=$GA$2,GA54=$GA$6),ES4.2,"")</f>
        <v/>
      </c>
      <c r="DW54" s="6" t="str">
        <f>IF(OR(EZ54&gt;0,GB54=$GB$2,GB54=$GB$6),ES4.3,"")</f>
        <v/>
      </c>
      <c r="DX54" s="6" t="str">
        <f>IF(OR(GE54=$GE$1,GE54=$GE$2,GE54=$GE$7,GE54=$GE$8),ES4.4,"")</f>
        <v/>
      </c>
      <c r="DY54" s="6" t="str">
        <f>IF(OR(EZ54&gt;0,FF54=$FF$2,FF54=$FF$8,FE54=$FE$2,FE54=$FE$8,FI54=$FI$2,FI54=$FI$8,FG54=$FG$2,FG54=$FG$8),ES4.5,"")</f>
        <v/>
      </c>
      <c r="DZ54" s="6" t="str">
        <f>IF(OR(EZ54&gt;0,FG54=$FG$1,FG54=$FG$2,FG54=$FG$7,FG54=$FG$8),ES4.6,"")</f>
        <v/>
      </c>
      <c r="EA54" s="6" t="str">
        <f>IF(OR(FE54=$FE$1,FE54=$FE$2,FE54=$FE$7,FE54=$FE$8),ES4.7,"")</f>
        <v/>
      </c>
      <c r="EB54" s="6" t="str">
        <f>IF(OR(FM54=$FM$1,FM54=$FM$4,EZ54&gt;0),ES4.8,"")</f>
        <v/>
      </c>
      <c r="EC54" s="6" t="str">
        <f>IF(OR(GF54=$GF$2,GF54=$GF$8),ES4.9,"")</f>
        <v/>
      </c>
      <c r="ED54" s="6" t="str">
        <f>IF(OR(EO54=$EO$1,EO54=$EO$3),ES4.10,"")</f>
        <v/>
      </c>
      <c r="EE54" s="40" t="str">
        <f>IF(OR(AND(FZ54&gt;0,EY54=$EY$1), AND(FZ54&gt;0,EY54=$EY$8)),ES5.1,"")</f>
        <v/>
      </c>
      <c r="EF54" s="6" t="str">
        <f>IF(OR(GE54=$GE$1,GE54=$GE$3,GE54=$GE$7,GE54=$GE$9),ES5.2,"")</f>
        <v/>
      </c>
      <c r="EG54" s="6" t="str">
        <f>IF(OR(EZ54&gt;0,FF54=$FF$2,FF54=$FF$8,FE54=$FE$2,FE54=$FE$8,FI54=$FI$2,FI54=$FI$8,FG54=$FG$2,FG54=$FG$8),ES5.3,"")</f>
        <v/>
      </c>
      <c r="EH54" s="6" t="str">
        <f>IF(OR(FG54=$FG$2,FG54=$FG$8),ES5.4,"")</f>
        <v/>
      </c>
      <c r="EI54" s="6" t="str">
        <f>IF(OR(FI54=$FI$1,FI54=$FI$2,FI54=$FI$7,FI54=$FI$8,FY54&gt;0),ES5.5,"")</f>
        <v/>
      </c>
      <c r="EJ54" s="6" t="str">
        <f>IF(OR(GC54=$GC$1,GC54=$GC$3),ES5.6,"")</f>
        <v/>
      </c>
      <c r="EK54" s="38">
        <f>IF(OR(GF54="",GF54=$GF$3,GF54=$GF$4,GF54=$GF$5,GF54=$GF$6),ES5.7,"")</f>
        <v>0.1</v>
      </c>
      <c r="EL54" s="104" t="str">
        <f>IF(E54&lt;2010,"N/A",IF(COUNTIF(DH54:EK54,"&lt;1")=30,"5",IF(COUNTIF(DH54:ED54,"&lt;1")=23,"4",IF(COUNTIF(DH54:DT54,"&lt;1")=13,"3",IF(COUNTIF(DH54:DK54,"&lt;1")=4,"2","1")))))</f>
        <v>1</v>
      </c>
      <c r="EM54" s="129">
        <f>IF(EL54="N/A","N/A",IF(EL54="1",SUM(DH54:DK54)+1,IF(EL54="2",SUM(DL54:DT54)+2,IF(EL54="3",SUM(DU54:ED54)+3,IF(EL54="4",SUM(EE54:EK54)+4,5)))))</f>
        <v>1</v>
      </c>
      <c r="EN54" s="1"/>
      <c r="EO54" s="43"/>
      <c r="EP54" s="1"/>
      <c r="EQ54" s="1" t="s">
        <v>1</v>
      </c>
      <c r="ER54" s="43"/>
      <c r="ES54" s="1"/>
      <c r="ET54" s="1"/>
      <c r="EV54" s="44"/>
      <c r="EW54" s="42" t="s">
        <v>4</v>
      </c>
      <c r="FC54" s="44"/>
      <c r="FE54" s="1"/>
      <c r="FI54" s="44"/>
      <c r="FK54" s="1"/>
      <c r="FL54" s="1"/>
      <c r="FM54" s="1"/>
      <c r="FN54" s="1"/>
      <c r="FO54" s="1"/>
      <c r="FT54" s="1"/>
      <c r="FU54" s="1"/>
      <c r="FX54" s="44"/>
      <c r="FY54" s="1"/>
      <c r="FZ54" s="44"/>
      <c r="GA54" s="43"/>
      <c r="GB54" s="1"/>
      <c r="GC54" s="44"/>
      <c r="GF54" s="45"/>
      <c r="GG54" s="74"/>
      <c r="GH54" s="42">
        <f>COUNTIF(EO54:GF54,"*")</f>
        <v>2</v>
      </c>
    </row>
    <row r="55" spans="1:193" s="42" customFormat="1" x14ac:dyDescent="0.25">
      <c r="A55" s="42" t="str">
        <f>VLOOKUP(C55,Sheet1!$A$1:$B$65,2,)</f>
        <v>HS</v>
      </c>
      <c r="B55" s="46" t="s">
        <v>476</v>
      </c>
      <c r="C55" s="47" t="s">
        <v>477</v>
      </c>
      <c r="D55" s="47"/>
      <c r="E55" s="61">
        <v>2013</v>
      </c>
      <c r="F55" s="5">
        <f>IF(OR(ER55=$ER$1,ER55=$ER$2,ER55=$ER$3,ER55=$ER$6,ER55=$ER$7,ES55&gt;0,EW55&gt;0,EY55&gt;0,EU55&gt;0,EZ55&gt;0,FD55&gt;0,FF55&gt;0,FG55&gt;0,FI55&gt;0,FE55&gt;0),SM_2.1,"")</f>
        <v>0.2</v>
      </c>
      <c r="G55" s="5">
        <f>IF(OR(EO55=$EO$4,EQ55&gt;0,ER55=$ER$1, ER55=$ER$2,ER55=$ER$3,ER55=$ER$4,ES55&gt;0,EV55&gt;0,EZ55&gt;0,FD55&gt;0,FF55&gt;0,FG55&gt;0,FI55&gt;0,FE55&gt;0),SM_2.2,"")</f>
        <v>0.35</v>
      </c>
      <c r="H55" s="6">
        <f>IF(OR(EO55&gt;0,EP55&gt;0,EQ55&gt;0,ER55=$ER$1,ER55=$ER$2,ER55=$ER$3,ER55=$ER$4,ER55=$ER$6,ER55=$ER$7,ES55&gt;0,ET55&gt;0,EV55&gt;0,EZ55&gt;0,FD55&gt;0,FF55&gt;0,FG55&gt;0,FI55&gt;0,FE55&gt;0),SM_2.3,"")</f>
        <v>0.3</v>
      </c>
      <c r="I55" s="38">
        <f>IF(OR(ER55=$ER$1,ER55=$ER$2,ER55=$ER$3,ER55=$ER$6,ER55=$ER$7,ES55&gt;0,EW55=$EW$2,EW55=$EW$3,EW55=$EW$4,EY55&gt;0,EU55&gt;0,EZ55&gt;0,FD55&gt;0,FF55&gt;0,FG55&gt;0,FI55&gt;0,FE55&gt;0),SM_2.4,"")</f>
        <v>0.15</v>
      </c>
      <c r="J55" s="6" t="str">
        <f>IF(OR(ER55=$ER$3,EW55=$EW$2,EW55=$EW$3,EW55=$EW$4,EY55&gt;0,EU55&gt;0,EZ55&gt;0,FD55&gt;0,FF55&gt;0,FG55&gt;0,FI55&gt;0,FE55&gt;0),SM_3.1,"")</f>
        <v/>
      </c>
      <c r="K55" s="6" t="str">
        <f>IF(OR(EZ55&gt;0,FD55&gt;0,FF55&gt;0,FG55&gt;0,FI55&gt;0,FE55&gt;0),SM_3.2,"")</f>
        <v/>
      </c>
      <c r="L55" s="38" t="str">
        <f>IF(OR(ER55=$ER$1,ER55=$ER$3,ER55=$ER$6,ER55=$ER$7,EV55&gt;0,EW55=$EW$2,EW55=$EW$3,EW55=$EW$4,EY55&gt;0,EU55&gt;0,EZ55&gt;0,FD55&gt;0,FF55&gt;0,FG55&gt;0,FI55&gt;0,FE55&gt;0),SM_3.3,"")</f>
        <v/>
      </c>
      <c r="M55" s="6">
        <f>IF(OR(ES55&gt;0,EU55&gt;1),SM_4.1,"")</f>
        <v>0.2</v>
      </c>
      <c r="N55" s="6" t="str">
        <f>IF(OR(EZ55&gt;0,FD55=$FD$2,FF55=$FF$2,FF55=$FF$4,FF55=$FF$6,FF55=$FF$8,FG55&gt;0,FI55&gt;0,FE55&gt;0),SM_4.2,"")</f>
        <v/>
      </c>
      <c r="O55" s="6" t="str">
        <f>IF(OR(EZ55&gt;0,FD55=$FD$2,FE55=$FE$2,FE55=$FE$4,FE55=$FE$6,FE55=$FE$8,FF55=$FF$2,FF55=$FF$4,FF55=$FF$6,FF55=$FF$8,FG55=$FG$2,FG55=$FG$4,FG55=$FG$6,FG55=$FG$8,FI55=$FI$2,FI55=$FI$4,FI55=$FI$6,FI55=$FI$8),SM_4.3,"")</f>
        <v/>
      </c>
      <c r="P55" s="6" t="str">
        <f>IF(OR(FD55&gt;0,FI55&gt;0),SM_4.4,"")</f>
        <v/>
      </c>
      <c r="Q55" s="38" t="str">
        <f>IF(OR(FQ55=$FQ$2,FQ55=$FQ$1),SM_4.5,"")</f>
        <v/>
      </c>
      <c r="R55" s="6" t="str">
        <f>IF(OR(ET55&gt;0),SM_5.1,"")</f>
        <v/>
      </c>
      <c r="S55" s="6" t="str">
        <f>IF(OR(FB55&gt;0),SM_5.2,"")</f>
        <v/>
      </c>
      <c r="T55" s="6" t="str">
        <f>IF(OR(FR55=$FR$1,FR55=$FR$2),SM_5.3,"")</f>
        <v/>
      </c>
      <c r="U55" s="38" t="str">
        <f>IF(OR(FY55&gt;0),SM_5.4,"")</f>
        <v/>
      </c>
      <c r="V55" s="94" t="str">
        <f>IF(COUNTIF(F55:U55,"&lt;1")=16,"5",IF(COUNTIF(F55:Q55,"&lt;1")=12,"4",IF(COUNTIF(F55:L55,"&lt;1")=7,"3",IF(COUNTIF(F55:I55,"&lt;1")=4,"2","1"))))</f>
        <v>2</v>
      </c>
      <c r="W55" s="129">
        <f>IF(V55="1",SUM(F55:I55)+1,IF(V55="2",SUM(J55:L55)+2,IF(V55="3",SUM(M55:Q55)+3,IF(V55="4",SUM(R55:U55)+4,5))))</f>
        <v>2</v>
      </c>
      <c r="X55" s="5">
        <f>IF(OR(EO55&gt;0,EP55&gt;0,EQ55&gt;0,ER55=$ER$1,ER55=$ER$2,ER55=$ER$3,ER55=$ER$4,ER55=$ER$6,ER55=$ER$7,ER55=$ER$8,ES55&gt;0,ET55&gt;0,EV55&gt;0,EZ55&gt;0,FD55&gt;0,FF55&gt;0,FG55&gt;0,FI55&gt;0,FE55&gt;0),SS_2.1,"")</f>
        <v>0.2</v>
      </c>
      <c r="Y55" s="5" t="str">
        <f>IF(OR(EO55=$EO$1,ER55=$ER$1,ER55=$ER$6,ER55=$ER$7,ER55=$ER$8,FJ55&gt;0),SS_2.2,"")</f>
        <v/>
      </c>
      <c r="Z55" s="38" t="str">
        <f>IF(OR(FJ55&gt;0,FO55&gt;0),SS_2.3,"")</f>
        <v/>
      </c>
      <c r="AA55" s="5" t="str">
        <f>IF(OR(FN55&gt;0,FJ55=$FJ$2,FJ55=$FJ$3),SS_3.1,"")</f>
        <v/>
      </c>
      <c r="AB55" s="6" t="str">
        <f>IF(OR(FK55&gt;0),SS_3.2,"")</f>
        <v/>
      </c>
      <c r="AC55" s="38">
        <f>IF(OR(ES55&gt;0,ER55=$ER$1,ER55=$ER$4,ER55=$ER$8,FL55&gt;0),SS_3.3,"")</f>
        <v>0.4</v>
      </c>
      <c r="AD55" s="6" t="str">
        <f>IF(AND(FK55&gt;0,FJ55=$FJ$2,FJ55=$FJ$3),SS_4.1,"")</f>
        <v/>
      </c>
      <c r="AE55" s="6" t="str">
        <f>IF(OR(FJ55=$FJ$2,FJ55=$FJ$3,EZ55&gt;0,FN55&gt;0),SS_4.2,"")</f>
        <v/>
      </c>
      <c r="AF55" s="6" t="str">
        <f>IF(OR(EU55&gt;0,EW55=$EW$2,EW55=$EW$3,EW55=$EW$4,EY55&gt;0,EZ55&gt;0),SS_4.3,"")</f>
        <v/>
      </c>
      <c r="AG55" s="6" t="str">
        <f>IF(OR(FJ55=$FJ$3,FQ55&gt;0,EZ55&gt;0),SS_4.4,"")</f>
        <v/>
      </c>
      <c r="AH55" s="6" t="str">
        <f>IF(OR(FE55&gt;0,FF55&gt;0,FG55&gt;0,FD55&gt;0,EZ55&gt;0,FI55&gt;0),SS_4.5,"")</f>
        <v/>
      </c>
      <c r="AI55" s="38" t="str">
        <f>IF(OR(EV55&gt;0,FZ55&gt;0,FH55&gt;0,FD55&gt;0,FI55&gt;0),SS_4.6,"")</f>
        <v/>
      </c>
      <c r="AJ55" s="5" t="str">
        <f>IF(OR(FK55=$FK$3,FZ55=$FZ$1),SS_5.1,"")</f>
        <v/>
      </c>
      <c r="AK55" s="6" t="str">
        <f>IF(OR(FZ55=$FZ$1,FZ55=$FZ$2,FZ55=$FZ$4,FZ55=$FZ$5,FZ55=$FZ$7),SS_5.2,"")</f>
        <v/>
      </c>
      <c r="AL55" s="6" t="str">
        <f>IF(OR(FZ55=$FZ$4,FY55&gt;0,ER55=$ER$8),SS_5.3,"")</f>
        <v/>
      </c>
      <c r="AM55" s="6" t="str">
        <f>IF(FP55&gt;0,SS_5.4,"")</f>
        <v/>
      </c>
      <c r="AN55" s="94" t="str">
        <f>IF(COUNTIF(X55:AM55,"&lt;1")=16,"5",IF(COUNTIF(X55:AI55,"&lt;1")=12,"4",IF(COUNTIF(X55:AC55,"&lt;1")=6,"3",IF(COUNTIF(X55:Z55,"&lt;1")=3,"2","1"))))</f>
        <v>1</v>
      </c>
      <c r="AO55" s="129">
        <f>IF(AN55="1",SUM(X55:Z55)+1,IF(AN55="2",SUM(AA55:AC55)+2,IF(AN55="3",SUM(AD55:AI55)+3,IF(AN55="4",SUM(AJ55:AM55)+4,5))))</f>
        <v>1.2</v>
      </c>
      <c r="AP55" s="5">
        <f>IF(OR(ES55&gt;0,ER55=$ER$1,EO55&gt;0,EP55&gt;0,EQ55&gt;0,EU55&gt;0,EV55&gt;0,FV55&gt;0,FD55&gt;0),CM2.1,"")</f>
        <v>0.25</v>
      </c>
      <c r="AQ55" s="6">
        <f>IF(OR(ES55&gt;0,ER55=$ER$1,ER55=$ER$5,ER55=$ER$3,ER55=$ER$8,ER55=$ER$9,FS55=$FS$3,FS55=$FS$4),CM2.2,"")</f>
        <v>0.25</v>
      </c>
      <c r="AR55" s="6">
        <f>IF(OR(ES55&gt;0,ER55&gt;0,FV55&gt;0),CM2.3,"")</f>
        <v>0.25</v>
      </c>
      <c r="AS55" s="38">
        <f>IF(OR(ES55&gt;0,ER55=$ER$1,ER55=$ER$3,ER55=$ER$8,ER55=$ER$9,FT55&gt;0),CM2.4,"")</f>
        <v>0.25</v>
      </c>
      <c r="AT55" s="6" t="str">
        <f>IF(OR(FS55&gt;0),CM3.1,"")</f>
        <v/>
      </c>
      <c r="AU55" s="6" t="str">
        <f>IF(ER55=$ER$9,CM3.2,"")</f>
        <v/>
      </c>
      <c r="AV55" s="6" t="str">
        <f>IF(OR(FS55=$FS$3,FS55=$FS$4),CM3.3,"")</f>
        <v/>
      </c>
      <c r="AW55" s="6" t="str">
        <f>IF(OR(FQ55=$FQ$1,FQ55=$FQ$4,FR55=$FR$1,FR55=$FR$4),CM3.4,"")</f>
        <v/>
      </c>
      <c r="AX55" s="38" t="str">
        <f>IF(OR(FZ55=$FZ$1,FZ55=$FZ$2,FT55=$FT$3,FT55=$FT$2),CM3.5,"")</f>
        <v/>
      </c>
      <c r="AY55" s="6" t="str">
        <f>IF(OR(FS55&gt;0),CM4.1,"")</f>
        <v/>
      </c>
      <c r="AZ55" s="6" t="str">
        <f>IF(OR(FV55=$FV$2),CM4.2,"")</f>
        <v/>
      </c>
      <c r="BA55" s="38" t="str">
        <f>IF(OR(FZ55&gt;0,FT55=$FT$3),CM4.3,"")</f>
        <v/>
      </c>
      <c r="BB55" s="6" t="str">
        <f>IF(OR(FT55=$FT$3,FV55=$FV$3),CM5.1,"")</f>
        <v/>
      </c>
      <c r="BC55" s="6" t="str">
        <f>IF(OR(AND(FX55&gt;0,FQ55=$FQ$4), AND(FX55&gt;0,FQ55=$FQ$1)),CM5.2,"")</f>
        <v/>
      </c>
      <c r="BD55" s="6" t="str">
        <f>IF(OR(FZ55&gt;0),CM5.3,"")</f>
        <v/>
      </c>
      <c r="BE55" s="38" t="str">
        <f>IF(FU55=$FU$2,CM5.4,"")</f>
        <v/>
      </c>
      <c r="BF55" s="94" t="str">
        <f>IF(COUNTIF(AP55:BE55,"&lt;1")=16,"5",IF(COUNTIF(AP55:BA55,"&lt;1")=12,"4",IF(COUNTIF(AP55:AX55,"&lt;1")=9,"3",IF(COUNTIF(AP55:AS55,"&lt;1")=4,"2","1"))))</f>
        <v>2</v>
      </c>
      <c r="BG55" s="129">
        <f>IF(BF55="1",SUM(AP55:AS55)+1,IF(BF55="2",SUM(AT55:AX55)+2,IF(BF55="3",SUM(AY55:BA55)+3,IF(BF55="4",SUM(BB55:BE55)+4,5))))</f>
        <v>2</v>
      </c>
      <c r="BH55" s="5">
        <f>IF(OR(ER55=$ER$1,ER55=$ER$6,ER55=$ER$7,ER55=$ER$9,ES55&gt;0,EX55&gt;0,FD55&gt;0,FZ55&gt;0,EW55&gt;0,EY55&gt;0,EZ55&gt;0,EV55&gt;0,EU55&gt;0,FE55&gt;0,FF55&gt;0,FG55&gt;0,FI55&gt;0),SRM2.1,"")</f>
        <v>0.4</v>
      </c>
      <c r="BI55" s="5">
        <f>IF(OR(FD55&gt;0,FZ55&gt;0,ER55=$ER$7,EW55&gt;0,EX55&gt;0,EY55&gt;0,EZ55&gt;0,FE55&gt;0,FF55&gt;0,FG55&gt;0,FI55&gt;0),SRM2.2,"")</f>
        <v>0.4</v>
      </c>
      <c r="BJ55" s="6" t="str">
        <f>IF(OR(FX55&gt;0,FZ55&gt;0),SRM2.3,"")</f>
        <v/>
      </c>
      <c r="BK55" s="6" t="str">
        <f>IF(OR(FF55&gt;0,FD55&gt;0,FE55&gt;0,FZ55&gt;0,FG55&gt;0,FI55&gt;0),SRM2.4,"")</f>
        <v/>
      </c>
      <c r="BL55" s="39" t="str">
        <f>IF(OR(FD55&gt;0,FZ55&gt;0,ER55=$ER$7,FE55&gt;0,FF55&gt;0,FG55&gt;0,FI55&gt;0,FP55&gt;0),SRM3.1,"")</f>
        <v/>
      </c>
      <c r="BM55" s="6" t="str">
        <f>IF(OR(FD55&gt;0,FZ55&gt;0,ER55=$ER$7,EW55=$EW$2,EW55=$EW$3,EW55=$EW$4,EX55&gt;0,EY55&gt;0,EZ55&gt;0,FE55&gt;0,FF55&gt;0,FG55&gt;0,FI55&gt;0),SRM3.2,"")</f>
        <v/>
      </c>
      <c r="BN55" s="6" t="str">
        <f>IF(OR(FP55&gt;0,FZ55&gt;0),SRM3.3,"")</f>
        <v/>
      </c>
      <c r="BO55" s="40" t="str">
        <f>IF(OR(FZ55&gt;1),SRM4.1,"")</f>
        <v/>
      </c>
      <c r="BP55" s="6" t="str">
        <f>IF(OR(ER55=$ER$8,ER55=$ER$9,EV55&gt;0,FQ55&gt;0,FR55&gt;0),SRM4.2,"")</f>
        <v/>
      </c>
      <c r="BQ55" s="6" t="str">
        <f>IF(OR(FW55&gt;0),SRM4.3,"")</f>
        <v/>
      </c>
      <c r="BR55" s="40" t="str">
        <f>IF(OR(GD55&gt;0,GE55&gt;0),SRM5.1,"")</f>
        <v/>
      </c>
      <c r="BS55" s="6" t="str">
        <f>IF(OR(ER55=$ER$8,ER55=$ER$9,FZ55&gt;0),SRM5.2,"")</f>
        <v/>
      </c>
      <c r="BT55" s="6" t="str">
        <f>IF(OR(ER55=$ER$8,ER55=$ER$9,FY55&gt;0,FZ55&gt;0),SRM5.3,"")</f>
        <v/>
      </c>
      <c r="BU55" s="94" t="str">
        <f>IF(COUNTIF(BH55:BT55,"&lt;1")=13,"5",IF(COUNTIF(BH55:BQ55,"&lt;1")=10,"4",IF(COUNTIF(BH55:BN55,"&lt;1")=7,"3",IF(COUNTIF(BH55:BK55,"&lt;1")=4,"2","1"))))</f>
        <v>1</v>
      </c>
      <c r="BV55" s="129">
        <f>IF(BU55="1",SUM(BH55:BK55)+1,IF(BU55="2",SUM(BL55:BN55)+2,IF(BU55="3",SUM(BO55:BQ55)+3,IF(BU55="4",SUM(BR55:BT55)+4,5))))</f>
        <v>1.8</v>
      </c>
      <c r="BW55" s="41" t="str">
        <f>IF(OR(EY55=$EY$1,EY55=$EY$4,EY55=$EY$5,EY55=$EY$6,EY55=$EY$7,EZ55&gt;0,FF55=$FF$1,FF55=$FF$2,FF55=$FF$5,FF55=$FF$6,FG55=$FG$1,FG55=$FG$2,FG55=$FG$5,FG55=$FG$6),LHR2.1,"")</f>
        <v/>
      </c>
      <c r="BX55" s="6" t="str">
        <f>IF(OR(FB55=$FB$1,FB55=$FB$2,FB55=$FB$5,FB55=$FB$6,EZ55&gt;0),LHR2.2,"")</f>
        <v/>
      </c>
      <c r="BY55" s="6" t="str">
        <f>IF(OR(EY55=$EY$1,EY55=$EY$4,EY55=$EY$5,EY55=$EY$6,EY55=$EY$7,EZ55&gt;0,FF55=$FF$1,FF55=$FF$2,FF55=$FF$5,FF55=$FF$6,FG55=$FG$1,FG55=$FG$2,FG55=$FG$5,FG55=$FG$6),LHR2.3,"")</f>
        <v/>
      </c>
      <c r="BZ55" s="6" t="str">
        <f>IF(OR(EY55=$EY$1,EY55=$EY$4,EY55=$EY$5,EY55=$EY$6,EY55=$EY$7,EZ55&gt;0,FF55=$FF$1,FF55=$FF$2,FF55=$FF$5,FF55=$FF$6,FG55=$FG$1,FG55=$FG$2,FG55=$FG$5,FG55=$FG$6),LHR2.4,"")</f>
        <v/>
      </c>
      <c r="CA55" s="40" t="str">
        <f>IF(OR(EY55=$EY$1,EY55=$EY$5,EY55=$EY$6,EY55=$EY$7,EZ55&gt;0,FF55=$FF$1,FF55=$FF$2,FF55=$FF$5,FF55=$FF$6,FG55=$FG$1,FG55=$FG$2,FG55=$FG$5,FG55=$FG$6),LHR3.1,"")</f>
        <v/>
      </c>
      <c r="CB55" s="6" t="str">
        <f>IF(OR(FB55=$FB$1,FB55=$FB$5,EZ55&gt;0),LHR3.2,"")</f>
        <v/>
      </c>
      <c r="CC55" s="6" t="str">
        <f>IF(OR(FB55=$FB$1,FB55=$FB$2,FB55=$FB$5,FB55=$FB$6,EZ55&gt;0),LHR3.3,"")</f>
        <v/>
      </c>
      <c r="CD55" s="6" t="str">
        <f>IF(OR(EZ55&gt;0,GA55=$GA$1,FF55=$FF$5,FF55=$FF$6,FF55=$FF$1,FF55=$FF$2,GA55=$GA$2,GA55=$GA$3,GA55=$GA$4),LHR3.4,"")</f>
        <v/>
      </c>
      <c r="CE55" s="6" t="str">
        <f>IF(OR(EZ55&gt;0,GB55=$GB$1,FG55=$FG$5,FG55=$FG$6,FG55=$FG$1,FG55=$FG$2,GB55=$GB$2,GB55=$GB$3,GB55=$GB$4),LHR3.5,"")</f>
        <v/>
      </c>
      <c r="CF55" s="6" t="str">
        <f>IF(OR(EY55=$EY$1,EY55=$EY$4,EY55=$EY$5,EY55=$EY$6,EY55=$EY$7,EZ55&gt;0),LHR3.6,"")</f>
        <v/>
      </c>
      <c r="CG55" s="6" t="str">
        <f>IF(OR(EZ55&gt;0,FC55=$FC$1,FC55=$FC$2,FC55=$FC$3,FC55=$FC$4),LHR3.7,"")</f>
        <v/>
      </c>
      <c r="CH55" s="6" t="str">
        <f>IF(OR(GD55=$GD$1,GD55=$GD$3,EZ55&gt;0),LHR3.8,"")</f>
        <v/>
      </c>
      <c r="CI55" s="6" t="str">
        <f>IF(OR(EZ55&gt;0,FF55=$FF$2,FF55=$FF$6,FE55=$FE$2,FE55=$FE$6,FI55=$FI$2,FI55=$FI$6,FG55=$FG$2,FG55=$FG$6),LHR3.9,"")</f>
        <v/>
      </c>
      <c r="CJ55" s="6" t="str">
        <f>IF(OR(EZ55&gt;0,FA55&gt;0),LHR3.10,"")</f>
        <v/>
      </c>
      <c r="CK55" s="40" t="str">
        <f>IF(OR(EY55=$EY$1,EY55=$EY$6,EY55=$EY$7,EZ55&gt;0,FF55=$FF$1,FF55=$FF$2,FF55=$FF$5,FF55=$FF$6,FG55=$FG$1,FG55=$FG$2,FG55=$FG$5,FG55=$FG$6),LHR4.1,"")</f>
        <v/>
      </c>
      <c r="CL55" s="6" t="str">
        <f>IF(OR(FB55=$FB$1,FB55=$FB$5,EZ55&gt;0),LHR4.2,"")</f>
        <v/>
      </c>
      <c r="CM55" s="6" t="str">
        <f>IF(OR(EZ55&gt;0,GA55=$GA$2,GA55=$GA$4),LHR4.3,"")</f>
        <v/>
      </c>
      <c r="CN55" s="6" t="str">
        <f>IF(OR(EZ55&gt;0,GB55=$GB$2,GB55=$GB$4),LHR4.4,"")</f>
        <v/>
      </c>
      <c r="CO55" s="6" t="str">
        <f>IF(OR(EZ55&gt;0,FC55=$FC$1,FC55=$FC$3,FC55=$FC$4),LHR4.5,"")</f>
        <v/>
      </c>
      <c r="CP55" s="6" t="str">
        <f>IF(OR(GE55=$GE$1,GE55=$GE$2,GE55=$GE$4,GE55=$GE$5),LHR4.6,"")</f>
        <v/>
      </c>
      <c r="CQ55" s="6" t="str">
        <f>IF(OR(EZ55&gt;0,FF55=$FF$2,FF55=$FF$6,FE55=$FE$2,FE55=$FE$6,FI55=$FI$2,FI55=$FI$6,FG55=$FG$2,FG55=$FG$6),LHR4.7,"")</f>
        <v/>
      </c>
      <c r="CR55" s="6" t="str">
        <f>IF(OR(EZ55&gt;0,FG55=$FG$1,FG55=$FG$2,FG55=$FG$5,FG55=$FG$6),LHR4.8,"")</f>
        <v/>
      </c>
      <c r="CS55" s="6" t="str">
        <f>IF(OR(FE55=$FE$1,FE55=$FE$2,FE55=$FE$5,FE55=$FE$6),LHR4.9,"")</f>
        <v/>
      </c>
      <c r="CT55" s="6" t="str">
        <f>IF(OR(FM55=$FM$1,FM55=$FM$3,EZ55&gt;0),LHR4.10,"")</f>
        <v/>
      </c>
      <c r="CU55" s="6" t="str">
        <f>IF(OR(GF55=$GF$2,GF55=$GF$6),LHR4.11,"")</f>
        <v/>
      </c>
      <c r="CV55" s="6" t="str">
        <f>IF(OR(EO55=$EO$1,EO55=$EO$3),LHR4.12,"")</f>
        <v/>
      </c>
      <c r="CW55" s="40" t="str">
        <f>IF(OR(EY55=$EY$1,EY55=$EY$7,EZ55&gt;0,FF55=$FF$1,FF55=$FF$2,FF55=$FF$5,FF55=$FF$6,FG55=$FG$1,FG55=$FG$2,FG55=$FG$5,FG55=$FG$6),LHR5.1,"")</f>
        <v/>
      </c>
      <c r="CX55" s="6" t="str">
        <f>IF(AND(FZ55&gt;0,OR(EY55=$EY$1,EY55=$EY$4,EY55=$EY$5,EY55=$EY$6,EY55=$EY$7)),LHR5.2,"")</f>
        <v/>
      </c>
      <c r="CY55" s="6" t="str">
        <f>IF(OR(EZ55&gt;0,FC55=$FC$1,FC55=$FC$4),LHR5.3,"")</f>
        <v/>
      </c>
      <c r="CZ55" s="6" t="str">
        <f>IF(OR(GE55=$GE$1,GE55=$GE$3,GE55=$GE$4,GE55=$GE$6),LHR5.4,"")</f>
        <v/>
      </c>
      <c r="DA55" s="6" t="str">
        <f>IF(OR(EZ55&gt;0,FF55=$FF$2,FF55=$FF$6,FE55=$FE$2,FE55=$FE$6,FI55=$FI$2,FI55=$FI$6,FG55=$FG$2,FG55=$FG$6),LHR5.5,"")</f>
        <v/>
      </c>
      <c r="DB55" s="6" t="str">
        <f>IF(OR(FG55=$FG$2,FG55=$FG$6),LHR5.6,"")</f>
        <v/>
      </c>
      <c r="DC55" s="6" t="str">
        <f>IF(OR(FI55=$FI$1,FI55=$FI$2,FI55=$FI$5,FI55=$FI$6,FY55&gt;0),LHR5.7,"")</f>
        <v/>
      </c>
      <c r="DD55" s="6" t="str">
        <f>IF(OR(GC55=$GC$1,GC55=$GC$2),LHR5.8,"")</f>
        <v/>
      </c>
      <c r="DE55" s="38">
        <f>IF(OR(GF55="",GF55=$GF$3,GF55=$GF$4,GF55=$GF$7,GF55=$GF$8),LHR5.9,"")</f>
        <v>0.05</v>
      </c>
      <c r="DF55" s="7" t="str">
        <f>IF(E55&lt;2009,"N/A",IF(COUNTIF(BW55:DE55,"&lt;1")=35,"5",IF(COUNTIF(BW55:CV55,"&lt;1")=26,"4",IF(COUNTIF(BW55:CJ55,"&lt;1")=14,"3",IF(COUNTIF(BW55:BZ55,"&lt;1")=4,"2","1")))))</f>
        <v>1</v>
      </c>
      <c r="DG55" s="129">
        <f>IF(DF55="N/A","N/A",IF(DF55="1",SUM(BW55:BZ55)+1,IF(DF55="2",SUM(CA55:CJ55)+2,IF(DF55="3",SUM(CK55:CV55)+3,IF(DF55="4",SUM(CW55:DE55)+4,5)))))</f>
        <v>1</v>
      </c>
      <c r="DH55" s="41" t="str">
        <f>IF(OR(EY55=$EY$1,EY55=$EY$8,EZ55&gt;0,FF55=$FF$1,FF55=$FF$2,FF55=$FF$7,FF55=$FF$8,FG55=$FG$1,FG55=$FG$2,FG55=$FG$7,FG55=$FG$8),ES2.1,"")</f>
        <v/>
      </c>
      <c r="DI55" s="6" t="str">
        <f>IF(OR(FB55=$FB$1,FB55=$FB$2,FB55=$FB$7,FB55=$FB$8,EZ55&gt;0),ES2.2,"")</f>
        <v/>
      </c>
      <c r="DJ55" s="6" t="str">
        <f>IF(OR(EY55=$EY$1,EY55=$EY$8,EZ55&gt;0,FF55=$FF$1,FF55=$FF$2,FF55=$FF$7,FF55=$FF$8,FG55=$FG$1,FG55=$FG$2,FG55=$FG$7,FG55=$FG$8),ES2.3,"")</f>
        <v/>
      </c>
      <c r="DK55" s="6" t="str">
        <f>IF(OR(EY55=$EY$1,EY55=$EY$8,EZ55&gt;0,FF55=$FF$1,FF55=$FF$2,FF55=$FF$7,FF55=$FF$8,FG55=$FG$1,FG55=$FG$2,FG55=$FG$7,FG55=$FG$8),ES2.4,"")</f>
        <v/>
      </c>
      <c r="DL55" s="40" t="str">
        <f>IF(OR(FB55=$FB$1,FB55=$FB$7,EZ55&gt;0),ES3.1,"")</f>
        <v/>
      </c>
      <c r="DM55" s="6" t="str">
        <f>IF(OR(FB55=$FB$1,FB55=$FB$2,FB55=$FB$7,FB55=$FB$8,EZ55&gt;0),ES3.2,"")</f>
        <v/>
      </c>
      <c r="DN55" s="6" t="str">
        <f>IF(OR(EZ55&gt;0,FF55=$FF$1,FF55=$FF$2,FF55=$FF$7,FF55=$FF$8,GA55=$GA$1,GA55=$GA$2,GA55=$GA$5,GA55=$GA$6),ES3.3,"")</f>
        <v/>
      </c>
      <c r="DO55" s="6" t="str">
        <f>IF(OR(EZ55&gt;0,FG55=$FG$1,FG55=$FG$2,FG55=$FG$7,FG55=$FG$8,GB55=$GB$1,GB55=$GB$2,GB55=$GB$5,GB55=$GB$6),ES3.4,"")</f>
        <v/>
      </c>
      <c r="DP55" s="6" t="str">
        <f>IF(OR(EY55=$EY$1,EY55=$EY$8,EZ55&gt;0),ES3.5,"")</f>
        <v/>
      </c>
      <c r="DQ55" s="6" t="str">
        <f>IF(OR(EZ55&gt;0,FC55=$FC$1,FC55=$FC$5),ES3.6,"")</f>
        <v/>
      </c>
      <c r="DR55" s="6" t="str">
        <f>IF(OR(GD55=$GD$1,GD55=$GD$4,EZ55&gt;0),ES3.7,"")</f>
        <v/>
      </c>
      <c r="DS55" s="6" t="str">
        <f>IF(OR(EZ55&gt;0,FF55=$FF$2,FF55=$FF$8,FE55=$FE$2,FE55=$FE$8,FI55=$FI$2,FI55=$FI$8,FG55=$FG$2,FG55=$FG$8),ES3.8,"")</f>
        <v/>
      </c>
      <c r="DT55" s="6" t="str">
        <f>IF(OR(EZ55&gt;0),ES3.9,"")</f>
        <v/>
      </c>
      <c r="DU55" s="40" t="str">
        <f>IF(OR(FB55=$FB$1,FB55=$FB$7,EZ55&gt;0),ES4.1,"")</f>
        <v/>
      </c>
      <c r="DV55" s="6" t="str">
        <f>IF(OR(EZ55&gt;0,GA55=$GA$2,GA55=$GA$6),ES4.2,"")</f>
        <v/>
      </c>
      <c r="DW55" s="6" t="str">
        <f>IF(OR(EZ55&gt;0,GB55=$GB$2,GB55=$GB$6),ES4.3,"")</f>
        <v/>
      </c>
      <c r="DX55" s="6" t="str">
        <f>IF(OR(GE55=$GE$1,GE55=$GE$2,GE55=$GE$7,GE55=$GE$8),ES4.4,"")</f>
        <v/>
      </c>
      <c r="DY55" s="6" t="str">
        <f>IF(OR(EZ55&gt;0,FF55=$FF$2,FF55=$FF$8,FE55=$FE$2,FE55=$FE$8,FI55=$FI$2,FI55=$FI$8,FG55=$FG$2,FG55=$FG$8),ES4.5,"")</f>
        <v/>
      </c>
      <c r="DZ55" s="6" t="str">
        <f>IF(OR(EZ55&gt;0,FG55=$FG$1,FG55=$FG$2,FG55=$FG$7,FG55=$FG$8),ES4.6,"")</f>
        <v/>
      </c>
      <c r="EA55" s="6" t="str">
        <f>IF(OR(FE55=$FE$1,FE55=$FE$2,FE55=$FE$7,FE55=$FE$8),ES4.7,"")</f>
        <v/>
      </c>
      <c r="EB55" s="6" t="str">
        <f>IF(OR(FM55=$FM$1,FM55=$FM$4,EZ55&gt;0),ES4.8,"")</f>
        <v/>
      </c>
      <c r="EC55" s="6" t="str">
        <f>IF(OR(GF55=$GF$2,GF55=$GF$8),ES4.9,"")</f>
        <v/>
      </c>
      <c r="ED55" s="6" t="str">
        <f>IF(OR(EO55=$EO$1,EO55=$EO$3),ES4.10,"")</f>
        <v/>
      </c>
      <c r="EE55" s="40" t="str">
        <f>IF(OR(AND(FZ55&gt;0,EY55=$EY$1), AND(FZ55&gt;0,EY55=$EY$8)),ES5.1,"")</f>
        <v/>
      </c>
      <c r="EF55" s="6" t="str">
        <f>IF(OR(GE55=$GE$1,GE55=$GE$3,GE55=$GE$7,GE55=$GE$9),ES5.2,"")</f>
        <v/>
      </c>
      <c r="EG55" s="6" t="str">
        <f>IF(OR(EZ55&gt;0,FF55=$FF$2,FF55=$FF$8,FE55=$FE$2,FE55=$FE$8,FI55=$FI$2,FI55=$FI$8,FG55=$FG$2,FG55=$FG$8),ES5.3,"")</f>
        <v/>
      </c>
      <c r="EH55" s="6" t="str">
        <f>IF(OR(FG55=$FG$2,FG55=$FG$8),ES5.4,"")</f>
        <v/>
      </c>
      <c r="EI55" s="6" t="str">
        <f>IF(OR(FI55=$FI$1,FI55=$FI$2,FI55=$FI$7,FI55=$FI$8,FY55&gt;0),ES5.5,"")</f>
        <v/>
      </c>
      <c r="EJ55" s="6" t="str">
        <f>IF(OR(GC55=$GC$1,GC55=$GC$3),ES5.6,"")</f>
        <v/>
      </c>
      <c r="EK55" s="38">
        <f>IF(OR(GF55="",GF55=$GF$3,GF55=$GF$4,GF55=$GF$5,GF55=$GF$6),ES5.7,"")</f>
        <v>0.1</v>
      </c>
      <c r="EL55" s="104" t="str">
        <f>IF(E55&lt;2010,"N/A",IF(COUNTIF(DH55:EK55,"&lt;1")=30,"5",IF(COUNTIF(DH55:ED55,"&lt;1")=23,"4",IF(COUNTIF(DH55:DT55,"&lt;1")=13,"3",IF(COUNTIF(DH55:DK55,"&lt;1")=4,"2","1")))))</f>
        <v>1</v>
      </c>
      <c r="EM55" s="129">
        <f>IF(EL55="N/A","N/A",IF(EL55="1",SUM(DH55:DK55)+1,IF(EL55="2",SUM(DL55:DT55)+2,IF(EL55="3",SUM(DU55:ED55)+3,IF(EL55="4",SUM(EE55:EK55)+4,5)))))</f>
        <v>1</v>
      </c>
      <c r="EN55" s="1"/>
      <c r="EO55" s="43"/>
      <c r="EP55" s="1"/>
      <c r="EQ55" s="1"/>
      <c r="ER55" s="43"/>
      <c r="ES55" s="1" t="s">
        <v>13</v>
      </c>
      <c r="ET55" s="1"/>
      <c r="EV55" s="44"/>
      <c r="EW55" s="42" t="s">
        <v>4</v>
      </c>
      <c r="FC55" s="44"/>
      <c r="FE55" s="1"/>
      <c r="FI55" s="44"/>
      <c r="FK55" s="1"/>
      <c r="FL55" s="1"/>
      <c r="FM55" s="1"/>
      <c r="FN55" s="1"/>
      <c r="FO55" s="1"/>
      <c r="FT55" s="1"/>
      <c r="FU55" s="1"/>
      <c r="FX55" s="44"/>
      <c r="FY55" s="1"/>
      <c r="FZ55" s="44"/>
      <c r="GA55" s="43"/>
      <c r="GB55" s="1"/>
      <c r="GC55" s="44"/>
      <c r="GF55" s="45" t="s">
        <v>130</v>
      </c>
      <c r="GG55" s="74"/>
      <c r="GH55" s="42">
        <f>COUNTIF(EO55:GF55,"*")</f>
        <v>3</v>
      </c>
    </row>
    <row r="56" spans="1:193" s="42" customFormat="1" x14ac:dyDescent="0.25">
      <c r="A56" s="42" t="e">
        <f>VLOOKUP(C56,Sheet1!$A$1:$B$65,2,)</f>
        <v>#N/A</v>
      </c>
      <c r="B56" s="46" t="s">
        <v>319</v>
      </c>
      <c r="C56" s="47" t="s">
        <v>320</v>
      </c>
      <c r="D56" s="47"/>
      <c r="E56" s="61">
        <v>2013</v>
      </c>
      <c r="F56" s="5" t="str">
        <f>IF(OR(ER56=$ER$1,ER56=$ER$2,ER56=$ER$3,ER56=$ER$6,ER56=$ER$7,ES56&gt;0,EW56&gt;0,EY56&gt;0,EU56&gt;0,EZ56&gt;0,FD56&gt;0,FF56&gt;0,FG56&gt;0,FI56&gt;0,FE56&gt;0),SM_2.1,"")</f>
        <v/>
      </c>
      <c r="G56" s="5" t="str">
        <f>IF(OR(EO56=$EO$4,EQ56&gt;0,ER56=$ER$1, ER56=$ER$2,ER56=$ER$3,ER56=$ER$4,ES56&gt;0,EV56&gt;0,EZ56&gt;0,FD56&gt;0,FF56&gt;0,FG56&gt;0,FI56&gt;0,FE56&gt;0),SM_2.2,"")</f>
        <v/>
      </c>
      <c r="H56" s="6" t="str">
        <f>IF(OR(EO56&gt;0,EP56&gt;0,EQ56&gt;0,ER56=$ER$1,ER56=$ER$2,ER56=$ER$3,ER56=$ER$4,ER56=$ER$6,ER56=$ER$7,ES56&gt;0,ET56&gt;0,EV56&gt;0,EZ56&gt;0,FD56&gt;0,FF56&gt;0,FG56&gt;0,FI56&gt;0,FE56&gt;0),SM_2.3,"")</f>
        <v/>
      </c>
      <c r="I56" s="38" t="str">
        <f>IF(OR(ER56=$ER$1,ER56=$ER$2,ER56=$ER$3,ER56=$ER$6,ER56=$ER$7,ES56&gt;0,EW56=$EW$2,EW56=$EW$3,EW56=$EW$4,EY56&gt;0,EU56&gt;0,EZ56&gt;0,FD56&gt;0,FF56&gt;0,FG56&gt;0,FI56&gt;0,FE56&gt;0),SM_2.4,"")</f>
        <v/>
      </c>
      <c r="J56" s="6" t="str">
        <f>IF(OR(ER56=$ER$3,EW56=$EW$2,EW56=$EW$3,EW56=$EW$4,EY56&gt;0,EU56&gt;0,EZ56&gt;0,FD56&gt;0,FF56&gt;0,FG56&gt;0,FI56&gt;0,FE56&gt;0),SM_3.1,"")</f>
        <v/>
      </c>
      <c r="K56" s="6" t="str">
        <f>IF(OR(EZ56&gt;0,FD56&gt;0,FF56&gt;0,FG56&gt;0,FI56&gt;0,FE56&gt;0),SM_3.2,"")</f>
        <v/>
      </c>
      <c r="L56" s="38" t="str">
        <f>IF(OR(ER56=$ER$1,ER56=$ER$3,ER56=$ER$6,ER56=$ER$7,EV56&gt;0,EW56=$EW$2,EW56=$EW$3,EW56=$EW$4,EY56&gt;0,EU56&gt;0,EZ56&gt;0,FD56&gt;0,FF56&gt;0,FG56&gt;0,FI56&gt;0,FE56&gt;0),SM_3.3,"")</f>
        <v/>
      </c>
      <c r="M56" s="6" t="str">
        <f>IF(OR(ES56&gt;0,EU56&gt;1),SM_4.1,"")</f>
        <v/>
      </c>
      <c r="N56" s="6" t="str">
        <f>IF(OR(EZ56&gt;0,FD56=$FD$2,FF56=$FF$2,FF56=$FF$4,FF56=$FF$6,FF56=$FF$8,FG56&gt;0,FI56&gt;0,FE56&gt;0),SM_4.2,"")</f>
        <v/>
      </c>
      <c r="O56" s="6" t="str">
        <f>IF(OR(EZ56&gt;0,FD56=$FD$2,FE56=$FE$2,FE56=$FE$4,FE56=$FE$6,FE56=$FE$8,FF56=$FF$2,FF56=$FF$4,FF56=$FF$6,FF56=$FF$8,FG56=$FG$2,FG56=$FG$4,FG56=$FG$6,FG56=$FG$8,FI56=$FI$2,FI56=$FI$4,FI56=$FI$6,FI56=$FI$8),SM_4.3,"")</f>
        <v/>
      </c>
      <c r="P56" s="6" t="str">
        <f>IF(OR(FD56&gt;0,FI56&gt;0),SM_4.4,"")</f>
        <v/>
      </c>
      <c r="Q56" s="38" t="str">
        <f>IF(OR(FQ56=$FQ$2,FQ56=$FQ$1),SM_4.5,"")</f>
        <v/>
      </c>
      <c r="R56" s="6" t="str">
        <f>IF(OR(ET56&gt;0),SM_5.1,"")</f>
        <v/>
      </c>
      <c r="S56" s="6" t="str">
        <f>IF(OR(FB56&gt;0),SM_5.2,"")</f>
        <v/>
      </c>
      <c r="T56" s="6" t="str">
        <f>IF(OR(FR56=$FR$1,FR56=$FR$2),SM_5.3,"")</f>
        <v/>
      </c>
      <c r="U56" s="38" t="str">
        <f>IF(OR(FY56&gt;0),SM_5.4,"")</f>
        <v/>
      </c>
      <c r="V56" s="94" t="str">
        <f>IF(COUNTIF(F56:U56,"&lt;1")=16,"5",IF(COUNTIF(F56:Q56,"&lt;1")=12,"4",IF(COUNTIF(F56:L56,"&lt;1")=7,"3",IF(COUNTIF(F56:I56,"&lt;1")=4,"2","1"))))</f>
        <v>1</v>
      </c>
      <c r="W56" s="129">
        <f>IF(V56="1",SUM(F56:I56)+1,IF(V56="2",SUM(J56:L56)+2,IF(V56="3",SUM(M56:Q56)+3,IF(V56="4",SUM(R56:U56)+4,5))))</f>
        <v>1</v>
      </c>
      <c r="X56" s="5" t="str">
        <f>IF(OR(EO56&gt;0,EP56&gt;0,EQ56&gt;0,ER56=$ER$1,ER56=$ER$2,ER56=$ER$3,ER56=$ER$4,ER56=$ER$6,ER56=$ER$7,ER56=$ER$8,ES56&gt;0,ET56&gt;0,EV56&gt;0,EZ56&gt;0,FD56&gt;0,FF56&gt;0,FG56&gt;0,FI56&gt;0,FE56&gt;0),SS_2.1,"")</f>
        <v/>
      </c>
      <c r="Y56" s="5" t="str">
        <f>IF(OR(EO56=$EO$1,ER56=$ER$1,ER56=$ER$6,ER56=$ER$7,ER56=$ER$8,FJ56&gt;0),SS_2.2,"")</f>
        <v/>
      </c>
      <c r="Z56" s="38" t="str">
        <f>IF(OR(FJ56&gt;0,FO56&gt;0),SS_2.3,"")</f>
        <v/>
      </c>
      <c r="AA56" s="5" t="str">
        <f>IF(OR(FN56&gt;0,FJ56=$FJ$2,FJ56=$FJ$3),SS_3.1,"")</f>
        <v/>
      </c>
      <c r="AB56" s="6">
        <f>IF(OR(FK56&gt;0),SS_3.2,"")</f>
        <v>0.4</v>
      </c>
      <c r="AC56" s="38" t="str">
        <f>IF(OR(ES56&gt;0,ER56=$ER$1,ER56=$ER$4,ER56=$ER$8,FL56&gt;0),SS_3.3,"")</f>
        <v/>
      </c>
      <c r="AD56" s="6" t="str">
        <f>IF(AND(FK56&gt;0,FJ56=$FJ$2,FJ56=$FJ$3),SS_4.1,"")</f>
        <v/>
      </c>
      <c r="AE56" s="6" t="str">
        <f>IF(OR(FJ56=$FJ$2,FJ56=$FJ$3,EZ56&gt;0,FN56&gt;0),SS_4.2,"")</f>
        <v/>
      </c>
      <c r="AF56" s="6" t="str">
        <f>IF(OR(EU56&gt;0,EW56=$EW$2,EW56=$EW$3,EW56=$EW$4,EY56&gt;0,EZ56&gt;0),SS_4.3,"")</f>
        <v/>
      </c>
      <c r="AG56" s="6" t="str">
        <f>IF(OR(FJ56=$FJ$3,FQ56&gt;0,EZ56&gt;0),SS_4.4,"")</f>
        <v/>
      </c>
      <c r="AH56" s="6" t="str">
        <f>IF(OR(FE56&gt;0,FF56&gt;0,FG56&gt;0,FD56&gt;0,EZ56&gt;0,FI56&gt;0),SS_4.5,"")</f>
        <v/>
      </c>
      <c r="AI56" s="38" t="str">
        <f>IF(OR(EV56&gt;0,FZ56&gt;0,FH56&gt;0,FD56&gt;0,FI56&gt;0),SS_4.6,"")</f>
        <v/>
      </c>
      <c r="AJ56" s="5" t="str">
        <f>IF(OR(FK56=$FK$3,FZ56=$FZ$1),SS_5.1,"")</f>
        <v/>
      </c>
      <c r="AK56" s="6" t="str">
        <f>IF(OR(FZ56=$FZ$1,FZ56=$FZ$2,FZ56=$FZ$4,FZ56=$FZ$5,FZ56=$FZ$7),SS_5.2,"")</f>
        <v/>
      </c>
      <c r="AL56" s="6" t="str">
        <f>IF(OR(FZ56=$FZ$4,FY56&gt;0,ER56=$ER$8),SS_5.3,"")</f>
        <v/>
      </c>
      <c r="AM56" s="6" t="str">
        <f>IF(FP56&gt;0,SS_5.4,"")</f>
        <v/>
      </c>
      <c r="AN56" s="94" t="str">
        <f>IF(COUNTIF(X56:AM56,"&lt;1")=16,"5",IF(COUNTIF(X56:AI56,"&lt;1")=12,"4",IF(COUNTIF(X56:AC56,"&lt;1")=6,"3",IF(COUNTIF(X56:Z56,"&lt;1")=3,"2","1"))))</f>
        <v>1</v>
      </c>
      <c r="AO56" s="129">
        <f>IF(AN56="1",SUM(X56:Z56)+1,IF(AN56="2",SUM(AA56:AC56)+2,IF(AN56="3",SUM(AD56:AI56)+3,IF(AN56="4",SUM(AJ56:AM56)+4,5))))</f>
        <v>1</v>
      </c>
      <c r="AP56" s="5" t="str">
        <f>IF(OR(ES56&gt;0,ER56=$ER$1,EO56&gt;0,EP56&gt;0,EQ56&gt;0,EU56&gt;0,EV56&gt;0,FV56&gt;0,FD56&gt;0),CM2.1,"")</f>
        <v/>
      </c>
      <c r="AQ56" s="6" t="str">
        <f>IF(OR(ES56&gt;0,ER56=$ER$1,ER56=$ER$5,ER56=$ER$3,ER56=$ER$8,ER56=$ER$9,FS56=$FS$3,FS56=$FS$4),CM2.2,"")</f>
        <v/>
      </c>
      <c r="AR56" s="6" t="str">
        <f>IF(OR(ES56&gt;0,ER56&gt;0,FV56&gt;0),CM2.3,"")</f>
        <v/>
      </c>
      <c r="AS56" s="38" t="str">
        <f>IF(OR(ES56&gt;0,ER56=$ER$1,ER56=$ER$3,ER56=$ER$8,ER56=$ER$9,FT56&gt;0),CM2.4,"")</f>
        <v/>
      </c>
      <c r="AT56" s="6" t="str">
        <f>IF(OR(FS56&gt;0),CM3.1,"")</f>
        <v/>
      </c>
      <c r="AU56" s="6" t="str">
        <f>IF(ER56=$ER$9,CM3.2,"")</f>
        <v/>
      </c>
      <c r="AV56" s="6" t="str">
        <f>IF(OR(FS56=$FS$3,FS56=$FS$4),CM3.3,"")</f>
        <v/>
      </c>
      <c r="AW56" s="6" t="str">
        <f>IF(OR(FQ56=$FQ$1,FQ56=$FQ$4,FR56=$FR$1,FR56=$FR$4),CM3.4,"")</f>
        <v/>
      </c>
      <c r="AX56" s="38" t="str">
        <f>IF(OR(FZ56=$FZ$1,FZ56=$FZ$2,FT56=$FT$3,FT56=$FT$2),CM3.5,"")</f>
        <v/>
      </c>
      <c r="AY56" s="6" t="str">
        <f>IF(OR(FS56&gt;0),CM4.1,"")</f>
        <v/>
      </c>
      <c r="AZ56" s="6" t="str">
        <f>IF(OR(FV56=$FV$2),CM4.2,"")</f>
        <v/>
      </c>
      <c r="BA56" s="38" t="str">
        <f>IF(OR(FZ56&gt;0,FT56=$FT$3),CM4.3,"")</f>
        <v/>
      </c>
      <c r="BB56" s="6" t="str">
        <f>IF(OR(FT56=$FT$3,FV56=$FV$3),CM5.1,"")</f>
        <v/>
      </c>
      <c r="BC56" s="6" t="str">
        <f>IF(OR(AND(FX56&gt;0,FQ56=$FQ$4), AND(FX56&gt;0,FQ56=$FQ$1)),CM5.2,"")</f>
        <v/>
      </c>
      <c r="BD56" s="6" t="str">
        <f>IF(OR(FZ56&gt;0),CM5.3,"")</f>
        <v/>
      </c>
      <c r="BE56" s="38" t="str">
        <f>IF(FU56=$FU$2,CM5.4,"")</f>
        <v/>
      </c>
      <c r="BF56" s="94" t="str">
        <f>IF(COUNTIF(AP56:BE56,"&lt;1")=16,"5",IF(COUNTIF(AP56:BA56,"&lt;1")=12,"4",IF(COUNTIF(AP56:AX56,"&lt;1")=9,"3",IF(COUNTIF(AP56:AS56,"&lt;1")=4,"2","1"))))</f>
        <v>1</v>
      </c>
      <c r="BG56" s="129">
        <f>IF(BF56="1",SUM(AP56:AS56)+1,IF(BF56="2",SUM(AT56:AX56)+2,IF(BF56="3",SUM(AY56:BA56)+3,IF(BF56="4",SUM(BB56:BE56)+4,5))))</f>
        <v>1</v>
      </c>
      <c r="BH56" s="5" t="str">
        <f>IF(OR(ER56=$ER$1,ER56=$ER$6,ER56=$ER$7,ER56=$ER$9,ES56&gt;0,EX56&gt;0,FD56&gt;0,FZ56&gt;0,EW56&gt;0,EY56&gt;0,EZ56&gt;0,EV56&gt;0,EU56&gt;0,FE56&gt;0,FF56&gt;0,FG56&gt;0,FI56&gt;0),SRM2.1,"")</f>
        <v/>
      </c>
      <c r="BI56" s="5" t="str">
        <f>IF(OR(FD56&gt;0,FZ56&gt;0,ER56=$ER$7,EW56&gt;0,EX56&gt;0,EY56&gt;0,EZ56&gt;0,FE56&gt;0,FF56&gt;0,FG56&gt;0,FI56&gt;0),SRM2.2,"")</f>
        <v/>
      </c>
      <c r="BJ56" s="6" t="str">
        <f>IF(OR(FX56&gt;0,FZ56&gt;0),SRM2.3,"")</f>
        <v/>
      </c>
      <c r="BK56" s="6" t="str">
        <f>IF(OR(FF56&gt;0,FD56&gt;0,FE56&gt;0,FZ56&gt;0,FG56&gt;0,FI56&gt;0),SRM2.4,"")</f>
        <v/>
      </c>
      <c r="BL56" s="39" t="str">
        <f>IF(OR(FD56&gt;0,FZ56&gt;0,ER56=$ER$7,FE56&gt;0,FF56&gt;0,FG56&gt;0,FI56&gt;0,FP56&gt;0),SRM3.1,"")</f>
        <v/>
      </c>
      <c r="BM56" s="6" t="str">
        <f>IF(OR(FD56&gt;0,FZ56&gt;0,ER56=$ER$7,EW56=$EW$2,EW56=$EW$3,EW56=$EW$4,EX56&gt;0,EY56&gt;0,EZ56&gt;0,FE56&gt;0,FF56&gt;0,FG56&gt;0,FI56&gt;0),SRM3.2,"")</f>
        <v/>
      </c>
      <c r="BN56" s="6" t="str">
        <f>IF(OR(FP56&gt;0,FZ56&gt;0),SRM3.3,"")</f>
        <v/>
      </c>
      <c r="BO56" s="40" t="str">
        <f>IF(OR(FZ56&gt;1),SRM4.1,"")</f>
        <v/>
      </c>
      <c r="BP56" s="6" t="str">
        <f>IF(OR(ER56=$ER$8,ER56=$ER$9,EV56&gt;0,FQ56&gt;0,FR56&gt;0),SRM4.2,"")</f>
        <v/>
      </c>
      <c r="BQ56" s="6" t="str">
        <f>IF(OR(FW56&gt;0),SRM4.3,"")</f>
        <v/>
      </c>
      <c r="BR56" s="40" t="str">
        <f>IF(OR(GD56&gt;0,GE56&gt;0),SRM5.1,"")</f>
        <v/>
      </c>
      <c r="BS56" s="6" t="str">
        <f>IF(OR(ER56=$ER$8,ER56=$ER$9,FZ56&gt;0),SRM5.2,"")</f>
        <v/>
      </c>
      <c r="BT56" s="6" t="str">
        <f>IF(OR(ER56=$ER$8,ER56=$ER$9,FY56&gt;0,FZ56&gt;0),SRM5.3,"")</f>
        <v/>
      </c>
      <c r="BU56" s="94" t="str">
        <f>IF(COUNTIF(BH56:BT56,"&lt;1")=13,"5",IF(COUNTIF(BH56:BQ56,"&lt;1")=10,"4",IF(COUNTIF(BH56:BN56,"&lt;1")=7,"3",IF(COUNTIF(BH56:BK56,"&lt;1")=4,"2","1"))))</f>
        <v>1</v>
      </c>
      <c r="BV56" s="129">
        <f>IF(BU56="1",SUM(BH56:BK56)+1,IF(BU56="2",SUM(BL56:BN56)+2,IF(BU56="3",SUM(BO56:BQ56)+3,IF(BU56="4",SUM(BR56:BT56)+4,5))))</f>
        <v>1</v>
      </c>
      <c r="BW56" s="41" t="str">
        <f>IF(OR(EY56=$EY$1,EY56=$EY$4,EY56=$EY$5,EY56=$EY$6,EY56=$EY$7,EZ56&gt;0,FF56=$FF$1,FF56=$FF$2,FF56=$FF$5,FF56=$FF$6,FG56=$FG$1,FG56=$FG$2,FG56=$FG$5,FG56=$FG$6),LHR2.1,"")</f>
        <v/>
      </c>
      <c r="BX56" s="6" t="str">
        <f>IF(OR(FB56=$FB$1,FB56=$FB$2,FB56=$FB$5,FB56=$FB$6,EZ56&gt;0),LHR2.2,"")</f>
        <v/>
      </c>
      <c r="BY56" s="6" t="str">
        <f>IF(OR(EY56=$EY$1,EY56=$EY$4,EY56=$EY$5,EY56=$EY$6,EY56=$EY$7,EZ56&gt;0,FF56=$FF$1,FF56=$FF$2,FF56=$FF$5,FF56=$FF$6,FG56=$FG$1,FG56=$FG$2,FG56=$FG$5,FG56=$FG$6),LHR2.3,"")</f>
        <v/>
      </c>
      <c r="BZ56" s="6" t="str">
        <f>IF(OR(EY56=$EY$1,EY56=$EY$4,EY56=$EY$5,EY56=$EY$6,EY56=$EY$7,EZ56&gt;0,FF56=$FF$1,FF56=$FF$2,FF56=$FF$5,FF56=$FF$6,FG56=$FG$1,FG56=$FG$2,FG56=$FG$5,FG56=$FG$6),LHR2.4,"")</f>
        <v/>
      </c>
      <c r="CA56" s="40" t="str">
        <f>IF(OR(EY56=$EY$1,EY56=$EY$5,EY56=$EY$6,EY56=$EY$7,EZ56&gt;0,FF56=$FF$1,FF56=$FF$2,FF56=$FF$5,FF56=$FF$6,FG56=$FG$1,FG56=$FG$2,FG56=$FG$5,FG56=$FG$6),LHR3.1,"")</f>
        <v/>
      </c>
      <c r="CB56" s="6" t="str">
        <f>IF(OR(FB56=$FB$1,FB56=$FB$5,EZ56&gt;0),LHR3.2,"")</f>
        <v/>
      </c>
      <c r="CC56" s="6" t="str">
        <f>IF(OR(FB56=$FB$1,FB56=$FB$2,FB56=$FB$5,FB56=$FB$6,EZ56&gt;0),LHR3.3,"")</f>
        <v/>
      </c>
      <c r="CD56" s="6" t="str">
        <f>IF(OR(EZ56&gt;0,GA56=$GA$1,FF56=$FF$5,FF56=$FF$6,FF56=$FF$1,FF56=$FF$2,GA56=$GA$2,GA56=$GA$3,GA56=$GA$4),LHR3.4,"")</f>
        <v/>
      </c>
      <c r="CE56" s="6" t="str">
        <f>IF(OR(EZ56&gt;0,GB56=$GB$1,FG56=$FG$5,FG56=$FG$6,FG56=$FG$1,FG56=$FG$2,GB56=$GB$2,GB56=$GB$3,GB56=$GB$4),LHR3.5,"")</f>
        <v/>
      </c>
      <c r="CF56" s="6" t="str">
        <f>IF(OR(EY56=$EY$1,EY56=$EY$4,EY56=$EY$5,EY56=$EY$6,EY56=$EY$7,EZ56&gt;0),LHR3.6,"")</f>
        <v/>
      </c>
      <c r="CG56" s="6" t="str">
        <f>IF(OR(EZ56&gt;0,FC56=$FC$1,FC56=$FC$2,FC56=$FC$3,FC56=$FC$4),LHR3.7,"")</f>
        <v/>
      </c>
      <c r="CH56" s="6" t="str">
        <f>IF(OR(GD56=$GD$1,GD56=$GD$3,EZ56&gt;0),LHR3.8,"")</f>
        <v/>
      </c>
      <c r="CI56" s="6" t="str">
        <f>IF(OR(EZ56&gt;0,FF56=$FF$2,FF56=$FF$6,FE56=$FE$2,FE56=$FE$6,FI56=$FI$2,FI56=$FI$6,FG56=$FG$2,FG56=$FG$6),LHR3.9,"")</f>
        <v/>
      </c>
      <c r="CJ56" s="6" t="str">
        <f>IF(OR(EZ56&gt;0,FA56&gt;0),LHR3.10,"")</f>
        <v/>
      </c>
      <c r="CK56" s="40" t="str">
        <f>IF(OR(EY56=$EY$1,EY56=$EY$6,EY56=$EY$7,EZ56&gt;0,FF56=$FF$1,FF56=$FF$2,FF56=$FF$5,FF56=$FF$6,FG56=$FG$1,FG56=$FG$2,FG56=$FG$5,FG56=$FG$6),LHR4.1,"")</f>
        <v/>
      </c>
      <c r="CL56" s="6" t="str">
        <f>IF(OR(FB56=$FB$1,FB56=$FB$5,EZ56&gt;0),LHR4.2,"")</f>
        <v/>
      </c>
      <c r="CM56" s="6" t="str">
        <f>IF(OR(EZ56&gt;0,GA56=$GA$2,GA56=$GA$4),LHR4.3,"")</f>
        <v/>
      </c>
      <c r="CN56" s="6" t="str">
        <f>IF(OR(EZ56&gt;0,GB56=$GB$2,GB56=$GB$4),LHR4.4,"")</f>
        <v/>
      </c>
      <c r="CO56" s="6" t="str">
        <f>IF(OR(EZ56&gt;0,FC56=$FC$1,FC56=$FC$3,FC56=$FC$4),LHR4.5,"")</f>
        <v/>
      </c>
      <c r="CP56" s="6" t="str">
        <f>IF(OR(GE56=$GE$1,GE56=$GE$2,GE56=$GE$4,GE56=$GE$5),LHR4.6,"")</f>
        <v/>
      </c>
      <c r="CQ56" s="6" t="str">
        <f>IF(OR(EZ56&gt;0,FF56=$FF$2,FF56=$FF$6,FE56=$FE$2,FE56=$FE$6,FI56=$FI$2,FI56=$FI$6,FG56=$FG$2,FG56=$FG$6),LHR4.7,"")</f>
        <v/>
      </c>
      <c r="CR56" s="6" t="str">
        <f>IF(OR(EZ56&gt;0,FG56=$FG$1,FG56=$FG$2,FG56=$FG$5,FG56=$FG$6),LHR4.8,"")</f>
        <v/>
      </c>
      <c r="CS56" s="6" t="str">
        <f>IF(OR(FE56=$FE$1,FE56=$FE$2,FE56=$FE$5,FE56=$FE$6),LHR4.9,"")</f>
        <v/>
      </c>
      <c r="CT56" s="6" t="str">
        <f>IF(OR(FM56=$FM$1,FM56=$FM$3,EZ56&gt;0),LHR4.10,"")</f>
        <v/>
      </c>
      <c r="CU56" s="6" t="str">
        <f>IF(OR(GF56=$GF$2,GF56=$GF$6),LHR4.11,"")</f>
        <v/>
      </c>
      <c r="CV56" s="6" t="str">
        <f>IF(OR(EO56=$EO$1,EO56=$EO$3),LHR4.12,"")</f>
        <v/>
      </c>
      <c r="CW56" s="40" t="str">
        <f>IF(OR(EY56=$EY$1,EY56=$EY$7,EZ56&gt;0,FF56=$FF$1,FF56=$FF$2,FF56=$FF$5,FF56=$FF$6,FG56=$FG$1,FG56=$FG$2,FG56=$FG$5,FG56=$FG$6),LHR5.1,"")</f>
        <v/>
      </c>
      <c r="CX56" s="6" t="str">
        <f>IF(AND(FZ56&gt;0,OR(EY56=$EY$1,EY56=$EY$4,EY56=$EY$5,EY56=$EY$6,EY56=$EY$7)),LHR5.2,"")</f>
        <v/>
      </c>
      <c r="CY56" s="6" t="str">
        <f>IF(OR(EZ56&gt;0,FC56=$FC$1,FC56=$FC$4),LHR5.3,"")</f>
        <v/>
      </c>
      <c r="CZ56" s="6" t="str">
        <f>IF(OR(GE56=$GE$1,GE56=$GE$3,GE56=$GE$4,GE56=$GE$6),LHR5.4,"")</f>
        <v/>
      </c>
      <c r="DA56" s="6" t="str">
        <f>IF(OR(EZ56&gt;0,FF56=$FF$2,FF56=$FF$6,FE56=$FE$2,FE56=$FE$6,FI56=$FI$2,FI56=$FI$6,FG56=$FG$2,FG56=$FG$6),LHR5.5,"")</f>
        <v/>
      </c>
      <c r="DB56" s="6" t="str">
        <f>IF(OR(FG56=$FG$2,FG56=$FG$6),LHR5.6,"")</f>
        <v/>
      </c>
      <c r="DC56" s="6" t="str">
        <f>IF(OR(FI56=$FI$1,FI56=$FI$2,FI56=$FI$5,FI56=$FI$6,FY56&gt;0),LHR5.7,"")</f>
        <v/>
      </c>
      <c r="DD56" s="6" t="str">
        <f>IF(OR(GC56=$GC$1,GC56=$GC$2),LHR5.8,"")</f>
        <v/>
      </c>
      <c r="DE56" s="38">
        <f>IF(OR(GF56="",GF56=$GF$3,GF56=$GF$4,GF56=$GF$7,GF56=$GF$8),LHR5.9,"")</f>
        <v>0.05</v>
      </c>
      <c r="DF56" s="7" t="str">
        <f>IF(E56&lt;2009,"N/A",IF(COUNTIF(BW56:DE56,"&lt;1")=35,"5",IF(COUNTIF(BW56:CV56,"&lt;1")=26,"4",IF(COUNTIF(BW56:CJ56,"&lt;1")=14,"3",IF(COUNTIF(BW56:BZ56,"&lt;1")=4,"2","1")))))</f>
        <v>1</v>
      </c>
      <c r="DG56" s="129">
        <f>IF(DF56="N/A","N/A",IF(DF56="1",SUM(BW56:BZ56)+1,IF(DF56="2",SUM(CA56:CJ56)+2,IF(DF56="3",SUM(CK56:CV56)+3,IF(DF56="4",SUM(CW56:DE56)+4,5)))))</f>
        <v>1</v>
      </c>
      <c r="DH56" s="41" t="str">
        <f>IF(OR(EY56=$EY$1,EY56=$EY$8,EZ56&gt;0,FF56=$FF$1,FF56=$FF$2,FF56=$FF$7,FF56=$FF$8,FG56=$FG$1,FG56=$FG$2,FG56=$FG$7,FG56=$FG$8),ES2.1,"")</f>
        <v/>
      </c>
      <c r="DI56" s="6" t="str">
        <f>IF(OR(FB56=$FB$1,FB56=$FB$2,FB56=$FB$7,FB56=$FB$8,EZ56&gt;0),ES2.2,"")</f>
        <v/>
      </c>
      <c r="DJ56" s="6" t="str">
        <f>IF(OR(EY56=$EY$1,EY56=$EY$8,EZ56&gt;0,FF56=$FF$1,FF56=$FF$2,FF56=$FF$7,FF56=$FF$8,FG56=$FG$1,FG56=$FG$2,FG56=$FG$7,FG56=$FG$8),ES2.3,"")</f>
        <v/>
      </c>
      <c r="DK56" s="6" t="str">
        <f>IF(OR(EY56=$EY$1,EY56=$EY$8,EZ56&gt;0,FF56=$FF$1,FF56=$FF$2,FF56=$FF$7,FF56=$FF$8,FG56=$FG$1,FG56=$FG$2,FG56=$FG$7,FG56=$FG$8),ES2.4,"")</f>
        <v/>
      </c>
      <c r="DL56" s="40" t="str">
        <f>IF(OR(FB56=$FB$1,FB56=$FB$7,EZ56&gt;0),ES3.1,"")</f>
        <v/>
      </c>
      <c r="DM56" s="6" t="str">
        <f>IF(OR(FB56=$FB$1,FB56=$FB$2,FB56=$FB$7,FB56=$FB$8,EZ56&gt;0),ES3.2,"")</f>
        <v/>
      </c>
      <c r="DN56" s="6" t="str">
        <f>IF(OR(EZ56&gt;0,FF56=$FF$1,FF56=$FF$2,FF56=$FF$7,FF56=$FF$8,GA56=$GA$1,GA56=$GA$2,GA56=$GA$5,GA56=$GA$6),ES3.3,"")</f>
        <v/>
      </c>
      <c r="DO56" s="6" t="str">
        <f>IF(OR(EZ56&gt;0,FG56=$FG$1,FG56=$FG$2,FG56=$FG$7,FG56=$FG$8,GB56=$GB$1,GB56=$GB$2,GB56=$GB$5,GB56=$GB$6),ES3.4,"")</f>
        <v/>
      </c>
      <c r="DP56" s="6" t="str">
        <f>IF(OR(EY56=$EY$1,EY56=$EY$8,EZ56&gt;0),ES3.5,"")</f>
        <v/>
      </c>
      <c r="DQ56" s="6" t="str">
        <f>IF(OR(EZ56&gt;0,FC56=$FC$1,FC56=$FC$5),ES3.6,"")</f>
        <v/>
      </c>
      <c r="DR56" s="6" t="str">
        <f>IF(OR(GD56=$GD$1,GD56=$GD$4,EZ56&gt;0),ES3.7,"")</f>
        <v/>
      </c>
      <c r="DS56" s="6" t="str">
        <f>IF(OR(EZ56&gt;0,FF56=$FF$2,FF56=$FF$8,FE56=$FE$2,FE56=$FE$8,FI56=$FI$2,FI56=$FI$8,FG56=$FG$2,FG56=$FG$8),ES3.8,"")</f>
        <v/>
      </c>
      <c r="DT56" s="6" t="str">
        <f>IF(OR(EZ56&gt;0),ES3.9,"")</f>
        <v/>
      </c>
      <c r="DU56" s="40" t="str">
        <f>IF(OR(FB56=$FB$1,FB56=$FB$7,EZ56&gt;0),ES4.1,"")</f>
        <v/>
      </c>
      <c r="DV56" s="6" t="str">
        <f>IF(OR(EZ56&gt;0,GA56=$GA$2,GA56=$GA$6),ES4.2,"")</f>
        <v/>
      </c>
      <c r="DW56" s="6" t="str">
        <f>IF(OR(EZ56&gt;0,GB56=$GB$2,GB56=$GB$6),ES4.3,"")</f>
        <v/>
      </c>
      <c r="DX56" s="6" t="str">
        <f>IF(OR(GE56=$GE$1,GE56=$GE$2,GE56=$GE$7,GE56=$GE$8),ES4.4,"")</f>
        <v/>
      </c>
      <c r="DY56" s="6" t="str">
        <f>IF(OR(EZ56&gt;0,FF56=$FF$2,FF56=$FF$8,FE56=$FE$2,FE56=$FE$8,FI56=$FI$2,FI56=$FI$8,FG56=$FG$2,FG56=$FG$8),ES4.5,"")</f>
        <v/>
      </c>
      <c r="DZ56" s="6" t="str">
        <f>IF(OR(EZ56&gt;0,FG56=$FG$1,FG56=$FG$2,FG56=$FG$7,FG56=$FG$8),ES4.6,"")</f>
        <v/>
      </c>
      <c r="EA56" s="6" t="str">
        <f>IF(OR(FE56=$FE$1,FE56=$FE$2,FE56=$FE$7,FE56=$FE$8),ES4.7,"")</f>
        <v/>
      </c>
      <c r="EB56" s="6" t="str">
        <f>IF(OR(FM56=$FM$1,FM56=$FM$4,EZ56&gt;0),ES4.8,"")</f>
        <v/>
      </c>
      <c r="EC56" s="6" t="str">
        <f>IF(OR(GF56=$GF$2,GF56=$GF$8),ES4.9,"")</f>
        <v/>
      </c>
      <c r="ED56" s="6" t="str">
        <f>IF(OR(EO56=$EO$1,EO56=$EO$3),ES4.10,"")</f>
        <v/>
      </c>
      <c r="EE56" s="40" t="str">
        <f>IF(OR(AND(FZ56&gt;0,EY56=$EY$1), AND(FZ56&gt;0,EY56=$EY$8)),ES5.1,"")</f>
        <v/>
      </c>
      <c r="EF56" s="6" t="str">
        <f>IF(OR(GE56=$GE$1,GE56=$GE$3,GE56=$GE$7,GE56=$GE$9),ES5.2,"")</f>
        <v/>
      </c>
      <c r="EG56" s="6" t="str">
        <f>IF(OR(EZ56&gt;0,FF56=$FF$2,FF56=$FF$8,FE56=$FE$2,FE56=$FE$8,FI56=$FI$2,FI56=$FI$8,FG56=$FG$2,FG56=$FG$8),ES5.3,"")</f>
        <v/>
      </c>
      <c r="EH56" s="6" t="str">
        <f>IF(OR(FG56=$FG$2,FG56=$FG$8),ES5.4,"")</f>
        <v/>
      </c>
      <c r="EI56" s="6" t="str">
        <f>IF(OR(FI56=$FI$1,FI56=$FI$2,FI56=$FI$7,FI56=$FI$8,FY56&gt;0),ES5.5,"")</f>
        <v/>
      </c>
      <c r="EJ56" s="6" t="str">
        <f>IF(OR(GC56=$GC$1,GC56=$GC$3),ES5.6,"")</f>
        <v/>
      </c>
      <c r="EK56" s="38">
        <f>IF(OR(GF56="",GF56=$GF$3,GF56=$GF$4,GF56=$GF$5,GF56=$GF$6),ES5.7,"")</f>
        <v>0.1</v>
      </c>
      <c r="EL56" s="104" t="str">
        <f>IF(E56&lt;2010,"N/A",IF(COUNTIF(DH56:EK56,"&lt;1")=30,"5",IF(COUNTIF(DH56:ED56,"&lt;1")=23,"4",IF(COUNTIF(DH56:DT56,"&lt;1")=13,"3",IF(COUNTIF(DH56:DK56,"&lt;1")=4,"2","1")))))</f>
        <v>1</v>
      </c>
      <c r="EM56" s="129">
        <f>IF(EL56="N/A","N/A",IF(EL56="1",SUM(DH56:DK56)+1,IF(EL56="2",SUM(DL56:DT56)+2,IF(EL56="3",SUM(DU56:ED56)+3,IF(EL56="4",SUM(EE56:EK56)+4,5)))))</f>
        <v>1</v>
      </c>
      <c r="EN56" s="1"/>
      <c r="EO56" s="43"/>
      <c r="EP56" s="1"/>
      <c r="EQ56" s="1"/>
      <c r="ER56" s="43"/>
      <c r="ES56" s="1"/>
      <c r="ET56" s="1"/>
      <c r="EV56" s="44"/>
      <c r="FC56" s="44"/>
      <c r="FE56" s="1"/>
      <c r="FI56" s="44"/>
      <c r="FK56" s="1" t="s">
        <v>7</v>
      </c>
      <c r="FL56" s="1"/>
      <c r="FM56" s="1"/>
      <c r="FN56" s="1"/>
      <c r="FO56" s="1"/>
      <c r="FT56" s="1"/>
      <c r="FU56" s="1"/>
      <c r="FX56" s="44"/>
      <c r="FY56" s="1"/>
      <c r="FZ56" s="44"/>
      <c r="GA56" s="43"/>
      <c r="GB56" s="1"/>
      <c r="GC56" s="44"/>
      <c r="GF56" s="45"/>
      <c r="GG56" s="74"/>
      <c r="GH56" s="42">
        <f>COUNTIF(EO56:GF56,"*")</f>
        <v>1</v>
      </c>
    </row>
    <row r="57" spans="1:193" s="42" customFormat="1" x14ac:dyDescent="0.25">
      <c r="A57" s="42" t="str">
        <f>VLOOKUP(C57,Sheet1!$A$1:$B$65,2,)</f>
        <v>HS</v>
      </c>
      <c r="B57" s="46" t="s">
        <v>313</v>
      </c>
      <c r="C57" s="47" t="s">
        <v>314</v>
      </c>
      <c r="D57" s="47"/>
      <c r="E57" s="60">
        <v>2013</v>
      </c>
      <c r="F57" s="5" t="str">
        <f>IF(OR(ER57=$ER$1,ER57=$ER$2,ER57=$ER$3,ER57=$ER$6,ER57=$ER$7,ES57&gt;0,EW57&gt;0,EY57&gt;0,EU57&gt;0,EZ57&gt;0,FD57&gt;0,FF57&gt;0,FG57&gt;0,FI57&gt;0,FE57&gt;0),SM_2.1,"")</f>
        <v/>
      </c>
      <c r="G57" s="5">
        <f>IF(OR(EO57=$EO$4,EQ57&gt;0,ER57=$ER$1, ER57=$ER$2,ER57=$ER$3,ER57=$ER$4,ES57&gt;0,EV57&gt;0,EZ57&gt;0,FD57&gt;0,FF57&gt;0,FG57&gt;0,FI57&gt;0,FE57&gt;0),SM_2.2,"")</f>
        <v>0.35</v>
      </c>
      <c r="H57" s="6">
        <f>IF(OR(EO57&gt;0,EP57&gt;0,EQ57&gt;0,ER57=$ER$1,ER57=$ER$2,ER57=$ER$3,ER57=$ER$4,ER57=$ER$6,ER57=$ER$7,ES57&gt;0,ET57&gt;0,EV57&gt;0,EZ57&gt;0,FD57&gt;0,FF57&gt;0,FG57&gt;0,FI57&gt;0,FE57&gt;0),SM_2.3,"")</f>
        <v>0.3</v>
      </c>
      <c r="I57" s="38" t="str">
        <f>IF(OR(ER57=$ER$1,ER57=$ER$2,ER57=$ER$3,ER57=$ER$6,ER57=$ER$7,ES57&gt;0,EW57=$EW$2,EW57=$EW$3,EW57=$EW$4,EY57&gt;0,EU57&gt;0,EZ57&gt;0,FD57&gt;0,FF57&gt;0,FG57&gt;0,FI57&gt;0,FE57&gt;0),SM_2.4,"")</f>
        <v/>
      </c>
      <c r="J57" s="6" t="str">
        <f>IF(OR(ER57=$ER$3,EW57=$EW$2,EW57=$EW$3,EW57=$EW$4,EY57&gt;0,EU57&gt;0,EZ57&gt;0,FD57&gt;0,FF57&gt;0,FG57&gt;0,FI57&gt;0,FE57&gt;0),SM_3.1,"")</f>
        <v/>
      </c>
      <c r="K57" s="6" t="str">
        <f>IF(OR(EZ57&gt;0,FD57&gt;0,FF57&gt;0,FG57&gt;0,FI57&gt;0,FE57&gt;0),SM_3.2,"")</f>
        <v/>
      </c>
      <c r="L57" s="38" t="str">
        <f>IF(OR(ER57=$ER$1,ER57=$ER$3,ER57=$ER$6,ER57=$ER$7,EV57&gt;0,EW57=$EW$2,EW57=$EW$3,EW57=$EW$4,EY57&gt;0,EU57&gt;0,EZ57&gt;0,FD57&gt;0,FF57&gt;0,FG57&gt;0,FI57&gt;0,FE57&gt;0),SM_3.3,"")</f>
        <v/>
      </c>
      <c r="M57" s="6" t="str">
        <f>IF(OR(ES57&gt;0,EU57&gt;1),SM_4.1,"")</f>
        <v/>
      </c>
      <c r="N57" s="6" t="str">
        <f>IF(OR(EZ57&gt;0,FD57=$FD$2,FF57=$FF$2,FF57=$FF$4,FF57=$FF$6,FF57=$FF$8,FG57&gt;0,FI57&gt;0,FE57&gt;0),SM_4.2,"")</f>
        <v/>
      </c>
      <c r="O57" s="6" t="str">
        <f>IF(OR(EZ57&gt;0,FD57=$FD$2,FE57=$FE$2,FE57=$FE$4,FE57=$FE$6,FE57=$FE$8,FF57=$FF$2,FF57=$FF$4,FF57=$FF$6,FF57=$FF$8,FG57=$FG$2,FG57=$FG$4,FG57=$FG$6,FG57=$FG$8,FI57=$FI$2,FI57=$FI$4,FI57=$FI$6,FI57=$FI$8),SM_4.3,"")</f>
        <v/>
      </c>
      <c r="P57" s="6" t="str">
        <f>IF(OR(FD57&gt;0,FI57&gt;0),SM_4.4,"")</f>
        <v/>
      </c>
      <c r="Q57" s="38" t="str">
        <f>IF(OR(FQ57=$FQ$2,FQ57=$FQ$1),SM_4.5,"")</f>
        <v/>
      </c>
      <c r="R57" s="6" t="str">
        <f>IF(OR(ET57&gt;0),SM_5.1,"")</f>
        <v/>
      </c>
      <c r="S57" s="6" t="str">
        <f>IF(OR(FB57&gt;0),SM_5.2,"")</f>
        <v/>
      </c>
      <c r="T57" s="6" t="str">
        <f>IF(OR(FR57=$FR$1,FR57=$FR$2),SM_5.3,"")</f>
        <v/>
      </c>
      <c r="U57" s="38" t="str">
        <f>IF(OR(FY57&gt;0),SM_5.4,"")</f>
        <v/>
      </c>
      <c r="V57" s="94" t="str">
        <f>IF(COUNTIF(F57:U57,"&lt;1")=16,"5",IF(COUNTIF(F57:Q57,"&lt;1")=12,"4",IF(COUNTIF(F57:L57,"&lt;1")=7,"3",IF(COUNTIF(F57:I57,"&lt;1")=4,"2","1"))))</f>
        <v>1</v>
      </c>
      <c r="W57" s="129">
        <f>IF(V57="1",SUM(F57:I57)+1,IF(V57="2",SUM(J57:L57)+2,IF(V57="3",SUM(M57:Q57)+3,IF(V57="4",SUM(R57:U57)+4,5))))</f>
        <v>1.65</v>
      </c>
      <c r="X57" s="5">
        <f>IF(OR(EO57&gt;0,EP57&gt;0,EQ57&gt;0,ER57=$ER$1,ER57=$ER$2,ER57=$ER$3,ER57=$ER$4,ER57=$ER$6,ER57=$ER$7,ER57=$ER$8,ES57&gt;0,ET57&gt;0,EV57&gt;0,EZ57&gt;0,FD57&gt;0,FF57&gt;0,FG57&gt;0,FI57&gt;0,FE57&gt;0),SS_2.1,"")</f>
        <v>0.2</v>
      </c>
      <c r="Y57" s="5" t="str">
        <f>IF(OR(EO57=$EO$1,ER57=$ER$1,ER57=$ER$6,ER57=$ER$7,ER57=$ER$8,FJ57&gt;0),SS_2.2,"")</f>
        <v/>
      </c>
      <c r="Z57" s="38" t="str">
        <f>IF(OR(FJ57&gt;0,FO57&gt;0),SS_2.3,"")</f>
        <v/>
      </c>
      <c r="AA57" s="5" t="str">
        <f>IF(OR(FN57&gt;0,FJ57=$FJ$2,FJ57=$FJ$3),SS_3.1,"")</f>
        <v/>
      </c>
      <c r="AB57" s="6" t="str">
        <f>IF(OR(FK57&gt;0),SS_3.2,"")</f>
        <v/>
      </c>
      <c r="AC57" s="38" t="str">
        <f>IF(OR(ES57&gt;0,ER57=$ER$1,ER57=$ER$4,ER57=$ER$8,FL57&gt;0),SS_3.3,"")</f>
        <v/>
      </c>
      <c r="AD57" s="6" t="str">
        <f>IF(AND(FK57&gt;0,FJ57=$FJ$2,FJ57=$FJ$3),SS_4.1,"")</f>
        <v/>
      </c>
      <c r="AE57" s="6" t="str">
        <f>IF(OR(FJ57=$FJ$2,FJ57=$FJ$3,EZ57&gt;0,FN57&gt;0),SS_4.2,"")</f>
        <v/>
      </c>
      <c r="AF57" s="6" t="str">
        <f>IF(OR(EU57&gt;0,EW57=$EW$2,EW57=$EW$3,EW57=$EW$4,EY57&gt;0,EZ57&gt;0),SS_4.3,"")</f>
        <v/>
      </c>
      <c r="AG57" s="6" t="str">
        <f>IF(OR(FJ57=$FJ$3,FQ57&gt;0,EZ57&gt;0),SS_4.4,"")</f>
        <v/>
      </c>
      <c r="AH57" s="6" t="str">
        <f>IF(OR(FE57&gt;0,FF57&gt;0,FG57&gt;0,FD57&gt;0,EZ57&gt;0,FI57&gt;0),SS_4.5,"")</f>
        <v/>
      </c>
      <c r="AI57" s="38" t="str">
        <f>IF(OR(EV57&gt;0,FZ57&gt;0,FH57&gt;0,FD57&gt;0,FI57&gt;0),SS_4.6,"")</f>
        <v/>
      </c>
      <c r="AJ57" s="5" t="str">
        <f>IF(OR(FK57=$FK$3,FZ57=$FZ$1),SS_5.1,"")</f>
        <v/>
      </c>
      <c r="AK57" s="6" t="str">
        <f>IF(OR(FZ57=$FZ$1,FZ57=$FZ$2,FZ57=$FZ$4,FZ57=$FZ$5,FZ57=$FZ$7),SS_5.2,"")</f>
        <v/>
      </c>
      <c r="AL57" s="6" t="str">
        <f>IF(OR(FZ57=$FZ$4,FY57&gt;0,ER57=$ER$8),SS_5.3,"")</f>
        <v/>
      </c>
      <c r="AM57" s="6" t="str">
        <f>IF(FP57&gt;0,SS_5.4,"")</f>
        <v/>
      </c>
      <c r="AN57" s="94" t="str">
        <f>IF(COUNTIF(X57:AM57,"&lt;1")=16,"5",IF(COUNTIF(X57:AI57,"&lt;1")=12,"4",IF(COUNTIF(X57:AC57,"&lt;1")=6,"3",IF(COUNTIF(X57:Z57,"&lt;1")=3,"2","1"))))</f>
        <v>1</v>
      </c>
      <c r="AO57" s="129">
        <f>IF(AN57="1",SUM(X57:Z57)+1,IF(AN57="2",SUM(AA57:AC57)+2,IF(AN57="3",SUM(AD57:AI57)+3,IF(AN57="4",SUM(AJ57:AM57)+4,5))))</f>
        <v>1.2</v>
      </c>
      <c r="AP57" s="5">
        <f>IF(OR(ES57&gt;0,ER57=$ER$1,EO57&gt;0,EP57&gt;0,EQ57&gt;0,EU57&gt;0,EV57&gt;0,FV57&gt;0,FD57&gt;0),CM2.1,"")</f>
        <v>0.25</v>
      </c>
      <c r="AQ57" s="6" t="str">
        <f>IF(OR(ES57&gt;0,ER57=$ER$1,ER57=$ER$5,ER57=$ER$3,ER57=$ER$8,ER57=$ER$9,FS57=$FS$3,FS57=$FS$4),CM2.2,"")</f>
        <v/>
      </c>
      <c r="AR57" s="6" t="str">
        <f>IF(OR(ES57&gt;0,ER57&gt;0,FV57&gt;0),CM2.3,"")</f>
        <v/>
      </c>
      <c r="AS57" s="38" t="str">
        <f>IF(OR(ES57&gt;0,ER57=$ER$1,ER57=$ER$3,ER57=$ER$8,ER57=$ER$9,FT57&gt;0),CM2.4,"")</f>
        <v/>
      </c>
      <c r="AT57" s="6" t="str">
        <f>IF(OR(FS57&gt;0),CM3.1,"")</f>
        <v/>
      </c>
      <c r="AU57" s="6" t="str">
        <f>IF(ER57=$ER$9,CM3.2,"")</f>
        <v/>
      </c>
      <c r="AV57" s="6" t="str">
        <f>IF(OR(FS57=$FS$3,FS57=$FS$4),CM3.3,"")</f>
        <v/>
      </c>
      <c r="AW57" s="6" t="str">
        <f>IF(OR(FQ57=$FQ$1,FQ57=$FQ$4,FR57=$FR$1,FR57=$FR$4),CM3.4,"")</f>
        <v/>
      </c>
      <c r="AX57" s="38" t="str">
        <f>IF(OR(FZ57=$FZ$1,FZ57=$FZ$2,FT57=$FT$3,FT57=$FT$2),CM3.5,"")</f>
        <v/>
      </c>
      <c r="AY57" s="6" t="str">
        <f>IF(OR(FS57&gt;0),CM4.1,"")</f>
        <v/>
      </c>
      <c r="AZ57" s="6" t="str">
        <f>IF(OR(FV57=$FV$2),CM4.2,"")</f>
        <v/>
      </c>
      <c r="BA57" s="38" t="str">
        <f>IF(OR(FZ57&gt;0,FT57=$FT$3),CM4.3,"")</f>
        <v/>
      </c>
      <c r="BB57" s="6" t="str">
        <f>IF(OR(FT57=$FT$3,FV57=$FV$3),CM5.1,"")</f>
        <v/>
      </c>
      <c r="BC57" s="6" t="str">
        <f>IF(OR(AND(FX57&gt;0,FQ57=$FQ$4), AND(FX57&gt;0,FQ57=$FQ$1)),CM5.2,"")</f>
        <v/>
      </c>
      <c r="BD57" s="6" t="str">
        <f>IF(OR(FZ57&gt;0),CM5.3,"")</f>
        <v/>
      </c>
      <c r="BE57" s="38" t="str">
        <f>IF(FU57=$FU$2,CM5.4,"")</f>
        <v/>
      </c>
      <c r="BF57" s="94" t="str">
        <f>IF(COUNTIF(AP57:BE57,"&lt;1")=16,"5",IF(COUNTIF(AP57:BA57,"&lt;1")=12,"4",IF(COUNTIF(AP57:AX57,"&lt;1")=9,"3",IF(COUNTIF(AP57:AS57,"&lt;1")=4,"2","1"))))</f>
        <v>1</v>
      </c>
      <c r="BG57" s="129">
        <f>IF(BF57="1",SUM(AP57:AS57)+1,IF(BF57="2",SUM(AT57:AX57)+2,IF(BF57="3",SUM(AY57:BA57)+3,IF(BF57="4",SUM(BB57:BE57)+4,5))))</f>
        <v>1.25</v>
      </c>
      <c r="BH57" s="5" t="str">
        <f>IF(OR(ER57=$ER$1,ER57=$ER$6,ER57=$ER$7,ER57=$ER$9,ES57&gt;0,EX57&gt;0,FD57&gt;0,FZ57&gt;0,EW57&gt;0,EY57&gt;0,EZ57&gt;0,EV57&gt;0,EU57&gt;0,FE57&gt;0,FF57&gt;0,FG57&gt;0,FI57&gt;0),SRM2.1,"")</f>
        <v/>
      </c>
      <c r="BI57" s="5" t="str">
        <f>IF(OR(FD57&gt;0,FZ57&gt;0,ER57=$ER$7,EW57&gt;0,EX57&gt;0,EY57&gt;0,EZ57&gt;0,FE57&gt;0,FF57&gt;0,FG57&gt;0,FI57&gt;0),SRM2.2,"")</f>
        <v/>
      </c>
      <c r="BJ57" s="6" t="str">
        <f>IF(OR(FX57&gt;0,FZ57&gt;0),SRM2.3,"")</f>
        <v/>
      </c>
      <c r="BK57" s="6" t="str">
        <f>IF(OR(FF57&gt;0,FD57&gt;0,FE57&gt;0,FZ57&gt;0,FG57&gt;0,FI57&gt;0),SRM2.4,"")</f>
        <v/>
      </c>
      <c r="BL57" s="39" t="str">
        <f>IF(OR(FD57&gt;0,FZ57&gt;0,ER57=$ER$7,FE57&gt;0,FF57&gt;0,FG57&gt;0,FI57&gt;0,FP57&gt;0),SRM3.1,"")</f>
        <v/>
      </c>
      <c r="BM57" s="6" t="str">
        <f>IF(OR(FD57&gt;0,FZ57&gt;0,ER57=$ER$7,EW57=$EW$2,EW57=$EW$3,EW57=$EW$4,EX57&gt;0,EY57&gt;0,EZ57&gt;0,FE57&gt;0,FF57&gt;0,FG57&gt;0,FI57&gt;0),SRM3.2,"")</f>
        <v/>
      </c>
      <c r="BN57" s="6" t="str">
        <f>IF(OR(FP57&gt;0,FZ57&gt;0),SRM3.3,"")</f>
        <v/>
      </c>
      <c r="BO57" s="40" t="str">
        <f>IF(OR(FZ57&gt;1),SRM4.1,"")</f>
        <v/>
      </c>
      <c r="BP57" s="6" t="str">
        <f>IF(OR(ER57=$ER$8,ER57=$ER$9,EV57&gt;0,FQ57&gt;0,FR57&gt;0),SRM4.2,"")</f>
        <v/>
      </c>
      <c r="BQ57" s="6" t="str">
        <f>IF(OR(FW57&gt;0),SRM4.3,"")</f>
        <v/>
      </c>
      <c r="BR57" s="40" t="str">
        <f>IF(OR(GD57&gt;0,GE57&gt;0),SRM5.1,"")</f>
        <v/>
      </c>
      <c r="BS57" s="6" t="str">
        <f>IF(OR(ER57=$ER$8,ER57=$ER$9,FZ57&gt;0),SRM5.2,"")</f>
        <v/>
      </c>
      <c r="BT57" s="6" t="str">
        <f>IF(OR(ER57=$ER$8,ER57=$ER$9,FY57&gt;0,FZ57&gt;0),SRM5.3,"")</f>
        <v/>
      </c>
      <c r="BU57" s="94" t="str">
        <f>IF(COUNTIF(BH57:BT57,"&lt;1")=13,"5",IF(COUNTIF(BH57:BQ57,"&lt;1")=10,"4",IF(COUNTIF(BH57:BN57,"&lt;1")=7,"3",IF(COUNTIF(BH57:BK57,"&lt;1")=4,"2","1"))))</f>
        <v>1</v>
      </c>
      <c r="BV57" s="129">
        <f>IF(BU57="1",SUM(BH57:BK57)+1,IF(BU57="2",SUM(BL57:BN57)+2,IF(BU57="3",SUM(BO57:BQ57)+3,IF(BU57="4",SUM(BR57:BT57)+4,5))))</f>
        <v>1</v>
      </c>
      <c r="BW57" s="41" t="str">
        <f>IF(OR(EY57=$EY$1,EY57=$EY$4,EY57=$EY$5,EY57=$EY$6,EY57=$EY$7,EZ57&gt;0,FF57=$FF$1,FF57=$FF$2,FF57=$FF$5,FF57=$FF$6,FG57=$FG$1,FG57=$FG$2,FG57=$FG$5,FG57=$FG$6),LHR2.1,"")</f>
        <v/>
      </c>
      <c r="BX57" s="6" t="str">
        <f>IF(OR(FB57=$FB$1,FB57=$FB$2,FB57=$FB$5,FB57=$FB$6,EZ57&gt;0),LHR2.2,"")</f>
        <v/>
      </c>
      <c r="BY57" s="6" t="str">
        <f>IF(OR(EY57=$EY$1,EY57=$EY$4,EY57=$EY$5,EY57=$EY$6,EY57=$EY$7,EZ57&gt;0,FF57=$FF$1,FF57=$FF$2,FF57=$FF$5,FF57=$FF$6,FG57=$FG$1,FG57=$FG$2,FG57=$FG$5,FG57=$FG$6),LHR2.3,"")</f>
        <v/>
      </c>
      <c r="BZ57" s="6" t="str">
        <f>IF(OR(EY57=$EY$1,EY57=$EY$4,EY57=$EY$5,EY57=$EY$6,EY57=$EY$7,EZ57&gt;0,FF57=$FF$1,FF57=$FF$2,FF57=$FF$5,FF57=$FF$6,FG57=$FG$1,FG57=$FG$2,FG57=$FG$5,FG57=$FG$6),LHR2.4,"")</f>
        <v/>
      </c>
      <c r="CA57" s="40" t="str">
        <f>IF(OR(EY57=$EY$1,EY57=$EY$5,EY57=$EY$6,EY57=$EY$7,EZ57&gt;0,FF57=$FF$1,FF57=$FF$2,FF57=$FF$5,FF57=$FF$6,FG57=$FG$1,FG57=$FG$2,FG57=$FG$5,FG57=$FG$6),LHR3.1,"")</f>
        <v/>
      </c>
      <c r="CB57" s="6" t="str">
        <f>IF(OR(FB57=$FB$1,FB57=$FB$5,EZ57&gt;0),LHR3.2,"")</f>
        <v/>
      </c>
      <c r="CC57" s="6" t="str">
        <f>IF(OR(FB57=$FB$1,FB57=$FB$2,FB57=$FB$5,FB57=$FB$6,EZ57&gt;0),LHR3.3,"")</f>
        <v/>
      </c>
      <c r="CD57" s="6" t="str">
        <f>IF(OR(EZ57&gt;0,GA57=$GA$1,FF57=$FF$5,FF57=$FF$6,FF57=$FF$1,FF57=$FF$2,GA57=$GA$2,GA57=$GA$3,GA57=$GA$4),LHR3.4,"")</f>
        <v/>
      </c>
      <c r="CE57" s="6" t="str">
        <f>IF(OR(EZ57&gt;0,GB57=$GB$1,FG57=$FG$5,FG57=$FG$6,FG57=$FG$1,FG57=$FG$2,GB57=$GB$2,GB57=$GB$3,GB57=$GB$4),LHR3.5,"")</f>
        <v/>
      </c>
      <c r="CF57" s="6" t="str">
        <f>IF(OR(EY57=$EY$1,EY57=$EY$4,EY57=$EY$5,EY57=$EY$6,EY57=$EY$7,EZ57&gt;0),LHR3.6,"")</f>
        <v/>
      </c>
      <c r="CG57" s="6" t="str">
        <f>IF(OR(EZ57&gt;0,FC57=$FC$1,FC57=$FC$2,FC57=$FC$3,FC57=$FC$4),LHR3.7,"")</f>
        <v/>
      </c>
      <c r="CH57" s="6" t="str">
        <f>IF(OR(GD57=$GD$1,GD57=$GD$3,EZ57&gt;0),LHR3.8,"")</f>
        <v/>
      </c>
      <c r="CI57" s="6" t="str">
        <f>IF(OR(EZ57&gt;0,FF57=$FF$2,FF57=$FF$6,FE57=$FE$2,FE57=$FE$6,FI57=$FI$2,FI57=$FI$6,FG57=$FG$2,FG57=$FG$6),LHR3.9,"")</f>
        <v/>
      </c>
      <c r="CJ57" s="6" t="str">
        <f>IF(OR(EZ57&gt;0,FA57&gt;0),LHR3.10,"")</f>
        <v/>
      </c>
      <c r="CK57" s="40" t="str">
        <f>IF(OR(EY57=$EY$1,EY57=$EY$6,EY57=$EY$7,EZ57&gt;0,FF57=$FF$1,FF57=$FF$2,FF57=$FF$5,FF57=$FF$6,FG57=$FG$1,FG57=$FG$2,FG57=$FG$5,FG57=$FG$6),LHR4.1,"")</f>
        <v/>
      </c>
      <c r="CL57" s="6" t="str">
        <f>IF(OR(FB57=$FB$1,FB57=$FB$5,EZ57&gt;0),LHR4.2,"")</f>
        <v/>
      </c>
      <c r="CM57" s="6" t="str">
        <f>IF(OR(EZ57&gt;0,GA57=$GA$2,GA57=$GA$4),LHR4.3,"")</f>
        <v/>
      </c>
      <c r="CN57" s="6" t="str">
        <f>IF(OR(EZ57&gt;0,GB57=$GB$2,GB57=$GB$4),LHR4.4,"")</f>
        <v/>
      </c>
      <c r="CO57" s="6" t="str">
        <f>IF(OR(EZ57&gt;0,FC57=$FC$1,FC57=$FC$3,FC57=$FC$4),LHR4.5,"")</f>
        <v/>
      </c>
      <c r="CP57" s="6" t="str">
        <f>IF(OR(GE57=$GE$1,GE57=$GE$2,GE57=$GE$4,GE57=$GE$5),LHR4.6,"")</f>
        <v/>
      </c>
      <c r="CQ57" s="6" t="str">
        <f>IF(OR(EZ57&gt;0,FF57=$FF$2,FF57=$FF$6,FE57=$FE$2,FE57=$FE$6,FI57=$FI$2,FI57=$FI$6,FG57=$FG$2,FG57=$FG$6),LHR4.7,"")</f>
        <v/>
      </c>
      <c r="CR57" s="6" t="str">
        <f>IF(OR(EZ57&gt;0,FG57=$FG$1,FG57=$FG$2,FG57=$FG$5,FG57=$FG$6),LHR4.8,"")</f>
        <v/>
      </c>
      <c r="CS57" s="6" t="str">
        <f>IF(OR(FE57=$FE$1,FE57=$FE$2,FE57=$FE$5,FE57=$FE$6),LHR4.9,"")</f>
        <v/>
      </c>
      <c r="CT57" s="6" t="str">
        <f>IF(OR(FM57=$FM$1,FM57=$FM$3,EZ57&gt;0),LHR4.10,"")</f>
        <v/>
      </c>
      <c r="CU57" s="6" t="str">
        <f>IF(OR(GF57=$GF$2,GF57=$GF$6),LHR4.11,"")</f>
        <v/>
      </c>
      <c r="CV57" s="6" t="str">
        <f>IF(OR(EO57=$EO$1,EO57=$EO$3),LHR4.12,"")</f>
        <v/>
      </c>
      <c r="CW57" s="40" t="str">
        <f>IF(OR(EY57=$EY$1,EY57=$EY$7,EZ57&gt;0,FF57=$FF$1,FF57=$FF$2,FF57=$FF$5,FF57=$FF$6,FG57=$FG$1,FG57=$FG$2,FG57=$FG$5,FG57=$FG$6),LHR5.1,"")</f>
        <v/>
      </c>
      <c r="CX57" s="6" t="str">
        <f>IF(AND(FZ57&gt;0,OR(EY57=$EY$1,EY57=$EY$4,EY57=$EY$5,EY57=$EY$6,EY57=$EY$7)),LHR5.2,"")</f>
        <v/>
      </c>
      <c r="CY57" s="6" t="str">
        <f>IF(OR(EZ57&gt;0,FC57=$FC$1,FC57=$FC$4),LHR5.3,"")</f>
        <v/>
      </c>
      <c r="CZ57" s="6" t="str">
        <f>IF(OR(GE57=$GE$1,GE57=$GE$3,GE57=$GE$4,GE57=$GE$6),LHR5.4,"")</f>
        <v/>
      </c>
      <c r="DA57" s="6" t="str">
        <f>IF(OR(EZ57&gt;0,FF57=$FF$2,FF57=$FF$6,FE57=$FE$2,FE57=$FE$6,FI57=$FI$2,FI57=$FI$6,FG57=$FG$2,FG57=$FG$6),LHR5.5,"")</f>
        <v/>
      </c>
      <c r="DB57" s="6" t="str">
        <f>IF(OR(FG57=$FG$2,FG57=$FG$6),LHR5.6,"")</f>
        <v/>
      </c>
      <c r="DC57" s="6" t="str">
        <f>IF(OR(FI57=$FI$1,FI57=$FI$2,FI57=$FI$5,FI57=$FI$6,FY57&gt;0),LHR5.7,"")</f>
        <v/>
      </c>
      <c r="DD57" s="6" t="str">
        <f>IF(OR(GC57=$GC$1,GC57=$GC$2),LHR5.8,"")</f>
        <v/>
      </c>
      <c r="DE57" s="38">
        <f>IF(OR(GF57="",GF57=$GF$3,GF57=$GF$4,GF57=$GF$7,GF57=$GF$8),LHR5.9,"")</f>
        <v>0.05</v>
      </c>
      <c r="DF57" s="7" t="str">
        <f>IF(E57&lt;2009,"N/A",IF(COUNTIF(BW57:DE57,"&lt;1")=35,"5",IF(COUNTIF(BW57:CV57,"&lt;1")=26,"4",IF(COUNTIF(BW57:CJ57,"&lt;1")=14,"3",IF(COUNTIF(BW57:BZ57,"&lt;1")=4,"2","1")))))</f>
        <v>1</v>
      </c>
      <c r="DG57" s="129">
        <f>IF(DF57="N/A","N/A",IF(DF57="1",SUM(BW57:BZ57)+1,IF(DF57="2",SUM(CA57:CJ57)+2,IF(DF57="3",SUM(CK57:CV57)+3,IF(DF57="4",SUM(CW57:DE57)+4,5)))))</f>
        <v>1</v>
      </c>
      <c r="DH57" s="41" t="str">
        <f>IF(OR(EY57=$EY$1,EY57=$EY$8,EZ57&gt;0,FF57=$FF$1,FF57=$FF$2,FF57=$FF$7,FF57=$FF$8,FG57=$FG$1,FG57=$FG$2,FG57=$FG$7,FG57=$FG$8),ES2.1,"")</f>
        <v/>
      </c>
      <c r="DI57" s="6" t="str">
        <f>IF(OR(FB57=$FB$1,FB57=$FB$2,FB57=$FB$7,FB57=$FB$8,EZ57&gt;0),ES2.2,"")</f>
        <v/>
      </c>
      <c r="DJ57" s="6" t="str">
        <f>IF(OR(EY57=$EY$1,EY57=$EY$8,EZ57&gt;0,FF57=$FF$1,FF57=$FF$2,FF57=$FF$7,FF57=$FF$8,FG57=$FG$1,FG57=$FG$2,FG57=$FG$7,FG57=$FG$8),ES2.3,"")</f>
        <v/>
      </c>
      <c r="DK57" s="6" t="str">
        <f>IF(OR(EY57=$EY$1,EY57=$EY$8,EZ57&gt;0,FF57=$FF$1,FF57=$FF$2,FF57=$FF$7,FF57=$FF$8,FG57=$FG$1,FG57=$FG$2,FG57=$FG$7,FG57=$FG$8),ES2.4,"")</f>
        <v/>
      </c>
      <c r="DL57" s="40" t="str">
        <f>IF(OR(FB57=$FB$1,FB57=$FB$7,EZ57&gt;0),ES3.1,"")</f>
        <v/>
      </c>
      <c r="DM57" s="6" t="str">
        <f>IF(OR(FB57=$FB$1,FB57=$FB$2,FB57=$FB$7,FB57=$FB$8,EZ57&gt;0),ES3.2,"")</f>
        <v/>
      </c>
      <c r="DN57" s="6" t="str">
        <f>IF(OR(EZ57&gt;0,FF57=$FF$1,FF57=$FF$2,FF57=$FF$7,FF57=$FF$8,GA57=$GA$1,GA57=$GA$2,GA57=$GA$5,GA57=$GA$6),ES3.3,"")</f>
        <v/>
      </c>
      <c r="DO57" s="6" t="str">
        <f>IF(OR(EZ57&gt;0,FG57=$FG$1,FG57=$FG$2,FG57=$FG$7,FG57=$FG$8,GB57=$GB$1,GB57=$GB$2,GB57=$GB$5,GB57=$GB$6),ES3.4,"")</f>
        <v/>
      </c>
      <c r="DP57" s="6" t="str">
        <f>IF(OR(EY57=$EY$1,EY57=$EY$8,EZ57&gt;0),ES3.5,"")</f>
        <v/>
      </c>
      <c r="DQ57" s="6" t="str">
        <f>IF(OR(EZ57&gt;0,FC57=$FC$1,FC57=$FC$5),ES3.6,"")</f>
        <v/>
      </c>
      <c r="DR57" s="6" t="str">
        <f>IF(OR(GD57=$GD$1,GD57=$GD$4,EZ57&gt;0),ES3.7,"")</f>
        <v/>
      </c>
      <c r="DS57" s="6" t="str">
        <f>IF(OR(EZ57&gt;0,FF57=$FF$2,FF57=$FF$8,FE57=$FE$2,FE57=$FE$8,FI57=$FI$2,FI57=$FI$8,FG57=$FG$2,FG57=$FG$8),ES3.8,"")</f>
        <v/>
      </c>
      <c r="DT57" s="6" t="str">
        <f>IF(OR(EZ57&gt;0),ES3.9,"")</f>
        <v/>
      </c>
      <c r="DU57" s="40" t="str">
        <f>IF(OR(FB57=$FB$1,FB57=$FB$7,EZ57&gt;0),ES4.1,"")</f>
        <v/>
      </c>
      <c r="DV57" s="6" t="str">
        <f>IF(OR(EZ57&gt;0,GA57=$GA$2,GA57=$GA$6),ES4.2,"")</f>
        <v/>
      </c>
      <c r="DW57" s="6" t="str">
        <f>IF(OR(EZ57&gt;0,GB57=$GB$2,GB57=$GB$6),ES4.3,"")</f>
        <v/>
      </c>
      <c r="DX57" s="6" t="str">
        <f>IF(OR(GE57=$GE$1,GE57=$GE$2,GE57=$GE$7,GE57=$GE$8),ES4.4,"")</f>
        <v/>
      </c>
      <c r="DY57" s="6" t="str">
        <f>IF(OR(EZ57&gt;0,FF57=$FF$2,FF57=$FF$8,FE57=$FE$2,FE57=$FE$8,FI57=$FI$2,FI57=$FI$8,FG57=$FG$2,FG57=$FG$8),ES4.5,"")</f>
        <v/>
      </c>
      <c r="DZ57" s="6" t="str">
        <f>IF(OR(EZ57&gt;0,FG57=$FG$1,FG57=$FG$2,FG57=$FG$7,FG57=$FG$8),ES4.6,"")</f>
        <v/>
      </c>
      <c r="EA57" s="6" t="str">
        <f>IF(OR(FE57=$FE$1,FE57=$FE$2,FE57=$FE$7,FE57=$FE$8),ES4.7,"")</f>
        <v/>
      </c>
      <c r="EB57" s="6" t="str">
        <f>IF(OR(FM57=$FM$1,FM57=$FM$4,EZ57&gt;0),ES4.8,"")</f>
        <v/>
      </c>
      <c r="EC57" s="6" t="str">
        <f>IF(OR(GF57=$GF$2,GF57=$GF$8),ES4.9,"")</f>
        <v/>
      </c>
      <c r="ED57" s="6" t="str">
        <f>IF(OR(EO57=$EO$1,EO57=$EO$3),ES4.10,"")</f>
        <v/>
      </c>
      <c r="EE57" s="40" t="str">
        <f>IF(OR(AND(FZ57&gt;0,EY57=$EY$1), AND(FZ57&gt;0,EY57=$EY$8)),ES5.1,"")</f>
        <v/>
      </c>
      <c r="EF57" s="6" t="str">
        <f>IF(OR(GE57=$GE$1,GE57=$GE$3,GE57=$GE$7,GE57=$GE$9),ES5.2,"")</f>
        <v/>
      </c>
      <c r="EG57" s="6" t="str">
        <f>IF(OR(EZ57&gt;0,FF57=$FF$2,FF57=$FF$8,FE57=$FE$2,FE57=$FE$8,FI57=$FI$2,FI57=$FI$8,FG57=$FG$2,FG57=$FG$8),ES5.3,"")</f>
        <v/>
      </c>
      <c r="EH57" s="6" t="str">
        <f>IF(OR(FG57=$FG$2,FG57=$FG$8),ES5.4,"")</f>
        <v/>
      </c>
      <c r="EI57" s="6" t="str">
        <f>IF(OR(FI57=$FI$1,FI57=$FI$2,FI57=$FI$7,FI57=$FI$8,FY57&gt;0),ES5.5,"")</f>
        <v/>
      </c>
      <c r="EJ57" s="6" t="str">
        <f>IF(OR(GC57=$GC$1,GC57=$GC$3),ES5.6,"")</f>
        <v/>
      </c>
      <c r="EK57" s="38">
        <f>IF(OR(GF57="",GF57=$GF$3,GF57=$GF$4,GF57=$GF$5,GF57=$GF$6),ES5.7,"")</f>
        <v>0.1</v>
      </c>
      <c r="EL57" s="104" t="str">
        <f>IF(E57&lt;2010,"N/A",IF(COUNTIF(DH57:EK57,"&lt;1")=30,"5",IF(COUNTIF(DH57:ED57,"&lt;1")=23,"4",IF(COUNTIF(DH57:DT57,"&lt;1")=13,"3",IF(COUNTIF(DH57:DK57,"&lt;1")=4,"2","1")))))</f>
        <v>1</v>
      </c>
      <c r="EM57" s="129">
        <f>IF(EL57="N/A","N/A",IF(EL57="1",SUM(DH57:DK57)+1,IF(EL57="2",SUM(DL57:DT57)+2,IF(EL57="3",SUM(DU57:ED57)+3,IF(EL57="4",SUM(EE57:EK57)+4,5)))))</f>
        <v>1</v>
      </c>
      <c r="EN57" s="1"/>
      <c r="EO57" s="43"/>
      <c r="EP57" s="1"/>
      <c r="EQ57" s="1" t="s">
        <v>1</v>
      </c>
      <c r="ER57" s="43"/>
      <c r="ES57" s="1"/>
      <c r="ET57" s="1"/>
      <c r="EV57" s="44"/>
      <c r="FC57" s="44"/>
      <c r="FE57" s="1"/>
      <c r="FI57" s="44"/>
      <c r="FK57" s="1"/>
      <c r="FL57" s="1"/>
      <c r="FM57" s="1"/>
      <c r="FN57" s="1"/>
      <c r="FO57" s="1"/>
      <c r="FT57" s="1"/>
      <c r="FU57" s="1"/>
      <c r="FX57" s="44"/>
      <c r="FY57" s="1"/>
      <c r="FZ57" s="44"/>
      <c r="GA57" s="43"/>
      <c r="GB57" s="1"/>
      <c r="GC57" s="44"/>
      <c r="GF57" s="45"/>
      <c r="GG57" s="74"/>
      <c r="GH57" s="42">
        <f>COUNTIF(EO57:GF57,"*")</f>
        <v>1</v>
      </c>
    </row>
    <row r="58" spans="1:193" s="42" customFormat="1" x14ac:dyDescent="0.25">
      <c r="A58" s="42" t="e">
        <f>VLOOKUP(C58,Sheet1!$A$1:$B$65,2,)</f>
        <v>#N/A</v>
      </c>
      <c r="B58" s="46" t="s">
        <v>317</v>
      </c>
      <c r="C58" s="47" t="s">
        <v>318</v>
      </c>
      <c r="D58" s="47"/>
      <c r="E58" s="60">
        <v>2013</v>
      </c>
      <c r="F58" s="5" t="str">
        <f>IF(OR(ER58=$ER$1,ER58=$ER$2,ER58=$ER$3,ER58=$ER$6,ER58=$ER$7,ES58&gt;0,EW58&gt;0,EY58&gt;0,EU58&gt;0,EZ58&gt;0,FD58&gt;0,FF58&gt;0,FG58&gt;0,FI58&gt;0,FE58&gt;0),SM_2.1,"")</f>
        <v/>
      </c>
      <c r="G58" s="5" t="str">
        <f>IF(OR(EO58=$EO$4,EQ58&gt;0,ER58=$ER$1, ER58=$ER$2,ER58=$ER$3,ER58=$ER$4,ES58&gt;0,EV58&gt;0,EZ58&gt;0,FD58&gt;0,FF58&gt;0,FG58&gt;0,FI58&gt;0,FE58&gt;0),SM_2.2,"")</f>
        <v/>
      </c>
      <c r="H58" s="6" t="str">
        <f>IF(OR(EO58&gt;0,EP58&gt;0,EQ58&gt;0,ER58=$ER$1,ER58=$ER$2,ER58=$ER$3,ER58=$ER$4,ER58=$ER$6,ER58=$ER$7,ES58&gt;0,ET58&gt;0,EV58&gt;0,EZ58&gt;0,FD58&gt;0,FF58&gt;0,FG58&gt;0,FI58&gt;0,FE58&gt;0),SM_2.3,"")</f>
        <v/>
      </c>
      <c r="I58" s="38" t="str">
        <f>IF(OR(ER58=$ER$1,ER58=$ER$2,ER58=$ER$3,ER58=$ER$6,ER58=$ER$7,ES58&gt;0,EW58=$EW$2,EW58=$EW$3,EW58=$EW$4,EY58&gt;0,EU58&gt;0,EZ58&gt;0,FD58&gt;0,FF58&gt;0,FG58&gt;0,FI58&gt;0,FE58&gt;0),SM_2.4,"")</f>
        <v/>
      </c>
      <c r="J58" s="6" t="str">
        <f>IF(OR(ER58=$ER$3,EW58=$EW$2,EW58=$EW$3,EW58=$EW$4,EY58&gt;0,EU58&gt;0,EZ58&gt;0,FD58&gt;0,FF58&gt;0,FG58&gt;0,FI58&gt;0,FE58&gt;0),SM_3.1,"")</f>
        <v/>
      </c>
      <c r="K58" s="6" t="str">
        <f>IF(OR(EZ58&gt;0,FD58&gt;0,FF58&gt;0,FG58&gt;0,FI58&gt;0,FE58&gt;0),SM_3.2,"")</f>
        <v/>
      </c>
      <c r="L58" s="38" t="str">
        <f>IF(OR(ER58=$ER$1,ER58=$ER$3,ER58=$ER$6,ER58=$ER$7,EV58&gt;0,EW58=$EW$2,EW58=$EW$3,EW58=$EW$4,EY58&gt;0,EU58&gt;0,EZ58&gt;0,FD58&gt;0,FF58&gt;0,FG58&gt;0,FI58&gt;0,FE58&gt;0),SM_3.3,"")</f>
        <v/>
      </c>
      <c r="M58" s="6" t="str">
        <f>IF(OR(ES58&gt;0,EU58&gt;1),SM_4.1,"")</f>
        <v/>
      </c>
      <c r="N58" s="6" t="str">
        <f>IF(OR(EZ58&gt;0,FD58=$FD$2,FF58=$FF$2,FF58=$FF$4,FF58=$FF$6,FF58=$FF$8,FG58&gt;0,FI58&gt;0,FE58&gt;0),SM_4.2,"")</f>
        <v/>
      </c>
      <c r="O58" s="6" t="str">
        <f>IF(OR(EZ58&gt;0,FD58=$FD$2,FE58=$FE$2,FE58=$FE$4,FE58=$FE$6,FE58=$FE$8,FF58=$FF$2,FF58=$FF$4,FF58=$FF$6,FF58=$FF$8,FG58=$FG$2,FG58=$FG$4,FG58=$FG$6,FG58=$FG$8,FI58=$FI$2,FI58=$FI$4,FI58=$FI$6,FI58=$FI$8),SM_4.3,"")</f>
        <v/>
      </c>
      <c r="P58" s="6" t="str">
        <f>IF(OR(FD58&gt;0,FI58&gt;0),SM_4.4,"")</f>
        <v/>
      </c>
      <c r="Q58" s="38" t="str">
        <f>IF(OR(FQ58=$FQ$2,FQ58=$FQ$1),SM_4.5,"")</f>
        <v/>
      </c>
      <c r="R58" s="6" t="str">
        <f>IF(OR(ET58&gt;0),SM_5.1,"")</f>
        <v/>
      </c>
      <c r="S58" s="6" t="str">
        <f>IF(OR(FB58&gt;0),SM_5.2,"")</f>
        <v/>
      </c>
      <c r="T58" s="6" t="str">
        <f>IF(OR(FR58=$FR$1,FR58=$FR$2),SM_5.3,"")</f>
        <v/>
      </c>
      <c r="U58" s="38" t="str">
        <f>IF(OR(FY58&gt;0),SM_5.4,"")</f>
        <v/>
      </c>
      <c r="V58" s="94" t="str">
        <f>IF(COUNTIF(F58:U58,"&lt;1")=16,"5",IF(COUNTIF(F58:Q58,"&lt;1")=12,"4",IF(COUNTIF(F58:L58,"&lt;1")=7,"3",IF(COUNTIF(F58:I58,"&lt;1")=4,"2","1"))))</f>
        <v>1</v>
      </c>
      <c r="W58" s="129">
        <f>IF(V58="1",SUM(F58:I58)+1,IF(V58="2",SUM(J58:L58)+2,IF(V58="3",SUM(M58:Q58)+3,IF(V58="4",SUM(R58:U58)+4,5))))</f>
        <v>1</v>
      </c>
      <c r="X58" s="5" t="str">
        <f>IF(OR(EO58&gt;0,EP58&gt;0,EQ58&gt;0,ER58=$ER$1,ER58=$ER$2,ER58=$ER$3,ER58=$ER$4,ER58=$ER$6,ER58=$ER$7,ER58=$ER$8,ES58&gt;0,ET58&gt;0,EV58&gt;0,EZ58&gt;0,FD58&gt;0,FF58&gt;0,FG58&gt;0,FI58&gt;0,FE58&gt;0),SS_2.1,"")</f>
        <v/>
      </c>
      <c r="Y58" s="5" t="str">
        <f>IF(OR(EO58=$EO$1,ER58=$ER$1,ER58=$ER$6,ER58=$ER$7,ER58=$ER$8,FJ58&gt;0),SS_2.2,"")</f>
        <v/>
      </c>
      <c r="Z58" s="38" t="str">
        <f>IF(OR(FJ58&gt;0,FO58&gt;0),SS_2.3,"")</f>
        <v/>
      </c>
      <c r="AA58" s="5" t="str">
        <f>IF(OR(FN58&gt;0,FJ58=$FJ$2,FJ58=$FJ$3),SS_3.1,"")</f>
        <v/>
      </c>
      <c r="AB58" s="6" t="str">
        <f>IF(OR(FK58&gt;0),SS_3.2,"")</f>
        <v/>
      </c>
      <c r="AC58" s="38" t="str">
        <f>IF(OR(ES58&gt;0,ER58=$ER$1,ER58=$ER$4,ER58=$ER$8,FL58&gt;0),SS_3.3,"")</f>
        <v/>
      </c>
      <c r="AD58" s="6" t="str">
        <f>IF(AND(FK58&gt;0,FJ58=$FJ$2,FJ58=$FJ$3),SS_4.1,"")</f>
        <v/>
      </c>
      <c r="AE58" s="6" t="str">
        <f>IF(OR(FJ58=$FJ$2,FJ58=$FJ$3,EZ58&gt;0,FN58&gt;0),SS_4.2,"")</f>
        <v/>
      </c>
      <c r="AF58" s="6" t="str">
        <f>IF(OR(EU58&gt;0,EW58=$EW$2,EW58=$EW$3,EW58=$EW$4,EY58&gt;0,EZ58&gt;0),SS_4.3,"")</f>
        <v/>
      </c>
      <c r="AG58" s="6" t="str">
        <f>IF(OR(FJ58=$FJ$3,FQ58&gt;0,EZ58&gt;0),SS_4.4,"")</f>
        <v/>
      </c>
      <c r="AH58" s="6" t="str">
        <f>IF(OR(FE58&gt;0,FF58&gt;0,FG58&gt;0,FD58&gt;0,EZ58&gt;0,FI58&gt;0),SS_4.5,"")</f>
        <v/>
      </c>
      <c r="AI58" s="38" t="str">
        <f>IF(OR(EV58&gt;0,FZ58&gt;0,FH58&gt;0,FD58&gt;0,FI58&gt;0),SS_4.6,"")</f>
        <v/>
      </c>
      <c r="AJ58" s="5" t="str">
        <f>IF(OR(FK58=$FK$3,FZ58=$FZ$1),SS_5.1,"")</f>
        <v/>
      </c>
      <c r="AK58" s="6" t="str">
        <f>IF(OR(FZ58=$FZ$1,FZ58=$FZ$2,FZ58=$FZ$4,FZ58=$FZ$5,FZ58=$FZ$7),SS_5.2,"")</f>
        <v/>
      </c>
      <c r="AL58" s="6" t="str">
        <f>IF(OR(FZ58=$FZ$4,FY58&gt;0,ER58=$ER$8),SS_5.3,"")</f>
        <v/>
      </c>
      <c r="AM58" s="6" t="str">
        <f>IF(FP58&gt;0,SS_5.4,"")</f>
        <v/>
      </c>
      <c r="AN58" s="94" t="str">
        <f>IF(COUNTIF(X58:AM58,"&lt;1")=16,"5",IF(COUNTIF(X58:AI58,"&lt;1")=12,"4",IF(COUNTIF(X58:AC58,"&lt;1")=6,"3",IF(COUNTIF(X58:Z58,"&lt;1")=3,"2","1"))))</f>
        <v>1</v>
      </c>
      <c r="AO58" s="129">
        <f>IF(AN58="1",SUM(X58:Z58)+1,IF(AN58="2",SUM(AA58:AC58)+2,IF(AN58="3",SUM(AD58:AI58)+3,IF(AN58="4",SUM(AJ58:AM58)+4,5))))</f>
        <v>1</v>
      </c>
      <c r="AP58" s="5" t="str">
        <f>IF(OR(ES58&gt;0,ER58=$ER$1,EO58&gt;0,EP58&gt;0,EQ58&gt;0,EU58&gt;0,EV58&gt;0,FV58&gt;0,FD58&gt;0),CM2.1,"")</f>
        <v/>
      </c>
      <c r="AQ58" s="6" t="str">
        <f>IF(OR(ES58&gt;0,ER58=$ER$1,ER58=$ER$5,ER58=$ER$3,ER58=$ER$8,ER58=$ER$9,FS58=$FS$3,FS58=$FS$4),CM2.2,"")</f>
        <v/>
      </c>
      <c r="AR58" s="6" t="str">
        <f>IF(OR(ES58&gt;0,ER58&gt;0,FV58&gt;0),CM2.3,"")</f>
        <v/>
      </c>
      <c r="AS58" s="38" t="str">
        <f>IF(OR(ES58&gt;0,ER58=$ER$1,ER58=$ER$3,ER58=$ER$8,ER58=$ER$9,FT58&gt;0),CM2.4,"")</f>
        <v/>
      </c>
      <c r="AT58" s="6" t="str">
        <f>IF(OR(FS58&gt;0),CM3.1,"")</f>
        <v/>
      </c>
      <c r="AU58" s="6" t="str">
        <f>IF(ER58=$ER$9,CM3.2,"")</f>
        <v/>
      </c>
      <c r="AV58" s="6" t="str">
        <f>IF(OR(FS58=$FS$3,FS58=$FS$4),CM3.3,"")</f>
        <v/>
      </c>
      <c r="AW58" s="6" t="str">
        <f>IF(OR(FQ58=$FQ$1,FQ58=$FQ$4,FR58=$FR$1,FR58=$FR$4),CM3.4,"")</f>
        <v/>
      </c>
      <c r="AX58" s="38" t="str">
        <f>IF(OR(FZ58=$FZ$1,FZ58=$FZ$2,FT58=$FT$3,FT58=$FT$2),CM3.5,"")</f>
        <v/>
      </c>
      <c r="AY58" s="6" t="str">
        <f>IF(OR(FS58&gt;0),CM4.1,"")</f>
        <v/>
      </c>
      <c r="AZ58" s="6" t="str">
        <f>IF(OR(FV58=$FV$2),CM4.2,"")</f>
        <v/>
      </c>
      <c r="BA58" s="38" t="str">
        <f>IF(OR(FZ58&gt;0,FT58=$FT$3),CM4.3,"")</f>
        <v/>
      </c>
      <c r="BB58" s="6" t="str">
        <f>IF(OR(FT58=$FT$3,FV58=$FV$3),CM5.1,"")</f>
        <v/>
      </c>
      <c r="BC58" s="6" t="str">
        <f>IF(OR(AND(FX58&gt;0,FQ58=$FQ$4), AND(FX58&gt;0,FQ58=$FQ$1)),CM5.2,"")</f>
        <v/>
      </c>
      <c r="BD58" s="6" t="str">
        <f>IF(OR(FZ58&gt;0),CM5.3,"")</f>
        <v/>
      </c>
      <c r="BE58" s="38" t="str">
        <f>IF(FU58=$FU$2,CM5.4,"")</f>
        <v/>
      </c>
      <c r="BF58" s="94" t="str">
        <f>IF(COUNTIF(AP58:BE58,"&lt;1")=16,"5",IF(COUNTIF(AP58:BA58,"&lt;1")=12,"4",IF(COUNTIF(AP58:AX58,"&lt;1")=9,"3",IF(COUNTIF(AP58:AS58,"&lt;1")=4,"2","1"))))</f>
        <v>1</v>
      </c>
      <c r="BG58" s="129">
        <f>IF(BF58="1",SUM(AP58:AS58)+1,IF(BF58="2",SUM(AT58:AX58)+2,IF(BF58="3",SUM(AY58:BA58)+3,IF(BF58="4",SUM(BB58:BE58)+4,5))))</f>
        <v>1</v>
      </c>
      <c r="BH58" s="5" t="str">
        <f>IF(OR(ER58=$ER$1,ER58=$ER$6,ER58=$ER$7,ER58=$ER$9,ES58&gt;0,EX58&gt;0,FD58&gt;0,FZ58&gt;0,EW58&gt;0,EY58&gt;0,EZ58&gt;0,EV58&gt;0,EU58&gt;0,FE58&gt;0,FF58&gt;0,FG58&gt;0,FI58&gt;0),SRM2.1,"")</f>
        <v/>
      </c>
      <c r="BI58" s="5" t="str">
        <f>IF(OR(FD58&gt;0,FZ58&gt;0,ER58=$ER$7,EW58&gt;0,EX58&gt;0,EY58&gt;0,EZ58&gt;0,FE58&gt;0,FF58&gt;0,FG58&gt;0,FI58&gt;0),SRM2.2,"")</f>
        <v/>
      </c>
      <c r="BJ58" s="6" t="str">
        <f>IF(OR(FX58&gt;0,FZ58&gt;0),SRM2.3,"")</f>
        <v/>
      </c>
      <c r="BK58" s="6" t="str">
        <f>IF(OR(FF58&gt;0,FD58&gt;0,FE58&gt;0,FZ58&gt;0,FG58&gt;0,FI58&gt;0),SRM2.4,"")</f>
        <v/>
      </c>
      <c r="BL58" s="39" t="str">
        <f>IF(OR(FD58&gt;0,FZ58&gt;0,ER58=$ER$7,FE58&gt;0,FF58&gt;0,FG58&gt;0,FI58&gt;0,FP58&gt;0),SRM3.1,"")</f>
        <v/>
      </c>
      <c r="BM58" s="6" t="str">
        <f>IF(OR(FD58&gt;0,FZ58&gt;0,ER58=$ER$7,EW58=$EW$2,EW58=$EW$3,EW58=$EW$4,EX58&gt;0,EY58&gt;0,EZ58&gt;0,FE58&gt;0,FF58&gt;0,FG58&gt;0,FI58&gt;0),SRM3.2,"")</f>
        <v/>
      </c>
      <c r="BN58" s="6" t="str">
        <f>IF(OR(FP58&gt;0,FZ58&gt;0),SRM3.3,"")</f>
        <v/>
      </c>
      <c r="BO58" s="40" t="str">
        <f>IF(OR(FZ58&gt;1),SRM4.1,"")</f>
        <v/>
      </c>
      <c r="BP58" s="6" t="str">
        <f>IF(OR(ER58=$ER$8,ER58=$ER$9,EV58&gt;0,FQ58&gt;0,FR58&gt;0),SRM4.2,"")</f>
        <v/>
      </c>
      <c r="BQ58" s="6" t="str">
        <f>IF(OR(FW58&gt;0),SRM4.3,"")</f>
        <v/>
      </c>
      <c r="BR58" s="40" t="str">
        <f>IF(OR(GD58&gt;0,GE58&gt;0),SRM5.1,"")</f>
        <v/>
      </c>
      <c r="BS58" s="6" t="str">
        <f>IF(OR(ER58=$ER$8,ER58=$ER$9,FZ58&gt;0),SRM5.2,"")</f>
        <v/>
      </c>
      <c r="BT58" s="6" t="str">
        <f>IF(OR(ER58=$ER$8,ER58=$ER$9,FY58&gt;0,FZ58&gt;0),SRM5.3,"")</f>
        <v/>
      </c>
      <c r="BU58" s="94" t="str">
        <f>IF(COUNTIF(BH58:BT58,"&lt;1")=13,"5",IF(COUNTIF(BH58:BQ58,"&lt;1")=10,"4",IF(COUNTIF(BH58:BN58,"&lt;1")=7,"3",IF(COUNTIF(BH58:BK58,"&lt;1")=4,"2","1"))))</f>
        <v>1</v>
      </c>
      <c r="BV58" s="129">
        <f>IF(BU58="1",SUM(BH58:BK58)+1,IF(BU58="2",SUM(BL58:BN58)+2,IF(BU58="3",SUM(BO58:BQ58)+3,IF(BU58="4",SUM(BR58:BT58)+4,5))))</f>
        <v>1</v>
      </c>
      <c r="BW58" s="41" t="str">
        <f>IF(OR(EY58=$EY$1,EY58=$EY$4,EY58=$EY$5,EY58=$EY$6,EY58=$EY$7,EZ58&gt;0,FF58=$FF$1,FF58=$FF$2,FF58=$FF$5,FF58=$FF$6,FG58=$FG$1,FG58=$FG$2,FG58=$FG$5,FG58=$FG$6),LHR2.1,"")</f>
        <v/>
      </c>
      <c r="BX58" s="6" t="str">
        <f>IF(OR(FB58=$FB$1,FB58=$FB$2,FB58=$FB$5,FB58=$FB$6,EZ58&gt;0),LHR2.2,"")</f>
        <v/>
      </c>
      <c r="BY58" s="6" t="str">
        <f>IF(OR(EY58=$EY$1,EY58=$EY$4,EY58=$EY$5,EY58=$EY$6,EY58=$EY$7,EZ58&gt;0,FF58=$FF$1,FF58=$FF$2,FF58=$FF$5,FF58=$FF$6,FG58=$FG$1,FG58=$FG$2,FG58=$FG$5,FG58=$FG$6),LHR2.3,"")</f>
        <v/>
      </c>
      <c r="BZ58" s="6" t="str">
        <f>IF(OR(EY58=$EY$1,EY58=$EY$4,EY58=$EY$5,EY58=$EY$6,EY58=$EY$7,EZ58&gt;0,FF58=$FF$1,FF58=$FF$2,FF58=$FF$5,FF58=$FF$6,FG58=$FG$1,FG58=$FG$2,FG58=$FG$5,FG58=$FG$6),LHR2.4,"")</f>
        <v/>
      </c>
      <c r="CA58" s="40" t="str">
        <f>IF(OR(EY58=$EY$1,EY58=$EY$5,EY58=$EY$6,EY58=$EY$7,EZ58&gt;0,FF58=$FF$1,FF58=$FF$2,FF58=$FF$5,FF58=$FF$6,FG58=$FG$1,FG58=$FG$2,FG58=$FG$5,FG58=$FG$6),LHR3.1,"")</f>
        <v/>
      </c>
      <c r="CB58" s="6" t="str">
        <f>IF(OR(FB58=$FB$1,FB58=$FB$5,EZ58&gt;0),LHR3.2,"")</f>
        <v/>
      </c>
      <c r="CC58" s="6" t="str">
        <f>IF(OR(FB58=$FB$1,FB58=$FB$2,FB58=$FB$5,FB58=$FB$6,EZ58&gt;0),LHR3.3,"")</f>
        <v/>
      </c>
      <c r="CD58" s="6" t="str">
        <f>IF(OR(EZ58&gt;0,GA58=$GA$1,FF58=$FF$5,FF58=$FF$6,FF58=$FF$1,FF58=$FF$2,GA58=$GA$2,GA58=$GA$3,GA58=$GA$4),LHR3.4,"")</f>
        <v/>
      </c>
      <c r="CE58" s="6" t="str">
        <f>IF(OR(EZ58&gt;0,GB58=$GB$1,FG58=$FG$5,FG58=$FG$6,FG58=$FG$1,FG58=$FG$2,GB58=$GB$2,GB58=$GB$3,GB58=$GB$4),LHR3.5,"")</f>
        <v/>
      </c>
      <c r="CF58" s="6" t="str">
        <f>IF(OR(EY58=$EY$1,EY58=$EY$4,EY58=$EY$5,EY58=$EY$6,EY58=$EY$7,EZ58&gt;0),LHR3.6,"")</f>
        <v/>
      </c>
      <c r="CG58" s="6" t="str">
        <f>IF(OR(EZ58&gt;0,FC58=$FC$1,FC58=$FC$2,FC58=$FC$3,FC58=$FC$4),LHR3.7,"")</f>
        <v/>
      </c>
      <c r="CH58" s="6" t="str">
        <f>IF(OR(GD58=$GD$1,GD58=$GD$3,EZ58&gt;0),LHR3.8,"")</f>
        <v/>
      </c>
      <c r="CI58" s="6" t="str">
        <f>IF(OR(EZ58&gt;0,FF58=$FF$2,FF58=$FF$6,FE58=$FE$2,FE58=$FE$6,FI58=$FI$2,FI58=$FI$6,FG58=$FG$2,FG58=$FG$6),LHR3.9,"")</f>
        <v/>
      </c>
      <c r="CJ58" s="6" t="str">
        <f>IF(OR(EZ58&gt;0,FA58&gt;0),LHR3.10,"")</f>
        <v/>
      </c>
      <c r="CK58" s="40" t="str">
        <f>IF(OR(EY58=$EY$1,EY58=$EY$6,EY58=$EY$7,EZ58&gt;0,FF58=$FF$1,FF58=$FF$2,FF58=$FF$5,FF58=$FF$6,FG58=$FG$1,FG58=$FG$2,FG58=$FG$5,FG58=$FG$6),LHR4.1,"")</f>
        <v/>
      </c>
      <c r="CL58" s="6" t="str">
        <f>IF(OR(FB58=$FB$1,FB58=$FB$5,EZ58&gt;0),LHR4.2,"")</f>
        <v/>
      </c>
      <c r="CM58" s="6" t="str">
        <f>IF(OR(EZ58&gt;0,GA58=$GA$2,GA58=$GA$4),LHR4.3,"")</f>
        <v/>
      </c>
      <c r="CN58" s="6" t="str">
        <f>IF(OR(EZ58&gt;0,GB58=$GB$2,GB58=$GB$4),LHR4.4,"")</f>
        <v/>
      </c>
      <c r="CO58" s="6" t="str">
        <f>IF(OR(EZ58&gt;0,FC58=$FC$1,FC58=$FC$3,FC58=$FC$4),LHR4.5,"")</f>
        <v/>
      </c>
      <c r="CP58" s="6" t="str">
        <f>IF(OR(GE58=$GE$1,GE58=$GE$2,GE58=$GE$4,GE58=$GE$5),LHR4.6,"")</f>
        <v/>
      </c>
      <c r="CQ58" s="6" t="str">
        <f>IF(OR(EZ58&gt;0,FF58=$FF$2,FF58=$FF$6,FE58=$FE$2,FE58=$FE$6,FI58=$FI$2,FI58=$FI$6,FG58=$FG$2,FG58=$FG$6),LHR4.7,"")</f>
        <v/>
      </c>
      <c r="CR58" s="6" t="str">
        <f>IF(OR(EZ58&gt;0,FG58=$FG$1,FG58=$FG$2,FG58=$FG$5,FG58=$FG$6),LHR4.8,"")</f>
        <v/>
      </c>
      <c r="CS58" s="6" t="str">
        <f>IF(OR(FE58=$FE$1,FE58=$FE$2,FE58=$FE$5,FE58=$FE$6),LHR4.9,"")</f>
        <v/>
      </c>
      <c r="CT58" s="6" t="str">
        <f>IF(OR(FM58=$FM$1,FM58=$FM$3,EZ58&gt;0),LHR4.10,"")</f>
        <v/>
      </c>
      <c r="CU58" s="6" t="str">
        <f>IF(OR(GF58=$GF$2,GF58=$GF$6),LHR4.11,"")</f>
        <v/>
      </c>
      <c r="CV58" s="6" t="str">
        <f>IF(OR(EO58=$EO$1,EO58=$EO$3),LHR4.12,"")</f>
        <v/>
      </c>
      <c r="CW58" s="40" t="str">
        <f>IF(OR(EY58=$EY$1,EY58=$EY$7,EZ58&gt;0,FF58=$FF$1,FF58=$FF$2,FF58=$FF$5,FF58=$FF$6,FG58=$FG$1,FG58=$FG$2,FG58=$FG$5,FG58=$FG$6),LHR5.1,"")</f>
        <v/>
      </c>
      <c r="CX58" s="6" t="str">
        <f>IF(AND(FZ58&gt;0,OR(EY58=$EY$1,EY58=$EY$4,EY58=$EY$5,EY58=$EY$6,EY58=$EY$7)),LHR5.2,"")</f>
        <v/>
      </c>
      <c r="CY58" s="6" t="str">
        <f>IF(OR(EZ58&gt;0,FC58=$FC$1,FC58=$FC$4),LHR5.3,"")</f>
        <v/>
      </c>
      <c r="CZ58" s="6" t="str">
        <f>IF(OR(GE58=$GE$1,GE58=$GE$3,GE58=$GE$4,GE58=$GE$6),LHR5.4,"")</f>
        <v/>
      </c>
      <c r="DA58" s="6" t="str">
        <f>IF(OR(EZ58&gt;0,FF58=$FF$2,FF58=$FF$6,FE58=$FE$2,FE58=$FE$6,FI58=$FI$2,FI58=$FI$6,FG58=$FG$2,FG58=$FG$6),LHR5.5,"")</f>
        <v/>
      </c>
      <c r="DB58" s="6" t="str">
        <f>IF(OR(FG58=$FG$2,FG58=$FG$6),LHR5.6,"")</f>
        <v/>
      </c>
      <c r="DC58" s="6" t="str">
        <f>IF(OR(FI58=$FI$1,FI58=$FI$2,FI58=$FI$5,FI58=$FI$6,FY58&gt;0),LHR5.7,"")</f>
        <v/>
      </c>
      <c r="DD58" s="6" t="str">
        <f>IF(OR(GC58=$GC$1,GC58=$GC$2),LHR5.8,"")</f>
        <v/>
      </c>
      <c r="DE58" s="38">
        <f>IF(OR(GF58="",GF58=$GF$3,GF58=$GF$4,GF58=$GF$7,GF58=$GF$8),LHR5.9,"")</f>
        <v>0.05</v>
      </c>
      <c r="DF58" s="7" t="str">
        <f>IF(E58&lt;2009,"N/A",IF(COUNTIF(BW58:DE58,"&lt;1")=35,"5",IF(COUNTIF(BW58:CV58,"&lt;1")=26,"4",IF(COUNTIF(BW58:CJ58,"&lt;1")=14,"3",IF(COUNTIF(BW58:BZ58,"&lt;1")=4,"2","1")))))</f>
        <v>1</v>
      </c>
      <c r="DG58" s="129">
        <f>IF(DF58="N/A","N/A",IF(DF58="1",SUM(BW58:BZ58)+1,IF(DF58="2",SUM(CA58:CJ58)+2,IF(DF58="3",SUM(CK58:CV58)+3,IF(DF58="4",SUM(CW58:DE58)+4,5)))))</f>
        <v>1</v>
      </c>
      <c r="DH58" s="41" t="str">
        <f>IF(OR(EY58=$EY$1,EY58=$EY$8,EZ58&gt;0,FF58=$FF$1,FF58=$FF$2,FF58=$FF$7,FF58=$FF$8,FG58=$FG$1,FG58=$FG$2,FG58=$FG$7,FG58=$FG$8),ES2.1,"")</f>
        <v/>
      </c>
      <c r="DI58" s="6" t="str">
        <f>IF(OR(FB58=$FB$1,FB58=$FB$2,FB58=$FB$7,FB58=$FB$8,EZ58&gt;0),ES2.2,"")</f>
        <v/>
      </c>
      <c r="DJ58" s="6" t="str">
        <f>IF(OR(EY58=$EY$1,EY58=$EY$8,EZ58&gt;0,FF58=$FF$1,FF58=$FF$2,FF58=$FF$7,FF58=$FF$8,FG58=$FG$1,FG58=$FG$2,FG58=$FG$7,FG58=$FG$8),ES2.3,"")</f>
        <v/>
      </c>
      <c r="DK58" s="6" t="str">
        <f>IF(OR(EY58=$EY$1,EY58=$EY$8,EZ58&gt;0,FF58=$FF$1,FF58=$FF$2,FF58=$FF$7,FF58=$FF$8,FG58=$FG$1,FG58=$FG$2,FG58=$FG$7,FG58=$FG$8),ES2.4,"")</f>
        <v/>
      </c>
      <c r="DL58" s="40" t="str">
        <f>IF(OR(FB58=$FB$1,FB58=$FB$7,EZ58&gt;0),ES3.1,"")</f>
        <v/>
      </c>
      <c r="DM58" s="6" t="str">
        <f>IF(OR(FB58=$FB$1,FB58=$FB$2,FB58=$FB$7,FB58=$FB$8,EZ58&gt;0),ES3.2,"")</f>
        <v/>
      </c>
      <c r="DN58" s="6" t="str">
        <f>IF(OR(EZ58&gt;0,FF58=$FF$1,FF58=$FF$2,FF58=$FF$7,FF58=$FF$8,GA58=$GA$1,GA58=$GA$2,GA58=$GA$5,GA58=$GA$6),ES3.3,"")</f>
        <v/>
      </c>
      <c r="DO58" s="6" t="str">
        <f>IF(OR(EZ58&gt;0,FG58=$FG$1,FG58=$FG$2,FG58=$FG$7,FG58=$FG$8,GB58=$GB$1,GB58=$GB$2,GB58=$GB$5,GB58=$GB$6),ES3.4,"")</f>
        <v/>
      </c>
      <c r="DP58" s="6" t="str">
        <f>IF(OR(EY58=$EY$1,EY58=$EY$8,EZ58&gt;0),ES3.5,"")</f>
        <v/>
      </c>
      <c r="DQ58" s="6" t="str">
        <f>IF(OR(EZ58&gt;0,FC58=$FC$1,FC58=$FC$5),ES3.6,"")</f>
        <v/>
      </c>
      <c r="DR58" s="6" t="str">
        <f>IF(OR(GD58=$GD$1,GD58=$GD$4,EZ58&gt;0),ES3.7,"")</f>
        <v/>
      </c>
      <c r="DS58" s="6" t="str">
        <f>IF(OR(EZ58&gt;0,FF58=$FF$2,FF58=$FF$8,FE58=$FE$2,FE58=$FE$8,FI58=$FI$2,FI58=$FI$8,FG58=$FG$2,FG58=$FG$8),ES3.8,"")</f>
        <v/>
      </c>
      <c r="DT58" s="6" t="str">
        <f>IF(OR(EZ58&gt;0),ES3.9,"")</f>
        <v/>
      </c>
      <c r="DU58" s="40" t="str">
        <f>IF(OR(FB58=$FB$1,FB58=$FB$7,EZ58&gt;0),ES4.1,"")</f>
        <v/>
      </c>
      <c r="DV58" s="6" t="str">
        <f>IF(OR(EZ58&gt;0,GA58=$GA$2,GA58=$GA$6),ES4.2,"")</f>
        <v/>
      </c>
      <c r="DW58" s="6" t="str">
        <f>IF(OR(EZ58&gt;0,GB58=$GB$2,GB58=$GB$6),ES4.3,"")</f>
        <v/>
      </c>
      <c r="DX58" s="6" t="str">
        <f>IF(OR(GE58=$GE$1,GE58=$GE$2,GE58=$GE$7,GE58=$GE$8),ES4.4,"")</f>
        <v/>
      </c>
      <c r="DY58" s="6" t="str">
        <f>IF(OR(EZ58&gt;0,FF58=$FF$2,FF58=$FF$8,FE58=$FE$2,FE58=$FE$8,FI58=$FI$2,FI58=$FI$8,FG58=$FG$2,FG58=$FG$8),ES4.5,"")</f>
        <v/>
      </c>
      <c r="DZ58" s="6" t="str">
        <f>IF(OR(EZ58&gt;0,FG58=$FG$1,FG58=$FG$2,FG58=$FG$7,FG58=$FG$8),ES4.6,"")</f>
        <v/>
      </c>
      <c r="EA58" s="6" t="str">
        <f>IF(OR(FE58=$FE$1,FE58=$FE$2,FE58=$FE$7,FE58=$FE$8),ES4.7,"")</f>
        <v/>
      </c>
      <c r="EB58" s="6" t="str">
        <f>IF(OR(FM58=$FM$1,FM58=$FM$4,EZ58&gt;0),ES4.8,"")</f>
        <v/>
      </c>
      <c r="EC58" s="6" t="str">
        <f>IF(OR(GF58=$GF$2,GF58=$GF$8),ES4.9,"")</f>
        <v/>
      </c>
      <c r="ED58" s="6" t="str">
        <f>IF(OR(EO58=$EO$1,EO58=$EO$3),ES4.10,"")</f>
        <v/>
      </c>
      <c r="EE58" s="40" t="str">
        <f>IF(OR(AND(FZ58&gt;0,EY58=$EY$1), AND(FZ58&gt;0,EY58=$EY$8)),ES5.1,"")</f>
        <v/>
      </c>
      <c r="EF58" s="6" t="str">
        <f>IF(OR(GE58=$GE$1,GE58=$GE$3,GE58=$GE$7,GE58=$GE$9),ES5.2,"")</f>
        <v/>
      </c>
      <c r="EG58" s="6" t="str">
        <f>IF(OR(EZ58&gt;0,FF58=$FF$2,FF58=$FF$8,FE58=$FE$2,FE58=$FE$8,FI58=$FI$2,FI58=$FI$8,FG58=$FG$2,FG58=$FG$8),ES5.3,"")</f>
        <v/>
      </c>
      <c r="EH58" s="6" t="str">
        <f>IF(OR(FG58=$FG$2,FG58=$FG$8),ES5.4,"")</f>
        <v/>
      </c>
      <c r="EI58" s="6" t="str">
        <f>IF(OR(FI58=$FI$1,FI58=$FI$2,FI58=$FI$7,FI58=$FI$8,FY58&gt;0),ES5.5,"")</f>
        <v/>
      </c>
      <c r="EJ58" s="6" t="str">
        <f>IF(OR(GC58=$GC$1,GC58=$GC$3),ES5.6,"")</f>
        <v/>
      </c>
      <c r="EK58" s="38">
        <f>IF(OR(GF58="",GF58=$GF$3,GF58=$GF$4,GF58=$GF$5,GF58=$GF$6),ES5.7,"")</f>
        <v>0.1</v>
      </c>
      <c r="EL58" s="104" t="str">
        <f>IF(E58&lt;2010,"N/A",IF(COUNTIF(DH58:EK58,"&lt;1")=30,"5",IF(COUNTIF(DH58:ED58,"&lt;1")=23,"4",IF(COUNTIF(DH58:DT58,"&lt;1")=13,"3",IF(COUNTIF(DH58:DK58,"&lt;1")=4,"2","1")))))</f>
        <v>1</v>
      </c>
      <c r="EM58" s="129">
        <f>IF(EL58="N/A","N/A",IF(EL58="1",SUM(DH58:DK58)+1,IF(EL58="2",SUM(DL58:DT58)+2,IF(EL58="3",SUM(DU58:ED58)+3,IF(EL58="4",SUM(EE58:EK58)+4,5)))))</f>
        <v>1</v>
      </c>
      <c r="EN58" s="1"/>
      <c r="EO58" s="43"/>
      <c r="EP58" s="1"/>
      <c r="EQ58" s="1"/>
      <c r="ER58" s="43"/>
      <c r="ES58" s="1"/>
      <c r="ET58" s="1"/>
      <c r="EV58" s="44"/>
      <c r="FC58" s="44"/>
      <c r="FE58" s="1"/>
      <c r="FI58" s="44"/>
      <c r="FK58" s="1"/>
      <c r="FL58" s="1"/>
      <c r="FM58" s="1"/>
      <c r="FN58" s="1"/>
      <c r="FO58" s="1"/>
      <c r="FT58" s="1"/>
      <c r="FU58" s="1"/>
      <c r="FX58" s="44"/>
      <c r="FY58" s="1"/>
      <c r="FZ58" s="44"/>
      <c r="GA58" s="43"/>
      <c r="GB58" s="1"/>
      <c r="GC58" s="44"/>
      <c r="GF58" s="45"/>
      <c r="GG58" s="74" t="s">
        <v>162</v>
      </c>
      <c r="GH58" s="42">
        <f>COUNTIF(EO58:GF58,"*")</f>
        <v>0</v>
      </c>
    </row>
    <row r="59" spans="1:193" s="42" customFormat="1" x14ac:dyDescent="0.25">
      <c r="A59" s="42" t="e">
        <f>VLOOKUP(C59,Sheet1!$A$1:$B$65,2,)</f>
        <v>#N/A</v>
      </c>
      <c r="B59" s="46" t="s">
        <v>203</v>
      </c>
      <c r="C59" s="47" t="s">
        <v>204</v>
      </c>
      <c r="D59" s="47"/>
      <c r="E59" s="61">
        <v>2013</v>
      </c>
      <c r="F59" s="5">
        <f>IF(OR(ER59=$ER$1,ER59=$ER$2,ER59=$ER$3,ER59=$ER$6,ER59=$ER$7,ES59&gt;0,EW59&gt;0,EY59&gt;0,EU59&gt;0,EZ59&gt;0,FD59&gt;0,FF59&gt;0,FG59&gt;0,FI59&gt;0,FE59&gt;0),SM_2.1,"")</f>
        <v>0.2</v>
      </c>
      <c r="G59" s="5">
        <f>IF(OR(EO59=$EO$4,EQ59&gt;0,ER59=$ER$1, ER59=$ER$2,ER59=$ER$3,ER59=$ER$4,ES59&gt;0,EV59&gt;0,EZ59&gt;0,FD59&gt;0,FF59&gt;0,FG59&gt;0,FI59&gt;0,FE59&gt;0),SM_2.2,"")</f>
        <v>0.35</v>
      </c>
      <c r="H59" s="6">
        <f>IF(OR(EO59&gt;0,EP59&gt;0,EQ59&gt;0,ER59=$ER$1,ER59=$ER$2,ER59=$ER$3,ER59=$ER$4,ER59=$ER$6,ER59=$ER$7,ES59&gt;0,ET59&gt;0,EV59&gt;0,EZ59&gt;0,FD59&gt;0,FF59&gt;0,FG59&gt;0,FI59&gt;0,FE59&gt;0),SM_2.3,"")</f>
        <v>0.3</v>
      </c>
      <c r="I59" s="38">
        <f>IF(OR(ER59=$ER$1,ER59=$ER$2,ER59=$ER$3,ER59=$ER$6,ER59=$ER$7,ES59&gt;0,EW59=$EW$2,EW59=$EW$3,EW59=$EW$4,EY59&gt;0,EU59&gt;0,EZ59&gt;0,FD59&gt;0,FF59&gt;0,FG59&gt;0,FI59&gt;0,FE59&gt;0),SM_2.4,"")</f>
        <v>0.15</v>
      </c>
      <c r="J59" s="6">
        <f>IF(OR(ER59=$ER$3,EW59=$EW$2,EW59=$EW$3,EW59=$EW$4,EY59&gt;0,EU59&gt;0,EZ59&gt;0,FD59&gt;0,FF59&gt;0,FG59&gt;0,FI59&gt;0,FE59&gt;0),SM_3.1,"")</f>
        <v>0.3</v>
      </c>
      <c r="K59" s="6" t="str">
        <f>IF(OR(EZ59&gt;0,FD59&gt;0,FF59&gt;0,FG59&gt;0,FI59&gt;0,FE59&gt;0),SM_3.2,"")</f>
        <v/>
      </c>
      <c r="L59" s="38">
        <f>IF(OR(ER59=$ER$1,ER59=$ER$3,ER59=$ER$6,ER59=$ER$7,EV59&gt;0,EW59=$EW$2,EW59=$EW$3,EW59=$EW$4,EY59&gt;0,EU59&gt;0,EZ59&gt;0,FD59&gt;0,FF59&gt;0,FG59&gt;0,FI59&gt;0,FE59&gt;0),SM_3.3,"")</f>
        <v>0.4</v>
      </c>
      <c r="M59" s="6">
        <f>IF(OR(ES59&gt;0,EU59&gt;1),SM_4.1,"")</f>
        <v>0.2</v>
      </c>
      <c r="N59" s="6" t="str">
        <f>IF(OR(EZ59&gt;0,FD59=$FD$2,FF59=$FF$2,FF59=$FF$4,FF59=$FF$6,FF59=$FF$8,FG59&gt;0,FI59&gt;0,FE59&gt;0),SM_4.2,"")</f>
        <v/>
      </c>
      <c r="O59" s="6" t="str">
        <f>IF(OR(EZ59&gt;0,FD59=$FD$2,FE59=$FE$2,FE59=$FE$4,FE59=$FE$6,FE59=$FE$8,FF59=$FF$2,FF59=$FF$4,FF59=$FF$6,FF59=$FF$8,FG59=$FG$2,FG59=$FG$4,FG59=$FG$6,FG59=$FG$8,FI59=$FI$2,FI59=$FI$4,FI59=$FI$6,FI59=$FI$8),SM_4.3,"")</f>
        <v/>
      </c>
      <c r="P59" s="6" t="str">
        <f>IF(OR(FD59&gt;0,FI59&gt;0),SM_4.4,"")</f>
        <v/>
      </c>
      <c r="Q59" s="38" t="str">
        <f>IF(OR(FQ59=$FQ$2,FQ59=$FQ$1),SM_4.5,"")</f>
        <v/>
      </c>
      <c r="R59" s="6" t="str">
        <f>IF(OR(ET59&gt;0),SM_5.1,"")</f>
        <v/>
      </c>
      <c r="S59" s="6" t="str">
        <f>IF(OR(FB59&gt;0),SM_5.2,"")</f>
        <v/>
      </c>
      <c r="T59" s="6" t="str">
        <f>IF(OR(FR59=$FR$1,FR59=$FR$2),SM_5.3,"")</f>
        <v/>
      </c>
      <c r="U59" s="38" t="str">
        <f>IF(OR(FY59&gt;0),SM_5.4,"")</f>
        <v/>
      </c>
      <c r="V59" s="94" t="str">
        <f>IF(COUNTIF(F59:U59,"&lt;1")=16,"5",IF(COUNTIF(F59:Q59,"&lt;1")=12,"4",IF(COUNTIF(F59:L59,"&lt;1")=7,"3",IF(COUNTIF(F59:I59,"&lt;1")=4,"2","1"))))</f>
        <v>2</v>
      </c>
      <c r="W59" s="129">
        <f>IF(V59="1",SUM(F59:I59)+1,IF(V59="2",SUM(J59:L59)+2,IF(V59="3",SUM(M59:Q59)+3,IF(V59="4",SUM(R59:U59)+4,5))))</f>
        <v>2.7</v>
      </c>
      <c r="X59" s="5">
        <f>IF(OR(EO59&gt;0,EP59&gt;0,EQ59&gt;0,ER59=$ER$1,ER59=$ER$2,ER59=$ER$3,ER59=$ER$4,ER59=$ER$6,ER59=$ER$7,ER59=$ER$8,ES59&gt;0,ET59&gt;0,EV59&gt;0,EZ59&gt;0,FD59&gt;0,FF59&gt;0,FG59&gt;0,FI59&gt;0,FE59&gt;0),SS_2.1,"")</f>
        <v>0.2</v>
      </c>
      <c r="Y59" s="5">
        <f>IF(OR(EO59=$EO$1,ER59=$ER$1,ER59=$ER$6,ER59=$ER$7,ER59=$ER$8,FJ59&gt;0),SS_2.2,"")</f>
        <v>0.3</v>
      </c>
      <c r="Z59" s="38">
        <f>IF(OR(FJ59&gt;0,FO59&gt;0),SS_2.3,"")</f>
        <v>0.5</v>
      </c>
      <c r="AA59" s="5" t="str">
        <f>IF(OR(FN59&gt;0,FJ59=$FJ$2,FJ59=$FJ$3),SS_3.1,"")</f>
        <v/>
      </c>
      <c r="AB59" s="6" t="str">
        <f>IF(OR(FK59&gt;0),SS_3.2,"")</f>
        <v/>
      </c>
      <c r="AC59" s="38">
        <f>IF(OR(ES59&gt;0,ER59=$ER$1,ER59=$ER$4,ER59=$ER$8,FL59&gt;0),SS_3.3,"")</f>
        <v>0.4</v>
      </c>
      <c r="AD59" s="6" t="str">
        <f>IF(AND(FK59&gt;0,FJ59=$FJ$2,FJ59=$FJ$3),SS_4.1,"")</f>
        <v/>
      </c>
      <c r="AE59" s="6" t="str">
        <f>IF(OR(FJ59=$FJ$2,FJ59=$FJ$3,EZ59&gt;0,FN59&gt;0),SS_4.2,"")</f>
        <v/>
      </c>
      <c r="AF59" s="6">
        <f>IF(OR(EU59&gt;0,EW59=$EW$2,EW59=$EW$3,EW59=$EW$4,EY59&gt;0,EZ59&gt;0),SS_4.3,"")</f>
        <v>0.2</v>
      </c>
      <c r="AG59" s="6" t="str">
        <f>IF(OR(FJ59=$FJ$3,FQ59&gt;0,EZ59&gt;0),SS_4.4,"")</f>
        <v/>
      </c>
      <c r="AH59" s="6" t="str">
        <f>IF(OR(FE59&gt;0,FF59&gt;0,FG59&gt;0,FD59&gt;0,EZ59&gt;0,FI59&gt;0),SS_4.5,"")</f>
        <v/>
      </c>
      <c r="AI59" s="38" t="str">
        <f>IF(OR(EV59&gt;0,FZ59&gt;0,FH59&gt;0,FD59&gt;0,FI59&gt;0),SS_4.6,"")</f>
        <v/>
      </c>
      <c r="AJ59" s="5" t="str">
        <f>IF(OR(FK59=$FK$3,FZ59=$FZ$1),SS_5.1,"")</f>
        <v/>
      </c>
      <c r="AK59" s="6" t="str">
        <f>IF(OR(FZ59=$FZ$1,FZ59=$FZ$2,FZ59=$FZ$4,FZ59=$FZ$5,FZ59=$FZ$7),SS_5.2,"")</f>
        <v/>
      </c>
      <c r="AL59" s="6" t="str">
        <f>IF(OR(FZ59=$FZ$4,FY59&gt;0,ER59=$ER$8),SS_5.3,"")</f>
        <v/>
      </c>
      <c r="AM59" s="6" t="str">
        <f>IF(FP59&gt;0,SS_5.4,"")</f>
        <v/>
      </c>
      <c r="AN59" s="94" t="str">
        <f>IF(COUNTIF(X59:AM59,"&lt;1")=16,"5",IF(COUNTIF(X59:AI59,"&lt;1")=12,"4",IF(COUNTIF(X59:AC59,"&lt;1")=6,"3",IF(COUNTIF(X59:Z59,"&lt;1")=3,"2","1"))))</f>
        <v>2</v>
      </c>
      <c r="AO59" s="129">
        <f>IF(AN59="1",SUM(X59:Z59)+1,IF(AN59="2",SUM(AA59:AC59)+2,IF(AN59="3",SUM(AD59:AI59)+3,IF(AN59="4",SUM(AJ59:AM59)+4,5))))</f>
        <v>2.4</v>
      </c>
      <c r="AP59" s="5">
        <f>IF(OR(ES59&gt;0,ER59=$ER$1,EO59&gt;0,EP59&gt;0,EQ59&gt;0,EU59&gt;0,EV59&gt;0,FV59&gt;0,FD59&gt;0),CM2.1,"")</f>
        <v>0.25</v>
      </c>
      <c r="AQ59" s="6">
        <f>IF(OR(ES59&gt;0,ER59=$ER$1,ER59=$ER$5,ER59=$ER$3,ER59=$ER$8,ER59=$ER$9,FS59=$FS$3,FS59=$FS$4),CM2.2,"")</f>
        <v>0.25</v>
      </c>
      <c r="AR59" s="6">
        <f>IF(OR(ES59&gt;0,ER59&gt;0,FV59&gt;0),CM2.3,"")</f>
        <v>0.25</v>
      </c>
      <c r="AS59" s="38">
        <f>IF(OR(ES59&gt;0,ER59=$ER$1,ER59=$ER$3,ER59=$ER$8,ER59=$ER$9,FT59&gt;0),CM2.4,"")</f>
        <v>0.25</v>
      </c>
      <c r="AT59" s="6" t="str">
        <f>IF(OR(FS59&gt;0),CM3.1,"")</f>
        <v/>
      </c>
      <c r="AU59" s="6" t="str">
        <f>IF(ER59=$ER$9,CM3.2,"")</f>
        <v/>
      </c>
      <c r="AV59" s="6" t="str">
        <f>IF(OR(FS59=$FS$3,FS59=$FS$4),CM3.3,"")</f>
        <v/>
      </c>
      <c r="AW59" s="6" t="str">
        <f>IF(OR(FQ59=$FQ$1,FQ59=$FQ$4,FR59=$FR$1,FR59=$FR$4),CM3.4,"")</f>
        <v/>
      </c>
      <c r="AX59" s="38" t="str">
        <f>IF(OR(FZ59=$FZ$1,FZ59=$FZ$2,FT59=$FT$3,FT59=$FT$2),CM3.5,"")</f>
        <v/>
      </c>
      <c r="AY59" s="6" t="str">
        <f>IF(OR(FS59&gt;0),CM4.1,"")</f>
        <v/>
      </c>
      <c r="AZ59" s="6" t="str">
        <f>IF(OR(FV59=$FV$2),CM4.2,"")</f>
        <v/>
      </c>
      <c r="BA59" s="38" t="str">
        <f>IF(OR(FZ59&gt;0,FT59=$FT$3),CM4.3,"")</f>
        <v/>
      </c>
      <c r="BB59" s="6" t="str">
        <f>IF(OR(FT59=$FT$3,FV59=$FV$3),CM5.1,"")</f>
        <v/>
      </c>
      <c r="BC59" s="6" t="str">
        <f>IF(OR(AND(FX59&gt;0,FQ59=$FQ$4), AND(FX59&gt;0,FQ59=$FQ$1)),CM5.2,"")</f>
        <v/>
      </c>
      <c r="BD59" s="6" t="str">
        <f>IF(OR(FZ59&gt;0),CM5.3,"")</f>
        <v/>
      </c>
      <c r="BE59" s="38" t="str">
        <f>IF(FU59=$FU$2,CM5.4,"")</f>
        <v/>
      </c>
      <c r="BF59" s="94" t="str">
        <f>IF(COUNTIF(AP59:BE59,"&lt;1")=16,"5",IF(COUNTIF(AP59:BA59,"&lt;1")=12,"4",IF(COUNTIF(AP59:AX59,"&lt;1")=9,"3",IF(COUNTIF(AP59:AS59,"&lt;1")=4,"2","1"))))</f>
        <v>2</v>
      </c>
      <c r="BG59" s="129">
        <f>IF(BF59="1",SUM(AP59:AS59)+1,IF(BF59="2",SUM(AT59:AX59)+2,IF(BF59="3",SUM(AY59:BA59)+3,IF(BF59="4",SUM(BB59:BE59)+4,5))))</f>
        <v>2</v>
      </c>
      <c r="BH59" s="5">
        <f>IF(OR(ER59=$ER$1,ER59=$ER$6,ER59=$ER$7,ER59=$ER$9,ES59&gt;0,EX59&gt;0,FD59&gt;0,FZ59&gt;0,EW59&gt;0,EY59&gt;0,EZ59&gt;0,EV59&gt;0,EU59&gt;0,FE59&gt;0,FF59&gt;0,FG59&gt;0,FI59&gt;0),SRM2.1,"")</f>
        <v>0.4</v>
      </c>
      <c r="BI59" s="5">
        <f>IF(OR(FD59&gt;0,FZ59&gt;0,ER59=$ER$7,EW59&gt;0,EX59&gt;0,EY59&gt;0,EZ59&gt;0,FE59&gt;0,FF59&gt;0,FG59&gt;0,FI59&gt;0),SRM2.2,"")</f>
        <v>0.4</v>
      </c>
      <c r="BJ59" s="6" t="str">
        <f>IF(OR(FX59&gt;0,FZ59&gt;0),SRM2.3,"")</f>
        <v/>
      </c>
      <c r="BK59" s="6" t="str">
        <f>IF(OR(FF59&gt;0,FD59&gt;0,FE59&gt;0,FZ59&gt;0,FG59&gt;0,FI59&gt;0),SRM2.4,"")</f>
        <v/>
      </c>
      <c r="BL59" s="39" t="str">
        <f>IF(OR(FD59&gt;0,FZ59&gt;0,ER59=$ER$7,FE59&gt;0,FF59&gt;0,FG59&gt;0,FI59&gt;0,FP59&gt;0),SRM3.1,"")</f>
        <v/>
      </c>
      <c r="BM59" s="6">
        <f>IF(OR(FD59&gt;0,FZ59&gt;0,ER59=$ER$7,EW59=$EW$2,EW59=$EW$3,EW59=$EW$4,EX59&gt;0,EY59&gt;0,EZ59&gt;0,FE59&gt;0,FF59&gt;0,FG59&gt;0,FI59&gt;0),SRM3.2,"")</f>
        <v>0.5</v>
      </c>
      <c r="BN59" s="6" t="str">
        <f>IF(OR(FP59&gt;0,FZ59&gt;0),SRM3.3,"")</f>
        <v/>
      </c>
      <c r="BO59" s="40" t="str">
        <f>IF(OR(FZ59&gt;1),SRM4.1,"")</f>
        <v/>
      </c>
      <c r="BP59" s="6" t="str">
        <f>IF(OR(ER59=$ER$8,ER59=$ER$9,EV59&gt;0,FQ59&gt;0,FR59&gt;0),SRM4.2,"")</f>
        <v/>
      </c>
      <c r="BQ59" s="6" t="str">
        <f>IF(OR(FW59&gt;0),SRM4.3,"")</f>
        <v/>
      </c>
      <c r="BR59" s="40" t="str">
        <f>IF(OR(GD59&gt;0,GE59&gt;0),SRM5.1,"")</f>
        <v/>
      </c>
      <c r="BS59" s="6" t="str">
        <f>IF(OR(ER59=$ER$8,ER59=$ER$9,FZ59&gt;0),SRM5.2,"")</f>
        <v/>
      </c>
      <c r="BT59" s="6" t="str">
        <f>IF(OR(ER59=$ER$8,ER59=$ER$9,FY59&gt;0,FZ59&gt;0),SRM5.3,"")</f>
        <v/>
      </c>
      <c r="BU59" s="94" t="str">
        <f>IF(COUNTIF(BH59:BT59,"&lt;1")=13,"5",IF(COUNTIF(BH59:BQ59,"&lt;1")=10,"4",IF(COUNTIF(BH59:BN59,"&lt;1")=7,"3",IF(COUNTIF(BH59:BK59,"&lt;1")=4,"2","1"))))</f>
        <v>1</v>
      </c>
      <c r="BV59" s="129">
        <f>IF(BU59="1",SUM(BH59:BK59)+1,IF(BU59="2",SUM(BL59:BN59)+2,IF(BU59="3",SUM(BO59:BQ59)+3,IF(BU59="4",SUM(BR59:BT59)+4,5))))</f>
        <v>1.8</v>
      </c>
      <c r="BW59" s="41">
        <f>IF(OR(EY59=$EY$1,EY59=$EY$4,EY59=$EY$5,EY59=$EY$6,EY59=$EY$7,EZ59&gt;0,FF59=$FF$1,FF59=$FF$2,FF59=$FF$5,FF59=$FF$6,FG59=$FG$1,FG59=$FG$2,FG59=$FG$5,FG59=$FG$6),LHR2.1,"")</f>
        <v>0.4</v>
      </c>
      <c r="BX59" s="6" t="str">
        <f>IF(OR(FB59=$FB$1,FB59=$FB$2,FB59=$FB$5,FB59=$FB$6,EZ59&gt;0),LHR2.2,"")</f>
        <v/>
      </c>
      <c r="BY59" s="6">
        <f>IF(OR(EY59=$EY$1,EY59=$EY$4,EY59=$EY$5,EY59=$EY$6,EY59=$EY$7,EZ59&gt;0,FF59=$FF$1,FF59=$FF$2,FF59=$FF$5,FF59=$FF$6,FG59=$FG$1,FG59=$FG$2,FG59=$FG$5,FG59=$FG$6),LHR2.3,"")</f>
        <v>0.25</v>
      </c>
      <c r="BZ59" s="6">
        <f>IF(OR(EY59=$EY$1,EY59=$EY$4,EY59=$EY$5,EY59=$EY$6,EY59=$EY$7,EZ59&gt;0,FF59=$FF$1,FF59=$FF$2,FF59=$FF$5,FF59=$FF$6,FG59=$FG$1,FG59=$FG$2,FG59=$FG$5,FG59=$FG$6),LHR2.4,"")</f>
        <v>0.25</v>
      </c>
      <c r="CA59" s="40">
        <f>IF(OR(EY59=$EY$1,EY59=$EY$5,EY59=$EY$6,EY59=$EY$7,EZ59&gt;0,FF59=$FF$1,FF59=$FF$2,FF59=$FF$5,FF59=$FF$6,FG59=$FG$1,FG59=$FG$2,FG59=$FG$5,FG59=$FG$6),LHR3.1,"")</f>
        <v>0.25</v>
      </c>
      <c r="CB59" s="6" t="str">
        <f>IF(OR(FB59=$FB$1,FB59=$FB$5,EZ59&gt;0),LHR3.2,"")</f>
        <v/>
      </c>
      <c r="CC59" s="6" t="str">
        <f>IF(OR(FB59=$FB$1,FB59=$FB$2,FB59=$FB$5,FB59=$FB$6,EZ59&gt;0),LHR3.3,"")</f>
        <v/>
      </c>
      <c r="CD59" s="6" t="str">
        <f>IF(OR(EZ59&gt;0,GA59=$GA$1,FF59=$FF$5,FF59=$FF$6,FF59=$FF$1,FF59=$FF$2,GA59=$GA$2,GA59=$GA$3,GA59=$GA$4),LHR3.4,"")</f>
        <v/>
      </c>
      <c r="CE59" s="6" t="str">
        <f>IF(OR(EZ59&gt;0,GB59=$GB$1,FG59=$FG$5,FG59=$FG$6,FG59=$FG$1,FG59=$FG$2,GB59=$GB$2,GB59=$GB$3,GB59=$GB$4),LHR3.5,"")</f>
        <v/>
      </c>
      <c r="CF59" s="6">
        <f>IF(OR(EY59=$EY$1,EY59=$EY$4,EY59=$EY$5,EY59=$EY$6,EY59=$EY$7,EZ59&gt;0),LHR3.6,"")</f>
        <v>0.05</v>
      </c>
      <c r="CG59" s="6">
        <f>IF(OR(EZ59&gt;0,FC59=$FC$1,FC59=$FC$2,FC59=$FC$3,FC59=$FC$4),LHR3.7,"")</f>
        <v>0.05</v>
      </c>
      <c r="CH59" s="6" t="str">
        <f>IF(OR(GD59=$GD$1,GD59=$GD$3,EZ59&gt;0),LHR3.8,"")</f>
        <v/>
      </c>
      <c r="CI59" s="6" t="str">
        <f>IF(OR(EZ59&gt;0,FF59=$FF$2,FF59=$FF$6,FE59=$FE$2,FE59=$FE$6,FI59=$FI$2,FI59=$FI$6,FG59=$FG$2,FG59=$FG$6),LHR3.9,"")</f>
        <v/>
      </c>
      <c r="CJ59" s="6" t="str">
        <f>IF(OR(EZ59&gt;0,FA59&gt;0),LHR3.10,"")</f>
        <v/>
      </c>
      <c r="CK59" s="40">
        <f>IF(OR(EY59=$EY$1,EY59=$EY$6,EY59=$EY$7,EZ59&gt;0,FF59=$FF$1,FF59=$FF$2,FF59=$FF$5,FF59=$FF$6,FG59=$FG$1,FG59=$FG$2,FG59=$FG$5,FG59=$FG$6),LHR4.1,"")</f>
        <v>0.15</v>
      </c>
      <c r="CL59" s="6" t="str">
        <f>IF(OR(FB59=$FB$1,FB59=$FB$5,EZ59&gt;0),LHR4.2,"")</f>
        <v/>
      </c>
      <c r="CM59" s="6" t="str">
        <f>IF(OR(EZ59&gt;0,GA59=$GA$2,GA59=$GA$4),LHR4.3,"")</f>
        <v/>
      </c>
      <c r="CN59" s="6" t="str">
        <f>IF(OR(EZ59&gt;0,GB59=$GB$2,GB59=$GB$4),LHR4.4,"")</f>
        <v/>
      </c>
      <c r="CO59" s="6">
        <f>IF(OR(EZ59&gt;0,FC59=$FC$1,FC59=$FC$3,FC59=$FC$4),LHR4.5,"")</f>
        <v>0.1</v>
      </c>
      <c r="CP59" s="6" t="str">
        <f>IF(OR(GE59=$GE$1,GE59=$GE$2,GE59=$GE$4,GE59=$GE$5),LHR4.6,"")</f>
        <v/>
      </c>
      <c r="CQ59" s="6" t="str">
        <f>IF(OR(EZ59&gt;0,FF59=$FF$2,FF59=$FF$6,FE59=$FE$2,FE59=$FE$6,FI59=$FI$2,FI59=$FI$6,FG59=$FG$2,FG59=$FG$6),LHR4.7,"")</f>
        <v/>
      </c>
      <c r="CR59" s="6" t="str">
        <f>IF(OR(EZ59&gt;0,FG59=$FG$1,FG59=$FG$2,FG59=$FG$5,FG59=$FG$6),LHR4.8,"")</f>
        <v/>
      </c>
      <c r="CS59" s="6" t="str">
        <f>IF(OR(FE59=$FE$1,FE59=$FE$2,FE59=$FE$5,FE59=$FE$6),LHR4.9,"")</f>
        <v/>
      </c>
      <c r="CT59" s="6" t="str">
        <f>IF(OR(FM59=$FM$1,FM59=$FM$3,EZ59&gt;0),LHR4.10,"")</f>
        <v/>
      </c>
      <c r="CU59" s="6" t="str">
        <f>IF(OR(GF59=$GF$2,GF59=$GF$6),LHR4.11,"")</f>
        <v/>
      </c>
      <c r="CV59" s="6" t="str">
        <f>IF(OR(EO59=$EO$1,EO59=$EO$3),LHR4.12,"")</f>
        <v/>
      </c>
      <c r="CW59" s="40">
        <f>IF(OR(EY59=$EY$1,EY59=$EY$7,EZ59&gt;0,FF59=$FF$1,FF59=$FF$2,FF59=$FF$5,FF59=$FF$6,FG59=$FG$1,FG59=$FG$2,FG59=$FG$5,FG59=$FG$6),LHR5.1,"")</f>
        <v>0.25</v>
      </c>
      <c r="CX59" s="6" t="str">
        <f>IF(AND(FZ59&gt;0,OR(EY59=$EY$1,EY59=$EY$4,EY59=$EY$5,EY59=$EY$6,EY59=$EY$7)),LHR5.2,"")</f>
        <v/>
      </c>
      <c r="CY59" s="6">
        <f>IF(OR(EZ59&gt;0,FC59=$FC$1,FC59=$FC$4),LHR5.3,"")</f>
        <v>0.05</v>
      </c>
      <c r="CZ59" s="6" t="str">
        <f>IF(OR(GE59=$GE$1,GE59=$GE$3,GE59=$GE$4,GE59=$GE$6),LHR5.4,"")</f>
        <v/>
      </c>
      <c r="DA59" s="6" t="str">
        <f>IF(OR(EZ59&gt;0,FF59=$FF$2,FF59=$FF$6,FE59=$FE$2,FE59=$FE$6,FI59=$FI$2,FI59=$FI$6,FG59=$FG$2,FG59=$FG$6),LHR5.5,"")</f>
        <v/>
      </c>
      <c r="DB59" s="6" t="str">
        <f>IF(OR(FG59=$FG$2,FG59=$FG$6),LHR5.6,"")</f>
        <v/>
      </c>
      <c r="DC59" s="6" t="str">
        <f>IF(OR(FI59=$FI$1,FI59=$FI$2,FI59=$FI$5,FI59=$FI$6,FY59&gt;0),LHR5.7,"")</f>
        <v/>
      </c>
      <c r="DD59" s="6" t="str">
        <f>IF(OR(GC59=$GC$1,GC59=$GC$2),LHR5.8,"")</f>
        <v/>
      </c>
      <c r="DE59" s="38">
        <f>IF(OR(GF59="",GF59=$GF$3,GF59=$GF$4,GF59=$GF$7,GF59=$GF$8),LHR5.9,"")</f>
        <v>0.05</v>
      </c>
      <c r="DF59" s="7" t="str">
        <f>IF(E59&lt;2009,"N/A",IF(COUNTIF(BW59:DE59,"&lt;1")=35,"5",IF(COUNTIF(BW59:CV59,"&lt;1")=26,"4",IF(COUNTIF(BW59:CJ59,"&lt;1")=14,"3",IF(COUNTIF(BW59:BZ59,"&lt;1")=4,"2","1")))))</f>
        <v>1</v>
      </c>
      <c r="DG59" s="129">
        <f>IF(DF59="N/A","N/A",IF(DF59="1",SUM(BW59:BZ59)+1,IF(DF59="2",SUM(CA59:CJ59)+2,IF(DF59="3",SUM(CK59:CV59)+3,IF(DF59="4",SUM(CW59:DE59)+4,5)))))</f>
        <v>1.9</v>
      </c>
      <c r="DH59" s="41">
        <f>IF(OR(EY59=$EY$1,EY59=$EY$8,EZ59&gt;0,FF59=$FF$1,FF59=$FF$2,FF59=$FF$7,FF59=$FF$8,FG59=$FG$1,FG59=$FG$2,FG59=$FG$7,FG59=$FG$8),ES2.1,"")</f>
        <v>0.4</v>
      </c>
      <c r="DI59" s="6" t="str">
        <f>IF(OR(FB59=$FB$1,FB59=$FB$2,FB59=$FB$7,FB59=$FB$8,EZ59&gt;0),ES2.2,"")</f>
        <v/>
      </c>
      <c r="DJ59" s="6">
        <f>IF(OR(EY59=$EY$1,EY59=$EY$8,EZ59&gt;0,FF59=$FF$1,FF59=$FF$2,FF59=$FF$7,FF59=$FF$8,FG59=$FG$1,FG59=$FG$2,FG59=$FG$7,FG59=$FG$8),ES2.3,"")</f>
        <v>0.25</v>
      </c>
      <c r="DK59" s="6">
        <f>IF(OR(EY59=$EY$1,EY59=$EY$8,EZ59&gt;0,FF59=$FF$1,FF59=$FF$2,FF59=$FF$7,FF59=$FF$8,FG59=$FG$1,FG59=$FG$2,FG59=$FG$7,FG59=$FG$8),ES2.4,"")</f>
        <v>0.25</v>
      </c>
      <c r="DL59" s="40" t="str">
        <f>IF(OR(FB59=$FB$1,FB59=$FB$7,EZ59&gt;0),ES3.1,"")</f>
        <v/>
      </c>
      <c r="DM59" s="6" t="str">
        <f>IF(OR(FB59=$FB$1,FB59=$FB$2,FB59=$FB$7,FB59=$FB$8,EZ59&gt;0),ES3.2,"")</f>
        <v/>
      </c>
      <c r="DN59" s="6" t="str">
        <f>IF(OR(EZ59&gt;0,FF59=$FF$1,FF59=$FF$2,FF59=$FF$7,FF59=$FF$8,GA59=$GA$1,GA59=$GA$2,GA59=$GA$5,GA59=$GA$6),ES3.3,"")</f>
        <v/>
      </c>
      <c r="DO59" s="6" t="str">
        <f>IF(OR(EZ59&gt;0,FG59=$FG$1,FG59=$FG$2,FG59=$FG$7,FG59=$FG$8,GB59=$GB$1,GB59=$GB$2,GB59=$GB$5,GB59=$GB$6),ES3.4,"")</f>
        <v/>
      </c>
      <c r="DP59" s="6">
        <f>IF(OR(EY59=$EY$1,EY59=$EY$8,EZ59&gt;0),ES3.5,"")</f>
        <v>0.25</v>
      </c>
      <c r="DQ59" s="6">
        <f>IF(OR(EZ59&gt;0,FC59=$FC$1,FC59=$FC$5),ES3.6,"")</f>
        <v>0.05</v>
      </c>
      <c r="DR59" s="6" t="str">
        <f>IF(OR(GD59=$GD$1,GD59=$GD$4,EZ59&gt;0),ES3.7,"")</f>
        <v/>
      </c>
      <c r="DS59" s="6" t="str">
        <f>IF(OR(EZ59&gt;0,FF59=$FF$2,FF59=$FF$8,FE59=$FE$2,FE59=$FE$8,FI59=$FI$2,FI59=$FI$8,FG59=$FG$2,FG59=$FG$8),ES3.8,"")</f>
        <v/>
      </c>
      <c r="DT59" s="6" t="str">
        <f>IF(OR(EZ59&gt;0),ES3.9,"")</f>
        <v/>
      </c>
      <c r="DU59" s="40" t="str">
        <f>IF(OR(FB59=$FB$1,FB59=$FB$7,EZ59&gt;0),ES4.1,"")</f>
        <v/>
      </c>
      <c r="DV59" s="6" t="str">
        <f>IF(OR(EZ59&gt;0,GA59=$GA$2,GA59=$GA$6),ES4.2,"")</f>
        <v/>
      </c>
      <c r="DW59" s="6" t="str">
        <f>IF(OR(EZ59&gt;0,GB59=$GB$2,GB59=$GB$6),ES4.3,"")</f>
        <v/>
      </c>
      <c r="DX59" s="6" t="str">
        <f>IF(OR(GE59=$GE$1,GE59=$GE$2,GE59=$GE$7,GE59=$GE$8),ES4.4,"")</f>
        <v/>
      </c>
      <c r="DY59" s="6" t="str">
        <f>IF(OR(EZ59&gt;0,FF59=$FF$2,FF59=$FF$8,FE59=$FE$2,FE59=$FE$8,FI59=$FI$2,FI59=$FI$8,FG59=$FG$2,FG59=$FG$8),ES4.5,"")</f>
        <v/>
      </c>
      <c r="DZ59" s="6" t="str">
        <f>IF(OR(EZ59&gt;0,FG59=$FG$1,FG59=$FG$2,FG59=$FG$7,FG59=$FG$8),ES4.6,"")</f>
        <v/>
      </c>
      <c r="EA59" s="6" t="str">
        <f>IF(OR(FE59=$FE$1,FE59=$FE$2,FE59=$FE$7,FE59=$FE$8),ES4.7,"")</f>
        <v/>
      </c>
      <c r="EB59" s="6" t="str">
        <f>IF(OR(FM59=$FM$1,FM59=$FM$4,EZ59&gt;0),ES4.8,"")</f>
        <v/>
      </c>
      <c r="EC59" s="6" t="str">
        <f>IF(OR(GF59=$GF$2,GF59=$GF$8),ES4.9,"")</f>
        <v/>
      </c>
      <c r="ED59" s="6" t="str">
        <f>IF(OR(EO59=$EO$1,EO59=$EO$3),ES4.10,"")</f>
        <v/>
      </c>
      <c r="EE59" s="40" t="str">
        <f>IF(OR(AND(FZ59&gt;0,EY59=$EY$1), AND(FZ59&gt;0,EY59=$EY$8)),ES5.1,"")</f>
        <v/>
      </c>
      <c r="EF59" s="6" t="str">
        <f>IF(OR(GE59=$GE$1,GE59=$GE$3,GE59=$GE$7,GE59=$GE$9),ES5.2,"")</f>
        <v/>
      </c>
      <c r="EG59" s="6" t="str">
        <f>IF(OR(EZ59&gt;0,FF59=$FF$2,FF59=$FF$8,FE59=$FE$2,FE59=$FE$8,FI59=$FI$2,FI59=$FI$8,FG59=$FG$2,FG59=$FG$8),ES5.3,"")</f>
        <v/>
      </c>
      <c r="EH59" s="6" t="str">
        <f>IF(OR(FG59=$FG$2,FG59=$FG$8),ES5.4,"")</f>
        <v/>
      </c>
      <c r="EI59" s="6" t="str">
        <f>IF(OR(FI59=$FI$1,FI59=$FI$2,FI59=$FI$7,FI59=$FI$8,FY59&gt;0),ES5.5,"")</f>
        <v/>
      </c>
      <c r="EJ59" s="6" t="str">
        <f>IF(OR(GC59=$GC$1,GC59=$GC$3),ES5.6,"")</f>
        <v/>
      </c>
      <c r="EK59" s="38">
        <f>IF(OR(GF59="",GF59=$GF$3,GF59=$GF$4,GF59=$GF$5,GF59=$GF$6),ES5.7,"")</f>
        <v>0.1</v>
      </c>
      <c r="EL59" s="104" t="str">
        <f>IF(E59&lt;2010,"N/A",IF(COUNTIF(DH59:EK59,"&lt;1")=30,"5",IF(COUNTIF(DH59:ED59,"&lt;1")=23,"4",IF(COUNTIF(DH59:DT59,"&lt;1")=13,"3",IF(COUNTIF(DH59:DK59,"&lt;1")=4,"2","1")))))</f>
        <v>1</v>
      </c>
      <c r="EM59" s="129">
        <f>IF(EL59="N/A","N/A",IF(EL59="1",SUM(DH59:DK59)+1,IF(EL59="2",SUM(DL59:DT59)+2,IF(EL59="3",SUM(DU59:ED59)+3,IF(EL59="4",SUM(EE59:EK59)+4,5)))))</f>
        <v>1.9</v>
      </c>
      <c r="EN59" s="1"/>
      <c r="EO59" s="43"/>
      <c r="EP59" s="1"/>
      <c r="EQ59" s="1" t="s">
        <v>1</v>
      </c>
      <c r="ER59" s="43"/>
      <c r="ES59" s="1" t="s">
        <v>32</v>
      </c>
      <c r="ET59" s="1"/>
      <c r="EV59" s="44"/>
      <c r="EY59" s="42" t="s">
        <v>5</v>
      </c>
      <c r="FC59" s="44" t="s">
        <v>5</v>
      </c>
      <c r="FE59" s="1"/>
      <c r="FI59" s="44"/>
      <c r="FJ59" s="42" t="s">
        <v>9</v>
      </c>
      <c r="FK59" s="1"/>
      <c r="FL59" s="1"/>
      <c r="FM59" s="1"/>
      <c r="FN59" s="1"/>
      <c r="FO59" s="1"/>
      <c r="FT59" s="1"/>
      <c r="FU59" s="1"/>
      <c r="FX59" s="44"/>
      <c r="FY59" s="1"/>
      <c r="FZ59" s="44"/>
      <c r="GA59" s="43"/>
      <c r="GB59" s="1"/>
      <c r="GC59" s="44"/>
      <c r="GF59" s="45"/>
      <c r="GG59" s="74"/>
      <c r="GH59" s="42">
        <f>COUNTIF(EO59:GF59,"*")</f>
        <v>5</v>
      </c>
    </row>
    <row r="60" spans="1:193" s="42" customFormat="1" x14ac:dyDescent="0.25">
      <c r="A60" s="42" t="e">
        <f>VLOOKUP(C60,Sheet1!$A$1:$B$65,2,)</f>
        <v>#N/A</v>
      </c>
      <c r="B60" s="46" t="s">
        <v>311</v>
      </c>
      <c r="C60" s="47" t="s">
        <v>312</v>
      </c>
      <c r="D60" s="47"/>
      <c r="E60" s="61">
        <v>2013</v>
      </c>
      <c r="F60" s="5">
        <f>IF(OR(ER60=$ER$1,ER60=$ER$2,ER60=$ER$3,ER60=$ER$6,ER60=$ER$7,ES60&gt;0,EW60&gt;0,EY60&gt;0,EU60&gt;0,EZ60&gt;0,FD60&gt;0,FF60&gt;0,FG60&gt;0,FI60&gt;0,FE60&gt;0),SM_2.1,"")</f>
        <v>0.2</v>
      </c>
      <c r="G60" s="5" t="str">
        <f>IF(OR(EO60=$EO$4,EQ60&gt;0,ER60=$ER$1, ER60=$ER$2,ER60=$ER$3,ER60=$ER$4,ES60&gt;0,EV60&gt;0,EZ60&gt;0,FD60&gt;0,FF60&gt;0,FG60&gt;0,FI60&gt;0,FE60&gt;0),SM_2.2,"")</f>
        <v/>
      </c>
      <c r="H60" s="6" t="str">
        <f>IF(OR(EO60&gt;0,EP60&gt;0,EQ60&gt;0,ER60=$ER$1,ER60=$ER$2,ER60=$ER$3,ER60=$ER$4,ER60=$ER$6,ER60=$ER$7,ES60&gt;0,ET60&gt;0,EV60&gt;0,EZ60&gt;0,FD60&gt;0,FF60&gt;0,FG60&gt;0,FI60&gt;0,FE60&gt;0),SM_2.3,"")</f>
        <v/>
      </c>
      <c r="I60" s="38">
        <f>IF(OR(ER60=$ER$1,ER60=$ER$2,ER60=$ER$3,ER60=$ER$6,ER60=$ER$7,ES60&gt;0,EW60=$EW$2,EW60=$EW$3,EW60=$EW$4,EY60&gt;0,EU60&gt;0,EZ60&gt;0,FD60&gt;0,FF60&gt;0,FG60&gt;0,FI60&gt;0,FE60&gt;0),SM_2.4,"")</f>
        <v>0.15</v>
      </c>
      <c r="J60" s="6">
        <f>IF(OR(ER60=$ER$3,EW60=$EW$2,EW60=$EW$3,EW60=$EW$4,EY60&gt;0,EU60&gt;0,EZ60&gt;0,FD60&gt;0,FF60&gt;0,FG60&gt;0,FI60&gt;0,FE60&gt;0),SM_3.1,"")</f>
        <v>0.3</v>
      </c>
      <c r="K60" s="6" t="str">
        <f>IF(OR(EZ60&gt;0,FD60&gt;0,FF60&gt;0,FG60&gt;0,FI60&gt;0,FE60&gt;0),SM_3.2,"")</f>
        <v/>
      </c>
      <c r="L60" s="38">
        <f>IF(OR(ER60=$ER$1,ER60=$ER$3,ER60=$ER$6,ER60=$ER$7,EV60&gt;0,EW60=$EW$2,EW60=$EW$3,EW60=$EW$4,EY60&gt;0,EU60&gt;0,EZ60&gt;0,FD60&gt;0,FF60&gt;0,FG60&gt;0,FI60&gt;0,FE60&gt;0),SM_3.3,"")</f>
        <v>0.4</v>
      </c>
      <c r="M60" s="6" t="str">
        <f>IF(OR(ES60&gt;0,EU60&gt;1),SM_4.1,"")</f>
        <v/>
      </c>
      <c r="N60" s="6" t="str">
        <f>IF(OR(EZ60&gt;0,FD60=$FD$2,FF60=$FF$2,FF60=$FF$4,FF60=$FF$6,FF60=$FF$8,FG60&gt;0,FI60&gt;0,FE60&gt;0),SM_4.2,"")</f>
        <v/>
      </c>
      <c r="O60" s="6" t="str">
        <f>IF(OR(EZ60&gt;0,FD60=$FD$2,FE60=$FE$2,FE60=$FE$4,FE60=$FE$6,FE60=$FE$8,FF60=$FF$2,FF60=$FF$4,FF60=$FF$6,FF60=$FF$8,FG60=$FG$2,FG60=$FG$4,FG60=$FG$6,FG60=$FG$8,FI60=$FI$2,FI60=$FI$4,FI60=$FI$6,FI60=$FI$8),SM_4.3,"")</f>
        <v/>
      </c>
      <c r="P60" s="6" t="str">
        <f>IF(OR(FD60&gt;0,FI60&gt;0),SM_4.4,"")</f>
        <v/>
      </c>
      <c r="Q60" s="38" t="str">
        <f>IF(OR(FQ60=$FQ$2,FQ60=$FQ$1),SM_4.5,"")</f>
        <v/>
      </c>
      <c r="R60" s="6" t="str">
        <f>IF(OR(ET60&gt;0),SM_5.1,"")</f>
        <v/>
      </c>
      <c r="S60" s="6">
        <f>IF(OR(FB60&gt;0),SM_5.2,"")</f>
        <v>0.2</v>
      </c>
      <c r="T60" s="6" t="str">
        <f>IF(OR(FR60=$FR$1,FR60=$FR$2),SM_5.3,"")</f>
        <v/>
      </c>
      <c r="U60" s="38" t="str">
        <f>IF(OR(FY60&gt;0),SM_5.4,"")</f>
        <v/>
      </c>
      <c r="V60" s="94" t="str">
        <f>IF(COUNTIF(F60:U60,"&lt;1")=16,"5",IF(COUNTIF(F60:Q60,"&lt;1")=12,"4",IF(COUNTIF(F60:L60,"&lt;1")=7,"3",IF(COUNTIF(F60:I60,"&lt;1")=4,"2","1"))))</f>
        <v>1</v>
      </c>
      <c r="W60" s="129">
        <f>IF(V60="1",SUM(F60:I60)+1,IF(V60="2",SUM(J60:L60)+2,IF(V60="3",SUM(M60:Q60)+3,IF(V60="4",SUM(R60:U60)+4,5))))</f>
        <v>1.35</v>
      </c>
      <c r="X60" s="5" t="str">
        <f>IF(OR(EO60&gt;0,EP60&gt;0,EQ60&gt;0,ER60=$ER$1,ER60=$ER$2,ER60=$ER$3,ER60=$ER$4,ER60=$ER$6,ER60=$ER$7,ER60=$ER$8,ES60&gt;0,ET60&gt;0,EV60&gt;0,EZ60&gt;0,FD60&gt;0,FF60&gt;0,FG60&gt;0,FI60&gt;0,FE60&gt;0),SS_2.1,"")</f>
        <v/>
      </c>
      <c r="Y60" s="5">
        <f>IF(OR(EO60=$EO$1,ER60=$ER$1,ER60=$ER$6,ER60=$ER$7,ER60=$ER$8,FJ60&gt;0),SS_2.2,"")</f>
        <v>0.3</v>
      </c>
      <c r="Z60" s="38">
        <f>IF(OR(FJ60&gt;0,FO60&gt;0),SS_2.3,"")</f>
        <v>0.5</v>
      </c>
      <c r="AA60" s="5">
        <f>IF(OR(FN60&gt;0,FJ60=$FJ$2,FJ60=$FJ$3),SS_3.1,"")</f>
        <v>0.2</v>
      </c>
      <c r="AB60" s="6">
        <f>IF(OR(FK60&gt;0),SS_3.2,"")</f>
        <v>0.4</v>
      </c>
      <c r="AC60" s="38" t="str">
        <f>IF(OR(ES60&gt;0,ER60=$ER$1,ER60=$ER$4,ER60=$ER$8,FL60&gt;0),SS_3.3,"")</f>
        <v/>
      </c>
      <c r="AD60" s="6" t="str">
        <f>IF(AND(FK60&gt;0,FJ60=$FJ$2,FJ60=$FJ$3),SS_4.1,"")</f>
        <v/>
      </c>
      <c r="AE60" s="6">
        <f>IF(OR(FJ60=$FJ$2,FJ60=$FJ$3,EZ60&gt;0,FN60&gt;0),SS_4.2,"")</f>
        <v>0.2</v>
      </c>
      <c r="AF60" s="6">
        <f>IF(OR(EU60&gt;0,EW60=$EW$2,EW60=$EW$3,EW60=$EW$4,EY60&gt;0,EZ60&gt;0),SS_4.3,"")</f>
        <v>0.2</v>
      </c>
      <c r="AG60" s="6">
        <f>IF(OR(FJ60=$FJ$3,FQ60&gt;0,EZ60&gt;0),SS_4.4,"")</f>
        <v>0.1</v>
      </c>
      <c r="AH60" s="6" t="str">
        <f>IF(OR(FE60&gt;0,FF60&gt;0,FG60&gt;0,FD60&gt;0,EZ60&gt;0,FI60&gt;0),SS_4.5,"")</f>
        <v/>
      </c>
      <c r="AI60" s="38" t="str">
        <f>IF(OR(EV60&gt;0,FZ60&gt;0,FH60&gt;0,FD60&gt;0,FI60&gt;0),SS_4.6,"")</f>
        <v/>
      </c>
      <c r="AJ60" s="5" t="str">
        <f>IF(OR(FK60=$FK$3,FZ60=$FZ$1),SS_5.1,"")</f>
        <v/>
      </c>
      <c r="AK60" s="6" t="str">
        <f>IF(OR(FZ60=$FZ$1,FZ60=$FZ$2,FZ60=$FZ$4,FZ60=$FZ$5,FZ60=$FZ$7),SS_5.2,"")</f>
        <v/>
      </c>
      <c r="AL60" s="6" t="str">
        <f>IF(OR(FZ60=$FZ$4,FY60&gt;0,ER60=$ER$8),SS_5.3,"")</f>
        <v/>
      </c>
      <c r="AM60" s="6" t="str">
        <f>IF(FP60&gt;0,SS_5.4,"")</f>
        <v/>
      </c>
      <c r="AN60" s="94" t="str">
        <f>IF(COUNTIF(X60:AM60,"&lt;1")=16,"5",IF(COUNTIF(X60:AI60,"&lt;1")=12,"4",IF(COUNTIF(X60:AC60,"&lt;1")=6,"3",IF(COUNTIF(X60:Z60,"&lt;1")=3,"2","1"))))</f>
        <v>1</v>
      </c>
      <c r="AO60" s="129">
        <f>IF(AN60="1",SUM(X60:Z60)+1,IF(AN60="2",SUM(AA60:AC60)+2,IF(AN60="3",SUM(AD60:AI60)+3,IF(AN60="4",SUM(AJ60:AM60)+4,5))))</f>
        <v>1.8</v>
      </c>
      <c r="AP60" s="5" t="str">
        <f>IF(OR(ES60&gt;0,ER60=$ER$1,EO60&gt;0,EP60&gt;0,EQ60&gt;0,EU60&gt;0,EV60&gt;0,FV60&gt;0,FD60&gt;0),CM2.1,"")</f>
        <v/>
      </c>
      <c r="AQ60" s="6" t="str">
        <f>IF(OR(ES60&gt;0,ER60=$ER$1,ER60=$ER$5,ER60=$ER$3,ER60=$ER$8,ER60=$ER$9,FS60=$FS$3,FS60=$FS$4),CM2.2,"")</f>
        <v/>
      </c>
      <c r="AR60" s="6" t="str">
        <f>IF(OR(ES60&gt;0,ER60&gt;0,FV60&gt;0),CM2.3,"")</f>
        <v/>
      </c>
      <c r="AS60" s="38" t="str">
        <f>IF(OR(ES60&gt;0,ER60=$ER$1,ER60=$ER$3,ER60=$ER$8,ER60=$ER$9,FT60&gt;0),CM2.4,"")</f>
        <v/>
      </c>
      <c r="AT60" s="6" t="str">
        <f>IF(OR(FS60&gt;0),CM3.1,"")</f>
        <v/>
      </c>
      <c r="AU60" s="6" t="str">
        <f>IF(ER60=$ER$9,CM3.2,"")</f>
        <v/>
      </c>
      <c r="AV60" s="6" t="str">
        <f>IF(OR(FS60=$FS$3,FS60=$FS$4),CM3.3,"")</f>
        <v/>
      </c>
      <c r="AW60" s="6" t="str">
        <f>IF(OR(FQ60=$FQ$1,FQ60=$FQ$4,FR60=$FR$1,FR60=$FR$4),CM3.4,"")</f>
        <v/>
      </c>
      <c r="AX60" s="38" t="str">
        <f>IF(OR(FZ60=$FZ$1,FZ60=$FZ$2,FT60=$FT$3,FT60=$FT$2),CM3.5,"")</f>
        <v/>
      </c>
      <c r="AY60" s="6" t="str">
        <f>IF(OR(FS60&gt;0),CM4.1,"")</f>
        <v/>
      </c>
      <c r="AZ60" s="6" t="str">
        <f>IF(OR(FV60=$FV$2),CM4.2,"")</f>
        <v/>
      </c>
      <c r="BA60" s="38" t="str">
        <f>IF(OR(FZ60&gt;0,FT60=$FT$3),CM4.3,"")</f>
        <v/>
      </c>
      <c r="BB60" s="6" t="str">
        <f>IF(OR(FT60=$FT$3,FV60=$FV$3),CM5.1,"")</f>
        <v/>
      </c>
      <c r="BC60" s="6" t="str">
        <f>IF(OR(AND(FX60&gt;0,FQ60=$FQ$4), AND(FX60&gt;0,FQ60=$FQ$1)),CM5.2,"")</f>
        <v/>
      </c>
      <c r="BD60" s="6" t="str">
        <f>IF(OR(FZ60&gt;0),CM5.3,"")</f>
        <v/>
      </c>
      <c r="BE60" s="38" t="str">
        <f>IF(FU60=$FU$2,CM5.4,"")</f>
        <v/>
      </c>
      <c r="BF60" s="94" t="str">
        <f>IF(COUNTIF(AP60:BE60,"&lt;1")=16,"5",IF(COUNTIF(AP60:BA60,"&lt;1")=12,"4",IF(COUNTIF(AP60:AX60,"&lt;1")=9,"3",IF(COUNTIF(AP60:AS60,"&lt;1")=4,"2","1"))))</f>
        <v>1</v>
      </c>
      <c r="BG60" s="129">
        <f>IF(BF60="1",SUM(AP60:AS60)+1,IF(BF60="2",SUM(AT60:AX60)+2,IF(BF60="3",SUM(AY60:BA60)+3,IF(BF60="4",SUM(BB60:BE60)+4,5))))</f>
        <v>1</v>
      </c>
      <c r="BH60" s="5">
        <f>IF(OR(ER60=$ER$1,ER60=$ER$6,ER60=$ER$7,ER60=$ER$9,ES60&gt;0,EX60&gt;0,FD60&gt;0,FZ60&gt;0,EW60&gt;0,EY60&gt;0,EZ60&gt;0,EV60&gt;0,EU60&gt;0,FE60&gt;0,FF60&gt;0,FG60&gt;0,FI60&gt;0),SRM2.1,"")</f>
        <v>0.4</v>
      </c>
      <c r="BI60" s="5">
        <f>IF(OR(FD60&gt;0,FZ60&gt;0,ER60=$ER$7,EW60&gt;0,EX60&gt;0,EY60&gt;0,EZ60&gt;0,FE60&gt;0,FF60&gt;0,FG60&gt;0,FI60&gt;0),SRM2.2,"")</f>
        <v>0.4</v>
      </c>
      <c r="BJ60" s="6" t="str">
        <f>IF(OR(FX60&gt;0,FZ60&gt;0),SRM2.3,"")</f>
        <v/>
      </c>
      <c r="BK60" s="6" t="str">
        <f>IF(OR(FF60&gt;0,FD60&gt;0,FE60&gt;0,FZ60&gt;0,FG60&gt;0,FI60&gt;0),SRM2.4,"")</f>
        <v/>
      </c>
      <c r="BL60" s="39" t="str">
        <f>IF(OR(FD60&gt;0,FZ60&gt;0,ER60=$ER$7,FE60&gt;0,FF60&gt;0,FG60&gt;0,FI60&gt;0,FP60&gt;0),SRM3.1,"")</f>
        <v/>
      </c>
      <c r="BM60" s="6">
        <f>IF(OR(FD60&gt;0,FZ60&gt;0,ER60=$ER$7,EW60=$EW$2,EW60=$EW$3,EW60=$EW$4,EX60&gt;0,EY60&gt;0,EZ60&gt;0,FE60&gt;0,FF60&gt;0,FG60&gt;0,FI60&gt;0),SRM3.2,"")</f>
        <v>0.5</v>
      </c>
      <c r="BN60" s="6" t="str">
        <f>IF(OR(FP60&gt;0,FZ60&gt;0),SRM3.3,"")</f>
        <v/>
      </c>
      <c r="BO60" s="40" t="str">
        <f>IF(OR(FZ60&gt;1),SRM4.1,"")</f>
        <v/>
      </c>
      <c r="BP60" s="6" t="str">
        <f>IF(OR(ER60=$ER$8,ER60=$ER$9,EV60&gt;0,FQ60&gt;0,FR60&gt;0),SRM4.2,"")</f>
        <v/>
      </c>
      <c r="BQ60" s="6" t="str">
        <f>IF(OR(FW60&gt;0),SRM4.3,"")</f>
        <v/>
      </c>
      <c r="BR60" s="40" t="str">
        <f>IF(OR(GD60&gt;0,GE60&gt;0),SRM5.1,"")</f>
        <v/>
      </c>
      <c r="BS60" s="6" t="str">
        <f>IF(OR(ER60=$ER$8,ER60=$ER$9,FZ60&gt;0),SRM5.2,"")</f>
        <v/>
      </c>
      <c r="BT60" s="6" t="str">
        <f>IF(OR(ER60=$ER$8,ER60=$ER$9,FY60&gt;0,FZ60&gt;0),SRM5.3,"")</f>
        <v/>
      </c>
      <c r="BU60" s="94" t="str">
        <f>IF(COUNTIF(BH60:BT60,"&lt;1")=13,"5",IF(COUNTIF(BH60:BQ60,"&lt;1")=10,"4",IF(COUNTIF(BH60:BN60,"&lt;1")=7,"3",IF(COUNTIF(BH60:BK60,"&lt;1")=4,"2","1"))))</f>
        <v>1</v>
      </c>
      <c r="BV60" s="129">
        <f>IF(BU60="1",SUM(BH60:BK60)+1,IF(BU60="2",SUM(BL60:BN60)+2,IF(BU60="3",SUM(BO60:BQ60)+3,IF(BU60="4",SUM(BR60:BT60)+4,5))))</f>
        <v>1.8</v>
      </c>
      <c r="BW60" s="41">
        <f>IF(OR(EY60=$EY$1,EY60=$EY$4,EY60=$EY$5,EY60=$EY$6,EY60=$EY$7,EZ60&gt;0,FF60=$FF$1,FF60=$FF$2,FF60=$FF$5,FF60=$FF$6,FG60=$FG$1,FG60=$FG$2,FG60=$FG$5,FG60=$FG$6),LHR2.1,"")</f>
        <v>0.4</v>
      </c>
      <c r="BX60" s="6">
        <f>IF(OR(FB60=$FB$1,FB60=$FB$2,FB60=$FB$5,FB60=$FB$6,EZ60&gt;0),LHR2.2,"")</f>
        <v>0.1</v>
      </c>
      <c r="BY60" s="6">
        <f>IF(OR(EY60=$EY$1,EY60=$EY$4,EY60=$EY$5,EY60=$EY$6,EY60=$EY$7,EZ60&gt;0,FF60=$FF$1,FF60=$FF$2,FF60=$FF$5,FF60=$FF$6,FG60=$FG$1,FG60=$FG$2,FG60=$FG$5,FG60=$FG$6),LHR2.3,"")</f>
        <v>0.25</v>
      </c>
      <c r="BZ60" s="6">
        <f>IF(OR(EY60=$EY$1,EY60=$EY$4,EY60=$EY$5,EY60=$EY$6,EY60=$EY$7,EZ60&gt;0,FF60=$FF$1,FF60=$FF$2,FF60=$FF$5,FF60=$FF$6,FG60=$FG$1,FG60=$FG$2,FG60=$FG$5,FG60=$FG$6),LHR2.4,"")</f>
        <v>0.25</v>
      </c>
      <c r="CA60" s="40">
        <f>IF(OR(EY60=$EY$1,EY60=$EY$5,EY60=$EY$6,EY60=$EY$7,EZ60&gt;0,FF60=$FF$1,FF60=$FF$2,FF60=$FF$5,FF60=$FF$6,FG60=$FG$1,FG60=$FG$2,FG60=$FG$5,FG60=$FG$6),LHR3.1,"")</f>
        <v>0.25</v>
      </c>
      <c r="CB60" s="6">
        <f>IF(OR(FB60=$FB$1,FB60=$FB$5,EZ60&gt;0),LHR3.2,"")</f>
        <v>0.1</v>
      </c>
      <c r="CC60" s="6">
        <f>IF(OR(FB60=$FB$1,FB60=$FB$2,FB60=$FB$5,FB60=$FB$6,EZ60&gt;0),LHR3.3,"")</f>
        <v>0.15</v>
      </c>
      <c r="CD60" s="6" t="str">
        <f>IF(OR(EZ60&gt;0,GA60=$GA$1,FF60=$FF$5,FF60=$FF$6,FF60=$FF$1,FF60=$FF$2,GA60=$GA$2,GA60=$GA$3,GA60=$GA$4),LHR3.4,"")</f>
        <v/>
      </c>
      <c r="CE60" s="6" t="str">
        <f>IF(OR(EZ60&gt;0,GB60=$GB$1,FG60=$FG$5,FG60=$FG$6,FG60=$FG$1,FG60=$FG$2,GB60=$GB$2,GB60=$GB$3,GB60=$GB$4),LHR3.5,"")</f>
        <v/>
      </c>
      <c r="CF60" s="6">
        <f>IF(OR(EY60=$EY$1,EY60=$EY$4,EY60=$EY$5,EY60=$EY$6,EY60=$EY$7,EZ60&gt;0),LHR3.6,"")</f>
        <v>0.05</v>
      </c>
      <c r="CG60" s="6" t="str">
        <f>IF(OR(EZ60&gt;0,FC60=$FC$1,FC60=$FC$2,FC60=$FC$3,FC60=$FC$4),LHR3.7,"")</f>
        <v/>
      </c>
      <c r="CH60" s="6" t="str">
        <f>IF(OR(GD60=$GD$1,GD60=$GD$3,EZ60&gt;0),LHR3.8,"")</f>
        <v/>
      </c>
      <c r="CI60" s="6" t="str">
        <f>IF(OR(EZ60&gt;0,FF60=$FF$2,FF60=$FF$6,FE60=$FE$2,FE60=$FE$6,FI60=$FI$2,FI60=$FI$6,FG60=$FG$2,FG60=$FG$6),LHR3.9,"")</f>
        <v/>
      </c>
      <c r="CJ60" s="6" t="str">
        <f>IF(OR(EZ60&gt;0,FA60&gt;0),LHR3.10,"")</f>
        <v/>
      </c>
      <c r="CK60" s="40">
        <f>IF(OR(EY60=$EY$1,EY60=$EY$6,EY60=$EY$7,EZ60&gt;0,FF60=$FF$1,FF60=$FF$2,FF60=$FF$5,FF60=$FF$6,FG60=$FG$1,FG60=$FG$2,FG60=$FG$5,FG60=$FG$6),LHR4.1,"")</f>
        <v>0.15</v>
      </c>
      <c r="CL60" s="6">
        <f>IF(OR(FB60=$FB$1,FB60=$FB$5,EZ60&gt;0),LHR4.2,"")</f>
        <v>0.15</v>
      </c>
      <c r="CM60" s="6" t="str">
        <f>IF(OR(EZ60&gt;0,GA60=$GA$2,GA60=$GA$4),LHR4.3,"")</f>
        <v/>
      </c>
      <c r="CN60" s="6" t="str">
        <f>IF(OR(EZ60&gt;0,GB60=$GB$2,GB60=$GB$4),LHR4.4,"")</f>
        <v/>
      </c>
      <c r="CO60" s="6" t="str">
        <f>IF(OR(EZ60&gt;0,FC60=$FC$1,FC60=$FC$3,FC60=$FC$4),LHR4.5,"")</f>
        <v/>
      </c>
      <c r="CP60" s="6" t="str">
        <f>IF(OR(GE60=$GE$1,GE60=$GE$2,GE60=$GE$4,GE60=$GE$5),LHR4.6,"")</f>
        <v/>
      </c>
      <c r="CQ60" s="6" t="str">
        <f>IF(OR(EZ60&gt;0,FF60=$FF$2,FF60=$FF$6,FE60=$FE$2,FE60=$FE$6,FI60=$FI$2,FI60=$FI$6,FG60=$FG$2,FG60=$FG$6),LHR4.7,"")</f>
        <v/>
      </c>
      <c r="CR60" s="6" t="str">
        <f>IF(OR(EZ60&gt;0,FG60=$FG$1,FG60=$FG$2,FG60=$FG$5,FG60=$FG$6),LHR4.8,"")</f>
        <v/>
      </c>
      <c r="CS60" s="6" t="str">
        <f>IF(OR(FE60=$FE$1,FE60=$FE$2,FE60=$FE$5,FE60=$FE$6),LHR4.9,"")</f>
        <v/>
      </c>
      <c r="CT60" s="6" t="str">
        <f>IF(OR(FM60=$FM$1,FM60=$FM$3,EZ60&gt;0),LHR4.10,"")</f>
        <v/>
      </c>
      <c r="CU60" s="6" t="str">
        <f>IF(OR(GF60=$GF$2,GF60=$GF$6),LHR4.11,"")</f>
        <v/>
      </c>
      <c r="CV60" s="6" t="str">
        <f>IF(OR(EO60=$EO$1,EO60=$EO$3),LHR4.12,"")</f>
        <v/>
      </c>
      <c r="CW60" s="40">
        <f>IF(OR(EY60=$EY$1,EY60=$EY$7,EZ60&gt;0,FF60=$FF$1,FF60=$FF$2,FF60=$FF$5,FF60=$FF$6,FG60=$FG$1,FG60=$FG$2,FG60=$FG$5,FG60=$FG$6),LHR5.1,"")</f>
        <v>0.25</v>
      </c>
      <c r="CX60" s="6" t="str">
        <f>IF(AND(FZ60&gt;0,OR(EY60=$EY$1,EY60=$EY$4,EY60=$EY$5,EY60=$EY$6,EY60=$EY$7)),LHR5.2,"")</f>
        <v/>
      </c>
      <c r="CY60" s="6" t="str">
        <f>IF(OR(EZ60&gt;0,FC60=$FC$1,FC60=$FC$4),LHR5.3,"")</f>
        <v/>
      </c>
      <c r="CZ60" s="6" t="str">
        <f>IF(OR(GE60=$GE$1,GE60=$GE$3,GE60=$GE$4,GE60=$GE$6),LHR5.4,"")</f>
        <v/>
      </c>
      <c r="DA60" s="6" t="str">
        <f>IF(OR(EZ60&gt;0,FF60=$FF$2,FF60=$FF$6,FE60=$FE$2,FE60=$FE$6,FI60=$FI$2,FI60=$FI$6,FG60=$FG$2,FG60=$FG$6),LHR5.5,"")</f>
        <v/>
      </c>
      <c r="DB60" s="6" t="str">
        <f>IF(OR(FG60=$FG$2,FG60=$FG$6),LHR5.6,"")</f>
        <v/>
      </c>
      <c r="DC60" s="6" t="str">
        <f>IF(OR(FI60=$FI$1,FI60=$FI$2,FI60=$FI$5,FI60=$FI$6,FY60&gt;0),LHR5.7,"")</f>
        <v/>
      </c>
      <c r="DD60" s="6" t="str">
        <f>IF(OR(GC60=$GC$1,GC60=$GC$2),LHR5.8,"")</f>
        <v/>
      </c>
      <c r="DE60" s="38">
        <f>IF(OR(GF60="",GF60=$GF$3,GF60=$GF$4,GF60=$GF$7,GF60=$GF$8),LHR5.9,"")</f>
        <v>0.05</v>
      </c>
      <c r="DF60" s="7" t="str">
        <f>IF(E60&lt;2009,"N/A",IF(COUNTIF(BW60:DE60,"&lt;1")=35,"5",IF(COUNTIF(BW60:CV60,"&lt;1")=26,"4",IF(COUNTIF(BW60:CJ60,"&lt;1")=14,"3",IF(COUNTIF(BW60:BZ60,"&lt;1")=4,"2","1")))))</f>
        <v>2</v>
      </c>
      <c r="DG60" s="129">
        <f>IF(DF60="N/A","N/A",IF(DF60="1",SUM(BW60:BZ60)+1,IF(DF60="2",SUM(CA60:CJ60)+2,IF(DF60="3",SUM(CK60:CV60)+3,IF(DF60="4",SUM(CW60:DE60)+4,5)))))</f>
        <v>2.5499999999999998</v>
      </c>
      <c r="DH60" s="41">
        <f>IF(OR(EY60=$EY$1,EY60=$EY$8,EZ60&gt;0,FF60=$FF$1,FF60=$FF$2,FF60=$FF$7,FF60=$FF$8,FG60=$FG$1,FG60=$FG$2,FG60=$FG$7,FG60=$FG$8),ES2.1,"")</f>
        <v>0.4</v>
      </c>
      <c r="DI60" s="6">
        <f>IF(OR(FB60=$FB$1,FB60=$FB$2,FB60=$FB$7,FB60=$FB$8,EZ60&gt;0),ES2.2,"")</f>
        <v>0.1</v>
      </c>
      <c r="DJ60" s="6">
        <f>IF(OR(EY60=$EY$1,EY60=$EY$8,EZ60&gt;0,FF60=$FF$1,FF60=$FF$2,FF60=$FF$7,FF60=$FF$8,FG60=$FG$1,FG60=$FG$2,FG60=$FG$7,FG60=$FG$8),ES2.3,"")</f>
        <v>0.25</v>
      </c>
      <c r="DK60" s="6">
        <f>IF(OR(EY60=$EY$1,EY60=$EY$8,EZ60&gt;0,FF60=$FF$1,FF60=$FF$2,FF60=$FF$7,FF60=$FF$8,FG60=$FG$1,FG60=$FG$2,FG60=$FG$7,FG60=$FG$8),ES2.4,"")</f>
        <v>0.25</v>
      </c>
      <c r="DL60" s="40">
        <f>IF(OR(FB60=$FB$1,FB60=$FB$7,EZ60&gt;0),ES3.1,"")</f>
        <v>0.1</v>
      </c>
      <c r="DM60" s="6">
        <f>IF(OR(FB60=$FB$1,FB60=$FB$2,FB60=$FB$7,FB60=$FB$8,EZ60&gt;0),ES3.2,"")</f>
        <v>0.15</v>
      </c>
      <c r="DN60" s="6" t="str">
        <f>IF(OR(EZ60&gt;0,FF60=$FF$1,FF60=$FF$2,FF60=$FF$7,FF60=$FF$8,GA60=$GA$1,GA60=$GA$2,GA60=$GA$5,GA60=$GA$6),ES3.3,"")</f>
        <v/>
      </c>
      <c r="DO60" s="6" t="str">
        <f>IF(OR(EZ60&gt;0,FG60=$FG$1,FG60=$FG$2,FG60=$FG$7,FG60=$FG$8,GB60=$GB$1,GB60=$GB$2,GB60=$GB$5,GB60=$GB$6),ES3.4,"")</f>
        <v/>
      </c>
      <c r="DP60" s="6">
        <f>IF(OR(EY60=$EY$1,EY60=$EY$8,EZ60&gt;0),ES3.5,"")</f>
        <v>0.25</v>
      </c>
      <c r="DQ60" s="6" t="str">
        <f>IF(OR(EZ60&gt;0,FC60=$FC$1,FC60=$FC$5),ES3.6,"")</f>
        <v/>
      </c>
      <c r="DR60" s="6" t="str">
        <f>IF(OR(GD60=$GD$1,GD60=$GD$4,EZ60&gt;0),ES3.7,"")</f>
        <v/>
      </c>
      <c r="DS60" s="6" t="str">
        <f>IF(OR(EZ60&gt;0,FF60=$FF$2,FF60=$FF$8,FE60=$FE$2,FE60=$FE$8,FI60=$FI$2,FI60=$FI$8,FG60=$FG$2,FG60=$FG$8),ES3.8,"")</f>
        <v/>
      </c>
      <c r="DT60" s="6" t="str">
        <f>IF(OR(EZ60&gt;0),ES3.9,"")</f>
        <v/>
      </c>
      <c r="DU60" s="40">
        <f>IF(OR(FB60=$FB$1,FB60=$FB$7,EZ60&gt;0),ES4.1,"")</f>
        <v>0.2</v>
      </c>
      <c r="DV60" s="6" t="str">
        <f>IF(OR(EZ60&gt;0,GA60=$GA$2,GA60=$GA$6),ES4.2,"")</f>
        <v/>
      </c>
      <c r="DW60" s="6" t="str">
        <f>IF(OR(EZ60&gt;0,GB60=$GB$2,GB60=$GB$6),ES4.3,"")</f>
        <v/>
      </c>
      <c r="DX60" s="6" t="str">
        <f>IF(OR(GE60=$GE$1,GE60=$GE$2,GE60=$GE$7,GE60=$GE$8),ES4.4,"")</f>
        <v/>
      </c>
      <c r="DY60" s="6" t="str">
        <f>IF(OR(EZ60&gt;0,FF60=$FF$2,FF60=$FF$8,FE60=$FE$2,FE60=$FE$8,FI60=$FI$2,FI60=$FI$8,FG60=$FG$2,FG60=$FG$8),ES4.5,"")</f>
        <v/>
      </c>
      <c r="DZ60" s="6" t="str">
        <f>IF(OR(EZ60&gt;0,FG60=$FG$1,FG60=$FG$2,FG60=$FG$7,FG60=$FG$8),ES4.6,"")</f>
        <v/>
      </c>
      <c r="EA60" s="6" t="str">
        <f>IF(OR(FE60=$FE$1,FE60=$FE$2,FE60=$FE$7,FE60=$FE$8),ES4.7,"")</f>
        <v/>
      </c>
      <c r="EB60" s="6" t="str">
        <f>IF(OR(FM60=$FM$1,FM60=$FM$4,EZ60&gt;0),ES4.8,"")</f>
        <v/>
      </c>
      <c r="EC60" s="6" t="str">
        <f>IF(OR(GF60=$GF$2,GF60=$GF$8),ES4.9,"")</f>
        <v/>
      </c>
      <c r="ED60" s="6" t="str">
        <f>IF(OR(EO60=$EO$1,EO60=$EO$3),ES4.10,"")</f>
        <v/>
      </c>
      <c r="EE60" s="40" t="str">
        <f>IF(OR(AND(FZ60&gt;0,EY60=$EY$1), AND(FZ60&gt;0,EY60=$EY$8)),ES5.1,"")</f>
        <v/>
      </c>
      <c r="EF60" s="6" t="str">
        <f>IF(OR(GE60=$GE$1,GE60=$GE$3,GE60=$GE$7,GE60=$GE$9),ES5.2,"")</f>
        <v/>
      </c>
      <c r="EG60" s="6" t="str">
        <f>IF(OR(EZ60&gt;0,FF60=$FF$2,FF60=$FF$8,FE60=$FE$2,FE60=$FE$8,FI60=$FI$2,FI60=$FI$8,FG60=$FG$2,FG60=$FG$8),ES5.3,"")</f>
        <v/>
      </c>
      <c r="EH60" s="6" t="str">
        <f>IF(OR(FG60=$FG$2,FG60=$FG$8),ES5.4,"")</f>
        <v/>
      </c>
      <c r="EI60" s="6" t="str">
        <f>IF(OR(FI60=$FI$1,FI60=$FI$2,FI60=$FI$7,FI60=$FI$8,FY60&gt;0),ES5.5,"")</f>
        <v/>
      </c>
      <c r="EJ60" s="6" t="str">
        <f>IF(OR(GC60=$GC$1,GC60=$GC$3),ES5.6,"")</f>
        <v/>
      </c>
      <c r="EK60" s="38">
        <f>IF(OR(GF60="",GF60=$GF$3,GF60=$GF$4,GF60=$GF$5,GF60=$GF$6),ES5.7,"")</f>
        <v>0.1</v>
      </c>
      <c r="EL60" s="104" t="str">
        <f>IF(E60&lt;2010,"N/A",IF(COUNTIF(DH60:EK60,"&lt;1")=30,"5",IF(COUNTIF(DH60:ED60,"&lt;1")=23,"4",IF(COUNTIF(DH60:DT60,"&lt;1")=13,"3",IF(COUNTIF(DH60:DK60,"&lt;1")=4,"2","1")))))</f>
        <v>2</v>
      </c>
      <c r="EM60" s="129">
        <f>IF(EL60="N/A","N/A",IF(EL60="1",SUM(DH60:DK60)+1,IF(EL60="2",SUM(DL60:DT60)+2,IF(EL60="3",SUM(DU60:ED60)+3,IF(EL60="4",SUM(EE60:EK60)+4,5)))))</f>
        <v>2.5</v>
      </c>
      <c r="EN60" s="1"/>
      <c r="EO60" s="43"/>
      <c r="EP60" s="1"/>
      <c r="EQ60" s="1"/>
      <c r="ER60" s="43"/>
      <c r="ES60" s="1"/>
      <c r="ET60" s="1"/>
      <c r="EV60" s="44"/>
      <c r="EW60" s="42" t="s">
        <v>33</v>
      </c>
      <c r="EY60" s="42" t="s">
        <v>5</v>
      </c>
      <c r="FB60" s="42" t="s">
        <v>6</v>
      </c>
      <c r="FC60" s="44"/>
      <c r="FE60" s="1"/>
      <c r="FI60" s="44"/>
      <c r="FJ60" s="42" t="s">
        <v>103</v>
      </c>
      <c r="FK60" s="1" t="s">
        <v>7</v>
      </c>
      <c r="FL60" s="1"/>
      <c r="FM60" s="1"/>
      <c r="FN60" s="1"/>
      <c r="FO60" s="1"/>
      <c r="FT60" s="1"/>
      <c r="FU60" s="1" t="s">
        <v>7</v>
      </c>
      <c r="FX60" s="44"/>
      <c r="FY60" s="1"/>
      <c r="FZ60" s="44"/>
      <c r="GA60" s="43"/>
      <c r="GB60" s="1"/>
      <c r="GC60" s="44"/>
      <c r="GF60" s="45"/>
      <c r="GG60" s="74"/>
      <c r="GH60" s="42">
        <f>COUNTIF(EO60:GF60,"*")</f>
        <v>6</v>
      </c>
    </row>
    <row r="61" spans="1:193" s="42" customFormat="1" x14ac:dyDescent="0.25">
      <c r="A61" s="42" t="e">
        <f>VLOOKUP(C61,Sheet1!$A$1:$B$65,2,)</f>
        <v>#N/A</v>
      </c>
      <c r="B61" s="46" t="s">
        <v>328</v>
      </c>
      <c r="C61" s="47" t="s">
        <v>329</v>
      </c>
      <c r="D61" s="47"/>
      <c r="E61" s="61">
        <v>2013</v>
      </c>
      <c r="F61" s="5">
        <f>IF(OR(ER61=$ER$1,ER61=$ER$2,ER61=$ER$3,ER61=$ER$6,ER61=$ER$7,ES61&gt;0,EW61&gt;0,EY61&gt;0,EU61&gt;0,EZ61&gt;0,FD61&gt;0,FF61&gt;0,FG61&gt;0,FI61&gt;0,FE61&gt;0),SM_2.1,"")</f>
        <v>0.2</v>
      </c>
      <c r="G61" s="5">
        <f>IF(OR(EO61=$EO$4,EQ61&gt;0,ER61=$ER$1, ER61=$ER$2,ER61=$ER$3,ER61=$ER$4,ES61&gt;0,EV61&gt;0,EZ61&gt;0,FD61&gt;0,FF61&gt;0,FG61&gt;0,FI61&gt;0,FE61&gt;0),SM_2.2,"")</f>
        <v>0.35</v>
      </c>
      <c r="H61" s="6">
        <f>IF(OR(EO61&gt;0,EP61&gt;0,EQ61&gt;0,ER61=$ER$1,ER61=$ER$2,ER61=$ER$3,ER61=$ER$4,ER61=$ER$6,ER61=$ER$7,ES61&gt;0,ET61&gt;0,EV61&gt;0,EZ61&gt;0,FD61&gt;0,FF61&gt;0,FG61&gt;0,FI61&gt;0,FE61&gt;0),SM_2.3,"")</f>
        <v>0.3</v>
      </c>
      <c r="I61" s="38">
        <f>IF(OR(ER61=$ER$1,ER61=$ER$2,ER61=$ER$3,ER61=$ER$6,ER61=$ER$7,ES61&gt;0,EW61=$EW$2,EW61=$EW$3,EW61=$EW$4,EY61&gt;0,EU61&gt;0,EZ61&gt;0,FD61&gt;0,FF61&gt;0,FG61&gt;0,FI61&gt;0,FE61&gt;0),SM_2.4,"")</f>
        <v>0.15</v>
      </c>
      <c r="J61" s="6" t="str">
        <f>IF(OR(ER61=$ER$3,EW61=$EW$2,EW61=$EW$3,EW61=$EW$4,EY61&gt;0,EU61&gt;0,EZ61&gt;0,FD61&gt;0,FF61&gt;0,FG61&gt;0,FI61&gt;0,FE61&gt;0),SM_3.1,"")</f>
        <v/>
      </c>
      <c r="K61" s="6" t="str">
        <f>IF(OR(EZ61&gt;0,FD61&gt;0,FF61&gt;0,FG61&gt;0,FI61&gt;0,FE61&gt;0),SM_3.2,"")</f>
        <v/>
      </c>
      <c r="L61" s="38" t="str">
        <f>IF(OR(ER61=$ER$1,ER61=$ER$3,ER61=$ER$6,ER61=$ER$7,EV61&gt;0,EW61=$EW$2,EW61=$EW$3,EW61=$EW$4,EY61&gt;0,EU61&gt;0,EZ61&gt;0,FD61&gt;0,FF61&gt;0,FG61&gt;0,FI61&gt;0,FE61&gt;0),SM_3.3,"")</f>
        <v/>
      </c>
      <c r="M61" s="6">
        <f>IF(OR(ES61&gt;0,EU61&gt;1),SM_4.1,"")</f>
        <v>0.2</v>
      </c>
      <c r="N61" s="6" t="str">
        <f>IF(OR(EZ61&gt;0,FD61=$FD$2,FF61=$FF$2,FF61=$FF$4,FF61=$FF$6,FF61=$FF$8,FG61&gt;0,FI61&gt;0,FE61&gt;0),SM_4.2,"")</f>
        <v/>
      </c>
      <c r="O61" s="6" t="str">
        <f>IF(OR(EZ61&gt;0,FD61=$FD$2,FE61=$FE$2,FE61=$FE$4,FE61=$FE$6,FE61=$FE$8,FF61=$FF$2,FF61=$FF$4,FF61=$FF$6,FF61=$FF$8,FG61=$FG$2,FG61=$FG$4,FG61=$FG$6,FG61=$FG$8,FI61=$FI$2,FI61=$FI$4,FI61=$FI$6,FI61=$FI$8),SM_4.3,"")</f>
        <v/>
      </c>
      <c r="P61" s="6" t="str">
        <f>IF(OR(FD61&gt;0,FI61&gt;0),SM_4.4,"")</f>
        <v/>
      </c>
      <c r="Q61" s="38" t="str">
        <f>IF(OR(FQ61=$FQ$2,FQ61=$FQ$1),SM_4.5,"")</f>
        <v/>
      </c>
      <c r="R61" s="6" t="str">
        <f>IF(OR(ET61&gt;0),SM_5.1,"")</f>
        <v/>
      </c>
      <c r="S61" s="6" t="str">
        <f>IF(OR(FB61&gt;0),SM_5.2,"")</f>
        <v/>
      </c>
      <c r="T61" s="6" t="str">
        <f>IF(OR(FR61=$FR$1,FR61=$FR$2),SM_5.3,"")</f>
        <v/>
      </c>
      <c r="U61" s="38" t="str">
        <f>IF(OR(FY61&gt;0),SM_5.4,"")</f>
        <v/>
      </c>
      <c r="V61" s="94" t="str">
        <f>IF(COUNTIF(F61:U61,"&lt;1")=16,"5",IF(COUNTIF(F61:Q61,"&lt;1")=12,"4",IF(COUNTIF(F61:L61,"&lt;1")=7,"3",IF(COUNTIF(F61:I61,"&lt;1")=4,"2","1"))))</f>
        <v>2</v>
      </c>
      <c r="W61" s="129">
        <f>IF(V61="1",SUM(F61:I61)+1,IF(V61="2",SUM(J61:L61)+2,IF(V61="3",SUM(M61:Q61)+3,IF(V61="4",SUM(R61:U61)+4,5))))</f>
        <v>2</v>
      </c>
      <c r="X61" s="5">
        <f>IF(OR(EO61&gt;0,EP61&gt;0,EQ61&gt;0,ER61=$ER$1,ER61=$ER$2,ER61=$ER$3,ER61=$ER$4,ER61=$ER$6,ER61=$ER$7,ER61=$ER$8,ES61&gt;0,ET61&gt;0,EV61&gt;0,EZ61&gt;0,FD61&gt;0,FF61&gt;0,FG61&gt;0,FI61&gt;0,FE61&gt;0),SS_2.1,"")</f>
        <v>0.2</v>
      </c>
      <c r="Y61" s="5">
        <f>IF(OR(EO61=$EO$1,ER61=$ER$1,ER61=$ER$6,ER61=$ER$7,ER61=$ER$8,FJ61&gt;0),SS_2.2,"")</f>
        <v>0.3</v>
      </c>
      <c r="Z61" s="38">
        <f>IF(OR(FJ61&gt;0,FO61&gt;0),SS_2.3,"")</f>
        <v>0.5</v>
      </c>
      <c r="AA61" s="5" t="str">
        <f>IF(OR(FN61&gt;0,FJ61=$FJ$2,FJ61=$FJ$3),SS_3.1,"")</f>
        <v/>
      </c>
      <c r="AB61" s="6" t="str">
        <f>IF(OR(FK61&gt;0),SS_3.2,"")</f>
        <v/>
      </c>
      <c r="AC61" s="38">
        <f>IF(OR(ES61&gt;0,ER61=$ER$1,ER61=$ER$4,ER61=$ER$8,FL61&gt;0),SS_3.3,"")</f>
        <v>0.4</v>
      </c>
      <c r="AD61" s="6" t="str">
        <f>IF(AND(FK61&gt;0,FJ61=$FJ$2,FJ61=$FJ$3),SS_4.1,"")</f>
        <v/>
      </c>
      <c r="AE61" s="6" t="str">
        <f>IF(OR(FJ61=$FJ$2,FJ61=$FJ$3,EZ61&gt;0,FN61&gt;0),SS_4.2,"")</f>
        <v/>
      </c>
      <c r="AF61" s="6" t="str">
        <f>IF(OR(EU61&gt;0,EW61=$EW$2,EW61=$EW$3,EW61=$EW$4,EY61&gt;0,EZ61&gt;0),SS_4.3,"")</f>
        <v/>
      </c>
      <c r="AG61" s="6" t="str">
        <f>IF(OR(FJ61=$FJ$3,FQ61&gt;0,EZ61&gt;0),SS_4.4,"")</f>
        <v/>
      </c>
      <c r="AH61" s="6" t="str">
        <f>IF(OR(FE61&gt;0,FF61&gt;0,FG61&gt;0,FD61&gt;0,EZ61&gt;0,FI61&gt;0),SS_4.5,"")</f>
        <v/>
      </c>
      <c r="AI61" s="38" t="str">
        <f>IF(OR(EV61&gt;0,FZ61&gt;0,FH61&gt;0,FD61&gt;0,FI61&gt;0),SS_4.6,"")</f>
        <v/>
      </c>
      <c r="AJ61" s="5" t="str">
        <f>IF(OR(FK61=$FK$3,FZ61=$FZ$1),SS_5.1,"")</f>
        <v/>
      </c>
      <c r="AK61" s="6" t="str">
        <f>IF(OR(FZ61=$FZ$1,FZ61=$FZ$2,FZ61=$FZ$4,FZ61=$FZ$5,FZ61=$FZ$7),SS_5.2,"")</f>
        <v/>
      </c>
      <c r="AL61" s="6" t="str">
        <f>IF(OR(FZ61=$FZ$4,FY61&gt;0,ER61=$ER$8),SS_5.3,"")</f>
        <v/>
      </c>
      <c r="AM61" s="6" t="str">
        <f>IF(FP61&gt;0,SS_5.4,"")</f>
        <v/>
      </c>
      <c r="AN61" s="94" t="str">
        <f>IF(COUNTIF(X61:AM61,"&lt;1")=16,"5",IF(COUNTIF(X61:AI61,"&lt;1")=12,"4",IF(COUNTIF(X61:AC61,"&lt;1")=6,"3",IF(COUNTIF(X61:Z61,"&lt;1")=3,"2","1"))))</f>
        <v>2</v>
      </c>
      <c r="AO61" s="129">
        <f>IF(AN61="1",SUM(X61:Z61)+1,IF(AN61="2",SUM(AA61:AC61)+2,IF(AN61="3",SUM(AD61:AI61)+3,IF(AN61="4",SUM(AJ61:AM61)+4,5))))</f>
        <v>2.4</v>
      </c>
      <c r="AP61" s="5">
        <f>IF(OR(ES61&gt;0,ER61=$ER$1,EO61&gt;0,EP61&gt;0,EQ61&gt;0,EU61&gt;0,EV61&gt;0,FV61&gt;0,FD61&gt;0),CM2.1,"")</f>
        <v>0.25</v>
      </c>
      <c r="AQ61" s="6">
        <f>IF(OR(ES61&gt;0,ER61=$ER$1,ER61=$ER$5,ER61=$ER$3,ER61=$ER$8,ER61=$ER$9,FS61=$FS$3,FS61=$FS$4),CM2.2,"")</f>
        <v>0.25</v>
      </c>
      <c r="AR61" s="6">
        <f>IF(OR(ES61&gt;0,ER61&gt;0,FV61&gt;0),CM2.3,"")</f>
        <v>0.25</v>
      </c>
      <c r="AS61" s="38">
        <f>IF(OR(ES61&gt;0,ER61=$ER$1,ER61=$ER$3,ER61=$ER$8,ER61=$ER$9,FT61&gt;0),CM2.4,"")</f>
        <v>0.25</v>
      </c>
      <c r="AT61" s="6" t="str">
        <f>IF(OR(FS61&gt;0),CM3.1,"")</f>
        <v/>
      </c>
      <c r="AU61" s="6" t="str">
        <f>IF(ER61=$ER$9,CM3.2,"")</f>
        <v/>
      </c>
      <c r="AV61" s="6" t="str">
        <f>IF(OR(FS61=$FS$3,FS61=$FS$4),CM3.3,"")</f>
        <v/>
      </c>
      <c r="AW61" s="6" t="str">
        <f>IF(OR(FQ61=$FQ$1,FQ61=$FQ$4,FR61=$FR$1,FR61=$FR$4),CM3.4,"")</f>
        <v/>
      </c>
      <c r="AX61" s="38" t="str">
        <f>IF(OR(FZ61=$FZ$1,FZ61=$FZ$2,FT61=$FT$3,FT61=$FT$2),CM3.5,"")</f>
        <v/>
      </c>
      <c r="AY61" s="6" t="str">
        <f>IF(OR(FS61&gt;0),CM4.1,"")</f>
        <v/>
      </c>
      <c r="AZ61" s="6" t="str">
        <f>IF(OR(FV61=$FV$2),CM4.2,"")</f>
        <v/>
      </c>
      <c r="BA61" s="38" t="str">
        <f>IF(OR(FZ61&gt;0,FT61=$FT$3),CM4.3,"")</f>
        <v/>
      </c>
      <c r="BB61" s="6" t="str">
        <f>IF(OR(FT61=$FT$3,FV61=$FV$3),CM5.1,"")</f>
        <v/>
      </c>
      <c r="BC61" s="6" t="str">
        <f>IF(OR(AND(FX61&gt;0,FQ61=$FQ$4), AND(FX61&gt;0,FQ61=$FQ$1)),CM5.2,"")</f>
        <v/>
      </c>
      <c r="BD61" s="6" t="str">
        <f>IF(OR(FZ61&gt;0),CM5.3,"")</f>
        <v/>
      </c>
      <c r="BE61" s="38" t="str">
        <f>IF(FU61=$FU$2,CM5.4,"")</f>
        <v/>
      </c>
      <c r="BF61" s="94" t="str">
        <f>IF(COUNTIF(AP61:BE61,"&lt;1")=16,"5",IF(COUNTIF(AP61:BA61,"&lt;1")=12,"4",IF(COUNTIF(AP61:AX61,"&lt;1")=9,"3",IF(COUNTIF(AP61:AS61,"&lt;1")=4,"2","1"))))</f>
        <v>2</v>
      </c>
      <c r="BG61" s="129">
        <f>IF(BF61="1",SUM(AP61:AS61)+1,IF(BF61="2",SUM(AT61:AX61)+2,IF(BF61="3",SUM(AY61:BA61)+3,IF(BF61="4",SUM(BB61:BE61)+4,5))))</f>
        <v>2</v>
      </c>
      <c r="BH61" s="5">
        <f>IF(OR(ER61=$ER$1,ER61=$ER$6,ER61=$ER$7,ER61=$ER$9,ES61&gt;0,EX61&gt;0,FD61&gt;0,FZ61&gt;0,EW61&gt;0,EY61&gt;0,EZ61&gt;0,EV61&gt;0,EU61&gt;0,FE61&gt;0,FF61&gt;0,FG61&gt;0,FI61&gt;0),SRM2.1,"")</f>
        <v>0.4</v>
      </c>
      <c r="BI61" s="5" t="str">
        <f>IF(OR(FD61&gt;0,FZ61&gt;0,ER61=$ER$7,EW61&gt;0,EX61&gt;0,EY61&gt;0,EZ61&gt;0,FE61&gt;0,FF61&gt;0,FG61&gt;0,FI61&gt;0),SRM2.2,"")</f>
        <v/>
      </c>
      <c r="BJ61" s="6">
        <f>IF(OR(FX61&gt;0,FZ61&gt;0),SRM2.3,"")</f>
        <v>0</v>
      </c>
      <c r="BK61" s="6" t="str">
        <f>IF(OR(FF61&gt;0,FD61&gt;0,FE61&gt;0,FZ61&gt;0,FG61&gt;0,FI61&gt;0),SRM2.4,"")</f>
        <v/>
      </c>
      <c r="BL61" s="39" t="str">
        <f>IF(OR(FD61&gt;0,FZ61&gt;0,ER61=$ER$7,FE61&gt;0,FF61&gt;0,FG61&gt;0,FI61&gt;0,FP61&gt;0),SRM3.1,"")</f>
        <v/>
      </c>
      <c r="BM61" s="6" t="str">
        <f>IF(OR(FD61&gt;0,FZ61&gt;0,ER61=$ER$7,EW61=$EW$2,EW61=$EW$3,EW61=$EW$4,EX61&gt;0,EY61&gt;0,EZ61&gt;0,FE61&gt;0,FF61&gt;0,FG61&gt;0,FI61&gt;0),SRM3.2,"")</f>
        <v/>
      </c>
      <c r="BN61" s="6" t="str">
        <f>IF(OR(FP61&gt;0,FZ61&gt;0),SRM3.3,"")</f>
        <v/>
      </c>
      <c r="BO61" s="40" t="str">
        <f>IF(OR(FZ61&gt;1),SRM4.1,"")</f>
        <v/>
      </c>
      <c r="BP61" s="6" t="str">
        <f>IF(OR(ER61=$ER$8,ER61=$ER$9,EV61&gt;0,FQ61&gt;0,FR61&gt;0),SRM4.2,"")</f>
        <v/>
      </c>
      <c r="BQ61" s="6" t="str">
        <f>IF(OR(FW61&gt;0),SRM4.3,"")</f>
        <v/>
      </c>
      <c r="BR61" s="40" t="str">
        <f>IF(OR(GD61&gt;0,GE61&gt;0),SRM5.1,"")</f>
        <v/>
      </c>
      <c r="BS61" s="6" t="str">
        <f>IF(OR(ER61=$ER$8,ER61=$ER$9,FZ61&gt;0),SRM5.2,"")</f>
        <v/>
      </c>
      <c r="BT61" s="6" t="str">
        <f>IF(OR(ER61=$ER$8,ER61=$ER$9,FY61&gt;0,FZ61&gt;0),SRM5.3,"")</f>
        <v/>
      </c>
      <c r="BU61" s="94" t="str">
        <f>IF(COUNTIF(BH61:BT61,"&lt;1")=13,"5",IF(COUNTIF(BH61:BQ61,"&lt;1")=10,"4",IF(COUNTIF(BH61:BN61,"&lt;1")=7,"3",IF(COUNTIF(BH61:BK61,"&lt;1")=4,"2","1"))))</f>
        <v>1</v>
      </c>
      <c r="BV61" s="129">
        <f>IF(BU61="1",SUM(BH61:BK61)+1,IF(BU61="2",SUM(BL61:BN61)+2,IF(BU61="3",SUM(BO61:BQ61)+3,IF(BU61="4",SUM(BR61:BT61)+4,5))))</f>
        <v>1.4</v>
      </c>
      <c r="BW61" s="41" t="str">
        <f>IF(OR(EY61=$EY$1,EY61=$EY$4,EY61=$EY$5,EY61=$EY$6,EY61=$EY$7,EZ61&gt;0,FF61=$FF$1,FF61=$FF$2,FF61=$FF$5,FF61=$FF$6,FG61=$FG$1,FG61=$FG$2,FG61=$FG$5,FG61=$FG$6),LHR2.1,"")</f>
        <v/>
      </c>
      <c r="BX61" s="6" t="str">
        <f>IF(OR(FB61=$FB$1,FB61=$FB$2,FB61=$FB$5,FB61=$FB$6,EZ61&gt;0),LHR2.2,"")</f>
        <v/>
      </c>
      <c r="BY61" s="6" t="str">
        <f>IF(OR(EY61=$EY$1,EY61=$EY$4,EY61=$EY$5,EY61=$EY$6,EY61=$EY$7,EZ61&gt;0,FF61=$FF$1,FF61=$FF$2,FF61=$FF$5,FF61=$FF$6,FG61=$FG$1,FG61=$FG$2,FG61=$FG$5,FG61=$FG$6),LHR2.3,"")</f>
        <v/>
      </c>
      <c r="BZ61" s="6" t="str">
        <f>IF(OR(EY61=$EY$1,EY61=$EY$4,EY61=$EY$5,EY61=$EY$6,EY61=$EY$7,EZ61&gt;0,FF61=$FF$1,FF61=$FF$2,FF61=$FF$5,FF61=$FF$6,FG61=$FG$1,FG61=$FG$2,FG61=$FG$5,FG61=$FG$6),LHR2.4,"")</f>
        <v/>
      </c>
      <c r="CA61" s="40" t="str">
        <f>IF(OR(EY61=$EY$1,EY61=$EY$5,EY61=$EY$6,EY61=$EY$7,EZ61&gt;0,FF61=$FF$1,FF61=$FF$2,FF61=$FF$5,FF61=$FF$6,FG61=$FG$1,FG61=$FG$2,FG61=$FG$5,FG61=$FG$6),LHR3.1,"")</f>
        <v/>
      </c>
      <c r="CB61" s="6" t="str">
        <f>IF(OR(FB61=$FB$1,FB61=$FB$5,EZ61&gt;0),LHR3.2,"")</f>
        <v/>
      </c>
      <c r="CC61" s="6" t="str">
        <f>IF(OR(FB61=$FB$1,FB61=$FB$2,FB61=$FB$5,FB61=$FB$6,EZ61&gt;0),LHR3.3,"")</f>
        <v/>
      </c>
      <c r="CD61" s="6" t="str">
        <f>IF(OR(EZ61&gt;0,GA61=$GA$1,FF61=$FF$5,FF61=$FF$6,FF61=$FF$1,FF61=$FF$2,GA61=$GA$2,GA61=$GA$3,GA61=$GA$4),LHR3.4,"")</f>
        <v/>
      </c>
      <c r="CE61" s="6" t="str">
        <f>IF(OR(EZ61&gt;0,GB61=$GB$1,FG61=$FG$5,FG61=$FG$6,FG61=$FG$1,FG61=$FG$2,GB61=$GB$2,GB61=$GB$3,GB61=$GB$4),LHR3.5,"")</f>
        <v/>
      </c>
      <c r="CF61" s="6" t="str">
        <f>IF(OR(EY61=$EY$1,EY61=$EY$4,EY61=$EY$5,EY61=$EY$6,EY61=$EY$7,EZ61&gt;0),LHR3.6,"")</f>
        <v/>
      </c>
      <c r="CG61" s="6" t="str">
        <f>IF(OR(EZ61&gt;0,FC61=$FC$1,FC61=$FC$2,FC61=$FC$3,FC61=$FC$4),LHR3.7,"")</f>
        <v/>
      </c>
      <c r="CH61" s="6" t="str">
        <f>IF(OR(GD61=$GD$1,GD61=$GD$3,EZ61&gt;0),LHR3.8,"")</f>
        <v/>
      </c>
      <c r="CI61" s="6" t="str">
        <f>IF(OR(EZ61&gt;0,FF61=$FF$2,FF61=$FF$6,FE61=$FE$2,FE61=$FE$6,FI61=$FI$2,FI61=$FI$6,FG61=$FG$2,FG61=$FG$6),LHR3.9,"")</f>
        <v/>
      </c>
      <c r="CJ61" s="6" t="str">
        <f>IF(OR(EZ61&gt;0,FA61&gt;0),LHR3.10,"")</f>
        <v/>
      </c>
      <c r="CK61" s="40" t="str">
        <f>IF(OR(EY61=$EY$1,EY61=$EY$6,EY61=$EY$7,EZ61&gt;0,FF61=$FF$1,FF61=$FF$2,FF61=$FF$5,FF61=$FF$6,FG61=$FG$1,FG61=$FG$2,FG61=$FG$5,FG61=$FG$6),LHR4.1,"")</f>
        <v/>
      </c>
      <c r="CL61" s="6" t="str">
        <f>IF(OR(FB61=$FB$1,FB61=$FB$5,EZ61&gt;0),LHR4.2,"")</f>
        <v/>
      </c>
      <c r="CM61" s="6" t="str">
        <f>IF(OR(EZ61&gt;0,GA61=$GA$2,GA61=$GA$4),LHR4.3,"")</f>
        <v/>
      </c>
      <c r="CN61" s="6" t="str">
        <f>IF(OR(EZ61&gt;0,GB61=$GB$2,GB61=$GB$4),LHR4.4,"")</f>
        <v/>
      </c>
      <c r="CO61" s="6" t="str">
        <f>IF(OR(EZ61&gt;0,FC61=$FC$1,FC61=$FC$3,FC61=$FC$4),LHR4.5,"")</f>
        <v/>
      </c>
      <c r="CP61" s="6" t="str">
        <f>IF(OR(GE61=$GE$1,GE61=$GE$2,GE61=$GE$4,GE61=$GE$5),LHR4.6,"")</f>
        <v/>
      </c>
      <c r="CQ61" s="6" t="str">
        <f>IF(OR(EZ61&gt;0,FF61=$FF$2,FF61=$FF$6,FE61=$FE$2,FE61=$FE$6,FI61=$FI$2,FI61=$FI$6,FG61=$FG$2,FG61=$FG$6),LHR4.7,"")</f>
        <v/>
      </c>
      <c r="CR61" s="6" t="str">
        <f>IF(OR(EZ61&gt;0,FG61=$FG$1,FG61=$FG$2,FG61=$FG$5,FG61=$FG$6),LHR4.8,"")</f>
        <v/>
      </c>
      <c r="CS61" s="6" t="str">
        <f>IF(OR(FE61=$FE$1,FE61=$FE$2,FE61=$FE$5,FE61=$FE$6),LHR4.9,"")</f>
        <v/>
      </c>
      <c r="CT61" s="6" t="str">
        <f>IF(OR(FM61=$FM$1,FM61=$FM$3,EZ61&gt;0),LHR4.10,"")</f>
        <v/>
      </c>
      <c r="CU61" s="6" t="str">
        <f>IF(OR(GF61=$GF$2,GF61=$GF$6),LHR4.11,"")</f>
        <v/>
      </c>
      <c r="CV61" s="6">
        <f>IF(OR(EO61=$EO$1,EO61=$EO$3),LHR4.12,"")</f>
        <v>0.05</v>
      </c>
      <c r="CW61" s="40" t="str">
        <f>IF(OR(EY61=$EY$1,EY61=$EY$7,EZ61&gt;0,FF61=$FF$1,FF61=$FF$2,FF61=$FF$5,FF61=$FF$6,FG61=$FG$1,FG61=$FG$2,FG61=$FG$5,FG61=$FG$6),LHR5.1,"")</f>
        <v/>
      </c>
      <c r="CX61" s="6" t="str">
        <f>IF(AND(FZ61&gt;0,OR(EY61=$EY$1,EY61=$EY$4,EY61=$EY$5,EY61=$EY$6,EY61=$EY$7)),LHR5.2,"")</f>
        <v/>
      </c>
      <c r="CY61" s="6" t="str">
        <f>IF(OR(EZ61&gt;0,FC61=$FC$1,FC61=$FC$4),LHR5.3,"")</f>
        <v/>
      </c>
      <c r="CZ61" s="6" t="str">
        <f>IF(OR(GE61=$GE$1,GE61=$GE$3,GE61=$GE$4,GE61=$GE$6),LHR5.4,"")</f>
        <v/>
      </c>
      <c r="DA61" s="6" t="str">
        <f>IF(OR(EZ61&gt;0,FF61=$FF$2,FF61=$FF$6,FE61=$FE$2,FE61=$FE$6,FI61=$FI$2,FI61=$FI$6,FG61=$FG$2,FG61=$FG$6),LHR5.5,"")</f>
        <v/>
      </c>
      <c r="DB61" s="6" t="str">
        <f>IF(OR(FG61=$FG$2,FG61=$FG$6),LHR5.6,"")</f>
        <v/>
      </c>
      <c r="DC61" s="6" t="str">
        <f>IF(OR(FI61=$FI$1,FI61=$FI$2,FI61=$FI$5,FI61=$FI$6,FY61&gt;0),LHR5.7,"")</f>
        <v/>
      </c>
      <c r="DD61" s="6" t="str">
        <f>IF(OR(GC61=$GC$1,GC61=$GC$2),LHR5.8,"")</f>
        <v/>
      </c>
      <c r="DE61" s="38">
        <f>IF(OR(GF61="",GF61=$GF$3,GF61=$GF$4,GF61=$GF$7,GF61=$GF$8),LHR5.9,"")</f>
        <v>0.05</v>
      </c>
      <c r="DF61" s="7" t="str">
        <f>IF(E61&lt;2009,"N/A",IF(COUNTIF(BW61:DE61,"&lt;1")=35,"5",IF(COUNTIF(BW61:CV61,"&lt;1")=26,"4",IF(COUNTIF(BW61:CJ61,"&lt;1")=14,"3",IF(COUNTIF(BW61:BZ61,"&lt;1")=4,"2","1")))))</f>
        <v>1</v>
      </c>
      <c r="DG61" s="129">
        <f>IF(DF61="N/A","N/A",IF(DF61="1",SUM(BW61:BZ61)+1,IF(DF61="2",SUM(CA61:CJ61)+2,IF(DF61="3",SUM(CK61:CV61)+3,IF(DF61="4",SUM(CW61:DE61)+4,5)))))</f>
        <v>1</v>
      </c>
      <c r="DH61" s="41" t="str">
        <f>IF(OR(EY61=$EY$1,EY61=$EY$8,EZ61&gt;0,FF61=$FF$1,FF61=$FF$2,FF61=$FF$7,FF61=$FF$8,FG61=$FG$1,FG61=$FG$2,FG61=$FG$7,FG61=$FG$8),ES2.1,"")</f>
        <v/>
      </c>
      <c r="DI61" s="6" t="str">
        <f>IF(OR(FB61=$FB$1,FB61=$FB$2,FB61=$FB$7,FB61=$FB$8,EZ61&gt;0),ES2.2,"")</f>
        <v/>
      </c>
      <c r="DJ61" s="6" t="str">
        <f>IF(OR(EY61=$EY$1,EY61=$EY$8,EZ61&gt;0,FF61=$FF$1,FF61=$FF$2,FF61=$FF$7,FF61=$FF$8,FG61=$FG$1,FG61=$FG$2,FG61=$FG$7,FG61=$FG$8),ES2.3,"")</f>
        <v/>
      </c>
      <c r="DK61" s="6" t="str">
        <f>IF(OR(EY61=$EY$1,EY61=$EY$8,EZ61&gt;0,FF61=$FF$1,FF61=$FF$2,FF61=$FF$7,FF61=$FF$8,FG61=$FG$1,FG61=$FG$2,FG61=$FG$7,FG61=$FG$8),ES2.4,"")</f>
        <v/>
      </c>
      <c r="DL61" s="40" t="str">
        <f>IF(OR(FB61=$FB$1,FB61=$FB$7,EZ61&gt;0),ES3.1,"")</f>
        <v/>
      </c>
      <c r="DM61" s="6" t="str">
        <f>IF(OR(FB61=$FB$1,FB61=$FB$2,FB61=$FB$7,FB61=$FB$8,EZ61&gt;0),ES3.2,"")</f>
        <v/>
      </c>
      <c r="DN61" s="6" t="str">
        <f>IF(OR(EZ61&gt;0,FF61=$FF$1,FF61=$FF$2,FF61=$FF$7,FF61=$FF$8,GA61=$GA$1,GA61=$GA$2,GA61=$GA$5,GA61=$GA$6),ES3.3,"")</f>
        <v/>
      </c>
      <c r="DO61" s="6" t="str">
        <f>IF(OR(EZ61&gt;0,FG61=$FG$1,FG61=$FG$2,FG61=$FG$7,FG61=$FG$8,GB61=$GB$1,GB61=$GB$2,GB61=$GB$5,GB61=$GB$6),ES3.4,"")</f>
        <v/>
      </c>
      <c r="DP61" s="6" t="str">
        <f>IF(OR(EY61=$EY$1,EY61=$EY$8,EZ61&gt;0),ES3.5,"")</f>
        <v/>
      </c>
      <c r="DQ61" s="6" t="str">
        <f>IF(OR(EZ61&gt;0,FC61=$FC$1,FC61=$FC$5),ES3.6,"")</f>
        <v/>
      </c>
      <c r="DR61" s="6" t="str">
        <f>IF(OR(GD61=$GD$1,GD61=$GD$4,EZ61&gt;0),ES3.7,"")</f>
        <v/>
      </c>
      <c r="DS61" s="6" t="str">
        <f>IF(OR(EZ61&gt;0,FF61=$FF$2,FF61=$FF$8,FE61=$FE$2,FE61=$FE$8,FI61=$FI$2,FI61=$FI$8,FG61=$FG$2,FG61=$FG$8),ES3.8,"")</f>
        <v/>
      </c>
      <c r="DT61" s="6" t="str">
        <f>IF(OR(EZ61&gt;0),ES3.9,"")</f>
        <v/>
      </c>
      <c r="DU61" s="40" t="str">
        <f>IF(OR(FB61=$FB$1,FB61=$FB$7,EZ61&gt;0),ES4.1,"")</f>
        <v/>
      </c>
      <c r="DV61" s="6" t="str">
        <f>IF(OR(EZ61&gt;0,GA61=$GA$2,GA61=$GA$6),ES4.2,"")</f>
        <v/>
      </c>
      <c r="DW61" s="6" t="str">
        <f>IF(OR(EZ61&gt;0,GB61=$GB$2,GB61=$GB$6),ES4.3,"")</f>
        <v/>
      </c>
      <c r="DX61" s="6" t="str">
        <f>IF(OR(GE61=$GE$1,GE61=$GE$2,GE61=$GE$7,GE61=$GE$8),ES4.4,"")</f>
        <v/>
      </c>
      <c r="DY61" s="6" t="str">
        <f>IF(OR(EZ61&gt;0,FF61=$FF$2,FF61=$FF$8,FE61=$FE$2,FE61=$FE$8,FI61=$FI$2,FI61=$FI$8,FG61=$FG$2,FG61=$FG$8),ES4.5,"")</f>
        <v/>
      </c>
      <c r="DZ61" s="6" t="str">
        <f>IF(OR(EZ61&gt;0,FG61=$FG$1,FG61=$FG$2,FG61=$FG$7,FG61=$FG$8),ES4.6,"")</f>
        <v/>
      </c>
      <c r="EA61" s="6" t="str">
        <f>IF(OR(FE61=$FE$1,FE61=$FE$2,FE61=$FE$7,FE61=$FE$8),ES4.7,"")</f>
        <v/>
      </c>
      <c r="EB61" s="6" t="str">
        <f>IF(OR(FM61=$FM$1,FM61=$FM$4,EZ61&gt;0),ES4.8,"")</f>
        <v/>
      </c>
      <c r="EC61" s="6" t="str">
        <f>IF(OR(GF61=$GF$2,GF61=$GF$8),ES4.9,"")</f>
        <v/>
      </c>
      <c r="ED61" s="6">
        <f>IF(OR(EO61=$EO$1,EO61=$EO$3),ES4.10,"")</f>
        <v>0.05</v>
      </c>
      <c r="EE61" s="40" t="str">
        <f>IF(OR(AND(FZ61&gt;0,EY61=$EY$1), AND(FZ61&gt;0,EY61=$EY$8)),ES5.1,"")</f>
        <v/>
      </c>
      <c r="EF61" s="6" t="str">
        <f>IF(OR(GE61=$GE$1,GE61=$GE$3,GE61=$GE$7,GE61=$GE$9),ES5.2,"")</f>
        <v/>
      </c>
      <c r="EG61" s="6" t="str">
        <f>IF(OR(EZ61&gt;0,FF61=$FF$2,FF61=$FF$8,FE61=$FE$2,FE61=$FE$8,FI61=$FI$2,FI61=$FI$8,FG61=$FG$2,FG61=$FG$8),ES5.3,"")</f>
        <v/>
      </c>
      <c r="EH61" s="6" t="str">
        <f>IF(OR(FG61=$FG$2,FG61=$FG$8),ES5.4,"")</f>
        <v/>
      </c>
      <c r="EI61" s="6" t="str">
        <f>IF(OR(FI61=$FI$1,FI61=$FI$2,FI61=$FI$7,FI61=$FI$8,FY61&gt;0),ES5.5,"")</f>
        <v/>
      </c>
      <c r="EJ61" s="6" t="str">
        <f>IF(OR(GC61=$GC$1,GC61=$GC$3),ES5.6,"")</f>
        <v/>
      </c>
      <c r="EK61" s="38">
        <f>IF(OR(GF61="",GF61=$GF$3,GF61=$GF$4,GF61=$GF$5,GF61=$GF$6),ES5.7,"")</f>
        <v>0.1</v>
      </c>
      <c r="EL61" s="104" t="str">
        <f>IF(E61&lt;2010,"N/A",IF(COUNTIF(DH61:EK61,"&lt;1")=30,"5",IF(COUNTIF(DH61:ED61,"&lt;1")=23,"4",IF(COUNTIF(DH61:DT61,"&lt;1")=13,"3",IF(COUNTIF(DH61:DK61,"&lt;1")=4,"2","1")))))</f>
        <v>1</v>
      </c>
      <c r="EM61" s="129">
        <f>IF(EL61="N/A","N/A",IF(EL61="1",SUM(DH61:DK61)+1,IF(EL61="2",SUM(DL61:DT61)+2,IF(EL61="3",SUM(DU61:ED61)+3,IF(EL61="4",SUM(EE61:EK61)+4,5)))))</f>
        <v>1</v>
      </c>
      <c r="EN61" s="1"/>
      <c r="EO61" s="43" t="s">
        <v>0</v>
      </c>
      <c r="EP61" s="1"/>
      <c r="EQ61" s="1"/>
      <c r="ER61" s="43"/>
      <c r="ES61" s="1" t="s">
        <v>32</v>
      </c>
      <c r="ET61" s="1"/>
      <c r="EV61" s="44"/>
      <c r="FC61" s="44"/>
      <c r="FE61" s="1"/>
      <c r="FI61" s="44"/>
      <c r="FJ61" s="42" t="s">
        <v>9</v>
      </c>
      <c r="FK61" s="1"/>
      <c r="FL61" s="1"/>
      <c r="FM61" s="1"/>
      <c r="FN61" s="1"/>
      <c r="FO61" s="1"/>
      <c r="FT61" s="1"/>
      <c r="FU61" s="1"/>
      <c r="FX61" s="44" t="s">
        <v>1</v>
      </c>
      <c r="FY61" s="1"/>
      <c r="FZ61" s="44"/>
      <c r="GA61" s="43"/>
      <c r="GB61" s="1"/>
      <c r="GC61" s="44"/>
      <c r="GF61" s="45"/>
      <c r="GG61" s="74"/>
      <c r="GH61" s="42">
        <f>COUNTIF(EO61:GF61,"*")</f>
        <v>4</v>
      </c>
    </row>
    <row r="62" spans="1:193" s="42" customFormat="1" x14ac:dyDescent="0.25">
      <c r="A62" s="42" t="str">
        <f>VLOOKUP(C62,Sheet1!$A$1:$B$65,2,)</f>
        <v>HS</v>
      </c>
      <c r="B62" s="46" t="s">
        <v>507</v>
      </c>
      <c r="C62" s="47" t="s">
        <v>508</v>
      </c>
      <c r="D62" s="47"/>
      <c r="E62" s="61">
        <v>2013</v>
      </c>
      <c r="F62" s="5">
        <f>IF(OR(ER62=$ER$1,ER62=$ER$2,ER62=$ER$3,ER62=$ER$6,ER62=$ER$7,ES62&gt;0,EW62&gt;0,EY62&gt;0,EU62&gt;0,EZ62&gt;0,FD62&gt;0,FF62&gt;0,FG62&gt;0,FI62&gt;0,FE62&gt;0),SM_2.1,"")</f>
        <v>0.2</v>
      </c>
      <c r="G62" s="5">
        <f>IF(OR(EO62=$EO$4,EQ62&gt;0,ER62=$ER$1, ER62=$ER$2,ER62=$ER$3,ER62=$ER$4,ES62&gt;0,EV62&gt;0,EZ62&gt;0,FD62&gt;0,FF62&gt;0,FG62&gt;0,FI62&gt;0,FE62&gt;0),SM_2.2,"")</f>
        <v>0.35</v>
      </c>
      <c r="H62" s="6">
        <f>IF(OR(EO62&gt;0,EP62&gt;0,EQ62&gt;0,ER62=$ER$1,ER62=$ER$2,ER62=$ER$3,ER62=$ER$4,ER62=$ER$6,ER62=$ER$7,ES62&gt;0,ET62&gt;0,EV62&gt;0,EZ62&gt;0,FD62&gt;0,FF62&gt;0,FG62&gt;0,FI62&gt;0,FE62&gt;0),SM_2.3,"")</f>
        <v>0.3</v>
      </c>
      <c r="I62" s="38">
        <f>IF(OR(ER62=$ER$1,ER62=$ER$2,ER62=$ER$3,ER62=$ER$6,ER62=$ER$7,ES62&gt;0,EW62=$EW$2,EW62=$EW$3,EW62=$EW$4,EY62&gt;0,EU62&gt;0,EZ62&gt;0,FD62&gt;0,FF62&gt;0,FG62&gt;0,FI62&gt;0,FE62&gt;0),SM_2.4,"")</f>
        <v>0.15</v>
      </c>
      <c r="J62" s="6">
        <f>IF(OR(ER62=$ER$3,EW62=$EW$2,EW62=$EW$3,EW62=$EW$4,EY62&gt;0,EU62&gt;0,EZ62&gt;0,FD62&gt;0,FF62&gt;0,FG62&gt;0,FI62&gt;0,FE62&gt;0),SM_3.1,"")</f>
        <v>0.3</v>
      </c>
      <c r="K62" s="6">
        <f>IF(OR(EZ62&gt;0,FD62&gt;0,FF62&gt;0,FG62&gt;0,FI62&gt;0,FE62&gt;0),SM_3.2,"")</f>
        <v>0.3</v>
      </c>
      <c r="L62" s="38">
        <f>IF(OR(ER62=$ER$1,ER62=$ER$3,ER62=$ER$6,ER62=$ER$7,EV62&gt;0,EW62=$EW$2,EW62=$EW$3,EW62=$EW$4,EY62&gt;0,EU62&gt;0,EZ62&gt;0,FD62&gt;0,FF62&gt;0,FG62&gt;0,FI62&gt;0,FE62&gt;0),SM_3.3,"")</f>
        <v>0.4</v>
      </c>
      <c r="M62" s="6">
        <f>IF(OR(ES62&gt;0,EU62&gt;1),SM_4.1,"")</f>
        <v>0.2</v>
      </c>
      <c r="N62" s="6" t="str">
        <f>IF(OR(EZ62&gt;0,FD62=$FD$2,FF62=$FF$2,FF62=$FF$4,FF62=$FF$6,FF62=$FF$8,FG62&gt;0,FI62&gt;0,FE62&gt;0),SM_4.2,"")</f>
        <v/>
      </c>
      <c r="O62" s="6" t="str">
        <f>IF(OR(EZ62&gt;0,FD62=$FD$2,FE62=$FE$2,FE62=$FE$4,FE62=$FE$6,FE62=$FE$8,FF62=$FF$2,FF62=$FF$4,FF62=$FF$6,FF62=$FF$8,FG62=$FG$2,FG62=$FG$4,FG62=$FG$6,FG62=$FG$8,FI62=$FI$2,FI62=$FI$4,FI62=$FI$6,FI62=$FI$8),SM_4.3,"")</f>
        <v/>
      </c>
      <c r="P62" s="6" t="str">
        <f>IF(OR(FD62&gt;0,FI62&gt;0),SM_4.4,"")</f>
        <v/>
      </c>
      <c r="Q62" s="38" t="str">
        <f>IF(OR(FQ62=$FQ$2,FQ62=$FQ$1),SM_4.5,"")</f>
        <v/>
      </c>
      <c r="R62" s="6" t="str">
        <f>IF(OR(ET62&gt;0),SM_5.1,"")</f>
        <v/>
      </c>
      <c r="S62" s="6">
        <f>IF(OR(FB62&gt;0),SM_5.2,"")</f>
        <v>0.2</v>
      </c>
      <c r="T62" s="6" t="str">
        <f>IF(OR(FR62=$FR$1,FR62=$FR$2),SM_5.3,"")</f>
        <v/>
      </c>
      <c r="U62" s="38" t="str">
        <f>IF(OR(FY62&gt;0),SM_5.4,"")</f>
        <v/>
      </c>
      <c r="V62" s="94" t="str">
        <f>IF(COUNTIF(F62:U62,"&lt;1")=16,"5",IF(COUNTIF(F62:Q62,"&lt;1")=12,"4",IF(COUNTIF(F62:L62,"&lt;1")=7,"3",IF(COUNTIF(F62:I62,"&lt;1")=4,"2","1"))))</f>
        <v>3</v>
      </c>
      <c r="W62" s="129">
        <f>IF(V62="1",SUM(F62:I62)+1,IF(V62="2",SUM(J62:L62)+2,IF(V62="3",SUM(M62:Q62)+3,IF(V62="4",SUM(R62:U62)+4,5))))</f>
        <v>3.2</v>
      </c>
      <c r="X62" s="5">
        <f>IF(OR(EO62&gt;0,EP62&gt;0,EQ62&gt;0,ER62=$ER$1,ER62=$ER$2,ER62=$ER$3,ER62=$ER$4,ER62=$ER$6,ER62=$ER$7,ER62=$ER$8,ES62&gt;0,ET62&gt;0,EV62&gt;0,EZ62&gt;0,FD62&gt;0,FF62&gt;0,FG62&gt;0,FI62&gt;0,FE62&gt;0),SS_2.1,"")</f>
        <v>0.2</v>
      </c>
      <c r="Y62" s="5">
        <f>IF(OR(EO62=$EO$1,ER62=$ER$1,ER62=$ER$6,ER62=$ER$7,ER62=$ER$8,FJ62&gt;0),SS_2.2,"")</f>
        <v>0.3</v>
      </c>
      <c r="Z62" s="38">
        <f>IF(OR(FJ62&gt;0,FO62&gt;0),SS_2.3,"")</f>
        <v>0.5</v>
      </c>
      <c r="AA62" s="5" t="str">
        <f>IF(OR(FN62&gt;0,FJ62=$FJ$2,FJ62=$FJ$3),SS_3.1,"")</f>
        <v/>
      </c>
      <c r="AB62" s="6" t="str">
        <f>IF(OR(FK62&gt;0),SS_3.2,"")</f>
        <v/>
      </c>
      <c r="AC62" s="38">
        <f>IF(OR(ES62&gt;0,ER62=$ER$1,ER62=$ER$4,ER62=$ER$8,FL62&gt;0),SS_3.3,"")</f>
        <v>0.4</v>
      </c>
      <c r="AD62" s="6" t="str">
        <f>IF(AND(FK62&gt;0,FJ62=$FJ$2,FJ62=$FJ$3),SS_4.1,"")</f>
        <v/>
      </c>
      <c r="AE62" s="6" t="str">
        <f>IF(OR(FJ62=$FJ$2,FJ62=$FJ$3,EZ62&gt;0,FN62&gt;0),SS_4.2,"")</f>
        <v/>
      </c>
      <c r="AF62" s="6">
        <f>IF(OR(EU62&gt;0,EW62=$EW$2,EW62=$EW$3,EW62=$EW$4,EY62&gt;0,EZ62&gt;0),SS_4.3,"")</f>
        <v>0.2</v>
      </c>
      <c r="AG62" s="6" t="str">
        <f>IF(OR(FJ62=$FJ$3,FQ62&gt;0,EZ62&gt;0),SS_4.4,"")</f>
        <v/>
      </c>
      <c r="AH62" s="6">
        <f>IF(OR(FE62&gt;0,FF62&gt;0,FG62&gt;0,FD62&gt;0,EZ62&gt;0,FI62&gt;0),SS_4.5,"")</f>
        <v>0.2</v>
      </c>
      <c r="AI62" s="38" t="str">
        <f>IF(OR(EV62&gt;0,FZ62&gt;0,FH62&gt;0,FD62&gt;0,FI62&gt;0),SS_4.6,"")</f>
        <v/>
      </c>
      <c r="AJ62" s="5" t="str">
        <f>IF(OR(FK62=$FK$3,FZ62=$FZ$1),SS_5.1,"")</f>
        <v/>
      </c>
      <c r="AK62" s="6" t="str">
        <f>IF(OR(FZ62=$FZ$1,FZ62=$FZ$2,FZ62=$FZ$4,FZ62=$FZ$5,FZ62=$FZ$7),SS_5.2,"")</f>
        <v/>
      </c>
      <c r="AL62" s="6" t="str">
        <f>IF(OR(FZ62=$FZ$4,FY62&gt;0,ER62=$ER$8),SS_5.3,"")</f>
        <v/>
      </c>
      <c r="AM62" s="6" t="str">
        <f>IF(FP62&gt;0,SS_5.4,"")</f>
        <v/>
      </c>
      <c r="AN62" s="94" t="str">
        <f>IF(COUNTIF(X62:AM62,"&lt;1")=16,"5",IF(COUNTIF(X62:AI62,"&lt;1")=12,"4",IF(COUNTIF(X62:AC62,"&lt;1")=6,"3",IF(COUNTIF(X62:Z62,"&lt;1")=3,"2","1"))))</f>
        <v>2</v>
      </c>
      <c r="AO62" s="129">
        <f>IF(AN62="1",SUM(X62:Z62)+1,IF(AN62="2",SUM(AA62:AC62)+2,IF(AN62="3",SUM(AD62:AI62)+3,IF(AN62="4",SUM(AJ62:AM62)+4,5))))</f>
        <v>2.4</v>
      </c>
      <c r="AP62" s="5">
        <f>IF(OR(ES62&gt;0,ER62=$ER$1,EO62&gt;0,EP62&gt;0,EQ62&gt;0,EU62&gt;0,EV62&gt;0,FV62&gt;0,FD62&gt;0),CM2.1,"")</f>
        <v>0.25</v>
      </c>
      <c r="AQ62" s="6">
        <f>IF(OR(ES62&gt;0,ER62=$ER$1,ER62=$ER$5,ER62=$ER$3,ER62=$ER$8,ER62=$ER$9,FS62=$FS$3,FS62=$FS$4),CM2.2,"")</f>
        <v>0.25</v>
      </c>
      <c r="AR62" s="6">
        <f>IF(OR(ES62&gt;0,ER62&gt;0,FV62&gt;0),CM2.3,"")</f>
        <v>0.25</v>
      </c>
      <c r="AS62" s="38">
        <f>IF(OR(ES62&gt;0,ER62=$ER$1,ER62=$ER$3,ER62=$ER$8,ER62=$ER$9,FT62&gt;0),CM2.4,"")</f>
        <v>0.25</v>
      </c>
      <c r="AT62" s="6" t="str">
        <f>IF(OR(FS62&gt;0),CM3.1,"")</f>
        <v/>
      </c>
      <c r="AU62" s="6" t="str">
        <f>IF(ER62=$ER$9,CM3.2,"")</f>
        <v/>
      </c>
      <c r="AV62" s="6" t="str">
        <f>IF(OR(FS62=$FS$3,FS62=$FS$4),CM3.3,"")</f>
        <v/>
      </c>
      <c r="AW62" s="6" t="str">
        <f>IF(OR(FQ62=$FQ$1,FQ62=$FQ$4,FR62=$FR$1,FR62=$FR$4),CM3.4,"")</f>
        <v/>
      </c>
      <c r="AX62" s="38" t="str">
        <f>IF(OR(FZ62=$FZ$1,FZ62=$FZ$2,FT62=$FT$3,FT62=$FT$2),CM3.5,"")</f>
        <v/>
      </c>
      <c r="AY62" s="6" t="str">
        <f>IF(OR(FS62&gt;0),CM4.1,"")</f>
        <v/>
      </c>
      <c r="AZ62" s="6" t="str">
        <f>IF(OR(FV62=$FV$2),CM4.2,"")</f>
        <v/>
      </c>
      <c r="BA62" s="38" t="str">
        <f>IF(OR(FZ62&gt;0,FT62=$FT$3),CM4.3,"")</f>
        <v/>
      </c>
      <c r="BB62" s="6" t="str">
        <f>IF(OR(FT62=$FT$3,FV62=$FV$3),CM5.1,"")</f>
        <v/>
      </c>
      <c r="BC62" s="6" t="str">
        <f>IF(OR(AND(FX62&gt;0,FQ62=$FQ$4), AND(FX62&gt;0,FQ62=$FQ$1)),CM5.2,"")</f>
        <v/>
      </c>
      <c r="BD62" s="6" t="str">
        <f>IF(OR(FZ62&gt;0),CM5.3,"")</f>
        <v/>
      </c>
      <c r="BE62" s="38" t="str">
        <f>IF(FU62=$FU$2,CM5.4,"")</f>
        <v/>
      </c>
      <c r="BF62" s="94" t="str">
        <f>IF(COUNTIF(AP62:BE62,"&lt;1")=16,"5",IF(COUNTIF(AP62:BA62,"&lt;1")=12,"4",IF(COUNTIF(AP62:AX62,"&lt;1")=9,"3",IF(COUNTIF(AP62:AS62,"&lt;1")=4,"2","1"))))</f>
        <v>2</v>
      </c>
      <c r="BG62" s="129">
        <f>IF(BF62="1",SUM(AP62:AS62)+1,IF(BF62="2",SUM(AT62:AX62)+2,IF(BF62="3",SUM(AY62:BA62)+3,IF(BF62="4",SUM(BB62:BE62)+4,5))))</f>
        <v>2</v>
      </c>
      <c r="BH62" s="5">
        <f>IF(OR(ER62=$ER$1,ER62=$ER$6,ER62=$ER$7,ER62=$ER$9,ES62&gt;0,EX62&gt;0,FD62&gt;0,FZ62&gt;0,EW62&gt;0,EY62&gt;0,EZ62&gt;0,EV62&gt;0,EU62&gt;0,FE62&gt;0,FF62&gt;0,FG62&gt;0,FI62&gt;0),SRM2.1,"")</f>
        <v>0.4</v>
      </c>
      <c r="BI62" s="5">
        <f>IF(OR(FD62&gt;0,FZ62&gt;0,ER62=$ER$7,EW62&gt;0,EX62&gt;0,EY62&gt;0,EZ62&gt;0,FE62&gt;0,FF62&gt;0,FG62&gt;0,FI62&gt;0),SRM2.2,"")</f>
        <v>0.4</v>
      </c>
      <c r="BJ62" s="6" t="str">
        <f>IF(OR(FX62&gt;0,FZ62&gt;0),SRM2.3,"")</f>
        <v/>
      </c>
      <c r="BK62" s="6">
        <f>IF(OR(FF62&gt;0,FD62&gt;0,FE62&gt;0,FZ62&gt;0,FG62&gt;0,FI62&gt;0),SRM2.4,"")</f>
        <v>0.2</v>
      </c>
      <c r="BL62" s="39">
        <f>IF(OR(FD62&gt;0,FZ62&gt;0,ER62=$ER$7,FE62&gt;0,FF62&gt;0,FG62&gt;0,FI62&gt;0,FP62&gt;0),SRM3.1,"")</f>
        <v>0.4</v>
      </c>
      <c r="BM62" s="6">
        <f>IF(OR(FD62&gt;0,FZ62&gt;0,ER62=$ER$7,EW62=$EW$2,EW62=$EW$3,EW62=$EW$4,EX62&gt;0,EY62&gt;0,EZ62&gt;0,FE62&gt;0,FF62&gt;0,FG62&gt;0,FI62&gt;0),SRM3.2,"")</f>
        <v>0.5</v>
      </c>
      <c r="BN62" s="6" t="str">
        <f>IF(OR(FP62&gt;0,FZ62&gt;0),SRM3.3,"")</f>
        <v/>
      </c>
      <c r="BO62" s="40" t="str">
        <f>IF(OR(FZ62&gt;1),SRM4.1,"")</f>
        <v/>
      </c>
      <c r="BP62" s="6" t="str">
        <f>IF(OR(ER62=$ER$8,ER62=$ER$9,EV62&gt;0,FQ62&gt;0,FR62&gt;0),SRM4.2,"")</f>
        <v/>
      </c>
      <c r="BQ62" s="6" t="str">
        <f>IF(OR(FW62&gt;0),SRM4.3,"")</f>
        <v/>
      </c>
      <c r="BR62" s="40" t="str">
        <f>IF(OR(GD62&gt;0,GE62&gt;0),SRM5.1,"")</f>
        <v/>
      </c>
      <c r="BS62" s="6" t="str">
        <f>IF(OR(ER62=$ER$8,ER62=$ER$9,FZ62&gt;0),SRM5.2,"")</f>
        <v/>
      </c>
      <c r="BT62" s="6" t="str">
        <f>IF(OR(ER62=$ER$8,ER62=$ER$9,FY62&gt;0,FZ62&gt;0),SRM5.3,"")</f>
        <v/>
      </c>
      <c r="BU62" s="94" t="str">
        <f>IF(COUNTIF(BH62:BT62,"&lt;1")=13,"5",IF(COUNTIF(BH62:BQ62,"&lt;1")=10,"4",IF(COUNTIF(BH62:BN62,"&lt;1")=7,"3",IF(COUNTIF(BH62:BK62,"&lt;1")=4,"2","1"))))</f>
        <v>1</v>
      </c>
      <c r="BV62" s="129">
        <f>IF(BU62="1",SUM(BH62:BK62)+1,IF(BU62="2",SUM(BL62:BN62)+2,IF(BU62="3",SUM(BO62:BQ62)+3,IF(BU62="4",SUM(BR62:BT62)+4,5))))</f>
        <v>2</v>
      </c>
      <c r="BW62" s="41">
        <f>IF(OR(EY62=$EY$1,EY62=$EY$4,EY62=$EY$5,EY62=$EY$6,EY62=$EY$7,EZ62&gt;0,FF62=$FF$1,FF62=$FF$2,FF62=$FF$5,FF62=$FF$6,FG62=$FG$1,FG62=$FG$2,FG62=$FG$5,FG62=$FG$6),LHR2.1,"")</f>
        <v>0.4</v>
      </c>
      <c r="BX62" s="6">
        <f>IF(OR(FB62=$FB$1,FB62=$FB$2,FB62=$FB$5,FB62=$FB$6,EZ62&gt;0),LHR2.2,"")</f>
        <v>0.1</v>
      </c>
      <c r="BY62" s="6">
        <f>IF(OR(EY62=$EY$1,EY62=$EY$4,EY62=$EY$5,EY62=$EY$6,EY62=$EY$7,EZ62&gt;0,FF62=$FF$1,FF62=$FF$2,FF62=$FF$5,FF62=$FF$6,FG62=$FG$1,FG62=$FG$2,FG62=$FG$5,FG62=$FG$6),LHR2.3,"")</f>
        <v>0.25</v>
      </c>
      <c r="BZ62" s="6">
        <f>IF(OR(EY62=$EY$1,EY62=$EY$4,EY62=$EY$5,EY62=$EY$6,EY62=$EY$7,EZ62&gt;0,FF62=$FF$1,FF62=$FF$2,FF62=$FF$5,FF62=$FF$6,FG62=$FG$1,FG62=$FG$2,FG62=$FG$5,FG62=$FG$6),LHR2.4,"")</f>
        <v>0.25</v>
      </c>
      <c r="CA62" s="40">
        <f>IF(OR(EY62=$EY$1,EY62=$EY$5,EY62=$EY$6,EY62=$EY$7,EZ62&gt;0,FF62=$FF$1,FF62=$FF$2,FF62=$FF$5,FF62=$FF$6,FG62=$FG$1,FG62=$FG$2,FG62=$FG$5,FG62=$FG$6),LHR3.1,"")</f>
        <v>0.25</v>
      </c>
      <c r="CB62" s="6">
        <f>IF(OR(FB62=$FB$1,FB62=$FB$5,EZ62&gt;0),LHR3.2,"")</f>
        <v>0.1</v>
      </c>
      <c r="CC62" s="6">
        <f>IF(OR(FB62=$FB$1,FB62=$FB$2,FB62=$FB$5,FB62=$FB$6,EZ62&gt;0),LHR3.3,"")</f>
        <v>0.15</v>
      </c>
      <c r="CD62" s="6">
        <f>IF(OR(EZ62&gt;0,GA62=$GA$1,FF62=$FF$5,FF62=$FF$6,FF62=$FF$1,FF62=$FF$2,GA62=$GA$2,GA62=$GA$3,GA62=$GA$4),LHR3.4,"")</f>
        <v>0.05</v>
      </c>
      <c r="CE62" s="6" t="str">
        <f>IF(OR(EZ62&gt;0,GB62=$GB$1,FG62=$FG$5,FG62=$FG$6,FG62=$FG$1,FG62=$FG$2,GB62=$GB$2,GB62=$GB$3,GB62=$GB$4),LHR3.5,"")</f>
        <v/>
      </c>
      <c r="CF62" s="6">
        <f>IF(OR(EY62=$EY$1,EY62=$EY$4,EY62=$EY$5,EY62=$EY$6,EY62=$EY$7,EZ62&gt;0),LHR3.6,"")</f>
        <v>0.05</v>
      </c>
      <c r="CG62" s="6" t="str">
        <f>IF(OR(EZ62&gt;0,FC62=$FC$1,FC62=$FC$2,FC62=$FC$3,FC62=$FC$4),LHR3.7,"")</f>
        <v/>
      </c>
      <c r="CH62" s="6" t="str">
        <f>IF(OR(GD62=$GD$1,GD62=$GD$3,EZ62&gt;0),LHR3.8,"")</f>
        <v/>
      </c>
      <c r="CI62" s="6" t="str">
        <f>IF(OR(EZ62&gt;0,FF62=$FF$2,FF62=$FF$6,FE62=$FE$2,FE62=$FE$6,FI62=$FI$2,FI62=$FI$6,FG62=$FG$2,FG62=$FG$6),LHR3.9,"")</f>
        <v/>
      </c>
      <c r="CJ62" s="6" t="str">
        <f>IF(OR(EZ62&gt;0,FA62&gt;0),LHR3.10,"")</f>
        <v/>
      </c>
      <c r="CK62" s="40">
        <f>IF(OR(EY62=$EY$1,EY62=$EY$6,EY62=$EY$7,EZ62&gt;0,FF62=$FF$1,FF62=$FF$2,FF62=$FF$5,FF62=$FF$6,FG62=$FG$1,FG62=$FG$2,FG62=$FG$5,FG62=$FG$6),LHR4.1,"")</f>
        <v>0.15</v>
      </c>
      <c r="CL62" s="6">
        <f>IF(OR(FB62=$FB$1,FB62=$FB$5,EZ62&gt;0),LHR4.2,"")</f>
        <v>0.15</v>
      </c>
      <c r="CM62" s="6" t="str">
        <f>IF(OR(EZ62&gt;0,GA62=$GA$2,GA62=$GA$4),LHR4.3,"")</f>
        <v/>
      </c>
      <c r="CN62" s="6" t="str">
        <f>IF(OR(EZ62&gt;0,GB62=$GB$2,GB62=$GB$4),LHR4.4,"")</f>
        <v/>
      </c>
      <c r="CO62" s="6" t="str">
        <f>IF(OR(EZ62&gt;0,FC62=$FC$1,FC62=$FC$3,FC62=$FC$4),LHR4.5,"")</f>
        <v/>
      </c>
      <c r="CP62" s="6" t="str">
        <f>IF(OR(GE62=$GE$1,GE62=$GE$2,GE62=$GE$4,GE62=$GE$5),LHR4.6,"")</f>
        <v/>
      </c>
      <c r="CQ62" s="6" t="str">
        <f>IF(OR(EZ62&gt;0,FF62=$FF$2,FF62=$FF$6,FE62=$FE$2,FE62=$FE$6,FI62=$FI$2,FI62=$FI$6,FG62=$FG$2,FG62=$FG$6),LHR4.7,"")</f>
        <v/>
      </c>
      <c r="CR62" s="6" t="str">
        <f>IF(OR(EZ62&gt;0,FG62=$FG$1,FG62=$FG$2,FG62=$FG$5,FG62=$FG$6),LHR4.8,"")</f>
        <v/>
      </c>
      <c r="CS62" s="6" t="str">
        <f>IF(OR(FE62=$FE$1,FE62=$FE$2,FE62=$FE$5,FE62=$FE$6),LHR4.9,"")</f>
        <v/>
      </c>
      <c r="CT62" s="6" t="str">
        <f>IF(OR(FM62=$FM$1,FM62=$FM$3,EZ62&gt;0),LHR4.10,"")</f>
        <v/>
      </c>
      <c r="CU62" s="6" t="str">
        <f>IF(OR(GF62=$GF$2,GF62=$GF$6),LHR4.11,"")</f>
        <v/>
      </c>
      <c r="CV62" s="6" t="str">
        <f>IF(OR(EO62=$EO$1,EO62=$EO$3),LHR4.12,"")</f>
        <v/>
      </c>
      <c r="CW62" s="40">
        <f>IF(OR(EY62=$EY$1,EY62=$EY$7,EZ62&gt;0,FF62=$FF$1,FF62=$FF$2,FF62=$FF$5,FF62=$FF$6,FG62=$FG$1,FG62=$FG$2,FG62=$FG$5,FG62=$FG$6),LHR5.1,"")</f>
        <v>0.25</v>
      </c>
      <c r="CX62" s="6" t="str">
        <f>IF(AND(FZ62&gt;0,OR(EY62=$EY$1,EY62=$EY$4,EY62=$EY$5,EY62=$EY$6,EY62=$EY$7)),LHR5.2,"")</f>
        <v/>
      </c>
      <c r="CY62" s="6" t="str">
        <f>IF(OR(EZ62&gt;0,FC62=$FC$1,FC62=$FC$4),LHR5.3,"")</f>
        <v/>
      </c>
      <c r="CZ62" s="6" t="str">
        <f>IF(OR(GE62=$GE$1,GE62=$GE$3,GE62=$GE$4,GE62=$GE$6),LHR5.4,"")</f>
        <v/>
      </c>
      <c r="DA62" s="6" t="str">
        <f>IF(OR(EZ62&gt;0,FF62=$FF$2,FF62=$FF$6,FE62=$FE$2,FE62=$FE$6,FI62=$FI$2,FI62=$FI$6,FG62=$FG$2,FG62=$FG$6),LHR5.5,"")</f>
        <v/>
      </c>
      <c r="DB62" s="6" t="str">
        <f>IF(OR(FG62=$FG$2,FG62=$FG$6),LHR5.6,"")</f>
        <v/>
      </c>
      <c r="DC62" s="6" t="str">
        <f>IF(OR(FI62=$FI$1,FI62=$FI$2,FI62=$FI$5,FI62=$FI$6,FY62&gt;0),LHR5.7,"")</f>
        <v/>
      </c>
      <c r="DD62" s="6" t="str">
        <f>IF(OR(GC62=$GC$1,GC62=$GC$2),LHR5.8,"")</f>
        <v/>
      </c>
      <c r="DE62" s="38">
        <f>IF(OR(GF62="",GF62=$GF$3,GF62=$GF$4,GF62=$GF$7,GF62=$GF$8),LHR5.9,"")</f>
        <v>0.05</v>
      </c>
      <c r="DF62" s="7" t="str">
        <f>IF(E62&lt;2009,"N/A",IF(COUNTIF(BW62:DE62,"&lt;1")=35,"5",IF(COUNTIF(BW62:CV62,"&lt;1")=26,"4",IF(COUNTIF(BW62:CJ62,"&lt;1")=14,"3",IF(COUNTIF(BW62:BZ62,"&lt;1")=4,"2","1")))))</f>
        <v>2</v>
      </c>
      <c r="DG62" s="129">
        <f>IF(DF62="N/A","N/A",IF(DF62="1",SUM(BW62:BZ62)+1,IF(DF62="2",SUM(CA62:CJ62)+2,IF(DF62="3",SUM(CK62:CV62)+3,IF(DF62="4",SUM(CW62:DE62)+4,5)))))</f>
        <v>2.6</v>
      </c>
      <c r="DH62" s="41" t="str">
        <f>IF(OR(EY62=$EY$1,EY62=$EY$8,EZ62&gt;0,FF62=$FF$1,FF62=$FF$2,FF62=$FF$7,FF62=$FF$8,FG62=$FG$1,FG62=$FG$2,FG62=$FG$7,FG62=$FG$8),ES2.1,"")</f>
        <v/>
      </c>
      <c r="DI62" s="6" t="str">
        <f>IF(OR(FB62=$FB$1,FB62=$FB$2,FB62=$FB$7,FB62=$FB$8,EZ62&gt;0),ES2.2,"")</f>
        <v/>
      </c>
      <c r="DJ62" s="6" t="str">
        <f>IF(OR(EY62=$EY$1,EY62=$EY$8,EZ62&gt;0,FF62=$FF$1,FF62=$FF$2,FF62=$FF$7,FF62=$FF$8,FG62=$FG$1,FG62=$FG$2,FG62=$FG$7,FG62=$FG$8),ES2.3,"")</f>
        <v/>
      </c>
      <c r="DK62" s="6" t="str">
        <f>IF(OR(EY62=$EY$1,EY62=$EY$8,EZ62&gt;0,FF62=$FF$1,FF62=$FF$2,FF62=$FF$7,FF62=$FF$8,FG62=$FG$1,FG62=$FG$2,FG62=$FG$7,FG62=$FG$8),ES2.4,"")</f>
        <v/>
      </c>
      <c r="DL62" s="40" t="str">
        <f>IF(OR(FB62=$FB$1,FB62=$FB$7,EZ62&gt;0),ES3.1,"")</f>
        <v/>
      </c>
      <c r="DM62" s="6" t="str">
        <f>IF(OR(FB62=$FB$1,FB62=$FB$2,FB62=$FB$7,FB62=$FB$8,EZ62&gt;0),ES3.2,"")</f>
        <v/>
      </c>
      <c r="DN62" s="6" t="str">
        <f>IF(OR(EZ62&gt;0,FF62=$FF$1,FF62=$FF$2,FF62=$FF$7,FF62=$FF$8,GA62=$GA$1,GA62=$GA$2,GA62=$GA$5,GA62=$GA$6),ES3.3,"")</f>
        <v/>
      </c>
      <c r="DO62" s="6" t="str">
        <f>IF(OR(EZ62&gt;0,FG62=$FG$1,FG62=$FG$2,FG62=$FG$7,FG62=$FG$8,GB62=$GB$1,GB62=$GB$2,GB62=$GB$5,GB62=$GB$6),ES3.4,"")</f>
        <v/>
      </c>
      <c r="DP62" s="6" t="str">
        <f>IF(OR(EY62=$EY$1,EY62=$EY$8,EZ62&gt;0),ES3.5,"")</f>
        <v/>
      </c>
      <c r="DQ62" s="6" t="str">
        <f>IF(OR(EZ62&gt;0,FC62=$FC$1,FC62=$FC$5),ES3.6,"")</f>
        <v/>
      </c>
      <c r="DR62" s="6" t="str">
        <f>IF(OR(GD62=$GD$1,GD62=$GD$4,EZ62&gt;0),ES3.7,"")</f>
        <v/>
      </c>
      <c r="DS62" s="6" t="str">
        <f>IF(OR(EZ62&gt;0,FF62=$FF$2,FF62=$FF$8,FE62=$FE$2,FE62=$FE$8,FI62=$FI$2,FI62=$FI$8,FG62=$FG$2,FG62=$FG$8),ES3.8,"")</f>
        <v/>
      </c>
      <c r="DT62" s="6" t="str">
        <f>IF(OR(EZ62&gt;0),ES3.9,"")</f>
        <v/>
      </c>
      <c r="DU62" s="40" t="str">
        <f>IF(OR(FB62=$FB$1,FB62=$FB$7,EZ62&gt;0),ES4.1,"")</f>
        <v/>
      </c>
      <c r="DV62" s="6" t="str">
        <f>IF(OR(EZ62&gt;0,GA62=$GA$2,GA62=$GA$6),ES4.2,"")</f>
        <v/>
      </c>
      <c r="DW62" s="6" t="str">
        <f>IF(OR(EZ62&gt;0,GB62=$GB$2,GB62=$GB$6),ES4.3,"")</f>
        <v/>
      </c>
      <c r="DX62" s="6" t="str">
        <f>IF(OR(GE62=$GE$1,GE62=$GE$2,GE62=$GE$7,GE62=$GE$8),ES4.4,"")</f>
        <v/>
      </c>
      <c r="DY62" s="6" t="str">
        <f>IF(OR(EZ62&gt;0,FF62=$FF$2,FF62=$FF$8,FE62=$FE$2,FE62=$FE$8,FI62=$FI$2,FI62=$FI$8,FG62=$FG$2,FG62=$FG$8),ES4.5,"")</f>
        <v/>
      </c>
      <c r="DZ62" s="6" t="str">
        <f>IF(OR(EZ62&gt;0,FG62=$FG$1,FG62=$FG$2,FG62=$FG$7,FG62=$FG$8),ES4.6,"")</f>
        <v/>
      </c>
      <c r="EA62" s="6" t="str">
        <f>IF(OR(FE62=$FE$1,FE62=$FE$2,FE62=$FE$7,FE62=$FE$8),ES4.7,"")</f>
        <v/>
      </c>
      <c r="EB62" s="6" t="str">
        <f>IF(OR(FM62=$FM$1,FM62=$FM$4,EZ62&gt;0),ES4.8,"")</f>
        <v/>
      </c>
      <c r="EC62" s="6" t="str">
        <f>IF(OR(GF62=$GF$2,GF62=$GF$8),ES4.9,"")</f>
        <v/>
      </c>
      <c r="ED62" s="6" t="str">
        <f>IF(OR(EO62=$EO$1,EO62=$EO$3),ES4.10,"")</f>
        <v/>
      </c>
      <c r="EE62" s="40" t="str">
        <f>IF(OR(AND(FZ62&gt;0,EY62=$EY$1), AND(FZ62&gt;0,EY62=$EY$8)),ES5.1,"")</f>
        <v/>
      </c>
      <c r="EF62" s="6" t="str">
        <f>IF(OR(GE62=$GE$1,GE62=$GE$3,GE62=$GE$7,GE62=$GE$9),ES5.2,"")</f>
        <v/>
      </c>
      <c r="EG62" s="6" t="str">
        <f>IF(OR(EZ62&gt;0,FF62=$FF$2,FF62=$FF$8,FE62=$FE$2,FE62=$FE$8,FI62=$FI$2,FI62=$FI$8,FG62=$FG$2,FG62=$FG$8),ES5.3,"")</f>
        <v/>
      </c>
      <c r="EH62" s="6" t="str">
        <f>IF(OR(FG62=$FG$2,FG62=$FG$8),ES5.4,"")</f>
        <v/>
      </c>
      <c r="EI62" s="6" t="str">
        <f>IF(OR(FI62=$FI$1,FI62=$FI$2,FI62=$FI$7,FI62=$FI$8,FY62&gt;0),ES5.5,"")</f>
        <v/>
      </c>
      <c r="EJ62" s="6" t="str">
        <f>IF(OR(GC62=$GC$1,GC62=$GC$3),ES5.6,"")</f>
        <v/>
      </c>
      <c r="EK62" s="38">
        <f>IF(OR(GF62="",GF62=$GF$3,GF62=$GF$4,GF62=$GF$5,GF62=$GF$6),ES5.7,"")</f>
        <v>0.1</v>
      </c>
      <c r="EL62" s="104" t="str">
        <f>IF(E62&lt;2010,"N/A",IF(COUNTIF(DH62:EK62,"&lt;1")=30,"5",IF(COUNTIF(DH62:ED62,"&lt;1")=23,"4",IF(COUNTIF(DH62:DT62,"&lt;1")=13,"3",IF(COUNTIF(DH62:DK62,"&lt;1")=4,"2","1")))))</f>
        <v>1</v>
      </c>
      <c r="EM62" s="129">
        <f>IF(EL62="N/A","N/A",IF(EL62="1",SUM(DH62:DK62)+1,IF(EL62="2",SUM(DL62:DT62)+2,IF(EL62="3",SUM(DU62:ED62)+3,IF(EL62="4",SUM(EE62:EK62)+4,5)))))</f>
        <v>1</v>
      </c>
      <c r="EN62" s="1"/>
      <c r="EO62" s="43"/>
      <c r="EP62" s="1"/>
      <c r="EQ62" s="1"/>
      <c r="ER62" s="43"/>
      <c r="ES62" s="1" t="s">
        <v>13</v>
      </c>
      <c r="ET62" s="1"/>
      <c r="EV62" s="44"/>
      <c r="EY62" s="42" t="s">
        <v>43</v>
      </c>
      <c r="FB62" s="42" t="s">
        <v>40</v>
      </c>
      <c r="FC62" s="44"/>
      <c r="FE62" s="1"/>
      <c r="FF62" s="42" t="s">
        <v>41</v>
      </c>
      <c r="FI62" s="44"/>
      <c r="FJ62" s="42" t="s">
        <v>9</v>
      </c>
      <c r="FK62" s="1"/>
      <c r="FL62" s="1"/>
      <c r="FM62" s="1"/>
      <c r="FN62" s="1"/>
      <c r="FO62" s="1"/>
      <c r="FT62" s="1"/>
      <c r="FU62" s="1"/>
      <c r="FX62" s="44"/>
      <c r="FY62" s="1"/>
      <c r="FZ62" s="44"/>
      <c r="GA62" s="43"/>
      <c r="GB62" s="1"/>
      <c r="GC62" s="44"/>
      <c r="GF62" s="45"/>
      <c r="GG62" s="74"/>
      <c r="GH62" s="42">
        <f>COUNTIF(EO62:GF62,"*")</f>
        <v>5</v>
      </c>
    </row>
    <row r="63" spans="1:193" s="42" customFormat="1" x14ac:dyDescent="0.25">
      <c r="A63" s="42" t="e">
        <f>VLOOKUP(C63,Sheet1!$A$1:$B$65,2,)</f>
        <v>#N/A</v>
      </c>
      <c r="B63" s="46" t="s">
        <v>326</v>
      </c>
      <c r="C63" s="47" t="s">
        <v>327</v>
      </c>
      <c r="D63" s="47"/>
      <c r="E63" s="60">
        <v>2013</v>
      </c>
      <c r="F63" s="5">
        <f>IF(OR(ER63=$ER$1,ER63=$ER$2,ER63=$ER$3,ER63=$ER$6,ER63=$ER$7,ES63&gt;0,EW63&gt;0,EY63&gt;0,EU63&gt;0,EZ63&gt;0,FD63&gt;0,FF63&gt;0,FG63&gt;0,FI63&gt;0,FE63&gt;0),SM_2.1,"")</f>
        <v>0.2</v>
      </c>
      <c r="G63" s="5">
        <f>IF(OR(EO63=$EO$4,EQ63&gt;0,ER63=$ER$1, ER63=$ER$2,ER63=$ER$3,ER63=$ER$4,ES63&gt;0,EV63&gt;0,EZ63&gt;0,FD63&gt;0,FF63&gt;0,FG63&gt;0,FI63&gt;0,FE63&gt;0),SM_2.2,"")</f>
        <v>0.35</v>
      </c>
      <c r="H63" s="6">
        <f>IF(OR(EO63&gt;0,EP63&gt;0,EQ63&gt;0,ER63=$ER$1,ER63=$ER$2,ER63=$ER$3,ER63=$ER$4,ER63=$ER$6,ER63=$ER$7,ES63&gt;0,ET63&gt;0,EV63&gt;0,EZ63&gt;0,FD63&gt;0,FF63&gt;0,FG63&gt;0,FI63&gt;0,FE63&gt;0),SM_2.3,"")</f>
        <v>0.3</v>
      </c>
      <c r="I63" s="38">
        <f>IF(OR(ER63=$ER$1,ER63=$ER$2,ER63=$ER$3,ER63=$ER$6,ER63=$ER$7,ES63&gt;0,EW63=$EW$2,EW63=$EW$3,EW63=$EW$4,EY63&gt;0,EU63&gt;0,EZ63&gt;0,FD63&gt;0,FF63&gt;0,FG63&gt;0,FI63&gt;0,FE63&gt;0),SM_2.4,"")</f>
        <v>0.15</v>
      </c>
      <c r="J63" s="6" t="str">
        <f>IF(OR(ER63=$ER$3,EW63=$EW$2,EW63=$EW$3,EW63=$EW$4,EY63&gt;0,EU63&gt;0,EZ63&gt;0,FD63&gt;0,FF63&gt;0,FG63&gt;0,FI63&gt;0,FE63&gt;0),SM_3.1,"")</f>
        <v/>
      </c>
      <c r="K63" s="6" t="str">
        <f>IF(OR(EZ63&gt;0,FD63&gt;0,FF63&gt;0,FG63&gt;0,FI63&gt;0,FE63&gt;0),SM_3.2,"")</f>
        <v/>
      </c>
      <c r="L63" s="38">
        <f>IF(OR(ER63=$ER$1,ER63=$ER$3,ER63=$ER$6,ER63=$ER$7,EV63&gt;0,EW63=$EW$2,EW63=$EW$3,EW63=$EW$4,EY63&gt;0,EU63&gt;0,EZ63&gt;0,FD63&gt;0,FF63&gt;0,FG63&gt;0,FI63&gt;0,FE63&gt;0),SM_3.3,"")</f>
        <v>0.4</v>
      </c>
      <c r="M63" s="6" t="str">
        <f>IF(OR(ES63&gt;0,EU63&gt;1),SM_4.1,"")</f>
        <v/>
      </c>
      <c r="N63" s="6" t="str">
        <f>IF(OR(EZ63&gt;0,FD63=$FD$2,FF63=$FF$2,FF63=$FF$4,FF63=$FF$6,FF63=$FF$8,FG63&gt;0,FI63&gt;0,FE63&gt;0),SM_4.2,"")</f>
        <v/>
      </c>
      <c r="O63" s="6" t="str">
        <f>IF(OR(EZ63&gt;0,FD63=$FD$2,FE63=$FE$2,FE63=$FE$4,FE63=$FE$6,FE63=$FE$8,FF63=$FF$2,FF63=$FF$4,FF63=$FF$6,FF63=$FF$8,FG63=$FG$2,FG63=$FG$4,FG63=$FG$6,FG63=$FG$8,FI63=$FI$2,FI63=$FI$4,FI63=$FI$6,FI63=$FI$8),SM_4.3,"")</f>
        <v/>
      </c>
      <c r="P63" s="6" t="str">
        <f>IF(OR(FD63&gt;0,FI63&gt;0),SM_4.4,"")</f>
        <v/>
      </c>
      <c r="Q63" s="38" t="str">
        <f>IF(OR(FQ63=$FQ$2,FQ63=$FQ$1),SM_4.5,"")</f>
        <v/>
      </c>
      <c r="R63" s="6" t="str">
        <f>IF(OR(ET63&gt;0),SM_5.1,"")</f>
        <v/>
      </c>
      <c r="S63" s="6" t="str">
        <f>IF(OR(FB63&gt;0),SM_5.2,"")</f>
        <v/>
      </c>
      <c r="T63" s="6" t="str">
        <f>IF(OR(FR63=$FR$1,FR63=$FR$2),SM_5.3,"")</f>
        <v/>
      </c>
      <c r="U63" s="38" t="str">
        <f>IF(OR(FY63&gt;0),SM_5.4,"")</f>
        <v/>
      </c>
      <c r="V63" s="94" t="str">
        <f>IF(COUNTIF(F63:U63,"&lt;1")=16,"5",IF(COUNTIF(F63:Q63,"&lt;1")=12,"4",IF(COUNTIF(F63:L63,"&lt;1")=7,"3",IF(COUNTIF(F63:I63,"&lt;1")=4,"2","1"))))</f>
        <v>2</v>
      </c>
      <c r="W63" s="129">
        <f>IF(V63="1",SUM(F63:I63)+1,IF(V63="2",SUM(J63:L63)+2,IF(V63="3",SUM(M63:Q63)+3,IF(V63="4",SUM(R63:U63)+4,5))))</f>
        <v>2.4</v>
      </c>
      <c r="X63" s="5">
        <f>IF(OR(EO63&gt;0,EP63&gt;0,EQ63&gt;0,ER63=$ER$1,ER63=$ER$2,ER63=$ER$3,ER63=$ER$4,ER63=$ER$6,ER63=$ER$7,ER63=$ER$8,ES63&gt;0,ET63&gt;0,EV63&gt;0,EZ63&gt;0,FD63&gt;0,FF63&gt;0,FG63&gt;0,FI63&gt;0,FE63&gt;0),SS_2.1,"")</f>
        <v>0.2</v>
      </c>
      <c r="Y63" s="5">
        <f>IF(OR(EO63=$EO$1,ER63=$ER$1,ER63=$ER$6,ER63=$ER$7,ER63=$ER$8,FJ63&gt;0),SS_2.2,"")</f>
        <v>0.3</v>
      </c>
      <c r="Z63" s="38">
        <f>IF(OR(FJ63&gt;0,FO63&gt;0),SS_2.3,"")</f>
        <v>0.5</v>
      </c>
      <c r="AA63" s="5" t="str">
        <f>IF(OR(FN63&gt;0,FJ63=$FJ$2,FJ63=$FJ$3),SS_3.1,"")</f>
        <v/>
      </c>
      <c r="AB63" s="6" t="str">
        <f>IF(OR(FK63&gt;0),SS_3.2,"")</f>
        <v/>
      </c>
      <c r="AC63" s="38" t="str">
        <f>IF(OR(ES63&gt;0,ER63=$ER$1,ER63=$ER$4,ER63=$ER$8,FL63&gt;0),SS_3.3,"")</f>
        <v/>
      </c>
      <c r="AD63" s="6" t="str">
        <f>IF(AND(FK63&gt;0,FJ63=$FJ$2,FJ63=$FJ$3),SS_4.1,"")</f>
        <v/>
      </c>
      <c r="AE63" s="6" t="str">
        <f>IF(OR(FJ63=$FJ$2,FJ63=$FJ$3,EZ63&gt;0,FN63&gt;0),SS_4.2,"")</f>
        <v/>
      </c>
      <c r="AF63" s="6" t="str">
        <f>IF(OR(EU63&gt;0,EW63=$EW$2,EW63=$EW$3,EW63=$EW$4,EY63&gt;0,EZ63&gt;0),SS_4.3,"")</f>
        <v/>
      </c>
      <c r="AG63" s="6" t="str">
        <f>IF(OR(FJ63=$FJ$3,FQ63&gt;0,EZ63&gt;0),SS_4.4,"")</f>
        <v/>
      </c>
      <c r="AH63" s="6" t="str">
        <f>IF(OR(FE63&gt;0,FF63&gt;0,FG63&gt;0,FD63&gt;0,EZ63&gt;0,FI63&gt;0),SS_4.5,"")</f>
        <v/>
      </c>
      <c r="AI63" s="38">
        <f>IF(OR(EV63&gt;0,FZ63&gt;0,FH63&gt;0,FD63&gt;0,FI63&gt;0),SS_4.6,"")</f>
        <v>0.2</v>
      </c>
      <c r="AJ63" s="5" t="str">
        <f>IF(OR(FK63=$FK$3,FZ63=$FZ$1),SS_5.1,"")</f>
        <v/>
      </c>
      <c r="AK63" s="6" t="str">
        <f>IF(OR(FZ63=$FZ$1,FZ63=$FZ$2,FZ63=$FZ$4,FZ63=$FZ$5,FZ63=$FZ$7),SS_5.2,"")</f>
        <v/>
      </c>
      <c r="AL63" s="6" t="str">
        <f>IF(OR(FZ63=$FZ$4,FY63&gt;0,ER63=$ER$8),SS_5.3,"")</f>
        <v/>
      </c>
      <c r="AM63" s="6" t="str">
        <f>IF(FP63&gt;0,SS_5.4,"")</f>
        <v/>
      </c>
      <c r="AN63" s="94" t="str">
        <f>IF(COUNTIF(X63:AM63,"&lt;1")=16,"5",IF(COUNTIF(X63:AI63,"&lt;1")=12,"4",IF(COUNTIF(X63:AC63,"&lt;1")=6,"3",IF(COUNTIF(X63:Z63,"&lt;1")=3,"2","1"))))</f>
        <v>2</v>
      </c>
      <c r="AO63" s="129">
        <f>IF(AN63="1",SUM(X63:Z63)+1,IF(AN63="2",SUM(AA63:AC63)+2,IF(AN63="3",SUM(AD63:AI63)+3,IF(AN63="4",SUM(AJ63:AM63)+4,5))))</f>
        <v>2</v>
      </c>
      <c r="AP63" s="5">
        <f>IF(OR(ES63&gt;0,ER63=$ER$1,EO63&gt;0,EP63&gt;0,EQ63&gt;0,EU63&gt;0,EV63&gt;0,FV63&gt;0,FD63&gt;0),CM2.1,"")</f>
        <v>0.25</v>
      </c>
      <c r="AQ63" s="6" t="str">
        <f>IF(OR(ES63&gt;0,ER63=$ER$1,ER63=$ER$5,ER63=$ER$3,ER63=$ER$8,ER63=$ER$9,FS63=$FS$3,FS63=$FS$4),CM2.2,"")</f>
        <v/>
      </c>
      <c r="AR63" s="6">
        <f>IF(OR(ES63&gt;0,ER63&gt;0,FV63&gt;0),CM2.3,"")</f>
        <v>0.25</v>
      </c>
      <c r="AS63" s="38" t="str">
        <f>IF(OR(ES63&gt;0,ER63=$ER$1,ER63=$ER$3,ER63=$ER$8,ER63=$ER$9,FT63&gt;0),CM2.4,"")</f>
        <v/>
      </c>
      <c r="AT63" s="6" t="str">
        <f>IF(OR(FS63&gt;0),CM3.1,"")</f>
        <v/>
      </c>
      <c r="AU63" s="6" t="str">
        <f>IF(ER63=$ER$9,CM3.2,"")</f>
        <v/>
      </c>
      <c r="AV63" s="6" t="str">
        <f>IF(OR(FS63=$FS$3,FS63=$FS$4),CM3.3,"")</f>
        <v/>
      </c>
      <c r="AW63" s="6" t="str">
        <f>IF(OR(FQ63=$FQ$1,FQ63=$FQ$4,FR63=$FR$1,FR63=$FR$4),CM3.4,"")</f>
        <v/>
      </c>
      <c r="AX63" s="38" t="str">
        <f>IF(OR(FZ63=$FZ$1,FZ63=$FZ$2,FT63=$FT$3,FT63=$FT$2),CM3.5,"")</f>
        <v/>
      </c>
      <c r="AY63" s="6" t="str">
        <f>IF(OR(FS63&gt;0),CM4.1,"")</f>
        <v/>
      </c>
      <c r="AZ63" s="6" t="str">
        <f>IF(OR(FV63=$FV$2),CM4.2,"")</f>
        <v/>
      </c>
      <c r="BA63" s="38" t="str">
        <f>IF(OR(FZ63&gt;0,FT63=$FT$3),CM4.3,"")</f>
        <v/>
      </c>
      <c r="BB63" s="6" t="str">
        <f>IF(OR(FT63=$FT$3,FV63=$FV$3),CM5.1,"")</f>
        <v/>
      </c>
      <c r="BC63" s="6" t="str">
        <f>IF(OR(AND(FX63&gt;0,FQ63=$FQ$4), AND(FX63&gt;0,FQ63=$FQ$1)),CM5.2,"")</f>
        <v/>
      </c>
      <c r="BD63" s="6" t="str">
        <f>IF(OR(FZ63&gt;0),CM5.3,"")</f>
        <v/>
      </c>
      <c r="BE63" s="38" t="str">
        <f>IF(FU63=$FU$2,CM5.4,"")</f>
        <v/>
      </c>
      <c r="BF63" s="94" t="str">
        <f>IF(COUNTIF(AP63:BE63,"&lt;1")=16,"5",IF(COUNTIF(AP63:BA63,"&lt;1")=12,"4",IF(COUNTIF(AP63:AX63,"&lt;1")=9,"3",IF(COUNTIF(AP63:AS63,"&lt;1")=4,"2","1"))))</f>
        <v>1</v>
      </c>
      <c r="BG63" s="129">
        <f>IF(BF63="1",SUM(AP63:AS63)+1,IF(BF63="2",SUM(AT63:AX63)+2,IF(BF63="3",SUM(AY63:BA63)+3,IF(BF63="4",SUM(BB63:BE63)+4,5))))</f>
        <v>1.5</v>
      </c>
      <c r="BH63" s="5">
        <f>IF(OR(ER63=$ER$1,ER63=$ER$6,ER63=$ER$7,ER63=$ER$9,ES63&gt;0,EX63&gt;0,FD63&gt;0,FZ63&gt;0,EW63&gt;0,EY63&gt;0,EZ63&gt;0,EV63&gt;0,EU63&gt;0,FE63&gt;0,FF63&gt;0,FG63&gt;0,FI63&gt;0),SRM2.1,"")</f>
        <v>0.4</v>
      </c>
      <c r="BI63" s="5" t="str">
        <f>IF(OR(FD63&gt;0,FZ63&gt;0,ER63=$ER$7,EW63&gt;0,EX63&gt;0,EY63&gt;0,EZ63&gt;0,FE63&gt;0,FF63&gt;0,FG63&gt;0,FI63&gt;0),SRM2.2,"")</f>
        <v/>
      </c>
      <c r="BJ63" s="6">
        <f>IF(OR(FX63&gt;0,FZ63&gt;0),SRM2.3,"")</f>
        <v>0</v>
      </c>
      <c r="BK63" s="6" t="str">
        <f>IF(OR(FF63&gt;0,FD63&gt;0,FE63&gt;0,FZ63&gt;0,FG63&gt;0,FI63&gt;0),SRM2.4,"")</f>
        <v/>
      </c>
      <c r="BL63" s="39" t="str">
        <f>IF(OR(FD63&gt;0,FZ63&gt;0,ER63=$ER$7,FE63&gt;0,FF63&gt;0,FG63&gt;0,FI63&gt;0,FP63&gt;0),SRM3.1,"")</f>
        <v/>
      </c>
      <c r="BM63" s="6" t="str">
        <f>IF(OR(FD63&gt;0,FZ63&gt;0,ER63=$ER$7,EW63=$EW$2,EW63=$EW$3,EW63=$EW$4,EX63&gt;0,EY63&gt;0,EZ63&gt;0,FE63&gt;0,FF63&gt;0,FG63&gt;0,FI63&gt;0),SRM3.2,"")</f>
        <v/>
      </c>
      <c r="BN63" s="6" t="str">
        <f>IF(OR(FP63&gt;0,FZ63&gt;0),SRM3.3,"")</f>
        <v/>
      </c>
      <c r="BO63" s="40" t="str">
        <f>IF(OR(FZ63&gt;1),SRM4.1,"")</f>
        <v/>
      </c>
      <c r="BP63" s="6">
        <f>IF(OR(ER63=$ER$8,ER63=$ER$9,EV63&gt;0,FQ63&gt;0,FR63&gt;0),SRM4.2,"")</f>
        <v>0.4</v>
      </c>
      <c r="BQ63" s="6" t="str">
        <f>IF(OR(FW63&gt;0),SRM4.3,"")</f>
        <v/>
      </c>
      <c r="BR63" s="40" t="str">
        <f>IF(OR(GD63&gt;0,GE63&gt;0),SRM5.1,"")</f>
        <v/>
      </c>
      <c r="BS63" s="6" t="str">
        <f>IF(OR(ER63=$ER$8,ER63=$ER$9,FZ63&gt;0),SRM5.2,"")</f>
        <v/>
      </c>
      <c r="BT63" s="6" t="str">
        <f>IF(OR(ER63=$ER$8,ER63=$ER$9,FY63&gt;0,FZ63&gt;0),SRM5.3,"")</f>
        <v/>
      </c>
      <c r="BU63" s="94" t="str">
        <f>IF(COUNTIF(BH63:BT63,"&lt;1")=13,"5",IF(COUNTIF(BH63:BQ63,"&lt;1")=10,"4",IF(COUNTIF(BH63:BN63,"&lt;1")=7,"3",IF(COUNTIF(BH63:BK63,"&lt;1")=4,"2","1"))))</f>
        <v>1</v>
      </c>
      <c r="BV63" s="129">
        <f>IF(BU63="1",SUM(BH63:BK63)+1,IF(BU63="2",SUM(BL63:BN63)+2,IF(BU63="3",SUM(BO63:BQ63)+3,IF(BU63="4",SUM(BR63:BT63)+4,5))))</f>
        <v>1.4</v>
      </c>
      <c r="BW63" s="41" t="str">
        <f>IF(OR(EY63=$EY$1,EY63=$EY$4,EY63=$EY$5,EY63=$EY$6,EY63=$EY$7,EZ63&gt;0,FF63=$FF$1,FF63=$FF$2,FF63=$FF$5,FF63=$FF$6,FG63=$FG$1,FG63=$FG$2,FG63=$FG$5,FG63=$FG$6),LHR2.1,"")</f>
        <v/>
      </c>
      <c r="BX63" s="6" t="str">
        <f>IF(OR(FB63=$FB$1,FB63=$FB$2,FB63=$FB$5,FB63=$FB$6,EZ63&gt;0),LHR2.2,"")</f>
        <v/>
      </c>
      <c r="BY63" s="6" t="str">
        <f>IF(OR(EY63=$EY$1,EY63=$EY$4,EY63=$EY$5,EY63=$EY$6,EY63=$EY$7,EZ63&gt;0,FF63=$FF$1,FF63=$FF$2,FF63=$FF$5,FF63=$FF$6,FG63=$FG$1,FG63=$FG$2,FG63=$FG$5,FG63=$FG$6),LHR2.3,"")</f>
        <v/>
      </c>
      <c r="BZ63" s="6" t="str">
        <f>IF(OR(EY63=$EY$1,EY63=$EY$4,EY63=$EY$5,EY63=$EY$6,EY63=$EY$7,EZ63&gt;0,FF63=$FF$1,FF63=$FF$2,FF63=$FF$5,FF63=$FF$6,FG63=$FG$1,FG63=$FG$2,FG63=$FG$5,FG63=$FG$6),LHR2.4,"")</f>
        <v/>
      </c>
      <c r="CA63" s="40" t="str">
        <f>IF(OR(EY63=$EY$1,EY63=$EY$5,EY63=$EY$6,EY63=$EY$7,EZ63&gt;0,FF63=$FF$1,FF63=$FF$2,FF63=$FF$5,FF63=$FF$6,FG63=$FG$1,FG63=$FG$2,FG63=$FG$5,FG63=$FG$6),LHR3.1,"")</f>
        <v/>
      </c>
      <c r="CB63" s="6" t="str">
        <f>IF(OR(FB63=$FB$1,FB63=$FB$5,EZ63&gt;0),LHR3.2,"")</f>
        <v/>
      </c>
      <c r="CC63" s="6" t="str">
        <f>IF(OR(FB63=$FB$1,FB63=$FB$2,FB63=$FB$5,FB63=$FB$6,EZ63&gt;0),LHR3.3,"")</f>
        <v/>
      </c>
      <c r="CD63" s="6" t="str">
        <f>IF(OR(EZ63&gt;0,GA63=$GA$1,FF63=$FF$5,FF63=$FF$6,FF63=$FF$1,FF63=$FF$2,GA63=$GA$2,GA63=$GA$3,GA63=$GA$4),LHR3.4,"")</f>
        <v/>
      </c>
      <c r="CE63" s="6" t="str">
        <f>IF(OR(EZ63&gt;0,GB63=$GB$1,FG63=$FG$5,FG63=$FG$6,FG63=$FG$1,FG63=$FG$2,GB63=$GB$2,GB63=$GB$3,GB63=$GB$4),LHR3.5,"")</f>
        <v/>
      </c>
      <c r="CF63" s="6" t="str">
        <f>IF(OR(EY63=$EY$1,EY63=$EY$4,EY63=$EY$5,EY63=$EY$6,EY63=$EY$7,EZ63&gt;0),LHR3.6,"")</f>
        <v/>
      </c>
      <c r="CG63" s="6" t="str">
        <f>IF(OR(EZ63&gt;0,FC63=$FC$1,FC63=$FC$2,FC63=$FC$3,FC63=$FC$4),LHR3.7,"")</f>
        <v/>
      </c>
      <c r="CH63" s="6" t="str">
        <f>IF(OR(GD63=$GD$1,GD63=$GD$3,EZ63&gt;0),LHR3.8,"")</f>
        <v/>
      </c>
      <c r="CI63" s="6" t="str">
        <f>IF(OR(EZ63&gt;0,FF63=$FF$2,FF63=$FF$6,FE63=$FE$2,FE63=$FE$6,FI63=$FI$2,FI63=$FI$6,FG63=$FG$2,FG63=$FG$6),LHR3.9,"")</f>
        <v/>
      </c>
      <c r="CJ63" s="6" t="str">
        <f>IF(OR(EZ63&gt;0,FA63&gt;0),LHR3.10,"")</f>
        <v/>
      </c>
      <c r="CK63" s="40" t="str">
        <f>IF(OR(EY63=$EY$1,EY63=$EY$6,EY63=$EY$7,EZ63&gt;0,FF63=$FF$1,FF63=$FF$2,FF63=$FF$5,FF63=$FF$6,FG63=$FG$1,FG63=$FG$2,FG63=$FG$5,FG63=$FG$6),LHR4.1,"")</f>
        <v/>
      </c>
      <c r="CL63" s="6" t="str">
        <f>IF(OR(FB63=$FB$1,FB63=$FB$5,EZ63&gt;0),LHR4.2,"")</f>
        <v/>
      </c>
      <c r="CM63" s="6" t="str">
        <f>IF(OR(EZ63&gt;0,GA63=$GA$2,GA63=$GA$4),LHR4.3,"")</f>
        <v/>
      </c>
      <c r="CN63" s="6" t="str">
        <f>IF(OR(EZ63&gt;0,GB63=$GB$2,GB63=$GB$4),LHR4.4,"")</f>
        <v/>
      </c>
      <c r="CO63" s="6" t="str">
        <f>IF(OR(EZ63&gt;0,FC63=$FC$1,FC63=$FC$3,FC63=$FC$4),LHR4.5,"")</f>
        <v/>
      </c>
      <c r="CP63" s="6" t="str">
        <f>IF(OR(GE63=$GE$1,GE63=$GE$2,GE63=$GE$4,GE63=$GE$5),LHR4.6,"")</f>
        <v/>
      </c>
      <c r="CQ63" s="6" t="str">
        <f>IF(OR(EZ63&gt;0,FF63=$FF$2,FF63=$FF$6,FE63=$FE$2,FE63=$FE$6,FI63=$FI$2,FI63=$FI$6,FG63=$FG$2,FG63=$FG$6),LHR4.7,"")</f>
        <v/>
      </c>
      <c r="CR63" s="6" t="str">
        <f>IF(OR(EZ63&gt;0,FG63=$FG$1,FG63=$FG$2,FG63=$FG$5,FG63=$FG$6),LHR4.8,"")</f>
        <v/>
      </c>
      <c r="CS63" s="6" t="str">
        <f>IF(OR(FE63=$FE$1,FE63=$FE$2,FE63=$FE$5,FE63=$FE$6),LHR4.9,"")</f>
        <v/>
      </c>
      <c r="CT63" s="6" t="str">
        <f>IF(OR(FM63=$FM$1,FM63=$FM$3,EZ63&gt;0),LHR4.10,"")</f>
        <v/>
      </c>
      <c r="CU63" s="6" t="str">
        <f>IF(OR(GF63=$GF$2,GF63=$GF$6),LHR4.11,"")</f>
        <v/>
      </c>
      <c r="CV63" s="6">
        <f>IF(OR(EO63=$EO$1,EO63=$EO$3),LHR4.12,"")</f>
        <v>0.05</v>
      </c>
      <c r="CW63" s="40" t="str">
        <f>IF(OR(EY63=$EY$1,EY63=$EY$7,EZ63&gt;0,FF63=$FF$1,FF63=$FF$2,FF63=$FF$5,FF63=$FF$6,FG63=$FG$1,FG63=$FG$2,FG63=$FG$5,FG63=$FG$6),LHR5.1,"")</f>
        <v/>
      </c>
      <c r="CX63" s="6" t="str">
        <f>IF(AND(FZ63&gt;0,OR(EY63=$EY$1,EY63=$EY$4,EY63=$EY$5,EY63=$EY$6,EY63=$EY$7)),LHR5.2,"")</f>
        <v/>
      </c>
      <c r="CY63" s="6" t="str">
        <f>IF(OR(EZ63&gt;0,FC63=$FC$1,FC63=$FC$4),LHR5.3,"")</f>
        <v/>
      </c>
      <c r="CZ63" s="6" t="str">
        <f>IF(OR(GE63=$GE$1,GE63=$GE$3,GE63=$GE$4,GE63=$GE$6),LHR5.4,"")</f>
        <v/>
      </c>
      <c r="DA63" s="6" t="str">
        <f>IF(OR(EZ63&gt;0,FF63=$FF$2,FF63=$FF$6,FE63=$FE$2,FE63=$FE$6,FI63=$FI$2,FI63=$FI$6,FG63=$FG$2,FG63=$FG$6),LHR5.5,"")</f>
        <v/>
      </c>
      <c r="DB63" s="6" t="str">
        <f>IF(OR(FG63=$FG$2,FG63=$FG$6),LHR5.6,"")</f>
        <v/>
      </c>
      <c r="DC63" s="6" t="str">
        <f>IF(OR(FI63=$FI$1,FI63=$FI$2,FI63=$FI$5,FI63=$FI$6,FY63&gt;0),LHR5.7,"")</f>
        <v/>
      </c>
      <c r="DD63" s="6" t="str">
        <f>IF(OR(GC63=$GC$1,GC63=$GC$2),LHR5.8,"")</f>
        <v/>
      </c>
      <c r="DE63" s="38">
        <f>IF(OR(GF63="",GF63=$GF$3,GF63=$GF$4,GF63=$GF$7,GF63=$GF$8),LHR5.9,"")</f>
        <v>0.05</v>
      </c>
      <c r="DF63" s="7" t="str">
        <f>IF(E63&lt;2009,"N/A",IF(COUNTIF(BW63:DE63,"&lt;1")=35,"5",IF(COUNTIF(BW63:CV63,"&lt;1")=26,"4",IF(COUNTIF(BW63:CJ63,"&lt;1")=14,"3",IF(COUNTIF(BW63:BZ63,"&lt;1")=4,"2","1")))))</f>
        <v>1</v>
      </c>
      <c r="DG63" s="129">
        <f>IF(DF63="N/A","N/A",IF(DF63="1",SUM(BW63:BZ63)+1,IF(DF63="2",SUM(CA63:CJ63)+2,IF(DF63="3",SUM(CK63:CV63)+3,IF(DF63="4",SUM(CW63:DE63)+4,5)))))</f>
        <v>1</v>
      </c>
      <c r="DH63" s="41" t="str">
        <f>IF(OR(EY63=$EY$1,EY63=$EY$8,EZ63&gt;0,FF63=$FF$1,FF63=$FF$2,FF63=$FF$7,FF63=$FF$8,FG63=$FG$1,FG63=$FG$2,FG63=$FG$7,FG63=$FG$8),ES2.1,"")</f>
        <v/>
      </c>
      <c r="DI63" s="6" t="str">
        <f>IF(OR(FB63=$FB$1,FB63=$FB$2,FB63=$FB$7,FB63=$FB$8,EZ63&gt;0),ES2.2,"")</f>
        <v/>
      </c>
      <c r="DJ63" s="6" t="str">
        <f>IF(OR(EY63=$EY$1,EY63=$EY$8,EZ63&gt;0,FF63=$FF$1,FF63=$FF$2,FF63=$FF$7,FF63=$FF$8,FG63=$FG$1,FG63=$FG$2,FG63=$FG$7,FG63=$FG$8),ES2.3,"")</f>
        <v/>
      </c>
      <c r="DK63" s="6" t="str">
        <f>IF(OR(EY63=$EY$1,EY63=$EY$8,EZ63&gt;0,FF63=$FF$1,FF63=$FF$2,FF63=$FF$7,FF63=$FF$8,FG63=$FG$1,FG63=$FG$2,FG63=$FG$7,FG63=$FG$8),ES2.4,"")</f>
        <v/>
      </c>
      <c r="DL63" s="40" t="str">
        <f>IF(OR(FB63=$FB$1,FB63=$FB$7,EZ63&gt;0),ES3.1,"")</f>
        <v/>
      </c>
      <c r="DM63" s="6" t="str">
        <f>IF(OR(FB63=$FB$1,FB63=$FB$2,FB63=$FB$7,FB63=$FB$8,EZ63&gt;0),ES3.2,"")</f>
        <v/>
      </c>
      <c r="DN63" s="6" t="str">
        <f>IF(OR(EZ63&gt;0,FF63=$FF$1,FF63=$FF$2,FF63=$FF$7,FF63=$FF$8,GA63=$GA$1,GA63=$GA$2,GA63=$GA$5,GA63=$GA$6),ES3.3,"")</f>
        <v/>
      </c>
      <c r="DO63" s="6" t="str">
        <f>IF(OR(EZ63&gt;0,FG63=$FG$1,FG63=$FG$2,FG63=$FG$7,FG63=$FG$8,GB63=$GB$1,GB63=$GB$2,GB63=$GB$5,GB63=$GB$6),ES3.4,"")</f>
        <v/>
      </c>
      <c r="DP63" s="6" t="str">
        <f>IF(OR(EY63=$EY$1,EY63=$EY$8,EZ63&gt;0),ES3.5,"")</f>
        <v/>
      </c>
      <c r="DQ63" s="6" t="str">
        <f>IF(OR(EZ63&gt;0,FC63=$FC$1,FC63=$FC$5),ES3.6,"")</f>
        <v/>
      </c>
      <c r="DR63" s="6" t="str">
        <f>IF(OR(GD63=$GD$1,GD63=$GD$4,EZ63&gt;0),ES3.7,"")</f>
        <v/>
      </c>
      <c r="DS63" s="6" t="str">
        <f>IF(OR(EZ63&gt;0,FF63=$FF$2,FF63=$FF$8,FE63=$FE$2,FE63=$FE$8,FI63=$FI$2,FI63=$FI$8,FG63=$FG$2,FG63=$FG$8),ES3.8,"")</f>
        <v/>
      </c>
      <c r="DT63" s="6" t="str">
        <f>IF(OR(EZ63&gt;0),ES3.9,"")</f>
        <v/>
      </c>
      <c r="DU63" s="40" t="str">
        <f>IF(OR(FB63=$FB$1,FB63=$FB$7,EZ63&gt;0),ES4.1,"")</f>
        <v/>
      </c>
      <c r="DV63" s="6" t="str">
        <f>IF(OR(EZ63&gt;0,GA63=$GA$2,GA63=$GA$6),ES4.2,"")</f>
        <v/>
      </c>
      <c r="DW63" s="6" t="str">
        <f>IF(OR(EZ63&gt;0,GB63=$GB$2,GB63=$GB$6),ES4.3,"")</f>
        <v/>
      </c>
      <c r="DX63" s="6" t="str">
        <f>IF(OR(GE63=$GE$1,GE63=$GE$2,GE63=$GE$7,GE63=$GE$8),ES4.4,"")</f>
        <v/>
      </c>
      <c r="DY63" s="6" t="str">
        <f>IF(OR(EZ63&gt;0,FF63=$FF$2,FF63=$FF$8,FE63=$FE$2,FE63=$FE$8,FI63=$FI$2,FI63=$FI$8,FG63=$FG$2,FG63=$FG$8),ES4.5,"")</f>
        <v/>
      </c>
      <c r="DZ63" s="6" t="str">
        <f>IF(OR(EZ63&gt;0,FG63=$FG$1,FG63=$FG$2,FG63=$FG$7,FG63=$FG$8),ES4.6,"")</f>
        <v/>
      </c>
      <c r="EA63" s="6" t="str">
        <f>IF(OR(FE63=$FE$1,FE63=$FE$2,FE63=$FE$7,FE63=$FE$8),ES4.7,"")</f>
        <v/>
      </c>
      <c r="EB63" s="6" t="str">
        <f>IF(OR(FM63=$FM$1,FM63=$FM$4,EZ63&gt;0),ES4.8,"")</f>
        <v/>
      </c>
      <c r="EC63" s="6" t="str">
        <f>IF(OR(GF63=$GF$2,GF63=$GF$8),ES4.9,"")</f>
        <v/>
      </c>
      <c r="ED63" s="6">
        <f>IF(OR(EO63=$EO$1,EO63=$EO$3),ES4.10,"")</f>
        <v>0.05</v>
      </c>
      <c r="EE63" s="40" t="str">
        <f>IF(OR(AND(FZ63&gt;0,EY63=$EY$1), AND(FZ63&gt;0,EY63=$EY$8)),ES5.1,"")</f>
        <v/>
      </c>
      <c r="EF63" s="6" t="str">
        <f>IF(OR(GE63=$GE$1,GE63=$GE$3,GE63=$GE$7,GE63=$GE$9),ES5.2,"")</f>
        <v/>
      </c>
      <c r="EG63" s="6" t="str">
        <f>IF(OR(EZ63&gt;0,FF63=$FF$2,FF63=$FF$8,FE63=$FE$2,FE63=$FE$8,FI63=$FI$2,FI63=$FI$8,FG63=$FG$2,FG63=$FG$8),ES5.3,"")</f>
        <v/>
      </c>
      <c r="EH63" s="6" t="str">
        <f>IF(OR(FG63=$FG$2,FG63=$FG$8),ES5.4,"")</f>
        <v/>
      </c>
      <c r="EI63" s="6" t="str">
        <f>IF(OR(FI63=$FI$1,FI63=$FI$2,FI63=$FI$7,FI63=$FI$8,FY63&gt;0),ES5.5,"")</f>
        <v/>
      </c>
      <c r="EJ63" s="6" t="str">
        <f>IF(OR(GC63=$GC$1,GC63=$GC$3),ES5.6,"")</f>
        <v/>
      </c>
      <c r="EK63" s="38">
        <f>IF(OR(GF63="",GF63=$GF$3,GF63=$GF$4,GF63=$GF$5,GF63=$GF$6),ES5.7,"")</f>
        <v>0.1</v>
      </c>
      <c r="EL63" s="104" t="str">
        <f>IF(E63&lt;2010,"N/A",IF(COUNTIF(DH63:EK63,"&lt;1")=30,"5",IF(COUNTIF(DH63:ED63,"&lt;1")=23,"4",IF(COUNTIF(DH63:DT63,"&lt;1")=13,"3",IF(COUNTIF(DH63:DK63,"&lt;1")=4,"2","1")))))</f>
        <v>1</v>
      </c>
      <c r="EM63" s="129">
        <f>IF(EL63="N/A","N/A",IF(EL63="1",SUM(DH63:DK63)+1,IF(EL63="2",SUM(DL63:DT63)+2,IF(EL63="3",SUM(DU63:ED63)+3,IF(EL63="4",SUM(EE63:EK63)+4,5)))))</f>
        <v>1</v>
      </c>
      <c r="EN63" s="1"/>
      <c r="EO63" s="43" t="s">
        <v>0</v>
      </c>
      <c r="EP63" s="1"/>
      <c r="EQ63" s="1"/>
      <c r="ER63" s="43" t="s">
        <v>160</v>
      </c>
      <c r="ES63" s="1"/>
      <c r="ET63" s="1"/>
      <c r="EV63" s="44" t="s">
        <v>1</v>
      </c>
      <c r="FC63" s="44"/>
      <c r="FE63" s="1"/>
      <c r="FI63" s="44"/>
      <c r="FJ63" s="42" t="s">
        <v>9</v>
      </c>
      <c r="FK63" s="1"/>
      <c r="FL63" s="1"/>
      <c r="FM63" s="1"/>
      <c r="FN63" s="1"/>
      <c r="FO63" s="1"/>
      <c r="FT63" s="1"/>
      <c r="FU63" s="1"/>
      <c r="FX63" s="44" t="s">
        <v>1</v>
      </c>
      <c r="FY63" s="1"/>
      <c r="FZ63" s="44"/>
      <c r="GA63" s="43"/>
      <c r="GB63" s="1"/>
      <c r="GC63" s="44"/>
      <c r="GF63" s="45"/>
      <c r="GG63" s="74"/>
      <c r="GH63" s="42">
        <f>COUNTIF(EO63:GF63,"*")</f>
        <v>5</v>
      </c>
    </row>
    <row r="64" spans="1:193" s="42" customFormat="1" x14ac:dyDescent="0.25">
      <c r="A64" s="42" t="e">
        <f>VLOOKUP(C64,Sheet1!$A$1:$B$65,2,)</f>
        <v>#N/A</v>
      </c>
      <c r="B64" s="46" t="s">
        <v>323</v>
      </c>
      <c r="C64" s="47" t="s">
        <v>205</v>
      </c>
      <c r="D64" s="47"/>
      <c r="E64" s="60">
        <v>2013</v>
      </c>
      <c r="F64" s="5" t="str">
        <f>IF(OR(ER64=$ER$1,ER64=$ER$2,ER64=$ER$3,ER64=$ER$6,ER64=$ER$7,ES64&gt;0,EW64&gt;0,EY64&gt;0,EU64&gt;0,EZ64&gt;0,FD64&gt;0,FF64&gt;0,FG64&gt;0,FI64&gt;0,FE64&gt;0),SM_2.1,"")</f>
        <v/>
      </c>
      <c r="G64" s="5">
        <f>IF(OR(EO64=$EO$4,EQ64&gt;0,ER64=$ER$1, ER64=$ER$2,ER64=$ER$3,ER64=$ER$4,ES64&gt;0,EV64&gt;0,EZ64&gt;0,FD64&gt;0,FF64&gt;0,FG64&gt;0,FI64&gt;0,FE64&gt;0),SM_2.2,"")</f>
        <v>0.35</v>
      </c>
      <c r="H64" s="6">
        <f>IF(OR(EO64&gt;0,EP64&gt;0,EQ64&gt;0,ER64=$ER$1,ER64=$ER$2,ER64=$ER$3,ER64=$ER$4,ER64=$ER$6,ER64=$ER$7,ES64&gt;0,ET64&gt;0,EV64&gt;0,EZ64&gt;0,FD64&gt;0,FF64&gt;0,FG64&gt;0,FI64&gt;0,FE64&gt;0),SM_2.3,"")</f>
        <v>0.3</v>
      </c>
      <c r="I64" s="38" t="str">
        <f>IF(OR(ER64=$ER$1,ER64=$ER$2,ER64=$ER$3,ER64=$ER$6,ER64=$ER$7,ES64&gt;0,EW64=$EW$2,EW64=$EW$3,EW64=$EW$4,EY64&gt;0,EU64&gt;0,EZ64&gt;0,FD64&gt;0,FF64&gt;0,FG64&gt;0,FI64&gt;0,FE64&gt;0),SM_2.4,"")</f>
        <v/>
      </c>
      <c r="J64" s="6" t="str">
        <f>IF(OR(ER64=$ER$3,EW64=$EW$2,EW64=$EW$3,EW64=$EW$4,EY64&gt;0,EU64&gt;0,EZ64&gt;0,FD64&gt;0,FF64&gt;0,FG64&gt;0,FI64&gt;0,FE64&gt;0),SM_3.1,"")</f>
        <v/>
      </c>
      <c r="K64" s="6" t="str">
        <f>IF(OR(EZ64&gt;0,FD64&gt;0,FF64&gt;0,FG64&gt;0,FI64&gt;0,FE64&gt;0),SM_3.2,"")</f>
        <v/>
      </c>
      <c r="L64" s="38">
        <f>IF(OR(ER64=$ER$1,ER64=$ER$3,ER64=$ER$6,ER64=$ER$7,EV64&gt;0,EW64=$EW$2,EW64=$EW$3,EW64=$EW$4,EY64&gt;0,EU64&gt;0,EZ64&gt;0,FD64&gt;0,FF64&gt;0,FG64&gt;0,FI64&gt;0,FE64&gt;0),SM_3.3,"")</f>
        <v>0.4</v>
      </c>
      <c r="M64" s="6" t="str">
        <f>IF(OR(ES64&gt;0,EU64&gt;1),SM_4.1,"")</f>
        <v/>
      </c>
      <c r="N64" s="6" t="str">
        <f>IF(OR(EZ64&gt;0,FD64=$FD$2,FF64=$FF$2,FF64=$FF$4,FF64=$FF$6,FF64=$FF$8,FG64&gt;0,FI64&gt;0,FE64&gt;0),SM_4.2,"")</f>
        <v/>
      </c>
      <c r="O64" s="6" t="str">
        <f>IF(OR(EZ64&gt;0,FD64=$FD$2,FE64=$FE$2,FE64=$FE$4,FE64=$FE$6,FE64=$FE$8,FF64=$FF$2,FF64=$FF$4,FF64=$FF$6,FF64=$FF$8,FG64=$FG$2,FG64=$FG$4,FG64=$FG$6,FG64=$FG$8,FI64=$FI$2,FI64=$FI$4,FI64=$FI$6,FI64=$FI$8),SM_4.3,"")</f>
        <v/>
      </c>
      <c r="P64" s="6" t="str">
        <f>IF(OR(FD64&gt;0,FI64&gt;0),SM_4.4,"")</f>
        <v/>
      </c>
      <c r="Q64" s="38" t="str">
        <f>IF(OR(FQ64=$FQ$2,FQ64=$FQ$1),SM_4.5,"")</f>
        <v/>
      </c>
      <c r="R64" s="6">
        <f>IF(OR(ET64&gt;0),SM_5.1,"")</f>
        <v>0.3</v>
      </c>
      <c r="S64" s="6" t="str">
        <f>IF(OR(FB64&gt;0),SM_5.2,"")</f>
        <v/>
      </c>
      <c r="T64" s="6" t="str">
        <f>IF(OR(FR64=$FR$1,FR64=$FR$2),SM_5.3,"")</f>
        <v/>
      </c>
      <c r="U64" s="38" t="str">
        <f>IF(OR(FY64&gt;0),SM_5.4,"")</f>
        <v/>
      </c>
      <c r="V64" s="94" t="str">
        <f>IF(COUNTIF(F64:U64,"&lt;1")=16,"5",IF(COUNTIF(F64:Q64,"&lt;1")=12,"4",IF(COUNTIF(F64:L64,"&lt;1")=7,"3",IF(COUNTIF(F64:I64,"&lt;1")=4,"2","1"))))</f>
        <v>1</v>
      </c>
      <c r="W64" s="129">
        <f>IF(V64="1",SUM(F64:I64)+1,IF(V64="2",SUM(J64:L64)+2,IF(V64="3",SUM(M64:Q64)+3,IF(V64="4",SUM(R64:U64)+4,5))))</f>
        <v>1.65</v>
      </c>
      <c r="X64" s="5">
        <f>IF(OR(EO64&gt;0,EP64&gt;0,EQ64&gt;0,ER64=$ER$1,ER64=$ER$2,ER64=$ER$3,ER64=$ER$4,ER64=$ER$6,ER64=$ER$7,ER64=$ER$8,ES64&gt;0,ET64&gt;0,EV64&gt;0,EZ64&gt;0,FD64&gt;0,FF64&gt;0,FG64&gt;0,FI64&gt;0,FE64&gt;0),SS_2.1,"")</f>
        <v>0.2</v>
      </c>
      <c r="Y64" s="5">
        <f>IF(OR(EO64=$EO$1,ER64=$ER$1,ER64=$ER$6,ER64=$ER$7,ER64=$ER$8,FJ64&gt;0),SS_2.2,"")</f>
        <v>0.3</v>
      </c>
      <c r="Z64" s="38">
        <f>IF(OR(FJ64&gt;0,FO64&gt;0),SS_2.3,"")</f>
        <v>0.5</v>
      </c>
      <c r="AA64" s="5" t="str">
        <f>IF(OR(FN64&gt;0,FJ64=$FJ$2,FJ64=$FJ$3),SS_3.1,"")</f>
        <v/>
      </c>
      <c r="AB64" s="6" t="str">
        <f>IF(OR(FK64&gt;0),SS_3.2,"")</f>
        <v/>
      </c>
      <c r="AC64" s="38" t="str">
        <f>IF(OR(ES64&gt;0,ER64=$ER$1,ER64=$ER$4,ER64=$ER$8,FL64&gt;0),SS_3.3,"")</f>
        <v/>
      </c>
      <c r="AD64" s="6" t="str">
        <f>IF(AND(FK64&gt;0,FJ64=$FJ$2,FJ64=$FJ$3),SS_4.1,"")</f>
        <v/>
      </c>
      <c r="AE64" s="6" t="str">
        <f>IF(OR(FJ64=$FJ$2,FJ64=$FJ$3,EZ64&gt;0,FN64&gt;0),SS_4.2,"")</f>
        <v/>
      </c>
      <c r="AF64" s="6" t="str">
        <f>IF(OR(EU64&gt;0,EW64=$EW$2,EW64=$EW$3,EW64=$EW$4,EY64&gt;0,EZ64&gt;0),SS_4.3,"")</f>
        <v/>
      </c>
      <c r="AG64" s="6" t="str">
        <f>IF(OR(FJ64=$FJ$3,FQ64&gt;0,EZ64&gt;0),SS_4.4,"")</f>
        <v/>
      </c>
      <c r="AH64" s="6" t="str">
        <f>IF(OR(FE64&gt;0,FF64&gt;0,FG64&gt;0,FD64&gt;0,EZ64&gt;0,FI64&gt;0),SS_4.5,"")</f>
        <v/>
      </c>
      <c r="AI64" s="38">
        <f>IF(OR(EV64&gt;0,FZ64&gt;0,FH64&gt;0,FD64&gt;0,FI64&gt;0),SS_4.6,"")</f>
        <v>0.2</v>
      </c>
      <c r="AJ64" s="5" t="str">
        <f>IF(OR(FK64=$FK$3,FZ64=$FZ$1),SS_5.1,"")</f>
        <v/>
      </c>
      <c r="AK64" s="6" t="str">
        <f>IF(OR(FZ64=$FZ$1,FZ64=$FZ$2,FZ64=$FZ$4,FZ64=$FZ$5,FZ64=$FZ$7),SS_5.2,"")</f>
        <v/>
      </c>
      <c r="AL64" s="6" t="str">
        <f>IF(OR(FZ64=$FZ$4,FY64&gt;0,ER64=$ER$8),SS_5.3,"")</f>
        <v/>
      </c>
      <c r="AM64" s="6" t="str">
        <f>IF(FP64&gt;0,SS_5.4,"")</f>
        <v/>
      </c>
      <c r="AN64" s="94" t="str">
        <f>IF(COUNTIF(X64:AM64,"&lt;1")=16,"5",IF(COUNTIF(X64:AI64,"&lt;1")=12,"4",IF(COUNTIF(X64:AC64,"&lt;1")=6,"3",IF(COUNTIF(X64:Z64,"&lt;1")=3,"2","1"))))</f>
        <v>2</v>
      </c>
      <c r="AO64" s="129">
        <f>IF(AN64="1",SUM(X64:Z64)+1,IF(AN64="2",SUM(AA64:AC64)+2,IF(AN64="3",SUM(AD64:AI64)+3,IF(AN64="4",SUM(AJ64:AM64)+4,5))))</f>
        <v>2</v>
      </c>
      <c r="AP64" s="5">
        <f>IF(OR(ES64&gt;0,ER64=$ER$1,EO64&gt;0,EP64&gt;0,EQ64&gt;0,EU64&gt;0,EV64&gt;0,FV64&gt;0,FD64&gt;0),CM2.1,"")</f>
        <v>0.25</v>
      </c>
      <c r="AQ64" s="6" t="str">
        <f>IF(OR(ES64&gt;0,ER64=$ER$1,ER64=$ER$5,ER64=$ER$3,ER64=$ER$8,ER64=$ER$9,FS64=$FS$3,FS64=$FS$4),CM2.2,"")</f>
        <v/>
      </c>
      <c r="AR64" s="6" t="str">
        <f>IF(OR(ES64&gt;0,ER64&gt;0,FV64&gt;0),CM2.3,"")</f>
        <v/>
      </c>
      <c r="AS64" s="38" t="str">
        <f>IF(OR(ES64&gt;0,ER64=$ER$1,ER64=$ER$3,ER64=$ER$8,ER64=$ER$9,FT64&gt;0),CM2.4,"")</f>
        <v/>
      </c>
      <c r="AT64" s="6" t="str">
        <f>IF(OR(FS64&gt;0),CM3.1,"")</f>
        <v/>
      </c>
      <c r="AU64" s="6" t="str">
        <f>IF(ER64=$ER$9,CM3.2,"")</f>
        <v/>
      </c>
      <c r="AV64" s="6" t="str">
        <f>IF(OR(FS64=$FS$3,FS64=$FS$4),CM3.3,"")</f>
        <v/>
      </c>
      <c r="AW64" s="6" t="str">
        <f>IF(OR(FQ64=$FQ$1,FQ64=$FQ$4,FR64=$FR$1,FR64=$FR$4),CM3.4,"")</f>
        <v/>
      </c>
      <c r="AX64" s="38" t="str">
        <f>IF(OR(FZ64=$FZ$1,FZ64=$FZ$2,FT64=$FT$3,FT64=$FT$2),CM3.5,"")</f>
        <v/>
      </c>
      <c r="AY64" s="6" t="str">
        <f>IF(OR(FS64&gt;0),CM4.1,"")</f>
        <v/>
      </c>
      <c r="AZ64" s="6" t="str">
        <f>IF(OR(FV64=$FV$2),CM4.2,"")</f>
        <v/>
      </c>
      <c r="BA64" s="38" t="str">
        <f>IF(OR(FZ64&gt;0,FT64=$FT$3),CM4.3,"")</f>
        <v/>
      </c>
      <c r="BB64" s="6" t="str">
        <f>IF(OR(FT64=$FT$3,FV64=$FV$3),CM5.1,"")</f>
        <v/>
      </c>
      <c r="BC64" s="6" t="str">
        <f>IF(OR(AND(FX64&gt;0,FQ64=$FQ$4), AND(FX64&gt;0,FQ64=$FQ$1)),CM5.2,"")</f>
        <v/>
      </c>
      <c r="BD64" s="6" t="str">
        <f>IF(OR(FZ64&gt;0),CM5.3,"")</f>
        <v/>
      </c>
      <c r="BE64" s="38" t="str">
        <f>IF(FU64=$FU$2,CM5.4,"")</f>
        <v/>
      </c>
      <c r="BF64" s="94" t="str">
        <f>IF(COUNTIF(AP64:BE64,"&lt;1")=16,"5",IF(COUNTIF(AP64:BA64,"&lt;1")=12,"4",IF(COUNTIF(AP64:AX64,"&lt;1")=9,"3",IF(COUNTIF(AP64:AS64,"&lt;1")=4,"2","1"))))</f>
        <v>1</v>
      </c>
      <c r="BG64" s="129">
        <f>IF(BF64="1",SUM(AP64:AS64)+1,IF(BF64="2",SUM(AT64:AX64)+2,IF(BF64="3",SUM(AY64:BA64)+3,IF(BF64="4",SUM(BB64:BE64)+4,5))))</f>
        <v>1.25</v>
      </c>
      <c r="BH64" s="5">
        <f>IF(OR(ER64=$ER$1,ER64=$ER$6,ER64=$ER$7,ER64=$ER$9,ES64&gt;0,EX64&gt;0,FD64&gt;0,FZ64&gt;0,EW64&gt;0,EY64&gt;0,EZ64&gt;0,EV64&gt;0,EU64&gt;0,FE64&gt;0,FF64&gt;0,FG64&gt;0,FI64&gt;0),SRM2.1,"")</f>
        <v>0.4</v>
      </c>
      <c r="BI64" s="5" t="str">
        <f>IF(OR(FD64&gt;0,FZ64&gt;0,ER64=$ER$7,EW64&gt;0,EX64&gt;0,EY64&gt;0,EZ64&gt;0,FE64&gt;0,FF64&gt;0,FG64&gt;0,FI64&gt;0),SRM2.2,"")</f>
        <v/>
      </c>
      <c r="BJ64" s="6" t="str">
        <f>IF(OR(FX64&gt;0,FZ64&gt;0),SRM2.3,"")</f>
        <v/>
      </c>
      <c r="BK64" s="6" t="str">
        <f>IF(OR(FF64&gt;0,FD64&gt;0,FE64&gt;0,FZ64&gt;0,FG64&gt;0,FI64&gt;0),SRM2.4,"")</f>
        <v/>
      </c>
      <c r="BL64" s="39" t="str">
        <f>IF(OR(FD64&gt;0,FZ64&gt;0,ER64=$ER$7,FE64&gt;0,FF64&gt;0,FG64&gt;0,FI64&gt;0,FP64&gt;0),SRM3.1,"")</f>
        <v/>
      </c>
      <c r="BM64" s="6" t="str">
        <f>IF(OR(FD64&gt;0,FZ64&gt;0,ER64=$ER$7,EW64=$EW$2,EW64=$EW$3,EW64=$EW$4,EX64&gt;0,EY64&gt;0,EZ64&gt;0,FE64&gt;0,FF64&gt;0,FG64&gt;0,FI64&gt;0),SRM3.2,"")</f>
        <v/>
      </c>
      <c r="BN64" s="6" t="str">
        <f>IF(OR(FP64&gt;0,FZ64&gt;0),SRM3.3,"")</f>
        <v/>
      </c>
      <c r="BO64" s="40" t="str">
        <f>IF(OR(FZ64&gt;1),SRM4.1,"")</f>
        <v/>
      </c>
      <c r="BP64" s="6">
        <f>IF(OR(ER64=$ER$8,ER64=$ER$9,EV64&gt;0,FQ64&gt;0,FR64&gt;0),SRM4.2,"")</f>
        <v>0.4</v>
      </c>
      <c r="BQ64" s="6" t="str">
        <f>IF(OR(FW64&gt;0),SRM4.3,"")</f>
        <v/>
      </c>
      <c r="BR64" s="40" t="str">
        <f>IF(OR(GD64&gt;0,GE64&gt;0),SRM5.1,"")</f>
        <v/>
      </c>
      <c r="BS64" s="6" t="str">
        <f>IF(OR(ER64=$ER$8,ER64=$ER$9,FZ64&gt;0),SRM5.2,"")</f>
        <v/>
      </c>
      <c r="BT64" s="6" t="str">
        <f>IF(OR(ER64=$ER$8,ER64=$ER$9,FY64&gt;0,FZ64&gt;0),SRM5.3,"")</f>
        <v/>
      </c>
      <c r="BU64" s="94" t="str">
        <f>IF(COUNTIF(BH64:BT64,"&lt;1")=13,"5",IF(COUNTIF(BH64:BQ64,"&lt;1")=10,"4",IF(COUNTIF(BH64:BN64,"&lt;1")=7,"3",IF(COUNTIF(BH64:BK64,"&lt;1")=4,"2","1"))))</f>
        <v>1</v>
      </c>
      <c r="BV64" s="129">
        <f>IF(BU64="1",SUM(BH64:BK64)+1,IF(BU64="2",SUM(BL64:BN64)+2,IF(BU64="3",SUM(BO64:BQ64)+3,IF(BU64="4",SUM(BR64:BT64)+4,5))))</f>
        <v>1.4</v>
      </c>
      <c r="BW64" s="41" t="str">
        <f>IF(OR(EY64=$EY$1,EY64=$EY$4,EY64=$EY$5,EY64=$EY$6,EY64=$EY$7,EZ64&gt;0,FF64=$FF$1,FF64=$FF$2,FF64=$FF$5,FF64=$FF$6,FG64=$FG$1,FG64=$FG$2,FG64=$FG$5,FG64=$FG$6),LHR2.1,"")</f>
        <v/>
      </c>
      <c r="BX64" s="6" t="str">
        <f>IF(OR(FB64=$FB$1,FB64=$FB$2,FB64=$FB$5,FB64=$FB$6,EZ64&gt;0),LHR2.2,"")</f>
        <v/>
      </c>
      <c r="BY64" s="6" t="str">
        <f>IF(OR(EY64=$EY$1,EY64=$EY$4,EY64=$EY$5,EY64=$EY$6,EY64=$EY$7,EZ64&gt;0,FF64=$FF$1,FF64=$FF$2,FF64=$FF$5,FF64=$FF$6,FG64=$FG$1,FG64=$FG$2,FG64=$FG$5,FG64=$FG$6),LHR2.3,"")</f>
        <v/>
      </c>
      <c r="BZ64" s="6" t="str">
        <f>IF(OR(EY64=$EY$1,EY64=$EY$4,EY64=$EY$5,EY64=$EY$6,EY64=$EY$7,EZ64&gt;0,FF64=$FF$1,FF64=$FF$2,FF64=$FF$5,FF64=$FF$6,FG64=$FG$1,FG64=$FG$2,FG64=$FG$5,FG64=$FG$6),LHR2.4,"")</f>
        <v/>
      </c>
      <c r="CA64" s="40" t="str">
        <f>IF(OR(EY64=$EY$1,EY64=$EY$5,EY64=$EY$6,EY64=$EY$7,EZ64&gt;0,FF64=$FF$1,FF64=$FF$2,FF64=$FF$5,FF64=$FF$6,FG64=$FG$1,FG64=$FG$2,FG64=$FG$5,FG64=$FG$6),LHR3.1,"")</f>
        <v/>
      </c>
      <c r="CB64" s="6" t="str">
        <f>IF(OR(FB64=$FB$1,FB64=$FB$5,EZ64&gt;0),LHR3.2,"")</f>
        <v/>
      </c>
      <c r="CC64" s="6" t="str">
        <f>IF(OR(FB64=$FB$1,FB64=$FB$2,FB64=$FB$5,FB64=$FB$6,EZ64&gt;0),LHR3.3,"")</f>
        <v/>
      </c>
      <c r="CD64" s="6" t="str">
        <f>IF(OR(EZ64&gt;0,GA64=$GA$1,FF64=$FF$5,FF64=$FF$6,FF64=$FF$1,FF64=$FF$2,GA64=$GA$2,GA64=$GA$3,GA64=$GA$4),LHR3.4,"")</f>
        <v/>
      </c>
      <c r="CE64" s="6" t="str">
        <f>IF(OR(EZ64&gt;0,GB64=$GB$1,FG64=$FG$5,FG64=$FG$6,FG64=$FG$1,FG64=$FG$2,GB64=$GB$2,GB64=$GB$3,GB64=$GB$4),LHR3.5,"")</f>
        <v/>
      </c>
      <c r="CF64" s="6" t="str">
        <f>IF(OR(EY64=$EY$1,EY64=$EY$4,EY64=$EY$5,EY64=$EY$6,EY64=$EY$7,EZ64&gt;0),LHR3.6,"")</f>
        <v/>
      </c>
      <c r="CG64" s="6" t="str">
        <f>IF(OR(EZ64&gt;0,FC64=$FC$1,FC64=$FC$2,FC64=$FC$3,FC64=$FC$4),LHR3.7,"")</f>
        <v/>
      </c>
      <c r="CH64" s="6" t="str">
        <f>IF(OR(GD64=$GD$1,GD64=$GD$3,EZ64&gt;0),LHR3.8,"")</f>
        <v/>
      </c>
      <c r="CI64" s="6" t="str">
        <f>IF(OR(EZ64&gt;0,FF64=$FF$2,FF64=$FF$6,FE64=$FE$2,FE64=$FE$6,FI64=$FI$2,FI64=$FI$6,FG64=$FG$2,FG64=$FG$6),LHR3.9,"")</f>
        <v/>
      </c>
      <c r="CJ64" s="6" t="str">
        <f>IF(OR(EZ64&gt;0,FA64&gt;0),LHR3.10,"")</f>
        <v/>
      </c>
      <c r="CK64" s="40" t="str">
        <f>IF(OR(EY64=$EY$1,EY64=$EY$6,EY64=$EY$7,EZ64&gt;0,FF64=$FF$1,FF64=$FF$2,FF64=$FF$5,FF64=$FF$6,FG64=$FG$1,FG64=$FG$2,FG64=$FG$5,FG64=$FG$6),LHR4.1,"")</f>
        <v/>
      </c>
      <c r="CL64" s="6" t="str">
        <f>IF(OR(FB64=$FB$1,FB64=$FB$5,EZ64&gt;0),LHR4.2,"")</f>
        <v/>
      </c>
      <c r="CM64" s="6" t="str">
        <f>IF(OR(EZ64&gt;0,GA64=$GA$2,GA64=$GA$4),LHR4.3,"")</f>
        <v/>
      </c>
      <c r="CN64" s="6" t="str">
        <f>IF(OR(EZ64&gt;0,GB64=$GB$2,GB64=$GB$4),LHR4.4,"")</f>
        <v/>
      </c>
      <c r="CO64" s="6" t="str">
        <f>IF(OR(EZ64&gt;0,FC64=$FC$1,FC64=$FC$3,FC64=$FC$4),LHR4.5,"")</f>
        <v/>
      </c>
      <c r="CP64" s="6" t="str">
        <f>IF(OR(GE64=$GE$1,GE64=$GE$2,GE64=$GE$4,GE64=$GE$5),LHR4.6,"")</f>
        <v/>
      </c>
      <c r="CQ64" s="6" t="str">
        <f>IF(OR(EZ64&gt;0,FF64=$FF$2,FF64=$FF$6,FE64=$FE$2,FE64=$FE$6,FI64=$FI$2,FI64=$FI$6,FG64=$FG$2,FG64=$FG$6),LHR4.7,"")</f>
        <v/>
      </c>
      <c r="CR64" s="6" t="str">
        <f>IF(OR(EZ64&gt;0,FG64=$FG$1,FG64=$FG$2,FG64=$FG$5,FG64=$FG$6),LHR4.8,"")</f>
        <v/>
      </c>
      <c r="CS64" s="6" t="str">
        <f>IF(OR(FE64=$FE$1,FE64=$FE$2,FE64=$FE$5,FE64=$FE$6),LHR4.9,"")</f>
        <v/>
      </c>
      <c r="CT64" s="6" t="str">
        <f>IF(OR(FM64=$FM$1,FM64=$FM$3,EZ64&gt;0),LHR4.10,"")</f>
        <v/>
      </c>
      <c r="CU64" s="6" t="str">
        <f>IF(OR(GF64=$GF$2,GF64=$GF$6),LHR4.11,"")</f>
        <v/>
      </c>
      <c r="CV64" s="6" t="str">
        <f>IF(OR(EO64=$EO$1,EO64=$EO$3),LHR4.12,"")</f>
        <v/>
      </c>
      <c r="CW64" s="40" t="str">
        <f>IF(OR(EY64=$EY$1,EY64=$EY$7,EZ64&gt;0,FF64=$FF$1,FF64=$FF$2,FF64=$FF$5,FF64=$FF$6,FG64=$FG$1,FG64=$FG$2,FG64=$FG$5,FG64=$FG$6),LHR5.1,"")</f>
        <v/>
      </c>
      <c r="CX64" s="6" t="str">
        <f>IF(AND(FZ64&gt;0,OR(EY64=$EY$1,EY64=$EY$4,EY64=$EY$5,EY64=$EY$6,EY64=$EY$7)),LHR5.2,"")</f>
        <v/>
      </c>
      <c r="CY64" s="6" t="str">
        <f>IF(OR(EZ64&gt;0,FC64=$FC$1,FC64=$FC$4),LHR5.3,"")</f>
        <v/>
      </c>
      <c r="CZ64" s="6" t="str">
        <f>IF(OR(GE64=$GE$1,GE64=$GE$3,GE64=$GE$4,GE64=$GE$6),LHR5.4,"")</f>
        <v/>
      </c>
      <c r="DA64" s="6" t="str">
        <f>IF(OR(EZ64&gt;0,FF64=$FF$2,FF64=$FF$6,FE64=$FE$2,FE64=$FE$6,FI64=$FI$2,FI64=$FI$6,FG64=$FG$2,FG64=$FG$6),LHR5.5,"")</f>
        <v/>
      </c>
      <c r="DB64" s="6" t="str">
        <f>IF(OR(FG64=$FG$2,FG64=$FG$6),LHR5.6,"")</f>
        <v/>
      </c>
      <c r="DC64" s="6" t="str">
        <f>IF(OR(FI64=$FI$1,FI64=$FI$2,FI64=$FI$5,FI64=$FI$6,FY64&gt;0),LHR5.7,"")</f>
        <v/>
      </c>
      <c r="DD64" s="6" t="str">
        <f>IF(OR(GC64=$GC$1,GC64=$GC$2),LHR5.8,"")</f>
        <v/>
      </c>
      <c r="DE64" s="38">
        <f>IF(OR(GF64="",GF64=$GF$3,GF64=$GF$4,GF64=$GF$7,GF64=$GF$8),LHR5.9,"")</f>
        <v>0.05</v>
      </c>
      <c r="DF64" s="7" t="str">
        <f>IF(E64&lt;2009,"N/A",IF(COUNTIF(BW64:DE64,"&lt;1")=35,"5",IF(COUNTIF(BW64:CV64,"&lt;1")=26,"4",IF(COUNTIF(BW64:CJ64,"&lt;1")=14,"3",IF(COUNTIF(BW64:BZ64,"&lt;1")=4,"2","1")))))</f>
        <v>1</v>
      </c>
      <c r="DG64" s="129">
        <f>IF(DF64="N/A","N/A",IF(DF64="1",SUM(BW64:BZ64)+1,IF(DF64="2",SUM(CA64:CJ64)+2,IF(DF64="3",SUM(CK64:CV64)+3,IF(DF64="4",SUM(CW64:DE64)+4,5)))))</f>
        <v>1</v>
      </c>
      <c r="DH64" s="41" t="str">
        <f>IF(OR(EY64=$EY$1,EY64=$EY$8,EZ64&gt;0,FF64=$FF$1,FF64=$FF$2,FF64=$FF$7,FF64=$FF$8,FG64=$FG$1,FG64=$FG$2,FG64=$FG$7,FG64=$FG$8),ES2.1,"")</f>
        <v/>
      </c>
      <c r="DI64" s="6" t="str">
        <f>IF(OR(FB64=$FB$1,FB64=$FB$2,FB64=$FB$7,FB64=$FB$8,EZ64&gt;0),ES2.2,"")</f>
        <v/>
      </c>
      <c r="DJ64" s="6" t="str">
        <f>IF(OR(EY64=$EY$1,EY64=$EY$8,EZ64&gt;0,FF64=$FF$1,FF64=$FF$2,FF64=$FF$7,FF64=$FF$8,FG64=$FG$1,FG64=$FG$2,FG64=$FG$7,FG64=$FG$8),ES2.3,"")</f>
        <v/>
      </c>
      <c r="DK64" s="6" t="str">
        <f>IF(OR(EY64=$EY$1,EY64=$EY$8,EZ64&gt;0,FF64=$FF$1,FF64=$FF$2,FF64=$FF$7,FF64=$FF$8,FG64=$FG$1,FG64=$FG$2,FG64=$FG$7,FG64=$FG$8),ES2.4,"")</f>
        <v/>
      </c>
      <c r="DL64" s="40" t="str">
        <f>IF(OR(FB64=$FB$1,FB64=$FB$7,EZ64&gt;0),ES3.1,"")</f>
        <v/>
      </c>
      <c r="DM64" s="6" t="str">
        <f>IF(OR(FB64=$FB$1,FB64=$FB$2,FB64=$FB$7,FB64=$FB$8,EZ64&gt;0),ES3.2,"")</f>
        <v/>
      </c>
      <c r="DN64" s="6" t="str">
        <f>IF(OR(EZ64&gt;0,FF64=$FF$1,FF64=$FF$2,FF64=$FF$7,FF64=$FF$8,GA64=$GA$1,GA64=$GA$2,GA64=$GA$5,GA64=$GA$6),ES3.3,"")</f>
        <v/>
      </c>
      <c r="DO64" s="6" t="str">
        <f>IF(OR(EZ64&gt;0,FG64=$FG$1,FG64=$FG$2,FG64=$FG$7,FG64=$FG$8,GB64=$GB$1,GB64=$GB$2,GB64=$GB$5,GB64=$GB$6),ES3.4,"")</f>
        <v/>
      </c>
      <c r="DP64" s="6" t="str">
        <f>IF(OR(EY64=$EY$1,EY64=$EY$8,EZ64&gt;0),ES3.5,"")</f>
        <v/>
      </c>
      <c r="DQ64" s="6" t="str">
        <f>IF(OR(EZ64&gt;0,FC64=$FC$1,FC64=$FC$5),ES3.6,"")</f>
        <v/>
      </c>
      <c r="DR64" s="6" t="str">
        <f>IF(OR(GD64=$GD$1,GD64=$GD$4,EZ64&gt;0),ES3.7,"")</f>
        <v/>
      </c>
      <c r="DS64" s="6" t="str">
        <f>IF(OR(EZ64&gt;0,FF64=$FF$2,FF64=$FF$8,FE64=$FE$2,FE64=$FE$8,FI64=$FI$2,FI64=$FI$8,FG64=$FG$2,FG64=$FG$8),ES3.8,"")</f>
        <v/>
      </c>
      <c r="DT64" s="6" t="str">
        <f>IF(OR(EZ64&gt;0),ES3.9,"")</f>
        <v/>
      </c>
      <c r="DU64" s="40" t="str">
        <f>IF(OR(FB64=$FB$1,FB64=$FB$7,EZ64&gt;0),ES4.1,"")</f>
        <v/>
      </c>
      <c r="DV64" s="6" t="str">
        <f>IF(OR(EZ64&gt;0,GA64=$GA$2,GA64=$GA$6),ES4.2,"")</f>
        <v/>
      </c>
      <c r="DW64" s="6" t="str">
        <f>IF(OR(EZ64&gt;0,GB64=$GB$2,GB64=$GB$6),ES4.3,"")</f>
        <v/>
      </c>
      <c r="DX64" s="6" t="str">
        <f>IF(OR(GE64=$GE$1,GE64=$GE$2,GE64=$GE$7,GE64=$GE$8),ES4.4,"")</f>
        <v/>
      </c>
      <c r="DY64" s="6" t="str">
        <f>IF(OR(EZ64&gt;0,FF64=$FF$2,FF64=$FF$8,FE64=$FE$2,FE64=$FE$8,FI64=$FI$2,FI64=$FI$8,FG64=$FG$2,FG64=$FG$8),ES4.5,"")</f>
        <v/>
      </c>
      <c r="DZ64" s="6" t="str">
        <f>IF(OR(EZ64&gt;0,FG64=$FG$1,FG64=$FG$2,FG64=$FG$7,FG64=$FG$8),ES4.6,"")</f>
        <v/>
      </c>
      <c r="EA64" s="6" t="str">
        <f>IF(OR(FE64=$FE$1,FE64=$FE$2,FE64=$FE$7,FE64=$FE$8),ES4.7,"")</f>
        <v/>
      </c>
      <c r="EB64" s="6" t="str">
        <f>IF(OR(FM64=$FM$1,FM64=$FM$4,EZ64&gt;0),ES4.8,"")</f>
        <v/>
      </c>
      <c r="EC64" s="6" t="str">
        <f>IF(OR(GF64=$GF$2,GF64=$GF$8),ES4.9,"")</f>
        <v/>
      </c>
      <c r="ED64" s="6" t="str">
        <f>IF(OR(EO64=$EO$1,EO64=$EO$3),ES4.10,"")</f>
        <v/>
      </c>
      <c r="EE64" s="40" t="str">
        <f>IF(OR(AND(FZ64&gt;0,EY64=$EY$1), AND(FZ64&gt;0,EY64=$EY$8)),ES5.1,"")</f>
        <v/>
      </c>
      <c r="EF64" s="6" t="str">
        <f>IF(OR(GE64=$GE$1,GE64=$GE$3,GE64=$GE$7,GE64=$GE$9),ES5.2,"")</f>
        <v/>
      </c>
      <c r="EG64" s="6" t="str">
        <f>IF(OR(EZ64&gt;0,FF64=$FF$2,FF64=$FF$8,FE64=$FE$2,FE64=$FE$8,FI64=$FI$2,FI64=$FI$8,FG64=$FG$2,FG64=$FG$8),ES5.3,"")</f>
        <v/>
      </c>
      <c r="EH64" s="6" t="str">
        <f>IF(OR(FG64=$FG$2,FG64=$FG$8),ES5.4,"")</f>
        <v/>
      </c>
      <c r="EI64" s="6" t="str">
        <f>IF(OR(FI64=$FI$1,FI64=$FI$2,FI64=$FI$7,FI64=$FI$8,FY64&gt;0),ES5.5,"")</f>
        <v/>
      </c>
      <c r="EJ64" s="6" t="str">
        <f>IF(OR(GC64=$GC$1,GC64=$GC$3),ES5.6,"")</f>
        <v/>
      </c>
      <c r="EK64" s="38">
        <f>IF(OR(GF64="",GF64=$GF$3,GF64=$GF$4,GF64=$GF$5,GF64=$GF$6),ES5.7,"")</f>
        <v>0.1</v>
      </c>
      <c r="EL64" s="104" t="str">
        <f>IF(E64&lt;2010,"N/A",IF(COUNTIF(DH64:EK64,"&lt;1")=30,"5",IF(COUNTIF(DH64:ED64,"&lt;1")=23,"4",IF(COUNTIF(DH64:DT64,"&lt;1")=13,"3",IF(COUNTIF(DH64:DK64,"&lt;1")=4,"2","1")))))</f>
        <v>1</v>
      </c>
      <c r="EM64" s="129">
        <f>IF(EL64="N/A","N/A",IF(EL64="1",SUM(DH64:DK64)+1,IF(EL64="2",SUM(DL64:DT64)+2,IF(EL64="3",SUM(DU64:ED64)+3,IF(EL64="4",SUM(EE64:EK64)+4,5)))))</f>
        <v>1</v>
      </c>
      <c r="EN64" s="1"/>
      <c r="EO64" s="43"/>
      <c r="EP64" s="1"/>
      <c r="EQ64" s="1" t="s">
        <v>1</v>
      </c>
      <c r="ER64" s="43"/>
      <c r="ES64" s="1"/>
      <c r="ET64" s="1" t="s">
        <v>1</v>
      </c>
      <c r="EV64" s="44" t="s">
        <v>1</v>
      </c>
      <c r="FC64" s="44"/>
      <c r="FE64" s="1"/>
      <c r="FI64" s="44"/>
      <c r="FJ64" s="42" t="s">
        <v>9</v>
      </c>
      <c r="FK64" s="1"/>
      <c r="FL64" s="1"/>
      <c r="FM64" s="1"/>
      <c r="FN64" s="1"/>
      <c r="FO64" s="1"/>
      <c r="FT64" s="1"/>
      <c r="FU64" s="1"/>
      <c r="FX64" s="44"/>
      <c r="FY64" s="1"/>
      <c r="FZ64" s="44"/>
      <c r="GA64" s="43"/>
      <c r="GB64" s="1"/>
      <c r="GC64" s="44"/>
      <c r="GF64" s="45"/>
      <c r="GG64" s="74"/>
      <c r="GH64" s="42">
        <f>COUNTIF(EO64:GF64,"*")</f>
        <v>4</v>
      </c>
    </row>
    <row r="65" spans="1:190" s="42" customFormat="1" x14ac:dyDescent="0.25">
      <c r="A65" s="42" t="e">
        <f>VLOOKUP(C65,Sheet1!$A$1:$B$65,2,)</f>
        <v>#N/A</v>
      </c>
      <c r="B65" s="46" t="s">
        <v>334</v>
      </c>
      <c r="C65" s="47" t="s">
        <v>206</v>
      </c>
      <c r="D65" s="47"/>
      <c r="E65" s="61">
        <v>2013</v>
      </c>
      <c r="F65" s="5">
        <f>IF(OR(ER65=$ER$1,ER65=$ER$2,ER65=$ER$3,ER65=$ER$6,ER65=$ER$7,ES65&gt;0,EW65&gt;0,EY65&gt;0,EU65&gt;0,EZ65&gt;0,FD65&gt;0,FF65&gt;0,FG65&gt;0,FI65&gt;0,FE65&gt;0),SM_2.1,"")</f>
        <v>0.2</v>
      </c>
      <c r="G65" s="5">
        <f>IF(OR(EO65=$EO$4,EQ65&gt;0,ER65=$ER$1, ER65=$ER$2,ER65=$ER$3,ER65=$ER$4,ES65&gt;0,EV65&gt;0,EZ65&gt;0,FD65&gt;0,FF65&gt;0,FG65&gt;0,FI65&gt;0,FE65&gt;0),SM_2.2,"")</f>
        <v>0.35</v>
      </c>
      <c r="H65" s="6">
        <f>IF(OR(EO65&gt;0,EP65&gt;0,EQ65&gt;0,ER65=$ER$1,ER65=$ER$2,ER65=$ER$3,ER65=$ER$4,ER65=$ER$6,ER65=$ER$7,ES65&gt;0,ET65&gt;0,EV65&gt;0,EZ65&gt;0,FD65&gt;0,FF65&gt;0,FG65&gt;0,FI65&gt;0,FE65&gt;0),SM_2.3,"")</f>
        <v>0.3</v>
      </c>
      <c r="I65" s="38">
        <f>IF(OR(ER65=$ER$1,ER65=$ER$2,ER65=$ER$3,ER65=$ER$6,ER65=$ER$7,ES65&gt;0,EW65=$EW$2,EW65=$EW$3,EW65=$EW$4,EY65&gt;0,EU65&gt;0,EZ65&gt;0,FD65&gt;0,FF65&gt;0,FG65&gt;0,FI65&gt;0,FE65&gt;0),SM_2.4,"")</f>
        <v>0.15</v>
      </c>
      <c r="J65" s="6">
        <f>IF(OR(ER65=$ER$3,EW65=$EW$2,EW65=$EW$3,EW65=$EW$4,EY65&gt;0,EU65&gt;0,EZ65&gt;0,FD65&gt;0,FF65&gt;0,FG65&gt;0,FI65&gt;0,FE65&gt;0),SM_3.1,"")</f>
        <v>0.3</v>
      </c>
      <c r="K65" s="6">
        <f>IF(OR(EZ65&gt;0,FD65&gt;0,FF65&gt;0,FG65&gt;0,FI65&gt;0,FE65&gt;0),SM_3.2,"")</f>
        <v>0.3</v>
      </c>
      <c r="L65" s="38">
        <f>IF(OR(ER65=$ER$1,ER65=$ER$3,ER65=$ER$6,ER65=$ER$7,EV65&gt;0,EW65=$EW$2,EW65=$EW$3,EW65=$EW$4,EY65&gt;0,EU65&gt;0,EZ65&gt;0,FD65&gt;0,FF65&gt;0,FG65&gt;0,FI65&gt;0,FE65&gt;0),SM_3.3,"")</f>
        <v>0.4</v>
      </c>
      <c r="M65" s="6">
        <f>IF(OR(ES65&gt;0,EU65&gt;1),SM_4.1,"")</f>
        <v>0.2</v>
      </c>
      <c r="N65" s="6">
        <f>IF(OR(EZ65&gt;0,FD65=$FD$2,FF65=$FF$2,FF65=$FF$4,FF65=$FF$6,FF65=$FF$8,FG65&gt;0,FI65&gt;0,FE65&gt;0),SM_4.2,"")</f>
        <v>0.2</v>
      </c>
      <c r="O65" s="6">
        <f>IF(OR(EZ65&gt;0,FD65=$FD$2,FE65=$FE$2,FE65=$FE$4,FE65=$FE$6,FE65=$FE$8,FF65=$FF$2,FF65=$FF$4,FF65=$FF$6,FF65=$FF$8,FG65=$FG$2,FG65=$FG$4,FG65=$FG$6,FG65=$FG$8,FI65=$FI$2,FI65=$FI$4,FI65=$FI$6,FI65=$FI$8),SM_4.3,"")</f>
        <v>0.2</v>
      </c>
      <c r="P65" s="6">
        <f>IF(OR(FD65&gt;0,FI65&gt;0),SM_4.4,"")</f>
        <v>0.2</v>
      </c>
      <c r="Q65" s="38" t="str">
        <f>IF(OR(FQ65=$FQ$2,FQ65=$FQ$1),SM_4.5,"")</f>
        <v/>
      </c>
      <c r="R65" s="6">
        <f>IF(OR(ET65&gt;0),SM_5.1,"")</f>
        <v>0.3</v>
      </c>
      <c r="S65" s="6" t="str">
        <f>IF(OR(FB65&gt;0),SM_5.2,"")</f>
        <v/>
      </c>
      <c r="T65" s="6" t="str">
        <f>IF(OR(FR65=$FR$1,FR65=$FR$2),SM_5.3,"")</f>
        <v/>
      </c>
      <c r="U65" s="38" t="str">
        <f>IF(OR(FY65&gt;0),SM_5.4,"")</f>
        <v/>
      </c>
      <c r="V65" s="94" t="str">
        <f>IF(COUNTIF(F65:U65,"&lt;1")=16,"5",IF(COUNTIF(F65:Q65,"&lt;1")=12,"4",IF(COUNTIF(F65:L65,"&lt;1")=7,"3",IF(COUNTIF(F65:I65,"&lt;1")=4,"2","1"))))</f>
        <v>3</v>
      </c>
      <c r="W65" s="129">
        <f>IF(V65="1",SUM(F65:I65)+1,IF(V65="2",SUM(J65:L65)+2,IF(V65="3",SUM(M65:Q65)+3,IF(V65="4",SUM(R65:U65)+4,5))))</f>
        <v>3.8</v>
      </c>
      <c r="X65" s="5">
        <f>IF(OR(EO65&gt;0,EP65&gt;0,EQ65&gt;0,ER65=$ER$1,ER65=$ER$2,ER65=$ER$3,ER65=$ER$4,ER65=$ER$6,ER65=$ER$7,ER65=$ER$8,ES65&gt;0,ET65&gt;0,EV65&gt;0,EZ65&gt;0,FD65&gt;0,FF65&gt;0,FG65&gt;0,FI65&gt;0,FE65&gt;0),SS_2.1,"")</f>
        <v>0.2</v>
      </c>
      <c r="Y65" s="5">
        <f>IF(OR(EO65=$EO$1,ER65=$ER$1,ER65=$ER$6,ER65=$ER$7,ER65=$ER$8,FJ65&gt;0),SS_2.2,"")</f>
        <v>0.3</v>
      </c>
      <c r="Z65" s="38">
        <f>IF(OR(FJ65&gt;0,FO65&gt;0),SS_2.3,"")</f>
        <v>0.5</v>
      </c>
      <c r="AA65" s="5">
        <f>IF(OR(FN65&gt;0,FJ65=$FJ$2,FJ65=$FJ$3),SS_3.1,"")</f>
        <v>0.2</v>
      </c>
      <c r="AB65" s="6" t="str">
        <f>IF(OR(FK65&gt;0),SS_3.2,"")</f>
        <v/>
      </c>
      <c r="AC65" s="38">
        <f>IF(OR(ES65&gt;0,ER65=$ER$1,ER65=$ER$4,ER65=$ER$8,FL65&gt;0),SS_3.3,"")</f>
        <v>0.4</v>
      </c>
      <c r="AD65" s="6" t="str">
        <f>IF(AND(FK65&gt;0,FJ65=$FJ$2,FJ65=$FJ$3),SS_4.1,"")</f>
        <v/>
      </c>
      <c r="AE65" s="6">
        <f>IF(OR(FJ65=$FJ$2,FJ65=$FJ$3,EZ65&gt;0,FN65&gt;0),SS_4.2,"")</f>
        <v>0.2</v>
      </c>
      <c r="AF65" s="6" t="str">
        <f>IF(OR(EU65&gt;0,EW65=$EW$2,EW65=$EW$3,EW65=$EW$4,EY65&gt;0,EZ65&gt;0),SS_4.3,"")</f>
        <v/>
      </c>
      <c r="AG65" s="6" t="str">
        <f>IF(OR(FJ65=$FJ$3,FQ65&gt;0,EZ65&gt;0),SS_4.4,"")</f>
        <v/>
      </c>
      <c r="AH65" s="6">
        <f>IF(OR(FE65&gt;0,FF65&gt;0,FG65&gt;0,FD65&gt;0,EZ65&gt;0,FI65&gt;0),SS_4.5,"")</f>
        <v>0.2</v>
      </c>
      <c r="AI65" s="38">
        <f>IF(OR(EV65&gt;0,FZ65&gt;0,FH65&gt;0,FD65&gt;0,FI65&gt;0),SS_4.6,"")</f>
        <v>0.2</v>
      </c>
      <c r="AJ65" s="5" t="str">
        <f>IF(OR(FK65=$FK$3,FZ65=$FZ$1),SS_5.1,"")</f>
        <v/>
      </c>
      <c r="AK65" s="6" t="str">
        <f>IF(OR(FZ65=$FZ$1,FZ65=$FZ$2,FZ65=$FZ$4,FZ65=$FZ$5,FZ65=$FZ$7),SS_5.2,"")</f>
        <v/>
      </c>
      <c r="AL65" s="6" t="str">
        <f>IF(OR(FZ65=$FZ$4,FY65&gt;0,ER65=$ER$8),SS_5.3,"")</f>
        <v/>
      </c>
      <c r="AM65" s="6" t="str">
        <f>IF(FP65&gt;0,SS_5.4,"")</f>
        <v/>
      </c>
      <c r="AN65" s="94" t="str">
        <f>IF(COUNTIF(X65:AM65,"&lt;1")=16,"5",IF(COUNTIF(X65:AI65,"&lt;1")=12,"4",IF(COUNTIF(X65:AC65,"&lt;1")=6,"3",IF(COUNTIF(X65:Z65,"&lt;1")=3,"2","1"))))</f>
        <v>2</v>
      </c>
      <c r="AO65" s="129">
        <f>IF(AN65="1",SUM(X65:Z65)+1,IF(AN65="2",SUM(AA65:AC65)+2,IF(AN65="3",SUM(AD65:AI65)+3,IF(AN65="4",SUM(AJ65:AM65)+4,5))))</f>
        <v>2.6</v>
      </c>
      <c r="AP65" s="5">
        <f>IF(OR(ES65&gt;0,ER65=$ER$1,EO65&gt;0,EP65&gt;0,EQ65&gt;0,EU65&gt;0,EV65&gt;0,FV65&gt;0,FD65&gt;0),CM2.1,"")</f>
        <v>0.25</v>
      </c>
      <c r="AQ65" s="6">
        <f>IF(OR(ES65&gt;0,ER65=$ER$1,ER65=$ER$5,ER65=$ER$3,ER65=$ER$8,ER65=$ER$9,FS65=$FS$3,FS65=$FS$4),CM2.2,"")</f>
        <v>0.25</v>
      </c>
      <c r="AR65" s="6">
        <f>IF(OR(ES65&gt;0,ER65&gt;0,FV65&gt;0),CM2.3,"")</f>
        <v>0.25</v>
      </c>
      <c r="AS65" s="38">
        <f>IF(OR(ES65&gt;0,ER65=$ER$1,ER65=$ER$3,ER65=$ER$8,ER65=$ER$9,FT65&gt;0),CM2.4,"")</f>
        <v>0.25</v>
      </c>
      <c r="AT65" s="6" t="str">
        <f>IF(OR(FS65&gt;0),CM3.1,"")</f>
        <v/>
      </c>
      <c r="AU65" s="6" t="str">
        <f>IF(ER65=$ER$9,CM3.2,"")</f>
        <v/>
      </c>
      <c r="AV65" s="6" t="str">
        <f>IF(OR(FS65=$FS$3,FS65=$FS$4),CM3.3,"")</f>
        <v/>
      </c>
      <c r="AW65" s="6" t="str">
        <f>IF(OR(FQ65=$FQ$1,FQ65=$FQ$4,FR65=$FR$1,FR65=$FR$4),CM3.4,"")</f>
        <v/>
      </c>
      <c r="AX65" s="38" t="str">
        <f>IF(OR(FZ65=$FZ$1,FZ65=$FZ$2,FT65=$FT$3,FT65=$FT$2),CM3.5,"")</f>
        <v/>
      </c>
      <c r="AY65" s="6" t="str">
        <f>IF(OR(FS65&gt;0),CM4.1,"")</f>
        <v/>
      </c>
      <c r="AZ65" s="6" t="str">
        <f>IF(OR(FV65=$FV$2),CM4.2,"")</f>
        <v/>
      </c>
      <c r="BA65" s="38" t="str">
        <f>IF(OR(FZ65&gt;0,FT65=$FT$3),CM4.3,"")</f>
        <v/>
      </c>
      <c r="BB65" s="6" t="str">
        <f>IF(OR(FT65=$FT$3,FV65=$FV$3),CM5.1,"")</f>
        <v/>
      </c>
      <c r="BC65" s="6" t="str">
        <f>IF(OR(AND(FX65&gt;0,FQ65=$FQ$4), AND(FX65&gt;0,FQ65=$FQ$1)),CM5.2,"")</f>
        <v/>
      </c>
      <c r="BD65" s="6" t="str">
        <f>IF(OR(FZ65&gt;0),CM5.3,"")</f>
        <v/>
      </c>
      <c r="BE65" s="38" t="str">
        <f>IF(FU65=$FU$2,CM5.4,"")</f>
        <v/>
      </c>
      <c r="BF65" s="94" t="str">
        <f>IF(COUNTIF(AP65:BE65,"&lt;1")=16,"5",IF(COUNTIF(AP65:BA65,"&lt;1")=12,"4",IF(COUNTIF(AP65:AX65,"&lt;1")=9,"3",IF(COUNTIF(AP65:AS65,"&lt;1")=4,"2","1"))))</f>
        <v>2</v>
      </c>
      <c r="BG65" s="129">
        <f>IF(BF65="1",SUM(AP65:AS65)+1,IF(BF65="2",SUM(AT65:AX65)+2,IF(BF65="3",SUM(AY65:BA65)+3,IF(BF65="4",SUM(BB65:BE65)+4,5))))</f>
        <v>2</v>
      </c>
      <c r="BH65" s="5">
        <f>IF(OR(ER65=$ER$1,ER65=$ER$6,ER65=$ER$7,ER65=$ER$9,ES65&gt;0,EX65&gt;0,FD65&gt;0,FZ65&gt;0,EW65&gt;0,EY65&gt;0,EZ65&gt;0,EV65&gt;0,EU65&gt;0,FE65&gt;0,FF65&gt;0,FG65&gt;0,FI65&gt;0),SRM2.1,"")</f>
        <v>0.4</v>
      </c>
      <c r="BI65" s="5">
        <f>IF(OR(FD65&gt;0,FZ65&gt;0,ER65=$ER$7,EW65&gt;0,EX65&gt;0,EY65&gt;0,EZ65&gt;0,FE65&gt;0,FF65&gt;0,FG65&gt;0,FI65&gt;0),SRM2.2,"")</f>
        <v>0.4</v>
      </c>
      <c r="BJ65" s="6" t="str">
        <f>IF(OR(FX65&gt;0,FZ65&gt;0),SRM2.3,"")</f>
        <v/>
      </c>
      <c r="BK65" s="6">
        <f>IF(OR(FF65&gt;0,FD65&gt;0,FE65&gt;0,FZ65&gt;0,FG65&gt;0,FI65&gt;0),SRM2.4,"")</f>
        <v>0.2</v>
      </c>
      <c r="BL65" s="39">
        <f>IF(OR(FD65&gt;0,FZ65&gt;0,ER65=$ER$7,FE65&gt;0,FF65&gt;0,FG65&gt;0,FI65&gt;0,FP65&gt;0),SRM3.1,"")</f>
        <v>0.4</v>
      </c>
      <c r="BM65" s="6">
        <f>IF(OR(FD65&gt;0,FZ65&gt;0,ER65=$ER$7,EW65=$EW$2,EW65=$EW$3,EW65=$EW$4,EX65&gt;0,EY65&gt;0,EZ65&gt;0,FE65&gt;0,FF65&gt;0,FG65&gt;0,FI65&gt;0),SRM3.2,"")</f>
        <v>0.5</v>
      </c>
      <c r="BN65" s="6" t="str">
        <f>IF(OR(FP65&gt;0,FZ65&gt;0),SRM3.3,"")</f>
        <v/>
      </c>
      <c r="BO65" s="40" t="str">
        <f>IF(OR(FZ65&gt;1),SRM4.1,"")</f>
        <v/>
      </c>
      <c r="BP65" s="6">
        <f>IF(OR(ER65=$ER$8,ER65=$ER$9,EV65&gt;0,FQ65&gt;0,FR65&gt;0),SRM4.2,"")</f>
        <v>0.4</v>
      </c>
      <c r="BQ65" s="6" t="str">
        <f>IF(OR(FW65&gt;0),SRM4.3,"")</f>
        <v/>
      </c>
      <c r="BR65" s="40" t="str">
        <f>IF(OR(GD65&gt;0,GE65&gt;0),SRM5.1,"")</f>
        <v/>
      </c>
      <c r="BS65" s="6" t="str">
        <f>IF(OR(ER65=$ER$8,ER65=$ER$9,FZ65&gt;0),SRM5.2,"")</f>
        <v/>
      </c>
      <c r="BT65" s="6" t="str">
        <f>IF(OR(ER65=$ER$8,ER65=$ER$9,FY65&gt;0,FZ65&gt;0),SRM5.3,"")</f>
        <v/>
      </c>
      <c r="BU65" s="94" t="str">
        <f>IF(COUNTIF(BH65:BT65,"&lt;1")=13,"5",IF(COUNTIF(BH65:BQ65,"&lt;1")=10,"4",IF(COUNTIF(BH65:BN65,"&lt;1")=7,"3",IF(COUNTIF(BH65:BK65,"&lt;1")=4,"2","1"))))</f>
        <v>1</v>
      </c>
      <c r="BV65" s="129">
        <f>IF(BU65="1",SUM(BH65:BK65)+1,IF(BU65="2",SUM(BL65:BN65)+2,IF(BU65="3",SUM(BO65:BQ65)+3,IF(BU65="4",SUM(BR65:BT65)+4,5))))</f>
        <v>2</v>
      </c>
      <c r="BW65" s="41" t="str">
        <f>IF(OR(EY65=$EY$1,EY65=$EY$4,EY65=$EY$5,EY65=$EY$6,EY65=$EY$7,EZ65&gt;0,FF65=$FF$1,FF65=$FF$2,FF65=$FF$5,FF65=$FF$6,FG65=$FG$1,FG65=$FG$2,FG65=$FG$5,FG65=$FG$6),LHR2.1,"")</f>
        <v/>
      </c>
      <c r="BX65" s="6" t="str">
        <f>IF(OR(FB65=$FB$1,FB65=$FB$2,FB65=$FB$5,FB65=$FB$6,EZ65&gt;0),LHR2.2,"")</f>
        <v/>
      </c>
      <c r="BY65" s="6" t="str">
        <f>IF(OR(EY65=$EY$1,EY65=$EY$4,EY65=$EY$5,EY65=$EY$6,EY65=$EY$7,EZ65&gt;0,FF65=$FF$1,FF65=$FF$2,FF65=$FF$5,FF65=$FF$6,FG65=$FG$1,FG65=$FG$2,FG65=$FG$5,FG65=$FG$6),LHR2.3,"")</f>
        <v/>
      </c>
      <c r="BZ65" s="6" t="str">
        <f>IF(OR(EY65=$EY$1,EY65=$EY$4,EY65=$EY$5,EY65=$EY$6,EY65=$EY$7,EZ65&gt;0,FF65=$FF$1,FF65=$FF$2,FF65=$FF$5,FF65=$FF$6,FG65=$FG$1,FG65=$FG$2,FG65=$FG$5,FG65=$FG$6),LHR2.4,"")</f>
        <v/>
      </c>
      <c r="CA65" s="40" t="str">
        <f>IF(OR(EY65=$EY$1,EY65=$EY$5,EY65=$EY$6,EY65=$EY$7,EZ65&gt;0,FF65=$FF$1,FF65=$FF$2,FF65=$FF$5,FF65=$FF$6,FG65=$FG$1,FG65=$FG$2,FG65=$FG$5,FG65=$FG$6),LHR3.1,"")</f>
        <v/>
      </c>
      <c r="CB65" s="6" t="str">
        <f>IF(OR(FB65=$FB$1,FB65=$FB$5,EZ65&gt;0),LHR3.2,"")</f>
        <v/>
      </c>
      <c r="CC65" s="6" t="str">
        <f>IF(OR(FB65=$FB$1,FB65=$FB$2,FB65=$FB$5,FB65=$FB$6,EZ65&gt;0),LHR3.3,"")</f>
        <v/>
      </c>
      <c r="CD65" s="6" t="str">
        <f>IF(OR(EZ65&gt;0,GA65=$GA$1,FF65=$FF$5,FF65=$FF$6,FF65=$FF$1,FF65=$FF$2,GA65=$GA$2,GA65=$GA$3,GA65=$GA$4),LHR3.4,"")</f>
        <v/>
      </c>
      <c r="CE65" s="6" t="str">
        <f>IF(OR(EZ65&gt;0,GB65=$GB$1,FG65=$FG$5,FG65=$FG$6,FG65=$FG$1,FG65=$FG$2,GB65=$GB$2,GB65=$GB$3,GB65=$GB$4),LHR3.5,"")</f>
        <v/>
      </c>
      <c r="CF65" s="6" t="str">
        <f>IF(OR(EY65=$EY$1,EY65=$EY$4,EY65=$EY$5,EY65=$EY$6,EY65=$EY$7,EZ65&gt;0),LHR3.6,"")</f>
        <v/>
      </c>
      <c r="CG65" s="6" t="str">
        <f>IF(OR(EZ65&gt;0,FC65=$FC$1,FC65=$FC$2,FC65=$FC$3,FC65=$FC$4),LHR3.7,"")</f>
        <v/>
      </c>
      <c r="CH65" s="6" t="str">
        <f>IF(OR(GD65=$GD$1,GD65=$GD$3,EZ65&gt;0),LHR3.8,"")</f>
        <v/>
      </c>
      <c r="CI65" s="6" t="str">
        <f>IF(OR(EZ65&gt;0,FF65=$FF$2,FF65=$FF$6,FE65=$FE$2,FE65=$FE$6,FI65=$FI$2,FI65=$FI$6,FG65=$FG$2,FG65=$FG$6),LHR3.9,"")</f>
        <v/>
      </c>
      <c r="CJ65" s="6" t="str">
        <f>IF(OR(EZ65&gt;0,FA65&gt;0),LHR3.10,"")</f>
        <v/>
      </c>
      <c r="CK65" s="40" t="str">
        <f>IF(OR(EY65=$EY$1,EY65=$EY$6,EY65=$EY$7,EZ65&gt;0,FF65=$FF$1,FF65=$FF$2,FF65=$FF$5,FF65=$FF$6,FG65=$FG$1,FG65=$FG$2,FG65=$FG$5,FG65=$FG$6),LHR4.1,"")</f>
        <v/>
      </c>
      <c r="CL65" s="6" t="str">
        <f>IF(OR(FB65=$FB$1,FB65=$FB$5,EZ65&gt;0),LHR4.2,"")</f>
        <v/>
      </c>
      <c r="CM65" s="6" t="str">
        <f>IF(OR(EZ65&gt;0,GA65=$GA$2,GA65=$GA$4),LHR4.3,"")</f>
        <v/>
      </c>
      <c r="CN65" s="6" t="str">
        <f>IF(OR(EZ65&gt;0,GB65=$GB$2,GB65=$GB$4),LHR4.4,"")</f>
        <v/>
      </c>
      <c r="CO65" s="6" t="str">
        <f>IF(OR(EZ65&gt;0,FC65=$FC$1,FC65=$FC$3,FC65=$FC$4),LHR4.5,"")</f>
        <v/>
      </c>
      <c r="CP65" s="6" t="str">
        <f>IF(OR(GE65=$GE$1,GE65=$GE$2,GE65=$GE$4,GE65=$GE$5),LHR4.6,"")</f>
        <v/>
      </c>
      <c r="CQ65" s="6" t="str">
        <f>IF(OR(EZ65&gt;0,FF65=$FF$2,FF65=$FF$6,FE65=$FE$2,FE65=$FE$6,FI65=$FI$2,FI65=$FI$6,FG65=$FG$2,FG65=$FG$6),LHR4.7,"")</f>
        <v/>
      </c>
      <c r="CR65" s="6" t="str">
        <f>IF(OR(EZ65&gt;0,FG65=$FG$1,FG65=$FG$2,FG65=$FG$5,FG65=$FG$6),LHR4.8,"")</f>
        <v/>
      </c>
      <c r="CS65" s="6" t="str">
        <f>IF(OR(FE65=$FE$1,FE65=$FE$2,FE65=$FE$5,FE65=$FE$6),LHR4.9,"")</f>
        <v/>
      </c>
      <c r="CT65" s="6" t="str">
        <f>IF(OR(FM65=$FM$1,FM65=$FM$3,EZ65&gt;0),LHR4.10,"")</f>
        <v/>
      </c>
      <c r="CU65" s="6" t="str">
        <f>IF(OR(GF65=$GF$2,GF65=$GF$6),LHR4.11,"")</f>
        <v/>
      </c>
      <c r="CV65" s="6">
        <f>IF(OR(EO65=$EO$1,EO65=$EO$3),LHR4.12,"")</f>
        <v>0.05</v>
      </c>
      <c r="CW65" s="40" t="str">
        <f>IF(OR(EY65=$EY$1,EY65=$EY$7,EZ65&gt;0,FF65=$FF$1,FF65=$FF$2,FF65=$FF$5,FF65=$FF$6,FG65=$FG$1,FG65=$FG$2,FG65=$FG$5,FG65=$FG$6),LHR5.1,"")</f>
        <v/>
      </c>
      <c r="CX65" s="6" t="str">
        <f>IF(AND(FZ65&gt;0,OR(EY65=$EY$1,EY65=$EY$4,EY65=$EY$5,EY65=$EY$6,EY65=$EY$7)),LHR5.2,"")</f>
        <v/>
      </c>
      <c r="CY65" s="6" t="str">
        <f>IF(OR(EZ65&gt;0,FC65=$FC$1,FC65=$FC$4),LHR5.3,"")</f>
        <v/>
      </c>
      <c r="CZ65" s="6" t="str">
        <f>IF(OR(GE65=$GE$1,GE65=$GE$3,GE65=$GE$4,GE65=$GE$6),LHR5.4,"")</f>
        <v/>
      </c>
      <c r="DA65" s="6" t="str">
        <f>IF(OR(EZ65&gt;0,FF65=$FF$2,FF65=$FF$6,FE65=$FE$2,FE65=$FE$6,FI65=$FI$2,FI65=$FI$6,FG65=$FG$2,FG65=$FG$6),LHR5.5,"")</f>
        <v/>
      </c>
      <c r="DB65" s="6" t="str">
        <f>IF(OR(FG65=$FG$2,FG65=$FG$6),LHR5.6,"")</f>
        <v/>
      </c>
      <c r="DC65" s="6" t="str">
        <f>IF(OR(FI65=$FI$1,FI65=$FI$2,FI65=$FI$5,FI65=$FI$6,FY65&gt;0),LHR5.7,"")</f>
        <v/>
      </c>
      <c r="DD65" s="6" t="str">
        <f>IF(OR(GC65=$GC$1,GC65=$GC$2),LHR5.8,"")</f>
        <v/>
      </c>
      <c r="DE65" s="38">
        <f>IF(OR(GF65="",GF65=$GF$3,GF65=$GF$4,GF65=$GF$7,GF65=$GF$8),LHR5.9,"")</f>
        <v>0.05</v>
      </c>
      <c r="DF65" s="7" t="str">
        <f>IF(E65&lt;2009,"N/A",IF(COUNTIF(BW65:DE65,"&lt;1")=35,"5",IF(COUNTIF(BW65:CV65,"&lt;1")=26,"4",IF(COUNTIF(BW65:CJ65,"&lt;1")=14,"3",IF(COUNTIF(BW65:BZ65,"&lt;1")=4,"2","1")))))</f>
        <v>1</v>
      </c>
      <c r="DG65" s="129">
        <f>IF(DF65="N/A","N/A",IF(DF65="1",SUM(BW65:BZ65)+1,IF(DF65="2",SUM(CA65:CJ65)+2,IF(DF65="3",SUM(CK65:CV65)+3,IF(DF65="4",SUM(CW65:DE65)+4,5)))))</f>
        <v>1</v>
      </c>
      <c r="DH65" s="41" t="str">
        <f>IF(OR(EY65=$EY$1,EY65=$EY$8,EZ65&gt;0,FF65=$FF$1,FF65=$FF$2,FF65=$FF$7,FF65=$FF$8,FG65=$FG$1,FG65=$FG$2,FG65=$FG$7,FG65=$FG$8),ES2.1,"")</f>
        <v/>
      </c>
      <c r="DI65" s="6" t="str">
        <f>IF(OR(FB65=$FB$1,FB65=$FB$2,FB65=$FB$7,FB65=$FB$8,EZ65&gt;0),ES2.2,"")</f>
        <v/>
      </c>
      <c r="DJ65" s="6" t="str">
        <f>IF(OR(EY65=$EY$1,EY65=$EY$8,EZ65&gt;0,FF65=$FF$1,FF65=$FF$2,FF65=$FF$7,FF65=$FF$8,FG65=$FG$1,FG65=$FG$2,FG65=$FG$7,FG65=$FG$8),ES2.3,"")</f>
        <v/>
      </c>
      <c r="DK65" s="6" t="str">
        <f>IF(OR(EY65=$EY$1,EY65=$EY$8,EZ65&gt;0,FF65=$FF$1,FF65=$FF$2,FF65=$FF$7,FF65=$FF$8,FG65=$FG$1,FG65=$FG$2,FG65=$FG$7,FG65=$FG$8),ES2.4,"")</f>
        <v/>
      </c>
      <c r="DL65" s="40" t="str">
        <f>IF(OR(FB65=$FB$1,FB65=$FB$7,EZ65&gt;0),ES3.1,"")</f>
        <v/>
      </c>
      <c r="DM65" s="6" t="str">
        <f>IF(OR(FB65=$FB$1,FB65=$FB$2,FB65=$FB$7,FB65=$FB$8,EZ65&gt;0),ES3.2,"")</f>
        <v/>
      </c>
      <c r="DN65" s="6" t="str">
        <f>IF(OR(EZ65&gt;0,FF65=$FF$1,FF65=$FF$2,FF65=$FF$7,FF65=$FF$8,GA65=$GA$1,GA65=$GA$2,GA65=$GA$5,GA65=$GA$6),ES3.3,"")</f>
        <v/>
      </c>
      <c r="DO65" s="6" t="str">
        <f>IF(OR(EZ65&gt;0,FG65=$FG$1,FG65=$FG$2,FG65=$FG$7,FG65=$FG$8,GB65=$GB$1,GB65=$GB$2,GB65=$GB$5,GB65=$GB$6),ES3.4,"")</f>
        <v/>
      </c>
      <c r="DP65" s="6" t="str">
        <f>IF(OR(EY65=$EY$1,EY65=$EY$8,EZ65&gt;0),ES3.5,"")</f>
        <v/>
      </c>
      <c r="DQ65" s="6" t="str">
        <f>IF(OR(EZ65&gt;0,FC65=$FC$1,FC65=$FC$5),ES3.6,"")</f>
        <v/>
      </c>
      <c r="DR65" s="6" t="str">
        <f>IF(OR(GD65=$GD$1,GD65=$GD$4,EZ65&gt;0),ES3.7,"")</f>
        <v/>
      </c>
      <c r="DS65" s="6" t="str">
        <f>IF(OR(EZ65&gt;0,FF65=$FF$2,FF65=$FF$8,FE65=$FE$2,FE65=$FE$8,FI65=$FI$2,FI65=$FI$8,FG65=$FG$2,FG65=$FG$8),ES3.8,"")</f>
        <v/>
      </c>
      <c r="DT65" s="6" t="str">
        <f>IF(OR(EZ65&gt;0),ES3.9,"")</f>
        <v/>
      </c>
      <c r="DU65" s="40" t="str">
        <f>IF(OR(FB65=$FB$1,FB65=$FB$7,EZ65&gt;0),ES4.1,"")</f>
        <v/>
      </c>
      <c r="DV65" s="6" t="str">
        <f>IF(OR(EZ65&gt;0,GA65=$GA$2,GA65=$GA$6),ES4.2,"")</f>
        <v/>
      </c>
      <c r="DW65" s="6" t="str">
        <f>IF(OR(EZ65&gt;0,GB65=$GB$2,GB65=$GB$6),ES4.3,"")</f>
        <v/>
      </c>
      <c r="DX65" s="6" t="str">
        <f>IF(OR(GE65=$GE$1,GE65=$GE$2,GE65=$GE$7,GE65=$GE$8),ES4.4,"")</f>
        <v/>
      </c>
      <c r="DY65" s="6" t="str">
        <f>IF(OR(EZ65&gt;0,FF65=$FF$2,FF65=$FF$8,FE65=$FE$2,FE65=$FE$8,FI65=$FI$2,FI65=$FI$8,FG65=$FG$2,FG65=$FG$8),ES4.5,"")</f>
        <v/>
      </c>
      <c r="DZ65" s="6" t="str">
        <f>IF(OR(EZ65&gt;0,FG65=$FG$1,FG65=$FG$2,FG65=$FG$7,FG65=$FG$8),ES4.6,"")</f>
        <v/>
      </c>
      <c r="EA65" s="6" t="str">
        <f>IF(OR(FE65=$FE$1,FE65=$FE$2,FE65=$FE$7,FE65=$FE$8),ES4.7,"")</f>
        <v/>
      </c>
      <c r="EB65" s="6" t="str">
        <f>IF(OR(FM65=$FM$1,FM65=$FM$4,EZ65&gt;0),ES4.8,"")</f>
        <v/>
      </c>
      <c r="EC65" s="6" t="str">
        <f>IF(OR(GF65=$GF$2,GF65=$GF$8),ES4.9,"")</f>
        <v/>
      </c>
      <c r="ED65" s="6">
        <f>IF(OR(EO65=$EO$1,EO65=$EO$3),ES4.10,"")</f>
        <v>0.05</v>
      </c>
      <c r="EE65" s="40" t="str">
        <f>IF(OR(AND(FZ65&gt;0,EY65=$EY$1), AND(FZ65&gt;0,EY65=$EY$8)),ES5.1,"")</f>
        <v/>
      </c>
      <c r="EF65" s="6" t="str">
        <f>IF(OR(GE65=$GE$1,GE65=$GE$3,GE65=$GE$7,GE65=$GE$9),ES5.2,"")</f>
        <v/>
      </c>
      <c r="EG65" s="6" t="str">
        <f>IF(OR(EZ65&gt;0,FF65=$FF$2,FF65=$FF$8,FE65=$FE$2,FE65=$FE$8,FI65=$FI$2,FI65=$FI$8,FG65=$FG$2,FG65=$FG$8),ES5.3,"")</f>
        <v/>
      </c>
      <c r="EH65" s="6" t="str">
        <f>IF(OR(FG65=$FG$2,FG65=$FG$8),ES5.4,"")</f>
        <v/>
      </c>
      <c r="EI65" s="6" t="str">
        <f>IF(OR(FI65=$FI$1,FI65=$FI$2,FI65=$FI$7,FI65=$FI$8,FY65&gt;0),ES5.5,"")</f>
        <v/>
      </c>
      <c r="EJ65" s="6" t="str">
        <f>IF(OR(GC65=$GC$1,GC65=$GC$3),ES5.6,"")</f>
        <v/>
      </c>
      <c r="EK65" s="38">
        <f>IF(OR(GF65="",GF65=$GF$3,GF65=$GF$4,GF65=$GF$5,GF65=$GF$6),ES5.7,"")</f>
        <v>0.1</v>
      </c>
      <c r="EL65" s="104" t="str">
        <f>IF(E65&lt;2010,"N/A",IF(COUNTIF(DH65:EK65,"&lt;1")=30,"5",IF(COUNTIF(DH65:ED65,"&lt;1")=23,"4",IF(COUNTIF(DH65:DT65,"&lt;1")=13,"3",IF(COUNTIF(DH65:DK65,"&lt;1")=4,"2","1")))))</f>
        <v>1</v>
      </c>
      <c r="EM65" s="129">
        <f>IF(EL65="N/A","N/A",IF(EL65="1",SUM(DH65:DK65)+1,IF(EL65="2",SUM(DL65:DT65)+2,IF(EL65="3",SUM(DU65:ED65)+3,IF(EL65="4",SUM(EE65:EK65)+4,5)))))</f>
        <v>1</v>
      </c>
      <c r="EN65" s="1"/>
      <c r="EO65" s="43" t="s">
        <v>0</v>
      </c>
      <c r="EP65" s="1"/>
      <c r="EQ65" s="1"/>
      <c r="ER65" s="43"/>
      <c r="ES65" s="1" t="s">
        <v>32</v>
      </c>
      <c r="ET65" s="1" t="s">
        <v>1</v>
      </c>
      <c r="EV65" s="44" t="s">
        <v>1</v>
      </c>
      <c r="FC65" s="44"/>
      <c r="FD65" s="42" t="s">
        <v>17</v>
      </c>
      <c r="FE65" s="1"/>
      <c r="FF65" s="42" t="s">
        <v>28</v>
      </c>
      <c r="FI65" s="44"/>
      <c r="FJ65" s="42" t="s">
        <v>19</v>
      </c>
      <c r="FK65" s="1"/>
      <c r="FL65" s="1"/>
      <c r="FM65" s="1"/>
      <c r="FN65" s="1"/>
      <c r="FO65" s="1"/>
      <c r="FT65" s="1"/>
      <c r="FU65" s="1"/>
      <c r="FX65" s="44"/>
      <c r="FY65" s="1"/>
      <c r="FZ65" s="44"/>
      <c r="GA65" s="43"/>
      <c r="GB65" s="1"/>
      <c r="GC65" s="44"/>
      <c r="GF65" s="45"/>
      <c r="GG65" s="74"/>
      <c r="GH65" s="42">
        <f>COUNTIF(EO65:GF65,"*")</f>
        <v>7</v>
      </c>
    </row>
    <row r="66" spans="1:190" s="42" customFormat="1" x14ac:dyDescent="0.25">
      <c r="A66" s="42" t="e">
        <f>VLOOKUP(C66,Sheet1!$A$1:$B$65,2,)</f>
        <v>#N/A</v>
      </c>
      <c r="B66" s="46" t="s">
        <v>332</v>
      </c>
      <c r="C66" s="47" t="s">
        <v>333</v>
      </c>
      <c r="D66" s="47"/>
      <c r="E66" s="61">
        <v>2013</v>
      </c>
      <c r="F66" s="5">
        <f>IF(OR(ER66=$ER$1,ER66=$ER$2,ER66=$ER$3,ER66=$ER$6,ER66=$ER$7,ES66&gt;0,EW66&gt;0,EY66&gt;0,EU66&gt;0,EZ66&gt;0,FD66&gt;0,FF66&gt;0,FG66&gt;0,FI66&gt;0,FE66&gt;0),SM_2.1,"")</f>
        <v>0.2</v>
      </c>
      <c r="G66" s="5">
        <f>IF(OR(EO66=$EO$4,EQ66&gt;0,ER66=$ER$1, ER66=$ER$2,ER66=$ER$3,ER66=$ER$4,ES66&gt;0,EV66&gt;0,EZ66&gt;0,FD66&gt;0,FF66&gt;0,FG66&gt;0,FI66&gt;0,FE66&gt;0),SM_2.2,"")</f>
        <v>0.35</v>
      </c>
      <c r="H66" s="6">
        <f>IF(OR(EO66&gt;0,EP66&gt;0,EQ66&gt;0,ER66=$ER$1,ER66=$ER$2,ER66=$ER$3,ER66=$ER$4,ER66=$ER$6,ER66=$ER$7,ES66&gt;0,ET66&gt;0,EV66&gt;0,EZ66&gt;0,FD66&gt;0,FF66&gt;0,FG66&gt;0,FI66&gt;0,FE66&gt;0),SM_2.3,"")</f>
        <v>0.3</v>
      </c>
      <c r="I66" s="38">
        <f>IF(OR(ER66=$ER$1,ER66=$ER$2,ER66=$ER$3,ER66=$ER$6,ER66=$ER$7,ES66&gt;0,EW66=$EW$2,EW66=$EW$3,EW66=$EW$4,EY66&gt;0,EU66&gt;0,EZ66&gt;0,FD66&gt;0,FF66&gt;0,FG66&gt;0,FI66&gt;0,FE66&gt;0),SM_2.4,"")</f>
        <v>0.15</v>
      </c>
      <c r="J66" s="6" t="str">
        <f>IF(OR(ER66=$ER$3,EW66=$EW$2,EW66=$EW$3,EW66=$EW$4,EY66&gt;0,EU66&gt;0,EZ66&gt;0,FD66&gt;0,FF66&gt;0,FG66&gt;0,FI66&gt;0,FE66&gt;0),SM_3.1,"")</f>
        <v/>
      </c>
      <c r="K66" s="6" t="str">
        <f>IF(OR(EZ66&gt;0,FD66&gt;0,FF66&gt;0,FG66&gt;0,FI66&gt;0,FE66&gt;0),SM_3.2,"")</f>
        <v/>
      </c>
      <c r="L66" s="38" t="str">
        <f>IF(OR(ER66=$ER$1,ER66=$ER$3,ER66=$ER$6,ER66=$ER$7,EV66&gt;0,EW66=$EW$2,EW66=$EW$3,EW66=$EW$4,EY66&gt;0,EU66&gt;0,EZ66&gt;0,FD66&gt;0,FF66&gt;0,FG66&gt;0,FI66&gt;0,FE66&gt;0),SM_3.3,"")</f>
        <v/>
      </c>
      <c r="M66" s="6">
        <f>IF(OR(ES66&gt;0,EU66&gt;1),SM_4.1,"")</f>
        <v>0.2</v>
      </c>
      <c r="N66" s="6" t="str">
        <f>IF(OR(EZ66&gt;0,FD66=$FD$2,FF66=$FF$2,FF66=$FF$4,FF66=$FF$6,FF66=$FF$8,FG66&gt;0,FI66&gt;0,FE66&gt;0),SM_4.2,"")</f>
        <v/>
      </c>
      <c r="O66" s="6" t="str">
        <f>IF(OR(EZ66&gt;0,FD66=$FD$2,FE66=$FE$2,FE66=$FE$4,FE66=$FE$6,FE66=$FE$8,FF66=$FF$2,FF66=$FF$4,FF66=$FF$6,FF66=$FF$8,FG66=$FG$2,FG66=$FG$4,FG66=$FG$6,FG66=$FG$8,FI66=$FI$2,FI66=$FI$4,FI66=$FI$6,FI66=$FI$8),SM_4.3,"")</f>
        <v/>
      </c>
      <c r="P66" s="6" t="str">
        <f>IF(OR(FD66&gt;0,FI66&gt;0),SM_4.4,"")</f>
        <v/>
      </c>
      <c r="Q66" s="38" t="str">
        <f>IF(OR(FQ66=$FQ$2,FQ66=$FQ$1),SM_4.5,"")</f>
        <v/>
      </c>
      <c r="R66" s="6" t="str">
        <f>IF(OR(ET66&gt;0),SM_5.1,"")</f>
        <v/>
      </c>
      <c r="S66" s="6" t="str">
        <f>IF(OR(FB66&gt;0),SM_5.2,"")</f>
        <v/>
      </c>
      <c r="T66" s="6" t="str">
        <f>IF(OR(FR66=$FR$1,FR66=$FR$2),SM_5.3,"")</f>
        <v/>
      </c>
      <c r="U66" s="38" t="str">
        <f>IF(OR(FY66&gt;0),SM_5.4,"")</f>
        <v/>
      </c>
      <c r="V66" s="94" t="str">
        <f>IF(COUNTIF(F66:U66,"&lt;1")=16,"5",IF(COUNTIF(F66:Q66,"&lt;1")=12,"4",IF(COUNTIF(F66:L66,"&lt;1")=7,"3",IF(COUNTIF(F66:I66,"&lt;1")=4,"2","1"))))</f>
        <v>2</v>
      </c>
      <c r="W66" s="129">
        <f>IF(V66="1",SUM(F66:I66)+1,IF(V66="2",SUM(J66:L66)+2,IF(V66="3",SUM(M66:Q66)+3,IF(V66="4",SUM(R66:U66)+4,5))))</f>
        <v>2</v>
      </c>
      <c r="X66" s="5">
        <f>IF(OR(EO66&gt;0,EP66&gt;0,EQ66&gt;0,ER66=$ER$1,ER66=$ER$2,ER66=$ER$3,ER66=$ER$4,ER66=$ER$6,ER66=$ER$7,ER66=$ER$8,ES66&gt;0,ET66&gt;0,EV66&gt;0,EZ66&gt;0,FD66&gt;0,FF66&gt;0,FG66&gt;0,FI66&gt;0,FE66&gt;0),SS_2.1,"")</f>
        <v>0.2</v>
      </c>
      <c r="Y66" s="5" t="str">
        <f>IF(OR(EO66=$EO$1,ER66=$ER$1,ER66=$ER$6,ER66=$ER$7,ER66=$ER$8,FJ66&gt;0),SS_2.2,"")</f>
        <v/>
      </c>
      <c r="Z66" s="38" t="str">
        <f>IF(OR(FJ66&gt;0,FO66&gt;0),SS_2.3,"")</f>
        <v/>
      </c>
      <c r="AA66" s="5" t="str">
        <f>IF(OR(FN66&gt;0,FJ66=$FJ$2,FJ66=$FJ$3),SS_3.1,"")</f>
        <v/>
      </c>
      <c r="AB66" s="6" t="str">
        <f>IF(OR(FK66&gt;0),SS_3.2,"")</f>
        <v/>
      </c>
      <c r="AC66" s="38">
        <f>IF(OR(ES66&gt;0,ER66=$ER$1,ER66=$ER$4,ER66=$ER$8,FL66&gt;0),SS_3.3,"")</f>
        <v>0.4</v>
      </c>
      <c r="AD66" s="6" t="str">
        <f>IF(AND(FK66&gt;0,FJ66=$FJ$2,FJ66=$FJ$3),SS_4.1,"")</f>
        <v/>
      </c>
      <c r="AE66" s="6" t="str">
        <f>IF(OR(FJ66=$FJ$2,FJ66=$FJ$3,EZ66&gt;0,FN66&gt;0),SS_4.2,"")</f>
        <v/>
      </c>
      <c r="AF66" s="6" t="str">
        <f>IF(OR(EU66&gt;0,EW66=$EW$2,EW66=$EW$3,EW66=$EW$4,EY66&gt;0,EZ66&gt;0),SS_4.3,"")</f>
        <v/>
      </c>
      <c r="AG66" s="6" t="str">
        <f>IF(OR(FJ66=$FJ$3,FQ66&gt;0,EZ66&gt;0),SS_4.4,"")</f>
        <v/>
      </c>
      <c r="AH66" s="6" t="str">
        <f>IF(OR(FE66&gt;0,FF66&gt;0,FG66&gt;0,FD66&gt;0,EZ66&gt;0,FI66&gt;0),SS_4.5,"")</f>
        <v/>
      </c>
      <c r="AI66" s="38" t="str">
        <f>IF(OR(EV66&gt;0,FZ66&gt;0,FH66&gt;0,FD66&gt;0,FI66&gt;0),SS_4.6,"")</f>
        <v/>
      </c>
      <c r="AJ66" s="5" t="str">
        <f>IF(OR(FK66=$FK$3,FZ66=$FZ$1),SS_5.1,"")</f>
        <v/>
      </c>
      <c r="AK66" s="6" t="str">
        <f>IF(OR(FZ66=$FZ$1,FZ66=$FZ$2,FZ66=$FZ$4,FZ66=$FZ$5,FZ66=$FZ$7),SS_5.2,"")</f>
        <v/>
      </c>
      <c r="AL66" s="6" t="str">
        <f>IF(OR(FZ66=$FZ$4,FY66&gt;0,ER66=$ER$8),SS_5.3,"")</f>
        <v/>
      </c>
      <c r="AM66" s="6" t="str">
        <f>IF(FP66&gt;0,SS_5.4,"")</f>
        <v/>
      </c>
      <c r="AN66" s="94" t="str">
        <f>IF(COUNTIF(X66:AM66,"&lt;1")=16,"5",IF(COUNTIF(X66:AI66,"&lt;1")=12,"4",IF(COUNTIF(X66:AC66,"&lt;1")=6,"3",IF(COUNTIF(X66:Z66,"&lt;1")=3,"2","1"))))</f>
        <v>1</v>
      </c>
      <c r="AO66" s="129">
        <f>IF(AN66="1",SUM(X66:Z66)+1,IF(AN66="2",SUM(AA66:AC66)+2,IF(AN66="3",SUM(AD66:AI66)+3,IF(AN66="4",SUM(AJ66:AM66)+4,5))))</f>
        <v>1.2</v>
      </c>
      <c r="AP66" s="5">
        <f>IF(OR(ES66&gt;0,ER66=$ER$1,EO66&gt;0,EP66&gt;0,EQ66&gt;0,EU66&gt;0,EV66&gt;0,FV66&gt;0,FD66&gt;0),CM2.1,"")</f>
        <v>0.25</v>
      </c>
      <c r="AQ66" s="6">
        <f>IF(OR(ES66&gt;0,ER66=$ER$1,ER66=$ER$5,ER66=$ER$3,ER66=$ER$8,ER66=$ER$9,FS66=$FS$3,FS66=$FS$4),CM2.2,"")</f>
        <v>0.25</v>
      </c>
      <c r="AR66" s="6">
        <f>IF(OR(ES66&gt;0,ER66&gt;0,FV66&gt;0),CM2.3,"")</f>
        <v>0.25</v>
      </c>
      <c r="AS66" s="38">
        <f>IF(OR(ES66&gt;0,ER66=$ER$1,ER66=$ER$3,ER66=$ER$8,ER66=$ER$9,FT66&gt;0),CM2.4,"")</f>
        <v>0.25</v>
      </c>
      <c r="AT66" s="6" t="str">
        <f>IF(OR(FS66&gt;0),CM3.1,"")</f>
        <v/>
      </c>
      <c r="AU66" s="6" t="str">
        <f>IF(ER66=$ER$9,CM3.2,"")</f>
        <v/>
      </c>
      <c r="AV66" s="6" t="str">
        <f>IF(OR(FS66=$FS$3,FS66=$FS$4),CM3.3,"")</f>
        <v/>
      </c>
      <c r="AW66" s="6" t="str">
        <f>IF(OR(FQ66=$FQ$1,FQ66=$FQ$4,FR66=$FR$1,FR66=$FR$4),CM3.4,"")</f>
        <v/>
      </c>
      <c r="AX66" s="38" t="str">
        <f>IF(OR(FZ66=$FZ$1,FZ66=$FZ$2,FT66=$FT$3,FT66=$FT$2),CM3.5,"")</f>
        <v/>
      </c>
      <c r="AY66" s="6" t="str">
        <f>IF(OR(FS66&gt;0),CM4.1,"")</f>
        <v/>
      </c>
      <c r="AZ66" s="6" t="str">
        <f>IF(OR(FV66=$FV$2),CM4.2,"")</f>
        <v/>
      </c>
      <c r="BA66" s="38" t="str">
        <f>IF(OR(FZ66&gt;0,FT66=$FT$3),CM4.3,"")</f>
        <v/>
      </c>
      <c r="BB66" s="6" t="str">
        <f>IF(OR(FT66=$FT$3,FV66=$FV$3),CM5.1,"")</f>
        <v/>
      </c>
      <c r="BC66" s="6" t="str">
        <f>IF(OR(AND(FX66&gt;0,FQ66=$FQ$4), AND(FX66&gt;0,FQ66=$FQ$1)),CM5.2,"")</f>
        <v/>
      </c>
      <c r="BD66" s="6" t="str">
        <f>IF(OR(FZ66&gt;0),CM5.3,"")</f>
        <v/>
      </c>
      <c r="BE66" s="38" t="str">
        <f>IF(FU66=$FU$2,CM5.4,"")</f>
        <v/>
      </c>
      <c r="BF66" s="94" t="str">
        <f>IF(COUNTIF(AP66:BE66,"&lt;1")=16,"5",IF(COUNTIF(AP66:BA66,"&lt;1")=12,"4",IF(COUNTIF(AP66:AX66,"&lt;1")=9,"3",IF(COUNTIF(AP66:AS66,"&lt;1")=4,"2","1"))))</f>
        <v>2</v>
      </c>
      <c r="BG66" s="129">
        <f>IF(BF66="1",SUM(AP66:AS66)+1,IF(BF66="2",SUM(AT66:AX66)+2,IF(BF66="3",SUM(AY66:BA66)+3,IF(BF66="4",SUM(BB66:BE66)+4,5))))</f>
        <v>2</v>
      </c>
      <c r="BH66" s="5">
        <f>IF(OR(ER66=$ER$1,ER66=$ER$6,ER66=$ER$7,ER66=$ER$9,ES66&gt;0,EX66&gt;0,FD66&gt;0,FZ66&gt;0,EW66&gt;0,EY66&gt;0,EZ66&gt;0,EV66&gt;0,EU66&gt;0,FE66&gt;0,FF66&gt;0,FG66&gt;0,FI66&gt;0),SRM2.1,"")</f>
        <v>0.4</v>
      </c>
      <c r="BI66" s="5" t="str">
        <f>IF(OR(FD66&gt;0,FZ66&gt;0,ER66=$ER$7,EW66&gt;0,EX66&gt;0,EY66&gt;0,EZ66&gt;0,FE66&gt;0,FF66&gt;0,FG66&gt;0,FI66&gt;0),SRM2.2,"")</f>
        <v/>
      </c>
      <c r="BJ66" s="6" t="str">
        <f>IF(OR(FX66&gt;0,FZ66&gt;0),SRM2.3,"")</f>
        <v/>
      </c>
      <c r="BK66" s="6" t="str">
        <f>IF(OR(FF66&gt;0,FD66&gt;0,FE66&gt;0,FZ66&gt;0,FG66&gt;0,FI66&gt;0),SRM2.4,"")</f>
        <v/>
      </c>
      <c r="BL66" s="39" t="str">
        <f>IF(OR(FD66&gt;0,FZ66&gt;0,ER66=$ER$7,FE66&gt;0,FF66&gt;0,FG66&gt;0,FI66&gt;0,FP66&gt;0),SRM3.1,"")</f>
        <v/>
      </c>
      <c r="BM66" s="6" t="str">
        <f>IF(OR(FD66&gt;0,FZ66&gt;0,ER66=$ER$7,EW66=$EW$2,EW66=$EW$3,EW66=$EW$4,EX66&gt;0,EY66&gt;0,EZ66&gt;0,FE66&gt;0,FF66&gt;0,FG66&gt;0,FI66&gt;0),SRM3.2,"")</f>
        <v/>
      </c>
      <c r="BN66" s="6" t="str">
        <f>IF(OR(FP66&gt;0,FZ66&gt;0),SRM3.3,"")</f>
        <v/>
      </c>
      <c r="BO66" s="40" t="str">
        <f>IF(OR(FZ66&gt;1),SRM4.1,"")</f>
        <v/>
      </c>
      <c r="BP66" s="6" t="str">
        <f>IF(OR(ER66=$ER$8,ER66=$ER$9,EV66&gt;0,FQ66&gt;0,FR66&gt;0),SRM4.2,"")</f>
        <v/>
      </c>
      <c r="BQ66" s="6" t="str">
        <f>IF(OR(FW66&gt;0),SRM4.3,"")</f>
        <v/>
      </c>
      <c r="BR66" s="40" t="str">
        <f>IF(OR(GD66&gt;0,GE66&gt;0),SRM5.1,"")</f>
        <v/>
      </c>
      <c r="BS66" s="6" t="str">
        <f>IF(OR(ER66=$ER$8,ER66=$ER$9,FZ66&gt;0),SRM5.2,"")</f>
        <v/>
      </c>
      <c r="BT66" s="6" t="str">
        <f>IF(OR(ER66=$ER$8,ER66=$ER$9,FY66&gt;0,FZ66&gt;0),SRM5.3,"")</f>
        <v/>
      </c>
      <c r="BU66" s="94" t="str">
        <f>IF(COUNTIF(BH66:BT66,"&lt;1")=13,"5",IF(COUNTIF(BH66:BQ66,"&lt;1")=10,"4",IF(COUNTIF(BH66:BN66,"&lt;1")=7,"3",IF(COUNTIF(BH66:BK66,"&lt;1")=4,"2","1"))))</f>
        <v>1</v>
      </c>
      <c r="BV66" s="129">
        <f>IF(BU66="1",SUM(BH66:BK66)+1,IF(BU66="2",SUM(BL66:BN66)+2,IF(BU66="3",SUM(BO66:BQ66)+3,IF(BU66="4",SUM(BR66:BT66)+4,5))))</f>
        <v>1.4</v>
      </c>
      <c r="BW66" s="41" t="str">
        <f>IF(OR(EY66=$EY$1,EY66=$EY$4,EY66=$EY$5,EY66=$EY$6,EY66=$EY$7,EZ66&gt;0,FF66=$FF$1,FF66=$FF$2,FF66=$FF$5,FF66=$FF$6,FG66=$FG$1,FG66=$FG$2,FG66=$FG$5,FG66=$FG$6),LHR2.1,"")</f>
        <v/>
      </c>
      <c r="BX66" s="6" t="str">
        <f>IF(OR(FB66=$FB$1,FB66=$FB$2,FB66=$FB$5,FB66=$FB$6,EZ66&gt;0),LHR2.2,"")</f>
        <v/>
      </c>
      <c r="BY66" s="6" t="str">
        <f>IF(OR(EY66=$EY$1,EY66=$EY$4,EY66=$EY$5,EY66=$EY$6,EY66=$EY$7,EZ66&gt;0,FF66=$FF$1,FF66=$FF$2,FF66=$FF$5,FF66=$FF$6,FG66=$FG$1,FG66=$FG$2,FG66=$FG$5,FG66=$FG$6),LHR2.3,"")</f>
        <v/>
      </c>
      <c r="BZ66" s="6" t="str">
        <f>IF(OR(EY66=$EY$1,EY66=$EY$4,EY66=$EY$5,EY66=$EY$6,EY66=$EY$7,EZ66&gt;0,FF66=$FF$1,FF66=$FF$2,FF66=$FF$5,FF66=$FF$6,FG66=$FG$1,FG66=$FG$2,FG66=$FG$5,FG66=$FG$6),LHR2.4,"")</f>
        <v/>
      </c>
      <c r="CA66" s="40" t="str">
        <f>IF(OR(EY66=$EY$1,EY66=$EY$5,EY66=$EY$6,EY66=$EY$7,EZ66&gt;0,FF66=$FF$1,FF66=$FF$2,FF66=$FF$5,FF66=$FF$6,FG66=$FG$1,FG66=$FG$2,FG66=$FG$5,FG66=$FG$6),LHR3.1,"")</f>
        <v/>
      </c>
      <c r="CB66" s="6" t="str">
        <f>IF(OR(FB66=$FB$1,FB66=$FB$5,EZ66&gt;0),LHR3.2,"")</f>
        <v/>
      </c>
      <c r="CC66" s="6" t="str">
        <f>IF(OR(FB66=$FB$1,FB66=$FB$2,FB66=$FB$5,FB66=$FB$6,EZ66&gt;0),LHR3.3,"")</f>
        <v/>
      </c>
      <c r="CD66" s="6" t="str">
        <f>IF(OR(EZ66&gt;0,GA66=$GA$1,FF66=$FF$5,FF66=$FF$6,FF66=$FF$1,FF66=$FF$2,GA66=$GA$2,GA66=$GA$3,GA66=$GA$4),LHR3.4,"")</f>
        <v/>
      </c>
      <c r="CE66" s="6" t="str">
        <f>IF(OR(EZ66&gt;0,GB66=$GB$1,FG66=$FG$5,FG66=$FG$6,FG66=$FG$1,FG66=$FG$2,GB66=$GB$2,GB66=$GB$3,GB66=$GB$4),LHR3.5,"")</f>
        <v/>
      </c>
      <c r="CF66" s="6" t="str">
        <f>IF(OR(EY66=$EY$1,EY66=$EY$4,EY66=$EY$5,EY66=$EY$6,EY66=$EY$7,EZ66&gt;0),LHR3.6,"")</f>
        <v/>
      </c>
      <c r="CG66" s="6" t="str">
        <f>IF(OR(EZ66&gt;0,FC66=$FC$1,FC66=$FC$2,FC66=$FC$3,FC66=$FC$4),LHR3.7,"")</f>
        <v/>
      </c>
      <c r="CH66" s="6" t="str">
        <f>IF(OR(GD66=$GD$1,GD66=$GD$3,EZ66&gt;0),LHR3.8,"")</f>
        <v/>
      </c>
      <c r="CI66" s="6" t="str">
        <f>IF(OR(EZ66&gt;0,FF66=$FF$2,FF66=$FF$6,FE66=$FE$2,FE66=$FE$6,FI66=$FI$2,FI66=$FI$6,FG66=$FG$2,FG66=$FG$6),LHR3.9,"")</f>
        <v/>
      </c>
      <c r="CJ66" s="6" t="str">
        <f>IF(OR(EZ66&gt;0,FA66&gt;0),LHR3.10,"")</f>
        <v/>
      </c>
      <c r="CK66" s="40" t="str">
        <f>IF(OR(EY66=$EY$1,EY66=$EY$6,EY66=$EY$7,EZ66&gt;0,FF66=$FF$1,FF66=$FF$2,FF66=$FF$5,FF66=$FF$6,FG66=$FG$1,FG66=$FG$2,FG66=$FG$5,FG66=$FG$6),LHR4.1,"")</f>
        <v/>
      </c>
      <c r="CL66" s="6" t="str">
        <f>IF(OR(FB66=$FB$1,FB66=$FB$5,EZ66&gt;0),LHR4.2,"")</f>
        <v/>
      </c>
      <c r="CM66" s="6" t="str">
        <f>IF(OR(EZ66&gt;0,GA66=$GA$2,GA66=$GA$4),LHR4.3,"")</f>
        <v/>
      </c>
      <c r="CN66" s="6" t="str">
        <f>IF(OR(EZ66&gt;0,GB66=$GB$2,GB66=$GB$4),LHR4.4,"")</f>
        <v/>
      </c>
      <c r="CO66" s="6" t="str">
        <f>IF(OR(EZ66&gt;0,FC66=$FC$1,FC66=$FC$3,FC66=$FC$4),LHR4.5,"")</f>
        <v/>
      </c>
      <c r="CP66" s="6" t="str">
        <f>IF(OR(GE66=$GE$1,GE66=$GE$2,GE66=$GE$4,GE66=$GE$5),LHR4.6,"")</f>
        <v/>
      </c>
      <c r="CQ66" s="6" t="str">
        <f>IF(OR(EZ66&gt;0,FF66=$FF$2,FF66=$FF$6,FE66=$FE$2,FE66=$FE$6,FI66=$FI$2,FI66=$FI$6,FG66=$FG$2,FG66=$FG$6),LHR4.7,"")</f>
        <v/>
      </c>
      <c r="CR66" s="6" t="str">
        <f>IF(OR(EZ66&gt;0,FG66=$FG$1,FG66=$FG$2,FG66=$FG$5,FG66=$FG$6),LHR4.8,"")</f>
        <v/>
      </c>
      <c r="CS66" s="6" t="str">
        <f>IF(OR(FE66=$FE$1,FE66=$FE$2,FE66=$FE$5,FE66=$FE$6),LHR4.9,"")</f>
        <v/>
      </c>
      <c r="CT66" s="6" t="str">
        <f>IF(OR(FM66=$FM$1,FM66=$FM$3,EZ66&gt;0),LHR4.10,"")</f>
        <v/>
      </c>
      <c r="CU66" s="6" t="str">
        <f>IF(OR(GF66=$GF$2,GF66=$GF$6),LHR4.11,"")</f>
        <v/>
      </c>
      <c r="CV66" s="6" t="str">
        <f>IF(OR(EO66=$EO$1,EO66=$EO$3),LHR4.12,"")</f>
        <v/>
      </c>
      <c r="CW66" s="40" t="str">
        <f>IF(OR(EY66=$EY$1,EY66=$EY$7,EZ66&gt;0,FF66=$FF$1,FF66=$FF$2,FF66=$FF$5,FF66=$FF$6,FG66=$FG$1,FG66=$FG$2,FG66=$FG$5,FG66=$FG$6),LHR5.1,"")</f>
        <v/>
      </c>
      <c r="CX66" s="6" t="str">
        <f>IF(AND(FZ66&gt;0,OR(EY66=$EY$1,EY66=$EY$4,EY66=$EY$5,EY66=$EY$6,EY66=$EY$7)),LHR5.2,"")</f>
        <v/>
      </c>
      <c r="CY66" s="6" t="str">
        <f>IF(OR(EZ66&gt;0,FC66=$FC$1,FC66=$FC$4),LHR5.3,"")</f>
        <v/>
      </c>
      <c r="CZ66" s="6" t="str">
        <f>IF(OR(GE66=$GE$1,GE66=$GE$3,GE66=$GE$4,GE66=$GE$6),LHR5.4,"")</f>
        <v/>
      </c>
      <c r="DA66" s="6" t="str">
        <f>IF(OR(EZ66&gt;0,FF66=$FF$2,FF66=$FF$6,FE66=$FE$2,FE66=$FE$6,FI66=$FI$2,FI66=$FI$6,FG66=$FG$2,FG66=$FG$6),LHR5.5,"")</f>
        <v/>
      </c>
      <c r="DB66" s="6" t="str">
        <f>IF(OR(FG66=$FG$2,FG66=$FG$6),LHR5.6,"")</f>
        <v/>
      </c>
      <c r="DC66" s="6" t="str">
        <f>IF(OR(FI66=$FI$1,FI66=$FI$2,FI66=$FI$5,FI66=$FI$6,FY66&gt;0),LHR5.7,"")</f>
        <v/>
      </c>
      <c r="DD66" s="6" t="str">
        <f>IF(OR(GC66=$GC$1,GC66=$GC$2),LHR5.8,"")</f>
        <v/>
      </c>
      <c r="DE66" s="38">
        <f>IF(OR(GF66="",GF66=$GF$3,GF66=$GF$4,GF66=$GF$7,GF66=$GF$8),LHR5.9,"")</f>
        <v>0.05</v>
      </c>
      <c r="DF66" s="7" t="str">
        <f>IF(E66&lt;2009,"N/A",IF(COUNTIF(BW66:DE66,"&lt;1")=35,"5",IF(COUNTIF(BW66:CV66,"&lt;1")=26,"4",IF(COUNTIF(BW66:CJ66,"&lt;1")=14,"3",IF(COUNTIF(BW66:BZ66,"&lt;1")=4,"2","1")))))</f>
        <v>1</v>
      </c>
      <c r="DG66" s="129">
        <f>IF(DF66="N/A","N/A",IF(DF66="1",SUM(BW66:BZ66)+1,IF(DF66="2",SUM(CA66:CJ66)+2,IF(DF66="3",SUM(CK66:CV66)+3,IF(DF66="4",SUM(CW66:DE66)+4,5)))))</f>
        <v>1</v>
      </c>
      <c r="DH66" s="41" t="str">
        <f>IF(OR(EY66=$EY$1,EY66=$EY$8,EZ66&gt;0,FF66=$FF$1,FF66=$FF$2,FF66=$FF$7,FF66=$FF$8,FG66=$FG$1,FG66=$FG$2,FG66=$FG$7,FG66=$FG$8),ES2.1,"")</f>
        <v/>
      </c>
      <c r="DI66" s="6" t="str">
        <f>IF(OR(FB66=$FB$1,FB66=$FB$2,FB66=$FB$7,FB66=$FB$8,EZ66&gt;0),ES2.2,"")</f>
        <v/>
      </c>
      <c r="DJ66" s="6" t="str">
        <f>IF(OR(EY66=$EY$1,EY66=$EY$8,EZ66&gt;0,FF66=$FF$1,FF66=$FF$2,FF66=$FF$7,FF66=$FF$8,FG66=$FG$1,FG66=$FG$2,FG66=$FG$7,FG66=$FG$8),ES2.3,"")</f>
        <v/>
      </c>
      <c r="DK66" s="6" t="str">
        <f>IF(OR(EY66=$EY$1,EY66=$EY$8,EZ66&gt;0,FF66=$FF$1,FF66=$FF$2,FF66=$FF$7,FF66=$FF$8,FG66=$FG$1,FG66=$FG$2,FG66=$FG$7,FG66=$FG$8),ES2.4,"")</f>
        <v/>
      </c>
      <c r="DL66" s="40" t="str">
        <f>IF(OR(FB66=$FB$1,FB66=$FB$7,EZ66&gt;0),ES3.1,"")</f>
        <v/>
      </c>
      <c r="DM66" s="6" t="str">
        <f>IF(OR(FB66=$FB$1,FB66=$FB$2,FB66=$FB$7,FB66=$FB$8,EZ66&gt;0),ES3.2,"")</f>
        <v/>
      </c>
      <c r="DN66" s="6" t="str">
        <f>IF(OR(EZ66&gt;0,FF66=$FF$1,FF66=$FF$2,FF66=$FF$7,FF66=$FF$8,GA66=$GA$1,GA66=$GA$2,GA66=$GA$5,GA66=$GA$6),ES3.3,"")</f>
        <v/>
      </c>
      <c r="DO66" s="6" t="str">
        <f>IF(OR(EZ66&gt;0,FG66=$FG$1,FG66=$FG$2,FG66=$FG$7,FG66=$FG$8,GB66=$GB$1,GB66=$GB$2,GB66=$GB$5,GB66=$GB$6),ES3.4,"")</f>
        <v/>
      </c>
      <c r="DP66" s="6" t="str">
        <f>IF(OR(EY66=$EY$1,EY66=$EY$8,EZ66&gt;0),ES3.5,"")</f>
        <v/>
      </c>
      <c r="DQ66" s="6" t="str">
        <f>IF(OR(EZ66&gt;0,FC66=$FC$1,FC66=$FC$5),ES3.6,"")</f>
        <v/>
      </c>
      <c r="DR66" s="6" t="str">
        <f>IF(OR(GD66=$GD$1,GD66=$GD$4,EZ66&gt;0),ES3.7,"")</f>
        <v/>
      </c>
      <c r="DS66" s="6" t="str">
        <f>IF(OR(EZ66&gt;0,FF66=$FF$2,FF66=$FF$8,FE66=$FE$2,FE66=$FE$8,FI66=$FI$2,FI66=$FI$8,FG66=$FG$2,FG66=$FG$8),ES3.8,"")</f>
        <v/>
      </c>
      <c r="DT66" s="6" t="str">
        <f>IF(OR(EZ66&gt;0),ES3.9,"")</f>
        <v/>
      </c>
      <c r="DU66" s="40" t="str">
        <f>IF(OR(FB66=$FB$1,FB66=$FB$7,EZ66&gt;0),ES4.1,"")</f>
        <v/>
      </c>
      <c r="DV66" s="6" t="str">
        <f>IF(OR(EZ66&gt;0,GA66=$GA$2,GA66=$GA$6),ES4.2,"")</f>
        <v/>
      </c>
      <c r="DW66" s="6" t="str">
        <f>IF(OR(EZ66&gt;0,GB66=$GB$2,GB66=$GB$6),ES4.3,"")</f>
        <v/>
      </c>
      <c r="DX66" s="6" t="str">
        <f>IF(OR(GE66=$GE$1,GE66=$GE$2,GE66=$GE$7,GE66=$GE$8),ES4.4,"")</f>
        <v/>
      </c>
      <c r="DY66" s="6" t="str">
        <f>IF(OR(EZ66&gt;0,FF66=$FF$2,FF66=$FF$8,FE66=$FE$2,FE66=$FE$8,FI66=$FI$2,FI66=$FI$8,FG66=$FG$2,FG66=$FG$8),ES4.5,"")</f>
        <v/>
      </c>
      <c r="DZ66" s="6" t="str">
        <f>IF(OR(EZ66&gt;0,FG66=$FG$1,FG66=$FG$2,FG66=$FG$7,FG66=$FG$8),ES4.6,"")</f>
        <v/>
      </c>
      <c r="EA66" s="6" t="str">
        <f>IF(OR(FE66=$FE$1,FE66=$FE$2,FE66=$FE$7,FE66=$FE$8),ES4.7,"")</f>
        <v/>
      </c>
      <c r="EB66" s="6" t="str">
        <f>IF(OR(FM66=$FM$1,FM66=$FM$4,EZ66&gt;0),ES4.8,"")</f>
        <v/>
      </c>
      <c r="EC66" s="6" t="str">
        <f>IF(OR(GF66=$GF$2,GF66=$GF$8),ES4.9,"")</f>
        <v/>
      </c>
      <c r="ED66" s="6" t="str">
        <f>IF(OR(EO66=$EO$1,EO66=$EO$3),ES4.10,"")</f>
        <v/>
      </c>
      <c r="EE66" s="40" t="str">
        <f>IF(OR(AND(FZ66&gt;0,EY66=$EY$1), AND(FZ66&gt;0,EY66=$EY$8)),ES5.1,"")</f>
        <v/>
      </c>
      <c r="EF66" s="6" t="str">
        <f>IF(OR(GE66=$GE$1,GE66=$GE$3,GE66=$GE$7,GE66=$GE$9),ES5.2,"")</f>
        <v/>
      </c>
      <c r="EG66" s="6" t="str">
        <f>IF(OR(EZ66&gt;0,FF66=$FF$2,FF66=$FF$8,FE66=$FE$2,FE66=$FE$8,FI66=$FI$2,FI66=$FI$8,FG66=$FG$2,FG66=$FG$8),ES5.3,"")</f>
        <v/>
      </c>
      <c r="EH66" s="6" t="str">
        <f>IF(OR(FG66=$FG$2,FG66=$FG$8),ES5.4,"")</f>
        <v/>
      </c>
      <c r="EI66" s="6" t="str">
        <f>IF(OR(FI66=$FI$1,FI66=$FI$2,FI66=$FI$7,FI66=$FI$8,FY66&gt;0),ES5.5,"")</f>
        <v/>
      </c>
      <c r="EJ66" s="6" t="str">
        <f>IF(OR(GC66=$GC$1,GC66=$GC$3),ES5.6,"")</f>
        <v/>
      </c>
      <c r="EK66" s="38">
        <f>IF(OR(GF66="",GF66=$GF$3,GF66=$GF$4,GF66=$GF$5,GF66=$GF$6),ES5.7,"")</f>
        <v>0.1</v>
      </c>
      <c r="EL66" s="104" t="str">
        <f>IF(E66&lt;2010,"N/A",IF(COUNTIF(DH66:EK66,"&lt;1")=30,"5",IF(COUNTIF(DH66:ED66,"&lt;1")=23,"4",IF(COUNTIF(DH66:DT66,"&lt;1")=13,"3",IF(COUNTIF(DH66:DK66,"&lt;1")=4,"2","1")))))</f>
        <v>1</v>
      </c>
      <c r="EM66" s="129">
        <f>IF(EL66="N/A","N/A",IF(EL66="1",SUM(DH66:DK66)+1,IF(EL66="2",SUM(DL66:DT66)+2,IF(EL66="3",SUM(DU66:ED66)+3,IF(EL66="4",SUM(EE66:EK66)+4,5)))))</f>
        <v>1</v>
      </c>
      <c r="EN66" s="1"/>
      <c r="EO66" s="43"/>
      <c r="EP66" s="1"/>
      <c r="EQ66" s="1"/>
      <c r="ER66" s="43"/>
      <c r="ES66" s="1" t="s">
        <v>32</v>
      </c>
      <c r="ET66" s="1"/>
      <c r="EV66" s="44"/>
      <c r="FC66" s="44"/>
      <c r="FE66" s="1"/>
      <c r="FI66" s="44"/>
      <c r="FK66" s="1"/>
      <c r="FL66" s="1"/>
      <c r="FM66" s="1"/>
      <c r="FN66" s="1"/>
      <c r="FO66" s="1"/>
      <c r="FT66" s="1"/>
      <c r="FU66" s="1"/>
      <c r="FX66" s="44"/>
      <c r="FY66" s="1"/>
      <c r="FZ66" s="44"/>
      <c r="GA66" s="43"/>
      <c r="GB66" s="1"/>
      <c r="GC66" s="44"/>
      <c r="GF66" s="45"/>
      <c r="GG66" s="74"/>
      <c r="GH66" s="42">
        <f>COUNTIF(EO66:GF66,"*")</f>
        <v>1</v>
      </c>
    </row>
    <row r="67" spans="1:190" s="42" customFormat="1" x14ac:dyDescent="0.25">
      <c r="A67" s="42" t="e">
        <f>VLOOKUP(C67,Sheet1!$A$1:$B$65,2,)</f>
        <v>#N/A</v>
      </c>
      <c r="B67" s="46" t="s">
        <v>207</v>
      </c>
      <c r="C67" s="47" t="s">
        <v>208</v>
      </c>
      <c r="D67" s="47"/>
      <c r="E67" s="60">
        <v>2013</v>
      </c>
      <c r="F67" s="5">
        <f>IF(OR(ER67=$ER$1,ER67=$ER$2,ER67=$ER$3,ER67=$ER$6,ER67=$ER$7,ES67&gt;0,EW67&gt;0,EY67&gt;0,EU67&gt;0,EZ67&gt;0,FD67&gt;0,FF67&gt;0,FG67&gt;0,FI67&gt;0,FE67&gt;0),SM_2.1,"")</f>
        <v>0.2</v>
      </c>
      <c r="G67" s="5">
        <f>IF(OR(EO67=$EO$4,EQ67&gt;0,ER67=$ER$1, ER67=$ER$2,ER67=$ER$3,ER67=$ER$4,ES67&gt;0,EV67&gt;0,EZ67&gt;0,FD67&gt;0,FF67&gt;0,FG67&gt;0,FI67&gt;0,FE67&gt;0),SM_2.2,"")</f>
        <v>0.35</v>
      </c>
      <c r="H67" s="6">
        <f>IF(OR(EO67&gt;0,EP67&gt;0,EQ67&gt;0,ER67=$ER$1,ER67=$ER$2,ER67=$ER$3,ER67=$ER$4,ER67=$ER$6,ER67=$ER$7,ES67&gt;0,ET67&gt;0,EV67&gt;0,EZ67&gt;0,FD67&gt;0,FF67&gt;0,FG67&gt;0,FI67&gt;0,FE67&gt;0),SM_2.3,"")</f>
        <v>0.3</v>
      </c>
      <c r="I67" s="38">
        <f>IF(OR(ER67=$ER$1,ER67=$ER$2,ER67=$ER$3,ER67=$ER$6,ER67=$ER$7,ES67&gt;0,EW67=$EW$2,EW67=$EW$3,EW67=$EW$4,EY67&gt;0,EU67&gt;0,EZ67&gt;0,FD67&gt;0,FF67&gt;0,FG67&gt;0,FI67&gt;0,FE67&gt;0),SM_2.4,"")</f>
        <v>0.15</v>
      </c>
      <c r="J67" s="6">
        <f>IF(OR(ER67=$ER$3,EW67=$EW$2,EW67=$EW$3,EW67=$EW$4,EY67&gt;0,EU67&gt;0,EZ67&gt;0,FD67&gt;0,FF67&gt;0,FG67&gt;0,FI67&gt;0,FE67&gt;0),SM_3.1,"")</f>
        <v>0.3</v>
      </c>
      <c r="K67" s="6">
        <f>IF(OR(EZ67&gt;0,FD67&gt;0,FF67&gt;0,FG67&gt;0,FI67&gt;0,FE67&gt;0),SM_3.2,"")</f>
        <v>0.3</v>
      </c>
      <c r="L67" s="38">
        <f>IF(OR(ER67=$ER$1,ER67=$ER$3,ER67=$ER$6,ER67=$ER$7,EV67&gt;0,EW67=$EW$2,EW67=$EW$3,EW67=$EW$4,EY67&gt;0,EU67&gt;0,EZ67&gt;0,FD67&gt;0,FF67&gt;0,FG67&gt;0,FI67&gt;0,FE67&gt;0),SM_3.3,"")</f>
        <v>0.4</v>
      </c>
      <c r="M67" s="6">
        <f>IF(OR(ES67&gt;0,EU67&gt;1),SM_4.1,"")</f>
        <v>0.2</v>
      </c>
      <c r="N67" s="6">
        <f>IF(OR(EZ67&gt;0,FD67=$FD$2,FF67=$FF$2,FF67=$FF$4,FF67=$FF$6,FF67=$FF$8,FG67&gt;0,FI67&gt;0,FE67&gt;0),SM_4.2,"")</f>
        <v>0.2</v>
      </c>
      <c r="O67" s="6" t="str">
        <f>IF(OR(EZ67&gt;0,FD67=$FD$2,FE67=$FE$2,FE67=$FE$4,FE67=$FE$6,FE67=$FE$8,FF67=$FF$2,FF67=$FF$4,FF67=$FF$6,FF67=$FF$8,FG67=$FG$2,FG67=$FG$4,FG67=$FG$6,FG67=$FG$8,FI67=$FI$2,FI67=$FI$4,FI67=$FI$6,FI67=$FI$8),SM_4.3,"")</f>
        <v/>
      </c>
      <c r="P67" s="6" t="str">
        <f>IF(OR(FD67&gt;0,FI67&gt;0),SM_4.4,"")</f>
        <v/>
      </c>
      <c r="Q67" s="38" t="str">
        <f>IF(OR(FQ67=$FQ$2,FQ67=$FQ$1),SM_4.5,"")</f>
        <v/>
      </c>
      <c r="R67" s="6" t="str">
        <f>IF(OR(ET67&gt;0),SM_5.1,"")</f>
        <v/>
      </c>
      <c r="S67" s="6">
        <f>IF(OR(FB67&gt;0),SM_5.2,"")</f>
        <v>0.2</v>
      </c>
      <c r="T67" s="6" t="str">
        <f>IF(OR(FR67=$FR$1,FR67=$FR$2),SM_5.3,"")</f>
        <v/>
      </c>
      <c r="U67" s="38" t="str">
        <f>IF(OR(FY67&gt;0),SM_5.4,"")</f>
        <v/>
      </c>
      <c r="V67" s="94" t="str">
        <f>IF(COUNTIF(F67:U67,"&lt;1")=16,"5",IF(COUNTIF(F67:Q67,"&lt;1")=12,"4",IF(COUNTIF(F67:L67,"&lt;1")=7,"3",IF(COUNTIF(F67:I67,"&lt;1")=4,"2","1"))))</f>
        <v>3</v>
      </c>
      <c r="W67" s="129">
        <f>IF(V67="1",SUM(F67:I67)+1,IF(V67="2",SUM(J67:L67)+2,IF(V67="3",SUM(M67:Q67)+3,IF(V67="4",SUM(R67:U67)+4,5))))</f>
        <v>3.4</v>
      </c>
      <c r="X67" s="5">
        <f>IF(OR(EO67&gt;0,EP67&gt;0,EQ67&gt;0,ER67=$ER$1,ER67=$ER$2,ER67=$ER$3,ER67=$ER$4,ER67=$ER$6,ER67=$ER$7,ER67=$ER$8,ES67&gt;0,ET67&gt;0,EV67&gt;0,EZ67&gt;0,FD67&gt;0,FF67&gt;0,FG67&gt;0,FI67&gt;0,FE67&gt;0),SS_2.1,"")</f>
        <v>0.2</v>
      </c>
      <c r="Y67" s="5">
        <f>IF(OR(EO67=$EO$1,ER67=$ER$1,ER67=$ER$6,ER67=$ER$7,ER67=$ER$8,FJ67&gt;0),SS_2.2,"")</f>
        <v>0.3</v>
      </c>
      <c r="Z67" s="38">
        <f>IF(OR(FJ67&gt;0,FO67&gt;0),SS_2.3,"")</f>
        <v>0.5</v>
      </c>
      <c r="AA67" s="5" t="str">
        <f>IF(OR(FN67&gt;0,FJ67=$FJ$2,FJ67=$FJ$3),SS_3.1,"")</f>
        <v/>
      </c>
      <c r="AB67" s="6" t="str">
        <f>IF(OR(FK67&gt;0),SS_3.2,"")</f>
        <v/>
      </c>
      <c r="AC67" s="38">
        <f>IF(OR(ES67&gt;0,ER67=$ER$1,ER67=$ER$4,ER67=$ER$8,FL67&gt;0),SS_3.3,"")</f>
        <v>0.4</v>
      </c>
      <c r="AD67" s="6" t="str">
        <f>IF(AND(FK67&gt;0,FJ67=$FJ$2,FJ67=$FJ$3),SS_4.1,"")</f>
        <v/>
      </c>
      <c r="AE67" s="6" t="str">
        <f>IF(OR(FJ67=$FJ$2,FJ67=$FJ$3,EZ67&gt;0,FN67&gt;0),SS_4.2,"")</f>
        <v/>
      </c>
      <c r="AF67" s="6">
        <f>IF(OR(EU67&gt;0,EW67=$EW$2,EW67=$EW$3,EW67=$EW$4,EY67&gt;0,EZ67&gt;0),SS_4.3,"")</f>
        <v>0.2</v>
      </c>
      <c r="AG67" s="6" t="str">
        <f>IF(OR(FJ67=$FJ$3,FQ67&gt;0,EZ67&gt;0),SS_4.4,"")</f>
        <v/>
      </c>
      <c r="AH67" s="6">
        <f>IF(OR(FE67&gt;0,FF67&gt;0,FG67&gt;0,FD67&gt;0,EZ67&gt;0,FI67&gt;0),SS_4.5,"")</f>
        <v>0.2</v>
      </c>
      <c r="AI67" s="38" t="str">
        <f>IF(OR(EV67&gt;0,FZ67&gt;0,FH67&gt;0,FD67&gt;0,FI67&gt;0),SS_4.6,"")</f>
        <v/>
      </c>
      <c r="AJ67" s="5" t="str">
        <f>IF(OR(FK67=$FK$3,FZ67=$FZ$1),SS_5.1,"")</f>
        <v/>
      </c>
      <c r="AK67" s="6" t="str">
        <f>IF(OR(FZ67=$FZ$1,FZ67=$FZ$2,FZ67=$FZ$4,FZ67=$FZ$5,FZ67=$FZ$7),SS_5.2,"")</f>
        <v/>
      </c>
      <c r="AL67" s="6" t="str">
        <f>IF(OR(FZ67=$FZ$4,FY67&gt;0,ER67=$ER$8),SS_5.3,"")</f>
        <v/>
      </c>
      <c r="AM67" s="6" t="str">
        <f>IF(FP67&gt;0,SS_5.4,"")</f>
        <v/>
      </c>
      <c r="AN67" s="94" t="str">
        <f>IF(COUNTIF(X67:AM67,"&lt;1")=16,"5",IF(COUNTIF(X67:AI67,"&lt;1")=12,"4",IF(COUNTIF(X67:AC67,"&lt;1")=6,"3",IF(COUNTIF(X67:Z67,"&lt;1")=3,"2","1"))))</f>
        <v>2</v>
      </c>
      <c r="AO67" s="129">
        <f>IF(AN67="1",SUM(X67:Z67)+1,IF(AN67="2",SUM(AA67:AC67)+2,IF(AN67="3",SUM(AD67:AI67)+3,IF(AN67="4",SUM(AJ67:AM67)+4,5))))</f>
        <v>2.4</v>
      </c>
      <c r="AP67" s="5">
        <f>IF(OR(ES67&gt;0,ER67=$ER$1,EO67&gt;0,EP67&gt;0,EQ67&gt;0,EU67&gt;0,EV67&gt;0,FV67&gt;0,FD67&gt;0),CM2.1,"")</f>
        <v>0.25</v>
      </c>
      <c r="AQ67" s="6">
        <f>IF(OR(ES67&gt;0,ER67=$ER$1,ER67=$ER$5,ER67=$ER$3,ER67=$ER$8,ER67=$ER$9,FS67=$FS$3,FS67=$FS$4),CM2.2,"")</f>
        <v>0.25</v>
      </c>
      <c r="AR67" s="6">
        <f>IF(OR(ES67&gt;0,ER67&gt;0,FV67&gt;0),CM2.3,"")</f>
        <v>0.25</v>
      </c>
      <c r="AS67" s="38">
        <f>IF(OR(ES67&gt;0,ER67=$ER$1,ER67=$ER$3,ER67=$ER$8,ER67=$ER$9,FT67&gt;0),CM2.4,"")</f>
        <v>0.25</v>
      </c>
      <c r="AT67" s="6" t="str">
        <f>IF(OR(FS67&gt;0),CM3.1,"")</f>
        <v/>
      </c>
      <c r="AU67" s="6" t="str">
        <f>IF(ER67=$ER$9,CM3.2,"")</f>
        <v/>
      </c>
      <c r="AV67" s="6" t="str">
        <f>IF(OR(FS67=$FS$3,FS67=$FS$4),CM3.3,"")</f>
        <v/>
      </c>
      <c r="AW67" s="6" t="str">
        <f>IF(OR(FQ67=$FQ$1,FQ67=$FQ$4,FR67=$FR$1,FR67=$FR$4),CM3.4,"")</f>
        <v/>
      </c>
      <c r="AX67" s="38" t="str">
        <f>IF(OR(FZ67=$FZ$1,FZ67=$FZ$2,FT67=$FT$3,FT67=$FT$2),CM3.5,"")</f>
        <v/>
      </c>
      <c r="AY67" s="6" t="str">
        <f>IF(OR(FS67&gt;0),CM4.1,"")</f>
        <v/>
      </c>
      <c r="AZ67" s="6" t="str">
        <f>IF(OR(FV67=$FV$2),CM4.2,"")</f>
        <v/>
      </c>
      <c r="BA67" s="38" t="str">
        <f>IF(OR(FZ67&gt;0,FT67=$FT$3),CM4.3,"")</f>
        <v/>
      </c>
      <c r="BB67" s="6" t="str">
        <f>IF(OR(FT67=$FT$3,FV67=$FV$3),CM5.1,"")</f>
        <v/>
      </c>
      <c r="BC67" s="6" t="str">
        <f>IF(OR(AND(FX67&gt;0,FQ67=$FQ$4), AND(FX67&gt;0,FQ67=$FQ$1)),CM5.2,"")</f>
        <v/>
      </c>
      <c r="BD67" s="6" t="str">
        <f>IF(OR(FZ67&gt;0),CM5.3,"")</f>
        <v/>
      </c>
      <c r="BE67" s="38" t="str">
        <f>IF(FU67=$FU$2,CM5.4,"")</f>
        <v/>
      </c>
      <c r="BF67" s="94" t="str">
        <f>IF(COUNTIF(AP67:BE67,"&lt;1")=16,"5",IF(COUNTIF(AP67:BA67,"&lt;1")=12,"4",IF(COUNTIF(AP67:AX67,"&lt;1")=9,"3",IF(COUNTIF(AP67:AS67,"&lt;1")=4,"2","1"))))</f>
        <v>2</v>
      </c>
      <c r="BG67" s="129">
        <f>IF(BF67="1",SUM(AP67:AS67)+1,IF(BF67="2",SUM(AT67:AX67)+2,IF(BF67="3",SUM(AY67:BA67)+3,IF(BF67="4",SUM(BB67:BE67)+4,5))))</f>
        <v>2</v>
      </c>
      <c r="BH67" s="5">
        <f>IF(OR(ER67=$ER$1,ER67=$ER$6,ER67=$ER$7,ER67=$ER$9,ES67&gt;0,EX67&gt;0,FD67&gt;0,FZ67&gt;0,EW67&gt;0,EY67&gt;0,EZ67&gt;0,EV67&gt;0,EU67&gt;0,FE67&gt;0,FF67&gt;0,FG67&gt;0,FI67&gt;0),SRM2.1,"")</f>
        <v>0.4</v>
      </c>
      <c r="BI67" s="5">
        <f>IF(OR(FD67&gt;0,FZ67&gt;0,ER67=$ER$7,EW67&gt;0,EX67&gt;0,EY67&gt;0,EZ67&gt;0,FE67&gt;0,FF67&gt;0,FG67&gt;0,FI67&gt;0),SRM2.2,"")</f>
        <v>0.4</v>
      </c>
      <c r="BJ67" s="6" t="str">
        <f>IF(OR(FX67&gt;0,FZ67&gt;0),SRM2.3,"")</f>
        <v/>
      </c>
      <c r="BK67" s="6">
        <f>IF(OR(FF67&gt;0,FD67&gt;0,FE67&gt;0,FZ67&gt;0,FG67&gt;0,FI67&gt;0),SRM2.4,"")</f>
        <v>0.2</v>
      </c>
      <c r="BL67" s="39">
        <f>IF(OR(FD67&gt;0,FZ67&gt;0,ER67=$ER$7,FE67&gt;0,FF67&gt;0,FG67&gt;0,FI67&gt;0,FP67&gt;0),SRM3.1,"")</f>
        <v>0.4</v>
      </c>
      <c r="BM67" s="6">
        <f>IF(OR(FD67&gt;0,FZ67&gt;0,ER67=$ER$7,EW67=$EW$2,EW67=$EW$3,EW67=$EW$4,EX67&gt;0,EY67&gt;0,EZ67&gt;0,FE67&gt;0,FF67&gt;0,FG67&gt;0,FI67&gt;0),SRM3.2,"")</f>
        <v>0.5</v>
      </c>
      <c r="BN67" s="6" t="str">
        <f>IF(OR(FP67&gt;0,FZ67&gt;0),SRM3.3,"")</f>
        <v/>
      </c>
      <c r="BO67" s="40" t="str">
        <f>IF(OR(FZ67&gt;1),SRM4.1,"")</f>
        <v/>
      </c>
      <c r="BP67" s="6" t="str">
        <f>IF(OR(ER67=$ER$8,ER67=$ER$9,EV67&gt;0,FQ67&gt;0,FR67&gt;0),SRM4.2,"")</f>
        <v/>
      </c>
      <c r="BQ67" s="6" t="str">
        <f>IF(OR(FW67&gt;0),SRM4.3,"")</f>
        <v/>
      </c>
      <c r="BR67" s="40" t="str">
        <f>IF(OR(GD67&gt;0,GE67&gt;0),SRM5.1,"")</f>
        <v/>
      </c>
      <c r="BS67" s="6" t="str">
        <f>IF(OR(ER67=$ER$8,ER67=$ER$9,FZ67&gt;0),SRM5.2,"")</f>
        <v/>
      </c>
      <c r="BT67" s="6" t="str">
        <f>IF(OR(ER67=$ER$8,ER67=$ER$9,FY67&gt;0,FZ67&gt;0),SRM5.3,"")</f>
        <v/>
      </c>
      <c r="BU67" s="94" t="str">
        <f>IF(COUNTIF(BH67:BT67,"&lt;1")=13,"5",IF(COUNTIF(BH67:BQ67,"&lt;1")=10,"4",IF(COUNTIF(BH67:BN67,"&lt;1")=7,"3",IF(COUNTIF(BH67:BK67,"&lt;1")=4,"2","1"))))</f>
        <v>1</v>
      </c>
      <c r="BV67" s="129">
        <f>IF(BU67="1",SUM(BH67:BK67)+1,IF(BU67="2",SUM(BL67:BN67)+2,IF(BU67="3",SUM(BO67:BQ67)+3,IF(BU67="4",SUM(BR67:BT67)+4,5))))</f>
        <v>2</v>
      </c>
      <c r="BW67" s="41">
        <f>IF(OR(EY67=$EY$1,EY67=$EY$4,EY67=$EY$5,EY67=$EY$6,EY67=$EY$7,EZ67&gt;0,FF67=$FF$1,FF67=$FF$2,FF67=$FF$5,FF67=$FF$6,FG67=$FG$1,FG67=$FG$2,FG67=$FG$5,FG67=$FG$6),LHR2.1,"")</f>
        <v>0.4</v>
      </c>
      <c r="BX67" s="6">
        <f>IF(OR(FB67=$FB$1,FB67=$FB$2,FB67=$FB$5,FB67=$FB$6,EZ67&gt;0),LHR2.2,"")</f>
        <v>0.1</v>
      </c>
      <c r="BY67" s="6">
        <f>IF(OR(EY67=$EY$1,EY67=$EY$4,EY67=$EY$5,EY67=$EY$6,EY67=$EY$7,EZ67&gt;0,FF67=$FF$1,FF67=$FF$2,FF67=$FF$5,FF67=$FF$6,FG67=$FG$1,FG67=$FG$2,FG67=$FG$5,FG67=$FG$6),LHR2.3,"")</f>
        <v>0.25</v>
      </c>
      <c r="BZ67" s="6">
        <f>IF(OR(EY67=$EY$1,EY67=$EY$4,EY67=$EY$5,EY67=$EY$6,EY67=$EY$7,EZ67&gt;0,FF67=$FF$1,FF67=$FF$2,FF67=$FF$5,FF67=$FF$6,FG67=$FG$1,FG67=$FG$2,FG67=$FG$5,FG67=$FG$6),LHR2.4,"")</f>
        <v>0.25</v>
      </c>
      <c r="CA67" s="40">
        <f>IF(OR(EY67=$EY$1,EY67=$EY$5,EY67=$EY$6,EY67=$EY$7,EZ67&gt;0,FF67=$FF$1,FF67=$FF$2,FF67=$FF$5,FF67=$FF$6,FG67=$FG$1,FG67=$FG$2,FG67=$FG$5,FG67=$FG$6),LHR3.1,"")</f>
        <v>0.25</v>
      </c>
      <c r="CB67" s="6">
        <f>IF(OR(FB67=$FB$1,FB67=$FB$5,EZ67&gt;0),LHR3.2,"")</f>
        <v>0.1</v>
      </c>
      <c r="CC67" s="6">
        <f>IF(OR(FB67=$FB$1,FB67=$FB$2,FB67=$FB$5,FB67=$FB$6,EZ67&gt;0),LHR3.3,"")</f>
        <v>0.15</v>
      </c>
      <c r="CD67" s="6">
        <f>IF(OR(EZ67&gt;0,GA67=$GA$1,FF67=$FF$5,FF67=$FF$6,FF67=$FF$1,FF67=$FF$2,GA67=$GA$2,GA67=$GA$3,GA67=$GA$4),LHR3.4,"")</f>
        <v>0.05</v>
      </c>
      <c r="CE67" s="6">
        <f>IF(OR(EZ67&gt;0,GB67=$GB$1,FG67=$FG$5,FG67=$FG$6,FG67=$FG$1,FG67=$FG$2,GB67=$GB$2,GB67=$GB$3,GB67=$GB$4),LHR3.5,"")</f>
        <v>0.05</v>
      </c>
      <c r="CF67" s="6">
        <f>IF(OR(EY67=$EY$1,EY67=$EY$4,EY67=$EY$5,EY67=$EY$6,EY67=$EY$7,EZ67&gt;0),LHR3.6,"")</f>
        <v>0.05</v>
      </c>
      <c r="CG67" s="6" t="str">
        <f>IF(OR(EZ67&gt;0,FC67=$FC$1,FC67=$FC$2,FC67=$FC$3,FC67=$FC$4),LHR3.7,"")</f>
        <v/>
      </c>
      <c r="CH67" s="6" t="str">
        <f>IF(OR(GD67=$GD$1,GD67=$GD$3,EZ67&gt;0),LHR3.8,"")</f>
        <v/>
      </c>
      <c r="CI67" s="6" t="str">
        <f>IF(OR(EZ67&gt;0,FF67=$FF$2,FF67=$FF$6,FE67=$FE$2,FE67=$FE$6,FI67=$FI$2,FI67=$FI$6,FG67=$FG$2,FG67=$FG$6),LHR3.9,"")</f>
        <v/>
      </c>
      <c r="CJ67" s="6" t="str">
        <f>IF(OR(EZ67&gt;0,FA67&gt;0),LHR3.10,"")</f>
        <v/>
      </c>
      <c r="CK67" s="40">
        <f>IF(OR(EY67=$EY$1,EY67=$EY$6,EY67=$EY$7,EZ67&gt;0,FF67=$FF$1,FF67=$FF$2,FF67=$FF$5,FF67=$FF$6,FG67=$FG$1,FG67=$FG$2,FG67=$FG$5,FG67=$FG$6),LHR4.1,"")</f>
        <v>0.15</v>
      </c>
      <c r="CL67" s="6">
        <f>IF(OR(FB67=$FB$1,FB67=$FB$5,EZ67&gt;0),LHR4.2,"")</f>
        <v>0.15</v>
      </c>
      <c r="CM67" s="6" t="str">
        <f>IF(OR(EZ67&gt;0,GA67=$GA$2,GA67=$GA$4),LHR4.3,"")</f>
        <v/>
      </c>
      <c r="CN67" s="6" t="str">
        <f>IF(OR(EZ67&gt;0,GB67=$GB$2,GB67=$GB$4),LHR4.4,"")</f>
        <v/>
      </c>
      <c r="CO67" s="6" t="str">
        <f>IF(OR(EZ67&gt;0,FC67=$FC$1,FC67=$FC$3,FC67=$FC$4),LHR4.5,"")</f>
        <v/>
      </c>
      <c r="CP67" s="6" t="str">
        <f>IF(OR(GE67=$GE$1,GE67=$GE$2,GE67=$GE$4,GE67=$GE$5),LHR4.6,"")</f>
        <v/>
      </c>
      <c r="CQ67" s="6" t="str">
        <f>IF(OR(EZ67&gt;0,FF67=$FF$2,FF67=$FF$6,FE67=$FE$2,FE67=$FE$6,FI67=$FI$2,FI67=$FI$6,FG67=$FG$2,FG67=$FG$6),LHR4.7,"")</f>
        <v/>
      </c>
      <c r="CR67" s="6">
        <f>IF(OR(EZ67&gt;0,FG67=$FG$1,FG67=$FG$2,FG67=$FG$5,FG67=$FG$6),LHR4.8,"")</f>
        <v>0.1</v>
      </c>
      <c r="CS67" s="6">
        <f>IF(OR(FE67=$FE$1,FE67=$FE$2,FE67=$FE$5,FE67=$FE$6),LHR4.9,"")</f>
        <v>0.1</v>
      </c>
      <c r="CT67" s="6" t="str">
        <f>IF(OR(FM67=$FM$1,FM67=$FM$3,EZ67&gt;0),LHR4.10,"")</f>
        <v/>
      </c>
      <c r="CU67" s="6" t="str">
        <f>IF(OR(GF67=$GF$2,GF67=$GF$6),LHR4.11,"")</f>
        <v/>
      </c>
      <c r="CV67" s="6" t="str">
        <f>IF(OR(EO67=$EO$1,EO67=$EO$3),LHR4.12,"")</f>
        <v/>
      </c>
      <c r="CW67" s="40">
        <f>IF(OR(EY67=$EY$1,EY67=$EY$7,EZ67&gt;0,FF67=$FF$1,FF67=$FF$2,FF67=$FF$5,FF67=$FF$6,FG67=$FG$1,FG67=$FG$2,FG67=$FG$5,FG67=$FG$6),LHR5.1,"")</f>
        <v>0.25</v>
      </c>
      <c r="CX67" s="6" t="str">
        <f>IF(AND(FZ67&gt;0,OR(EY67=$EY$1,EY67=$EY$4,EY67=$EY$5,EY67=$EY$6,EY67=$EY$7)),LHR5.2,"")</f>
        <v/>
      </c>
      <c r="CY67" s="6" t="str">
        <f>IF(OR(EZ67&gt;0,FC67=$FC$1,FC67=$FC$4),LHR5.3,"")</f>
        <v/>
      </c>
      <c r="CZ67" s="6" t="str">
        <f>IF(OR(GE67=$GE$1,GE67=$GE$3,GE67=$GE$4,GE67=$GE$6),LHR5.4,"")</f>
        <v/>
      </c>
      <c r="DA67" s="6" t="str">
        <f>IF(OR(EZ67&gt;0,FF67=$FF$2,FF67=$FF$6,FE67=$FE$2,FE67=$FE$6,FI67=$FI$2,FI67=$FI$6,FG67=$FG$2,FG67=$FG$6),LHR5.5,"")</f>
        <v/>
      </c>
      <c r="DB67" s="6" t="str">
        <f>IF(OR(FG67=$FG$2,FG67=$FG$6),LHR5.6,"")</f>
        <v/>
      </c>
      <c r="DC67" s="6" t="str">
        <f>IF(OR(FI67=$FI$1,FI67=$FI$2,FI67=$FI$5,FI67=$FI$6,FY67&gt;0),LHR5.7,"")</f>
        <v/>
      </c>
      <c r="DD67" s="6" t="str">
        <f>IF(OR(GC67=$GC$1,GC67=$GC$2),LHR5.8,"")</f>
        <v/>
      </c>
      <c r="DE67" s="38">
        <f>IF(OR(GF67="",GF67=$GF$3,GF67=$GF$4,GF67=$GF$7,GF67=$GF$8),LHR5.9,"")</f>
        <v>0.05</v>
      </c>
      <c r="DF67" s="7" t="str">
        <f>IF(E67&lt;2009,"N/A",IF(COUNTIF(BW67:DE67,"&lt;1")=35,"5",IF(COUNTIF(BW67:CV67,"&lt;1")=26,"4",IF(COUNTIF(BW67:CJ67,"&lt;1")=14,"3",IF(COUNTIF(BW67:BZ67,"&lt;1")=4,"2","1")))))</f>
        <v>2</v>
      </c>
      <c r="DG67" s="129">
        <f>IF(DF67="N/A","N/A",IF(DF67="1",SUM(BW67:BZ67)+1,IF(DF67="2",SUM(CA67:CJ67)+2,IF(DF67="3",SUM(CK67:CV67)+3,IF(DF67="4",SUM(CW67:DE67)+4,5)))))</f>
        <v>2.6500000000000004</v>
      </c>
      <c r="DH67" s="41" t="str">
        <f>IF(OR(EY67=$EY$1,EY67=$EY$8,EZ67&gt;0,FF67=$FF$1,FF67=$FF$2,FF67=$FF$7,FF67=$FF$8,FG67=$FG$1,FG67=$FG$2,FG67=$FG$7,FG67=$FG$8),ES2.1,"")</f>
        <v/>
      </c>
      <c r="DI67" s="6" t="str">
        <f>IF(OR(FB67=$FB$1,FB67=$FB$2,FB67=$FB$7,FB67=$FB$8,EZ67&gt;0),ES2.2,"")</f>
        <v/>
      </c>
      <c r="DJ67" s="6" t="str">
        <f>IF(OR(EY67=$EY$1,EY67=$EY$8,EZ67&gt;0,FF67=$FF$1,FF67=$FF$2,FF67=$FF$7,FF67=$FF$8,FG67=$FG$1,FG67=$FG$2,FG67=$FG$7,FG67=$FG$8),ES2.3,"")</f>
        <v/>
      </c>
      <c r="DK67" s="6" t="str">
        <f>IF(OR(EY67=$EY$1,EY67=$EY$8,EZ67&gt;0,FF67=$FF$1,FF67=$FF$2,FF67=$FF$7,FF67=$FF$8,FG67=$FG$1,FG67=$FG$2,FG67=$FG$7,FG67=$FG$8),ES2.4,"")</f>
        <v/>
      </c>
      <c r="DL67" s="40" t="str">
        <f>IF(OR(FB67=$FB$1,FB67=$FB$7,EZ67&gt;0),ES3.1,"")</f>
        <v/>
      </c>
      <c r="DM67" s="6" t="str">
        <f>IF(OR(FB67=$FB$1,FB67=$FB$2,FB67=$FB$7,FB67=$FB$8,EZ67&gt;0),ES3.2,"")</f>
        <v/>
      </c>
      <c r="DN67" s="6" t="str">
        <f>IF(OR(EZ67&gt;0,FF67=$FF$1,FF67=$FF$2,FF67=$FF$7,FF67=$FF$8,GA67=$GA$1,GA67=$GA$2,GA67=$GA$5,GA67=$GA$6),ES3.3,"")</f>
        <v/>
      </c>
      <c r="DO67" s="6" t="str">
        <f>IF(OR(EZ67&gt;0,FG67=$FG$1,FG67=$FG$2,FG67=$FG$7,FG67=$FG$8,GB67=$GB$1,GB67=$GB$2,GB67=$GB$5,GB67=$GB$6),ES3.4,"")</f>
        <v/>
      </c>
      <c r="DP67" s="6" t="str">
        <f>IF(OR(EY67=$EY$1,EY67=$EY$8,EZ67&gt;0),ES3.5,"")</f>
        <v/>
      </c>
      <c r="DQ67" s="6" t="str">
        <f>IF(OR(EZ67&gt;0,FC67=$FC$1,FC67=$FC$5),ES3.6,"")</f>
        <v/>
      </c>
      <c r="DR67" s="6" t="str">
        <f>IF(OR(GD67=$GD$1,GD67=$GD$4,EZ67&gt;0),ES3.7,"")</f>
        <v/>
      </c>
      <c r="DS67" s="6" t="str">
        <f>IF(OR(EZ67&gt;0,FF67=$FF$2,FF67=$FF$8,FE67=$FE$2,FE67=$FE$8,FI67=$FI$2,FI67=$FI$8,FG67=$FG$2,FG67=$FG$8),ES3.8,"")</f>
        <v/>
      </c>
      <c r="DT67" s="6" t="str">
        <f>IF(OR(EZ67&gt;0),ES3.9,"")</f>
        <v/>
      </c>
      <c r="DU67" s="40" t="str">
        <f>IF(OR(FB67=$FB$1,FB67=$FB$7,EZ67&gt;0),ES4.1,"")</f>
        <v/>
      </c>
      <c r="DV67" s="6" t="str">
        <f>IF(OR(EZ67&gt;0,GA67=$GA$2,GA67=$GA$6),ES4.2,"")</f>
        <v/>
      </c>
      <c r="DW67" s="6" t="str">
        <f>IF(OR(EZ67&gt;0,GB67=$GB$2,GB67=$GB$6),ES4.3,"")</f>
        <v/>
      </c>
      <c r="DX67" s="6" t="str">
        <f>IF(OR(GE67=$GE$1,GE67=$GE$2,GE67=$GE$7,GE67=$GE$8),ES4.4,"")</f>
        <v/>
      </c>
      <c r="DY67" s="6" t="str">
        <f>IF(OR(EZ67&gt;0,FF67=$FF$2,FF67=$FF$8,FE67=$FE$2,FE67=$FE$8,FI67=$FI$2,FI67=$FI$8,FG67=$FG$2,FG67=$FG$8),ES4.5,"")</f>
        <v/>
      </c>
      <c r="DZ67" s="6" t="str">
        <f>IF(OR(EZ67&gt;0,FG67=$FG$1,FG67=$FG$2,FG67=$FG$7,FG67=$FG$8),ES4.6,"")</f>
        <v/>
      </c>
      <c r="EA67" s="6" t="str">
        <f>IF(OR(FE67=$FE$1,FE67=$FE$2,FE67=$FE$7,FE67=$FE$8),ES4.7,"")</f>
        <v/>
      </c>
      <c r="EB67" s="6" t="str">
        <f>IF(OR(FM67=$FM$1,FM67=$FM$4,EZ67&gt;0),ES4.8,"")</f>
        <v/>
      </c>
      <c r="EC67" s="6" t="str">
        <f>IF(OR(GF67=$GF$2,GF67=$GF$8),ES4.9,"")</f>
        <v/>
      </c>
      <c r="ED67" s="6" t="str">
        <f>IF(OR(EO67=$EO$1,EO67=$EO$3),ES4.10,"")</f>
        <v/>
      </c>
      <c r="EE67" s="40" t="str">
        <f>IF(OR(AND(FZ67&gt;0,EY67=$EY$1), AND(FZ67&gt;0,EY67=$EY$8)),ES5.1,"")</f>
        <v/>
      </c>
      <c r="EF67" s="6" t="str">
        <f>IF(OR(GE67=$GE$1,GE67=$GE$3,GE67=$GE$7,GE67=$GE$9),ES5.2,"")</f>
        <v/>
      </c>
      <c r="EG67" s="6" t="str">
        <f>IF(OR(EZ67&gt;0,FF67=$FF$2,FF67=$FF$8,FE67=$FE$2,FE67=$FE$8,FI67=$FI$2,FI67=$FI$8,FG67=$FG$2,FG67=$FG$8),ES5.3,"")</f>
        <v/>
      </c>
      <c r="EH67" s="6" t="str">
        <f>IF(OR(FG67=$FG$2,FG67=$FG$8),ES5.4,"")</f>
        <v/>
      </c>
      <c r="EI67" s="6" t="str">
        <f>IF(OR(FI67=$FI$1,FI67=$FI$2,FI67=$FI$7,FI67=$FI$8,FY67&gt;0),ES5.5,"")</f>
        <v/>
      </c>
      <c r="EJ67" s="6" t="str">
        <f>IF(OR(GC67=$GC$1,GC67=$GC$3),ES5.6,"")</f>
        <v/>
      </c>
      <c r="EK67" s="38">
        <f>IF(OR(GF67="",GF67=$GF$3,GF67=$GF$4,GF67=$GF$5,GF67=$GF$6),ES5.7,"")</f>
        <v>0.1</v>
      </c>
      <c r="EL67" s="104" t="str">
        <f>IF(E67&lt;2010,"N/A",IF(COUNTIF(DH67:EK67,"&lt;1")=30,"5",IF(COUNTIF(DH67:ED67,"&lt;1")=23,"4",IF(COUNTIF(DH67:DT67,"&lt;1")=13,"3",IF(COUNTIF(DH67:DK67,"&lt;1")=4,"2","1")))))</f>
        <v>1</v>
      </c>
      <c r="EM67" s="129">
        <f>IF(EL67="N/A","N/A",IF(EL67="1",SUM(DH67:DK67)+1,IF(EL67="2",SUM(DL67:DT67)+2,IF(EL67="3",SUM(DU67:ED67)+3,IF(EL67="4",SUM(EE67:EK67)+4,5)))))</f>
        <v>1</v>
      </c>
      <c r="EN67" s="1"/>
      <c r="EO67" s="43"/>
      <c r="EP67" s="1"/>
      <c r="EQ67" s="1" t="s">
        <v>1</v>
      </c>
      <c r="ER67" s="43"/>
      <c r="ES67" s="1" t="s">
        <v>3</v>
      </c>
      <c r="ET67" s="1"/>
      <c r="EV67" s="44"/>
      <c r="EX67" s="42" t="s">
        <v>1</v>
      </c>
      <c r="EY67" s="42" t="s">
        <v>47</v>
      </c>
      <c r="FB67" s="42" t="s">
        <v>40</v>
      </c>
      <c r="FC67" s="44"/>
      <c r="FE67" s="1" t="s">
        <v>41</v>
      </c>
      <c r="FF67" s="42" t="s">
        <v>41</v>
      </c>
      <c r="FG67" s="42" t="s">
        <v>41</v>
      </c>
      <c r="FI67" s="44"/>
      <c r="FJ67" s="42" t="s">
        <v>9</v>
      </c>
      <c r="FK67" s="1"/>
      <c r="FL67" s="1"/>
      <c r="FM67" s="1"/>
      <c r="FN67" s="1"/>
      <c r="FO67" s="1"/>
      <c r="FT67" s="1"/>
      <c r="FU67" s="1" t="s">
        <v>7</v>
      </c>
      <c r="FX67" s="44"/>
      <c r="FY67" s="1"/>
      <c r="FZ67" s="44"/>
      <c r="GA67" s="43"/>
      <c r="GB67" s="1"/>
      <c r="GC67" s="44"/>
      <c r="GF67" s="45"/>
      <c r="GG67" s="74"/>
      <c r="GH67" s="42">
        <f>COUNTIF(EO67:GF67,"*")</f>
        <v>10</v>
      </c>
    </row>
    <row r="68" spans="1:190" s="42" customFormat="1" x14ac:dyDescent="0.25">
      <c r="A68" s="42" t="e">
        <f>VLOOKUP(C68,Sheet1!$A$1:$B$65,2,)</f>
        <v>#N/A</v>
      </c>
      <c r="B68" s="46" t="s">
        <v>209</v>
      </c>
      <c r="C68" s="47" t="s">
        <v>210</v>
      </c>
      <c r="D68" s="47"/>
      <c r="E68" s="60">
        <v>2013</v>
      </c>
      <c r="F68" s="5">
        <f>IF(OR(ER68=$ER$1,ER68=$ER$2,ER68=$ER$3,ER68=$ER$6,ER68=$ER$7,ES68&gt;0,EW68&gt;0,EY68&gt;0,EU68&gt;0,EZ68&gt;0,FD68&gt;0,FF68&gt;0,FG68&gt;0,FI68&gt;0,FE68&gt;0),SM_2.1,"")</f>
        <v>0.2</v>
      </c>
      <c r="G68" s="5">
        <f>IF(OR(EO68=$EO$4,EQ68&gt;0,ER68=$ER$1, ER68=$ER$2,ER68=$ER$3,ER68=$ER$4,ES68&gt;0,EV68&gt;0,EZ68&gt;0,FD68&gt;0,FF68&gt;0,FG68&gt;0,FI68&gt;0,FE68&gt;0),SM_2.2,"")</f>
        <v>0.35</v>
      </c>
      <c r="H68" s="6">
        <f>IF(OR(EO68&gt;0,EP68&gt;0,EQ68&gt;0,ER68=$ER$1,ER68=$ER$2,ER68=$ER$3,ER68=$ER$4,ER68=$ER$6,ER68=$ER$7,ES68&gt;0,ET68&gt;0,EV68&gt;0,EZ68&gt;0,FD68&gt;0,FF68&gt;0,FG68&gt;0,FI68&gt;0,FE68&gt;0),SM_2.3,"")</f>
        <v>0.3</v>
      </c>
      <c r="I68" s="38">
        <f>IF(OR(ER68=$ER$1,ER68=$ER$2,ER68=$ER$3,ER68=$ER$6,ER68=$ER$7,ES68&gt;0,EW68=$EW$2,EW68=$EW$3,EW68=$EW$4,EY68&gt;0,EU68&gt;0,EZ68&gt;0,FD68&gt;0,FF68&gt;0,FG68&gt;0,FI68&gt;0,FE68&gt;0),SM_2.4,"")</f>
        <v>0.15</v>
      </c>
      <c r="J68" s="6">
        <f>IF(OR(ER68=$ER$3,EW68=$EW$2,EW68=$EW$3,EW68=$EW$4,EY68&gt;0,EU68&gt;0,EZ68&gt;0,FD68&gt;0,FF68&gt;0,FG68&gt;0,FI68&gt;0,FE68&gt;0),SM_3.1,"")</f>
        <v>0.3</v>
      </c>
      <c r="K68" s="6">
        <f>IF(OR(EZ68&gt;0,FD68&gt;0,FF68&gt;0,FG68&gt;0,FI68&gt;0,FE68&gt;0),SM_3.2,"")</f>
        <v>0.3</v>
      </c>
      <c r="L68" s="38">
        <f>IF(OR(ER68=$ER$1,ER68=$ER$3,ER68=$ER$6,ER68=$ER$7,EV68&gt;0,EW68=$EW$2,EW68=$EW$3,EW68=$EW$4,EY68&gt;0,EU68&gt;0,EZ68&gt;0,FD68&gt;0,FF68&gt;0,FG68&gt;0,FI68&gt;0,FE68&gt;0),SM_3.3,"")</f>
        <v>0.4</v>
      </c>
      <c r="M68" s="6">
        <f>IF(OR(ES68&gt;0,EU68&gt;1),SM_4.1,"")</f>
        <v>0.2</v>
      </c>
      <c r="N68" s="6">
        <f>IF(OR(EZ68&gt;0,FD68=$FD$2,FF68=$FF$2,FF68=$FF$4,FF68=$FF$6,FF68=$FF$8,FG68&gt;0,FI68&gt;0,FE68&gt;0),SM_4.2,"")</f>
        <v>0.2</v>
      </c>
      <c r="O68" s="6" t="str">
        <f>IF(OR(EZ68&gt;0,FD68=$FD$2,FE68=$FE$2,FE68=$FE$4,FE68=$FE$6,FE68=$FE$8,FF68=$FF$2,FF68=$FF$4,FF68=$FF$6,FF68=$FF$8,FG68=$FG$2,FG68=$FG$4,FG68=$FG$6,FG68=$FG$8,FI68=$FI$2,FI68=$FI$4,FI68=$FI$6,FI68=$FI$8),SM_4.3,"")</f>
        <v/>
      </c>
      <c r="P68" s="6" t="str">
        <f>IF(OR(FD68&gt;0,FI68&gt;0),SM_4.4,"")</f>
        <v/>
      </c>
      <c r="Q68" s="38" t="str">
        <f>IF(OR(FQ68=$FQ$2,FQ68=$FQ$1),SM_4.5,"")</f>
        <v/>
      </c>
      <c r="R68" s="6" t="str">
        <f>IF(OR(ET68&gt;0),SM_5.1,"")</f>
        <v/>
      </c>
      <c r="S68" s="6">
        <f>IF(OR(FB68&gt;0),SM_5.2,"")</f>
        <v>0.2</v>
      </c>
      <c r="T68" s="6" t="str">
        <f>IF(OR(FR68=$FR$1,FR68=$FR$2),SM_5.3,"")</f>
        <v/>
      </c>
      <c r="U68" s="38" t="str">
        <f>IF(OR(FY68&gt;0),SM_5.4,"")</f>
        <v/>
      </c>
      <c r="V68" s="94" t="str">
        <f>IF(COUNTIF(F68:U68,"&lt;1")=16,"5",IF(COUNTIF(F68:Q68,"&lt;1")=12,"4",IF(COUNTIF(F68:L68,"&lt;1")=7,"3",IF(COUNTIF(F68:I68,"&lt;1")=4,"2","1"))))</f>
        <v>3</v>
      </c>
      <c r="W68" s="129">
        <f>IF(V68="1",SUM(F68:I68)+1,IF(V68="2",SUM(J68:L68)+2,IF(V68="3",SUM(M68:Q68)+3,IF(V68="4",SUM(R68:U68)+4,5))))</f>
        <v>3.4</v>
      </c>
      <c r="X68" s="5">
        <f>IF(OR(EO68&gt;0,EP68&gt;0,EQ68&gt;0,ER68=$ER$1,ER68=$ER$2,ER68=$ER$3,ER68=$ER$4,ER68=$ER$6,ER68=$ER$7,ER68=$ER$8,ES68&gt;0,ET68&gt;0,EV68&gt;0,EZ68&gt;0,FD68&gt;0,FF68&gt;0,FG68&gt;0,FI68&gt;0,FE68&gt;0),SS_2.1,"")</f>
        <v>0.2</v>
      </c>
      <c r="Y68" s="5" t="str">
        <f>IF(OR(EO68=$EO$1,ER68=$ER$1,ER68=$ER$6,ER68=$ER$7,ER68=$ER$8,FJ68&gt;0),SS_2.2,"")</f>
        <v/>
      </c>
      <c r="Z68" s="38" t="str">
        <f>IF(OR(FJ68&gt;0,FO68&gt;0),SS_2.3,"")</f>
        <v/>
      </c>
      <c r="AA68" s="5" t="str">
        <f>IF(OR(FN68&gt;0,FJ68=$FJ$2,FJ68=$FJ$3),SS_3.1,"")</f>
        <v/>
      </c>
      <c r="AB68" s="6" t="str">
        <f>IF(OR(FK68&gt;0),SS_3.2,"")</f>
        <v/>
      </c>
      <c r="AC68" s="38">
        <f>IF(OR(ES68&gt;0,ER68=$ER$1,ER68=$ER$4,ER68=$ER$8,FL68&gt;0),SS_3.3,"")</f>
        <v>0.4</v>
      </c>
      <c r="AD68" s="6" t="str">
        <f>IF(AND(FK68&gt;0,FJ68=$FJ$2,FJ68=$FJ$3),SS_4.1,"")</f>
        <v/>
      </c>
      <c r="AE68" s="6" t="str">
        <f>IF(OR(FJ68=$FJ$2,FJ68=$FJ$3,EZ68&gt;0,FN68&gt;0),SS_4.2,"")</f>
        <v/>
      </c>
      <c r="AF68" s="6">
        <f>IF(OR(EU68&gt;0,EW68=$EW$2,EW68=$EW$3,EW68=$EW$4,EY68&gt;0,EZ68&gt;0),SS_4.3,"")</f>
        <v>0.2</v>
      </c>
      <c r="AG68" s="6" t="str">
        <f>IF(OR(FJ68=$FJ$3,FQ68&gt;0,EZ68&gt;0),SS_4.4,"")</f>
        <v/>
      </c>
      <c r="AH68" s="6">
        <f>IF(OR(FE68&gt;0,FF68&gt;0,FG68&gt;0,FD68&gt;0,EZ68&gt;0,FI68&gt;0),SS_4.5,"")</f>
        <v>0.2</v>
      </c>
      <c r="AI68" s="38" t="str">
        <f>IF(OR(EV68&gt;0,FZ68&gt;0,FH68&gt;0,FD68&gt;0,FI68&gt;0),SS_4.6,"")</f>
        <v/>
      </c>
      <c r="AJ68" s="5" t="str">
        <f>IF(OR(FK68=$FK$3,FZ68=$FZ$1),SS_5.1,"")</f>
        <v/>
      </c>
      <c r="AK68" s="6" t="str">
        <f>IF(OR(FZ68=$FZ$1,FZ68=$FZ$2,FZ68=$FZ$4,FZ68=$FZ$5,FZ68=$FZ$7),SS_5.2,"")</f>
        <v/>
      </c>
      <c r="AL68" s="6" t="str">
        <f>IF(OR(FZ68=$FZ$4,FY68&gt;0,ER68=$ER$8),SS_5.3,"")</f>
        <v/>
      </c>
      <c r="AM68" s="6" t="str">
        <f>IF(FP68&gt;0,SS_5.4,"")</f>
        <v/>
      </c>
      <c r="AN68" s="94" t="str">
        <f>IF(COUNTIF(X68:AM68,"&lt;1")=16,"5",IF(COUNTIF(X68:AI68,"&lt;1")=12,"4",IF(COUNTIF(X68:AC68,"&lt;1")=6,"3",IF(COUNTIF(X68:Z68,"&lt;1")=3,"2","1"))))</f>
        <v>1</v>
      </c>
      <c r="AO68" s="129">
        <f>IF(AN68="1",SUM(X68:Z68)+1,IF(AN68="2",SUM(AA68:AC68)+2,IF(AN68="3",SUM(AD68:AI68)+3,IF(AN68="4",SUM(AJ68:AM68)+4,5))))</f>
        <v>1.2</v>
      </c>
      <c r="AP68" s="5">
        <f>IF(OR(ES68&gt;0,ER68=$ER$1,EO68&gt;0,EP68&gt;0,EQ68&gt;0,EU68&gt;0,EV68&gt;0,FV68&gt;0,FD68&gt;0),CM2.1,"")</f>
        <v>0.25</v>
      </c>
      <c r="AQ68" s="6">
        <f>IF(OR(ES68&gt;0,ER68=$ER$1,ER68=$ER$5,ER68=$ER$3,ER68=$ER$8,ER68=$ER$9,FS68=$FS$3,FS68=$FS$4),CM2.2,"")</f>
        <v>0.25</v>
      </c>
      <c r="AR68" s="6">
        <f>IF(OR(ES68&gt;0,ER68&gt;0,FV68&gt;0),CM2.3,"")</f>
        <v>0.25</v>
      </c>
      <c r="AS68" s="38">
        <f>IF(OR(ES68&gt;0,ER68=$ER$1,ER68=$ER$3,ER68=$ER$8,ER68=$ER$9,FT68&gt;0),CM2.4,"")</f>
        <v>0.25</v>
      </c>
      <c r="AT68" s="6" t="str">
        <f>IF(OR(FS68&gt;0),CM3.1,"")</f>
        <v/>
      </c>
      <c r="AU68" s="6" t="str">
        <f>IF(ER68=$ER$9,CM3.2,"")</f>
        <v/>
      </c>
      <c r="AV68" s="6" t="str">
        <f>IF(OR(FS68=$FS$3,FS68=$FS$4),CM3.3,"")</f>
        <v/>
      </c>
      <c r="AW68" s="6" t="str">
        <f>IF(OR(FQ68=$FQ$1,FQ68=$FQ$4,FR68=$FR$1,FR68=$FR$4),CM3.4,"")</f>
        <v/>
      </c>
      <c r="AX68" s="38" t="str">
        <f>IF(OR(FZ68=$FZ$1,FZ68=$FZ$2,FT68=$FT$3,FT68=$FT$2),CM3.5,"")</f>
        <v/>
      </c>
      <c r="AY68" s="6" t="str">
        <f>IF(OR(FS68&gt;0),CM4.1,"")</f>
        <v/>
      </c>
      <c r="AZ68" s="6" t="str">
        <f>IF(OR(FV68=$FV$2),CM4.2,"")</f>
        <v/>
      </c>
      <c r="BA68" s="38" t="str">
        <f>IF(OR(FZ68&gt;0,FT68=$FT$3),CM4.3,"")</f>
        <v/>
      </c>
      <c r="BB68" s="6" t="str">
        <f>IF(OR(FT68=$FT$3,FV68=$FV$3),CM5.1,"")</f>
        <v/>
      </c>
      <c r="BC68" s="6" t="str">
        <f>IF(OR(AND(FX68&gt;0,FQ68=$FQ$4), AND(FX68&gt;0,FQ68=$FQ$1)),CM5.2,"")</f>
        <v/>
      </c>
      <c r="BD68" s="6" t="str">
        <f>IF(OR(FZ68&gt;0),CM5.3,"")</f>
        <v/>
      </c>
      <c r="BE68" s="38" t="str">
        <f>IF(FU68=$FU$2,CM5.4,"")</f>
        <v/>
      </c>
      <c r="BF68" s="94" t="str">
        <f>IF(COUNTIF(AP68:BE68,"&lt;1")=16,"5",IF(COUNTIF(AP68:BA68,"&lt;1")=12,"4",IF(COUNTIF(AP68:AX68,"&lt;1")=9,"3",IF(COUNTIF(AP68:AS68,"&lt;1")=4,"2","1"))))</f>
        <v>2</v>
      </c>
      <c r="BG68" s="129">
        <f>IF(BF68="1",SUM(AP68:AS68)+1,IF(BF68="2",SUM(AT68:AX68)+2,IF(BF68="3",SUM(AY68:BA68)+3,IF(BF68="4",SUM(BB68:BE68)+4,5))))</f>
        <v>2</v>
      </c>
      <c r="BH68" s="5">
        <f>IF(OR(ER68=$ER$1,ER68=$ER$6,ER68=$ER$7,ER68=$ER$9,ES68&gt;0,EX68&gt;0,FD68&gt;0,FZ68&gt;0,EW68&gt;0,EY68&gt;0,EZ68&gt;0,EV68&gt;0,EU68&gt;0,FE68&gt;0,FF68&gt;0,FG68&gt;0,FI68&gt;0),SRM2.1,"")</f>
        <v>0.4</v>
      </c>
      <c r="BI68" s="5">
        <f>IF(OR(FD68&gt;0,FZ68&gt;0,ER68=$ER$7,EW68&gt;0,EX68&gt;0,EY68&gt;0,EZ68&gt;0,FE68&gt;0,FF68&gt;0,FG68&gt;0,FI68&gt;0),SRM2.2,"")</f>
        <v>0.4</v>
      </c>
      <c r="BJ68" s="6" t="str">
        <f>IF(OR(FX68&gt;0,FZ68&gt;0),SRM2.3,"")</f>
        <v/>
      </c>
      <c r="BK68" s="6">
        <f>IF(OR(FF68&gt;0,FD68&gt;0,FE68&gt;0,FZ68&gt;0,FG68&gt;0,FI68&gt;0),SRM2.4,"")</f>
        <v>0.2</v>
      </c>
      <c r="BL68" s="39">
        <f>IF(OR(FD68&gt;0,FZ68&gt;0,ER68=$ER$7,FE68&gt;0,FF68&gt;0,FG68&gt;0,FI68&gt;0,FP68&gt;0),SRM3.1,"")</f>
        <v>0.4</v>
      </c>
      <c r="BM68" s="6">
        <f>IF(OR(FD68&gt;0,FZ68&gt;0,ER68=$ER$7,EW68=$EW$2,EW68=$EW$3,EW68=$EW$4,EX68&gt;0,EY68&gt;0,EZ68&gt;0,FE68&gt;0,FF68&gt;0,FG68&gt;0,FI68&gt;0),SRM3.2,"")</f>
        <v>0.5</v>
      </c>
      <c r="BN68" s="6" t="str">
        <f>IF(OR(FP68&gt;0,FZ68&gt;0),SRM3.3,"")</f>
        <v/>
      </c>
      <c r="BO68" s="40" t="str">
        <f>IF(OR(FZ68&gt;1),SRM4.1,"")</f>
        <v/>
      </c>
      <c r="BP68" s="6" t="str">
        <f>IF(OR(ER68=$ER$8,ER68=$ER$9,EV68&gt;0,FQ68&gt;0,FR68&gt;0),SRM4.2,"")</f>
        <v/>
      </c>
      <c r="BQ68" s="6" t="str">
        <f>IF(OR(FW68&gt;0),SRM4.3,"")</f>
        <v/>
      </c>
      <c r="BR68" s="40" t="str">
        <f>IF(OR(GD68&gt;0,GE68&gt;0),SRM5.1,"")</f>
        <v/>
      </c>
      <c r="BS68" s="6" t="str">
        <f>IF(OR(ER68=$ER$8,ER68=$ER$9,FZ68&gt;0),SRM5.2,"")</f>
        <v/>
      </c>
      <c r="BT68" s="6" t="str">
        <f>IF(OR(ER68=$ER$8,ER68=$ER$9,FY68&gt;0,FZ68&gt;0),SRM5.3,"")</f>
        <v/>
      </c>
      <c r="BU68" s="94" t="str">
        <f>IF(COUNTIF(BH68:BT68,"&lt;1")=13,"5",IF(COUNTIF(BH68:BQ68,"&lt;1")=10,"4",IF(COUNTIF(BH68:BN68,"&lt;1")=7,"3",IF(COUNTIF(BH68:BK68,"&lt;1")=4,"2","1"))))</f>
        <v>1</v>
      </c>
      <c r="BV68" s="129">
        <f>IF(BU68="1",SUM(BH68:BK68)+1,IF(BU68="2",SUM(BL68:BN68)+2,IF(BU68="3",SUM(BO68:BQ68)+3,IF(BU68="4",SUM(BR68:BT68)+4,5))))</f>
        <v>2</v>
      </c>
      <c r="BW68" s="41">
        <f>IF(OR(EY68=$EY$1,EY68=$EY$4,EY68=$EY$5,EY68=$EY$6,EY68=$EY$7,EZ68&gt;0,FF68=$FF$1,FF68=$FF$2,FF68=$FF$5,FF68=$FF$6,FG68=$FG$1,FG68=$FG$2,FG68=$FG$5,FG68=$FG$6),LHR2.1,"")</f>
        <v>0.4</v>
      </c>
      <c r="BX68" s="6">
        <f>IF(OR(FB68=$FB$1,FB68=$FB$2,FB68=$FB$5,FB68=$FB$6,EZ68&gt;0),LHR2.2,"")</f>
        <v>0.1</v>
      </c>
      <c r="BY68" s="6">
        <f>IF(OR(EY68=$EY$1,EY68=$EY$4,EY68=$EY$5,EY68=$EY$6,EY68=$EY$7,EZ68&gt;0,FF68=$FF$1,FF68=$FF$2,FF68=$FF$5,FF68=$FF$6,FG68=$FG$1,FG68=$FG$2,FG68=$FG$5,FG68=$FG$6),LHR2.3,"")</f>
        <v>0.25</v>
      </c>
      <c r="BZ68" s="6">
        <f>IF(OR(EY68=$EY$1,EY68=$EY$4,EY68=$EY$5,EY68=$EY$6,EY68=$EY$7,EZ68&gt;0,FF68=$FF$1,FF68=$FF$2,FF68=$FF$5,FF68=$FF$6,FG68=$FG$1,FG68=$FG$2,FG68=$FG$5,FG68=$FG$6),LHR2.4,"")</f>
        <v>0.25</v>
      </c>
      <c r="CA68" s="40">
        <f>IF(OR(EY68=$EY$1,EY68=$EY$5,EY68=$EY$6,EY68=$EY$7,EZ68&gt;0,FF68=$FF$1,FF68=$FF$2,FF68=$FF$5,FF68=$FF$6,FG68=$FG$1,FG68=$FG$2,FG68=$FG$5,FG68=$FG$6),LHR3.1,"")</f>
        <v>0.25</v>
      </c>
      <c r="CB68" s="6" t="str">
        <f>IF(OR(FB68=$FB$1,FB68=$FB$5,EZ68&gt;0),LHR3.2,"")</f>
        <v/>
      </c>
      <c r="CC68" s="6">
        <f>IF(OR(FB68=$FB$1,FB68=$FB$2,FB68=$FB$5,FB68=$FB$6,EZ68&gt;0),LHR3.3,"")</f>
        <v>0.15</v>
      </c>
      <c r="CD68" s="6">
        <f>IF(OR(EZ68&gt;0,GA68=$GA$1,FF68=$FF$5,FF68=$FF$6,FF68=$FF$1,FF68=$FF$2,GA68=$GA$2,GA68=$GA$3,GA68=$GA$4),LHR3.4,"")</f>
        <v>0.05</v>
      </c>
      <c r="CE68" s="6">
        <f>IF(OR(EZ68&gt;0,GB68=$GB$1,FG68=$FG$5,FG68=$FG$6,FG68=$FG$1,FG68=$FG$2,GB68=$GB$2,GB68=$GB$3,GB68=$GB$4),LHR3.5,"")</f>
        <v>0.05</v>
      </c>
      <c r="CF68" s="6">
        <f>IF(OR(EY68=$EY$1,EY68=$EY$4,EY68=$EY$5,EY68=$EY$6,EY68=$EY$7,EZ68&gt;0),LHR3.6,"")</f>
        <v>0.05</v>
      </c>
      <c r="CG68" s="6" t="str">
        <f>IF(OR(EZ68&gt;0,FC68=$FC$1,FC68=$FC$2,FC68=$FC$3,FC68=$FC$4),LHR3.7,"")</f>
        <v/>
      </c>
      <c r="CH68" s="6" t="str">
        <f>IF(OR(GD68=$GD$1,GD68=$GD$3,EZ68&gt;0),LHR3.8,"")</f>
        <v/>
      </c>
      <c r="CI68" s="6" t="str">
        <f>IF(OR(EZ68&gt;0,FF68=$FF$2,FF68=$FF$6,FE68=$FE$2,FE68=$FE$6,FI68=$FI$2,FI68=$FI$6,FG68=$FG$2,FG68=$FG$6),LHR3.9,"")</f>
        <v/>
      </c>
      <c r="CJ68" s="6" t="str">
        <f>IF(OR(EZ68&gt;0,FA68&gt;0),LHR3.10,"")</f>
        <v/>
      </c>
      <c r="CK68" s="40">
        <f>IF(OR(EY68=$EY$1,EY68=$EY$6,EY68=$EY$7,EZ68&gt;0,FF68=$FF$1,FF68=$FF$2,FF68=$FF$5,FF68=$FF$6,FG68=$FG$1,FG68=$FG$2,FG68=$FG$5,FG68=$FG$6),LHR4.1,"")</f>
        <v>0.15</v>
      </c>
      <c r="CL68" s="6" t="str">
        <f>IF(OR(FB68=$FB$1,FB68=$FB$5,EZ68&gt;0),LHR4.2,"")</f>
        <v/>
      </c>
      <c r="CM68" s="6" t="str">
        <f>IF(OR(EZ68&gt;0,GA68=$GA$2,GA68=$GA$4),LHR4.3,"")</f>
        <v/>
      </c>
      <c r="CN68" s="6" t="str">
        <f>IF(OR(EZ68&gt;0,GB68=$GB$2,GB68=$GB$4),LHR4.4,"")</f>
        <v/>
      </c>
      <c r="CO68" s="6" t="str">
        <f>IF(OR(EZ68&gt;0,FC68=$FC$1,FC68=$FC$3,FC68=$FC$4),LHR4.5,"")</f>
        <v/>
      </c>
      <c r="CP68" s="6" t="str">
        <f>IF(OR(GE68=$GE$1,GE68=$GE$2,GE68=$GE$4,GE68=$GE$5),LHR4.6,"")</f>
        <v/>
      </c>
      <c r="CQ68" s="6" t="str">
        <f>IF(OR(EZ68&gt;0,FF68=$FF$2,FF68=$FF$6,FE68=$FE$2,FE68=$FE$6,FI68=$FI$2,FI68=$FI$6,FG68=$FG$2,FG68=$FG$6),LHR4.7,"")</f>
        <v/>
      </c>
      <c r="CR68" s="6">
        <f>IF(OR(EZ68&gt;0,FG68=$FG$1,FG68=$FG$2,FG68=$FG$5,FG68=$FG$6),LHR4.8,"")</f>
        <v>0.1</v>
      </c>
      <c r="CS68" s="6" t="str">
        <f>IF(OR(FE68=$FE$1,FE68=$FE$2,FE68=$FE$5,FE68=$FE$6),LHR4.9,"")</f>
        <v/>
      </c>
      <c r="CT68" s="6">
        <f>IF(OR(FM68=$FM$1,FM68=$FM$3,EZ68&gt;0),LHR4.10,"")</f>
        <v>0.05</v>
      </c>
      <c r="CU68" s="6" t="str">
        <f>IF(OR(GF68=$GF$2,GF68=$GF$6),LHR4.11,"")</f>
        <v/>
      </c>
      <c r="CV68" s="6" t="str">
        <f>IF(OR(EO68=$EO$1,EO68=$EO$3),LHR4.12,"")</f>
        <v/>
      </c>
      <c r="CW68" s="40">
        <f>IF(OR(EY68=$EY$1,EY68=$EY$7,EZ68&gt;0,FF68=$FF$1,FF68=$FF$2,FF68=$FF$5,FF68=$FF$6,FG68=$FG$1,FG68=$FG$2,FG68=$FG$5,FG68=$FG$6),LHR5.1,"")</f>
        <v>0.25</v>
      </c>
      <c r="CX68" s="6" t="str">
        <f>IF(AND(FZ68&gt;0,OR(EY68=$EY$1,EY68=$EY$4,EY68=$EY$5,EY68=$EY$6,EY68=$EY$7)),LHR5.2,"")</f>
        <v/>
      </c>
      <c r="CY68" s="6" t="str">
        <f>IF(OR(EZ68&gt;0,FC68=$FC$1,FC68=$FC$4),LHR5.3,"")</f>
        <v/>
      </c>
      <c r="CZ68" s="6" t="str">
        <f>IF(OR(GE68=$GE$1,GE68=$GE$3,GE68=$GE$4,GE68=$GE$6),LHR5.4,"")</f>
        <v/>
      </c>
      <c r="DA68" s="6" t="str">
        <f>IF(OR(EZ68&gt;0,FF68=$FF$2,FF68=$FF$6,FE68=$FE$2,FE68=$FE$6,FI68=$FI$2,FI68=$FI$6,FG68=$FG$2,FG68=$FG$6),LHR5.5,"")</f>
        <v/>
      </c>
      <c r="DB68" s="6" t="str">
        <f>IF(OR(FG68=$FG$2,FG68=$FG$6),LHR5.6,"")</f>
        <v/>
      </c>
      <c r="DC68" s="6" t="str">
        <f>IF(OR(FI68=$FI$1,FI68=$FI$2,FI68=$FI$5,FI68=$FI$6,FY68&gt;0),LHR5.7,"")</f>
        <v/>
      </c>
      <c r="DD68" s="6" t="str">
        <f>IF(OR(GC68=$GC$1,GC68=$GC$2),LHR5.8,"")</f>
        <v/>
      </c>
      <c r="DE68" s="38">
        <f>IF(OR(GF68="",GF68=$GF$3,GF68=$GF$4,GF68=$GF$7,GF68=$GF$8),LHR5.9,"")</f>
        <v>0.05</v>
      </c>
      <c r="DF68" s="7" t="str">
        <f>IF(E68&lt;2009,"N/A",IF(COUNTIF(BW68:DE68,"&lt;1")=35,"5",IF(COUNTIF(BW68:CV68,"&lt;1")=26,"4",IF(COUNTIF(BW68:CJ68,"&lt;1")=14,"3",IF(COUNTIF(BW68:BZ68,"&lt;1")=4,"2","1")))))</f>
        <v>2</v>
      </c>
      <c r="DG68" s="129">
        <f>IF(DF68="N/A","N/A",IF(DF68="1",SUM(BW68:BZ68)+1,IF(DF68="2",SUM(CA68:CJ68)+2,IF(DF68="3",SUM(CK68:CV68)+3,IF(DF68="4",SUM(CW68:DE68)+4,5)))))</f>
        <v>2.5499999999999998</v>
      </c>
      <c r="DH68" s="41">
        <f>IF(OR(EY68=$EY$1,EY68=$EY$8,EZ68&gt;0,FF68=$FF$1,FF68=$FF$2,FF68=$FF$7,FF68=$FF$8,FG68=$FG$1,FG68=$FG$2,FG68=$FG$7,FG68=$FG$8),ES2.1,"")</f>
        <v>0.4</v>
      </c>
      <c r="DI68" s="6">
        <f>IF(OR(FB68=$FB$1,FB68=$FB$2,FB68=$FB$7,FB68=$FB$8,EZ68&gt;0),ES2.2,"")</f>
        <v>0.1</v>
      </c>
      <c r="DJ68" s="6">
        <f>IF(OR(EY68=$EY$1,EY68=$EY$8,EZ68&gt;0,FF68=$FF$1,FF68=$FF$2,FF68=$FF$7,FF68=$FF$8,FG68=$FG$1,FG68=$FG$2,FG68=$FG$7,FG68=$FG$8),ES2.3,"")</f>
        <v>0.25</v>
      </c>
      <c r="DK68" s="6">
        <f>IF(OR(EY68=$EY$1,EY68=$EY$8,EZ68&gt;0,FF68=$FF$1,FF68=$FF$2,FF68=$FF$7,FF68=$FF$8,FG68=$FG$1,FG68=$FG$2,FG68=$FG$7,FG68=$FG$8),ES2.4,"")</f>
        <v>0.25</v>
      </c>
      <c r="DL68" s="40" t="str">
        <f>IF(OR(FB68=$FB$1,FB68=$FB$7,EZ68&gt;0),ES3.1,"")</f>
        <v/>
      </c>
      <c r="DM68" s="6">
        <f>IF(OR(FB68=$FB$1,FB68=$FB$2,FB68=$FB$7,FB68=$FB$8,EZ68&gt;0),ES3.2,"")</f>
        <v>0.15</v>
      </c>
      <c r="DN68" s="6">
        <f>IF(OR(EZ68&gt;0,FF68=$FF$1,FF68=$FF$2,FF68=$FF$7,FF68=$FF$8,GA68=$GA$1,GA68=$GA$2,GA68=$GA$5,GA68=$GA$6),ES3.3,"")</f>
        <v>0.05</v>
      </c>
      <c r="DO68" s="6" t="str">
        <f>IF(OR(EZ68&gt;0,FG68=$FG$1,FG68=$FG$2,FG68=$FG$7,FG68=$FG$8,GB68=$GB$1,GB68=$GB$2,GB68=$GB$5,GB68=$GB$6),ES3.4,"")</f>
        <v/>
      </c>
      <c r="DP68" s="6">
        <f>IF(OR(EY68=$EY$1,EY68=$EY$8,EZ68&gt;0),ES3.5,"")</f>
        <v>0.25</v>
      </c>
      <c r="DQ68" s="6" t="str">
        <f>IF(OR(EZ68&gt;0,FC68=$FC$1,FC68=$FC$5),ES3.6,"")</f>
        <v/>
      </c>
      <c r="DR68" s="6" t="str">
        <f>IF(OR(GD68=$GD$1,GD68=$GD$4,EZ68&gt;0),ES3.7,"")</f>
        <v/>
      </c>
      <c r="DS68" s="6" t="str">
        <f>IF(OR(EZ68&gt;0,FF68=$FF$2,FF68=$FF$8,FE68=$FE$2,FE68=$FE$8,FI68=$FI$2,FI68=$FI$8,FG68=$FG$2,FG68=$FG$8),ES3.8,"")</f>
        <v/>
      </c>
      <c r="DT68" s="6" t="str">
        <f>IF(OR(EZ68&gt;0),ES3.9,"")</f>
        <v/>
      </c>
      <c r="DU68" s="40" t="str">
        <f>IF(OR(FB68=$FB$1,FB68=$FB$7,EZ68&gt;0),ES4.1,"")</f>
        <v/>
      </c>
      <c r="DV68" s="6" t="str">
        <f>IF(OR(EZ68&gt;0,GA68=$GA$2,GA68=$GA$6),ES4.2,"")</f>
        <v/>
      </c>
      <c r="DW68" s="6" t="str">
        <f>IF(OR(EZ68&gt;0,GB68=$GB$2,GB68=$GB$6),ES4.3,"")</f>
        <v/>
      </c>
      <c r="DX68" s="6" t="str">
        <f>IF(OR(GE68=$GE$1,GE68=$GE$2,GE68=$GE$7,GE68=$GE$8),ES4.4,"")</f>
        <v/>
      </c>
      <c r="DY68" s="6" t="str">
        <f>IF(OR(EZ68&gt;0,FF68=$FF$2,FF68=$FF$8,FE68=$FE$2,FE68=$FE$8,FI68=$FI$2,FI68=$FI$8,FG68=$FG$2,FG68=$FG$8),ES4.5,"")</f>
        <v/>
      </c>
      <c r="DZ68" s="6" t="str">
        <f>IF(OR(EZ68&gt;0,FG68=$FG$1,FG68=$FG$2,FG68=$FG$7,FG68=$FG$8),ES4.6,"")</f>
        <v/>
      </c>
      <c r="EA68" s="6" t="str">
        <f>IF(OR(FE68=$FE$1,FE68=$FE$2,FE68=$FE$7,FE68=$FE$8),ES4.7,"")</f>
        <v/>
      </c>
      <c r="EB68" s="6" t="str">
        <f>IF(OR(FM68=$FM$1,FM68=$FM$4,EZ68&gt;0),ES4.8,"")</f>
        <v/>
      </c>
      <c r="EC68" s="6" t="str">
        <f>IF(OR(GF68=$GF$2,GF68=$GF$8),ES4.9,"")</f>
        <v/>
      </c>
      <c r="ED68" s="6" t="str">
        <f>IF(OR(EO68=$EO$1,EO68=$EO$3),ES4.10,"")</f>
        <v/>
      </c>
      <c r="EE68" s="40" t="str">
        <f>IF(OR(AND(FZ68&gt;0,EY68=$EY$1), AND(FZ68&gt;0,EY68=$EY$8)),ES5.1,"")</f>
        <v/>
      </c>
      <c r="EF68" s="6" t="str">
        <f>IF(OR(GE68=$GE$1,GE68=$GE$3,GE68=$GE$7,GE68=$GE$9),ES5.2,"")</f>
        <v/>
      </c>
      <c r="EG68" s="6" t="str">
        <f>IF(OR(EZ68&gt;0,FF68=$FF$2,FF68=$FF$8,FE68=$FE$2,FE68=$FE$8,FI68=$FI$2,FI68=$FI$8,FG68=$FG$2,FG68=$FG$8),ES5.3,"")</f>
        <v/>
      </c>
      <c r="EH68" s="6" t="str">
        <f>IF(OR(FG68=$FG$2,FG68=$FG$8),ES5.4,"")</f>
        <v/>
      </c>
      <c r="EI68" s="6" t="str">
        <f>IF(OR(FI68=$FI$1,FI68=$FI$2,FI68=$FI$7,FI68=$FI$8,FY68&gt;0),ES5.5,"")</f>
        <v/>
      </c>
      <c r="EJ68" s="6" t="str">
        <f>IF(OR(GC68=$GC$1,GC68=$GC$3),ES5.6,"")</f>
        <v/>
      </c>
      <c r="EK68" s="38">
        <f>IF(OR(GF68="",GF68=$GF$3,GF68=$GF$4,GF68=$GF$5,GF68=$GF$6),ES5.7,"")</f>
        <v>0.1</v>
      </c>
      <c r="EL68" s="104" t="str">
        <f>IF(E68&lt;2010,"N/A",IF(COUNTIF(DH68:EK68,"&lt;1")=30,"5",IF(COUNTIF(DH68:ED68,"&lt;1")=23,"4",IF(COUNTIF(DH68:DT68,"&lt;1")=13,"3",IF(COUNTIF(DH68:DK68,"&lt;1")=4,"2","1")))))</f>
        <v>2</v>
      </c>
      <c r="EM68" s="129">
        <f>IF(EL68="N/A","N/A",IF(EL68="1",SUM(DH68:DK68)+1,IF(EL68="2",SUM(DL68:DT68)+2,IF(EL68="3",SUM(DU68:ED68)+3,IF(EL68="4",SUM(EE68:EK68)+4,5)))))</f>
        <v>2.4500000000000002</v>
      </c>
      <c r="EN68" s="1"/>
      <c r="EO68" s="43"/>
      <c r="EP68" s="1"/>
      <c r="EQ68" s="1"/>
      <c r="ER68" s="43"/>
      <c r="ES68" s="1" t="s">
        <v>32</v>
      </c>
      <c r="ET68" s="1"/>
      <c r="EV68" s="44"/>
      <c r="EY68" s="42" t="s">
        <v>5</v>
      </c>
      <c r="FB68" s="42" t="s">
        <v>16</v>
      </c>
      <c r="FC68" s="44"/>
      <c r="FE68" s="1"/>
      <c r="FF68" s="42" t="s">
        <v>8</v>
      </c>
      <c r="FG68" s="42" t="s">
        <v>41</v>
      </c>
      <c r="FI68" s="44"/>
      <c r="FK68" s="1"/>
      <c r="FL68" s="1"/>
      <c r="FM68" s="1" t="s">
        <v>27</v>
      </c>
      <c r="FN68" s="1"/>
      <c r="FO68" s="1"/>
      <c r="FT68" s="1"/>
      <c r="FU68" s="1"/>
      <c r="FX68" s="44"/>
      <c r="FY68" s="1"/>
      <c r="FZ68" s="44"/>
      <c r="GA68" s="43"/>
      <c r="GB68" s="1"/>
      <c r="GC68" s="44"/>
      <c r="GF68" s="45"/>
      <c r="GG68" s="74"/>
      <c r="GH68" s="42">
        <f>COUNTIF(EO68:GF68,"*")</f>
        <v>6</v>
      </c>
    </row>
    <row r="69" spans="1:190" s="42" customFormat="1" x14ac:dyDescent="0.25">
      <c r="A69" s="42" t="e">
        <f>VLOOKUP(C69,Sheet1!$A$1:$B$65,2,)</f>
        <v>#N/A</v>
      </c>
      <c r="B69" s="46" t="s">
        <v>335</v>
      </c>
      <c r="C69" s="47" t="s">
        <v>211</v>
      </c>
      <c r="D69" s="47"/>
      <c r="E69" s="61">
        <v>2013</v>
      </c>
      <c r="F69" s="5">
        <f>IF(OR(ER69=$ER$1,ER69=$ER$2,ER69=$ER$3,ER69=$ER$6,ER69=$ER$7,ES69&gt;0,EW69&gt;0,EY69&gt;0,EU69&gt;0,EZ69&gt;0,FD69&gt;0,FF69&gt;0,FG69&gt;0,FI69&gt;0,FE69&gt;0),SM_2.1,"")</f>
        <v>0.2</v>
      </c>
      <c r="G69" s="5">
        <f>IF(OR(EO69=$EO$4,EQ69&gt;0,ER69=$ER$1, ER69=$ER$2,ER69=$ER$3,ER69=$ER$4,ES69&gt;0,EV69&gt;0,EZ69&gt;0,FD69&gt;0,FF69&gt;0,FG69&gt;0,FI69&gt;0,FE69&gt;0),SM_2.2,"")</f>
        <v>0.35</v>
      </c>
      <c r="H69" s="6">
        <f>IF(OR(EO69&gt;0,EP69&gt;0,EQ69&gt;0,ER69=$ER$1,ER69=$ER$2,ER69=$ER$3,ER69=$ER$4,ER69=$ER$6,ER69=$ER$7,ES69&gt;0,ET69&gt;0,EV69&gt;0,EZ69&gt;0,FD69&gt;0,FF69&gt;0,FG69&gt;0,FI69&gt;0,FE69&gt;0),SM_2.3,"")</f>
        <v>0.3</v>
      </c>
      <c r="I69" s="38">
        <f>IF(OR(ER69=$ER$1,ER69=$ER$2,ER69=$ER$3,ER69=$ER$6,ER69=$ER$7,ES69&gt;0,EW69=$EW$2,EW69=$EW$3,EW69=$EW$4,EY69&gt;0,EU69&gt;0,EZ69&gt;0,FD69&gt;0,FF69&gt;0,FG69&gt;0,FI69&gt;0,FE69&gt;0),SM_2.4,"")</f>
        <v>0.15</v>
      </c>
      <c r="J69" s="6" t="str">
        <f>IF(OR(ER69=$ER$3,EW69=$EW$2,EW69=$EW$3,EW69=$EW$4,EY69&gt;0,EU69&gt;0,EZ69&gt;0,FD69&gt;0,FF69&gt;0,FG69&gt;0,FI69&gt;0,FE69&gt;0),SM_3.1,"")</f>
        <v/>
      </c>
      <c r="K69" s="6" t="str">
        <f>IF(OR(EZ69&gt;0,FD69&gt;0,FF69&gt;0,FG69&gt;0,FI69&gt;0,FE69&gt;0),SM_3.2,"")</f>
        <v/>
      </c>
      <c r="L69" s="38">
        <f>IF(OR(ER69=$ER$1,ER69=$ER$3,ER69=$ER$6,ER69=$ER$7,EV69&gt;0,EW69=$EW$2,EW69=$EW$3,EW69=$EW$4,EY69&gt;0,EU69&gt;0,EZ69&gt;0,FD69&gt;0,FF69&gt;0,FG69&gt;0,FI69&gt;0,FE69&gt;0),SM_3.3,"")</f>
        <v>0.4</v>
      </c>
      <c r="M69" s="6">
        <f>IF(OR(ES69&gt;0,EU69&gt;1),SM_4.1,"")</f>
        <v>0.2</v>
      </c>
      <c r="N69" s="6" t="str">
        <f>IF(OR(EZ69&gt;0,FD69=$FD$2,FF69=$FF$2,FF69=$FF$4,FF69=$FF$6,FF69=$FF$8,FG69&gt;0,FI69&gt;0,FE69&gt;0),SM_4.2,"")</f>
        <v/>
      </c>
      <c r="O69" s="6" t="str">
        <f>IF(OR(EZ69&gt;0,FD69=$FD$2,FE69=$FE$2,FE69=$FE$4,FE69=$FE$6,FE69=$FE$8,FF69=$FF$2,FF69=$FF$4,FF69=$FF$6,FF69=$FF$8,FG69=$FG$2,FG69=$FG$4,FG69=$FG$6,FG69=$FG$8,FI69=$FI$2,FI69=$FI$4,FI69=$FI$6,FI69=$FI$8),SM_4.3,"")</f>
        <v/>
      </c>
      <c r="P69" s="6" t="str">
        <f>IF(OR(FD69&gt;0,FI69&gt;0),SM_4.4,"")</f>
        <v/>
      </c>
      <c r="Q69" s="38" t="str">
        <f>IF(OR(FQ69=$FQ$2,FQ69=$FQ$1),SM_4.5,"")</f>
        <v/>
      </c>
      <c r="R69" s="6" t="str">
        <f>IF(OR(ET69&gt;0),SM_5.1,"")</f>
        <v/>
      </c>
      <c r="S69" s="6" t="str">
        <f>IF(OR(FB69&gt;0),SM_5.2,"")</f>
        <v/>
      </c>
      <c r="T69" s="6" t="str">
        <f>IF(OR(FR69=$FR$1,FR69=$FR$2),SM_5.3,"")</f>
        <v/>
      </c>
      <c r="U69" s="38" t="str">
        <f>IF(OR(FY69&gt;0),SM_5.4,"")</f>
        <v/>
      </c>
      <c r="V69" s="94" t="str">
        <f>IF(COUNTIF(F69:U69,"&lt;1")=16,"5",IF(COUNTIF(F69:Q69,"&lt;1")=12,"4",IF(COUNTIF(F69:L69,"&lt;1")=7,"3",IF(COUNTIF(F69:I69,"&lt;1")=4,"2","1"))))</f>
        <v>2</v>
      </c>
      <c r="W69" s="129">
        <f>IF(V69="1",SUM(F69:I69)+1,IF(V69="2",SUM(J69:L69)+2,IF(V69="3",SUM(M69:Q69)+3,IF(V69="4",SUM(R69:U69)+4,5))))</f>
        <v>2.4</v>
      </c>
      <c r="X69" s="5">
        <f>IF(OR(EO69&gt;0,EP69&gt;0,EQ69&gt;0,ER69=$ER$1,ER69=$ER$2,ER69=$ER$3,ER69=$ER$4,ER69=$ER$6,ER69=$ER$7,ER69=$ER$8,ES69&gt;0,ET69&gt;0,EV69&gt;0,EZ69&gt;0,FD69&gt;0,FF69&gt;0,FG69&gt;0,FI69&gt;0,FE69&gt;0),SS_2.1,"")</f>
        <v>0.2</v>
      </c>
      <c r="Y69" s="5">
        <f>IF(OR(EO69=$EO$1,ER69=$ER$1,ER69=$ER$6,ER69=$ER$7,ER69=$ER$8,FJ69&gt;0),SS_2.2,"")</f>
        <v>0.3</v>
      </c>
      <c r="Z69" s="38">
        <f>IF(OR(FJ69&gt;0,FO69&gt;0),SS_2.3,"")</f>
        <v>0.5</v>
      </c>
      <c r="AA69" s="5" t="str">
        <f>IF(OR(FN69&gt;0,FJ69=$FJ$2,FJ69=$FJ$3),SS_3.1,"")</f>
        <v/>
      </c>
      <c r="AB69" s="6" t="str">
        <f>IF(OR(FK69&gt;0),SS_3.2,"")</f>
        <v/>
      </c>
      <c r="AC69" s="38">
        <f>IF(OR(ES69&gt;0,ER69=$ER$1,ER69=$ER$4,ER69=$ER$8,FL69&gt;0),SS_3.3,"")</f>
        <v>0.4</v>
      </c>
      <c r="AD69" s="6" t="str">
        <f>IF(AND(FK69&gt;0,FJ69=$FJ$2,FJ69=$FJ$3),SS_4.1,"")</f>
        <v/>
      </c>
      <c r="AE69" s="6" t="str">
        <f>IF(OR(FJ69=$FJ$2,FJ69=$FJ$3,EZ69&gt;0,FN69&gt;0),SS_4.2,"")</f>
        <v/>
      </c>
      <c r="AF69" s="6" t="str">
        <f>IF(OR(EU69&gt;0,EW69=$EW$2,EW69=$EW$3,EW69=$EW$4,EY69&gt;0,EZ69&gt;0),SS_4.3,"")</f>
        <v/>
      </c>
      <c r="AG69" s="6" t="str">
        <f>IF(OR(FJ69=$FJ$3,FQ69&gt;0,EZ69&gt;0),SS_4.4,"")</f>
        <v/>
      </c>
      <c r="AH69" s="6" t="str">
        <f>IF(OR(FE69&gt;0,FF69&gt;0,FG69&gt;0,FD69&gt;0,EZ69&gt;0,FI69&gt;0),SS_4.5,"")</f>
        <v/>
      </c>
      <c r="AI69" s="38">
        <f>IF(OR(EV69&gt;0,FZ69&gt;0,FH69&gt;0,FD69&gt;0,FI69&gt;0),SS_4.6,"")</f>
        <v>0.2</v>
      </c>
      <c r="AJ69" s="5" t="str">
        <f>IF(OR(FK69=$FK$3,FZ69=$FZ$1),SS_5.1,"")</f>
        <v/>
      </c>
      <c r="AK69" s="6" t="str">
        <f>IF(OR(FZ69=$FZ$1,FZ69=$FZ$2,FZ69=$FZ$4,FZ69=$FZ$5,FZ69=$FZ$7),SS_5.2,"")</f>
        <v/>
      </c>
      <c r="AL69" s="6" t="str">
        <f>IF(OR(FZ69=$FZ$4,FY69&gt;0,ER69=$ER$8),SS_5.3,"")</f>
        <v/>
      </c>
      <c r="AM69" s="6" t="str">
        <f>IF(FP69&gt;0,SS_5.4,"")</f>
        <v/>
      </c>
      <c r="AN69" s="94" t="str">
        <f>IF(COUNTIF(X69:AM69,"&lt;1")=16,"5",IF(COUNTIF(X69:AI69,"&lt;1")=12,"4",IF(COUNTIF(X69:AC69,"&lt;1")=6,"3",IF(COUNTIF(X69:Z69,"&lt;1")=3,"2","1"))))</f>
        <v>2</v>
      </c>
      <c r="AO69" s="129">
        <f>IF(AN69="1",SUM(X69:Z69)+1,IF(AN69="2",SUM(AA69:AC69)+2,IF(AN69="3",SUM(AD69:AI69)+3,IF(AN69="4",SUM(AJ69:AM69)+4,5))))</f>
        <v>2.4</v>
      </c>
      <c r="AP69" s="5">
        <f>IF(OR(ES69&gt;0,ER69=$ER$1,EO69&gt;0,EP69&gt;0,EQ69&gt;0,EU69&gt;0,EV69&gt;0,FV69&gt;0,FD69&gt;0),CM2.1,"")</f>
        <v>0.25</v>
      </c>
      <c r="AQ69" s="6">
        <f>IF(OR(ES69&gt;0,ER69=$ER$1,ER69=$ER$5,ER69=$ER$3,ER69=$ER$8,ER69=$ER$9,FS69=$FS$3,FS69=$FS$4),CM2.2,"")</f>
        <v>0.25</v>
      </c>
      <c r="AR69" s="6">
        <f>IF(OR(ES69&gt;0,ER69&gt;0,FV69&gt;0),CM2.3,"")</f>
        <v>0.25</v>
      </c>
      <c r="AS69" s="38">
        <f>IF(OR(ES69&gt;0,ER69=$ER$1,ER69=$ER$3,ER69=$ER$8,ER69=$ER$9,FT69&gt;0),CM2.4,"")</f>
        <v>0.25</v>
      </c>
      <c r="AT69" s="6" t="str">
        <f>IF(OR(FS69&gt;0),CM3.1,"")</f>
        <v/>
      </c>
      <c r="AU69" s="6" t="str">
        <f>IF(ER69=$ER$9,CM3.2,"")</f>
        <v/>
      </c>
      <c r="AV69" s="6" t="str">
        <f>IF(OR(FS69=$FS$3,FS69=$FS$4),CM3.3,"")</f>
        <v/>
      </c>
      <c r="AW69" s="6" t="str">
        <f>IF(OR(FQ69=$FQ$1,FQ69=$FQ$4,FR69=$FR$1,FR69=$FR$4),CM3.4,"")</f>
        <v/>
      </c>
      <c r="AX69" s="38" t="str">
        <f>IF(OR(FZ69=$FZ$1,FZ69=$FZ$2,FT69=$FT$3,FT69=$FT$2),CM3.5,"")</f>
        <v/>
      </c>
      <c r="AY69" s="6" t="str">
        <f>IF(OR(FS69&gt;0),CM4.1,"")</f>
        <v/>
      </c>
      <c r="AZ69" s="6" t="str">
        <f>IF(OR(FV69=$FV$2),CM4.2,"")</f>
        <v/>
      </c>
      <c r="BA69" s="38" t="str">
        <f>IF(OR(FZ69&gt;0,FT69=$FT$3),CM4.3,"")</f>
        <v/>
      </c>
      <c r="BB69" s="6" t="str">
        <f>IF(OR(FT69=$FT$3,FV69=$FV$3),CM5.1,"")</f>
        <v/>
      </c>
      <c r="BC69" s="6" t="str">
        <f>IF(OR(AND(FX69&gt;0,FQ69=$FQ$4), AND(FX69&gt;0,FQ69=$FQ$1)),CM5.2,"")</f>
        <v/>
      </c>
      <c r="BD69" s="6" t="str">
        <f>IF(OR(FZ69&gt;0),CM5.3,"")</f>
        <v/>
      </c>
      <c r="BE69" s="38" t="str">
        <f>IF(FU69=$FU$2,CM5.4,"")</f>
        <v/>
      </c>
      <c r="BF69" s="94" t="str">
        <f>IF(COUNTIF(AP69:BE69,"&lt;1")=16,"5",IF(COUNTIF(AP69:BA69,"&lt;1")=12,"4",IF(COUNTIF(AP69:AX69,"&lt;1")=9,"3",IF(COUNTIF(AP69:AS69,"&lt;1")=4,"2","1"))))</f>
        <v>2</v>
      </c>
      <c r="BG69" s="129">
        <f>IF(BF69="1",SUM(AP69:AS69)+1,IF(BF69="2",SUM(AT69:AX69)+2,IF(BF69="3",SUM(AY69:BA69)+3,IF(BF69="4",SUM(BB69:BE69)+4,5))))</f>
        <v>2</v>
      </c>
      <c r="BH69" s="5">
        <f>IF(OR(ER69=$ER$1,ER69=$ER$6,ER69=$ER$7,ER69=$ER$9,ES69&gt;0,EX69&gt;0,FD69&gt;0,FZ69&gt;0,EW69&gt;0,EY69&gt;0,EZ69&gt;0,EV69&gt;0,EU69&gt;0,FE69&gt;0,FF69&gt;0,FG69&gt;0,FI69&gt;0),SRM2.1,"")</f>
        <v>0.4</v>
      </c>
      <c r="BI69" s="5" t="str">
        <f>IF(OR(FD69&gt;0,FZ69&gt;0,ER69=$ER$7,EW69&gt;0,EX69&gt;0,EY69&gt;0,EZ69&gt;0,FE69&gt;0,FF69&gt;0,FG69&gt;0,FI69&gt;0),SRM2.2,"")</f>
        <v/>
      </c>
      <c r="BJ69" s="6" t="str">
        <f>IF(OR(FX69&gt;0,FZ69&gt;0),SRM2.3,"")</f>
        <v/>
      </c>
      <c r="BK69" s="6" t="str">
        <f>IF(OR(FF69&gt;0,FD69&gt;0,FE69&gt;0,FZ69&gt;0,FG69&gt;0,FI69&gt;0),SRM2.4,"")</f>
        <v/>
      </c>
      <c r="BL69" s="39" t="str">
        <f>IF(OR(FD69&gt;0,FZ69&gt;0,ER69=$ER$7,FE69&gt;0,FF69&gt;0,FG69&gt;0,FI69&gt;0,FP69&gt;0),SRM3.1,"")</f>
        <v/>
      </c>
      <c r="BM69" s="6" t="str">
        <f>IF(OR(FD69&gt;0,FZ69&gt;0,ER69=$ER$7,EW69=$EW$2,EW69=$EW$3,EW69=$EW$4,EX69&gt;0,EY69&gt;0,EZ69&gt;0,FE69&gt;0,FF69&gt;0,FG69&gt;0,FI69&gt;0),SRM3.2,"")</f>
        <v/>
      </c>
      <c r="BN69" s="6" t="str">
        <f>IF(OR(FP69&gt;0,FZ69&gt;0),SRM3.3,"")</f>
        <v/>
      </c>
      <c r="BO69" s="40" t="str">
        <f>IF(OR(FZ69&gt;1),SRM4.1,"")</f>
        <v/>
      </c>
      <c r="BP69" s="6">
        <f>IF(OR(ER69=$ER$8,ER69=$ER$9,EV69&gt;0,FQ69&gt;0,FR69&gt;0),SRM4.2,"")</f>
        <v>0.4</v>
      </c>
      <c r="BQ69" s="6" t="str">
        <f>IF(OR(FW69&gt;0),SRM4.3,"")</f>
        <v/>
      </c>
      <c r="BR69" s="40" t="str">
        <f>IF(OR(GD69&gt;0,GE69&gt;0),SRM5.1,"")</f>
        <v/>
      </c>
      <c r="BS69" s="6" t="str">
        <f>IF(OR(ER69=$ER$8,ER69=$ER$9,FZ69&gt;0),SRM5.2,"")</f>
        <v/>
      </c>
      <c r="BT69" s="6" t="str">
        <f>IF(OR(ER69=$ER$8,ER69=$ER$9,FY69&gt;0,FZ69&gt;0),SRM5.3,"")</f>
        <v/>
      </c>
      <c r="BU69" s="94" t="str">
        <f>IF(COUNTIF(BH69:BT69,"&lt;1")=13,"5",IF(COUNTIF(BH69:BQ69,"&lt;1")=10,"4",IF(COUNTIF(BH69:BN69,"&lt;1")=7,"3",IF(COUNTIF(BH69:BK69,"&lt;1")=4,"2","1"))))</f>
        <v>1</v>
      </c>
      <c r="BV69" s="129">
        <f>IF(BU69="1",SUM(BH69:BK69)+1,IF(BU69="2",SUM(BL69:BN69)+2,IF(BU69="3",SUM(BO69:BQ69)+3,IF(BU69="4",SUM(BR69:BT69)+4,5))))</f>
        <v>1.4</v>
      </c>
      <c r="BW69" s="41" t="str">
        <f>IF(OR(EY69=$EY$1,EY69=$EY$4,EY69=$EY$5,EY69=$EY$6,EY69=$EY$7,EZ69&gt;0,FF69=$FF$1,FF69=$FF$2,FF69=$FF$5,FF69=$FF$6,FG69=$FG$1,FG69=$FG$2,FG69=$FG$5,FG69=$FG$6),LHR2.1,"")</f>
        <v/>
      </c>
      <c r="BX69" s="6" t="str">
        <f>IF(OR(FB69=$FB$1,FB69=$FB$2,FB69=$FB$5,FB69=$FB$6,EZ69&gt;0),LHR2.2,"")</f>
        <v/>
      </c>
      <c r="BY69" s="6" t="str">
        <f>IF(OR(EY69=$EY$1,EY69=$EY$4,EY69=$EY$5,EY69=$EY$6,EY69=$EY$7,EZ69&gt;0,FF69=$FF$1,FF69=$FF$2,FF69=$FF$5,FF69=$FF$6,FG69=$FG$1,FG69=$FG$2,FG69=$FG$5,FG69=$FG$6),LHR2.3,"")</f>
        <v/>
      </c>
      <c r="BZ69" s="6" t="str">
        <f>IF(OR(EY69=$EY$1,EY69=$EY$4,EY69=$EY$5,EY69=$EY$6,EY69=$EY$7,EZ69&gt;0,FF69=$FF$1,FF69=$FF$2,FF69=$FF$5,FF69=$FF$6,FG69=$FG$1,FG69=$FG$2,FG69=$FG$5,FG69=$FG$6),LHR2.4,"")</f>
        <v/>
      </c>
      <c r="CA69" s="40" t="str">
        <f>IF(OR(EY69=$EY$1,EY69=$EY$5,EY69=$EY$6,EY69=$EY$7,EZ69&gt;0,FF69=$FF$1,FF69=$FF$2,FF69=$FF$5,FF69=$FF$6,FG69=$FG$1,FG69=$FG$2,FG69=$FG$5,FG69=$FG$6),LHR3.1,"")</f>
        <v/>
      </c>
      <c r="CB69" s="6" t="str">
        <f>IF(OR(FB69=$FB$1,FB69=$FB$5,EZ69&gt;0),LHR3.2,"")</f>
        <v/>
      </c>
      <c r="CC69" s="6" t="str">
        <f>IF(OR(FB69=$FB$1,FB69=$FB$2,FB69=$FB$5,FB69=$FB$6,EZ69&gt;0),LHR3.3,"")</f>
        <v/>
      </c>
      <c r="CD69" s="6" t="str">
        <f>IF(OR(EZ69&gt;0,GA69=$GA$1,FF69=$FF$5,FF69=$FF$6,FF69=$FF$1,FF69=$FF$2,GA69=$GA$2,GA69=$GA$3,GA69=$GA$4),LHR3.4,"")</f>
        <v/>
      </c>
      <c r="CE69" s="6" t="str">
        <f>IF(OR(EZ69&gt;0,GB69=$GB$1,FG69=$FG$5,FG69=$FG$6,FG69=$FG$1,FG69=$FG$2,GB69=$GB$2,GB69=$GB$3,GB69=$GB$4),LHR3.5,"")</f>
        <v/>
      </c>
      <c r="CF69" s="6" t="str">
        <f>IF(OR(EY69=$EY$1,EY69=$EY$4,EY69=$EY$5,EY69=$EY$6,EY69=$EY$7,EZ69&gt;0),LHR3.6,"")</f>
        <v/>
      </c>
      <c r="CG69" s="6" t="str">
        <f>IF(OR(EZ69&gt;0,FC69=$FC$1,FC69=$FC$2,FC69=$FC$3,FC69=$FC$4),LHR3.7,"")</f>
        <v/>
      </c>
      <c r="CH69" s="6" t="str">
        <f>IF(OR(GD69=$GD$1,GD69=$GD$3,EZ69&gt;0),LHR3.8,"")</f>
        <v/>
      </c>
      <c r="CI69" s="6" t="str">
        <f>IF(OR(EZ69&gt;0,FF69=$FF$2,FF69=$FF$6,FE69=$FE$2,FE69=$FE$6,FI69=$FI$2,FI69=$FI$6,FG69=$FG$2,FG69=$FG$6),LHR3.9,"")</f>
        <v/>
      </c>
      <c r="CJ69" s="6" t="str">
        <f>IF(OR(EZ69&gt;0,FA69&gt;0),LHR3.10,"")</f>
        <v/>
      </c>
      <c r="CK69" s="40" t="str">
        <f>IF(OR(EY69=$EY$1,EY69=$EY$6,EY69=$EY$7,EZ69&gt;0,FF69=$FF$1,FF69=$FF$2,FF69=$FF$5,FF69=$FF$6,FG69=$FG$1,FG69=$FG$2,FG69=$FG$5,FG69=$FG$6),LHR4.1,"")</f>
        <v/>
      </c>
      <c r="CL69" s="6" t="str">
        <f>IF(OR(FB69=$FB$1,FB69=$FB$5,EZ69&gt;0),LHR4.2,"")</f>
        <v/>
      </c>
      <c r="CM69" s="6" t="str">
        <f>IF(OR(EZ69&gt;0,GA69=$GA$2,GA69=$GA$4),LHR4.3,"")</f>
        <v/>
      </c>
      <c r="CN69" s="6" t="str">
        <f>IF(OR(EZ69&gt;0,GB69=$GB$2,GB69=$GB$4),LHR4.4,"")</f>
        <v/>
      </c>
      <c r="CO69" s="6" t="str">
        <f>IF(OR(EZ69&gt;0,FC69=$FC$1,FC69=$FC$3,FC69=$FC$4),LHR4.5,"")</f>
        <v/>
      </c>
      <c r="CP69" s="6" t="str">
        <f>IF(OR(GE69=$GE$1,GE69=$GE$2,GE69=$GE$4,GE69=$GE$5),LHR4.6,"")</f>
        <v/>
      </c>
      <c r="CQ69" s="6" t="str">
        <f>IF(OR(EZ69&gt;0,FF69=$FF$2,FF69=$FF$6,FE69=$FE$2,FE69=$FE$6,FI69=$FI$2,FI69=$FI$6,FG69=$FG$2,FG69=$FG$6),LHR4.7,"")</f>
        <v/>
      </c>
      <c r="CR69" s="6" t="str">
        <f>IF(OR(EZ69&gt;0,FG69=$FG$1,FG69=$FG$2,FG69=$FG$5,FG69=$FG$6),LHR4.8,"")</f>
        <v/>
      </c>
      <c r="CS69" s="6" t="str">
        <f>IF(OR(FE69=$FE$1,FE69=$FE$2,FE69=$FE$5,FE69=$FE$6),LHR4.9,"")</f>
        <v/>
      </c>
      <c r="CT69" s="6" t="str">
        <f>IF(OR(FM69=$FM$1,FM69=$FM$3,EZ69&gt;0),LHR4.10,"")</f>
        <v/>
      </c>
      <c r="CU69" s="6" t="str">
        <f>IF(OR(GF69=$GF$2,GF69=$GF$6),LHR4.11,"")</f>
        <v/>
      </c>
      <c r="CV69" s="6" t="str">
        <f>IF(OR(EO69=$EO$1,EO69=$EO$3),LHR4.12,"")</f>
        <v/>
      </c>
      <c r="CW69" s="40" t="str">
        <f>IF(OR(EY69=$EY$1,EY69=$EY$7,EZ69&gt;0,FF69=$FF$1,FF69=$FF$2,FF69=$FF$5,FF69=$FF$6,FG69=$FG$1,FG69=$FG$2,FG69=$FG$5,FG69=$FG$6),LHR5.1,"")</f>
        <v/>
      </c>
      <c r="CX69" s="6" t="str">
        <f>IF(AND(FZ69&gt;0,OR(EY69=$EY$1,EY69=$EY$4,EY69=$EY$5,EY69=$EY$6,EY69=$EY$7)),LHR5.2,"")</f>
        <v/>
      </c>
      <c r="CY69" s="6" t="str">
        <f>IF(OR(EZ69&gt;0,FC69=$FC$1,FC69=$FC$4),LHR5.3,"")</f>
        <v/>
      </c>
      <c r="CZ69" s="6" t="str">
        <f>IF(OR(GE69=$GE$1,GE69=$GE$3,GE69=$GE$4,GE69=$GE$6),LHR5.4,"")</f>
        <v/>
      </c>
      <c r="DA69" s="6" t="str">
        <f>IF(OR(EZ69&gt;0,FF69=$FF$2,FF69=$FF$6,FE69=$FE$2,FE69=$FE$6,FI69=$FI$2,FI69=$FI$6,FG69=$FG$2,FG69=$FG$6),LHR5.5,"")</f>
        <v/>
      </c>
      <c r="DB69" s="6" t="str">
        <f>IF(OR(FG69=$FG$2,FG69=$FG$6),LHR5.6,"")</f>
        <v/>
      </c>
      <c r="DC69" s="6" t="str">
        <f>IF(OR(FI69=$FI$1,FI69=$FI$2,FI69=$FI$5,FI69=$FI$6,FY69&gt;0),LHR5.7,"")</f>
        <v/>
      </c>
      <c r="DD69" s="6" t="str">
        <f>IF(OR(GC69=$GC$1,GC69=$GC$2),LHR5.8,"")</f>
        <v/>
      </c>
      <c r="DE69" s="38">
        <f>IF(OR(GF69="",GF69=$GF$3,GF69=$GF$4,GF69=$GF$7,GF69=$GF$8),LHR5.9,"")</f>
        <v>0.05</v>
      </c>
      <c r="DF69" s="7" t="str">
        <f>IF(E69&lt;2009,"N/A",IF(COUNTIF(BW69:DE69,"&lt;1")=35,"5",IF(COUNTIF(BW69:CV69,"&lt;1")=26,"4",IF(COUNTIF(BW69:CJ69,"&lt;1")=14,"3",IF(COUNTIF(BW69:BZ69,"&lt;1")=4,"2","1")))))</f>
        <v>1</v>
      </c>
      <c r="DG69" s="129">
        <f>IF(DF69="N/A","N/A",IF(DF69="1",SUM(BW69:BZ69)+1,IF(DF69="2",SUM(CA69:CJ69)+2,IF(DF69="3",SUM(CK69:CV69)+3,IF(DF69="4",SUM(CW69:DE69)+4,5)))))</f>
        <v>1</v>
      </c>
      <c r="DH69" s="41" t="str">
        <f>IF(OR(EY69=$EY$1,EY69=$EY$8,EZ69&gt;0,FF69=$FF$1,FF69=$FF$2,FF69=$FF$7,FF69=$FF$8,FG69=$FG$1,FG69=$FG$2,FG69=$FG$7,FG69=$FG$8),ES2.1,"")</f>
        <v/>
      </c>
      <c r="DI69" s="6" t="str">
        <f>IF(OR(FB69=$FB$1,FB69=$FB$2,FB69=$FB$7,FB69=$FB$8,EZ69&gt;0),ES2.2,"")</f>
        <v/>
      </c>
      <c r="DJ69" s="6" t="str">
        <f>IF(OR(EY69=$EY$1,EY69=$EY$8,EZ69&gt;0,FF69=$FF$1,FF69=$FF$2,FF69=$FF$7,FF69=$FF$8,FG69=$FG$1,FG69=$FG$2,FG69=$FG$7,FG69=$FG$8),ES2.3,"")</f>
        <v/>
      </c>
      <c r="DK69" s="6" t="str">
        <f>IF(OR(EY69=$EY$1,EY69=$EY$8,EZ69&gt;0,FF69=$FF$1,FF69=$FF$2,FF69=$FF$7,FF69=$FF$8,FG69=$FG$1,FG69=$FG$2,FG69=$FG$7,FG69=$FG$8),ES2.4,"")</f>
        <v/>
      </c>
      <c r="DL69" s="40" t="str">
        <f>IF(OR(FB69=$FB$1,FB69=$FB$7,EZ69&gt;0),ES3.1,"")</f>
        <v/>
      </c>
      <c r="DM69" s="6" t="str">
        <f>IF(OR(FB69=$FB$1,FB69=$FB$2,FB69=$FB$7,FB69=$FB$8,EZ69&gt;0),ES3.2,"")</f>
        <v/>
      </c>
      <c r="DN69" s="6" t="str">
        <f>IF(OR(EZ69&gt;0,FF69=$FF$1,FF69=$FF$2,FF69=$FF$7,FF69=$FF$8,GA69=$GA$1,GA69=$GA$2,GA69=$GA$5,GA69=$GA$6),ES3.3,"")</f>
        <v/>
      </c>
      <c r="DO69" s="6" t="str">
        <f>IF(OR(EZ69&gt;0,FG69=$FG$1,FG69=$FG$2,FG69=$FG$7,FG69=$FG$8,GB69=$GB$1,GB69=$GB$2,GB69=$GB$5,GB69=$GB$6),ES3.4,"")</f>
        <v/>
      </c>
      <c r="DP69" s="6" t="str">
        <f>IF(OR(EY69=$EY$1,EY69=$EY$8,EZ69&gt;0),ES3.5,"")</f>
        <v/>
      </c>
      <c r="DQ69" s="6" t="str">
        <f>IF(OR(EZ69&gt;0,FC69=$FC$1,FC69=$FC$5),ES3.6,"")</f>
        <v/>
      </c>
      <c r="DR69" s="6" t="str">
        <f>IF(OR(GD69=$GD$1,GD69=$GD$4,EZ69&gt;0),ES3.7,"")</f>
        <v/>
      </c>
      <c r="DS69" s="6" t="str">
        <f>IF(OR(EZ69&gt;0,FF69=$FF$2,FF69=$FF$8,FE69=$FE$2,FE69=$FE$8,FI69=$FI$2,FI69=$FI$8,FG69=$FG$2,FG69=$FG$8),ES3.8,"")</f>
        <v/>
      </c>
      <c r="DT69" s="6" t="str">
        <f>IF(OR(EZ69&gt;0),ES3.9,"")</f>
        <v/>
      </c>
      <c r="DU69" s="40" t="str">
        <f>IF(OR(FB69=$FB$1,FB69=$FB$7,EZ69&gt;0),ES4.1,"")</f>
        <v/>
      </c>
      <c r="DV69" s="6" t="str">
        <f>IF(OR(EZ69&gt;0,GA69=$GA$2,GA69=$GA$6),ES4.2,"")</f>
        <v/>
      </c>
      <c r="DW69" s="6" t="str">
        <f>IF(OR(EZ69&gt;0,GB69=$GB$2,GB69=$GB$6),ES4.3,"")</f>
        <v/>
      </c>
      <c r="DX69" s="6" t="str">
        <f>IF(OR(GE69=$GE$1,GE69=$GE$2,GE69=$GE$7,GE69=$GE$8),ES4.4,"")</f>
        <v/>
      </c>
      <c r="DY69" s="6" t="str">
        <f>IF(OR(EZ69&gt;0,FF69=$FF$2,FF69=$FF$8,FE69=$FE$2,FE69=$FE$8,FI69=$FI$2,FI69=$FI$8,FG69=$FG$2,FG69=$FG$8),ES4.5,"")</f>
        <v/>
      </c>
      <c r="DZ69" s="6" t="str">
        <f>IF(OR(EZ69&gt;0,FG69=$FG$1,FG69=$FG$2,FG69=$FG$7,FG69=$FG$8),ES4.6,"")</f>
        <v/>
      </c>
      <c r="EA69" s="6" t="str">
        <f>IF(OR(FE69=$FE$1,FE69=$FE$2,FE69=$FE$7,FE69=$FE$8),ES4.7,"")</f>
        <v/>
      </c>
      <c r="EB69" s="6" t="str">
        <f>IF(OR(FM69=$FM$1,FM69=$FM$4,EZ69&gt;0),ES4.8,"")</f>
        <v/>
      </c>
      <c r="EC69" s="6" t="str">
        <f>IF(OR(GF69=$GF$2,GF69=$GF$8),ES4.9,"")</f>
        <v/>
      </c>
      <c r="ED69" s="6" t="str">
        <f>IF(OR(EO69=$EO$1,EO69=$EO$3),ES4.10,"")</f>
        <v/>
      </c>
      <c r="EE69" s="40" t="str">
        <f>IF(OR(AND(FZ69&gt;0,EY69=$EY$1), AND(FZ69&gt;0,EY69=$EY$8)),ES5.1,"")</f>
        <v/>
      </c>
      <c r="EF69" s="6" t="str">
        <f>IF(OR(GE69=$GE$1,GE69=$GE$3,GE69=$GE$7,GE69=$GE$9),ES5.2,"")</f>
        <v/>
      </c>
      <c r="EG69" s="6" t="str">
        <f>IF(OR(EZ69&gt;0,FF69=$FF$2,FF69=$FF$8,FE69=$FE$2,FE69=$FE$8,FI69=$FI$2,FI69=$FI$8,FG69=$FG$2,FG69=$FG$8),ES5.3,"")</f>
        <v/>
      </c>
      <c r="EH69" s="6" t="str">
        <f>IF(OR(FG69=$FG$2,FG69=$FG$8),ES5.4,"")</f>
        <v/>
      </c>
      <c r="EI69" s="6" t="str">
        <f>IF(OR(FI69=$FI$1,FI69=$FI$2,FI69=$FI$7,FI69=$FI$8,FY69&gt;0),ES5.5,"")</f>
        <v/>
      </c>
      <c r="EJ69" s="6" t="str">
        <f>IF(OR(GC69=$GC$1,GC69=$GC$3),ES5.6,"")</f>
        <v/>
      </c>
      <c r="EK69" s="38">
        <f>IF(OR(GF69="",GF69=$GF$3,GF69=$GF$4,GF69=$GF$5,GF69=$GF$6),ES5.7,"")</f>
        <v>0.1</v>
      </c>
      <c r="EL69" s="104" t="str">
        <f>IF(E69&lt;2010,"N/A",IF(COUNTIF(DH69:EK69,"&lt;1")=30,"5",IF(COUNTIF(DH69:ED69,"&lt;1")=23,"4",IF(COUNTIF(DH69:DT69,"&lt;1")=13,"3",IF(COUNTIF(DH69:DK69,"&lt;1")=4,"2","1")))))</f>
        <v>1</v>
      </c>
      <c r="EM69" s="129">
        <f>IF(EL69="N/A","N/A",IF(EL69="1",SUM(DH69:DK69)+1,IF(EL69="2",SUM(DL69:DT69)+2,IF(EL69="3",SUM(DU69:ED69)+3,IF(EL69="4",SUM(EE69:EK69)+4,5)))))</f>
        <v>1</v>
      </c>
      <c r="EN69" s="1"/>
      <c r="EO69" s="43" t="s">
        <v>30</v>
      </c>
      <c r="EP69" s="1"/>
      <c r="EQ69" s="1" t="s">
        <v>1</v>
      </c>
      <c r="ER69" s="43"/>
      <c r="ES69" s="1" t="s">
        <v>23</v>
      </c>
      <c r="ET69" s="1"/>
      <c r="EV69" s="44" t="s">
        <v>1</v>
      </c>
      <c r="FC69" s="44"/>
      <c r="FE69" s="1"/>
      <c r="FH69" s="42" t="s">
        <v>1</v>
      </c>
      <c r="FI69" s="44"/>
      <c r="FJ69" s="42" t="s">
        <v>9</v>
      </c>
      <c r="FK69" s="1"/>
      <c r="FL69" s="1"/>
      <c r="FM69" s="1"/>
      <c r="FN69" s="1"/>
      <c r="FO69" s="1"/>
      <c r="FT69" s="1"/>
      <c r="FU69" s="1"/>
      <c r="FX69" s="44"/>
      <c r="FY69" s="1"/>
      <c r="FZ69" s="44"/>
      <c r="GA69" s="43"/>
      <c r="GB69" s="1"/>
      <c r="GC69" s="44"/>
      <c r="GF69" s="45"/>
      <c r="GG69" s="74"/>
      <c r="GH69" s="42">
        <f>COUNTIF(EO69:GF69,"*")</f>
        <v>6</v>
      </c>
    </row>
    <row r="70" spans="1:190" s="42" customFormat="1" x14ac:dyDescent="0.25">
      <c r="A70" s="42" t="e">
        <f>VLOOKUP(C70,Sheet1!$A$1:$B$65,2,)</f>
        <v>#N/A</v>
      </c>
      <c r="B70" s="46" t="s">
        <v>330</v>
      </c>
      <c r="C70" s="47" t="s">
        <v>331</v>
      </c>
      <c r="D70" s="47"/>
      <c r="E70" s="60">
        <v>2013</v>
      </c>
      <c r="F70" s="5">
        <f>IF(OR(ER70=$ER$1,ER70=$ER$2,ER70=$ER$3,ER70=$ER$6,ER70=$ER$7,ES70&gt;0,EW70&gt;0,EY70&gt;0,EU70&gt;0,EZ70&gt;0,FD70&gt;0,FF70&gt;0,FG70&gt;0,FI70&gt;0,FE70&gt;0),SM_2.1,"")</f>
        <v>0.2</v>
      </c>
      <c r="G70" s="5">
        <f>IF(OR(EO70=$EO$4,EQ70&gt;0,ER70=$ER$1, ER70=$ER$2,ER70=$ER$3,ER70=$ER$4,ES70&gt;0,EV70&gt;0,EZ70&gt;0,FD70&gt;0,FF70&gt;0,FG70&gt;0,FI70&gt;0,FE70&gt;0),SM_2.2,"")</f>
        <v>0.35</v>
      </c>
      <c r="H70" s="6">
        <f>IF(OR(EO70&gt;0,EP70&gt;0,EQ70&gt;0,ER70=$ER$1,ER70=$ER$2,ER70=$ER$3,ER70=$ER$4,ER70=$ER$6,ER70=$ER$7,ES70&gt;0,ET70&gt;0,EV70&gt;0,EZ70&gt;0,FD70&gt;0,FF70&gt;0,FG70&gt;0,FI70&gt;0,FE70&gt;0),SM_2.3,"")</f>
        <v>0.3</v>
      </c>
      <c r="I70" s="38">
        <f>IF(OR(ER70=$ER$1,ER70=$ER$2,ER70=$ER$3,ER70=$ER$6,ER70=$ER$7,ES70&gt;0,EW70=$EW$2,EW70=$EW$3,EW70=$EW$4,EY70&gt;0,EU70&gt;0,EZ70&gt;0,FD70&gt;0,FF70&gt;0,FG70&gt;0,FI70&gt;0,FE70&gt;0),SM_2.4,"")</f>
        <v>0.15</v>
      </c>
      <c r="J70" s="6">
        <f>IF(OR(ER70=$ER$3,EW70=$EW$2,EW70=$EW$3,EW70=$EW$4,EY70&gt;0,EU70&gt;0,EZ70&gt;0,FD70&gt;0,FF70&gt;0,FG70&gt;0,FI70&gt;0,FE70&gt;0),SM_3.1,"")</f>
        <v>0.3</v>
      </c>
      <c r="K70" s="6">
        <f>IF(OR(EZ70&gt;0,FD70&gt;0,FF70&gt;0,FG70&gt;0,FI70&gt;0,FE70&gt;0),SM_3.2,"")</f>
        <v>0.3</v>
      </c>
      <c r="L70" s="38">
        <f>IF(OR(ER70=$ER$1,ER70=$ER$3,ER70=$ER$6,ER70=$ER$7,EV70&gt;0,EW70=$EW$2,EW70=$EW$3,EW70=$EW$4,EY70&gt;0,EU70&gt;0,EZ70&gt;0,FD70&gt;0,FF70&gt;0,FG70&gt;0,FI70&gt;0,FE70&gt;0),SM_3.3,"")</f>
        <v>0.4</v>
      </c>
      <c r="M70" s="6" t="str">
        <f>IF(OR(ES70&gt;0,EU70&gt;1),SM_4.1,"")</f>
        <v/>
      </c>
      <c r="N70" s="6" t="str">
        <f>IF(OR(EZ70&gt;0,FD70=$FD$2,FF70=$FF$2,FF70=$FF$4,FF70=$FF$6,FF70=$FF$8,FG70&gt;0,FI70&gt;0,FE70&gt;0),SM_4.2,"")</f>
        <v/>
      </c>
      <c r="O70" s="6" t="str">
        <f>IF(OR(EZ70&gt;0,FD70=$FD$2,FE70=$FE$2,FE70=$FE$4,FE70=$FE$6,FE70=$FE$8,FF70=$FF$2,FF70=$FF$4,FF70=$FF$6,FF70=$FF$8,FG70=$FG$2,FG70=$FG$4,FG70=$FG$6,FG70=$FG$8,FI70=$FI$2,FI70=$FI$4,FI70=$FI$6,FI70=$FI$8),SM_4.3,"")</f>
        <v/>
      </c>
      <c r="P70" s="6" t="str">
        <f>IF(OR(FD70&gt;0,FI70&gt;0),SM_4.4,"")</f>
        <v/>
      </c>
      <c r="Q70" s="38" t="str">
        <f>IF(OR(FQ70=$FQ$2,FQ70=$FQ$1),SM_4.5,"")</f>
        <v/>
      </c>
      <c r="R70" s="6" t="str">
        <f>IF(OR(ET70&gt;0),SM_5.1,"")</f>
        <v/>
      </c>
      <c r="S70" s="6" t="str">
        <f>IF(OR(FB70&gt;0),SM_5.2,"")</f>
        <v/>
      </c>
      <c r="T70" s="6" t="str">
        <f>IF(OR(FR70=$FR$1,FR70=$FR$2),SM_5.3,"")</f>
        <v/>
      </c>
      <c r="U70" s="38" t="str">
        <f>IF(OR(FY70&gt;0),SM_5.4,"")</f>
        <v/>
      </c>
      <c r="V70" s="94" t="str">
        <f>IF(COUNTIF(F70:U70,"&lt;1")=16,"5",IF(COUNTIF(F70:Q70,"&lt;1")=12,"4",IF(COUNTIF(F70:L70,"&lt;1")=7,"3",IF(COUNTIF(F70:I70,"&lt;1")=4,"2","1"))))</f>
        <v>3</v>
      </c>
      <c r="W70" s="129">
        <f>IF(V70="1",SUM(F70:I70)+1,IF(V70="2",SUM(J70:L70)+2,IF(V70="3",SUM(M70:Q70)+3,IF(V70="4",SUM(R70:U70)+4,5))))</f>
        <v>3</v>
      </c>
      <c r="X70" s="5">
        <f>IF(OR(EO70&gt;0,EP70&gt;0,EQ70&gt;0,ER70=$ER$1,ER70=$ER$2,ER70=$ER$3,ER70=$ER$4,ER70=$ER$6,ER70=$ER$7,ER70=$ER$8,ES70&gt;0,ET70&gt;0,EV70&gt;0,EZ70&gt;0,FD70&gt;0,FF70&gt;0,FG70&gt;0,FI70&gt;0,FE70&gt;0),SS_2.1,"")</f>
        <v>0.2</v>
      </c>
      <c r="Y70" s="5">
        <f>IF(OR(EO70=$EO$1,ER70=$ER$1,ER70=$ER$6,ER70=$ER$7,ER70=$ER$8,FJ70&gt;0),SS_2.2,"")</f>
        <v>0.3</v>
      </c>
      <c r="Z70" s="38">
        <f>IF(OR(FJ70&gt;0,FO70&gt;0),SS_2.3,"")</f>
        <v>0.5</v>
      </c>
      <c r="AA70" s="5" t="str">
        <f>IF(OR(FN70&gt;0,FJ70=$FJ$2,FJ70=$FJ$3),SS_3.1,"")</f>
        <v/>
      </c>
      <c r="AB70" s="6">
        <f>IF(OR(FK70&gt;0),SS_3.2,"")</f>
        <v>0.4</v>
      </c>
      <c r="AC70" s="38" t="str">
        <f>IF(OR(ES70&gt;0,ER70=$ER$1,ER70=$ER$4,ER70=$ER$8,FL70&gt;0),SS_3.3,"")</f>
        <v/>
      </c>
      <c r="AD70" s="6" t="str">
        <f>IF(AND(FK70&gt;0,FJ70=$FJ$2,FJ70=$FJ$3),SS_4.1,"")</f>
        <v/>
      </c>
      <c r="AE70" s="6" t="str">
        <f>IF(OR(FJ70=$FJ$2,FJ70=$FJ$3,EZ70&gt;0,FN70&gt;0),SS_4.2,"")</f>
        <v/>
      </c>
      <c r="AF70" s="6" t="str">
        <f>IF(OR(EU70&gt;0,EW70=$EW$2,EW70=$EW$3,EW70=$EW$4,EY70&gt;0,EZ70&gt;0),SS_4.3,"")</f>
        <v/>
      </c>
      <c r="AG70" s="6" t="str">
        <f>IF(OR(FJ70=$FJ$3,FQ70&gt;0,EZ70&gt;0),SS_4.4,"")</f>
        <v/>
      </c>
      <c r="AH70" s="6">
        <f>IF(OR(FE70&gt;0,FF70&gt;0,FG70&gt;0,FD70&gt;0,EZ70&gt;0,FI70&gt;0),SS_4.5,"")</f>
        <v>0.2</v>
      </c>
      <c r="AI70" s="38">
        <f>IF(OR(EV70&gt;0,FZ70&gt;0,FH70&gt;0,FD70&gt;0,FI70&gt;0),SS_4.6,"")</f>
        <v>0.2</v>
      </c>
      <c r="AJ70" s="5" t="str">
        <f>IF(OR(FK70=$FK$3,FZ70=$FZ$1),SS_5.1,"")</f>
        <v/>
      </c>
      <c r="AK70" s="6" t="str">
        <f>IF(OR(FZ70=$FZ$1,FZ70=$FZ$2,FZ70=$FZ$4,FZ70=$FZ$5,FZ70=$FZ$7),SS_5.2,"")</f>
        <v/>
      </c>
      <c r="AL70" s="6" t="str">
        <f>IF(OR(FZ70=$FZ$4,FY70&gt;0,ER70=$ER$8),SS_5.3,"")</f>
        <v/>
      </c>
      <c r="AM70" s="6">
        <f>IF(FP70&gt;0,SS_5.4,"")</f>
        <v>0.35</v>
      </c>
      <c r="AN70" s="94" t="str">
        <f>IF(COUNTIF(X70:AM70,"&lt;1")=16,"5",IF(COUNTIF(X70:AI70,"&lt;1")=12,"4",IF(COUNTIF(X70:AC70,"&lt;1")=6,"3",IF(COUNTIF(X70:Z70,"&lt;1")=3,"2","1"))))</f>
        <v>2</v>
      </c>
      <c r="AO70" s="129">
        <f>IF(AN70="1",SUM(X70:Z70)+1,IF(AN70="2",SUM(AA70:AC70)+2,IF(AN70="3",SUM(AD70:AI70)+3,IF(AN70="4",SUM(AJ70:AM70)+4,5))))</f>
        <v>2.4</v>
      </c>
      <c r="AP70" s="5">
        <f>IF(OR(ES70&gt;0,ER70=$ER$1,EO70&gt;0,EP70&gt;0,EQ70&gt;0,EU70&gt;0,EV70&gt;0,FV70&gt;0,FD70&gt;0),CM2.1,"")</f>
        <v>0.25</v>
      </c>
      <c r="AQ70" s="6" t="str">
        <f>IF(OR(ES70&gt;0,ER70=$ER$1,ER70=$ER$5,ER70=$ER$3,ER70=$ER$8,ER70=$ER$9,FS70=$FS$3,FS70=$FS$4),CM2.2,"")</f>
        <v/>
      </c>
      <c r="AR70" s="6" t="str">
        <f>IF(OR(ES70&gt;0,ER70&gt;0,FV70&gt;0),CM2.3,"")</f>
        <v/>
      </c>
      <c r="AS70" s="38" t="str">
        <f>IF(OR(ES70&gt;0,ER70=$ER$1,ER70=$ER$3,ER70=$ER$8,ER70=$ER$9,FT70&gt;0),CM2.4,"")</f>
        <v/>
      </c>
      <c r="AT70" s="6" t="str">
        <f>IF(OR(FS70&gt;0),CM3.1,"")</f>
        <v/>
      </c>
      <c r="AU70" s="6" t="str">
        <f>IF(ER70=$ER$9,CM3.2,"")</f>
        <v/>
      </c>
      <c r="AV70" s="6" t="str">
        <f>IF(OR(FS70=$FS$3,FS70=$FS$4),CM3.3,"")</f>
        <v/>
      </c>
      <c r="AW70" s="6" t="str">
        <f>IF(OR(FQ70=$FQ$1,FQ70=$FQ$4,FR70=$FR$1,FR70=$FR$4),CM3.4,"")</f>
        <v/>
      </c>
      <c r="AX70" s="38" t="str">
        <f>IF(OR(FZ70=$FZ$1,FZ70=$FZ$2,FT70=$FT$3,FT70=$FT$2),CM3.5,"")</f>
        <v/>
      </c>
      <c r="AY70" s="6" t="str">
        <f>IF(OR(FS70&gt;0),CM4.1,"")</f>
        <v/>
      </c>
      <c r="AZ70" s="6" t="str">
        <f>IF(OR(FV70=$FV$2),CM4.2,"")</f>
        <v/>
      </c>
      <c r="BA70" s="38" t="str">
        <f>IF(OR(FZ70&gt;0,FT70=$FT$3),CM4.3,"")</f>
        <v/>
      </c>
      <c r="BB70" s="6" t="str">
        <f>IF(OR(FT70=$FT$3,FV70=$FV$3),CM5.1,"")</f>
        <v/>
      </c>
      <c r="BC70" s="6" t="str">
        <f>IF(OR(AND(FX70&gt;0,FQ70=$FQ$4), AND(FX70&gt;0,FQ70=$FQ$1)),CM5.2,"")</f>
        <v/>
      </c>
      <c r="BD70" s="6" t="str">
        <f>IF(OR(FZ70&gt;0),CM5.3,"")</f>
        <v/>
      </c>
      <c r="BE70" s="38" t="str">
        <f>IF(FU70=$FU$2,CM5.4,"")</f>
        <v/>
      </c>
      <c r="BF70" s="94" t="str">
        <f>IF(COUNTIF(AP70:BE70,"&lt;1")=16,"5",IF(COUNTIF(AP70:BA70,"&lt;1")=12,"4",IF(COUNTIF(AP70:AX70,"&lt;1")=9,"3",IF(COUNTIF(AP70:AS70,"&lt;1")=4,"2","1"))))</f>
        <v>1</v>
      </c>
      <c r="BG70" s="129">
        <f>IF(BF70="1",SUM(AP70:AS70)+1,IF(BF70="2",SUM(AT70:AX70)+2,IF(BF70="3",SUM(AY70:BA70)+3,IF(BF70="4",SUM(BB70:BE70)+4,5))))</f>
        <v>1.25</v>
      </c>
      <c r="BH70" s="5">
        <f>IF(OR(ER70=$ER$1,ER70=$ER$6,ER70=$ER$7,ER70=$ER$9,ES70&gt;0,EX70&gt;0,FD70&gt;0,FZ70&gt;0,EW70&gt;0,EY70&gt;0,EZ70&gt;0,EV70&gt;0,EU70&gt;0,FE70&gt;0,FF70&gt;0,FG70&gt;0,FI70&gt;0),SRM2.1,"")</f>
        <v>0.4</v>
      </c>
      <c r="BI70" s="5">
        <f>IF(OR(FD70&gt;0,FZ70&gt;0,ER70=$ER$7,EW70&gt;0,EX70&gt;0,EY70&gt;0,EZ70&gt;0,FE70&gt;0,FF70&gt;0,FG70&gt;0,FI70&gt;0),SRM2.2,"")</f>
        <v>0.4</v>
      </c>
      <c r="BJ70" s="6">
        <f>IF(OR(FX70&gt;0,FZ70&gt;0),SRM2.3,"")</f>
        <v>0</v>
      </c>
      <c r="BK70" s="6">
        <f>IF(OR(FF70&gt;0,FD70&gt;0,FE70&gt;0,FZ70&gt;0,FG70&gt;0,FI70&gt;0),SRM2.4,"")</f>
        <v>0.2</v>
      </c>
      <c r="BL70" s="39">
        <f>IF(OR(FD70&gt;0,FZ70&gt;0,ER70=$ER$7,FE70&gt;0,FF70&gt;0,FG70&gt;0,FI70&gt;0,FP70&gt;0),SRM3.1,"")</f>
        <v>0.4</v>
      </c>
      <c r="BM70" s="6">
        <f>IF(OR(FD70&gt;0,FZ70&gt;0,ER70=$ER$7,EW70=$EW$2,EW70=$EW$3,EW70=$EW$4,EX70&gt;0,EY70&gt;0,EZ70&gt;0,FE70&gt;0,FF70&gt;0,FG70&gt;0,FI70&gt;0),SRM3.2,"")</f>
        <v>0.5</v>
      </c>
      <c r="BN70" s="6">
        <f>IF(OR(FP70&gt;0,FZ70&gt;0),SRM3.3,"")</f>
        <v>0.1</v>
      </c>
      <c r="BO70" s="40" t="str">
        <f>IF(OR(FZ70&gt;1),SRM4.1,"")</f>
        <v/>
      </c>
      <c r="BP70" s="6" t="str">
        <f>IF(OR(ER70=$ER$8,ER70=$ER$9,EV70&gt;0,FQ70&gt;0,FR70&gt;0),SRM4.2,"")</f>
        <v/>
      </c>
      <c r="BQ70" s="6" t="str">
        <f>IF(OR(FW70&gt;0),SRM4.3,"")</f>
        <v/>
      </c>
      <c r="BR70" s="40" t="str">
        <f>IF(OR(GD70&gt;0,GE70&gt;0),SRM5.1,"")</f>
        <v/>
      </c>
      <c r="BS70" s="6" t="str">
        <f>IF(OR(ER70=$ER$8,ER70=$ER$9,FZ70&gt;0),SRM5.2,"")</f>
        <v/>
      </c>
      <c r="BT70" s="6" t="str">
        <f>IF(OR(ER70=$ER$8,ER70=$ER$9,FY70&gt;0,FZ70&gt;0),SRM5.3,"")</f>
        <v/>
      </c>
      <c r="BU70" s="94" t="str">
        <f>IF(COUNTIF(BH70:BT70,"&lt;1")=13,"5",IF(COUNTIF(BH70:BQ70,"&lt;1")=10,"4",IF(COUNTIF(BH70:BN70,"&lt;1")=7,"3",IF(COUNTIF(BH70:BK70,"&lt;1")=4,"2","1"))))</f>
        <v>3</v>
      </c>
      <c r="BV70" s="129">
        <f>IF(BU70="1",SUM(BH70:BK70)+1,IF(BU70="2",SUM(BL70:BN70)+2,IF(BU70="3",SUM(BO70:BQ70)+3,IF(BU70="4",SUM(BR70:BT70)+4,5))))</f>
        <v>3</v>
      </c>
      <c r="BW70" s="41" t="str">
        <f>IF(OR(EY70=$EY$1,EY70=$EY$4,EY70=$EY$5,EY70=$EY$6,EY70=$EY$7,EZ70&gt;0,FF70=$FF$1,FF70=$FF$2,FF70=$FF$5,FF70=$FF$6,FG70=$FG$1,FG70=$FG$2,FG70=$FG$5,FG70=$FG$6),LHR2.1,"")</f>
        <v/>
      </c>
      <c r="BX70" s="6" t="str">
        <f>IF(OR(FB70=$FB$1,FB70=$FB$2,FB70=$FB$5,FB70=$FB$6,EZ70&gt;0),LHR2.2,"")</f>
        <v/>
      </c>
      <c r="BY70" s="6" t="str">
        <f>IF(OR(EY70=$EY$1,EY70=$EY$4,EY70=$EY$5,EY70=$EY$6,EY70=$EY$7,EZ70&gt;0,FF70=$FF$1,FF70=$FF$2,FF70=$FF$5,FF70=$FF$6,FG70=$FG$1,FG70=$FG$2,FG70=$FG$5,FG70=$FG$6),LHR2.3,"")</f>
        <v/>
      </c>
      <c r="BZ70" s="6" t="str">
        <f>IF(OR(EY70=$EY$1,EY70=$EY$4,EY70=$EY$5,EY70=$EY$6,EY70=$EY$7,EZ70&gt;0,FF70=$FF$1,FF70=$FF$2,FF70=$FF$5,FF70=$FF$6,FG70=$FG$1,FG70=$FG$2,FG70=$FG$5,FG70=$FG$6),LHR2.4,"")</f>
        <v/>
      </c>
      <c r="CA70" s="40" t="str">
        <f>IF(OR(EY70=$EY$1,EY70=$EY$5,EY70=$EY$6,EY70=$EY$7,EZ70&gt;0,FF70=$FF$1,FF70=$FF$2,FF70=$FF$5,FF70=$FF$6,FG70=$FG$1,FG70=$FG$2,FG70=$FG$5,FG70=$FG$6),LHR3.1,"")</f>
        <v/>
      </c>
      <c r="CB70" s="6" t="str">
        <f>IF(OR(FB70=$FB$1,FB70=$FB$5,EZ70&gt;0),LHR3.2,"")</f>
        <v/>
      </c>
      <c r="CC70" s="6" t="str">
        <f>IF(OR(FB70=$FB$1,FB70=$FB$2,FB70=$FB$5,FB70=$FB$6,EZ70&gt;0),LHR3.3,"")</f>
        <v/>
      </c>
      <c r="CD70" s="6" t="str">
        <f>IF(OR(EZ70&gt;0,GA70=$GA$1,FF70=$FF$5,FF70=$FF$6,FF70=$FF$1,FF70=$FF$2,GA70=$GA$2,GA70=$GA$3,GA70=$GA$4),LHR3.4,"")</f>
        <v/>
      </c>
      <c r="CE70" s="6" t="str">
        <f>IF(OR(EZ70&gt;0,GB70=$GB$1,FG70=$FG$5,FG70=$FG$6,FG70=$FG$1,FG70=$FG$2,GB70=$GB$2,GB70=$GB$3,GB70=$GB$4),LHR3.5,"")</f>
        <v/>
      </c>
      <c r="CF70" s="6" t="str">
        <f>IF(OR(EY70=$EY$1,EY70=$EY$4,EY70=$EY$5,EY70=$EY$6,EY70=$EY$7,EZ70&gt;0),LHR3.6,"")</f>
        <v/>
      </c>
      <c r="CG70" s="6" t="str">
        <f>IF(OR(EZ70&gt;0,FC70=$FC$1,FC70=$FC$2,FC70=$FC$3,FC70=$FC$4),LHR3.7,"")</f>
        <v/>
      </c>
      <c r="CH70" s="6" t="str">
        <f>IF(OR(GD70=$GD$1,GD70=$GD$3,EZ70&gt;0),LHR3.8,"")</f>
        <v/>
      </c>
      <c r="CI70" s="6" t="str">
        <f>IF(OR(EZ70&gt;0,FF70=$FF$2,FF70=$FF$6,FE70=$FE$2,FE70=$FE$6,FI70=$FI$2,FI70=$FI$6,FG70=$FG$2,FG70=$FG$6),LHR3.9,"")</f>
        <v/>
      </c>
      <c r="CJ70" s="6" t="str">
        <f>IF(OR(EZ70&gt;0,FA70&gt;0),LHR3.10,"")</f>
        <v/>
      </c>
      <c r="CK70" s="40" t="str">
        <f>IF(OR(EY70=$EY$1,EY70=$EY$6,EY70=$EY$7,EZ70&gt;0,FF70=$FF$1,FF70=$FF$2,FF70=$FF$5,FF70=$FF$6,FG70=$FG$1,FG70=$FG$2,FG70=$FG$5,FG70=$FG$6),LHR4.1,"")</f>
        <v/>
      </c>
      <c r="CL70" s="6" t="str">
        <f>IF(OR(FB70=$FB$1,FB70=$FB$5,EZ70&gt;0),LHR4.2,"")</f>
        <v/>
      </c>
      <c r="CM70" s="6" t="str">
        <f>IF(OR(EZ70&gt;0,GA70=$GA$2,GA70=$GA$4),LHR4.3,"")</f>
        <v/>
      </c>
      <c r="CN70" s="6" t="str">
        <f>IF(OR(EZ70&gt;0,GB70=$GB$2,GB70=$GB$4),LHR4.4,"")</f>
        <v/>
      </c>
      <c r="CO70" s="6" t="str">
        <f>IF(OR(EZ70&gt;0,FC70=$FC$1,FC70=$FC$3,FC70=$FC$4),LHR4.5,"")</f>
        <v/>
      </c>
      <c r="CP70" s="6" t="str">
        <f>IF(OR(GE70=$GE$1,GE70=$GE$2,GE70=$GE$4,GE70=$GE$5),LHR4.6,"")</f>
        <v/>
      </c>
      <c r="CQ70" s="6" t="str">
        <f>IF(OR(EZ70&gt;0,FF70=$FF$2,FF70=$FF$6,FE70=$FE$2,FE70=$FE$6,FI70=$FI$2,FI70=$FI$6,FG70=$FG$2,FG70=$FG$6),LHR4.7,"")</f>
        <v/>
      </c>
      <c r="CR70" s="6" t="str">
        <f>IF(OR(EZ70&gt;0,FG70=$FG$1,FG70=$FG$2,FG70=$FG$5,FG70=$FG$6),LHR4.8,"")</f>
        <v/>
      </c>
      <c r="CS70" s="6" t="str">
        <f>IF(OR(FE70=$FE$1,FE70=$FE$2,FE70=$FE$5,FE70=$FE$6),LHR4.9,"")</f>
        <v/>
      </c>
      <c r="CT70" s="6" t="str">
        <f>IF(OR(FM70=$FM$1,FM70=$FM$3,EZ70&gt;0),LHR4.10,"")</f>
        <v/>
      </c>
      <c r="CU70" s="6" t="str">
        <f>IF(OR(GF70=$GF$2,GF70=$GF$6),LHR4.11,"")</f>
        <v/>
      </c>
      <c r="CV70" s="6">
        <f>IF(OR(EO70=$EO$1,EO70=$EO$3),LHR4.12,"")</f>
        <v>0.05</v>
      </c>
      <c r="CW70" s="40" t="str">
        <f>IF(OR(EY70=$EY$1,EY70=$EY$7,EZ70&gt;0,FF70=$FF$1,FF70=$FF$2,FF70=$FF$5,FF70=$FF$6,FG70=$FG$1,FG70=$FG$2,FG70=$FG$5,FG70=$FG$6),LHR5.1,"")</f>
        <v/>
      </c>
      <c r="CX70" s="6" t="str">
        <f>IF(AND(FZ70&gt;0,OR(EY70=$EY$1,EY70=$EY$4,EY70=$EY$5,EY70=$EY$6,EY70=$EY$7)),LHR5.2,"")</f>
        <v/>
      </c>
      <c r="CY70" s="6" t="str">
        <f>IF(OR(EZ70&gt;0,FC70=$FC$1,FC70=$FC$4),LHR5.3,"")</f>
        <v/>
      </c>
      <c r="CZ70" s="6" t="str">
        <f>IF(OR(GE70=$GE$1,GE70=$GE$3,GE70=$GE$4,GE70=$GE$6),LHR5.4,"")</f>
        <v/>
      </c>
      <c r="DA70" s="6" t="str">
        <f>IF(OR(EZ70&gt;0,FF70=$FF$2,FF70=$FF$6,FE70=$FE$2,FE70=$FE$6,FI70=$FI$2,FI70=$FI$6,FG70=$FG$2,FG70=$FG$6),LHR5.5,"")</f>
        <v/>
      </c>
      <c r="DB70" s="6" t="str">
        <f>IF(OR(FG70=$FG$2,FG70=$FG$6),LHR5.6,"")</f>
        <v/>
      </c>
      <c r="DC70" s="6" t="str">
        <f>IF(OR(FI70=$FI$1,FI70=$FI$2,FI70=$FI$5,FI70=$FI$6,FY70&gt;0),LHR5.7,"")</f>
        <v/>
      </c>
      <c r="DD70" s="6" t="str">
        <f>IF(OR(GC70=$GC$1,GC70=$GC$2),LHR5.8,"")</f>
        <v/>
      </c>
      <c r="DE70" s="38">
        <f>IF(OR(GF70="",GF70=$GF$3,GF70=$GF$4,GF70=$GF$7,GF70=$GF$8),LHR5.9,"")</f>
        <v>0.05</v>
      </c>
      <c r="DF70" s="7" t="str">
        <f>IF(E70&lt;2009,"N/A",IF(COUNTIF(BW70:DE70,"&lt;1")=35,"5",IF(COUNTIF(BW70:CV70,"&lt;1")=26,"4",IF(COUNTIF(BW70:CJ70,"&lt;1")=14,"3",IF(COUNTIF(BW70:BZ70,"&lt;1")=4,"2","1")))))</f>
        <v>1</v>
      </c>
      <c r="DG70" s="129">
        <f>IF(DF70="N/A","N/A",IF(DF70="1",SUM(BW70:BZ70)+1,IF(DF70="2",SUM(CA70:CJ70)+2,IF(DF70="3",SUM(CK70:CV70)+3,IF(DF70="4",SUM(CW70:DE70)+4,5)))))</f>
        <v>1</v>
      </c>
      <c r="DH70" s="41" t="str">
        <f>IF(OR(EY70=$EY$1,EY70=$EY$8,EZ70&gt;0,FF70=$FF$1,FF70=$FF$2,FF70=$FF$7,FF70=$FF$8,FG70=$FG$1,FG70=$FG$2,FG70=$FG$7,FG70=$FG$8),ES2.1,"")</f>
        <v/>
      </c>
      <c r="DI70" s="6" t="str">
        <f>IF(OR(FB70=$FB$1,FB70=$FB$2,FB70=$FB$7,FB70=$FB$8,EZ70&gt;0),ES2.2,"")</f>
        <v/>
      </c>
      <c r="DJ70" s="6" t="str">
        <f>IF(OR(EY70=$EY$1,EY70=$EY$8,EZ70&gt;0,FF70=$FF$1,FF70=$FF$2,FF70=$FF$7,FF70=$FF$8,FG70=$FG$1,FG70=$FG$2,FG70=$FG$7,FG70=$FG$8),ES2.3,"")</f>
        <v/>
      </c>
      <c r="DK70" s="6" t="str">
        <f>IF(OR(EY70=$EY$1,EY70=$EY$8,EZ70&gt;0,FF70=$FF$1,FF70=$FF$2,FF70=$FF$7,FF70=$FF$8,FG70=$FG$1,FG70=$FG$2,FG70=$FG$7,FG70=$FG$8),ES2.4,"")</f>
        <v/>
      </c>
      <c r="DL70" s="40" t="str">
        <f>IF(OR(FB70=$FB$1,FB70=$FB$7,EZ70&gt;0),ES3.1,"")</f>
        <v/>
      </c>
      <c r="DM70" s="6" t="str">
        <f>IF(OR(FB70=$FB$1,FB70=$FB$2,FB70=$FB$7,FB70=$FB$8,EZ70&gt;0),ES3.2,"")</f>
        <v/>
      </c>
      <c r="DN70" s="6" t="str">
        <f>IF(OR(EZ70&gt;0,FF70=$FF$1,FF70=$FF$2,FF70=$FF$7,FF70=$FF$8,GA70=$GA$1,GA70=$GA$2,GA70=$GA$5,GA70=$GA$6),ES3.3,"")</f>
        <v/>
      </c>
      <c r="DO70" s="6" t="str">
        <f>IF(OR(EZ70&gt;0,FG70=$FG$1,FG70=$FG$2,FG70=$FG$7,FG70=$FG$8,GB70=$GB$1,GB70=$GB$2,GB70=$GB$5,GB70=$GB$6),ES3.4,"")</f>
        <v/>
      </c>
      <c r="DP70" s="6" t="str">
        <f>IF(OR(EY70=$EY$1,EY70=$EY$8,EZ70&gt;0),ES3.5,"")</f>
        <v/>
      </c>
      <c r="DQ70" s="6" t="str">
        <f>IF(OR(EZ70&gt;0,FC70=$FC$1,FC70=$FC$5),ES3.6,"")</f>
        <v/>
      </c>
      <c r="DR70" s="6" t="str">
        <f>IF(OR(GD70=$GD$1,GD70=$GD$4,EZ70&gt;0),ES3.7,"")</f>
        <v/>
      </c>
      <c r="DS70" s="6" t="str">
        <f>IF(OR(EZ70&gt;0,FF70=$FF$2,FF70=$FF$8,FE70=$FE$2,FE70=$FE$8,FI70=$FI$2,FI70=$FI$8,FG70=$FG$2,FG70=$FG$8),ES3.8,"")</f>
        <v/>
      </c>
      <c r="DT70" s="6" t="str">
        <f>IF(OR(EZ70&gt;0),ES3.9,"")</f>
        <v/>
      </c>
      <c r="DU70" s="40" t="str">
        <f>IF(OR(FB70=$FB$1,FB70=$FB$7,EZ70&gt;0),ES4.1,"")</f>
        <v/>
      </c>
      <c r="DV70" s="6" t="str">
        <f>IF(OR(EZ70&gt;0,GA70=$GA$2,GA70=$GA$6),ES4.2,"")</f>
        <v/>
      </c>
      <c r="DW70" s="6" t="str">
        <f>IF(OR(EZ70&gt;0,GB70=$GB$2,GB70=$GB$6),ES4.3,"")</f>
        <v/>
      </c>
      <c r="DX70" s="6" t="str">
        <f>IF(OR(GE70=$GE$1,GE70=$GE$2,GE70=$GE$7,GE70=$GE$8),ES4.4,"")</f>
        <v/>
      </c>
      <c r="DY70" s="6" t="str">
        <f>IF(OR(EZ70&gt;0,FF70=$FF$2,FF70=$FF$8,FE70=$FE$2,FE70=$FE$8,FI70=$FI$2,FI70=$FI$8,FG70=$FG$2,FG70=$FG$8),ES4.5,"")</f>
        <v/>
      </c>
      <c r="DZ70" s="6" t="str">
        <f>IF(OR(EZ70&gt;0,FG70=$FG$1,FG70=$FG$2,FG70=$FG$7,FG70=$FG$8),ES4.6,"")</f>
        <v/>
      </c>
      <c r="EA70" s="6" t="str">
        <f>IF(OR(FE70=$FE$1,FE70=$FE$2,FE70=$FE$7,FE70=$FE$8),ES4.7,"")</f>
        <v/>
      </c>
      <c r="EB70" s="6" t="str">
        <f>IF(OR(FM70=$FM$1,FM70=$FM$4,EZ70&gt;0),ES4.8,"")</f>
        <v/>
      </c>
      <c r="EC70" s="6" t="str">
        <f>IF(OR(GF70=$GF$2,GF70=$GF$8),ES4.9,"")</f>
        <v/>
      </c>
      <c r="ED70" s="6">
        <f>IF(OR(EO70=$EO$1,EO70=$EO$3),ES4.10,"")</f>
        <v>0.05</v>
      </c>
      <c r="EE70" s="40" t="str">
        <f>IF(OR(AND(FZ70&gt;0,EY70=$EY$1), AND(FZ70&gt;0,EY70=$EY$8)),ES5.1,"")</f>
        <v/>
      </c>
      <c r="EF70" s="6" t="str">
        <f>IF(OR(GE70=$GE$1,GE70=$GE$3,GE70=$GE$7,GE70=$GE$9),ES5.2,"")</f>
        <v/>
      </c>
      <c r="EG70" s="6" t="str">
        <f>IF(OR(EZ70&gt;0,FF70=$FF$2,FF70=$FF$8,FE70=$FE$2,FE70=$FE$8,FI70=$FI$2,FI70=$FI$8,FG70=$FG$2,FG70=$FG$8),ES5.3,"")</f>
        <v/>
      </c>
      <c r="EH70" s="6" t="str">
        <f>IF(OR(FG70=$FG$2,FG70=$FG$8),ES5.4,"")</f>
        <v/>
      </c>
      <c r="EI70" s="6" t="str">
        <f>IF(OR(FI70=$FI$1,FI70=$FI$2,FI70=$FI$7,FI70=$FI$8,FY70&gt;0),ES5.5,"")</f>
        <v/>
      </c>
      <c r="EJ70" s="6" t="str">
        <f>IF(OR(GC70=$GC$1,GC70=$GC$3),ES5.6,"")</f>
        <v/>
      </c>
      <c r="EK70" s="38">
        <f>IF(OR(GF70="",GF70=$GF$3,GF70=$GF$4,GF70=$GF$5,GF70=$GF$6),ES5.7,"")</f>
        <v>0.1</v>
      </c>
      <c r="EL70" s="104" t="str">
        <f>IF(E70&lt;2010,"N/A",IF(COUNTIF(DH70:EK70,"&lt;1")=30,"5",IF(COUNTIF(DH70:ED70,"&lt;1")=23,"4",IF(COUNTIF(DH70:DT70,"&lt;1")=13,"3",IF(COUNTIF(DH70:DK70,"&lt;1")=4,"2","1")))))</f>
        <v>1</v>
      </c>
      <c r="EM70" s="129">
        <f>IF(EL70="N/A","N/A",IF(EL70="1",SUM(DH70:DK70)+1,IF(EL70="2",SUM(DL70:DT70)+2,IF(EL70="3",SUM(DU70:ED70)+3,IF(EL70="4",SUM(EE70:EK70)+4,5)))))</f>
        <v>1</v>
      </c>
      <c r="EN70" s="1"/>
      <c r="EO70" s="43" t="s">
        <v>0</v>
      </c>
      <c r="EP70" s="1"/>
      <c r="EQ70" s="1"/>
      <c r="ER70" s="43"/>
      <c r="ES70" s="1"/>
      <c r="ET70" s="1"/>
      <c r="EV70" s="44"/>
      <c r="EW70" s="42" t="s">
        <v>4</v>
      </c>
      <c r="EX70" s="42" t="s">
        <v>1</v>
      </c>
      <c r="FC70" s="44"/>
      <c r="FE70" s="1"/>
      <c r="FF70" s="42" t="s">
        <v>28</v>
      </c>
      <c r="FH70" s="42" t="s">
        <v>1</v>
      </c>
      <c r="FI70" s="44"/>
      <c r="FJ70" s="42" t="s">
        <v>9</v>
      </c>
      <c r="FK70" s="1" t="s">
        <v>7</v>
      </c>
      <c r="FL70" s="1"/>
      <c r="FM70" s="1"/>
      <c r="FN70" s="1"/>
      <c r="FO70" s="1"/>
      <c r="FP70" s="42" t="s">
        <v>1</v>
      </c>
      <c r="FT70" s="1"/>
      <c r="FU70" s="1"/>
      <c r="FX70" s="44" t="s">
        <v>1</v>
      </c>
      <c r="FY70" s="1"/>
      <c r="FZ70" s="44"/>
      <c r="GA70" s="43"/>
      <c r="GB70" s="1"/>
      <c r="GC70" s="44"/>
      <c r="GF70" s="45"/>
      <c r="GG70" s="74"/>
      <c r="GH70" s="42">
        <f>COUNTIF(EO70:GF70,"*")</f>
        <v>9</v>
      </c>
    </row>
    <row r="71" spans="1:190" s="42" customFormat="1" x14ac:dyDescent="0.25">
      <c r="A71" s="42" t="e">
        <f>VLOOKUP(C71,Sheet1!$A$1:$B$65,2,)</f>
        <v>#N/A</v>
      </c>
      <c r="B71" s="46" t="s">
        <v>212</v>
      </c>
      <c r="C71" s="47" t="s">
        <v>213</v>
      </c>
      <c r="D71" s="47"/>
      <c r="E71" s="61">
        <v>2013</v>
      </c>
      <c r="F71" s="5" t="str">
        <f>IF(OR(ER71=$ER$1,ER71=$ER$2,ER71=$ER$3,ER71=$ER$6,ER71=$ER$7,ES71&gt;0,EW71&gt;0,EY71&gt;0,EU71&gt;0,EZ71&gt;0,FD71&gt;0,FF71&gt;0,FG71&gt;0,FI71&gt;0,FE71&gt;0),SM_2.1,"")</f>
        <v/>
      </c>
      <c r="G71" s="5" t="str">
        <f>IF(OR(EO71=$EO$4,EQ71&gt;0,ER71=$ER$1, ER71=$ER$2,ER71=$ER$3,ER71=$ER$4,ES71&gt;0,EV71&gt;0,EZ71&gt;0,FD71&gt;0,FF71&gt;0,FG71&gt;0,FI71&gt;0,FE71&gt;0),SM_2.2,"")</f>
        <v/>
      </c>
      <c r="H71" s="6" t="str">
        <f>IF(OR(EO71&gt;0,EP71&gt;0,EQ71&gt;0,ER71=$ER$1,ER71=$ER$2,ER71=$ER$3,ER71=$ER$4,ER71=$ER$6,ER71=$ER$7,ES71&gt;0,ET71&gt;0,EV71&gt;0,EZ71&gt;0,FD71&gt;0,FF71&gt;0,FG71&gt;0,FI71&gt;0,FE71&gt;0),SM_2.3,"")</f>
        <v/>
      </c>
      <c r="I71" s="38" t="str">
        <f>IF(OR(ER71=$ER$1,ER71=$ER$2,ER71=$ER$3,ER71=$ER$6,ER71=$ER$7,ES71&gt;0,EW71=$EW$2,EW71=$EW$3,EW71=$EW$4,EY71&gt;0,EU71&gt;0,EZ71&gt;0,FD71&gt;0,FF71&gt;0,FG71&gt;0,FI71&gt;0,FE71&gt;0),SM_2.4,"")</f>
        <v/>
      </c>
      <c r="J71" s="6" t="str">
        <f>IF(OR(ER71=$ER$3,EW71=$EW$2,EW71=$EW$3,EW71=$EW$4,EY71&gt;0,EU71&gt;0,EZ71&gt;0,FD71&gt;0,FF71&gt;0,FG71&gt;0,FI71&gt;0,FE71&gt;0),SM_3.1,"")</f>
        <v/>
      </c>
      <c r="K71" s="6" t="str">
        <f>IF(OR(EZ71&gt;0,FD71&gt;0,FF71&gt;0,FG71&gt;0,FI71&gt;0,FE71&gt;0),SM_3.2,"")</f>
        <v/>
      </c>
      <c r="L71" s="38" t="str">
        <f>IF(OR(ER71=$ER$1,ER71=$ER$3,ER71=$ER$6,ER71=$ER$7,EV71&gt;0,EW71=$EW$2,EW71=$EW$3,EW71=$EW$4,EY71&gt;0,EU71&gt;0,EZ71&gt;0,FD71&gt;0,FF71&gt;0,FG71&gt;0,FI71&gt;0,FE71&gt;0),SM_3.3,"")</f>
        <v/>
      </c>
      <c r="M71" s="6" t="str">
        <f>IF(OR(ES71&gt;0,EU71&gt;1),SM_4.1,"")</f>
        <v/>
      </c>
      <c r="N71" s="6" t="str">
        <f>IF(OR(EZ71&gt;0,FD71=$FD$2,FF71=$FF$2,FF71=$FF$4,FF71=$FF$6,FF71=$FF$8,FG71&gt;0,FI71&gt;0,FE71&gt;0),SM_4.2,"")</f>
        <v/>
      </c>
      <c r="O71" s="6" t="str">
        <f>IF(OR(EZ71&gt;0,FD71=$FD$2,FE71=$FE$2,FE71=$FE$4,FE71=$FE$6,FE71=$FE$8,FF71=$FF$2,FF71=$FF$4,FF71=$FF$6,FF71=$FF$8,FG71=$FG$2,FG71=$FG$4,FG71=$FG$6,FG71=$FG$8,FI71=$FI$2,FI71=$FI$4,FI71=$FI$6,FI71=$FI$8),SM_4.3,"")</f>
        <v/>
      </c>
      <c r="P71" s="6" t="str">
        <f>IF(OR(FD71&gt;0,FI71&gt;0),SM_4.4,"")</f>
        <v/>
      </c>
      <c r="Q71" s="38" t="str">
        <f>IF(OR(FQ71=$FQ$2,FQ71=$FQ$1),SM_4.5,"")</f>
        <v/>
      </c>
      <c r="R71" s="6" t="str">
        <f>IF(OR(ET71&gt;0),SM_5.1,"")</f>
        <v/>
      </c>
      <c r="S71" s="6" t="str">
        <f>IF(OR(FB71&gt;0),SM_5.2,"")</f>
        <v/>
      </c>
      <c r="T71" s="6" t="str">
        <f>IF(OR(FR71=$FR$1,FR71=$FR$2),SM_5.3,"")</f>
        <v/>
      </c>
      <c r="U71" s="38" t="str">
        <f>IF(OR(FY71&gt;0),SM_5.4,"")</f>
        <v/>
      </c>
      <c r="V71" s="94" t="str">
        <f>IF(COUNTIF(F71:U71,"&lt;1")=16,"5",IF(COUNTIF(F71:Q71,"&lt;1")=12,"4",IF(COUNTIF(F71:L71,"&lt;1")=7,"3",IF(COUNTIF(F71:I71,"&lt;1")=4,"2","1"))))</f>
        <v>1</v>
      </c>
      <c r="W71" s="129">
        <f>IF(V71="1",SUM(F71:I71)+1,IF(V71="2",SUM(J71:L71)+2,IF(V71="3",SUM(M71:Q71)+3,IF(V71="4",SUM(R71:U71)+4,5))))</f>
        <v>1</v>
      </c>
      <c r="X71" s="5" t="str">
        <f>IF(OR(EO71&gt;0,EP71&gt;0,EQ71&gt;0,ER71=$ER$1,ER71=$ER$2,ER71=$ER$3,ER71=$ER$4,ER71=$ER$6,ER71=$ER$7,ER71=$ER$8,ES71&gt;0,ET71&gt;0,EV71&gt;0,EZ71&gt;0,FD71&gt;0,FF71&gt;0,FG71&gt;0,FI71&gt;0,FE71&gt;0),SS_2.1,"")</f>
        <v/>
      </c>
      <c r="Y71" s="5" t="str">
        <f>IF(OR(EO71=$EO$1,ER71=$ER$1,ER71=$ER$6,ER71=$ER$7,ER71=$ER$8,FJ71&gt;0),SS_2.2,"")</f>
        <v/>
      </c>
      <c r="Z71" s="38" t="str">
        <f>IF(OR(FJ71&gt;0,FO71&gt;0),SS_2.3,"")</f>
        <v/>
      </c>
      <c r="AA71" s="5" t="str">
        <f>IF(OR(FN71&gt;0,FJ71=$FJ$2,FJ71=$FJ$3),SS_3.1,"")</f>
        <v/>
      </c>
      <c r="AB71" s="6" t="str">
        <f>IF(OR(FK71&gt;0),SS_3.2,"")</f>
        <v/>
      </c>
      <c r="AC71" s="38" t="str">
        <f>IF(OR(ES71&gt;0,ER71=$ER$1,ER71=$ER$4,ER71=$ER$8,FL71&gt;0),SS_3.3,"")</f>
        <v/>
      </c>
      <c r="AD71" s="6" t="str">
        <f>IF(AND(FK71&gt;0,FJ71=$FJ$2,FJ71=$FJ$3),SS_4.1,"")</f>
        <v/>
      </c>
      <c r="AE71" s="6" t="str">
        <f>IF(OR(FJ71=$FJ$2,FJ71=$FJ$3,EZ71&gt;0,FN71&gt;0),SS_4.2,"")</f>
        <v/>
      </c>
      <c r="AF71" s="6" t="str">
        <f>IF(OR(EU71&gt;0,EW71=$EW$2,EW71=$EW$3,EW71=$EW$4,EY71&gt;0,EZ71&gt;0),SS_4.3,"")</f>
        <v/>
      </c>
      <c r="AG71" s="6" t="str">
        <f>IF(OR(FJ71=$FJ$3,FQ71&gt;0,EZ71&gt;0),SS_4.4,"")</f>
        <v/>
      </c>
      <c r="AH71" s="6" t="str">
        <f>IF(OR(FE71&gt;0,FF71&gt;0,FG71&gt;0,FD71&gt;0,EZ71&gt;0,FI71&gt;0),SS_4.5,"")</f>
        <v/>
      </c>
      <c r="AI71" s="38" t="str">
        <f>IF(OR(EV71&gt;0,FZ71&gt;0,FH71&gt;0,FD71&gt;0,FI71&gt;0),SS_4.6,"")</f>
        <v/>
      </c>
      <c r="AJ71" s="5" t="str">
        <f>IF(OR(FK71=$FK$3,FZ71=$FZ$1),SS_5.1,"")</f>
        <v/>
      </c>
      <c r="AK71" s="6" t="str">
        <f>IF(OR(FZ71=$FZ$1,FZ71=$FZ$2,FZ71=$FZ$4,FZ71=$FZ$5,FZ71=$FZ$7),SS_5.2,"")</f>
        <v/>
      </c>
      <c r="AL71" s="6" t="str">
        <f>IF(OR(FZ71=$FZ$4,FY71&gt;0,ER71=$ER$8),SS_5.3,"")</f>
        <v/>
      </c>
      <c r="AM71" s="6" t="str">
        <f>IF(FP71&gt;0,SS_5.4,"")</f>
        <v/>
      </c>
      <c r="AN71" s="94" t="str">
        <f>IF(COUNTIF(X71:AM71,"&lt;1")=16,"5",IF(COUNTIF(X71:AI71,"&lt;1")=12,"4",IF(COUNTIF(X71:AC71,"&lt;1")=6,"3",IF(COUNTIF(X71:Z71,"&lt;1")=3,"2","1"))))</f>
        <v>1</v>
      </c>
      <c r="AO71" s="129">
        <f>IF(AN71="1",SUM(X71:Z71)+1,IF(AN71="2",SUM(AA71:AC71)+2,IF(AN71="3",SUM(AD71:AI71)+3,IF(AN71="4",SUM(AJ71:AM71)+4,5))))</f>
        <v>1</v>
      </c>
      <c r="AP71" s="5" t="str">
        <f>IF(OR(ES71&gt;0,ER71=$ER$1,EO71&gt;0,EP71&gt;0,EQ71&gt;0,EU71&gt;0,EV71&gt;0,FV71&gt;0,FD71&gt;0),CM2.1,"")</f>
        <v/>
      </c>
      <c r="AQ71" s="6" t="str">
        <f>IF(OR(ES71&gt;0,ER71=$ER$1,ER71=$ER$5,ER71=$ER$3,ER71=$ER$8,ER71=$ER$9,FS71=$FS$3,FS71=$FS$4),CM2.2,"")</f>
        <v/>
      </c>
      <c r="AR71" s="6" t="str">
        <f>IF(OR(ES71&gt;0,ER71&gt;0,FV71&gt;0),CM2.3,"")</f>
        <v/>
      </c>
      <c r="AS71" s="38" t="str">
        <f>IF(OR(ES71&gt;0,ER71=$ER$1,ER71=$ER$3,ER71=$ER$8,ER71=$ER$9,FT71&gt;0),CM2.4,"")</f>
        <v/>
      </c>
      <c r="AT71" s="6" t="str">
        <f>IF(OR(FS71&gt;0),CM3.1,"")</f>
        <v/>
      </c>
      <c r="AU71" s="6" t="str">
        <f>IF(ER71=$ER$9,CM3.2,"")</f>
        <v/>
      </c>
      <c r="AV71" s="6" t="str">
        <f>IF(OR(FS71=$FS$3,FS71=$FS$4),CM3.3,"")</f>
        <v/>
      </c>
      <c r="AW71" s="6" t="str">
        <f>IF(OR(FQ71=$FQ$1,FQ71=$FQ$4,FR71=$FR$1,FR71=$FR$4),CM3.4,"")</f>
        <v/>
      </c>
      <c r="AX71" s="38" t="str">
        <f>IF(OR(FZ71=$FZ$1,FZ71=$FZ$2,FT71=$FT$3,FT71=$FT$2),CM3.5,"")</f>
        <v/>
      </c>
      <c r="AY71" s="6" t="str">
        <f>IF(OR(FS71&gt;0),CM4.1,"")</f>
        <v/>
      </c>
      <c r="AZ71" s="6" t="str">
        <f>IF(OR(FV71=$FV$2),CM4.2,"")</f>
        <v/>
      </c>
      <c r="BA71" s="38" t="str">
        <f>IF(OR(FZ71&gt;0,FT71=$FT$3),CM4.3,"")</f>
        <v/>
      </c>
      <c r="BB71" s="6" t="str">
        <f>IF(OR(FT71=$FT$3,FV71=$FV$3),CM5.1,"")</f>
        <v/>
      </c>
      <c r="BC71" s="6" t="str">
        <f>IF(OR(AND(FX71&gt;0,FQ71=$FQ$4), AND(FX71&gt;0,FQ71=$FQ$1)),CM5.2,"")</f>
        <v/>
      </c>
      <c r="BD71" s="6" t="str">
        <f>IF(OR(FZ71&gt;0),CM5.3,"")</f>
        <v/>
      </c>
      <c r="BE71" s="38" t="str">
        <f>IF(FU71=$FU$2,CM5.4,"")</f>
        <v/>
      </c>
      <c r="BF71" s="94" t="str">
        <f>IF(COUNTIF(AP71:BE71,"&lt;1")=16,"5",IF(COUNTIF(AP71:BA71,"&lt;1")=12,"4",IF(COUNTIF(AP71:AX71,"&lt;1")=9,"3",IF(COUNTIF(AP71:AS71,"&lt;1")=4,"2","1"))))</f>
        <v>1</v>
      </c>
      <c r="BG71" s="129">
        <f>IF(BF71="1",SUM(AP71:AS71)+1,IF(BF71="2",SUM(AT71:AX71)+2,IF(BF71="3",SUM(AY71:BA71)+3,IF(BF71="4",SUM(BB71:BE71)+4,5))))</f>
        <v>1</v>
      </c>
      <c r="BH71" s="5" t="str">
        <f>IF(OR(ER71=$ER$1,ER71=$ER$6,ER71=$ER$7,ER71=$ER$9,ES71&gt;0,EX71&gt;0,FD71&gt;0,FZ71&gt;0,EW71&gt;0,EY71&gt;0,EZ71&gt;0,EV71&gt;0,EU71&gt;0,FE71&gt;0,FF71&gt;0,FG71&gt;0,FI71&gt;0),SRM2.1,"")</f>
        <v/>
      </c>
      <c r="BI71" s="5" t="str">
        <f>IF(OR(FD71&gt;0,FZ71&gt;0,ER71=$ER$7,EW71&gt;0,EX71&gt;0,EY71&gt;0,EZ71&gt;0,FE71&gt;0,FF71&gt;0,FG71&gt;0,FI71&gt;0),SRM2.2,"")</f>
        <v/>
      </c>
      <c r="BJ71" s="6" t="str">
        <f>IF(OR(FX71&gt;0,FZ71&gt;0),SRM2.3,"")</f>
        <v/>
      </c>
      <c r="BK71" s="6" t="str">
        <f>IF(OR(FF71&gt;0,FD71&gt;0,FE71&gt;0,FZ71&gt;0,FG71&gt;0,FI71&gt;0),SRM2.4,"")</f>
        <v/>
      </c>
      <c r="BL71" s="39" t="str">
        <f>IF(OR(FD71&gt;0,FZ71&gt;0,ER71=$ER$7,FE71&gt;0,FF71&gt;0,FG71&gt;0,FI71&gt;0,FP71&gt;0),SRM3.1,"")</f>
        <v/>
      </c>
      <c r="BM71" s="6" t="str">
        <f>IF(OR(FD71&gt;0,FZ71&gt;0,ER71=$ER$7,EW71=$EW$2,EW71=$EW$3,EW71=$EW$4,EX71&gt;0,EY71&gt;0,EZ71&gt;0,FE71&gt;0,FF71&gt;0,FG71&gt;0,FI71&gt;0),SRM3.2,"")</f>
        <v/>
      </c>
      <c r="BN71" s="6" t="str">
        <f>IF(OR(FP71&gt;0,FZ71&gt;0),SRM3.3,"")</f>
        <v/>
      </c>
      <c r="BO71" s="40" t="str">
        <f>IF(OR(FZ71&gt;1),SRM4.1,"")</f>
        <v/>
      </c>
      <c r="BP71" s="6" t="str">
        <f>IF(OR(ER71=$ER$8,ER71=$ER$9,EV71&gt;0,FQ71&gt;0,FR71&gt;0),SRM4.2,"")</f>
        <v/>
      </c>
      <c r="BQ71" s="6" t="str">
        <f>IF(OR(FW71&gt;0),SRM4.3,"")</f>
        <v/>
      </c>
      <c r="BR71" s="40" t="str">
        <f>IF(OR(GD71&gt;0,GE71&gt;0),SRM5.1,"")</f>
        <v/>
      </c>
      <c r="BS71" s="6" t="str">
        <f>IF(OR(ER71=$ER$8,ER71=$ER$9,FZ71&gt;0),SRM5.2,"")</f>
        <v/>
      </c>
      <c r="BT71" s="6" t="str">
        <f>IF(OR(ER71=$ER$8,ER71=$ER$9,FY71&gt;0,FZ71&gt;0),SRM5.3,"")</f>
        <v/>
      </c>
      <c r="BU71" s="94" t="str">
        <f>IF(COUNTIF(BH71:BT71,"&lt;1")=13,"5",IF(COUNTIF(BH71:BQ71,"&lt;1")=10,"4",IF(COUNTIF(BH71:BN71,"&lt;1")=7,"3",IF(COUNTIF(BH71:BK71,"&lt;1")=4,"2","1"))))</f>
        <v>1</v>
      </c>
      <c r="BV71" s="129">
        <f>IF(BU71="1",SUM(BH71:BK71)+1,IF(BU71="2",SUM(BL71:BN71)+2,IF(BU71="3",SUM(BO71:BQ71)+3,IF(BU71="4",SUM(BR71:BT71)+4,5))))</f>
        <v>1</v>
      </c>
      <c r="BW71" s="41" t="str">
        <f>IF(OR(EY71=$EY$1,EY71=$EY$4,EY71=$EY$5,EY71=$EY$6,EY71=$EY$7,EZ71&gt;0,FF71=$FF$1,FF71=$FF$2,FF71=$FF$5,FF71=$FF$6,FG71=$FG$1,FG71=$FG$2,FG71=$FG$5,FG71=$FG$6),LHR2.1,"")</f>
        <v/>
      </c>
      <c r="BX71" s="6" t="str">
        <f>IF(OR(FB71=$FB$1,FB71=$FB$2,FB71=$FB$5,FB71=$FB$6,EZ71&gt;0),LHR2.2,"")</f>
        <v/>
      </c>
      <c r="BY71" s="6" t="str">
        <f>IF(OR(EY71=$EY$1,EY71=$EY$4,EY71=$EY$5,EY71=$EY$6,EY71=$EY$7,EZ71&gt;0,FF71=$FF$1,FF71=$FF$2,FF71=$FF$5,FF71=$FF$6,FG71=$FG$1,FG71=$FG$2,FG71=$FG$5,FG71=$FG$6),LHR2.3,"")</f>
        <v/>
      </c>
      <c r="BZ71" s="6" t="str">
        <f>IF(OR(EY71=$EY$1,EY71=$EY$4,EY71=$EY$5,EY71=$EY$6,EY71=$EY$7,EZ71&gt;0,FF71=$FF$1,FF71=$FF$2,FF71=$FF$5,FF71=$FF$6,FG71=$FG$1,FG71=$FG$2,FG71=$FG$5,FG71=$FG$6),LHR2.4,"")</f>
        <v/>
      </c>
      <c r="CA71" s="40" t="str">
        <f>IF(OR(EY71=$EY$1,EY71=$EY$5,EY71=$EY$6,EY71=$EY$7,EZ71&gt;0,FF71=$FF$1,FF71=$FF$2,FF71=$FF$5,FF71=$FF$6,FG71=$FG$1,FG71=$FG$2,FG71=$FG$5,FG71=$FG$6),LHR3.1,"")</f>
        <v/>
      </c>
      <c r="CB71" s="6" t="str">
        <f>IF(OR(FB71=$FB$1,FB71=$FB$5,EZ71&gt;0),LHR3.2,"")</f>
        <v/>
      </c>
      <c r="CC71" s="6" t="str">
        <f>IF(OR(FB71=$FB$1,FB71=$FB$2,FB71=$FB$5,FB71=$FB$6,EZ71&gt;0),LHR3.3,"")</f>
        <v/>
      </c>
      <c r="CD71" s="6" t="str">
        <f>IF(OR(EZ71&gt;0,GA71=$GA$1,FF71=$FF$5,FF71=$FF$6,FF71=$FF$1,FF71=$FF$2,GA71=$GA$2,GA71=$GA$3,GA71=$GA$4),LHR3.4,"")</f>
        <v/>
      </c>
      <c r="CE71" s="6" t="str">
        <f>IF(OR(EZ71&gt;0,GB71=$GB$1,FG71=$FG$5,FG71=$FG$6,FG71=$FG$1,FG71=$FG$2,GB71=$GB$2,GB71=$GB$3,GB71=$GB$4),LHR3.5,"")</f>
        <v/>
      </c>
      <c r="CF71" s="6" t="str">
        <f>IF(OR(EY71=$EY$1,EY71=$EY$4,EY71=$EY$5,EY71=$EY$6,EY71=$EY$7,EZ71&gt;0),LHR3.6,"")</f>
        <v/>
      </c>
      <c r="CG71" s="6" t="str">
        <f>IF(OR(EZ71&gt;0,FC71=$FC$1,FC71=$FC$2,FC71=$FC$3,FC71=$FC$4),LHR3.7,"")</f>
        <v/>
      </c>
      <c r="CH71" s="6" t="str">
        <f>IF(OR(GD71=$GD$1,GD71=$GD$3,EZ71&gt;0),LHR3.8,"")</f>
        <v/>
      </c>
      <c r="CI71" s="6" t="str">
        <f>IF(OR(EZ71&gt;0,FF71=$FF$2,FF71=$FF$6,FE71=$FE$2,FE71=$FE$6,FI71=$FI$2,FI71=$FI$6,FG71=$FG$2,FG71=$FG$6),LHR3.9,"")</f>
        <v/>
      </c>
      <c r="CJ71" s="6" t="str">
        <f>IF(OR(EZ71&gt;0,FA71&gt;0),LHR3.10,"")</f>
        <v/>
      </c>
      <c r="CK71" s="40" t="str">
        <f>IF(OR(EY71=$EY$1,EY71=$EY$6,EY71=$EY$7,EZ71&gt;0,FF71=$FF$1,FF71=$FF$2,FF71=$FF$5,FF71=$FF$6,FG71=$FG$1,FG71=$FG$2,FG71=$FG$5,FG71=$FG$6),LHR4.1,"")</f>
        <v/>
      </c>
      <c r="CL71" s="6" t="str">
        <f>IF(OR(FB71=$FB$1,FB71=$FB$5,EZ71&gt;0),LHR4.2,"")</f>
        <v/>
      </c>
      <c r="CM71" s="6" t="str">
        <f>IF(OR(EZ71&gt;0,GA71=$GA$2,GA71=$GA$4),LHR4.3,"")</f>
        <v/>
      </c>
      <c r="CN71" s="6" t="str">
        <f>IF(OR(EZ71&gt;0,GB71=$GB$2,GB71=$GB$4),LHR4.4,"")</f>
        <v/>
      </c>
      <c r="CO71" s="6" t="str">
        <f>IF(OR(EZ71&gt;0,FC71=$FC$1,FC71=$FC$3,FC71=$FC$4),LHR4.5,"")</f>
        <v/>
      </c>
      <c r="CP71" s="6" t="str">
        <f>IF(OR(GE71=$GE$1,GE71=$GE$2,GE71=$GE$4,GE71=$GE$5),LHR4.6,"")</f>
        <v/>
      </c>
      <c r="CQ71" s="6" t="str">
        <f>IF(OR(EZ71&gt;0,FF71=$FF$2,FF71=$FF$6,FE71=$FE$2,FE71=$FE$6,FI71=$FI$2,FI71=$FI$6,FG71=$FG$2,FG71=$FG$6),LHR4.7,"")</f>
        <v/>
      </c>
      <c r="CR71" s="6" t="str">
        <f>IF(OR(EZ71&gt;0,FG71=$FG$1,FG71=$FG$2,FG71=$FG$5,FG71=$FG$6),LHR4.8,"")</f>
        <v/>
      </c>
      <c r="CS71" s="6" t="str">
        <f>IF(OR(FE71=$FE$1,FE71=$FE$2,FE71=$FE$5,FE71=$FE$6),LHR4.9,"")</f>
        <v/>
      </c>
      <c r="CT71" s="6" t="str">
        <f>IF(OR(FM71=$FM$1,FM71=$FM$3,EZ71&gt;0),LHR4.10,"")</f>
        <v/>
      </c>
      <c r="CU71" s="6" t="str">
        <f>IF(OR(GF71=$GF$2,GF71=$GF$6),LHR4.11,"")</f>
        <v/>
      </c>
      <c r="CV71" s="6" t="str">
        <f>IF(OR(EO71=$EO$1,EO71=$EO$3),LHR4.12,"")</f>
        <v/>
      </c>
      <c r="CW71" s="40" t="str">
        <f>IF(OR(EY71=$EY$1,EY71=$EY$7,EZ71&gt;0,FF71=$FF$1,FF71=$FF$2,FF71=$FF$5,FF71=$FF$6,FG71=$FG$1,FG71=$FG$2,FG71=$FG$5,FG71=$FG$6),LHR5.1,"")</f>
        <v/>
      </c>
      <c r="CX71" s="6" t="str">
        <f>IF(AND(FZ71&gt;0,OR(EY71=$EY$1,EY71=$EY$4,EY71=$EY$5,EY71=$EY$6,EY71=$EY$7)),LHR5.2,"")</f>
        <v/>
      </c>
      <c r="CY71" s="6" t="str">
        <f>IF(OR(EZ71&gt;0,FC71=$FC$1,FC71=$FC$4),LHR5.3,"")</f>
        <v/>
      </c>
      <c r="CZ71" s="6" t="str">
        <f>IF(OR(GE71=$GE$1,GE71=$GE$3,GE71=$GE$4,GE71=$GE$6),LHR5.4,"")</f>
        <v/>
      </c>
      <c r="DA71" s="6" t="str">
        <f>IF(OR(EZ71&gt;0,FF71=$FF$2,FF71=$FF$6,FE71=$FE$2,FE71=$FE$6,FI71=$FI$2,FI71=$FI$6,FG71=$FG$2,FG71=$FG$6),LHR5.5,"")</f>
        <v/>
      </c>
      <c r="DB71" s="6" t="str">
        <f>IF(OR(FG71=$FG$2,FG71=$FG$6),LHR5.6,"")</f>
        <v/>
      </c>
      <c r="DC71" s="6" t="str">
        <f>IF(OR(FI71=$FI$1,FI71=$FI$2,FI71=$FI$5,FI71=$FI$6,FY71&gt;0),LHR5.7,"")</f>
        <v/>
      </c>
      <c r="DD71" s="6" t="str">
        <f>IF(OR(GC71=$GC$1,GC71=$GC$2),LHR5.8,"")</f>
        <v/>
      </c>
      <c r="DE71" s="38">
        <f>IF(OR(GF71="",GF71=$GF$3,GF71=$GF$4,GF71=$GF$7,GF71=$GF$8),LHR5.9,"")</f>
        <v>0.05</v>
      </c>
      <c r="DF71" s="7" t="str">
        <f>IF(E71&lt;2009,"N/A",IF(COUNTIF(BW71:DE71,"&lt;1")=35,"5",IF(COUNTIF(BW71:CV71,"&lt;1")=26,"4",IF(COUNTIF(BW71:CJ71,"&lt;1")=14,"3",IF(COUNTIF(BW71:BZ71,"&lt;1")=4,"2","1")))))</f>
        <v>1</v>
      </c>
      <c r="DG71" s="129">
        <f>IF(DF71="N/A","N/A",IF(DF71="1",SUM(BW71:BZ71)+1,IF(DF71="2",SUM(CA71:CJ71)+2,IF(DF71="3",SUM(CK71:CV71)+3,IF(DF71="4",SUM(CW71:DE71)+4,5)))))</f>
        <v>1</v>
      </c>
      <c r="DH71" s="41" t="str">
        <f>IF(OR(EY71=$EY$1,EY71=$EY$8,EZ71&gt;0,FF71=$FF$1,FF71=$FF$2,FF71=$FF$7,FF71=$FF$8,FG71=$FG$1,FG71=$FG$2,FG71=$FG$7,FG71=$FG$8),ES2.1,"")</f>
        <v/>
      </c>
      <c r="DI71" s="6" t="str">
        <f>IF(OR(FB71=$FB$1,FB71=$FB$2,FB71=$FB$7,FB71=$FB$8,EZ71&gt;0),ES2.2,"")</f>
        <v/>
      </c>
      <c r="DJ71" s="6" t="str">
        <f>IF(OR(EY71=$EY$1,EY71=$EY$8,EZ71&gt;0,FF71=$FF$1,FF71=$FF$2,FF71=$FF$7,FF71=$FF$8,FG71=$FG$1,FG71=$FG$2,FG71=$FG$7,FG71=$FG$8),ES2.3,"")</f>
        <v/>
      </c>
      <c r="DK71" s="6" t="str">
        <f>IF(OR(EY71=$EY$1,EY71=$EY$8,EZ71&gt;0,FF71=$FF$1,FF71=$FF$2,FF71=$FF$7,FF71=$FF$8,FG71=$FG$1,FG71=$FG$2,FG71=$FG$7,FG71=$FG$8),ES2.4,"")</f>
        <v/>
      </c>
      <c r="DL71" s="40" t="str">
        <f>IF(OR(FB71=$FB$1,FB71=$FB$7,EZ71&gt;0),ES3.1,"")</f>
        <v/>
      </c>
      <c r="DM71" s="6" t="str">
        <f>IF(OR(FB71=$FB$1,FB71=$FB$2,FB71=$FB$7,FB71=$FB$8,EZ71&gt;0),ES3.2,"")</f>
        <v/>
      </c>
      <c r="DN71" s="6" t="str">
        <f>IF(OR(EZ71&gt;0,FF71=$FF$1,FF71=$FF$2,FF71=$FF$7,FF71=$FF$8,GA71=$GA$1,GA71=$GA$2,GA71=$GA$5,GA71=$GA$6),ES3.3,"")</f>
        <v/>
      </c>
      <c r="DO71" s="6" t="str">
        <f>IF(OR(EZ71&gt;0,FG71=$FG$1,FG71=$FG$2,FG71=$FG$7,FG71=$FG$8,GB71=$GB$1,GB71=$GB$2,GB71=$GB$5,GB71=$GB$6),ES3.4,"")</f>
        <v/>
      </c>
      <c r="DP71" s="6" t="str">
        <f>IF(OR(EY71=$EY$1,EY71=$EY$8,EZ71&gt;0),ES3.5,"")</f>
        <v/>
      </c>
      <c r="DQ71" s="6" t="str">
        <f>IF(OR(EZ71&gt;0,FC71=$FC$1,FC71=$FC$5),ES3.6,"")</f>
        <v/>
      </c>
      <c r="DR71" s="6" t="str">
        <f>IF(OR(GD71=$GD$1,GD71=$GD$4,EZ71&gt;0),ES3.7,"")</f>
        <v/>
      </c>
      <c r="DS71" s="6" t="str">
        <f>IF(OR(EZ71&gt;0,FF71=$FF$2,FF71=$FF$8,FE71=$FE$2,FE71=$FE$8,FI71=$FI$2,FI71=$FI$8,FG71=$FG$2,FG71=$FG$8),ES3.8,"")</f>
        <v/>
      </c>
      <c r="DT71" s="6" t="str">
        <f>IF(OR(EZ71&gt;0),ES3.9,"")</f>
        <v/>
      </c>
      <c r="DU71" s="40" t="str">
        <f>IF(OR(FB71=$FB$1,FB71=$FB$7,EZ71&gt;0),ES4.1,"")</f>
        <v/>
      </c>
      <c r="DV71" s="6" t="str">
        <f>IF(OR(EZ71&gt;0,GA71=$GA$2,GA71=$GA$6),ES4.2,"")</f>
        <v/>
      </c>
      <c r="DW71" s="6" t="str">
        <f>IF(OR(EZ71&gt;0,GB71=$GB$2,GB71=$GB$6),ES4.3,"")</f>
        <v/>
      </c>
      <c r="DX71" s="6" t="str">
        <f>IF(OR(GE71=$GE$1,GE71=$GE$2,GE71=$GE$7,GE71=$GE$8),ES4.4,"")</f>
        <v/>
      </c>
      <c r="DY71" s="6" t="str">
        <f>IF(OR(EZ71&gt;0,FF71=$FF$2,FF71=$FF$8,FE71=$FE$2,FE71=$FE$8,FI71=$FI$2,FI71=$FI$8,FG71=$FG$2,FG71=$FG$8),ES4.5,"")</f>
        <v/>
      </c>
      <c r="DZ71" s="6" t="str">
        <f>IF(OR(EZ71&gt;0,FG71=$FG$1,FG71=$FG$2,FG71=$FG$7,FG71=$FG$8),ES4.6,"")</f>
        <v/>
      </c>
      <c r="EA71" s="6" t="str">
        <f>IF(OR(FE71=$FE$1,FE71=$FE$2,FE71=$FE$7,FE71=$FE$8),ES4.7,"")</f>
        <v/>
      </c>
      <c r="EB71" s="6" t="str">
        <f>IF(OR(FM71=$FM$1,FM71=$FM$4,EZ71&gt;0),ES4.8,"")</f>
        <v/>
      </c>
      <c r="EC71" s="6" t="str">
        <f>IF(OR(GF71=$GF$2,GF71=$GF$8),ES4.9,"")</f>
        <v/>
      </c>
      <c r="ED71" s="6" t="str">
        <f>IF(OR(EO71=$EO$1,EO71=$EO$3),ES4.10,"")</f>
        <v/>
      </c>
      <c r="EE71" s="40" t="str">
        <f>IF(OR(AND(FZ71&gt;0,EY71=$EY$1), AND(FZ71&gt;0,EY71=$EY$8)),ES5.1,"")</f>
        <v/>
      </c>
      <c r="EF71" s="6" t="str">
        <f>IF(OR(GE71=$GE$1,GE71=$GE$3,GE71=$GE$7,GE71=$GE$9),ES5.2,"")</f>
        <v/>
      </c>
      <c r="EG71" s="6" t="str">
        <f>IF(OR(EZ71&gt;0,FF71=$FF$2,FF71=$FF$8,FE71=$FE$2,FE71=$FE$8,FI71=$FI$2,FI71=$FI$8,FG71=$FG$2,FG71=$FG$8),ES5.3,"")</f>
        <v/>
      </c>
      <c r="EH71" s="6" t="str">
        <f>IF(OR(FG71=$FG$2,FG71=$FG$8),ES5.4,"")</f>
        <v/>
      </c>
      <c r="EI71" s="6" t="str">
        <f>IF(OR(FI71=$FI$1,FI71=$FI$2,FI71=$FI$7,FI71=$FI$8,FY71&gt;0),ES5.5,"")</f>
        <v/>
      </c>
      <c r="EJ71" s="6" t="str">
        <f>IF(OR(GC71=$GC$1,GC71=$GC$3),ES5.6,"")</f>
        <v/>
      </c>
      <c r="EK71" s="38">
        <f>IF(OR(GF71="",GF71=$GF$3,GF71=$GF$4,GF71=$GF$5,GF71=$GF$6),ES5.7,"")</f>
        <v>0.1</v>
      </c>
      <c r="EL71" s="104" t="str">
        <f>IF(E71&lt;2010,"N/A",IF(COUNTIF(DH71:EK71,"&lt;1")=30,"5",IF(COUNTIF(DH71:ED71,"&lt;1")=23,"4",IF(COUNTIF(DH71:DT71,"&lt;1")=13,"3",IF(COUNTIF(DH71:DK71,"&lt;1")=4,"2","1")))))</f>
        <v>1</v>
      </c>
      <c r="EM71" s="129">
        <f>IF(EL71="N/A","N/A",IF(EL71="1",SUM(DH71:DK71)+1,IF(EL71="2",SUM(DL71:DT71)+2,IF(EL71="3",SUM(DU71:ED71)+3,IF(EL71="4",SUM(EE71:EK71)+4,5)))))</f>
        <v>1</v>
      </c>
      <c r="EN71" s="1"/>
      <c r="EO71" s="43"/>
      <c r="EP71" s="1"/>
      <c r="EQ71" s="1"/>
      <c r="ER71" s="43"/>
      <c r="ES71" s="1"/>
      <c r="ET71" s="1"/>
      <c r="EV71" s="44"/>
      <c r="FC71" s="44"/>
      <c r="FE71" s="1"/>
      <c r="FI71" s="44"/>
      <c r="FK71" s="1"/>
      <c r="FL71" s="1"/>
      <c r="FM71" s="1"/>
      <c r="FN71" s="1"/>
      <c r="FO71" s="1"/>
      <c r="FT71" s="1"/>
      <c r="FU71" s="1"/>
      <c r="FX71" s="44"/>
      <c r="FY71" s="1"/>
      <c r="FZ71" s="44"/>
      <c r="GA71" s="43"/>
      <c r="GB71" s="1"/>
      <c r="GC71" s="44"/>
      <c r="GF71" s="45"/>
      <c r="GG71" s="74" t="s">
        <v>162</v>
      </c>
      <c r="GH71" s="42">
        <f>COUNTIF(EO71:GF71,"*")</f>
        <v>0</v>
      </c>
    </row>
    <row r="72" spans="1:190" s="42" customFormat="1" x14ac:dyDescent="0.25">
      <c r="A72" s="42" t="e">
        <f>VLOOKUP(C72,Sheet1!$A$1:$B$65,2,)</f>
        <v>#N/A</v>
      </c>
      <c r="B72" s="46" t="s">
        <v>338</v>
      </c>
      <c r="C72" s="47" t="s">
        <v>339</v>
      </c>
      <c r="D72" s="47"/>
      <c r="E72" s="61">
        <v>2013</v>
      </c>
      <c r="F72" s="5" t="str">
        <f>IF(OR(ER72=$ER$1,ER72=$ER$2,ER72=$ER$3,ER72=$ER$6,ER72=$ER$7,ES72&gt;0,EW72&gt;0,EY72&gt;0,EU72&gt;0,EZ72&gt;0,FD72&gt;0,FF72&gt;0,FG72&gt;0,FI72&gt;0,FE72&gt;0),SM_2.1,"")</f>
        <v/>
      </c>
      <c r="G72" s="5" t="str">
        <f>IF(OR(EO72=$EO$4,EQ72&gt;0,ER72=$ER$1, ER72=$ER$2,ER72=$ER$3,ER72=$ER$4,ES72&gt;0,EV72&gt;0,EZ72&gt;0,FD72&gt;0,FF72&gt;0,FG72&gt;0,FI72&gt;0,FE72&gt;0),SM_2.2,"")</f>
        <v/>
      </c>
      <c r="H72" s="6" t="str">
        <f>IF(OR(EO72&gt;0,EP72&gt;0,EQ72&gt;0,ER72=$ER$1,ER72=$ER$2,ER72=$ER$3,ER72=$ER$4,ER72=$ER$6,ER72=$ER$7,ES72&gt;0,ET72&gt;0,EV72&gt;0,EZ72&gt;0,FD72&gt;0,FF72&gt;0,FG72&gt;0,FI72&gt;0,FE72&gt;0),SM_2.3,"")</f>
        <v/>
      </c>
      <c r="I72" s="38" t="str">
        <f>IF(OR(ER72=$ER$1,ER72=$ER$2,ER72=$ER$3,ER72=$ER$6,ER72=$ER$7,ES72&gt;0,EW72=$EW$2,EW72=$EW$3,EW72=$EW$4,EY72&gt;0,EU72&gt;0,EZ72&gt;0,FD72&gt;0,FF72&gt;0,FG72&gt;0,FI72&gt;0,FE72&gt;0),SM_2.4,"")</f>
        <v/>
      </c>
      <c r="J72" s="6" t="str">
        <f>IF(OR(ER72=$ER$3,EW72=$EW$2,EW72=$EW$3,EW72=$EW$4,EY72&gt;0,EU72&gt;0,EZ72&gt;0,FD72&gt;0,FF72&gt;0,FG72&gt;0,FI72&gt;0,FE72&gt;0),SM_3.1,"")</f>
        <v/>
      </c>
      <c r="K72" s="6" t="str">
        <f>IF(OR(EZ72&gt;0,FD72&gt;0,FF72&gt;0,FG72&gt;0,FI72&gt;0,FE72&gt;0),SM_3.2,"")</f>
        <v/>
      </c>
      <c r="L72" s="38" t="str">
        <f>IF(OR(ER72=$ER$1,ER72=$ER$3,ER72=$ER$6,ER72=$ER$7,EV72&gt;0,EW72=$EW$2,EW72=$EW$3,EW72=$EW$4,EY72&gt;0,EU72&gt;0,EZ72&gt;0,FD72&gt;0,FF72&gt;0,FG72&gt;0,FI72&gt;0,FE72&gt;0),SM_3.3,"")</f>
        <v/>
      </c>
      <c r="M72" s="6" t="str">
        <f>IF(OR(ES72&gt;0,EU72&gt;1),SM_4.1,"")</f>
        <v/>
      </c>
      <c r="N72" s="6" t="str">
        <f>IF(OR(EZ72&gt;0,FD72=$FD$2,FF72=$FF$2,FF72=$FF$4,FF72=$FF$6,FF72=$FF$8,FG72&gt;0,FI72&gt;0,FE72&gt;0),SM_4.2,"")</f>
        <v/>
      </c>
      <c r="O72" s="6" t="str">
        <f>IF(OR(EZ72&gt;0,FD72=$FD$2,FE72=$FE$2,FE72=$FE$4,FE72=$FE$6,FE72=$FE$8,FF72=$FF$2,FF72=$FF$4,FF72=$FF$6,FF72=$FF$8,FG72=$FG$2,FG72=$FG$4,FG72=$FG$6,FG72=$FG$8,FI72=$FI$2,FI72=$FI$4,FI72=$FI$6,FI72=$FI$8),SM_4.3,"")</f>
        <v/>
      </c>
      <c r="P72" s="6" t="str">
        <f>IF(OR(FD72&gt;0,FI72&gt;0),SM_4.4,"")</f>
        <v/>
      </c>
      <c r="Q72" s="38" t="str">
        <f>IF(OR(FQ72=$FQ$2,FQ72=$FQ$1),SM_4.5,"")</f>
        <v/>
      </c>
      <c r="R72" s="6" t="str">
        <f>IF(OR(ET72&gt;0),SM_5.1,"")</f>
        <v/>
      </c>
      <c r="S72" s="6" t="str">
        <f>IF(OR(FB72&gt;0),SM_5.2,"")</f>
        <v/>
      </c>
      <c r="T72" s="6" t="str">
        <f>IF(OR(FR72=$FR$1,FR72=$FR$2),SM_5.3,"")</f>
        <v/>
      </c>
      <c r="U72" s="38" t="str">
        <f>IF(OR(FY72&gt;0),SM_5.4,"")</f>
        <v/>
      </c>
      <c r="V72" s="94" t="str">
        <f>IF(COUNTIF(F72:U72,"&lt;1")=16,"5",IF(COUNTIF(F72:Q72,"&lt;1")=12,"4",IF(COUNTIF(F72:L72,"&lt;1")=7,"3",IF(COUNTIF(F72:I72,"&lt;1")=4,"2","1"))))</f>
        <v>1</v>
      </c>
      <c r="W72" s="129">
        <f>IF(V72="1",SUM(F72:I72)+1,IF(V72="2",SUM(J72:L72)+2,IF(V72="3",SUM(M72:Q72)+3,IF(V72="4",SUM(R72:U72)+4,5))))</f>
        <v>1</v>
      </c>
      <c r="X72" s="5" t="str">
        <f>IF(OR(EO72&gt;0,EP72&gt;0,EQ72&gt;0,ER72=$ER$1,ER72=$ER$2,ER72=$ER$3,ER72=$ER$4,ER72=$ER$6,ER72=$ER$7,ER72=$ER$8,ES72&gt;0,ET72&gt;0,EV72&gt;0,EZ72&gt;0,FD72&gt;0,FF72&gt;0,FG72&gt;0,FI72&gt;0,FE72&gt;0),SS_2.1,"")</f>
        <v/>
      </c>
      <c r="Y72" s="5" t="str">
        <f>IF(OR(EO72=$EO$1,ER72=$ER$1,ER72=$ER$6,ER72=$ER$7,ER72=$ER$8,FJ72&gt;0),SS_2.2,"")</f>
        <v/>
      </c>
      <c r="Z72" s="38" t="str">
        <f>IF(OR(FJ72&gt;0,FO72&gt;0),SS_2.3,"")</f>
        <v/>
      </c>
      <c r="AA72" s="5" t="str">
        <f>IF(OR(FN72&gt;0,FJ72=$FJ$2,FJ72=$FJ$3),SS_3.1,"")</f>
        <v/>
      </c>
      <c r="AB72" s="6" t="str">
        <f>IF(OR(FK72&gt;0),SS_3.2,"")</f>
        <v/>
      </c>
      <c r="AC72" s="38" t="str">
        <f>IF(OR(ES72&gt;0,ER72=$ER$1,ER72=$ER$4,ER72=$ER$8,FL72&gt;0),SS_3.3,"")</f>
        <v/>
      </c>
      <c r="AD72" s="6" t="str">
        <f>IF(AND(FK72&gt;0,FJ72=$FJ$2,FJ72=$FJ$3),SS_4.1,"")</f>
        <v/>
      </c>
      <c r="AE72" s="6" t="str">
        <f>IF(OR(FJ72=$FJ$2,FJ72=$FJ$3,EZ72&gt;0,FN72&gt;0),SS_4.2,"")</f>
        <v/>
      </c>
      <c r="AF72" s="6" t="str">
        <f>IF(OR(EU72&gt;0,EW72=$EW$2,EW72=$EW$3,EW72=$EW$4,EY72&gt;0,EZ72&gt;0),SS_4.3,"")</f>
        <v/>
      </c>
      <c r="AG72" s="6" t="str">
        <f>IF(OR(FJ72=$FJ$3,FQ72&gt;0,EZ72&gt;0),SS_4.4,"")</f>
        <v/>
      </c>
      <c r="AH72" s="6" t="str">
        <f>IF(OR(FE72&gt;0,FF72&gt;0,FG72&gt;0,FD72&gt;0,EZ72&gt;0,FI72&gt;0),SS_4.5,"")</f>
        <v/>
      </c>
      <c r="AI72" s="38" t="str">
        <f>IF(OR(EV72&gt;0,FZ72&gt;0,FH72&gt;0,FD72&gt;0,FI72&gt;0),SS_4.6,"")</f>
        <v/>
      </c>
      <c r="AJ72" s="5" t="str">
        <f>IF(OR(FK72=$FK$3,FZ72=$FZ$1),SS_5.1,"")</f>
        <v/>
      </c>
      <c r="AK72" s="6" t="str">
        <f>IF(OR(FZ72=$FZ$1,FZ72=$FZ$2,FZ72=$FZ$4,FZ72=$FZ$5,FZ72=$FZ$7),SS_5.2,"")</f>
        <v/>
      </c>
      <c r="AL72" s="6" t="str">
        <f>IF(OR(FZ72=$FZ$4,FY72&gt;0,ER72=$ER$8),SS_5.3,"")</f>
        <v/>
      </c>
      <c r="AM72" s="6" t="str">
        <f>IF(FP72&gt;0,SS_5.4,"")</f>
        <v/>
      </c>
      <c r="AN72" s="94" t="str">
        <f>IF(COUNTIF(X72:AM72,"&lt;1")=16,"5",IF(COUNTIF(X72:AI72,"&lt;1")=12,"4",IF(COUNTIF(X72:AC72,"&lt;1")=6,"3",IF(COUNTIF(X72:Z72,"&lt;1")=3,"2","1"))))</f>
        <v>1</v>
      </c>
      <c r="AO72" s="129">
        <f>IF(AN72="1",SUM(X72:Z72)+1,IF(AN72="2",SUM(AA72:AC72)+2,IF(AN72="3",SUM(AD72:AI72)+3,IF(AN72="4",SUM(AJ72:AM72)+4,5))))</f>
        <v>1</v>
      </c>
      <c r="AP72" s="5" t="str">
        <f>IF(OR(ES72&gt;0,ER72=$ER$1,EO72&gt;0,EP72&gt;0,EQ72&gt;0,EU72&gt;0,EV72&gt;0,FV72&gt;0,FD72&gt;0),CM2.1,"")</f>
        <v/>
      </c>
      <c r="AQ72" s="6" t="str">
        <f>IF(OR(ES72&gt;0,ER72=$ER$1,ER72=$ER$5,ER72=$ER$3,ER72=$ER$8,ER72=$ER$9,FS72=$FS$3,FS72=$FS$4),CM2.2,"")</f>
        <v/>
      </c>
      <c r="AR72" s="6" t="str">
        <f>IF(OR(ES72&gt;0,ER72&gt;0,FV72&gt;0),CM2.3,"")</f>
        <v/>
      </c>
      <c r="AS72" s="38" t="str">
        <f>IF(OR(ES72&gt;0,ER72=$ER$1,ER72=$ER$3,ER72=$ER$8,ER72=$ER$9,FT72&gt;0),CM2.4,"")</f>
        <v/>
      </c>
      <c r="AT72" s="6" t="str">
        <f>IF(OR(FS72&gt;0),CM3.1,"")</f>
        <v/>
      </c>
      <c r="AU72" s="6" t="str">
        <f>IF(ER72=$ER$9,CM3.2,"")</f>
        <v/>
      </c>
      <c r="AV72" s="6" t="str">
        <f>IF(OR(FS72=$FS$3,FS72=$FS$4),CM3.3,"")</f>
        <v/>
      </c>
      <c r="AW72" s="6" t="str">
        <f>IF(OR(FQ72=$FQ$1,FQ72=$FQ$4,FR72=$FR$1,FR72=$FR$4),CM3.4,"")</f>
        <v/>
      </c>
      <c r="AX72" s="38" t="str">
        <f>IF(OR(FZ72=$FZ$1,FZ72=$FZ$2,FT72=$FT$3,FT72=$FT$2),CM3.5,"")</f>
        <v/>
      </c>
      <c r="AY72" s="6" t="str">
        <f>IF(OR(FS72&gt;0),CM4.1,"")</f>
        <v/>
      </c>
      <c r="AZ72" s="6" t="str">
        <f>IF(OR(FV72=$FV$2),CM4.2,"")</f>
        <v/>
      </c>
      <c r="BA72" s="38" t="str">
        <f>IF(OR(FZ72&gt;0,FT72=$FT$3),CM4.3,"")</f>
        <v/>
      </c>
      <c r="BB72" s="6" t="str">
        <f>IF(OR(FT72=$FT$3,FV72=$FV$3),CM5.1,"")</f>
        <v/>
      </c>
      <c r="BC72" s="6" t="str">
        <f>IF(OR(AND(FX72&gt;0,FQ72=$FQ$4), AND(FX72&gt;0,FQ72=$FQ$1)),CM5.2,"")</f>
        <v/>
      </c>
      <c r="BD72" s="6" t="str">
        <f>IF(OR(FZ72&gt;0),CM5.3,"")</f>
        <v/>
      </c>
      <c r="BE72" s="38" t="str">
        <f>IF(FU72=$FU$2,CM5.4,"")</f>
        <v/>
      </c>
      <c r="BF72" s="94" t="str">
        <f>IF(COUNTIF(AP72:BE72,"&lt;1")=16,"5",IF(COUNTIF(AP72:BA72,"&lt;1")=12,"4",IF(COUNTIF(AP72:AX72,"&lt;1")=9,"3",IF(COUNTIF(AP72:AS72,"&lt;1")=4,"2","1"))))</f>
        <v>1</v>
      </c>
      <c r="BG72" s="129">
        <f>IF(BF72="1",SUM(AP72:AS72)+1,IF(BF72="2",SUM(AT72:AX72)+2,IF(BF72="3",SUM(AY72:BA72)+3,IF(BF72="4",SUM(BB72:BE72)+4,5))))</f>
        <v>1</v>
      </c>
      <c r="BH72" s="5" t="str">
        <f>IF(OR(ER72=$ER$1,ER72=$ER$6,ER72=$ER$7,ER72=$ER$9,ES72&gt;0,EX72&gt;0,FD72&gt;0,FZ72&gt;0,EW72&gt;0,EY72&gt;0,EZ72&gt;0,EV72&gt;0,EU72&gt;0,FE72&gt;0,FF72&gt;0,FG72&gt;0,FI72&gt;0),SRM2.1,"")</f>
        <v/>
      </c>
      <c r="BI72" s="5" t="str">
        <f>IF(OR(FD72&gt;0,FZ72&gt;0,ER72=$ER$7,EW72&gt;0,EX72&gt;0,EY72&gt;0,EZ72&gt;0,FE72&gt;0,FF72&gt;0,FG72&gt;0,FI72&gt;0),SRM2.2,"")</f>
        <v/>
      </c>
      <c r="BJ72" s="6" t="str">
        <f>IF(OR(FX72&gt;0,FZ72&gt;0),SRM2.3,"")</f>
        <v/>
      </c>
      <c r="BK72" s="6" t="str">
        <f>IF(OR(FF72&gt;0,FD72&gt;0,FE72&gt;0,FZ72&gt;0,FG72&gt;0,FI72&gt;0),SRM2.4,"")</f>
        <v/>
      </c>
      <c r="BL72" s="39" t="str">
        <f>IF(OR(FD72&gt;0,FZ72&gt;0,ER72=$ER$7,FE72&gt;0,FF72&gt;0,FG72&gt;0,FI72&gt;0,FP72&gt;0),SRM3.1,"")</f>
        <v/>
      </c>
      <c r="BM72" s="6" t="str">
        <f>IF(OR(FD72&gt;0,FZ72&gt;0,ER72=$ER$7,EW72=$EW$2,EW72=$EW$3,EW72=$EW$4,EX72&gt;0,EY72&gt;0,EZ72&gt;0,FE72&gt;0,FF72&gt;0,FG72&gt;0,FI72&gt;0),SRM3.2,"")</f>
        <v/>
      </c>
      <c r="BN72" s="6" t="str">
        <f>IF(OR(FP72&gt;0,FZ72&gt;0),SRM3.3,"")</f>
        <v/>
      </c>
      <c r="BO72" s="40" t="str">
        <f>IF(OR(FZ72&gt;1),SRM4.1,"")</f>
        <v/>
      </c>
      <c r="BP72" s="6" t="str">
        <f>IF(OR(ER72=$ER$8,ER72=$ER$9,EV72&gt;0,FQ72&gt;0,FR72&gt;0),SRM4.2,"")</f>
        <v/>
      </c>
      <c r="BQ72" s="6" t="str">
        <f>IF(OR(FW72&gt;0),SRM4.3,"")</f>
        <v/>
      </c>
      <c r="BR72" s="40" t="str">
        <f>IF(OR(GD72&gt;0,GE72&gt;0),SRM5.1,"")</f>
        <v/>
      </c>
      <c r="BS72" s="6" t="str">
        <f>IF(OR(ER72=$ER$8,ER72=$ER$9,FZ72&gt;0),SRM5.2,"")</f>
        <v/>
      </c>
      <c r="BT72" s="6" t="str">
        <f>IF(OR(ER72=$ER$8,ER72=$ER$9,FY72&gt;0,FZ72&gt;0),SRM5.3,"")</f>
        <v/>
      </c>
      <c r="BU72" s="94" t="str">
        <f>IF(COUNTIF(BH72:BT72,"&lt;1")=13,"5",IF(COUNTIF(BH72:BQ72,"&lt;1")=10,"4",IF(COUNTIF(BH72:BN72,"&lt;1")=7,"3",IF(COUNTIF(BH72:BK72,"&lt;1")=4,"2","1"))))</f>
        <v>1</v>
      </c>
      <c r="BV72" s="129">
        <f>IF(BU72="1",SUM(BH72:BK72)+1,IF(BU72="2",SUM(BL72:BN72)+2,IF(BU72="3",SUM(BO72:BQ72)+3,IF(BU72="4",SUM(BR72:BT72)+4,5))))</f>
        <v>1</v>
      </c>
      <c r="BW72" s="41" t="str">
        <f>IF(OR(EY72=$EY$1,EY72=$EY$4,EY72=$EY$5,EY72=$EY$6,EY72=$EY$7,EZ72&gt;0,FF72=$FF$1,FF72=$FF$2,FF72=$FF$5,FF72=$FF$6,FG72=$FG$1,FG72=$FG$2,FG72=$FG$5,FG72=$FG$6),LHR2.1,"")</f>
        <v/>
      </c>
      <c r="BX72" s="6" t="str">
        <f>IF(OR(FB72=$FB$1,FB72=$FB$2,FB72=$FB$5,FB72=$FB$6,EZ72&gt;0),LHR2.2,"")</f>
        <v/>
      </c>
      <c r="BY72" s="6" t="str">
        <f>IF(OR(EY72=$EY$1,EY72=$EY$4,EY72=$EY$5,EY72=$EY$6,EY72=$EY$7,EZ72&gt;0,FF72=$FF$1,FF72=$FF$2,FF72=$FF$5,FF72=$FF$6,FG72=$FG$1,FG72=$FG$2,FG72=$FG$5,FG72=$FG$6),LHR2.3,"")</f>
        <v/>
      </c>
      <c r="BZ72" s="6" t="str">
        <f>IF(OR(EY72=$EY$1,EY72=$EY$4,EY72=$EY$5,EY72=$EY$6,EY72=$EY$7,EZ72&gt;0,FF72=$FF$1,FF72=$FF$2,FF72=$FF$5,FF72=$FF$6,FG72=$FG$1,FG72=$FG$2,FG72=$FG$5,FG72=$FG$6),LHR2.4,"")</f>
        <v/>
      </c>
      <c r="CA72" s="40" t="str">
        <f>IF(OR(EY72=$EY$1,EY72=$EY$5,EY72=$EY$6,EY72=$EY$7,EZ72&gt;0,FF72=$FF$1,FF72=$FF$2,FF72=$FF$5,FF72=$FF$6,FG72=$FG$1,FG72=$FG$2,FG72=$FG$5,FG72=$FG$6),LHR3.1,"")</f>
        <v/>
      </c>
      <c r="CB72" s="6" t="str">
        <f>IF(OR(FB72=$FB$1,FB72=$FB$5,EZ72&gt;0),LHR3.2,"")</f>
        <v/>
      </c>
      <c r="CC72" s="6" t="str">
        <f>IF(OR(FB72=$FB$1,FB72=$FB$2,FB72=$FB$5,FB72=$FB$6,EZ72&gt;0),LHR3.3,"")</f>
        <v/>
      </c>
      <c r="CD72" s="6" t="str">
        <f>IF(OR(EZ72&gt;0,GA72=$GA$1,FF72=$FF$5,FF72=$FF$6,FF72=$FF$1,FF72=$FF$2,GA72=$GA$2,GA72=$GA$3,GA72=$GA$4),LHR3.4,"")</f>
        <v/>
      </c>
      <c r="CE72" s="6" t="str">
        <f>IF(OR(EZ72&gt;0,GB72=$GB$1,FG72=$FG$5,FG72=$FG$6,FG72=$FG$1,FG72=$FG$2,GB72=$GB$2,GB72=$GB$3,GB72=$GB$4),LHR3.5,"")</f>
        <v/>
      </c>
      <c r="CF72" s="6" t="str">
        <f>IF(OR(EY72=$EY$1,EY72=$EY$4,EY72=$EY$5,EY72=$EY$6,EY72=$EY$7,EZ72&gt;0),LHR3.6,"")</f>
        <v/>
      </c>
      <c r="CG72" s="6" t="str">
        <f>IF(OR(EZ72&gt;0,FC72=$FC$1,FC72=$FC$2,FC72=$FC$3,FC72=$FC$4),LHR3.7,"")</f>
        <v/>
      </c>
      <c r="CH72" s="6" t="str">
        <f>IF(OR(GD72=$GD$1,GD72=$GD$3,EZ72&gt;0),LHR3.8,"")</f>
        <v/>
      </c>
      <c r="CI72" s="6" t="str">
        <f>IF(OR(EZ72&gt;0,FF72=$FF$2,FF72=$FF$6,FE72=$FE$2,FE72=$FE$6,FI72=$FI$2,FI72=$FI$6,FG72=$FG$2,FG72=$FG$6),LHR3.9,"")</f>
        <v/>
      </c>
      <c r="CJ72" s="6" t="str">
        <f>IF(OR(EZ72&gt;0,FA72&gt;0),LHR3.10,"")</f>
        <v/>
      </c>
      <c r="CK72" s="40" t="str">
        <f>IF(OR(EY72=$EY$1,EY72=$EY$6,EY72=$EY$7,EZ72&gt;0,FF72=$FF$1,FF72=$FF$2,FF72=$FF$5,FF72=$FF$6,FG72=$FG$1,FG72=$FG$2,FG72=$FG$5,FG72=$FG$6),LHR4.1,"")</f>
        <v/>
      </c>
      <c r="CL72" s="6" t="str">
        <f>IF(OR(FB72=$FB$1,FB72=$FB$5,EZ72&gt;0),LHR4.2,"")</f>
        <v/>
      </c>
      <c r="CM72" s="6" t="str">
        <f>IF(OR(EZ72&gt;0,GA72=$GA$2,GA72=$GA$4),LHR4.3,"")</f>
        <v/>
      </c>
      <c r="CN72" s="6" t="str">
        <f>IF(OR(EZ72&gt;0,GB72=$GB$2,GB72=$GB$4),LHR4.4,"")</f>
        <v/>
      </c>
      <c r="CO72" s="6" t="str">
        <f>IF(OR(EZ72&gt;0,FC72=$FC$1,FC72=$FC$3,FC72=$FC$4),LHR4.5,"")</f>
        <v/>
      </c>
      <c r="CP72" s="6" t="str">
        <f>IF(OR(GE72=$GE$1,GE72=$GE$2,GE72=$GE$4,GE72=$GE$5),LHR4.6,"")</f>
        <v/>
      </c>
      <c r="CQ72" s="6" t="str">
        <f>IF(OR(EZ72&gt;0,FF72=$FF$2,FF72=$FF$6,FE72=$FE$2,FE72=$FE$6,FI72=$FI$2,FI72=$FI$6,FG72=$FG$2,FG72=$FG$6),LHR4.7,"")</f>
        <v/>
      </c>
      <c r="CR72" s="6" t="str">
        <f>IF(OR(EZ72&gt;0,FG72=$FG$1,FG72=$FG$2,FG72=$FG$5,FG72=$FG$6),LHR4.8,"")</f>
        <v/>
      </c>
      <c r="CS72" s="6" t="str">
        <f>IF(OR(FE72=$FE$1,FE72=$FE$2,FE72=$FE$5,FE72=$FE$6),LHR4.9,"")</f>
        <v/>
      </c>
      <c r="CT72" s="6" t="str">
        <f>IF(OR(FM72=$FM$1,FM72=$FM$3,EZ72&gt;0),LHR4.10,"")</f>
        <v/>
      </c>
      <c r="CU72" s="6" t="str">
        <f>IF(OR(GF72=$GF$2,GF72=$GF$6),LHR4.11,"")</f>
        <v/>
      </c>
      <c r="CV72" s="6" t="str">
        <f>IF(OR(EO72=$EO$1,EO72=$EO$3),LHR4.12,"")</f>
        <v/>
      </c>
      <c r="CW72" s="40" t="str">
        <f>IF(OR(EY72=$EY$1,EY72=$EY$7,EZ72&gt;0,FF72=$FF$1,FF72=$FF$2,FF72=$FF$5,FF72=$FF$6,FG72=$FG$1,FG72=$FG$2,FG72=$FG$5,FG72=$FG$6),LHR5.1,"")</f>
        <v/>
      </c>
      <c r="CX72" s="6" t="str">
        <f>IF(AND(FZ72&gt;0,OR(EY72=$EY$1,EY72=$EY$4,EY72=$EY$5,EY72=$EY$6,EY72=$EY$7)),LHR5.2,"")</f>
        <v/>
      </c>
      <c r="CY72" s="6" t="str">
        <f>IF(OR(EZ72&gt;0,FC72=$FC$1,FC72=$FC$4),LHR5.3,"")</f>
        <v/>
      </c>
      <c r="CZ72" s="6" t="str">
        <f>IF(OR(GE72=$GE$1,GE72=$GE$3,GE72=$GE$4,GE72=$GE$6),LHR5.4,"")</f>
        <v/>
      </c>
      <c r="DA72" s="6" t="str">
        <f>IF(OR(EZ72&gt;0,FF72=$FF$2,FF72=$FF$6,FE72=$FE$2,FE72=$FE$6,FI72=$FI$2,FI72=$FI$6,FG72=$FG$2,FG72=$FG$6),LHR5.5,"")</f>
        <v/>
      </c>
      <c r="DB72" s="6" t="str">
        <f>IF(OR(FG72=$FG$2,FG72=$FG$6),LHR5.6,"")</f>
        <v/>
      </c>
      <c r="DC72" s="6" t="str">
        <f>IF(OR(FI72=$FI$1,FI72=$FI$2,FI72=$FI$5,FI72=$FI$6,FY72&gt;0),LHR5.7,"")</f>
        <v/>
      </c>
      <c r="DD72" s="6" t="str">
        <f>IF(OR(GC72=$GC$1,GC72=$GC$2),LHR5.8,"")</f>
        <v/>
      </c>
      <c r="DE72" s="38">
        <f>IF(OR(GF72="",GF72=$GF$3,GF72=$GF$4,GF72=$GF$7,GF72=$GF$8),LHR5.9,"")</f>
        <v>0.05</v>
      </c>
      <c r="DF72" s="7" t="str">
        <f>IF(E72&lt;2009,"N/A",IF(COUNTIF(BW72:DE72,"&lt;1")=35,"5",IF(COUNTIF(BW72:CV72,"&lt;1")=26,"4",IF(COUNTIF(BW72:CJ72,"&lt;1")=14,"3",IF(COUNTIF(BW72:BZ72,"&lt;1")=4,"2","1")))))</f>
        <v>1</v>
      </c>
      <c r="DG72" s="129">
        <f>IF(DF72="N/A","N/A",IF(DF72="1",SUM(BW72:BZ72)+1,IF(DF72="2",SUM(CA72:CJ72)+2,IF(DF72="3",SUM(CK72:CV72)+3,IF(DF72="4",SUM(CW72:DE72)+4,5)))))</f>
        <v>1</v>
      </c>
      <c r="DH72" s="41" t="str">
        <f>IF(OR(EY72=$EY$1,EY72=$EY$8,EZ72&gt;0,FF72=$FF$1,FF72=$FF$2,FF72=$FF$7,FF72=$FF$8,FG72=$FG$1,FG72=$FG$2,FG72=$FG$7,FG72=$FG$8),ES2.1,"")</f>
        <v/>
      </c>
      <c r="DI72" s="6" t="str">
        <f>IF(OR(FB72=$FB$1,FB72=$FB$2,FB72=$FB$7,FB72=$FB$8,EZ72&gt;0),ES2.2,"")</f>
        <v/>
      </c>
      <c r="DJ72" s="6" t="str">
        <f>IF(OR(EY72=$EY$1,EY72=$EY$8,EZ72&gt;0,FF72=$FF$1,FF72=$FF$2,FF72=$FF$7,FF72=$FF$8,FG72=$FG$1,FG72=$FG$2,FG72=$FG$7,FG72=$FG$8),ES2.3,"")</f>
        <v/>
      </c>
      <c r="DK72" s="6" t="str">
        <f>IF(OR(EY72=$EY$1,EY72=$EY$8,EZ72&gt;0,FF72=$FF$1,FF72=$FF$2,FF72=$FF$7,FF72=$FF$8,FG72=$FG$1,FG72=$FG$2,FG72=$FG$7,FG72=$FG$8),ES2.4,"")</f>
        <v/>
      </c>
      <c r="DL72" s="40" t="str">
        <f>IF(OR(FB72=$FB$1,FB72=$FB$7,EZ72&gt;0),ES3.1,"")</f>
        <v/>
      </c>
      <c r="DM72" s="6" t="str">
        <f>IF(OR(FB72=$FB$1,FB72=$FB$2,FB72=$FB$7,FB72=$FB$8,EZ72&gt;0),ES3.2,"")</f>
        <v/>
      </c>
      <c r="DN72" s="6" t="str">
        <f>IF(OR(EZ72&gt;0,FF72=$FF$1,FF72=$FF$2,FF72=$FF$7,FF72=$FF$8,GA72=$GA$1,GA72=$GA$2,GA72=$GA$5,GA72=$GA$6),ES3.3,"")</f>
        <v/>
      </c>
      <c r="DO72" s="6" t="str">
        <f>IF(OR(EZ72&gt;0,FG72=$FG$1,FG72=$FG$2,FG72=$FG$7,FG72=$FG$8,GB72=$GB$1,GB72=$GB$2,GB72=$GB$5,GB72=$GB$6),ES3.4,"")</f>
        <v/>
      </c>
      <c r="DP72" s="6" t="str">
        <f>IF(OR(EY72=$EY$1,EY72=$EY$8,EZ72&gt;0),ES3.5,"")</f>
        <v/>
      </c>
      <c r="DQ72" s="6" t="str">
        <f>IF(OR(EZ72&gt;0,FC72=$FC$1,FC72=$FC$5),ES3.6,"")</f>
        <v/>
      </c>
      <c r="DR72" s="6" t="str">
        <f>IF(OR(GD72=$GD$1,GD72=$GD$4,EZ72&gt;0),ES3.7,"")</f>
        <v/>
      </c>
      <c r="DS72" s="6" t="str">
        <f>IF(OR(EZ72&gt;0,FF72=$FF$2,FF72=$FF$8,FE72=$FE$2,FE72=$FE$8,FI72=$FI$2,FI72=$FI$8,FG72=$FG$2,FG72=$FG$8),ES3.8,"")</f>
        <v/>
      </c>
      <c r="DT72" s="6" t="str">
        <f>IF(OR(EZ72&gt;0),ES3.9,"")</f>
        <v/>
      </c>
      <c r="DU72" s="40" t="str">
        <f>IF(OR(FB72=$FB$1,FB72=$FB$7,EZ72&gt;0),ES4.1,"")</f>
        <v/>
      </c>
      <c r="DV72" s="6" t="str">
        <f>IF(OR(EZ72&gt;0,GA72=$GA$2,GA72=$GA$6),ES4.2,"")</f>
        <v/>
      </c>
      <c r="DW72" s="6" t="str">
        <f>IF(OR(EZ72&gt;0,GB72=$GB$2,GB72=$GB$6),ES4.3,"")</f>
        <v/>
      </c>
      <c r="DX72" s="6" t="str">
        <f>IF(OR(GE72=$GE$1,GE72=$GE$2,GE72=$GE$7,GE72=$GE$8),ES4.4,"")</f>
        <v/>
      </c>
      <c r="DY72" s="6" t="str">
        <f>IF(OR(EZ72&gt;0,FF72=$FF$2,FF72=$FF$8,FE72=$FE$2,FE72=$FE$8,FI72=$FI$2,FI72=$FI$8,FG72=$FG$2,FG72=$FG$8),ES4.5,"")</f>
        <v/>
      </c>
      <c r="DZ72" s="6" t="str">
        <f>IF(OR(EZ72&gt;0,FG72=$FG$1,FG72=$FG$2,FG72=$FG$7,FG72=$FG$8),ES4.6,"")</f>
        <v/>
      </c>
      <c r="EA72" s="6" t="str">
        <f>IF(OR(FE72=$FE$1,FE72=$FE$2,FE72=$FE$7,FE72=$FE$8),ES4.7,"")</f>
        <v/>
      </c>
      <c r="EB72" s="6" t="str">
        <f>IF(OR(FM72=$FM$1,FM72=$FM$4,EZ72&gt;0),ES4.8,"")</f>
        <v/>
      </c>
      <c r="EC72" s="6" t="str">
        <f>IF(OR(GF72=$GF$2,GF72=$GF$8),ES4.9,"")</f>
        <v/>
      </c>
      <c r="ED72" s="6" t="str">
        <f>IF(OR(EO72=$EO$1,EO72=$EO$3),ES4.10,"")</f>
        <v/>
      </c>
      <c r="EE72" s="40" t="str">
        <f>IF(OR(AND(FZ72&gt;0,EY72=$EY$1), AND(FZ72&gt;0,EY72=$EY$8)),ES5.1,"")</f>
        <v/>
      </c>
      <c r="EF72" s="6" t="str">
        <f>IF(OR(GE72=$GE$1,GE72=$GE$3,GE72=$GE$7,GE72=$GE$9),ES5.2,"")</f>
        <v/>
      </c>
      <c r="EG72" s="6" t="str">
        <f>IF(OR(EZ72&gt;0,FF72=$FF$2,FF72=$FF$8,FE72=$FE$2,FE72=$FE$8,FI72=$FI$2,FI72=$FI$8,FG72=$FG$2,FG72=$FG$8),ES5.3,"")</f>
        <v/>
      </c>
      <c r="EH72" s="6" t="str">
        <f>IF(OR(FG72=$FG$2,FG72=$FG$8),ES5.4,"")</f>
        <v/>
      </c>
      <c r="EI72" s="6" t="str">
        <f>IF(OR(FI72=$FI$1,FI72=$FI$2,FI72=$FI$7,FI72=$FI$8,FY72&gt;0),ES5.5,"")</f>
        <v/>
      </c>
      <c r="EJ72" s="6" t="str">
        <f>IF(OR(GC72=$GC$1,GC72=$GC$3),ES5.6,"")</f>
        <v/>
      </c>
      <c r="EK72" s="38">
        <f>IF(OR(GF72="",GF72=$GF$3,GF72=$GF$4,GF72=$GF$5,GF72=$GF$6),ES5.7,"")</f>
        <v>0.1</v>
      </c>
      <c r="EL72" s="104" t="str">
        <f>IF(E72&lt;2010,"N/A",IF(COUNTIF(DH72:EK72,"&lt;1")=30,"5",IF(COUNTIF(DH72:ED72,"&lt;1")=23,"4",IF(COUNTIF(DH72:DT72,"&lt;1")=13,"3",IF(COUNTIF(DH72:DK72,"&lt;1")=4,"2","1")))))</f>
        <v>1</v>
      </c>
      <c r="EM72" s="129">
        <f>IF(EL72="N/A","N/A",IF(EL72="1",SUM(DH72:DK72)+1,IF(EL72="2",SUM(DL72:DT72)+2,IF(EL72="3",SUM(DU72:ED72)+3,IF(EL72="4",SUM(EE72:EK72)+4,5)))))</f>
        <v>1</v>
      </c>
      <c r="EN72" s="1"/>
      <c r="EO72" s="43"/>
      <c r="EP72" s="1"/>
      <c r="EQ72" s="1"/>
      <c r="ER72" s="43"/>
      <c r="ES72" s="1"/>
      <c r="ET72" s="1"/>
      <c r="EV72" s="44"/>
      <c r="FC72" s="44"/>
      <c r="FE72" s="1"/>
      <c r="FI72" s="44"/>
      <c r="FK72" s="1"/>
      <c r="FL72" s="1"/>
      <c r="FM72" s="1"/>
      <c r="FN72" s="1"/>
      <c r="FO72" s="1"/>
      <c r="FT72" s="1"/>
      <c r="FU72" s="1"/>
      <c r="FX72" s="44"/>
      <c r="FY72" s="1"/>
      <c r="FZ72" s="44"/>
      <c r="GA72" s="43"/>
      <c r="GB72" s="1"/>
      <c r="GC72" s="44"/>
      <c r="GF72" s="45"/>
      <c r="GG72" s="74" t="s">
        <v>162</v>
      </c>
      <c r="GH72" s="42">
        <f>COUNTIF(EO72:GF72,"*")</f>
        <v>0</v>
      </c>
    </row>
    <row r="73" spans="1:190" s="42" customFormat="1" x14ac:dyDescent="0.25">
      <c r="A73" s="42" t="e">
        <f>VLOOKUP(C73,Sheet1!$A$1:$B$65,2,)</f>
        <v>#N/A</v>
      </c>
      <c r="B73" s="46" t="s">
        <v>340</v>
      </c>
      <c r="C73" s="47" t="s">
        <v>214</v>
      </c>
      <c r="D73" s="47"/>
      <c r="E73" s="60">
        <v>2013</v>
      </c>
      <c r="F73" s="5" t="str">
        <f>IF(OR(ER73=$ER$1,ER73=$ER$2,ER73=$ER$3,ER73=$ER$6,ER73=$ER$7,ES73&gt;0,EW73&gt;0,EY73&gt;0,EU73&gt;0,EZ73&gt;0,FD73&gt;0,FF73&gt;0,FG73&gt;0,FI73&gt;0,FE73&gt;0),SM_2.1,"")</f>
        <v/>
      </c>
      <c r="G73" s="5" t="str">
        <f>IF(OR(EO73=$EO$4,EQ73&gt;0,ER73=$ER$1, ER73=$ER$2,ER73=$ER$3,ER73=$ER$4,ES73&gt;0,EV73&gt;0,EZ73&gt;0,FD73&gt;0,FF73&gt;0,FG73&gt;0,FI73&gt;0,FE73&gt;0),SM_2.2,"")</f>
        <v/>
      </c>
      <c r="H73" s="6" t="str">
        <f>IF(OR(EO73&gt;0,EP73&gt;0,EQ73&gt;0,ER73=$ER$1,ER73=$ER$2,ER73=$ER$3,ER73=$ER$4,ER73=$ER$6,ER73=$ER$7,ES73&gt;0,ET73&gt;0,EV73&gt;0,EZ73&gt;0,FD73&gt;0,FF73&gt;0,FG73&gt;0,FI73&gt;0,FE73&gt;0),SM_2.3,"")</f>
        <v/>
      </c>
      <c r="I73" s="38" t="str">
        <f>IF(OR(ER73=$ER$1,ER73=$ER$2,ER73=$ER$3,ER73=$ER$6,ER73=$ER$7,ES73&gt;0,EW73=$EW$2,EW73=$EW$3,EW73=$EW$4,EY73&gt;0,EU73&gt;0,EZ73&gt;0,FD73&gt;0,FF73&gt;0,FG73&gt;0,FI73&gt;0,FE73&gt;0),SM_2.4,"")</f>
        <v/>
      </c>
      <c r="J73" s="6" t="str">
        <f>IF(OR(ER73=$ER$3,EW73=$EW$2,EW73=$EW$3,EW73=$EW$4,EY73&gt;0,EU73&gt;0,EZ73&gt;0,FD73&gt;0,FF73&gt;0,FG73&gt;0,FI73&gt;0,FE73&gt;0),SM_3.1,"")</f>
        <v/>
      </c>
      <c r="K73" s="6" t="str">
        <f>IF(OR(EZ73&gt;0,FD73&gt;0,FF73&gt;0,FG73&gt;0,FI73&gt;0,FE73&gt;0),SM_3.2,"")</f>
        <v/>
      </c>
      <c r="L73" s="38" t="str">
        <f>IF(OR(ER73=$ER$1,ER73=$ER$3,ER73=$ER$6,ER73=$ER$7,EV73&gt;0,EW73=$EW$2,EW73=$EW$3,EW73=$EW$4,EY73&gt;0,EU73&gt;0,EZ73&gt;0,FD73&gt;0,FF73&gt;0,FG73&gt;0,FI73&gt;0,FE73&gt;0),SM_3.3,"")</f>
        <v/>
      </c>
      <c r="M73" s="6" t="str">
        <f>IF(OR(ES73&gt;0,EU73&gt;1),SM_4.1,"")</f>
        <v/>
      </c>
      <c r="N73" s="6" t="str">
        <f>IF(OR(EZ73&gt;0,FD73=$FD$2,FF73=$FF$2,FF73=$FF$4,FF73=$FF$6,FF73=$FF$8,FG73&gt;0,FI73&gt;0,FE73&gt;0),SM_4.2,"")</f>
        <v/>
      </c>
      <c r="O73" s="6" t="str">
        <f>IF(OR(EZ73&gt;0,FD73=$FD$2,FE73=$FE$2,FE73=$FE$4,FE73=$FE$6,FE73=$FE$8,FF73=$FF$2,FF73=$FF$4,FF73=$FF$6,FF73=$FF$8,FG73=$FG$2,FG73=$FG$4,FG73=$FG$6,FG73=$FG$8,FI73=$FI$2,FI73=$FI$4,FI73=$FI$6,FI73=$FI$8),SM_4.3,"")</f>
        <v/>
      </c>
      <c r="P73" s="6" t="str">
        <f>IF(OR(FD73&gt;0,FI73&gt;0),SM_4.4,"")</f>
        <v/>
      </c>
      <c r="Q73" s="38" t="str">
        <f>IF(OR(FQ73=$FQ$2,FQ73=$FQ$1),SM_4.5,"")</f>
        <v/>
      </c>
      <c r="R73" s="6" t="str">
        <f>IF(OR(ET73&gt;0),SM_5.1,"")</f>
        <v/>
      </c>
      <c r="S73" s="6" t="str">
        <f>IF(OR(FB73&gt;0),SM_5.2,"")</f>
        <v/>
      </c>
      <c r="T73" s="6" t="str">
        <f>IF(OR(FR73=$FR$1,FR73=$FR$2),SM_5.3,"")</f>
        <v/>
      </c>
      <c r="U73" s="38" t="str">
        <f>IF(OR(FY73&gt;0),SM_5.4,"")</f>
        <v/>
      </c>
      <c r="V73" s="94" t="str">
        <f>IF(COUNTIF(F73:U73,"&lt;1")=16,"5",IF(COUNTIF(F73:Q73,"&lt;1")=12,"4",IF(COUNTIF(F73:L73,"&lt;1")=7,"3",IF(COUNTIF(F73:I73,"&lt;1")=4,"2","1"))))</f>
        <v>1</v>
      </c>
      <c r="W73" s="129">
        <f>IF(V73="1",SUM(F73:I73)+1,IF(V73="2",SUM(J73:L73)+2,IF(V73="3",SUM(M73:Q73)+3,IF(V73="4",SUM(R73:U73)+4,5))))</f>
        <v>1</v>
      </c>
      <c r="X73" s="5" t="str">
        <f>IF(OR(EO73&gt;0,EP73&gt;0,EQ73&gt;0,ER73=$ER$1,ER73=$ER$2,ER73=$ER$3,ER73=$ER$4,ER73=$ER$6,ER73=$ER$7,ER73=$ER$8,ES73&gt;0,ET73&gt;0,EV73&gt;0,EZ73&gt;0,FD73&gt;0,FF73&gt;0,FG73&gt;0,FI73&gt;0,FE73&gt;0),SS_2.1,"")</f>
        <v/>
      </c>
      <c r="Y73" s="5" t="str">
        <f>IF(OR(EO73=$EO$1,ER73=$ER$1,ER73=$ER$6,ER73=$ER$7,ER73=$ER$8,FJ73&gt;0),SS_2.2,"")</f>
        <v/>
      </c>
      <c r="Z73" s="38" t="str">
        <f>IF(OR(FJ73&gt;0,FO73&gt;0),SS_2.3,"")</f>
        <v/>
      </c>
      <c r="AA73" s="5" t="str">
        <f>IF(OR(FN73&gt;0,FJ73=$FJ$2,FJ73=$FJ$3),SS_3.1,"")</f>
        <v/>
      </c>
      <c r="AB73" s="6" t="str">
        <f>IF(OR(FK73&gt;0),SS_3.2,"")</f>
        <v/>
      </c>
      <c r="AC73" s="38" t="str">
        <f>IF(OR(ES73&gt;0,ER73=$ER$1,ER73=$ER$4,ER73=$ER$8,FL73&gt;0),SS_3.3,"")</f>
        <v/>
      </c>
      <c r="AD73" s="6" t="str">
        <f>IF(AND(FK73&gt;0,FJ73=$FJ$2,FJ73=$FJ$3),SS_4.1,"")</f>
        <v/>
      </c>
      <c r="AE73" s="6" t="str">
        <f>IF(OR(FJ73=$FJ$2,FJ73=$FJ$3,EZ73&gt;0,FN73&gt;0),SS_4.2,"")</f>
        <v/>
      </c>
      <c r="AF73" s="6" t="str">
        <f>IF(OR(EU73&gt;0,EW73=$EW$2,EW73=$EW$3,EW73=$EW$4,EY73&gt;0,EZ73&gt;0),SS_4.3,"")</f>
        <v/>
      </c>
      <c r="AG73" s="6" t="str">
        <f>IF(OR(FJ73=$FJ$3,FQ73&gt;0,EZ73&gt;0),SS_4.4,"")</f>
        <v/>
      </c>
      <c r="AH73" s="6" t="str">
        <f>IF(OR(FE73&gt;0,FF73&gt;0,FG73&gt;0,FD73&gt;0,EZ73&gt;0,FI73&gt;0),SS_4.5,"")</f>
        <v/>
      </c>
      <c r="AI73" s="38" t="str">
        <f>IF(OR(EV73&gt;0,FZ73&gt;0,FH73&gt;0,FD73&gt;0,FI73&gt;0),SS_4.6,"")</f>
        <v/>
      </c>
      <c r="AJ73" s="5" t="str">
        <f>IF(OR(FK73=$FK$3,FZ73=$FZ$1),SS_5.1,"")</f>
        <v/>
      </c>
      <c r="AK73" s="6" t="str">
        <f>IF(OR(FZ73=$FZ$1,FZ73=$FZ$2,FZ73=$FZ$4,FZ73=$FZ$5,FZ73=$FZ$7),SS_5.2,"")</f>
        <v/>
      </c>
      <c r="AL73" s="6" t="str">
        <f>IF(OR(FZ73=$FZ$4,FY73&gt;0,ER73=$ER$8),SS_5.3,"")</f>
        <v/>
      </c>
      <c r="AM73" s="6" t="str">
        <f>IF(FP73&gt;0,SS_5.4,"")</f>
        <v/>
      </c>
      <c r="AN73" s="94" t="str">
        <f>IF(COUNTIF(X73:AM73,"&lt;1")=16,"5",IF(COUNTIF(X73:AI73,"&lt;1")=12,"4",IF(COUNTIF(X73:AC73,"&lt;1")=6,"3",IF(COUNTIF(X73:Z73,"&lt;1")=3,"2","1"))))</f>
        <v>1</v>
      </c>
      <c r="AO73" s="129">
        <f>IF(AN73="1",SUM(X73:Z73)+1,IF(AN73="2",SUM(AA73:AC73)+2,IF(AN73="3",SUM(AD73:AI73)+3,IF(AN73="4",SUM(AJ73:AM73)+4,5))))</f>
        <v>1</v>
      </c>
      <c r="AP73" s="5" t="str">
        <f>IF(OR(ES73&gt;0,ER73=$ER$1,EO73&gt;0,EP73&gt;0,EQ73&gt;0,EU73&gt;0,EV73&gt;0,FV73&gt;0,FD73&gt;0),CM2.1,"")</f>
        <v/>
      </c>
      <c r="AQ73" s="6" t="str">
        <f>IF(OR(ES73&gt;0,ER73=$ER$1,ER73=$ER$5,ER73=$ER$3,ER73=$ER$8,ER73=$ER$9,FS73=$FS$3,FS73=$FS$4),CM2.2,"")</f>
        <v/>
      </c>
      <c r="AR73" s="6" t="str">
        <f>IF(OR(ES73&gt;0,ER73&gt;0,FV73&gt;0),CM2.3,"")</f>
        <v/>
      </c>
      <c r="AS73" s="38" t="str">
        <f>IF(OR(ES73&gt;0,ER73=$ER$1,ER73=$ER$3,ER73=$ER$8,ER73=$ER$9,FT73&gt;0),CM2.4,"")</f>
        <v/>
      </c>
      <c r="AT73" s="6" t="str">
        <f>IF(OR(FS73&gt;0),CM3.1,"")</f>
        <v/>
      </c>
      <c r="AU73" s="6" t="str">
        <f>IF(ER73=$ER$9,CM3.2,"")</f>
        <v/>
      </c>
      <c r="AV73" s="6" t="str">
        <f>IF(OR(FS73=$FS$3,FS73=$FS$4),CM3.3,"")</f>
        <v/>
      </c>
      <c r="AW73" s="6" t="str">
        <f>IF(OR(FQ73=$FQ$1,FQ73=$FQ$4,FR73=$FR$1,FR73=$FR$4),CM3.4,"")</f>
        <v/>
      </c>
      <c r="AX73" s="38" t="str">
        <f>IF(OR(FZ73=$FZ$1,FZ73=$FZ$2,FT73=$FT$3,FT73=$FT$2),CM3.5,"")</f>
        <v/>
      </c>
      <c r="AY73" s="6" t="str">
        <f>IF(OR(FS73&gt;0),CM4.1,"")</f>
        <v/>
      </c>
      <c r="AZ73" s="6" t="str">
        <f>IF(OR(FV73=$FV$2),CM4.2,"")</f>
        <v/>
      </c>
      <c r="BA73" s="38" t="str">
        <f>IF(OR(FZ73&gt;0,FT73=$FT$3),CM4.3,"")</f>
        <v/>
      </c>
      <c r="BB73" s="6" t="str">
        <f>IF(OR(FT73=$FT$3,FV73=$FV$3),CM5.1,"")</f>
        <v/>
      </c>
      <c r="BC73" s="6" t="str">
        <f>IF(OR(AND(FX73&gt;0,FQ73=$FQ$4), AND(FX73&gt;0,FQ73=$FQ$1)),CM5.2,"")</f>
        <v/>
      </c>
      <c r="BD73" s="6" t="str">
        <f>IF(OR(FZ73&gt;0),CM5.3,"")</f>
        <v/>
      </c>
      <c r="BE73" s="38" t="str">
        <f>IF(FU73=$FU$2,CM5.4,"")</f>
        <v/>
      </c>
      <c r="BF73" s="94" t="str">
        <f>IF(COUNTIF(AP73:BE73,"&lt;1")=16,"5",IF(COUNTIF(AP73:BA73,"&lt;1")=12,"4",IF(COUNTIF(AP73:AX73,"&lt;1")=9,"3",IF(COUNTIF(AP73:AS73,"&lt;1")=4,"2","1"))))</f>
        <v>1</v>
      </c>
      <c r="BG73" s="129">
        <f>IF(BF73="1",SUM(AP73:AS73)+1,IF(BF73="2",SUM(AT73:AX73)+2,IF(BF73="3",SUM(AY73:BA73)+3,IF(BF73="4",SUM(BB73:BE73)+4,5))))</f>
        <v>1</v>
      </c>
      <c r="BH73" s="5" t="str">
        <f>IF(OR(ER73=$ER$1,ER73=$ER$6,ER73=$ER$7,ER73=$ER$9,ES73&gt;0,EX73&gt;0,FD73&gt;0,FZ73&gt;0,EW73&gt;0,EY73&gt;0,EZ73&gt;0,EV73&gt;0,EU73&gt;0,FE73&gt;0,FF73&gt;0,FG73&gt;0,FI73&gt;0),SRM2.1,"")</f>
        <v/>
      </c>
      <c r="BI73" s="5" t="str">
        <f>IF(OR(FD73&gt;0,FZ73&gt;0,ER73=$ER$7,EW73&gt;0,EX73&gt;0,EY73&gt;0,EZ73&gt;0,FE73&gt;0,FF73&gt;0,FG73&gt;0,FI73&gt;0),SRM2.2,"")</f>
        <v/>
      </c>
      <c r="BJ73" s="6" t="str">
        <f>IF(OR(FX73&gt;0,FZ73&gt;0),SRM2.3,"")</f>
        <v/>
      </c>
      <c r="BK73" s="6" t="str">
        <f>IF(OR(FF73&gt;0,FD73&gt;0,FE73&gt;0,FZ73&gt;0,FG73&gt;0,FI73&gt;0),SRM2.4,"")</f>
        <v/>
      </c>
      <c r="BL73" s="39" t="str">
        <f>IF(OR(FD73&gt;0,FZ73&gt;0,ER73=$ER$7,FE73&gt;0,FF73&gt;0,FG73&gt;0,FI73&gt;0,FP73&gt;0),SRM3.1,"")</f>
        <v/>
      </c>
      <c r="BM73" s="6" t="str">
        <f>IF(OR(FD73&gt;0,FZ73&gt;0,ER73=$ER$7,EW73=$EW$2,EW73=$EW$3,EW73=$EW$4,EX73&gt;0,EY73&gt;0,EZ73&gt;0,FE73&gt;0,FF73&gt;0,FG73&gt;0,FI73&gt;0),SRM3.2,"")</f>
        <v/>
      </c>
      <c r="BN73" s="6" t="str">
        <f>IF(OR(FP73&gt;0,FZ73&gt;0),SRM3.3,"")</f>
        <v/>
      </c>
      <c r="BO73" s="40" t="str">
        <f>IF(OR(FZ73&gt;1),SRM4.1,"")</f>
        <v/>
      </c>
      <c r="BP73" s="6" t="str">
        <f>IF(OR(ER73=$ER$8,ER73=$ER$9,EV73&gt;0,FQ73&gt;0,FR73&gt;0),SRM4.2,"")</f>
        <v/>
      </c>
      <c r="BQ73" s="6" t="str">
        <f>IF(OR(FW73&gt;0),SRM4.3,"")</f>
        <v/>
      </c>
      <c r="BR73" s="40" t="str">
        <f>IF(OR(GD73&gt;0,GE73&gt;0),SRM5.1,"")</f>
        <v/>
      </c>
      <c r="BS73" s="6" t="str">
        <f>IF(OR(ER73=$ER$8,ER73=$ER$9,FZ73&gt;0),SRM5.2,"")</f>
        <v/>
      </c>
      <c r="BT73" s="6" t="str">
        <f>IF(OR(ER73=$ER$8,ER73=$ER$9,FY73&gt;0,FZ73&gt;0),SRM5.3,"")</f>
        <v/>
      </c>
      <c r="BU73" s="94" t="str">
        <f>IF(COUNTIF(BH73:BT73,"&lt;1")=13,"5",IF(COUNTIF(BH73:BQ73,"&lt;1")=10,"4",IF(COUNTIF(BH73:BN73,"&lt;1")=7,"3",IF(COUNTIF(BH73:BK73,"&lt;1")=4,"2","1"))))</f>
        <v>1</v>
      </c>
      <c r="BV73" s="129">
        <f>IF(BU73="1",SUM(BH73:BK73)+1,IF(BU73="2",SUM(BL73:BN73)+2,IF(BU73="3",SUM(BO73:BQ73)+3,IF(BU73="4",SUM(BR73:BT73)+4,5))))</f>
        <v>1</v>
      </c>
      <c r="BW73" s="41" t="str">
        <f>IF(OR(EY73=$EY$1,EY73=$EY$4,EY73=$EY$5,EY73=$EY$6,EY73=$EY$7,EZ73&gt;0,FF73=$FF$1,FF73=$FF$2,FF73=$FF$5,FF73=$FF$6,FG73=$FG$1,FG73=$FG$2,FG73=$FG$5,FG73=$FG$6),LHR2.1,"")</f>
        <v/>
      </c>
      <c r="BX73" s="6" t="str">
        <f>IF(OR(FB73=$FB$1,FB73=$FB$2,FB73=$FB$5,FB73=$FB$6,EZ73&gt;0),LHR2.2,"")</f>
        <v/>
      </c>
      <c r="BY73" s="6" t="str">
        <f>IF(OR(EY73=$EY$1,EY73=$EY$4,EY73=$EY$5,EY73=$EY$6,EY73=$EY$7,EZ73&gt;0,FF73=$FF$1,FF73=$FF$2,FF73=$FF$5,FF73=$FF$6,FG73=$FG$1,FG73=$FG$2,FG73=$FG$5,FG73=$FG$6),LHR2.3,"")</f>
        <v/>
      </c>
      <c r="BZ73" s="6" t="str">
        <f>IF(OR(EY73=$EY$1,EY73=$EY$4,EY73=$EY$5,EY73=$EY$6,EY73=$EY$7,EZ73&gt;0,FF73=$FF$1,FF73=$FF$2,FF73=$FF$5,FF73=$FF$6,FG73=$FG$1,FG73=$FG$2,FG73=$FG$5,FG73=$FG$6),LHR2.4,"")</f>
        <v/>
      </c>
      <c r="CA73" s="40" t="str">
        <f>IF(OR(EY73=$EY$1,EY73=$EY$5,EY73=$EY$6,EY73=$EY$7,EZ73&gt;0,FF73=$FF$1,FF73=$FF$2,FF73=$FF$5,FF73=$FF$6,FG73=$FG$1,FG73=$FG$2,FG73=$FG$5,FG73=$FG$6),LHR3.1,"")</f>
        <v/>
      </c>
      <c r="CB73" s="6" t="str">
        <f>IF(OR(FB73=$FB$1,FB73=$FB$5,EZ73&gt;0),LHR3.2,"")</f>
        <v/>
      </c>
      <c r="CC73" s="6" t="str">
        <f>IF(OR(FB73=$FB$1,FB73=$FB$2,FB73=$FB$5,FB73=$FB$6,EZ73&gt;0),LHR3.3,"")</f>
        <v/>
      </c>
      <c r="CD73" s="6" t="str">
        <f>IF(OR(EZ73&gt;0,GA73=$GA$1,FF73=$FF$5,FF73=$FF$6,FF73=$FF$1,FF73=$FF$2,GA73=$GA$2,GA73=$GA$3,GA73=$GA$4),LHR3.4,"")</f>
        <v/>
      </c>
      <c r="CE73" s="6" t="str">
        <f>IF(OR(EZ73&gt;0,GB73=$GB$1,FG73=$FG$5,FG73=$FG$6,FG73=$FG$1,FG73=$FG$2,GB73=$GB$2,GB73=$GB$3,GB73=$GB$4),LHR3.5,"")</f>
        <v/>
      </c>
      <c r="CF73" s="6" t="str">
        <f>IF(OR(EY73=$EY$1,EY73=$EY$4,EY73=$EY$5,EY73=$EY$6,EY73=$EY$7,EZ73&gt;0),LHR3.6,"")</f>
        <v/>
      </c>
      <c r="CG73" s="6" t="str">
        <f>IF(OR(EZ73&gt;0,FC73=$FC$1,FC73=$FC$2,FC73=$FC$3,FC73=$FC$4),LHR3.7,"")</f>
        <v/>
      </c>
      <c r="CH73" s="6" t="str">
        <f>IF(OR(GD73=$GD$1,GD73=$GD$3,EZ73&gt;0),LHR3.8,"")</f>
        <v/>
      </c>
      <c r="CI73" s="6" t="str">
        <f>IF(OR(EZ73&gt;0,FF73=$FF$2,FF73=$FF$6,FE73=$FE$2,FE73=$FE$6,FI73=$FI$2,FI73=$FI$6,FG73=$FG$2,FG73=$FG$6),LHR3.9,"")</f>
        <v/>
      </c>
      <c r="CJ73" s="6" t="str">
        <f>IF(OR(EZ73&gt;0,FA73&gt;0),LHR3.10,"")</f>
        <v/>
      </c>
      <c r="CK73" s="40" t="str">
        <f>IF(OR(EY73=$EY$1,EY73=$EY$6,EY73=$EY$7,EZ73&gt;0,FF73=$FF$1,FF73=$FF$2,FF73=$FF$5,FF73=$FF$6,FG73=$FG$1,FG73=$FG$2,FG73=$FG$5,FG73=$FG$6),LHR4.1,"")</f>
        <v/>
      </c>
      <c r="CL73" s="6" t="str">
        <f>IF(OR(FB73=$FB$1,FB73=$FB$5,EZ73&gt;0),LHR4.2,"")</f>
        <v/>
      </c>
      <c r="CM73" s="6" t="str">
        <f>IF(OR(EZ73&gt;0,GA73=$GA$2,GA73=$GA$4),LHR4.3,"")</f>
        <v/>
      </c>
      <c r="CN73" s="6" t="str">
        <f>IF(OR(EZ73&gt;0,GB73=$GB$2,GB73=$GB$4),LHR4.4,"")</f>
        <v/>
      </c>
      <c r="CO73" s="6" t="str">
        <f>IF(OR(EZ73&gt;0,FC73=$FC$1,FC73=$FC$3,FC73=$FC$4),LHR4.5,"")</f>
        <v/>
      </c>
      <c r="CP73" s="6" t="str">
        <f>IF(OR(GE73=$GE$1,GE73=$GE$2,GE73=$GE$4,GE73=$GE$5),LHR4.6,"")</f>
        <v/>
      </c>
      <c r="CQ73" s="6" t="str">
        <f>IF(OR(EZ73&gt;0,FF73=$FF$2,FF73=$FF$6,FE73=$FE$2,FE73=$FE$6,FI73=$FI$2,FI73=$FI$6,FG73=$FG$2,FG73=$FG$6),LHR4.7,"")</f>
        <v/>
      </c>
      <c r="CR73" s="6" t="str">
        <f>IF(OR(EZ73&gt;0,FG73=$FG$1,FG73=$FG$2,FG73=$FG$5,FG73=$FG$6),LHR4.8,"")</f>
        <v/>
      </c>
      <c r="CS73" s="6" t="str">
        <f>IF(OR(FE73=$FE$1,FE73=$FE$2,FE73=$FE$5,FE73=$FE$6),LHR4.9,"")</f>
        <v/>
      </c>
      <c r="CT73" s="6" t="str">
        <f>IF(OR(FM73=$FM$1,FM73=$FM$3,EZ73&gt;0),LHR4.10,"")</f>
        <v/>
      </c>
      <c r="CU73" s="6" t="str">
        <f>IF(OR(GF73=$GF$2,GF73=$GF$6),LHR4.11,"")</f>
        <v/>
      </c>
      <c r="CV73" s="6" t="str">
        <f>IF(OR(EO73=$EO$1,EO73=$EO$3),LHR4.12,"")</f>
        <v/>
      </c>
      <c r="CW73" s="40" t="str">
        <f>IF(OR(EY73=$EY$1,EY73=$EY$7,EZ73&gt;0,FF73=$FF$1,FF73=$FF$2,FF73=$FF$5,FF73=$FF$6,FG73=$FG$1,FG73=$FG$2,FG73=$FG$5,FG73=$FG$6),LHR5.1,"")</f>
        <v/>
      </c>
      <c r="CX73" s="6" t="str">
        <f>IF(AND(FZ73&gt;0,OR(EY73=$EY$1,EY73=$EY$4,EY73=$EY$5,EY73=$EY$6,EY73=$EY$7)),LHR5.2,"")</f>
        <v/>
      </c>
      <c r="CY73" s="6" t="str">
        <f>IF(OR(EZ73&gt;0,FC73=$FC$1,FC73=$FC$4),LHR5.3,"")</f>
        <v/>
      </c>
      <c r="CZ73" s="6" t="str">
        <f>IF(OR(GE73=$GE$1,GE73=$GE$3,GE73=$GE$4,GE73=$GE$6),LHR5.4,"")</f>
        <v/>
      </c>
      <c r="DA73" s="6" t="str">
        <f>IF(OR(EZ73&gt;0,FF73=$FF$2,FF73=$FF$6,FE73=$FE$2,FE73=$FE$6,FI73=$FI$2,FI73=$FI$6,FG73=$FG$2,FG73=$FG$6),LHR5.5,"")</f>
        <v/>
      </c>
      <c r="DB73" s="6" t="str">
        <f>IF(OR(FG73=$FG$2,FG73=$FG$6),LHR5.6,"")</f>
        <v/>
      </c>
      <c r="DC73" s="6" t="str">
        <f>IF(OR(FI73=$FI$1,FI73=$FI$2,FI73=$FI$5,FI73=$FI$6,FY73&gt;0),LHR5.7,"")</f>
        <v/>
      </c>
      <c r="DD73" s="6" t="str">
        <f>IF(OR(GC73=$GC$1,GC73=$GC$2),LHR5.8,"")</f>
        <v/>
      </c>
      <c r="DE73" s="38">
        <f>IF(OR(GF73="",GF73=$GF$3,GF73=$GF$4,GF73=$GF$7,GF73=$GF$8),LHR5.9,"")</f>
        <v>0.05</v>
      </c>
      <c r="DF73" s="7" t="str">
        <f>IF(E73&lt;2009,"N/A",IF(COUNTIF(BW73:DE73,"&lt;1")=35,"5",IF(COUNTIF(BW73:CV73,"&lt;1")=26,"4",IF(COUNTIF(BW73:CJ73,"&lt;1")=14,"3",IF(COUNTIF(BW73:BZ73,"&lt;1")=4,"2","1")))))</f>
        <v>1</v>
      </c>
      <c r="DG73" s="129">
        <f>IF(DF73="N/A","N/A",IF(DF73="1",SUM(BW73:BZ73)+1,IF(DF73="2",SUM(CA73:CJ73)+2,IF(DF73="3",SUM(CK73:CV73)+3,IF(DF73="4",SUM(CW73:DE73)+4,5)))))</f>
        <v>1</v>
      </c>
      <c r="DH73" s="41" t="str">
        <f>IF(OR(EY73=$EY$1,EY73=$EY$8,EZ73&gt;0,FF73=$FF$1,FF73=$FF$2,FF73=$FF$7,FF73=$FF$8,FG73=$FG$1,FG73=$FG$2,FG73=$FG$7,FG73=$FG$8),ES2.1,"")</f>
        <v/>
      </c>
      <c r="DI73" s="6" t="str">
        <f>IF(OR(FB73=$FB$1,FB73=$FB$2,FB73=$FB$7,FB73=$FB$8,EZ73&gt;0),ES2.2,"")</f>
        <v/>
      </c>
      <c r="DJ73" s="6" t="str">
        <f>IF(OR(EY73=$EY$1,EY73=$EY$8,EZ73&gt;0,FF73=$FF$1,FF73=$FF$2,FF73=$FF$7,FF73=$FF$8,FG73=$FG$1,FG73=$FG$2,FG73=$FG$7,FG73=$FG$8),ES2.3,"")</f>
        <v/>
      </c>
      <c r="DK73" s="6" t="str">
        <f>IF(OR(EY73=$EY$1,EY73=$EY$8,EZ73&gt;0,FF73=$FF$1,FF73=$FF$2,FF73=$FF$7,FF73=$FF$8,FG73=$FG$1,FG73=$FG$2,FG73=$FG$7,FG73=$FG$8),ES2.4,"")</f>
        <v/>
      </c>
      <c r="DL73" s="40" t="str">
        <f>IF(OR(FB73=$FB$1,FB73=$FB$7,EZ73&gt;0),ES3.1,"")</f>
        <v/>
      </c>
      <c r="DM73" s="6" t="str">
        <f>IF(OR(FB73=$FB$1,FB73=$FB$2,FB73=$FB$7,FB73=$FB$8,EZ73&gt;0),ES3.2,"")</f>
        <v/>
      </c>
      <c r="DN73" s="6" t="str">
        <f>IF(OR(EZ73&gt;0,FF73=$FF$1,FF73=$FF$2,FF73=$FF$7,FF73=$FF$8,GA73=$GA$1,GA73=$GA$2,GA73=$GA$5,GA73=$GA$6),ES3.3,"")</f>
        <v/>
      </c>
      <c r="DO73" s="6" t="str">
        <f>IF(OR(EZ73&gt;0,FG73=$FG$1,FG73=$FG$2,FG73=$FG$7,FG73=$FG$8,GB73=$GB$1,GB73=$GB$2,GB73=$GB$5,GB73=$GB$6),ES3.4,"")</f>
        <v/>
      </c>
      <c r="DP73" s="6" t="str">
        <f>IF(OR(EY73=$EY$1,EY73=$EY$8,EZ73&gt;0),ES3.5,"")</f>
        <v/>
      </c>
      <c r="DQ73" s="6" t="str">
        <f>IF(OR(EZ73&gt;0,FC73=$FC$1,FC73=$FC$5),ES3.6,"")</f>
        <v/>
      </c>
      <c r="DR73" s="6" t="str">
        <f>IF(OR(GD73=$GD$1,GD73=$GD$4,EZ73&gt;0),ES3.7,"")</f>
        <v/>
      </c>
      <c r="DS73" s="6" t="str">
        <f>IF(OR(EZ73&gt;0,FF73=$FF$2,FF73=$FF$8,FE73=$FE$2,FE73=$FE$8,FI73=$FI$2,FI73=$FI$8,FG73=$FG$2,FG73=$FG$8),ES3.8,"")</f>
        <v/>
      </c>
      <c r="DT73" s="6" t="str">
        <f>IF(OR(EZ73&gt;0),ES3.9,"")</f>
        <v/>
      </c>
      <c r="DU73" s="40" t="str">
        <f>IF(OR(FB73=$FB$1,FB73=$FB$7,EZ73&gt;0),ES4.1,"")</f>
        <v/>
      </c>
      <c r="DV73" s="6" t="str">
        <f>IF(OR(EZ73&gt;0,GA73=$GA$2,GA73=$GA$6),ES4.2,"")</f>
        <v/>
      </c>
      <c r="DW73" s="6" t="str">
        <f>IF(OR(EZ73&gt;0,GB73=$GB$2,GB73=$GB$6),ES4.3,"")</f>
        <v/>
      </c>
      <c r="DX73" s="6" t="str">
        <f>IF(OR(GE73=$GE$1,GE73=$GE$2,GE73=$GE$7,GE73=$GE$8),ES4.4,"")</f>
        <v/>
      </c>
      <c r="DY73" s="6" t="str">
        <f>IF(OR(EZ73&gt;0,FF73=$FF$2,FF73=$FF$8,FE73=$FE$2,FE73=$FE$8,FI73=$FI$2,FI73=$FI$8,FG73=$FG$2,FG73=$FG$8),ES4.5,"")</f>
        <v/>
      </c>
      <c r="DZ73" s="6" t="str">
        <f>IF(OR(EZ73&gt;0,FG73=$FG$1,FG73=$FG$2,FG73=$FG$7,FG73=$FG$8),ES4.6,"")</f>
        <v/>
      </c>
      <c r="EA73" s="6" t="str">
        <f>IF(OR(FE73=$FE$1,FE73=$FE$2,FE73=$FE$7,FE73=$FE$8),ES4.7,"")</f>
        <v/>
      </c>
      <c r="EB73" s="6" t="str">
        <f>IF(OR(FM73=$FM$1,FM73=$FM$4,EZ73&gt;0),ES4.8,"")</f>
        <v/>
      </c>
      <c r="EC73" s="6" t="str">
        <f>IF(OR(GF73=$GF$2,GF73=$GF$8),ES4.9,"")</f>
        <v/>
      </c>
      <c r="ED73" s="6" t="str">
        <f>IF(OR(EO73=$EO$1,EO73=$EO$3),ES4.10,"")</f>
        <v/>
      </c>
      <c r="EE73" s="40" t="str">
        <f>IF(OR(AND(FZ73&gt;0,EY73=$EY$1), AND(FZ73&gt;0,EY73=$EY$8)),ES5.1,"")</f>
        <v/>
      </c>
      <c r="EF73" s="6" t="str">
        <f>IF(OR(GE73=$GE$1,GE73=$GE$3,GE73=$GE$7,GE73=$GE$9),ES5.2,"")</f>
        <v/>
      </c>
      <c r="EG73" s="6" t="str">
        <f>IF(OR(EZ73&gt;0,FF73=$FF$2,FF73=$FF$8,FE73=$FE$2,FE73=$FE$8,FI73=$FI$2,FI73=$FI$8,FG73=$FG$2,FG73=$FG$8),ES5.3,"")</f>
        <v/>
      </c>
      <c r="EH73" s="6" t="str">
        <f>IF(OR(FG73=$FG$2,FG73=$FG$8),ES5.4,"")</f>
        <v/>
      </c>
      <c r="EI73" s="6" t="str">
        <f>IF(OR(FI73=$FI$1,FI73=$FI$2,FI73=$FI$7,FI73=$FI$8,FY73&gt;0),ES5.5,"")</f>
        <v/>
      </c>
      <c r="EJ73" s="6" t="str">
        <f>IF(OR(GC73=$GC$1,GC73=$GC$3),ES5.6,"")</f>
        <v/>
      </c>
      <c r="EK73" s="38">
        <f>IF(OR(GF73="",GF73=$GF$3,GF73=$GF$4,GF73=$GF$5,GF73=$GF$6),ES5.7,"")</f>
        <v>0.1</v>
      </c>
      <c r="EL73" s="104" t="str">
        <f>IF(E73&lt;2010,"N/A",IF(COUNTIF(DH73:EK73,"&lt;1")=30,"5",IF(COUNTIF(DH73:ED73,"&lt;1")=23,"4",IF(COUNTIF(DH73:DT73,"&lt;1")=13,"3",IF(COUNTIF(DH73:DK73,"&lt;1")=4,"2","1")))))</f>
        <v>1</v>
      </c>
      <c r="EM73" s="129">
        <f>IF(EL73="N/A","N/A",IF(EL73="1",SUM(DH73:DK73)+1,IF(EL73="2",SUM(DL73:DT73)+2,IF(EL73="3",SUM(DU73:ED73)+3,IF(EL73="4",SUM(EE73:EK73)+4,5)))))</f>
        <v>1</v>
      </c>
      <c r="EN73" s="1"/>
      <c r="EO73" s="43"/>
      <c r="EP73" s="1"/>
      <c r="EQ73" s="1"/>
      <c r="ER73" s="43"/>
      <c r="ES73" s="1"/>
      <c r="ET73" s="1"/>
      <c r="EV73" s="44"/>
      <c r="FC73" s="44"/>
      <c r="FE73" s="1"/>
      <c r="FI73" s="44"/>
      <c r="FK73" s="1"/>
      <c r="FL73" s="1"/>
      <c r="FM73" s="1"/>
      <c r="FN73" s="1"/>
      <c r="FO73" s="1"/>
      <c r="FT73" s="1"/>
      <c r="FU73" s="1"/>
      <c r="FX73" s="44"/>
      <c r="FY73" s="1"/>
      <c r="FZ73" s="44"/>
      <c r="GA73" s="43"/>
      <c r="GB73" s="1"/>
      <c r="GC73" s="44"/>
      <c r="GF73" s="45"/>
      <c r="GG73" s="74" t="s">
        <v>162</v>
      </c>
      <c r="GH73" s="42">
        <f>COUNTIF(EO73:GF73,"*")</f>
        <v>0</v>
      </c>
    </row>
    <row r="74" spans="1:190" s="42" customFormat="1" x14ac:dyDescent="0.25">
      <c r="A74" s="42" t="e">
        <f>VLOOKUP(C74,Sheet1!$A$1:$B$65,2,)</f>
        <v>#N/A</v>
      </c>
      <c r="B74" s="46" t="s">
        <v>341</v>
      </c>
      <c r="C74" s="47" t="s">
        <v>342</v>
      </c>
      <c r="D74" s="47"/>
      <c r="E74" s="60">
        <v>2013</v>
      </c>
      <c r="F74" s="5">
        <f>IF(OR(ER74=$ER$1,ER74=$ER$2,ER74=$ER$3,ER74=$ER$6,ER74=$ER$7,ES74&gt;0,EW74&gt;0,EY74&gt;0,EU74&gt;0,EZ74&gt;0,FD74&gt;0,FF74&gt;0,FG74&gt;0,FI74&gt;0,FE74&gt;0),SM_2.1,"")</f>
        <v>0.2</v>
      </c>
      <c r="G74" s="5">
        <f>IF(OR(EO74=$EO$4,EQ74&gt;0,ER74=$ER$1, ER74=$ER$2,ER74=$ER$3,ER74=$ER$4,ES74&gt;0,EV74&gt;0,EZ74&gt;0,FD74&gt;0,FF74&gt;0,FG74&gt;0,FI74&gt;0,FE74&gt;0),SM_2.2,"")</f>
        <v>0.35</v>
      </c>
      <c r="H74" s="6">
        <f>IF(OR(EO74&gt;0,EP74&gt;0,EQ74&gt;0,ER74=$ER$1,ER74=$ER$2,ER74=$ER$3,ER74=$ER$4,ER74=$ER$6,ER74=$ER$7,ES74&gt;0,ET74&gt;0,EV74&gt;0,EZ74&gt;0,FD74&gt;0,FF74&gt;0,FG74&gt;0,FI74&gt;0,FE74&gt;0),SM_2.3,"")</f>
        <v>0.3</v>
      </c>
      <c r="I74" s="38">
        <f>IF(OR(ER74=$ER$1,ER74=$ER$2,ER74=$ER$3,ER74=$ER$6,ER74=$ER$7,ES74&gt;0,EW74=$EW$2,EW74=$EW$3,EW74=$EW$4,EY74&gt;0,EU74&gt;0,EZ74&gt;0,FD74&gt;0,FF74&gt;0,FG74&gt;0,FI74&gt;0,FE74&gt;0),SM_2.4,"")</f>
        <v>0.15</v>
      </c>
      <c r="J74" s="6">
        <f>IF(OR(ER74=$ER$3,EW74=$EW$2,EW74=$EW$3,EW74=$EW$4,EY74&gt;0,EU74&gt;0,EZ74&gt;0,FD74&gt;0,FF74&gt;0,FG74&gt;0,FI74&gt;0,FE74&gt;0),SM_3.1,"")</f>
        <v>0.3</v>
      </c>
      <c r="K74" s="6">
        <f>IF(OR(EZ74&gt;0,FD74&gt;0,FF74&gt;0,FG74&gt;0,FI74&gt;0,FE74&gt;0),SM_3.2,"")</f>
        <v>0.3</v>
      </c>
      <c r="L74" s="38">
        <f>IF(OR(ER74=$ER$1,ER74=$ER$3,ER74=$ER$6,ER74=$ER$7,EV74&gt;0,EW74=$EW$2,EW74=$EW$3,EW74=$EW$4,EY74&gt;0,EU74&gt;0,EZ74&gt;0,FD74&gt;0,FF74&gt;0,FG74&gt;0,FI74&gt;0,FE74&gt;0),SM_3.3,"")</f>
        <v>0.4</v>
      </c>
      <c r="M74" s="6" t="str">
        <f>IF(OR(ES74&gt;0,EU74&gt;1),SM_4.1,"")</f>
        <v/>
      </c>
      <c r="N74" s="6">
        <f>IF(OR(EZ74&gt;0,FD74=$FD$2,FF74=$FF$2,FF74=$FF$4,FF74=$FF$6,FF74=$FF$8,FG74&gt;0,FI74&gt;0,FE74&gt;0),SM_4.2,"")</f>
        <v>0.2</v>
      </c>
      <c r="O74" s="6" t="str">
        <f>IF(OR(EZ74&gt;0,FD74=$FD$2,FE74=$FE$2,FE74=$FE$4,FE74=$FE$6,FE74=$FE$8,FF74=$FF$2,FF74=$FF$4,FF74=$FF$6,FF74=$FF$8,FG74=$FG$2,FG74=$FG$4,FG74=$FG$6,FG74=$FG$8,FI74=$FI$2,FI74=$FI$4,FI74=$FI$6,FI74=$FI$8),SM_4.3,"")</f>
        <v/>
      </c>
      <c r="P74" s="6" t="str">
        <f>IF(OR(FD74&gt;0,FI74&gt;0),SM_4.4,"")</f>
        <v/>
      </c>
      <c r="Q74" s="38" t="str">
        <f>IF(OR(FQ74=$FQ$2,FQ74=$FQ$1),SM_4.5,"")</f>
        <v/>
      </c>
      <c r="R74" s="6" t="str">
        <f>IF(OR(ET74&gt;0),SM_5.1,"")</f>
        <v/>
      </c>
      <c r="S74" s="6" t="str">
        <f>IF(OR(FB74&gt;0),SM_5.2,"")</f>
        <v/>
      </c>
      <c r="T74" s="6" t="str">
        <f>IF(OR(FR74=$FR$1,FR74=$FR$2),SM_5.3,"")</f>
        <v/>
      </c>
      <c r="U74" s="38" t="str">
        <f>IF(OR(FY74&gt;0),SM_5.4,"")</f>
        <v/>
      </c>
      <c r="V74" s="94" t="str">
        <f>IF(COUNTIF(F74:U74,"&lt;1")=16,"5",IF(COUNTIF(F74:Q74,"&lt;1")=12,"4",IF(COUNTIF(F74:L74,"&lt;1")=7,"3",IF(COUNTIF(F74:I74,"&lt;1")=4,"2","1"))))</f>
        <v>3</v>
      </c>
      <c r="W74" s="129">
        <f>IF(V74="1",SUM(F74:I74)+1,IF(V74="2",SUM(J74:L74)+2,IF(V74="3",SUM(M74:Q74)+3,IF(V74="4",SUM(R74:U74)+4,5))))</f>
        <v>3.2</v>
      </c>
      <c r="X74" s="5">
        <f>IF(OR(EO74&gt;0,EP74&gt;0,EQ74&gt;0,ER74=$ER$1,ER74=$ER$2,ER74=$ER$3,ER74=$ER$4,ER74=$ER$6,ER74=$ER$7,ER74=$ER$8,ES74&gt;0,ET74&gt;0,EV74&gt;0,EZ74&gt;0,FD74&gt;0,FF74&gt;0,FG74&gt;0,FI74&gt;0,FE74&gt;0),SS_2.1,"")</f>
        <v>0.2</v>
      </c>
      <c r="Y74" s="5" t="str">
        <f>IF(OR(EO74=$EO$1,ER74=$ER$1,ER74=$ER$6,ER74=$ER$7,ER74=$ER$8,FJ74&gt;0),SS_2.2,"")</f>
        <v/>
      </c>
      <c r="Z74" s="38" t="str">
        <f>IF(OR(FJ74&gt;0,FO74&gt;0),SS_2.3,"")</f>
        <v/>
      </c>
      <c r="AA74" s="5" t="str">
        <f>IF(OR(FN74&gt;0,FJ74=$FJ$2,FJ74=$FJ$3),SS_3.1,"")</f>
        <v/>
      </c>
      <c r="AB74" s="6" t="str">
        <f>IF(OR(FK74&gt;0),SS_3.2,"")</f>
        <v/>
      </c>
      <c r="AC74" s="38" t="str">
        <f>IF(OR(ES74&gt;0,ER74=$ER$1,ER74=$ER$4,ER74=$ER$8,FL74&gt;0),SS_3.3,"")</f>
        <v/>
      </c>
      <c r="AD74" s="6" t="str">
        <f>IF(AND(FK74&gt;0,FJ74=$FJ$2,FJ74=$FJ$3),SS_4.1,"")</f>
        <v/>
      </c>
      <c r="AE74" s="6" t="str">
        <f>IF(OR(FJ74=$FJ$2,FJ74=$FJ$3,EZ74&gt;0,FN74&gt;0),SS_4.2,"")</f>
        <v/>
      </c>
      <c r="AF74" s="6">
        <f>IF(OR(EU74&gt;0,EW74=$EW$2,EW74=$EW$3,EW74=$EW$4,EY74&gt;0,EZ74&gt;0),SS_4.3,"")</f>
        <v>0.2</v>
      </c>
      <c r="AG74" s="6" t="str">
        <f>IF(OR(FJ74=$FJ$3,FQ74&gt;0,EZ74&gt;0),SS_4.4,"")</f>
        <v/>
      </c>
      <c r="AH74" s="6">
        <f>IF(OR(FE74&gt;0,FF74&gt;0,FG74&gt;0,FD74&gt;0,EZ74&gt;0,FI74&gt;0),SS_4.5,"")</f>
        <v>0.2</v>
      </c>
      <c r="AI74" s="38" t="str">
        <f>IF(OR(EV74&gt;0,FZ74&gt;0,FH74&gt;0,FD74&gt;0,FI74&gt;0),SS_4.6,"")</f>
        <v/>
      </c>
      <c r="AJ74" s="5" t="str">
        <f>IF(OR(FK74=$FK$3,FZ74=$FZ$1),SS_5.1,"")</f>
        <v/>
      </c>
      <c r="AK74" s="6" t="str">
        <f>IF(OR(FZ74=$FZ$1,FZ74=$FZ$2,FZ74=$FZ$4,FZ74=$FZ$5,FZ74=$FZ$7),SS_5.2,"")</f>
        <v/>
      </c>
      <c r="AL74" s="6" t="str">
        <f>IF(OR(FZ74=$FZ$4,FY74&gt;0,ER74=$ER$8),SS_5.3,"")</f>
        <v/>
      </c>
      <c r="AM74" s="6" t="str">
        <f>IF(FP74&gt;0,SS_5.4,"")</f>
        <v/>
      </c>
      <c r="AN74" s="94" t="str">
        <f>IF(COUNTIF(X74:AM74,"&lt;1")=16,"5",IF(COUNTIF(X74:AI74,"&lt;1")=12,"4",IF(COUNTIF(X74:AC74,"&lt;1")=6,"3",IF(COUNTIF(X74:Z74,"&lt;1")=3,"2","1"))))</f>
        <v>1</v>
      </c>
      <c r="AO74" s="129">
        <f>IF(AN74="1",SUM(X74:Z74)+1,IF(AN74="2",SUM(AA74:AC74)+2,IF(AN74="3",SUM(AD74:AI74)+3,IF(AN74="4",SUM(AJ74:AM74)+4,5))))</f>
        <v>1.2</v>
      </c>
      <c r="AP74" s="5" t="str">
        <f>IF(OR(ES74&gt;0,ER74=$ER$1,EO74&gt;0,EP74&gt;0,EQ74&gt;0,EU74&gt;0,EV74&gt;0,FV74&gt;0,FD74&gt;0),CM2.1,"")</f>
        <v/>
      </c>
      <c r="AQ74" s="6" t="str">
        <f>IF(OR(ES74&gt;0,ER74=$ER$1,ER74=$ER$5,ER74=$ER$3,ER74=$ER$8,ER74=$ER$9,FS74=$FS$3,FS74=$FS$4),CM2.2,"")</f>
        <v/>
      </c>
      <c r="AR74" s="6" t="str">
        <f>IF(OR(ES74&gt;0,ER74&gt;0,FV74&gt;0),CM2.3,"")</f>
        <v/>
      </c>
      <c r="AS74" s="38" t="str">
        <f>IF(OR(ES74&gt;0,ER74=$ER$1,ER74=$ER$3,ER74=$ER$8,ER74=$ER$9,FT74&gt;0),CM2.4,"")</f>
        <v/>
      </c>
      <c r="AT74" s="6" t="str">
        <f>IF(OR(FS74&gt;0),CM3.1,"")</f>
        <v/>
      </c>
      <c r="AU74" s="6" t="str">
        <f>IF(ER74=$ER$9,CM3.2,"")</f>
        <v/>
      </c>
      <c r="AV74" s="6" t="str">
        <f>IF(OR(FS74=$FS$3,FS74=$FS$4),CM3.3,"")</f>
        <v/>
      </c>
      <c r="AW74" s="6" t="str">
        <f>IF(OR(FQ74=$FQ$1,FQ74=$FQ$4,FR74=$FR$1,FR74=$FR$4),CM3.4,"")</f>
        <v/>
      </c>
      <c r="AX74" s="38" t="str">
        <f>IF(OR(FZ74=$FZ$1,FZ74=$FZ$2,FT74=$FT$3,FT74=$FT$2),CM3.5,"")</f>
        <v/>
      </c>
      <c r="AY74" s="6" t="str">
        <f>IF(OR(FS74&gt;0),CM4.1,"")</f>
        <v/>
      </c>
      <c r="AZ74" s="6" t="str">
        <f>IF(OR(FV74=$FV$2),CM4.2,"")</f>
        <v/>
      </c>
      <c r="BA74" s="38" t="str">
        <f>IF(OR(FZ74&gt;0,FT74=$FT$3),CM4.3,"")</f>
        <v/>
      </c>
      <c r="BB74" s="6" t="str">
        <f>IF(OR(FT74=$FT$3,FV74=$FV$3),CM5.1,"")</f>
        <v/>
      </c>
      <c r="BC74" s="6" t="str">
        <f>IF(OR(AND(FX74&gt;0,FQ74=$FQ$4), AND(FX74&gt;0,FQ74=$FQ$1)),CM5.2,"")</f>
        <v/>
      </c>
      <c r="BD74" s="6" t="str">
        <f>IF(OR(FZ74&gt;0),CM5.3,"")</f>
        <v/>
      </c>
      <c r="BE74" s="38" t="str">
        <f>IF(FU74=$FU$2,CM5.4,"")</f>
        <v/>
      </c>
      <c r="BF74" s="94" t="str">
        <f>IF(COUNTIF(AP74:BE74,"&lt;1")=16,"5",IF(COUNTIF(AP74:BA74,"&lt;1")=12,"4",IF(COUNTIF(AP74:AX74,"&lt;1")=9,"3",IF(COUNTIF(AP74:AS74,"&lt;1")=4,"2","1"))))</f>
        <v>1</v>
      </c>
      <c r="BG74" s="129">
        <f>IF(BF74="1",SUM(AP74:AS74)+1,IF(BF74="2",SUM(AT74:AX74)+2,IF(BF74="3",SUM(AY74:BA74)+3,IF(BF74="4",SUM(BB74:BE74)+4,5))))</f>
        <v>1</v>
      </c>
      <c r="BH74" s="5">
        <f>IF(OR(ER74=$ER$1,ER74=$ER$6,ER74=$ER$7,ER74=$ER$9,ES74&gt;0,EX74&gt;0,FD74&gt;0,FZ74&gt;0,EW74&gt;0,EY74&gt;0,EZ74&gt;0,EV74&gt;0,EU74&gt;0,FE74&gt;0,FF74&gt;0,FG74&gt;0,FI74&gt;0),SRM2.1,"")</f>
        <v>0.4</v>
      </c>
      <c r="BI74" s="5">
        <f>IF(OR(FD74&gt;0,FZ74&gt;0,ER74=$ER$7,EW74&gt;0,EX74&gt;0,EY74&gt;0,EZ74&gt;0,FE74&gt;0,FF74&gt;0,FG74&gt;0,FI74&gt;0),SRM2.2,"")</f>
        <v>0.4</v>
      </c>
      <c r="BJ74" s="6" t="str">
        <f>IF(OR(FX74&gt;0,FZ74&gt;0),SRM2.3,"")</f>
        <v/>
      </c>
      <c r="BK74" s="6">
        <f>IF(OR(FF74&gt;0,FD74&gt;0,FE74&gt;0,FZ74&gt;0,FG74&gt;0,FI74&gt;0),SRM2.4,"")</f>
        <v>0.2</v>
      </c>
      <c r="BL74" s="39">
        <f>IF(OR(FD74&gt;0,FZ74&gt;0,ER74=$ER$7,FE74&gt;0,FF74&gt;0,FG74&gt;0,FI74&gt;0,FP74&gt;0),SRM3.1,"")</f>
        <v>0.4</v>
      </c>
      <c r="BM74" s="6">
        <f>IF(OR(FD74&gt;0,FZ74&gt;0,ER74=$ER$7,EW74=$EW$2,EW74=$EW$3,EW74=$EW$4,EX74&gt;0,EY74&gt;0,EZ74&gt;0,FE74&gt;0,FF74&gt;0,FG74&gt;0,FI74&gt;0),SRM3.2,"")</f>
        <v>0.5</v>
      </c>
      <c r="BN74" s="6" t="str">
        <f>IF(OR(FP74&gt;0,FZ74&gt;0),SRM3.3,"")</f>
        <v/>
      </c>
      <c r="BO74" s="40" t="str">
        <f>IF(OR(FZ74&gt;1),SRM4.1,"")</f>
        <v/>
      </c>
      <c r="BP74" s="6" t="str">
        <f>IF(OR(ER74=$ER$8,ER74=$ER$9,EV74&gt;0,FQ74&gt;0,FR74&gt;0),SRM4.2,"")</f>
        <v/>
      </c>
      <c r="BQ74" s="6" t="str">
        <f>IF(OR(FW74&gt;0),SRM4.3,"")</f>
        <v/>
      </c>
      <c r="BR74" s="40" t="str">
        <f>IF(OR(GD74&gt;0,GE74&gt;0),SRM5.1,"")</f>
        <v/>
      </c>
      <c r="BS74" s="6" t="str">
        <f>IF(OR(ER74=$ER$8,ER74=$ER$9,FZ74&gt;0),SRM5.2,"")</f>
        <v/>
      </c>
      <c r="BT74" s="6" t="str">
        <f>IF(OR(ER74=$ER$8,ER74=$ER$9,FY74&gt;0,FZ74&gt;0),SRM5.3,"")</f>
        <v/>
      </c>
      <c r="BU74" s="94" t="str">
        <f>IF(COUNTIF(BH74:BT74,"&lt;1")=13,"5",IF(COUNTIF(BH74:BQ74,"&lt;1")=10,"4",IF(COUNTIF(BH74:BN74,"&lt;1")=7,"3",IF(COUNTIF(BH74:BK74,"&lt;1")=4,"2","1"))))</f>
        <v>1</v>
      </c>
      <c r="BV74" s="129">
        <f>IF(BU74="1",SUM(BH74:BK74)+1,IF(BU74="2",SUM(BL74:BN74)+2,IF(BU74="3",SUM(BO74:BQ74)+3,IF(BU74="4",SUM(BR74:BT74)+4,5))))</f>
        <v>2</v>
      </c>
      <c r="BW74" s="41">
        <f>IF(OR(EY74=$EY$1,EY74=$EY$4,EY74=$EY$5,EY74=$EY$6,EY74=$EY$7,EZ74&gt;0,FF74=$FF$1,FF74=$FF$2,FF74=$FF$5,FF74=$FF$6,FG74=$FG$1,FG74=$FG$2,FG74=$FG$5,FG74=$FG$6),LHR2.1,"")</f>
        <v>0.4</v>
      </c>
      <c r="BX74" s="6" t="str">
        <f>IF(OR(FB74=$FB$1,FB74=$FB$2,FB74=$FB$5,FB74=$FB$6,EZ74&gt;0),LHR2.2,"")</f>
        <v/>
      </c>
      <c r="BY74" s="6">
        <f>IF(OR(EY74=$EY$1,EY74=$EY$4,EY74=$EY$5,EY74=$EY$6,EY74=$EY$7,EZ74&gt;0,FF74=$FF$1,FF74=$FF$2,FF74=$FF$5,FF74=$FF$6,FG74=$FG$1,FG74=$FG$2,FG74=$FG$5,FG74=$FG$6),LHR2.3,"")</f>
        <v>0.25</v>
      </c>
      <c r="BZ74" s="6">
        <f>IF(OR(EY74=$EY$1,EY74=$EY$4,EY74=$EY$5,EY74=$EY$6,EY74=$EY$7,EZ74&gt;0,FF74=$FF$1,FF74=$FF$2,FF74=$FF$5,FF74=$FF$6,FG74=$FG$1,FG74=$FG$2,FG74=$FG$5,FG74=$FG$6),LHR2.4,"")</f>
        <v>0.25</v>
      </c>
      <c r="CA74" s="40">
        <f>IF(OR(EY74=$EY$1,EY74=$EY$5,EY74=$EY$6,EY74=$EY$7,EZ74&gt;0,FF74=$FF$1,FF74=$FF$2,FF74=$FF$5,FF74=$FF$6,FG74=$FG$1,FG74=$FG$2,FG74=$FG$5,FG74=$FG$6),LHR3.1,"")</f>
        <v>0.25</v>
      </c>
      <c r="CB74" s="6" t="str">
        <f>IF(OR(FB74=$FB$1,FB74=$FB$5,EZ74&gt;0),LHR3.2,"")</f>
        <v/>
      </c>
      <c r="CC74" s="6" t="str">
        <f>IF(OR(FB74=$FB$1,FB74=$FB$2,FB74=$FB$5,FB74=$FB$6,EZ74&gt;0),LHR3.3,"")</f>
        <v/>
      </c>
      <c r="CD74" s="6" t="str">
        <f>IF(OR(EZ74&gt;0,GA74=$GA$1,FF74=$FF$5,FF74=$FF$6,FF74=$FF$1,FF74=$FF$2,GA74=$GA$2,GA74=$GA$3,GA74=$GA$4),LHR3.4,"")</f>
        <v/>
      </c>
      <c r="CE74" s="6">
        <f>IF(OR(EZ74&gt;0,GB74=$GB$1,FG74=$FG$5,FG74=$FG$6,FG74=$FG$1,FG74=$FG$2,GB74=$GB$2,GB74=$GB$3,GB74=$GB$4),LHR3.5,"")</f>
        <v>0.05</v>
      </c>
      <c r="CF74" s="6">
        <f>IF(OR(EY74=$EY$1,EY74=$EY$4,EY74=$EY$5,EY74=$EY$6,EY74=$EY$7,EZ74&gt;0),LHR3.6,"")</f>
        <v>0.05</v>
      </c>
      <c r="CG74" s="6" t="str">
        <f>IF(OR(EZ74&gt;0,FC74=$FC$1,FC74=$FC$2,FC74=$FC$3,FC74=$FC$4),LHR3.7,"")</f>
        <v/>
      </c>
      <c r="CH74" s="6" t="str">
        <f>IF(OR(GD74=$GD$1,GD74=$GD$3,EZ74&gt;0),LHR3.8,"")</f>
        <v/>
      </c>
      <c r="CI74" s="6" t="str">
        <f>IF(OR(EZ74&gt;0,FF74=$FF$2,FF74=$FF$6,FE74=$FE$2,FE74=$FE$6,FI74=$FI$2,FI74=$FI$6,FG74=$FG$2,FG74=$FG$6),LHR3.9,"")</f>
        <v/>
      </c>
      <c r="CJ74" s="6" t="str">
        <f>IF(OR(EZ74&gt;0,FA74&gt;0),LHR3.10,"")</f>
        <v/>
      </c>
      <c r="CK74" s="40">
        <f>IF(OR(EY74=$EY$1,EY74=$EY$6,EY74=$EY$7,EZ74&gt;0,FF74=$FF$1,FF74=$FF$2,FF74=$FF$5,FF74=$FF$6,FG74=$FG$1,FG74=$FG$2,FG74=$FG$5,FG74=$FG$6),LHR4.1,"")</f>
        <v>0.15</v>
      </c>
      <c r="CL74" s="6" t="str">
        <f>IF(OR(FB74=$FB$1,FB74=$FB$5,EZ74&gt;0),LHR4.2,"")</f>
        <v/>
      </c>
      <c r="CM74" s="6" t="str">
        <f>IF(OR(EZ74&gt;0,GA74=$GA$2,GA74=$GA$4),LHR4.3,"")</f>
        <v/>
      </c>
      <c r="CN74" s="6" t="str">
        <f>IF(OR(EZ74&gt;0,GB74=$GB$2,GB74=$GB$4),LHR4.4,"")</f>
        <v/>
      </c>
      <c r="CO74" s="6" t="str">
        <f>IF(OR(EZ74&gt;0,FC74=$FC$1,FC74=$FC$3,FC74=$FC$4),LHR4.5,"")</f>
        <v/>
      </c>
      <c r="CP74" s="6" t="str">
        <f>IF(OR(GE74=$GE$1,GE74=$GE$2,GE74=$GE$4,GE74=$GE$5),LHR4.6,"")</f>
        <v/>
      </c>
      <c r="CQ74" s="6" t="str">
        <f>IF(OR(EZ74&gt;0,FF74=$FF$2,FF74=$FF$6,FE74=$FE$2,FE74=$FE$6,FI74=$FI$2,FI74=$FI$6,FG74=$FG$2,FG74=$FG$6),LHR4.7,"")</f>
        <v/>
      </c>
      <c r="CR74" s="6">
        <f>IF(OR(EZ74&gt;0,FG74=$FG$1,FG74=$FG$2,FG74=$FG$5,FG74=$FG$6),LHR4.8,"")</f>
        <v>0.1</v>
      </c>
      <c r="CS74" s="6" t="str">
        <f>IF(OR(FE74=$FE$1,FE74=$FE$2,FE74=$FE$5,FE74=$FE$6),LHR4.9,"")</f>
        <v/>
      </c>
      <c r="CT74" s="6" t="str">
        <f>IF(OR(FM74=$FM$1,FM74=$FM$3,EZ74&gt;0),LHR4.10,"")</f>
        <v/>
      </c>
      <c r="CU74" s="6" t="str">
        <f>IF(OR(GF74=$GF$2,GF74=$GF$6),LHR4.11,"")</f>
        <v/>
      </c>
      <c r="CV74" s="6" t="str">
        <f>IF(OR(EO74=$EO$1,EO74=$EO$3),LHR4.12,"")</f>
        <v/>
      </c>
      <c r="CW74" s="40">
        <f>IF(OR(EY74=$EY$1,EY74=$EY$7,EZ74&gt;0,FF74=$FF$1,FF74=$FF$2,FF74=$FF$5,FF74=$FF$6,FG74=$FG$1,FG74=$FG$2,FG74=$FG$5,FG74=$FG$6),LHR5.1,"")</f>
        <v>0.25</v>
      </c>
      <c r="CX74" s="6" t="str">
        <f>IF(AND(FZ74&gt;0,OR(EY74=$EY$1,EY74=$EY$4,EY74=$EY$5,EY74=$EY$6,EY74=$EY$7)),LHR5.2,"")</f>
        <v/>
      </c>
      <c r="CY74" s="6" t="str">
        <f>IF(OR(EZ74&gt;0,FC74=$FC$1,FC74=$FC$4),LHR5.3,"")</f>
        <v/>
      </c>
      <c r="CZ74" s="6" t="str">
        <f>IF(OR(GE74=$GE$1,GE74=$GE$3,GE74=$GE$4,GE74=$GE$6),LHR5.4,"")</f>
        <v/>
      </c>
      <c r="DA74" s="6" t="str">
        <f>IF(OR(EZ74&gt;0,FF74=$FF$2,FF74=$FF$6,FE74=$FE$2,FE74=$FE$6,FI74=$FI$2,FI74=$FI$6,FG74=$FG$2,FG74=$FG$6),LHR5.5,"")</f>
        <v/>
      </c>
      <c r="DB74" s="6" t="str">
        <f>IF(OR(FG74=$FG$2,FG74=$FG$6),LHR5.6,"")</f>
        <v/>
      </c>
      <c r="DC74" s="6" t="str">
        <f>IF(OR(FI74=$FI$1,FI74=$FI$2,FI74=$FI$5,FI74=$FI$6,FY74&gt;0),LHR5.7,"")</f>
        <v/>
      </c>
      <c r="DD74" s="6" t="str">
        <f>IF(OR(GC74=$GC$1,GC74=$GC$2),LHR5.8,"")</f>
        <v/>
      </c>
      <c r="DE74" s="38">
        <f>IF(OR(GF74="",GF74=$GF$3,GF74=$GF$4,GF74=$GF$7,GF74=$GF$8),LHR5.9,"")</f>
        <v>0.05</v>
      </c>
      <c r="DF74" s="7" t="str">
        <f>IF(E74&lt;2009,"N/A",IF(COUNTIF(BW74:DE74,"&lt;1")=35,"5",IF(COUNTIF(BW74:CV74,"&lt;1")=26,"4",IF(COUNTIF(BW74:CJ74,"&lt;1")=14,"3",IF(COUNTIF(BW74:BZ74,"&lt;1")=4,"2","1")))))</f>
        <v>1</v>
      </c>
      <c r="DG74" s="129">
        <f>IF(DF74="N/A","N/A",IF(DF74="1",SUM(BW74:BZ74)+1,IF(DF74="2",SUM(CA74:CJ74)+2,IF(DF74="3",SUM(CK74:CV74)+3,IF(DF74="4",SUM(CW74:DE74)+4,5)))))</f>
        <v>1.9</v>
      </c>
      <c r="DH74" s="41" t="str">
        <f>IF(OR(EY74=$EY$1,EY74=$EY$8,EZ74&gt;0,FF74=$FF$1,FF74=$FF$2,FF74=$FF$7,FF74=$FF$8,FG74=$FG$1,FG74=$FG$2,FG74=$FG$7,FG74=$FG$8),ES2.1,"")</f>
        <v/>
      </c>
      <c r="DI74" s="6" t="str">
        <f>IF(OR(FB74=$FB$1,FB74=$FB$2,FB74=$FB$7,FB74=$FB$8,EZ74&gt;0),ES2.2,"")</f>
        <v/>
      </c>
      <c r="DJ74" s="6" t="str">
        <f>IF(OR(EY74=$EY$1,EY74=$EY$8,EZ74&gt;0,FF74=$FF$1,FF74=$FF$2,FF74=$FF$7,FF74=$FF$8,FG74=$FG$1,FG74=$FG$2,FG74=$FG$7,FG74=$FG$8),ES2.3,"")</f>
        <v/>
      </c>
      <c r="DK74" s="6" t="str">
        <f>IF(OR(EY74=$EY$1,EY74=$EY$8,EZ74&gt;0,FF74=$FF$1,FF74=$FF$2,FF74=$FF$7,FF74=$FF$8,FG74=$FG$1,FG74=$FG$2,FG74=$FG$7,FG74=$FG$8),ES2.4,"")</f>
        <v/>
      </c>
      <c r="DL74" s="40" t="str">
        <f>IF(OR(FB74=$FB$1,FB74=$FB$7,EZ74&gt;0),ES3.1,"")</f>
        <v/>
      </c>
      <c r="DM74" s="6" t="str">
        <f>IF(OR(FB74=$FB$1,FB74=$FB$2,FB74=$FB$7,FB74=$FB$8,EZ74&gt;0),ES3.2,"")</f>
        <v/>
      </c>
      <c r="DN74" s="6" t="str">
        <f>IF(OR(EZ74&gt;0,FF74=$FF$1,FF74=$FF$2,FF74=$FF$7,FF74=$FF$8,GA74=$GA$1,GA74=$GA$2,GA74=$GA$5,GA74=$GA$6),ES3.3,"")</f>
        <v/>
      </c>
      <c r="DO74" s="6" t="str">
        <f>IF(OR(EZ74&gt;0,FG74=$FG$1,FG74=$FG$2,FG74=$FG$7,FG74=$FG$8,GB74=$GB$1,GB74=$GB$2,GB74=$GB$5,GB74=$GB$6),ES3.4,"")</f>
        <v/>
      </c>
      <c r="DP74" s="6" t="str">
        <f>IF(OR(EY74=$EY$1,EY74=$EY$8,EZ74&gt;0),ES3.5,"")</f>
        <v/>
      </c>
      <c r="DQ74" s="6" t="str">
        <f>IF(OR(EZ74&gt;0,FC74=$FC$1,FC74=$FC$5),ES3.6,"")</f>
        <v/>
      </c>
      <c r="DR74" s="6" t="str">
        <f>IF(OR(GD74=$GD$1,GD74=$GD$4,EZ74&gt;0),ES3.7,"")</f>
        <v/>
      </c>
      <c r="DS74" s="6" t="str">
        <f>IF(OR(EZ74&gt;0,FF74=$FF$2,FF74=$FF$8,FE74=$FE$2,FE74=$FE$8,FI74=$FI$2,FI74=$FI$8,FG74=$FG$2,FG74=$FG$8),ES3.8,"")</f>
        <v/>
      </c>
      <c r="DT74" s="6" t="str">
        <f>IF(OR(EZ74&gt;0),ES3.9,"")</f>
        <v/>
      </c>
      <c r="DU74" s="40" t="str">
        <f>IF(OR(FB74=$FB$1,FB74=$FB$7,EZ74&gt;0),ES4.1,"")</f>
        <v/>
      </c>
      <c r="DV74" s="6" t="str">
        <f>IF(OR(EZ74&gt;0,GA74=$GA$2,GA74=$GA$6),ES4.2,"")</f>
        <v/>
      </c>
      <c r="DW74" s="6" t="str">
        <f>IF(OR(EZ74&gt;0,GB74=$GB$2,GB74=$GB$6),ES4.3,"")</f>
        <v/>
      </c>
      <c r="DX74" s="6" t="str">
        <f>IF(OR(GE74=$GE$1,GE74=$GE$2,GE74=$GE$7,GE74=$GE$8),ES4.4,"")</f>
        <v/>
      </c>
      <c r="DY74" s="6" t="str">
        <f>IF(OR(EZ74&gt;0,FF74=$FF$2,FF74=$FF$8,FE74=$FE$2,FE74=$FE$8,FI74=$FI$2,FI74=$FI$8,FG74=$FG$2,FG74=$FG$8),ES4.5,"")</f>
        <v/>
      </c>
      <c r="DZ74" s="6" t="str">
        <f>IF(OR(EZ74&gt;0,FG74=$FG$1,FG74=$FG$2,FG74=$FG$7,FG74=$FG$8),ES4.6,"")</f>
        <v/>
      </c>
      <c r="EA74" s="6" t="str">
        <f>IF(OR(FE74=$FE$1,FE74=$FE$2,FE74=$FE$7,FE74=$FE$8),ES4.7,"")</f>
        <v/>
      </c>
      <c r="EB74" s="6" t="str">
        <f>IF(OR(FM74=$FM$1,FM74=$FM$4,EZ74&gt;0),ES4.8,"")</f>
        <v/>
      </c>
      <c r="EC74" s="6" t="str">
        <f>IF(OR(GF74=$GF$2,GF74=$GF$8),ES4.9,"")</f>
        <v/>
      </c>
      <c r="ED74" s="6" t="str">
        <f>IF(OR(EO74=$EO$1,EO74=$EO$3),ES4.10,"")</f>
        <v/>
      </c>
      <c r="EE74" s="40" t="str">
        <f>IF(OR(AND(FZ74&gt;0,EY74=$EY$1), AND(FZ74&gt;0,EY74=$EY$8)),ES5.1,"")</f>
        <v/>
      </c>
      <c r="EF74" s="6" t="str">
        <f>IF(OR(GE74=$GE$1,GE74=$GE$3,GE74=$GE$7,GE74=$GE$9),ES5.2,"")</f>
        <v/>
      </c>
      <c r="EG74" s="6" t="str">
        <f>IF(OR(EZ74&gt;0,FF74=$FF$2,FF74=$FF$8,FE74=$FE$2,FE74=$FE$8,FI74=$FI$2,FI74=$FI$8,FG74=$FG$2,FG74=$FG$8),ES5.3,"")</f>
        <v/>
      </c>
      <c r="EH74" s="6" t="str">
        <f>IF(OR(FG74=$FG$2,FG74=$FG$8),ES5.4,"")</f>
        <v/>
      </c>
      <c r="EI74" s="6" t="str">
        <f>IF(OR(FI74=$FI$1,FI74=$FI$2,FI74=$FI$7,FI74=$FI$8,FY74&gt;0),ES5.5,"")</f>
        <v/>
      </c>
      <c r="EJ74" s="6" t="str">
        <f>IF(OR(GC74=$GC$1,GC74=$GC$3),ES5.6,"")</f>
        <v/>
      </c>
      <c r="EK74" s="38">
        <f>IF(OR(GF74="",GF74=$GF$3,GF74=$GF$4,GF74=$GF$5,GF74=$GF$6),ES5.7,"")</f>
        <v>0.1</v>
      </c>
      <c r="EL74" s="104" t="str">
        <f>IF(E74&lt;2010,"N/A",IF(COUNTIF(DH74:EK74,"&lt;1")=30,"5",IF(COUNTIF(DH74:ED74,"&lt;1")=23,"4",IF(COUNTIF(DH74:DT74,"&lt;1")=13,"3",IF(COUNTIF(DH74:DK74,"&lt;1")=4,"2","1")))))</f>
        <v>1</v>
      </c>
      <c r="EM74" s="129">
        <f>IF(EL74="N/A","N/A",IF(EL74="1",SUM(DH74:DK74)+1,IF(EL74="2",SUM(DL74:DT74)+2,IF(EL74="3",SUM(DU74:ED74)+3,IF(EL74="4",SUM(EE74:EK74)+4,5)))))</f>
        <v>1</v>
      </c>
      <c r="EN74" s="1"/>
      <c r="EO74" s="43"/>
      <c r="EP74" s="1"/>
      <c r="EQ74" s="1"/>
      <c r="ER74" s="43"/>
      <c r="ES74" s="1"/>
      <c r="ET74" s="1"/>
      <c r="EV74" s="44"/>
      <c r="EY74" s="42" t="s">
        <v>47</v>
      </c>
      <c r="FC74" s="44"/>
      <c r="FE74" s="1"/>
      <c r="FG74" s="42" t="s">
        <v>41</v>
      </c>
      <c r="FI74" s="44"/>
      <c r="FK74" s="1"/>
      <c r="FL74" s="1"/>
      <c r="FM74" s="1"/>
      <c r="FN74" s="1"/>
      <c r="FO74" s="1"/>
      <c r="FT74" s="1"/>
      <c r="FU74" s="1"/>
      <c r="FX74" s="44"/>
      <c r="FY74" s="1"/>
      <c r="FZ74" s="44"/>
      <c r="GA74" s="43"/>
      <c r="GB74" s="1"/>
      <c r="GC74" s="44"/>
      <c r="GF74" s="45"/>
      <c r="GG74" s="74"/>
      <c r="GH74" s="42">
        <f>COUNTIF(EO74:GF74,"*")</f>
        <v>2</v>
      </c>
    </row>
    <row r="75" spans="1:190" s="42" customFormat="1" x14ac:dyDescent="0.25">
      <c r="A75" s="42" t="e">
        <f>VLOOKUP(C75,Sheet1!$A$1:$B$65,2,)</f>
        <v>#N/A</v>
      </c>
      <c r="B75" s="46" t="s">
        <v>343</v>
      </c>
      <c r="C75" s="47" t="s">
        <v>344</v>
      </c>
      <c r="D75" s="47"/>
      <c r="E75" s="61">
        <v>2013</v>
      </c>
      <c r="F75" s="5">
        <f>IF(OR(ER75=$ER$1,ER75=$ER$2,ER75=$ER$3,ER75=$ER$6,ER75=$ER$7,ES75&gt;0,EW75&gt;0,EY75&gt;0,EU75&gt;0,EZ75&gt;0,FD75&gt;0,FF75&gt;0,FG75&gt;0,FI75&gt;0,FE75&gt;0),SM_2.1,"")</f>
        <v>0.2</v>
      </c>
      <c r="G75" s="5" t="str">
        <f>IF(OR(EO75=$EO$4,EQ75&gt;0,ER75=$ER$1, ER75=$ER$2,ER75=$ER$3,ER75=$ER$4,ES75&gt;0,EV75&gt;0,EZ75&gt;0,FD75&gt;0,FF75&gt;0,FG75&gt;0,FI75&gt;0,FE75&gt;0),SM_2.2,"")</f>
        <v/>
      </c>
      <c r="H75" s="6" t="str">
        <f>IF(OR(EO75&gt;0,EP75&gt;0,EQ75&gt;0,ER75=$ER$1,ER75=$ER$2,ER75=$ER$3,ER75=$ER$4,ER75=$ER$6,ER75=$ER$7,ES75&gt;0,ET75&gt;0,EV75&gt;0,EZ75&gt;0,FD75&gt;0,FF75&gt;0,FG75&gt;0,FI75&gt;0,FE75&gt;0),SM_2.3,"")</f>
        <v/>
      </c>
      <c r="I75" s="38">
        <f>IF(OR(ER75=$ER$1,ER75=$ER$2,ER75=$ER$3,ER75=$ER$6,ER75=$ER$7,ES75&gt;0,EW75=$EW$2,EW75=$EW$3,EW75=$EW$4,EY75&gt;0,EU75&gt;0,EZ75&gt;0,FD75&gt;0,FF75&gt;0,FG75&gt;0,FI75&gt;0,FE75&gt;0),SM_2.4,"")</f>
        <v>0.15</v>
      </c>
      <c r="J75" s="6">
        <f>IF(OR(ER75=$ER$3,EW75=$EW$2,EW75=$EW$3,EW75=$EW$4,EY75&gt;0,EU75&gt;0,EZ75&gt;0,FD75&gt;0,FF75&gt;0,FG75&gt;0,FI75&gt;0,FE75&gt;0),SM_3.1,"")</f>
        <v>0.3</v>
      </c>
      <c r="K75" s="6" t="str">
        <f>IF(OR(EZ75&gt;0,FD75&gt;0,FF75&gt;0,FG75&gt;0,FI75&gt;0,FE75&gt;0),SM_3.2,"")</f>
        <v/>
      </c>
      <c r="L75" s="38">
        <f>IF(OR(ER75=$ER$1,ER75=$ER$3,ER75=$ER$6,ER75=$ER$7,EV75&gt;0,EW75=$EW$2,EW75=$EW$3,EW75=$EW$4,EY75&gt;0,EU75&gt;0,EZ75&gt;0,FD75&gt;0,FF75&gt;0,FG75&gt;0,FI75&gt;0,FE75&gt;0),SM_3.3,"")</f>
        <v>0.4</v>
      </c>
      <c r="M75" s="6">
        <f>IF(OR(ES75&gt;0,EU75&gt;1),SM_4.1,"")</f>
        <v>0.2</v>
      </c>
      <c r="N75" s="6" t="str">
        <f>IF(OR(EZ75&gt;0,FD75=$FD$2,FF75=$FF$2,FF75=$FF$4,FF75=$FF$6,FF75=$FF$8,FG75&gt;0,FI75&gt;0,FE75&gt;0),SM_4.2,"")</f>
        <v/>
      </c>
      <c r="O75" s="6" t="str">
        <f>IF(OR(EZ75&gt;0,FD75=$FD$2,FE75=$FE$2,FE75=$FE$4,FE75=$FE$6,FE75=$FE$8,FF75=$FF$2,FF75=$FF$4,FF75=$FF$6,FF75=$FF$8,FG75=$FG$2,FG75=$FG$4,FG75=$FG$6,FG75=$FG$8,FI75=$FI$2,FI75=$FI$4,FI75=$FI$6,FI75=$FI$8),SM_4.3,"")</f>
        <v/>
      </c>
      <c r="P75" s="6" t="str">
        <f>IF(OR(FD75&gt;0,FI75&gt;0),SM_4.4,"")</f>
        <v/>
      </c>
      <c r="Q75" s="38" t="str">
        <f>IF(OR(FQ75=$FQ$2,FQ75=$FQ$1),SM_4.5,"")</f>
        <v/>
      </c>
      <c r="R75" s="6" t="str">
        <f>IF(OR(ET75&gt;0),SM_5.1,"")</f>
        <v/>
      </c>
      <c r="S75" s="6" t="str">
        <f>IF(OR(FB75&gt;0),SM_5.2,"")</f>
        <v/>
      </c>
      <c r="T75" s="6" t="str">
        <f>IF(OR(FR75=$FR$1,FR75=$FR$2),SM_5.3,"")</f>
        <v/>
      </c>
      <c r="U75" s="38" t="str">
        <f>IF(OR(FY75&gt;0),SM_5.4,"")</f>
        <v/>
      </c>
      <c r="V75" s="94" t="str">
        <f>IF(COUNTIF(F75:U75,"&lt;1")=16,"5",IF(COUNTIF(F75:Q75,"&lt;1")=12,"4",IF(COUNTIF(F75:L75,"&lt;1")=7,"3",IF(COUNTIF(F75:I75,"&lt;1")=4,"2","1"))))</f>
        <v>1</v>
      </c>
      <c r="W75" s="129">
        <f>IF(V75="1",SUM(F75:I75)+1,IF(V75="2",SUM(J75:L75)+2,IF(V75="3",SUM(M75:Q75)+3,IF(V75="4",SUM(R75:U75)+4,5))))</f>
        <v>1.35</v>
      </c>
      <c r="X75" s="5" t="str">
        <f>IF(OR(EO75&gt;0,EP75&gt;0,EQ75&gt;0,ER75=$ER$1,ER75=$ER$2,ER75=$ER$3,ER75=$ER$4,ER75=$ER$6,ER75=$ER$7,ER75=$ER$8,ES75&gt;0,ET75&gt;0,EV75&gt;0,EZ75&gt;0,FD75&gt;0,FF75&gt;0,FG75&gt;0,FI75&gt;0,FE75&gt;0),SS_2.1,"")</f>
        <v/>
      </c>
      <c r="Y75" s="5">
        <f>IF(OR(EO75=$EO$1,ER75=$ER$1,ER75=$ER$6,ER75=$ER$7,ER75=$ER$8,FJ75&gt;0),SS_2.2,"")</f>
        <v>0.3</v>
      </c>
      <c r="Z75" s="38">
        <f>IF(OR(FJ75&gt;0,FO75&gt;0),SS_2.3,"")</f>
        <v>0.5</v>
      </c>
      <c r="AA75" s="5" t="str">
        <f>IF(OR(FN75&gt;0,FJ75=$FJ$2,FJ75=$FJ$3),SS_3.1,"")</f>
        <v/>
      </c>
      <c r="AB75" s="6" t="str">
        <f>IF(OR(FK75&gt;0),SS_3.2,"")</f>
        <v/>
      </c>
      <c r="AC75" s="38" t="str">
        <f>IF(OR(ES75&gt;0,ER75=$ER$1,ER75=$ER$4,ER75=$ER$8,FL75&gt;0),SS_3.3,"")</f>
        <v/>
      </c>
      <c r="AD75" s="6" t="str">
        <f>IF(AND(FK75&gt;0,FJ75=$FJ$2,FJ75=$FJ$3),SS_4.1,"")</f>
        <v/>
      </c>
      <c r="AE75" s="6" t="str">
        <f>IF(OR(FJ75=$FJ$2,FJ75=$FJ$3,EZ75&gt;0,FN75&gt;0),SS_4.2,"")</f>
        <v/>
      </c>
      <c r="AF75" s="6">
        <f>IF(OR(EU75&gt;0,EW75=$EW$2,EW75=$EW$3,EW75=$EW$4,EY75&gt;0,EZ75&gt;0),SS_4.3,"")</f>
        <v>0.2</v>
      </c>
      <c r="AG75" s="6" t="str">
        <f>IF(OR(FJ75=$FJ$3,FQ75&gt;0,EZ75&gt;0),SS_4.4,"")</f>
        <v/>
      </c>
      <c r="AH75" s="6" t="str">
        <f>IF(OR(FE75&gt;0,FF75&gt;0,FG75&gt;0,FD75&gt;0,EZ75&gt;0,FI75&gt;0),SS_4.5,"")</f>
        <v/>
      </c>
      <c r="AI75" s="38" t="str">
        <f>IF(OR(EV75&gt;0,FZ75&gt;0,FH75&gt;0,FD75&gt;0,FI75&gt;0),SS_4.6,"")</f>
        <v/>
      </c>
      <c r="AJ75" s="5" t="str">
        <f>IF(OR(FK75=$FK$3,FZ75=$FZ$1),SS_5.1,"")</f>
        <v/>
      </c>
      <c r="AK75" s="6" t="str">
        <f>IF(OR(FZ75=$FZ$1,FZ75=$FZ$2,FZ75=$FZ$4,FZ75=$FZ$5,FZ75=$FZ$7),SS_5.2,"")</f>
        <v/>
      </c>
      <c r="AL75" s="6" t="str">
        <f>IF(OR(FZ75=$FZ$4,FY75&gt;0,ER75=$ER$8),SS_5.3,"")</f>
        <v/>
      </c>
      <c r="AM75" s="6" t="str">
        <f>IF(FP75&gt;0,SS_5.4,"")</f>
        <v/>
      </c>
      <c r="AN75" s="94" t="str">
        <f>IF(COUNTIF(X75:AM75,"&lt;1")=16,"5",IF(COUNTIF(X75:AI75,"&lt;1")=12,"4",IF(COUNTIF(X75:AC75,"&lt;1")=6,"3",IF(COUNTIF(X75:Z75,"&lt;1")=3,"2","1"))))</f>
        <v>1</v>
      </c>
      <c r="AO75" s="129">
        <f>IF(AN75="1",SUM(X75:Z75)+1,IF(AN75="2",SUM(AA75:AC75)+2,IF(AN75="3",SUM(AD75:AI75)+3,IF(AN75="4",SUM(AJ75:AM75)+4,5))))</f>
        <v>1.8</v>
      </c>
      <c r="AP75" s="5">
        <f>IF(OR(ES75&gt;0,ER75=$ER$1,EO75&gt;0,EP75&gt;0,EQ75&gt;0,EU75&gt;0,EV75&gt;0,FV75&gt;0,FD75&gt;0),CM2.1,"")</f>
        <v>0.25</v>
      </c>
      <c r="AQ75" s="6" t="str">
        <f>IF(OR(ES75&gt;0,ER75=$ER$1,ER75=$ER$5,ER75=$ER$3,ER75=$ER$8,ER75=$ER$9,FS75=$FS$3,FS75=$FS$4),CM2.2,"")</f>
        <v/>
      </c>
      <c r="AR75" s="6" t="str">
        <f>IF(OR(ES75&gt;0,ER75&gt;0,FV75&gt;0),CM2.3,"")</f>
        <v/>
      </c>
      <c r="AS75" s="38" t="str">
        <f>IF(OR(ES75&gt;0,ER75=$ER$1,ER75=$ER$3,ER75=$ER$8,ER75=$ER$9,FT75&gt;0),CM2.4,"")</f>
        <v/>
      </c>
      <c r="AT75" s="6" t="str">
        <f>IF(OR(FS75&gt;0),CM3.1,"")</f>
        <v/>
      </c>
      <c r="AU75" s="6" t="str">
        <f>IF(ER75=$ER$9,CM3.2,"")</f>
        <v/>
      </c>
      <c r="AV75" s="6" t="str">
        <f>IF(OR(FS75=$FS$3,FS75=$FS$4),CM3.3,"")</f>
        <v/>
      </c>
      <c r="AW75" s="6" t="str">
        <f>IF(OR(FQ75=$FQ$1,FQ75=$FQ$4,FR75=$FR$1,FR75=$FR$4),CM3.4,"")</f>
        <v/>
      </c>
      <c r="AX75" s="38" t="str">
        <f>IF(OR(FZ75=$FZ$1,FZ75=$FZ$2,FT75=$FT$3,FT75=$FT$2),CM3.5,"")</f>
        <v/>
      </c>
      <c r="AY75" s="6" t="str">
        <f>IF(OR(FS75&gt;0),CM4.1,"")</f>
        <v/>
      </c>
      <c r="AZ75" s="6" t="str">
        <f>IF(OR(FV75=$FV$2),CM4.2,"")</f>
        <v/>
      </c>
      <c r="BA75" s="38" t="str">
        <f>IF(OR(FZ75&gt;0,FT75=$FT$3),CM4.3,"")</f>
        <v/>
      </c>
      <c r="BB75" s="6" t="str">
        <f>IF(OR(FT75=$FT$3,FV75=$FV$3),CM5.1,"")</f>
        <v/>
      </c>
      <c r="BC75" s="6" t="str">
        <f>IF(OR(AND(FX75&gt;0,FQ75=$FQ$4), AND(FX75&gt;0,FQ75=$FQ$1)),CM5.2,"")</f>
        <v/>
      </c>
      <c r="BD75" s="6" t="str">
        <f>IF(OR(FZ75&gt;0),CM5.3,"")</f>
        <v/>
      </c>
      <c r="BE75" s="38" t="str">
        <f>IF(FU75=$FU$2,CM5.4,"")</f>
        <v/>
      </c>
      <c r="BF75" s="94" t="str">
        <f>IF(COUNTIF(AP75:BE75,"&lt;1")=16,"5",IF(COUNTIF(AP75:BA75,"&lt;1")=12,"4",IF(COUNTIF(AP75:AX75,"&lt;1")=9,"3",IF(COUNTIF(AP75:AS75,"&lt;1")=4,"2","1"))))</f>
        <v>1</v>
      </c>
      <c r="BG75" s="129">
        <f>IF(BF75="1",SUM(AP75:AS75)+1,IF(BF75="2",SUM(AT75:AX75)+2,IF(BF75="3",SUM(AY75:BA75)+3,IF(BF75="4",SUM(BB75:BE75)+4,5))))</f>
        <v>1.25</v>
      </c>
      <c r="BH75" s="5">
        <f>IF(OR(ER75=$ER$1,ER75=$ER$6,ER75=$ER$7,ER75=$ER$9,ES75&gt;0,EX75&gt;0,FD75&gt;0,FZ75&gt;0,EW75&gt;0,EY75&gt;0,EZ75&gt;0,EV75&gt;0,EU75&gt;0,FE75&gt;0,FF75&gt;0,FG75&gt;0,FI75&gt;0),SRM2.1,"")</f>
        <v>0.4</v>
      </c>
      <c r="BI75" s="5">
        <f>IF(OR(FD75&gt;0,FZ75&gt;0,ER75=$ER$7,EW75&gt;0,EX75&gt;0,EY75&gt;0,EZ75&gt;0,FE75&gt;0,FF75&gt;0,FG75&gt;0,FI75&gt;0),SRM2.2,"")</f>
        <v>0.4</v>
      </c>
      <c r="BJ75" s="6" t="str">
        <f>IF(OR(FX75&gt;0,FZ75&gt;0),SRM2.3,"")</f>
        <v/>
      </c>
      <c r="BK75" s="6" t="str">
        <f>IF(OR(FF75&gt;0,FD75&gt;0,FE75&gt;0,FZ75&gt;0,FG75&gt;0,FI75&gt;0),SRM2.4,"")</f>
        <v/>
      </c>
      <c r="BL75" s="39" t="str">
        <f>IF(OR(FD75&gt;0,FZ75&gt;0,ER75=$ER$7,FE75&gt;0,FF75&gt;0,FG75&gt;0,FI75&gt;0,FP75&gt;0),SRM3.1,"")</f>
        <v/>
      </c>
      <c r="BM75" s="6">
        <f>IF(OR(FD75&gt;0,FZ75&gt;0,ER75=$ER$7,EW75=$EW$2,EW75=$EW$3,EW75=$EW$4,EX75&gt;0,EY75&gt;0,EZ75&gt;0,FE75&gt;0,FF75&gt;0,FG75&gt;0,FI75&gt;0),SRM3.2,"")</f>
        <v>0.5</v>
      </c>
      <c r="BN75" s="6" t="str">
        <f>IF(OR(FP75&gt;0,FZ75&gt;0),SRM3.3,"")</f>
        <v/>
      </c>
      <c r="BO75" s="40" t="str">
        <f>IF(OR(FZ75&gt;1),SRM4.1,"")</f>
        <v/>
      </c>
      <c r="BP75" s="6" t="str">
        <f>IF(OR(ER75=$ER$8,ER75=$ER$9,EV75&gt;0,FQ75&gt;0,FR75&gt;0),SRM4.2,"")</f>
        <v/>
      </c>
      <c r="BQ75" s="6" t="str">
        <f>IF(OR(FW75&gt;0),SRM4.3,"")</f>
        <v/>
      </c>
      <c r="BR75" s="40" t="str">
        <f>IF(OR(GD75&gt;0,GE75&gt;0),SRM5.1,"")</f>
        <v/>
      </c>
      <c r="BS75" s="6" t="str">
        <f>IF(OR(ER75=$ER$8,ER75=$ER$9,FZ75&gt;0),SRM5.2,"")</f>
        <v/>
      </c>
      <c r="BT75" s="6" t="str">
        <f>IF(OR(ER75=$ER$8,ER75=$ER$9,FY75&gt;0,FZ75&gt;0),SRM5.3,"")</f>
        <v/>
      </c>
      <c r="BU75" s="94" t="str">
        <f>IF(COUNTIF(BH75:BT75,"&lt;1")=13,"5",IF(COUNTIF(BH75:BQ75,"&lt;1")=10,"4",IF(COUNTIF(BH75:BN75,"&lt;1")=7,"3",IF(COUNTIF(BH75:BK75,"&lt;1")=4,"2","1"))))</f>
        <v>1</v>
      </c>
      <c r="BV75" s="129">
        <f>IF(BU75="1",SUM(BH75:BK75)+1,IF(BU75="2",SUM(BL75:BN75)+2,IF(BU75="3",SUM(BO75:BQ75)+3,IF(BU75="4",SUM(BR75:BT75)+4,5))))</f>
        <v>1.8</v>
      </c>
      <c r="BW75" s="41" t="str">
        <f>IF(OR(EY75=$EY$1,EY75=$EY$4,EY75=$EY$5,EY75=$EY$6,EY75=$EY$7,EZ75&gt;0,FF75=$FF$1,FF75=$FF$2,FF75=$FF$5,FF75=$FF$6,FG75=$FG$1,FG75=$FG$2,FG75=$FG$5,FG75=$FG$6),LHR2.1,"")</f>
        <v/>
      </c>
      <c r="BX75" s="6" t="str">
        <f>IF(OR(FB75=$FB$1,FB75=$FB$2,FB75=$FB$5,FB75=$FB$6,EZ75&gt;0),LHR2.2,"")</f>
        <v/>
      </c>
      <c r="BY75" s="6" t="str">
        <f>IF(OR(EY75=$EY$1,EY75=$EY$4,EY75=$EY$5,EY75=$EY$6,EY75=$EY$7,EZ75&gt;0,FF75=$FF$1,FF75=$FF$2,FF75=$FF$5,FF75=$FF$6,FG75=$FG$1,FG75=$FG$2,FG75=$FG$5,FG75=$FG$6),LHR2.3,"")</f>
        <v/>
      </c>
      <c r="BZ75" s="6" t="str">
        <f>IF(OR(EY75=$EY$1,EY75=$EY$4,EY75=$EY$5,EY75=$EY$6,EY75=$EY$7,EZ75&gt;0,FF75=$FF$1,FF75=$FF$2,FF75=$FF$5,FF75=$FF$6,FG75=$FG$1,FG75=$FG$2,FG75=$FG$5,FG75=$FG$6),LHR2.4,"")</f>
        <v/>
      </c>
      <c r="CA75" s="40" t="str">
        <f>IF(OR(EY75=$EY$1,EY75=$EY$5,EY75=$EY$6,EY75=$EY$7,EZ75&gt;0,FF75=$FF$1,FF75=$FF$2,FF75=$FF$5,FF75=$FF$6,FG75=$FG$1,FG75=$FG$2,FG75=$FG$5,FG75=$FG$6),LHR3.1,"")</f>
        <v/>
      </c>
      <c r="CB75" s="6" t="str">
        <f>IF(OR(FB75=$FB$1,FB75=$FB$5,EZ75&gt;0),LHR3.2,"")</f>
        <v/>
      </c>
      <c r="CC75" s="6" t="str">
        <f>IF(OR(FB75=$FB$1,FB75=$FB$2,FB75=$FB$5,FB75=$FB$6,EZ75&gt;0),LHR3.3,"")</f>
        <v/>
      </c>
      <c r="CD75" s="6" t="str">
        <f>IF(OR(EZ75&gt;0,GA75=$GA$1,FF75=$FF$5,FF75=$FF$6,FF75=$FF$1,FF75=$FF$2,GA75=$GA$2,GA75=$GA$3,GA75=$GA$4),LHR3.4,"")</f>
        <v/>
      </c>
      <c r="CE75" s="6" t="str">
        <f>IF(OR(EZ75&gt;0,GB75=$GB$1,FG75=$FG$5,FG75=$FG$6,FG75=$FG$1,FG75=$FG$2,GB75=$GB$2,GB75=$GB$3,GB75=$GB$4),LHR3.5,"")</f>
        <v/>
      </c>
      <c r="CF75" s="6" t="str">
        <f>IF(OR(EY75=$EY$1,EY75=$EY$4,EY75=$EY$5,EY75=$EY$6,EY75=$EY$7,EZ75&gt;0),LHR3.6,"")</f>
        <v/>
      </c>
      <c r="CG75" s="6" t="str">
        <f>IF(OR(EZ75&gt;0,FC75=$FC$1,FC75=$FC$2,FC75=$FC$3,FC75=$FC$4),LHR3.7,"")</f>
        <v/>
      </c>
      <c r="CH75" s="6" t="str">
        <f>IF(OR(GD75=$GD$1,GD75=$GD$3,EZ75&gt;0),LHR3.8,"")</f>
        <v/>
      </c>
      <c r="CI75" s="6" t="str">
        <f>IF(OR(EZ75&gt;0,FF75=$FF$2,FF75=$FF$6,FE75=$FE$2,FE75=$FE$6,FI75=$FI$2,FI75=$FI$6,FG75=$FG$2,FG75=$FG$6),LHR3.9,"")</f>
        <v/>
      </c>
      <c r="CJ75" s="6" t="str">
        <f>IF(OR(EZ75&gt;0,FA75&gt;0),LHR3.10,"")</f>
        <v/>
      </c>
      <c r="CK75" s="40" t="str">
        <f>IF(OR(EY75=$EY$1,EY75=$EY$6,EY75=$EY$7,EZ75&gt;0,FF75=$FF$1,FF75=$FF$2,FF75=$FF$5,FF75=$FF$6,FG75=$FG$1,FG75=$FG$2,FG75=$FG$5,FG75=$FG$6),LHR4.1,"")</f>
        <v/>
      </c>
      <c r="CL75" s="6" t="str">
        <f>IF(OR(FB75=$FB$1,FB75=$FB$5,EZ75&gt;0),LHR4.2,"")</f>
        <v/>
      </c>
      <c r="CM75" s="6" t="str">
        <f>IF(OR(EZ75&gt;0,GA75=$GA$2,GA75=$GA$4),LHR4.3,"")</f>
        <v/>
      </c>
      <c r="CN75" s="6" t="str">
        <f>IF(OR(EZ75&gt;0,GB75=$GB$2,GB75=$GB$4),LHR4.4,"")</f>
        <v/>
      </c>
      <c r="CO75" s="6" t="str">
        <f>IF(OR(EZ75&gt;0,FC75=$FC$1,FC75=$FC$3,FC75=$FC$4),LHR4.5,"")</f>
        <v/>
      </c>
      <c r="CP75" s="6" t="str">
        <f>IF(OR(GE75=$GE$1,GE75=$GE$2,GE75=$GE$4,GE75=$GE$5),LHR4.6,"")</f>
        <v/>
      </c>
      <c r="CQ75" s="6" t="str">
        <f>IF(OR(EZ75&gt;0,FF75=$FF$2,FF75=$FF$6,FE75=$FE$2,FE75=$FE$6,FI75=$FI$2,FI75=$FI$6,FG75=$FG$2,FG75=$FG$6),LHR4.7,"")</f>
        <v/>
      </c>
      <c r="CR75" s="6" t="str">
        <f>IF(OR(EZ75&gt;0,FG75=$FG$1,FG75=$FG$2,FG75=$FG$5,FG75=$FG$6),LHR4.8,"")</f>
        <v/>
      </c>
      <c r="CS75" s="6" t="str">
        <f>IF(OR(FE75=$FE$1,FE75=$FE$2,FE75=$FE$5,FE75=$FE$6),LHR4.9,"")</f>
        <v/>
      </c>
      <c r="CT75" s="6" t="str">
        <f>IF(OR(FM75=$FM$1,FM75=$FM$3,EZ75&gt;0),LHR4.10,"")</f>
        <v/>
      </c>
      <c r="CU75" s="6" t="str">
        <f>IF(OR(GF75=$GF$2,GF75=$GF$6),LHR4.11,"")</f>
        <v/>
      </c>
      <c r="CV75" s="6" t="str">
        <f>IF(OR(EO75=$EO$1,EO75=$EO$3),LHR4.12,"")</f>
        <v/>
      </c>
      <c r="CW75" s="40" t="str">
        <f>IF(OR(EY75=$EY$1,EY75=$EY$7,EZ75&gt;0,FF75=$FF$1,FF75=$FF$2,FF75=$FF$5,FF75=$FF$6,FG75=$FG$1,FG75=$FG$2,FG75=$FG$5,FG75=$FG$6),LHR5.1,"")</f>
        <v/>
      </c>
      <c r="CX75" s="6" t="str">
        <f>IF(AND(FZ75&gt;0,OR(EY75=$EY$1,EY75=$EY$4,EY75=$EY$5,EY75=$EY$6,EY75=$EY$7)),LHR5.2,"")</f>
        <v/>
      </c>
      <c r="CY75" s="6" t="str">
        <f>IF(OR(EZ75&gt;0,FC75=$FC$1,FC75=$FC$4),LHR5.3,"")</f>
        <v/>
      </c>
      <c r="CZ75" s="6" t="str">
        <f>IF(OR(GE75=$GE$1,GE75=$GE$3,GE75=$GE$4,GE75=$GE$6),LHR5.4,"")</f>
        <v/>
      </c>
      <c r="DA75" s="6" t="str">
        <f>IF(OR(EZ75&gt;0,FF75=$FF$2,FF75=$FF$6,FE75=$FE$2,FE75=$FE$6,FI75=$FI$2,FI75=$FI$6,FG75=$FG$2,FG75=$FG$6),LHR5.5,"")</f>
        <v/>
      </c>
      <c r="DB75" s="6" t="str">
        <f>IF(OR(FG75=$FG$2,FG75=$FG$6),LHR5.6,"")</f>
        <v/>
      </c>
      <c r="DC75" s="6" t="str">
        <f>IF(OR(FI75=$FI$1,FI75=$FI$2,FI75=$FI$5,FI75=$FI$6,FY75&gt;0),LHR5.7,"")</f>
        <v/>
      </c>
      <c r="DD75" s="6" t="str">
        <f>IF(OR(GC75=$GC$1,GC75=$GC$2),LHR5.8,"")</f>
        <v/>
      </c>
      <c r="DE75" s="38">
        <f>IF(OR(GF75="",GF75=$GF$3,GF75=$GF$4,GF75=$GF$7,GF75=$GF$8),LHR5.9,"")</f>
        <v>0.05</v>
      </c>
      <c r="DF75" s="7" t="str">
        <f>IF(E75&lt;2009,"N/A",IF(COUNTIF(BW75:DE75,"&lt;1")=35,"5",IF(COUNTIF(BW75:CV75,"&lt;1")=26,"4",IF(COUNTIF(BW75:CJ75,"&lt;1")=14,"3",IF(COUNTIF(BW75:BZ75,"&lt;1")=4,"2","1")))))</f>
        <v>1</v>
      </c>
      <c r="DG75" s="129">
        <f>IF(DF75="N/A","N/A",IF(DF75="1",SUM(BW75:BZ75)+1,IF(DF75="2",SUM(CA75:CJ75)+2,IF(DF75="3",SUM(CK75:CV75)+3,IF(DF75="4",SUM(CW75:DE75)+4,5)))))</f>
        <v>1</v>
      </c>
      <c r="DH75" s="41" t="str">
        <f>IF(OR(EY75=$EY$1,EY75=$EY$8,EZ75&gt;0,FF75=$FF$1,FF75=$FF$2,FF75=$FF$7,FF75=$FF$8,FG75=$FG$1,FG75=$FG$2,FG75=$FG$7,FG75=$FG$8),ES2.1,"")</f>
        <v/>
      </c>
      <c r="DI75" s="6" t="str">
        <f>IF(OR(FB75=$FB$1,FB75=$FB$2,FB75=$FB$7,FB75=$FB$8,EZ75&gt;0),ES2.2,"")</f>
        <v/>
      </c>
      <c r="DJ75" s="6" t="str">
        <f>IF(OR(EY75=$EY$1,EY75=$EY$8,EZ75&gt;0,FF75=$FF$1,FF75=$FF$2,FF75=$FF$7,FF75=$FF$8,FG75=$FG$1,FG75=$FG$2,FG75=$FG$7,FG75=$FG$8),ES2.3,"")</f>
        <v/>
      </c>
      <c r="DK75" s="6" t="str">
        <f>IF(OR(EY75=$EY$1,EY75=$EY$8,EZ75&gt;0,FF75=$FF$1,FF75=$FF$2,FF75=$FF$7,FF75=$FF$8,FG75=$FG$1,FG75=$FG$2,FG75=$FG$7,FG75=$FG$8),ES2.4,"")</f>
        <v/>
      </c>
      <c r="DL75" s="40" t="str">
        <f>IF(OR(FB75=$FB$1,FB75=$FB$7,EZ75&gt;0),ES3.1,"")</f>
        <v/>
      </c>
      <c r="DM75" s="6" t="str">
        <f>IF(OR(FB75=$FB$1,FB75=$FB$2,FB75=$FB$7,FB75=$FB$8,EZ75&gt;0),ES3.2,"")</f>
        <v/>
      </c>
      <c r="DN75" s="6" t="str">
        <f>IF(OR(EZ75&gt;0,FF75=$FF$1,FF75=$FF$2,FF75=$FF$7,FF75=$FF$8,GA75=$GA$1,GA75=$GA$2,GA75=$GA$5,GA75=$GA$6),ES3.3,"")</f>
        <v/>
      </c>
      <c r="DO75" s="6" t="str">
        <f>IF(OR(EZ75&gt;0,FG75=$FG$1,FG75=$FG$2,FG75=$FG$7,FG75=$FG$8,GB75=$GB$1,GB75=$GB$2,GB75=$GB$5,GB75=$GB$6),ES3.4,"")</f>
        <v/>
      </c>
      <c r="DP75" s="6" t="str">
        <f>IF(OR(EY75=$EY$1,EY75=$EY$8,EZ75&gt;0),ES3.5,"")</f>
        <v/>
      </c>
      <c r="DQ75" s="6" t="str">
        <f>IF(OR(EZ75&gt;0,FC75=$FC$1,FC75=$FC$5),ES3.6,"")</f>
        <v/>
      </c>
      <c r="DR75" s="6" t="str">
        <f>IF(OR(GD75=$GD$1,GD75=$GD$4,EZ75&gt;0),ES3.7,"")</f>
        <v/>
      </c>
      <c r="DS75" s="6" t="str">
        <f>IF(OR(EZ75&gt;0,FF75=$FF$2,FF75=$FF$8,FE75=$FE$2,FE75=$FE$8,FI75=$FI$2,FI75=$FI$8,FG75=$FG$2,FG75=$FG$8),ES3.8,"")</f>
        <v/>
      </c>
      <c r="DT75" s="6" t="str">
        <f>IF(OR(EZ75&gt;0),ES3.9,"")</f>
        <v/>
      </c>
      <c r="DU75" s="40" t="str">
        <f>IF(OR(FB75=$FB$1,FB75=$FB$7,EZ75&gt;0),ES4.1,"")</f>
        <v/>
      </c>
      <c r="DV75" s="6" t="str">
        <f>IF(OR(EZ75&gt;0,GA75=$GA$2,GA75=$GA$6),ES4.2,"")</f>
        <v/>
      </c>
      <c r="DW75" s="6" t="str">
        <f>IF(OR(EZ75&gt;0,GB75=$GB$2,GB75=$GB$6),ES4.3,"")</f>
        <v/>
      </c>
      <c r="DX75" s="6" t="str">
        <f>IF(OR(GE75=$GE$1,GE75=$GE$2,GE75=$GE$7,GE75=$GE$8),ES4.4,"")</f>
        <v/>
      </c>
      <c r="DY75" s="6" t="str">
        <f>IF(OR(EZ75&gt;0,FF75=$FF$2,FF75=$FF$8,FE75=$FE$2,FE75=$FE$8,FI75=$FI$2,FI75=$FI$8,FG75=$FG$2,FG75=$FG$8),ES4.5,"")</f>
        <v/>
      </c>
      <c r="DZ75" s="6" t="str">
        <f>IF(OR(EZ75&gt;0,FG75=$FG$1,FG75=$FG$2,FG75=$FG$7,FG75=$FG$8),ES4.6,"")</f>
        <v/>
      </c>
      <c r="EA75" s="6" t="str">
        <f>IF(OR(FE75=$FE$1,FE75=$FE$2,FE75=$FE$7,FE75=$FE$8),ES4.7,"")</f>
        <v/>
      </c>
      <c r="EB75" s="6" t="str">
        <f>IF(OR(FM75=$FM$1,FM75=$FM$4,EZ75&gt;0),ES4.8,"")</f>
        <v/>
      </c>
      <c r="EC75" s="6" t="str">
        <f>IF(OR(GF75=$GF$2,GF75=$GF$8),ES4.9,"")</f>
        <v/>
      </c>
      <c r="ED75" s="6" t="str">
        <f>IF(OR(EO75=$EO$1,EO75=$EO$3),ES4.10,"")</f>
        <v/>
      </c>
      <c r="EE75" s="40" t="str">
        <f>IF(OR(AND(FZ75&gt;0,EY75=$EY$1), AND(FZ75&gt;0,EY75=$EY$8)),ES5.1,"")</f>
        <v/>
      </c>
      <c r="EF75" s="6" t="str">
        <f>IF(OR(GE75=$GE$1,GE75=$GE$3,GE75=$GE$7,GE75=$GE$9),ES5.2,"")</f>
        <v/>
      </c>
      <c r="EG75" s="6" t="str">
        <f>IF(OR(EZ75&gt;0,FF75=$FF$2,FF75=$FF$8,FE75=$FE$2,FE75=$FE$8,FI75=$FI$2,FI75=$FI$8,FG75=$FG$2,FG75=$FG$8),ES5.3,"")</f>
        <v/>
      </c>
      <c r="EH75" s="6" t="str">
        <f>IF(OR(FG75=$FG$2,FG75=$FG$8),ES5.4,"")</f>
        <v/>
      </c>
      <c r="EI75" s="6" t="str">
        <f>IF(OR(FI75=$FI$1,FI75=$FI$2,FI75=$FI$7,FI75=$FI$8,FY75&gt;0),ES5.5,"")</f>
        <v/>
      </c>
      <c r="EJ75" s="6" t="str">
        <f>IF(OR(GC75=$GC$1,GC75=$GC$3),ES5.6,"")</f>
        <v/>
      </c>
      <c r="EK75" s="38">
        <f>IF(OR(GF75="",GF75=$GF$3,GF75=$GF$4,GF75=$GF$5,GF75=$GF$6),ES5.7,"")</f>
        <v>0.1</v>
      </c>
      <c r="EL75" s="104" t="str">
        <f>IF(E75&lt;2010,"N/A",IF(COUNTIF(DH75:EK75,"&lt;1")=30,"5",IF(COUNTIF(DH75:ED75,"&lt;1")=23,"4",IF(COUNTIF(DH75:DT75,"&lt;1")=13,"3",IF(COUNTIF(DH75:DK75,"&lt;1")=4,"2","1")))))</f>
        <v>1</v>
      </c>
      <c r="EM75" s="129">
        <f>IF(EL75="N/A","N/A",IF(EL75="1",SUM(DH75:DK75)+1,IF(EL75="2",SUM(DL75:DT75)+2,IF(EL75="3",SUM(DU75:ED75)+3,IF(EL75="4",SUM(EE75:EK75)+4,5)))))</f>
        <v>1</v>
      </c>
      <c r="EN75" s="1"/>
      <c r="EO75" s="43"/>
      <c r="EP75" s="1"/>
      <c r="EQ75" s="1"/>
      <c r="ER75" s="43"/>
      <c r="ES75" s="1"/>
      <c r="ET75" s="1"/>
      <c r="EU75" s="42" t="s">
        <v>1</v>
      </c>
      <c r="EV75" s="44"/>
      <c r="EW75" s="42" t="s">
        <v>4</v>
      </c>
      <c r="EX75" s="42" t="s">
        <v>1</v>
      </c>
      <c r="EY75" s="42" t="s">
        <v>25</v>
      </c>
      <c r="FC75" s="44"/>
      <c r="FE75" s="1"/>
      <c r="FI75" s="44"/>
      <c r="FJ75" s="42" t="s">
        <v>9</v>
      </c>
      <c r="FK75" s="1"/>
      <c r="FL75" s="1"/>
      <c r="FM75" s="1"/>
      <c r="FN75" s="1"/>
      <c r="FO75" s="1"/>
      <c r="FT75" s="1"/>
      <c r="FU75" s="1"/>
      <c r="FX75" s="44"/>
      <c r="FY75" s="1"/>
      <c r="FZ75" s="44"/>
      <c r="GA75" s="43"/>
      <c r="GB75" s="1"/>
      <c r="GC75" s="44"/>
      <c r="GF75" s="45"/>
      <c r="GG75" s="74"/>
      <c r="GH75" s="42">
        <f>COUNTIF(EO75:GF75,"*")</f>
        <v>5</v>
      </c>
    </row>
    <row r="76" spans="1:190" s="42" customFormat="1" x14ac:dyDescent="0.25">
      <c r="A76" s="42" t="e">
        <f>VLOOKUP(C76,Sheet1!$A$1:$B$65,2,)</f>
        <v>#N/A</v>
      </c>
      <c r="B76" s="46" t="s">
        <v>345</v>
      </c>
      <c r="C76" s="47" t="s">
        <v>346</v>
      </c>
      <c r="D76" s="47"/>
      <c r="E76" s="60">
        <v>2013</v>
      </c>
      <c r="F76" s="5" t="str">
        <f>IF(OR(ER76=$ER$1,ER76=$ER$2,ER76=$ER$3,ER76=$ER$6,ER76=$ER$7,ES76&gt;0,EW76&gt;0,EY76&gt;0,EU76&gt;0,EZ76&gt;0,FD76&gt;0,FF76&gt;0,FG76&gt;0,FI76&gt;0,FE76&gt;0),SM_2.1,"")</f>
        <v/>
      </c>
      <c r="G76" s="5" t="str">
        <f>IF(OR(EO76=$EO$4,EQ76&gt;0,ER76=$ER$1, ER76=$ER$2,ER76=$ER$3,ER76=$ER$4,ES76&gt;0,EV76&gt;0,EZ76&gt;0,FD76&gt;0,FF76&gt;0,FG76&gt;0,FI76&gt;0,FE76&gt;0),SM_2.2,"")</f>
        <v/>
      </c>
      <c r="H76" s="6" t="str">
        <f>IF(OR(EO76&gt;0,EP76&gt;0,EQ76&gt;0,ER76=$ER$1,ER76=$ER$2,ER76=$ER$3,ER76=$ER$4,ER76=$ER$6,ER76=$ER$7,ES76&gt;0,ET76&gt;0,EV76&gt;0,EZ76&gt;0,FD76&gt;0,FF76&gt;0,FG76&gt;0,FI76&gt;0,FE76&gt;0),SM_2.3,"")</f>
        <v/>
      </c>
      <c r="I76" s="38" t="str">
        <f>IF(OR(ER76=$ER$1,ER76=$ER$2,ER76=$ER$3,ER76=$ER$6,ER76=$ER$7,ES76&gt;0,EW76=$EW$2,EW76=$EW$3,EW76=$EW$4,EY76&gt;0,EU76&gt;0,EZ76&gt;0,FD76&gt;0,FF76&gt;0,FG76&gt;0,FI76&gt;0,FE76&gt;0),SM_2.4,"")</f>
        <v/>
      </c>
      <c r="J76" s="6" t="str">
        <f>IF(OR(ER76=$ER$3,EW76=$EW$2,EW76=$EW$3,EW76=$EW$4,EY76&gt;0,EU76&gt;0,EZ76&gt;0,FD76&gt;0,FF76&gt;0,FG76&gt;0,FI76&gt;0,FE76&gt;0),SM_3.1,"")</f>
        <v/>
      </c>
      <c r="K76" s="6" t="str">
        <f>IF(OR(EZ76&gt;0,FD76&gt;0,FF76&gt;0,FG76&gt;0,FI76&gt;0,FE76&gt;0),SM_3.2,"")</f>
        <v/>
      </c>
      <c r="L76" s="38" t="str">
        <f>IF(OR(ER76=$ER$1,ER76=$ER$3,ER76=$ER$6,ER76=$ER$7,EV76&gt;0,EW76=$EW$2,EW76=$EW$3,EW76=$EW$4,EY76&gt;0,EU76&gt;0,EZ76&gt;0,FD76&gt;0,FF76&gt;0,FG76&gt;0,FI76&gt;0,FE76&gt;0),SM_3.3,"")</f>
        <v/>
      </c>
      <c r="M76" s="6" t="str">
        <f>IF(OR(ES76&gt;0,EU76&gt;1),SM_4.1,"")</f>
        <v/>
      </c>
      <c r="N76" s="6" t="str">
        <f>IF(OR(EZ76&gt;0,FD76=$FD$2,FF76=$FF$2,FF76=$FF$4,FF76=$FF$6,FF76=$FF$8,FG76&gt;0,FI76&gt;0,FE76&gt;0),SM_4.2,"")</f>
        <v/>
      </c>
      <c r="O76" s="6" t="str">
        <f>IF(OR(EZ76&gt;0,FD76=$FD$2,FE76=$FE$2,FE76=$FE$4,FE76=$FE$6,FE76=$FE$8,FF76=$FF$2,FF76=$FF$4,FF76=$FF$6,FF76=$FF$8,FG76=$FG$2,FG76=$FG$4,FG76=$FG$6,FG76=$FG$8,FI76=$FI$2,FI76=$FI$4,FI76=$FI$6,FI76=$FI$8),SM_4.3,"")</f>
        <v/>
      </c>
      <c r="P76" s="6" t="str">
        <f>IF(OR(FD76&gt;0,FI76&gt;0),SM_4.4,"")</f>
        <v/>
      </c>
      <c r="Q76" s="38" t="str">
        <f>IF(OR(FQ76=$FQ$2,FQ76=$FQ$1),SM_4.5,"")</f>
        <v/>
      </c>
      <c r="R76" s="6" t="str">
        <f>IF(OR(ET76&gt;0),SM_5.1,"")</f>
        <v/>
      </c>
      <c r="S76" s="6" t="str">
        <f>IF(OR(FB76&gt;0),SM_5.2,"")</f>
        <v/>
      </c>
      <c r="T76" s="6" t="str">
        <f>IF(OR(FR76=$FR$1,FR76=$FR$2),SM_5.3,"")</f>
        <v/>
      </c>
      <c r="U76" s="38" t="str">
        <f>IF(OR(FY76&gt;0),SM_5.4,"")</f>
        <v/>
      </c>
      <c r="V76" s="94" t="str">
        <f>IF(COUNTIF(F76:U76,"&lt;1")=16,"5",IF(COUNTIF(F76:Q76,"&lt;1")=12,"4",IF(COUNTIF(F76:L76,"&lt;1")=7,"3",IF(COUNTIF(F76:I76,"&lt;1")=4,"2","1"))))</f>
        <v>1</v>
      </c>
      <c r="W76" s="129">
        <f>IF(V76="1",SUM(F76:I76)+1,IF(V76="2",SUM(J76:L76)+2,IF(V76="3",SUM(M76:Q76)+3,IF(V76="4",SUM(R76:U76)+4,5))))</f>
        <v>1</v>
      </c>
      <c r="X76" s="5" t="str">
        <f>IF(OR(EO76&gt;0,EP76&gt;0,EQ76&gt;0,ER76=$ER$1,ER76=$ER$2,ER76=$ER$3,ER76=$ER$4,ER76=$ER$6,ER76=$ER$7,ER76=$ER$8,ES76&gt;0,ET76&gt;0,EV76&gt;0,EZ76&gt;0,FD76&gt;0,FF76&gt;0,FG76&gt;0,FI76&gt;0,FE76&gt;0),SS_2.1,"")</f>
        <v/>
      </c>
      <c r="Y76" s="5" t="str">
        <f>IF(OR(EO76=$EO$1,ER76=$ER$1,ER76=$ER$6,ER76=$ER$7,ER76=$ER$8,FJ76&gt;0),SS_2.2,"")</f>
        <v/>
      </c>
      <c r="Z76" s="38" t="str">
        <f>IF(OR(FJ76&gt;0,FO76&gt;0),SS_2.3,"")</f>
        <v/>
      </c>
      <c r="AA76" s="5" t="str">
        <f>IF(OR(FN76&gt;0,FJ76=$FJ$2,FJ76=$FJ$3),SS_3.1,"")</f>
        <v/>
      </c>
      <c r="AB76" s="6" t="str">
        <f>IF(OR(FK76&gt;0),SS_3.2,"")</f>
        <v/>
      </c>
      <c r="AC76" s="38" t="str">
        <f>IF(OR(ES76&gt;0,ER76=$ER$1,ER76=$ER$4,ER76=$ER$8,FL76&gt;0),SS_3.3,"")</f>
        <v/>
      </c>
      <c r="AD76" s="6" t="str">
        <f>IF(AND(FK76&gt;0,FJ76=$FJ$2,FJ76=$FJ$3),SS_4.1,"")</f>
        <v/>
      </c>
      <c r="AE76" s="6" t="str">
        <f>IF(OR(FJ76=$FJ$2,FJ76=$FJ$3,EZ76&gt;0,FN76&gt;0),SS_4.2,"")</f>
        <v/>
      </c>
      <c r="AF76" s="6" t="str">
        <f>IF(OR(EU76&gt;0,EW76=$EW$2,EW76=$EW$3,EW76=$EW$4,EY76&gt;0,EZ76&gt;0),SS_4.3,"")</f>
        <v/>
      </c>
      <c r="AG76" s="6" t="str">
        <f>IF(OR(FJ76=$FJ$3,FQ76&gt;0,EZ76&gt;0),SS_4.4,"")</f>
        <v/>
      </c>
      <c r="AH76" s="6" t="str">
        <f>IF(OR(FE76&gt;0,FF76&gt;0,FG76&gt;0,FD76&gt;0,EZ76&gt;0,FI76&gt;0),SS_4.5,"")</f>
        <v/>
      </c>
      <c r="AI76" s="38" t="str">
        <f>IF(OR(EV76&gt;0,FZ76&gt;0,FH76&gt;0,FD76&gt;0,FI76&gt;0),SS_4.6,"")</f>
        <v/>
      </c>
      <c r="AJ76" s="5" t="str">
        <f>IF(OR(FK76=$FK$3,FZ76=$FZ$1),SS_5.1,"")</f>
        <v/>
      </c>
      <c r="AK76" s="6" t="str">
        <f>IF(OR(FZ76=$FZ$1,FZ76=$FZ$2,FZ76=$FZ$4,FZ76=$FZ$5,FZ76=$FZ$7),SS_5.2,"")</f>
        <v/>
      </c>
      <c r="AL76" s="6" t="str">
        <f>IF(OR(FZ76=$FZ$4,FY76&gt;0,ER76=$ER$8),SS_5.3,"")</f>
        <v/>
      </c>
      <c r="AM76" s="6" t="str">
        <f>IF(FP76&gt;0,SS_5.4,"")</f>
        <v/>
      </c>
      <c r="AN76" s="94" t="str">
        <f>IF(COUNTIF(X76:AM76,"&lt;1")=16,"5",IF(COUNTIF(X76:AI76,"&lt;1")=12,"4",IF(COUNTIF(X76:AC76,"&lt;1")=6,"3",IF(COUNTIF(X76:Z76,"&lt;1")=3,"2","1"))))</f>
        <v>1</v>
      </c>
      <c r="AO76" s="129">
        <f>IF(AN76="1",SUM(X76:Z76)+1,IF(AN76="2",SUM(AA76:AC76)+2,IF(AN76="3",SUM(AD76:AI76)+3,IF(AN76="4",SUM(AJ76:AM76)+4,5))))</f>
        <v>1</v>
      </c>
      <c r="AP76" s="5" t="str">
        <f>IF(OR(ES76&gt;0,ER76=$ER$1,EO76&gt;0,EP76&gt;0,EQ76&gt;0,EU76&gt;0,EV76&gt;0,FV76&gt;0,FD76&gt;0),CM2.1,"")</f>
        <v/>
      </c>
      <c r="AQ76" s="6" t="str">
        <f>IF(OR(ES76&gt;0,ER76=$ER$1,ER76=$ER$5,ER76=$ER$3,ER76=$ER$8,ER76=$ER$9,FS76=$FS$3,FS76=$FS$4),CM2.2,"")</f>
        <v/>
      </c>
      <c r="AR76" s="6" t="str">
        <f>IF(OR(ES76&gt;0,ER76&gt;0,FV76&gt;0),CM2.3,"")</f>
        <v/>
      </c>
      <c r="AS76" s="38" t="str">
        <f>IF(OR(ES76&gt;0,ER76=$ER$1,ER76=$ER$3,ER76=$ER$8,ER76=$ER$9,FT76&gt;0),CM2.4,"")</f>
        <v/>
      </c>
      <c r="AT76" s="6" t="str">
        <f>IF(OR(FS76&gt;0),CM3.1,"")</f>
        <v/>
      </c>
      <c r="AU76" s="6" t="str">
        <f>IF(ER76=$ER$9,CM3.2,"")</f>
        <v/>
      </c>
      <c r="AV76" s="6" t="str">
        <f>IF(OR(FS76=$FS$3,FS76=$FS$4),CM3.3,"")</f>
        <v/>
      </c>
      <c r="AW76" s="6" t="str">
        <f>IF(OR(FQ76=$FQ$1,FQ76=$FQ$4,FR76=$FR$1,FR76=$FR$4),CM3.4,"")</f>
        <v/>
      </c>
      <c r="AX76" s="38" t="str">
        <f>IF(OR(FZ76=$FZ$1,FZ76=$FZ$2,FT76=$FT$3,FT76=$FT$2),CM3.5,"")</f>
        <v/>
      </c>
      <c r="AY76" s="6" t="str">
        <f>IF(OR(FS76&gt;0),CM4.1,"")</f>
        <v/>
      </c>
      <c r="AZ76" s="6" t="str">
        <f>IF(OR(FV76=$FV$2),CM4.2,"")</f>
        <v/>
      </c>
      <c r="BA76" s="38" t="str">
        <f>IF(OR(FZ76&gt;0,FT76=$FT$3),CM4.3,"")</f>
        <v/>
      </c>
      <c r="BB76" s="6" t="str">
        <f>IF(OR(FT76=$FT$3,FV76=$FV$3),CM5.1,"")</f>
        <v/>
      </c>
      <c r="BC76" s="6" t="str">
        <f>IF(OR(AND(FX76&gt;0,FQ76=$FQ$4), AND(FX76&gt;0,FQ76=$FQ$1)),CM5.2,"")</f>
        <v/>
      </c>
      <c r="BD76" s="6" t="str">
        <f>IF(OR(FZ76&gt;0),CM5.3,"")</f>
        <v/>
      </c>
      <c r="BE76" s="38" t="str">
        <f>IF(FU76=$FU$2,CM5.4,"")</f>
        <v/>
      </c>
      <c r="BF76" s="94" t="str">
        <f>IF(COUNTIF(AP76:BE76,"&lt;1")=16,"5",IF(COUNTIF(AP76:BA76,"&lt;1")=12,"4",IF(COUNTIF(AP76:AX76,"&lt;1")=9,"3",IF(COUNTIF(AP76:AS76,"&lt;1")=4,"2","1"))))</f>
        <v>1</v>
      </c>
      <c r="BG76" s="129">
        <f>IF(BF76="1",SUM(AP76:AS76)+1,IF(BF76="2",SUM(AT76:AX76)+2,IF(BF76="3",SUM(AY76:BA76)+3,IF(BF76="4",SUM(BB76:BE76)+4,5))))</f>
        <v>1</v>
      </c>
      <c r="BH76" s="5" t="str">
        <f>IF(OR(ER76=$ER$1,ER76=$ER$6,ER76=$ER$7,ER76=$ER$9,ES76&gt;0,EX76&gt;0,FD76&gt;0,FZ76&gt;0,EW76&gt;0,EY76&gt;0,EZ76&gt;0,EV76&gt;0,EU76&gt;0,FE76&gt;0,FF76&gt;0,FG76&gt;0,FI76&gt;0),SRM2.1,"")</f>
        <v/>
      </c>
      <c r="BI76" s="5" t="str">
        <f>IF(OR(FD76&gt;0,FZ76&gt;0,ER76=$ER$7,EW76&gt;0,EX76&gt;0,EY76&gt;0,EZ76&gt;0,FE76&gt;0,FF76&gt;0,FG76&gt;0,FI76&gt;0),SRM2.2,"")</f>
        <v/>
      </c>
      <c r="BJ76" s="6" t="str">
        <f>IF(OR(FX76&gt;0,FZ76&gt;0),SRM2.3,"")</f>
        <v/>
      </c>
      <c r="BK76" s="6" t="str">
        <f>IF(OR(FF76&gt;0,FD76&gt;0,FE76&gt;0,FZ76&gt;0,FG76&gt;0,FI76&gt;0),SRM2.4,"")</f>
        <v/>
      </c>
      <c r="BL76" s="39" t="str">
        <f>IF(OR(FD76&gt;0,FZ76&gt;0,ER76=$ER$7,FE76&gt;0,FF76&gt;0,FG76&gt;0,FI76&gt;0,FP76&gt;0),SRM3.1,"")</f>
        <v/>
      </c>
      <c r="BM76" s="6" t="str">
        <f>IF(OR(FD76&gt;0,FZ76&gt;0,ER76=$ER$7,EW76=$EW$2,EW76=$EW$3,EW76=$EW$4,EX76&gt;0,EY76&gt;0,EZ76&gt;0,FE76&gt;0,FF76&gt;0,FG76&gt;0,FI76&gt;0),SRM3.2,"")</f>
        <v/>
      </c>
      <c r="BN76" s="6" t="str">
        <f>IF(OR(FP76&gt;0,FZ76&gt;0),SRM3.3,"")</f>
        <v/>
      </c>
      <c r="BO76" s="40" t="str">
        <f>IF(OR(FZ76&gt;1),SRM4.1,"")</f>
        <v/>
      </c>
      <c r="BP76" s="6" t="str">
        <f>IF(OR(ER76=$ER$8,ER76=$ER$9,EV76&gt;0,FQ76&gt;0,FR76&gt;0),SRM4.2,"")</f>
        <v/>
      </c>
      <c r="BQ76" s="6" t="str">
        <f>IF(OR(FW76&gt;0),SRM4.3,"")</f>
        <v/>
      </c>
      <c r="BR76" s="40" t="str">
        <f>IF(OR(GD76&gt;0,GE76&gt;0),SRM5.1,"")</f>
        <v/>
      </c>
      <c r="BS76" s="6" t="str">
        <f>IF(OR(ER76=$ER$8,ER76=$ER$9,FZ76&gt;0),SRM5.2,"")</f>
        <v/>
      </c>
      <c r="BT76" s="6" t="str">
        <f>IF(OR(ER76=$ER$8,ER76=$ER$9,FY76&gt;0,FZ76&gt;0),SRM5.3,"")</f>
        <v/>
      </c>
      <c r="BU76" s="94" t="str">
        <f>IF(COUNTIF(BH76:BT76,"&lt;1")=13,"5",IF(COUNTIF(BH76:BQ76,"&lt;1")=10,"4",IF(COUNTIF(BH76:BN76,"&lt;1")=7,"3",IF(COUNTIF(BH76:BK76,"&lt;1")=4,"2","1"))))</f>
        <v>1</v>
      </c>
      <c r="BV76" s="129">
        <f>IF(BU76="1",SUM(BH76:BK76)+1,IF(BU76="2",SUM(BL76:BN76)+2,IF(BU76="3",SUM(BO76:BQ76)+3,IF(BU76="4",SUM(BR76:BT76)+4,5))))</f>
        <v>1</v>
      </c>
      <c r="BW76" s="41" t="str">
        <f>IF(OR(EY76=$EY$1,EY76=$EY$4,EY76=$EY$5,EY76=$EY$6,EY76=$EY$7,EZ76&gt;0,FF76=$FF$1,FF76=$FF$2,FF76=$FF$5,FF76=$FF$6,FG76=$FG$1,FG76=$FG$2,FG76=$FG$5,FG76=$FG$6),LHR2.1,"")</f>
        <v/>
      </c>
      <c r="BX76" s="6" t="str">
        <f>IF(OR(FB76=$FB$1,FB76=$FB$2,FB76=$FB$5,FB76=$FB$6,EZ76&gt;0),LHR2.2,"")</f>
        <v/>
      </c>
      <c r="BY76" s="6" t="str">
        <f>IF(OR(EY76=$EY$1,EY76=$EY$4,EY76=$EY$5,EY76=$EY$6,EY76=$EY$7,EZ76&gt;0,FF76=$FF$1,FF76=$FF$2,FF76=$FF$5,FF76=$FF$6,FG76=$FG$1,FG76=$FG$2,FG76=$FG$5,FG76=$FG$6),LHR2.3,"")</f>
        <v/>
      </c>
      <c r="BZ76" s="6" t="str">
        <f>IF(OR(EY76=$EY$1,EY76=$EY$4,EY76=$EY$5,EY76=$EY$6,EY76=$EY$7,EZ76&gt;0,FF76=$FF$1,FF76=$FF$2,FF76=$FF$5,FF76=$FF$6,FG76=$FG$1,FG76=$FG$2,FG76=$FG$5,FG76=$FG$6),LHR2.4,"")</f>
        <v/>
      </c>
      <c r="CA76" s="40" t="str">
        <f>IF(OR(EY76=$EY$1,EY76=$EY$5,EY76=$EY$6,EY76=$EY$7,EZ76&gt;0,FF76=$FF$1,FF76=$FF$2,FF76=$FF$5,FF76=$FF$6,FG76=$FG$1,FG76=$FG$2,FG76=$FG$5,FG76=$FG$6),LHR3.1,"")</f>
        <v/>
      </c>
      <c r="CB76" s="6" t="str">
        <f>IF(OR(FB76=$FB$1,FB76=$FB$5,EZ76&gt;0),LHR3.2,"")</f>
        <v/>
      </c>
      <c r="CC76" s="6" t="str">
        <f>IF(OR(FB76=$FB$1,FB76=$FB$2,FB76=$FB$5,FB76=$FB$6,EZ76&gt;0),LHR3.3,"")</f>
        <v/>
      </c>
      <c r="CD76" s="6" t="str">
        <f>IF(OR(EZ76&gt;0,GA76=$GA$1,FF76=$FF$5,FF76=$FF$6,FF76=$FF$1,FF76=$FF$2,GA76=$GA$2,GA76=$GA$3,GA76=$GA$4),LHR3.4,"")</f>
        <v/>
      </c>
      <c r="CE76" s="6" t="str">
        <f>IF(OR(EZ76&gt;0,GB76=$GB$1,FG76=$FG$5,FG76=$FG$6,FG76=$FG$1,FG76=$FG$2,GB76=$GB$2,GB76=$GB$3,GB76=$GB$4),LHR3.5,"")</f>
        <v/>
      </c>
      <c r="CF76" s="6" t="str">
        <f>IF(OR(EY76=$EY$1,EY76=$EY$4,EY76=$EY$5,EY76=$EY$6,EY76=$EY$7,EZ76&gt;0),LHR3.6,"")</f>
        <v/>
      </c>
      <c r="CG76" s="6" t="str">
        <f>IF(OR(EZ76&gt;0,FC76=$FC$1,FC76=$FC$2,FC76=$FC$3,FC76=$FC$4),LHR3.7,"")</f>
        <v/>
      </c>
      <c r="CH76" s="6" t="str">
        <f>IF(OR(GD76=$GD$1,GD76=$GD$3,EZ76&gt;0),LHR3.8,"")</f>
        <v/>
      </c>
      <c r="CI76" s="6" t="str">
        <f>IF(OR(EZ76&gt;0,FF76=$FF$2,FF76=$FF$6,FE76=$FE$2,FE76=$FE$6,FI76=$FI$2,FI76=$FI$6,FG76=$FG$2,FG76=$FG$6),LHR3.9,"")</f>
        <v/>
      </c>
      <c r="CJ76" s="6" t="str">
        <f>IF(OR(EZ76&gt;0,FA76&gt;0),LHR3.10,"")</f>
        <v/>
      </c>
      <c r="CK76" s="40" t="str">
        <f>IF(OR(EY76=$EY$1,EY76=$EY$6,EY76=$EY$7,EZ76&gt;0,FF76=$FF$1,FF76=$FF$2,FF76=$FF$5,FF76=$FF$6,FG76=$FG$1,FG76=$FG$2,FG76=$FG$5,FG76=$FG$6),LHR4.1,"")</f>
        <v/>
      </c>
      <c r="CL76" s="6" t="str">
        <f>IF(OR(FB76=$FB$1,FB76=$FB$5,EZ76&gt;0),LHR4.2,"")</f>
        <v/>
      </c>
      <c r="CM76" s="6" t="str">
        <f>IF(OR(EZ76&gt;0,GA76=$GA$2,GA76=$GA$4),LHR4.3,"")</f>
        <v/>
      </c>
      <c r="CN76" s="6" t="str">
        <f>IF(OR(EZ76&gt;0,GB76=$GB$2,GB76=$GB$4),LHR4.4,"")</f>
        <v/>
      </c>
      <c r="CO76" s="6" t="str">
        <f>IF(OR(EZ76&gt;0,FC76=$FC$1,FC76=$FC$3,FC76=$FC$4),LHR4.5,"")</f>
        <v/>
      </c>
      <c r="CP76" s="6" t="str">
        <f>IF(OR(GE76=$GE$1,GE76=$GE$2,GE76=$GE$4,GE76=$GE$5),LHR4.6,"")</f>
        <v/>
      </c>
      <c r="CQ76" s="6" t="str">
        <f>IF(OR(EZ76&gt;0,FF76=$FF$2,FF76=$FF$6,FE76=$FE$2,FE76=$FE$6,FI76=$FI$2,FI76=$FI$6,FG76=$FG$2,FG76=$FG$6),LHR4.7,"")</f>
        <v/>
      </c>
      <c r="CR76" s="6" t="str">
        <f>IF(OR(EZ76&gt;0,FG76=$FG$1,FG76=$FG$2,FG76=$FG$5,FG76=$FG$6),LHR4.8,"")</f>
        <v/>
      </c>
      <c r="CS76" s="6" t="str">
        <f>IF(OR(FE76=$FE$1,FE76=$FE$2,FE76=$FE$5,FE76=$FE$6),LHR4.9,"")</f>
        <v/>
      </c>
      <c r="CT76" s="6" t="str">
        <f>IF(OR(FM76=$FM$1,FM76=$FM$3,EZ76&gt;0),LHR4.10,"")</f>
        <v/>
      </c>
      <c r="CU76" s="6" t="str">
        <f>IF(OR(GF76=$GF$2,GF76=$GF$6),LHR4.11,"")</f>
        <v/>
      </c>
      <c r="CV76" s="6" t="str">
        <f>IF(OR(EO76=$EO$1,EO76=$EO$3),LHR4.12,"")</f>
        <v/>
      </c>
      <c r="CW76" s="40" t="str">
        <f>IF(OR(EY76=$EY$1,EY76=$EY$7,EZ76&gt;0,FF76=$FF$1,FF76=$FF$2,FF76=$FF$5,FF76=$FF$6,FG76=$FG$1,FG76=$FG$2,FG76=$FG$5,FG76=$FG$6),LHR5.1,"")</f>
        <v/>
      </c>
      <c r="CX76" s="6" t="str">
        <f>IF(AND(FZ76&gt;0,OR(EY76=$EY$1,EY76=$EY$4,EY76=$EY$5,EY76=$EY$6,EY76=$EY$7)),LHR5.2,"")</f>
        <v/>
      </c>
      <c r="CY76" s="6" t="str">
        <f>IF(OR(EZ76&gt;0,FC76=$FC$1,FC76=$FC$4),LHR5.3,"")</f>
        <v/>
      </c>
      <c r="CZ76" s="6" t="str">
        <f>IF(OR(GE76=$GE$1,GE76=$GE$3,GE76=$GE$4,GE76=$GE$6),LHR5.4,"")</f>
        <v/>
      </c>
      <c r="DA76" s="6" t="str">
        <f>IF(OR(EZ76&gt;0,FF76=$FF$2,FF76=$FF$6,FE76=$FE$2,FE76=$FE$6,FI76=$FI$2,FI76=$FI$6,FG76=$FG$2,FG76=$FG$6),LHR5.5,"")</f>
        <v/>
      </c>
      <c r="DB76" s="6" t="str">
        <f>IF(OR(FG76=$FG$2,FG76=$FG$6),LHR5.6,"")</f>
        <v/>
      </c>
      <c r="DC76" s="6" t="str">
        <f>IF(OR(FI76=$FI$1,FI76=$FI$2,FI76=$FI$5,FI76=$FI$6,FY76&gt;0),LHR5.7,"")</f>
        <v/>
      </c>
      <c r="DD76" s="6" t="str">
        <f>IF(OR(GC76=$GC$1,GC76=$GC$2),LHR5.8,"")</f>
        <v/>
      </c>
      <c r="DE76" s="38">
        <f>IF(OR(GF76="",GF76=$GF$3,GF76=$GF$4,GF76=$GF$7,GF76=$GF$8),LHR5.9,"")</f>
        <v>0.05</v>
      </c>
      <c r="DF76" s="7" t="str">
        <f>IF(E76&lt;2009,"N/A",IF(COUNTIF(BW76:DE76,"&lt;1")=35,"5",IF(COUNTIF(BW76:CV76,"&lt;1")=26,"4",IF(COUNTIF(BW76:CJ76,"&lt;1")=14,"3",IF(COUNTIF(BW76:BZ76,"&lt;1")=4,"2","1")))))</f>
        <v>1</v>
      </c>
      <c r="DG76" s="129">
        <f>IF(DF76="N/A","N/A",IF(DF76="1",SUM(BW76:BZ76)+1,IF(DF76="2",SUM(CA76:CJ76)+2,IF(DF76="3",SUM(CK76:CV76)+3,IF(DF76="4",SUM(CW76:DE76)+4,5)))))</f>
        <v>1</v>
      </c>
      <c r="DH76" s="41" t="str">
        <f>IF(OR(EY76=$EY$1,EY76=$EY$8,EZ76&gt;0,FF76=$FF$1,FF76=$FF$2,FF76=$FF$7,FF76=$FF$8,FG76=$FG$1,FG76=$FG$2,FG76=$FG$7,FG76=$FG$8),ES2.1,"")</f>
        <v/>
      </c>
      <c r="DI76" s="6" t="str">
        <f>IF(OR(FB76=$FB$1,FB76=$FB$2,FB76=$FB$7,FB76=$FB$8,EZ76&gt;0),ES2.2,"")</f>
        <v/>
      </c>
      <c r="DJ76" s="6" t="str">
        <f>IF(OR(EY76=$EY$1,EY76=$EY$8,EZ76&gt;0,FF76=$FF$1,FF76=$FF$2,FF76=$FF$7,FF76=$FF$8,FG76=$FG$1,FG76=$FG$2,FG76=$FG$7,FG76=$FG$8),ES2.3,"")</f>
        <v/>
      </c>
      <c r="DK76" s="6" t="str">
        <f>IF(OR(EY76=$EY$1,EY76=$EY$8,EZ76&gt;0,FF76=$FF$1,FF76=$FF$2,FF76=$FF$7,FF76=$FF$8,FG76=$FG$1,FG76=$FG$2,FG76=$FG$7,FG76=$FG$8),ES2.4,"")</f>
        <v/>
      </c>
      <c r="DL76" s="40" t="str">
        <f>IF(OR(FB76=$FB$1,FB76=$FB$7,EZ76&gt;0),ES3.1,"")</f>
        <v/>
      </c>
      <c r="DM76" s="6" t="str">
        <f>IF(OR(FB76=$FB$1,FB76=$FB$2,FB76=$FB$7,FB76=$FB$8,EZ76&gt;0),ES3.2,"")</f>
        <v/>
      </c>
      <c r="DN76" s="6" t="str">
        <f>IF(OR(EZ76&gt;0,FF76=$FF$1,FF76=$FF$2,FF76=$FF$7,FF76=$FF$8,GA76=$GA$1,GA76=$GA$2,GA76=$GA$5,GA76=$GA$6),ES3.3,"")</f>
        <v/>
      </c>
      <c r="DO76" s="6" t="str">
        <f>IF(OR(EZ76&gt;0,FG76=$FG$1,FG76=$FG$2,FG76=$FG$7,FG76=$FG$8,GB76=$GB$1,GB76=$GB$2,GB76=$GB$5,GB76=$GB$6),ES3.4,"")</f>
        <v/>
      </c>
      <c r="DP76" s="6" t="str">
        <f>IF(OR(EY76=$EY$1,EY76=$EY$8,EZ76&gt;0),ES3.5,"")</f>
        <v/>
      </c>
      <c r="DQ76" s="6" t="str">
        <f>IF(OR(EZ76&gt;0,FC76=$FC$1,FC76=$FC$5),ES3.6,"")</f>
        <v/>
      </c>
      <c r="DR76" s="6" t="str">
        <f>IF(OR(GD76=$GD$1,GD76=$GD$4,EZ76&gt;0),ES3.7,"")</f>
        <v/>
      </c>
      <c r="DS76" s="6" t="str">
        <f>IF(OR(EZ76&gt;0,FF76=$FF$2,FF76=$FF$8,FE76=$FE$2,FE76=$FE$8,FI76=$FI$2,FI76=$FI$8,FG76=$FG$2,FG76=$FG$8),ES3.8,"")</f>
        <v/>
      </c>
      <c r="DT76" s="6" t="str">
        <f>IF(OR(EZ76&gt;0),ES3.9,"")</f>
        <v/>
      </c>
      <c r="DU76" s="40" t="str">
        <f>IF(OR(FB76=$FB$1,FB76=$FB$7,EZ76&gt;0),ES4.1,"")</f>
        <v/>
      </c>
      <c r="DV76" s="6" t="str">
        <f>IF(OR(EZ76&gt;0,GA76=$GA$2,GA76=$GA$6),ES4.2,"")</f>
        <v/>
      </c>
      <c r="DW76" s="6" t="str">
        <f>IF(OR(EZ76&gt;0,GB76=$GB$2,GB76=$GB$6),ES4.3,"")</f>
        <v/>
      </c>
      <c r="DX76" s="6" t="str">
        <f>IF(OR(GE76=$GE$1,GE76=$GE$2,GE76=$GE$7,GE76=$GE$8),ES4.4,"")</f>
        <v/>
      </c>
      <c r="DY76" s="6" t="str">
        <f>IF(OR(EZ76&gt;0,FF76=$FF$2,FF76=$FF$8,FE76=$FE$2,FE76=$FE$8,FI76=$FI$2,FI76=$FI$8,FG76=$FG$2,FG76=$FG$8),ES4.5,"")</f>
        <v/>
      </c>
      <c r="DZ76" s="6" t="str">
        <f>IF(OR(EZ76&gt;0,FG76=$FG$1,FG76=$FG$2,FG76=$FG$7,FG76=$FG$8),ES4.6,"")</f>
        <v/>
      </c>
      <c r="EA76" s="6" t="str">
        <f>IF(OR(FE76=$FE$1,FE76=$FE$2,FE76=$FE$7,FE76=$FE$8),ES4.7,"")</f>
        <v/>
      </c>
      <c r="EB76" s="6" t="str">
        <f>IF(OR(FM76=$FM$1,FM76=$FM$4,EZ76&gt;0),ES4.8,"")</f>
        <v/>
      </c>
      <c r="EC76" s="6" t="str">
        <f>IF(OR(GF76=$GF$2,GF76=$GF$8),ES4.9,"")</f>
        <v/>
      </c>
      <c r="ED76" s="6" t="str">
        <f>IF(OR(EO76=$EO$1,EO76=$EO$3),ES4.10,"")</f>
        <v/>
      </c>
      <c r="EE76" s="40" t="str">
        <f>IF(OR(AND(FZ76&gt;0,EY76=$EY$1), AND(FZ76&gt;0,EY76=$EY$8)),ES5.1,"")</f>
        <v/>
      </c>
      <c r="EF76" s="6" t="str">
        <f>IF(OR(GE76=$GE$1,GE76=$GE$3,GE76=$GE$7,GE76=$GE$9),ES5.2,"")</f>
        <v/>
      </c>
      <c r="EG76" s="6" t="str">
        <f>IF(OR(EZ76&gt;0,FF76=$FF$2,FF76=$FF$8,FE76=$FE$2,FE76=$FE$8,FI76=$FI$2,FI76=$FI$8,FG76=$FG$2,FG76=$FG$8),ES5.3,"")</f>
        <v/>
      </c>
      <c r="EH76" s="6" t="str">
        <f>IF(OR(FG76=$FG$2,FG76=$FG$8),ES5.4,"")</f>
        <v/>
      </c>
      <c r="EI76" s="6" t="str">
        <f>IF(OR(FI76=$FI$1,FI76=$FI$2,FI76=$FI$7,FI76=$FI$8,FY76&gt;0),ES5.5,"")</f>
        <v/>
      </c>
      <c r="EJ76" s="6" t="str">
        <f>IF(OR(GC76=$GC$1,GC76=$GC$3),ES5.6,"")</f>
        <v/>
      </c>
      <c r="EK76" s="38">
        <f>IF(OR(GF76="",GF76=$GF$3,GF76=$GF$4,GF76=$GF$5,GF76=$GF$6),ES5.7,"")</f>
        <v>0.1</v>
      </c>
      <c r="EL76" s="104" t="str">
        <f>IF(E76&lt;2010,"N/A",IF(COUNTIF(DH76:EK76,"&lt;1")=30,"5",IF(COUNTIF(DH76:ED76,"&lt;1")=23,"4",IF(COUNTIF(DH76:DT76,"&lt;1")=13,"3",IF(COUNTIF(DH76:DK76,"&lt;1")=4,"2","1")))))</f>
        <v>1</v>
      </c>
      <c r="EM76" s="129">
        <f>IF(EL76="N/A","N/A",IF(EL76="1",SUM(DH76:DK76)+1,IF(EL76="2",SUM(DL76:DT76)+2,IF(EL76="3",SUM(DU76:ED76)+3,IF(EL76="4",SUM(EE76:EK76)+4,5)))))</f>
        <v>1</v>
      </c>
      <c r="EN76" s="1"/>
      <c r="EO76" s="43"/>
      <c r="EP76" s="1"/>
      <c r="EQ76" s="1"/>
      <c r="ER76" s="43"/>
      <c r="ES76" s="1"/>
      <c r="ET76" s="1"/>
      <c r="EV76" s="44"/>
      <c r="FC76" s="44"/>
      <c r="FE76" s="1"/>
      <c r="FI76" s="44"/>
      <c r="FK76" s="1"/>
      <c r="FL76" s="1"/>
      <c r="FM76" s="1"/>
      <c r="FN76" s="1"/>
      <c r="FO76" s="1"/>
      <c r="FT76" s="1"/>
      <c r="FU76" s="1"/>
      <c r="FX76" s="44"/>
      <c r="FY76" s="1"/>
      <c r="FZ76" s="44"/>
      <c r="GA76" s="43"/>
      <c r="GB76" s="1"/>
      <c r="GC76" s="44"/>
      <c r="GF76" s="45"/>
      <c r="GG76" s="74" t="s">
        <v>162</v>
      </c>
      <c r="GH76" s="42">
        <f>COUNTIF(EO76:GF76,"*")</f>
        <v>0</v>
      </c>
    </row>
    <row r="77" spans="1:190" s="42" customFormat="1" x14ac:dyDescent="0.25">
      <c r="A77" s="42" t="e">
        <f>VLOOKUP(C77,Sheet1!$A$1:$B$65,2,)</f>
        <v>#N/A</v>
      </c>
      <c r="B77" s="46" t="s">
        <v>351</v>
      </c>
      <c r="C77" s="47" t="s">
        <v>352</v>
      </c>
      <c r="D77" s="47"/>
      <c r="E77" s="61">
        <v>2013</v>
      </c>
      <c r="F77" s="5" t="str">
        <f>IF(OR(ER77=$ER$1,ER77=$ER$2,ER77=$ER$3,ER77=$ER$6,ER77=$ER$7,ES77&gt;0,EW77&gt;0,EY77&gt;0,EU77&gt;0,EZ77&gt;0,FD77&gt;0,FF77&gt;0,FG77&gt;0,FI77&gt;0,FE77&gt;0),SM_2.1,"")</f>
        <v/>
      </c>
      <c r="G77" s="5" t="str">
        <f>IF(OR(EO77=$EO$4,EQ77&gt;0,ER77=$ER$1, ER77=$ER$2,ER77=$ER$3,ER77=$ER$4,ES77&gt;0,EV77&gt;0,EZ77&gt;0,FD77&gt;0,FF77&gt;0,FG77&gt;0,FI77&gt;0,FE77&gt;0),SM_2.2,"")</f>
        <v/>
      </c>
      <c r="H77" s="6" t="str">
        <f>IF(OR(EO77&gt;0,EP77&gt;0,EQ77&gt;0,ER77=$ER$1,ER77=$ER$2,ER77=$ER$3,ER77=$ER$4,ER77=$ER$6,ER77=$ER$7,ES77&gt;0,ET77&gt;0,EV77&gt;0,EZ77&gt;0,FD77&gt;0,FF77&gt;0,FG77&gt;0,FI77&gt;0,FE77&gt;0),SM_2.3,"")</f>
        <v/>
      </c>
      <c r="I77" s="38" t="str">
        <f>IF(OR(ER77=$ER$1,ER77=$ER$2,ER77=$ER$3,ER77=$ER$6,ER77=$ER$7,ES77&gt;0,EW77=$EW$2,EW77=$EW$3,EW77=$EW$4,EY77&gt;0,EU77&gt;0,EZ77&gt;0,FD77&gt;0,FF77&gt;0,FG77&gt;0,FI77&gt;0,FE77&gt;0),SM_2.4,"")</f>
        <v/>
      </c>
      <c r="J77" s="6" t="str">
        <f>IF(OR(ER77=$ER$3,EW77=$EW$2,EW77=$EW$3,EW77=$EW$4,EY77&gt;0,EU77&gt;0,EZ77&gt;0,FD77&gt;0,FF77&gt;0,FG77&gt;0,FI77&gt;0,FE77&gt;0),SM_3.1,"")</f>
        <v/>
      </c>
      <c r="K77" s="6" t="str">
        <f>IF(OR(EZ77&gt;0,FD77&gt;0,FF77&gt;0,FG77&gt;0,FI77&gt;0,FE77&gt;0),SM_3.2,"")</f>
        <v/>
      </c>
      <c r="L77" s="38" t="str">
        <f>IF(OR(ER77=$ER$1,ER77=$ER$3,ER77=$ER$6,ER77=$ER$7,EV77&gt;0,EW77=$EW$2,EW77=$EW$3,EW77=$EW$4,EY77&gt;0,EU77&gt;0,EZ77&gt;0,FD77&gt;0,FF77&gt;0,FG77&gt;0,FI77&gt;0,FE77&gt;0),SM_3.3,"")</f>
        <v/>
      </c>
      <c r="M77" s="6" t="str">
        <f>IF(OR(ES77&gt;0,EU77&gt;1),SM_4.1,"")</f>
        <v/>
      </c>
      <c r="N77" s="6" t="str">
        <f>IF(OR(EZ77&gt;0,FD77=$FD$2,FF77=$FF$2,FF77=$FF$4,FF77=$FF$6,FF77=$FF$8,FG77&gt;0,FI77&gt;0,FE77&gt;0),SM_4.2,"")</f>
        <v/>
      </c>
      <c r="O77" s="6" t="str">
        <f>IF(OR(EZ77&gt;0,FD77=$FD$2,FE77=$FE$2,FE77=$FE$4,FE77=$FE$6,FE77=$FE$8,FF77=$FF$2,FF77=$FF$4,FF77=$FF$6,FF77=$FF$8,FG77=$FG$2,FG77=$FG$4,FG77=$FG$6,FG77=$FG$8,FI77=$FI$2,FI77=$FI$4,FI77=$FI$6,FI77=$FI$8),SM_4.3,"")</f>
        <v/>
      </c>
      <c r="P77" s="6" t="str">
        <f>IF(OR(FD77&gt;0,FI77&gt;0),SM_4.4,"")</f>
        <v/>
      </c>
      <c r="Q77" s="38" t="str">
        <f>IF(OR(FQ77=$FQ$2,FQ77=$FQ$1),SM_4.5,"")</f>
        <v/>
      </c>
      <c r="R77" s="6" t="str">
        <f>IF(OR(ET77&gt;0),SM_5.1,"")</f>
        <v/>
      </c>
      <c r="S77" s="6" t="str">
        <f>IF(OR(FB77&gt;0),SM_5.2,"")</f>
        <v/>
      </c>
      <c r="T77" s="6" t="str">
        <f>IF(OR(FR77=$FR$1,FR77=$FR$2),SM_5.3,"")</f>
        <v/>
      </c>
      <c r="U77" s="38" t="str">
        <f>IF(OR(FY77&gt;0),SM_5.4,"")</f>
        <v/>
      </c>
      <c r="V77" s="94" t="str">
        <f>IF(COUNTIF(F77:U77,"&lt;1")=16,"5",IF(COUNTIF(F77:Q77,"&lt;1")=12,"4",IF(COUNTIF(F77:L77,"&lt;1")=7,"3",IF(COUNTIF(F77:I77,"&lt;1")=4,"2","1"))))</f>
        <v>1</v>
      </c>
      <c r="W77" s="129">
        <f>IF(V77="1",SUM(F77:I77)+1,IF(V77="2",SUM(J77:L77)+2,IF(V77="3",SUM(M77:Q77)+3,IF(V77="4",SUM(R77:U77)+4,5))))</f>
        <v>1</v>
      </c>
      <c r="X77" s="5" t="str">
        <f>IF(OR(EO77&gt;0,EP77&gt;0,EQ77&gt;0,ER77=$ER$1,ER77=$ER$2,ER77=$ER$3,ER77=$ER$4,ER77=$ER$6,ER77=$ER$7,ER77=$ER$8,ES77&gt;0,ET77&gt;0,EV77&gt;0,EZ77&gt;0,FD77&gt;0,FF77&gt;0,FG77&gt;0,FI77&gt;0,FE77&gt;0),SS_2.1,"")</f>
        <v/>
      </c>
      <c r="Y77" s="5" t="str">
        <f>IF(OR(EO77=$EO$1,ER77=$ER$1,ER77=$ER$6,ER77=$ER$7,ER77=$ER$8,FJ77&gt;0),SS_2.2,"")</f>
        <v/>
      </c>
      <c r="Z77" s="38" t="str">
        <f>IF(OR(FJ77&gt;0,FO77&gt;0),SS_2.3,"")</f>
        <v/>
      </c>
      <c r="AA77" s="5" t="str">
        <f>IF(OR(FN77&gt;0,FJ77=$FJ$2,FJ77=$FJ$3),SS_3.1,"")</f>
        <v/>
      </c>
      <c r="AB77" s="6" t="str">
        <f>IF(OR(FK77&gt;0),SS_3.2,"")</f>
        <v/>
      </c>
      <c r="AC77" s="38" t="str">
        <f>IF(OR(ES77&gt;0,ER77=$ER$1,ER77=$ER$4,ER77=$ER$8,FL77&gt;0),SS_3.3,"")</f>
        <v/>
      </c>
      <c r="AD77" s="6" t="str">
        <f>IF(AND(FK77&gt;0,FJ77=$FJ$2,FJ77=$FJ$3),SS_4.1,"")</f>
        <v/>
      </c>
      <c r="AE77" s="6" t="str">
        <f>IF(OR(FJ77=$FJ$2,FJ77=$FJ$3,EZ77&gt;0,FN77&gt;0),SS_4.2,"")</f>
        <v/>
      </c>
      <c r="AF77" s="6" t="str">
        <f>IF(OR(EU77&gt;0,EW77=$EW$2,EW77=$EW$3,EW77=$EW$4,EY77&gt;0,EZ77&gt;0),SS_4.3,"")</f>
        <v/>
      </c>
      <c r="AG77" s="6" t="str">
        <f>IF(OR(FJ77=$FJ$3,FQ77&gt;0,EZ77&gt;0),SS_4.4,"")</f>
        <v/>
      </c>
      <c r="AH77" s="6" t="str">
        <f>IF(OR(FE77&gt;0,FF77&gt;0,FG77&gt;0,FD77&gt;0,EZ77&gt;0,FI77&gt;0),SS_4.5,"")</f>
        <v/>
      </c>
      <c r="AI77" s="38" t="str">
        <f>IF(OR(EV77&gt;0,FZ77&gt;0,FH77&gt;0,FD77&gt;0,FI77&gt;0),SS_4.6,"")</f>
        <v/>
      </c>
      <c r="AJ77" s="5" t="str">
        <f>IF(OR(FK77=$FK$3,FZ77=$FZ$1),SS_5.1,"")</f>
        <v/>
      </c>
      <c r="AK77" s="6" t="str">
        <f>IF(OR(FZ77=$FZ$1,FZ77=$FZ$2,FZ77=$FZ$4,FZ77=$FZ$5,FZ77=$FZ$7),SS_5.2,"")</f>
        <v/>
      </c>
      <c r="AL77" s="6" t="str">
        <f>IF(OR(FZ77=$FZ$4,FY77&gt;0,ER77=$ER$8),SS_5.3,"")</f>
        <v/>
      </c>
      <c r="AM77" s="6" t="str">
        <f>IF(FP77&gt;0,SS_5.4,"")</f>
        <v/>
      </c>
      <c r="AN77" s="94" t="str">
        <f>IF(COUNTIF(X77:AM77,"&lt;1")=16,"5",IF(COUNTIF(X77:AI77,"&lt;1")=12,"4",IF(COUNTIF(X77:AC77,"&lt;1")=6,"3",IF(COUNTIF(X77:Z77,"&lt;1")=3,"2","1"))))</f>
        <v>1</v>
      </c>
      <c r="AO77" s="129">
        <f>IF(AN77="1",SUM(X77:Z77)+1,IF(AN77="2",SUM(AA77:AC77)+2,IF(AN77="3",SUM(AD77:AI77)+3,IF(AN77="4",SUM(AJ77:AM77)+4,5))))</f>
        <v>1</v>
      </c>
      <c r="AP77" s="5" t="str">
        <f>IF(OR(ES77&gt;0,ER77=$ER$1,EO77&gt;0,EP77&gt;0,EQ77&gt;0,EU77&gt;0,EV77&gt;0,FV77&gt;0,FD77&gt;0),CM2.1,"")</f>
        <v/>
      </c>
      <c r="AQ77" s="6" t="str">
        <f>IF(OR(ES77&gt;0,ER77=$ER$1,ER77=$ER$5,ER77=$ER$3,ER77=$ER$8,ER77=$ER$9,FS77=$FS$3,FS77=$FS$4),CM2.2,"")</f>
        <v/>
      </c>
      <c r="AR77" s="6" t="str">
        <f>IF(OR(ES77&gt;0,ER77&gt;0,FV77&gt;0),CM2.3,"")</f>
        <v/>
      </c>
      <c r="AS77" s="38" t="str">
        <f>IF(OR(ES77&gt;0,ER77=$ER$1,ER77=$ER$3,ER77=$ER$8,ER77=$ER$9,FT77&gt;0),CM2.4,"")</f>
        <v/>
      </c>
      <c r="AT77" s="6" t="str">
        <f>IF(OR(FS77&gt;0),CM3.1,"")</f>
        <v/>
      </c>
      <c r="AU77" s="6" t="str">
        <f>IF(ER77=$ER$9,CM3.2,"")</f>
        <v/>
      </c>
      <c r="AV77" s="6" t="str">
        <f>IF(OR(FS77=$FS$3,FS77=$FS$4),CM3.3,"")</f>
        <v/>
      </c>
      <c r="AW77" s="6" t="str">
        <f>IF(OR(FQ77=$FQ$1,FQ77=$FQ$4,FR77=$FR$1,FR77=$FR$4),CM3.4,"")</f>
        <v/>
      </c>
      <c r="AX77" s="38" t="str">
        <f>IF(OR(FZ77=$FZ$1,FZ77=$FZ$2,FT77=$FT$3,FT77=$FT$2),CM3.5,"")</f>
        <v/>
      </c>
      <c r="AY77" s="6" t="str">
        <f>IF(OR(FS77&gt;0),CM4.1,"")</f>
        <v/>
      </c>
      <c r="AZ77" s="6" t="str">
        <f>IF(OR(FV77=$FV$2),CM4.2,"")</f>
        <v/>
      </c>
      <c r="BA77" s="38" t="str">
        <f>IF(OR(FZ77&gt;0,FT77=$FT$3),CM4.3,"")</f>
        <v/>
      </c>
      <c r="BB77" s="6" t="str">
        <f>IF(OR(FT77=$FT$3,FV77=$FV$3),CM5.1,"")</f>
        <v/>
      </c>
      <c r="BC77" s="6" t="str">
        <f>IF(OR(AND(FX77&gt;0,FQ77=$FQ$4), AND(FX77&gt;0,FQ77=$FQ$1)),CM5.2,"")</f>
        <v/>
      </c>
      <c r="BD77" s="6" t="str">
        <f>IF(OR(FZ77&gt;0),CM5.3,"")</f>
        <v/>
      </c>
      <c r="BE77" s="38" t="str">
        <f>IF(FU77=$FU$2,CM5.4,"")</f>
        <v/>
      </c>
      <c r="BF77" s="94" t="str">
        <f>IF(COUNTIF(AP77:BE77,"&lt;1")=16,"5",IF(COUNTIF(AP77:BA77,"&lt;1")=12,"4",IF(COUNTIF(AP77:AX77,"&lt;1")=9,"3",IF(COUNTIF(AP77:AS77,"&lt;1")=4,"2","1"))))</f>
        <v>1</v>
      </c>
      <c r="BG77" s="129">
        <f>IF(BF77="1",SUM(AP77:AS77)+1,IF(BF77="2",SUM(AT77:AX77)+2,IF(BF77="3",SUM(AY77:BA77)+3,IF(BF77="4",SUM(BB77:BE77)+4,5))))</f>
        <v>1</v>
      </c>
      <c r="BH77" s="5" t="str">
        <f>IF(OR(ER77=$ER$1,ER77=$ER$6,ER77=$ER$7,ER77=$ER$9,ES77&gt;0,EX77&gt;0,FD77&gt;0,FZ77&gt;0,EW77&gt;0,EY77&gt;0,EZ77&gt;0,EV77&gt;0,EU77&gt;0,FE77&gt;0,FF77&gt;0,FG77&gt;0,FI77&gt;0),SRM2.1,"")</f>
        <v/>
      </c>
      <c r="BI77" s="5" t="str">
        <f>IF(OR(FD77&gt;0,FZ77&gt;0,ER77=$ER$7,EW77&gt;0,EX77&gt;0,EY77&gt;0,EZ77&gt;0,FE77&gt;0,FF77&gt;0,FG77&gt;0,FI77&gt;0),SRM2.2,"")</f>
        <v/>
      </c>
      <c r="BJ77" s="6" t="str">
        <f>IF(OR(FX77&gt;0,FZ77&gt;0),SRM2.3,"")</f>
        <v/>
      </c>
      <c r="BK77" s="6" t="str">
        <f>IF(OR(FF77&gt;0,FD77&gt;0,FE77&gt;0,FZ77&gt;0,FG77&gt;0,FI77&gt;0),SRM2.4,"")</f>
        <v/>
      </c>
      <c r="BL77" s="39" t="str">
        <f>IF(OR(FD77&gt;0,FZ77&gt;0,ER77=$ER$7,FE77&gt;0,FF77&gt;0,FG77&gt;0,FI77&gt;0,FP77&gt;0),SRM3.1,"")</f>
        <v/>
      </c>
      <c r="BM77" s="6" t="str">
        <f>IF(OR(FD77&gt;0,FZ77&gt;0,ER77=$ER$7,EW77=$EW$2,EW77=$EW$3,EW77=$EW$4,EX77&gt;0,EY77&gt;0,EZ77&gt;0,FE77&gt;0,FF77&gt;0,FG77&gt;0,FI77&gt;0),SRM3.2,"")</f>
        <v/>
      </c>
      <c r="BN77" s="6" t="str">
        <f>IF(OR(FP77&gt;0,FZ77&gt;0),SRM3.3,"")</f>
        <v/>
      </c>
      <c r="BO77" s="40" t="str">
        <f>IF(OR(FZ77&gt;1),SRM4.1,"")</f>
        <v/>
      </c>
      <c r="BP77" s="6" t="str">
        <f>IF(OR(ER77=$ER$8,ER77=$ER$9,EV77&gt;0,FQ77&gt;0,FR77&gt;0),SRM4.2,"")</f>
        <v/>
      </c>
      <c r="BQ77" s="6" t="str">
        <f>IF(OR(FW77&gt;0),SRM4.3,"")</f>
        <v/>
      </c>
      <c r="BR77" s="40" t="str">
        <f>IF(OR(GD77&gt;0,GE77&gt;0),SRM5.1,"")</f>
        <v/>
      </c>
      <c r="BS77" s="6" t="str">
        <f>IF(OR(ER77=$ER$8,ER77=$ER$9,FZ77&gt;0),SRM5.2,"")</f>
        <v/>
      </c>
      <c r="BT77" s="6" t="str">
        <f>IF(OR(ER77=$ER$8,ER77=$ER$9,FY77&gt;0,FZ77&gt;0),SRM5.3,"")</f>
        <v/>
      </c>
      <c r="BU77" s="94" t="str">
        <f>IF(COUNTIF(BH77:BT77,"&lt;1")=13,"5",IF(COUNTIF(BH77:BQ77,"&lt;1")=10,"4",IF(COUNTIF(BH77:BN77,"&lt;1")=7,"3",IF(COUNTIF(BH77:BK77,"&lt;1")=4,"2","1"))))</f>
        <v>1</v>
      </c>
      <c r="BV77" s="129">
        <f>IF(BU77="1",SUM(BH77:BK77)+1,IF(BU77="2",SUM(BL77:BN77)+2,IF(BU77="3",SUM(BO77:BQ77)+3,IF(BU77="4",SUM(BR77:BT77)+4,5))))</f>
        <v>1</v>
      </c>
      <c r="BW77" s="41" t="str">
        <f>IF(OR(EY77=$EY$1,EY77=$EY$4,EY77=$EY$5,EY77=$EY$6,EY77=$EY$7,EZ77&gt;0,FF77=$FF$1,FF77=$FF$2,FF77=$FF$5,FF77=$FF$6,FG77=$FG$1,FG77=$FG$2,FG77=$FG$5,FG77=$FG$6),LHR2.1,"")</f>
        <v/>
      </c>
      <c r="BX77" s="6" t="str">
        <f>IF(OR(FB77=$FB$1,FB77=$FB$2,FB77=$FB$5,FB77=$FB$6,EZ77&gt;0),LHR2.2,"")</f>
        <v/>
      </c>
      <c r="BY77" s="6" t="str">
        <f>IF(OR(EY77=$EY$1,EY77=$EY$4,EY77=$EY$5,EY77=$EY$6,EY77=$EY$7,EZ77&gt;0,FF77=$FF$1,FF77=$FF$2,FF77=$FF$5,FF77=$FF$6,FG77=$FG$1,FG77=$FG$2,FG77=$FG$5,FG77=$FG$6),LHR2.3,"")</f>
        <v/>
      </c>
      <c r="BZ77" s="6" t="str">
        <f>IF(OR(EY77=$EY$1,EY77=$EY$4,EY77=$EY$5,EY77=$EY$6,EY77=$EY$7,EZ77&gt;0,FF77=$FF$1,FF77=$FF$2,FF77=$FF$5,FF77=$FF$6,FG77=$FG$1,FG77=$FG$2,FG77=$FG$5,FG77=$FG$6),LHR2.4,"")</f>
        <v/>
      </c>
      <c r="CA77" s="40" t="str">
        <f>IF(OR(EY77=$EY$1,EY77=$EY$5,EY77=$EY$6,EY77=$EY$7,EZ77&gt;0,FF77=$FF$1,FF77=$FF$2,FF77=$FF$5,FF77=$FF$6,FG77=$FG$1,FG77=$FG$2,FG77=$FG$5,FG77=$FG$6),LHR3.1,"")</f>
        <v/>
      </c>
      <c r="CB77" s="6" t="str">
        <f>IF(OR(FB77=$FB$1,FB77=$FB$5,EZ77&gt;0),LHR3.2,"")</f>
        <v/>
      </c>
      <c r="CC77" s="6" t="str">
        <f>IF(OR(FB77=$FB$1,FB77=$FB$2,FB77=$FB$5,FB77=$FB$6,EZ77&gt;0),LHR3.3,"")</f>
        <v/>
      </c>
      <c r="CD77" s="6" t="str">
        <f>IF(OR(EZ77&gt;0,GA77=$GA$1,FF77=$FF$5,FF77=$FF$6,FF77=$FF$1,FF77=$FF$2,GA77=$GA$2,GA77=$GA$3,GA77=$GA$4),LHR3.4,"")</f>
        <v/>
      </c>
      <c r="CE77" s="6" t="str">
        <f>IF(OR(EZ77&gt;0,GB77=$GB$1,FG77=$FG$5,FG77=$FG$6,FG77=$FG$1,FG77=$FG$2,GB77=$GB$2,GB77=$GB$3,GB77=$GB$4),LHR3.5,"")</f>
        <v/>
      </c>
      <c r="CF77" s="6" t="str">
        <f>IF(OR(EY77=$EY$1,EY77=$EY$4,EY77=$EY$5,EY77=$EY$6,EY77=$EY$7,EZ77&gt;0),LHR3.6,"")</f>
        <v/>
      </c>
      <c r="CG77" s="6" t="str">
        <f>IF(OR(EZ77&gt;0,FC77=$FC$1,FC77=$FC$2,FC77=$FC$3,FC77=$FC$4),LHR3.7,"")</f>
        <v/>
      </c>
      <c r="CH77" s="6" t="str">
        <f>IF(OR(GD77=$GD$1,GD77=$GD$3,EZ77&gt;0),LHR3.8,"")</f>
        <v/>
      </c>
      <c r="CI77" s="6" t="str">
        <f>IF(OR(EZ77&gt;0,FF77=$FF$2,FF77=$FF$6,FE77=$FE$2,FE77=$FE$6,FI77=$FI$2,FI77=$FI$6,FG77=$FG$2,FG77=$FG$6),LHR3.9,"")</f>
        <v/>
      </c>
      <c r="CJ77" s="6" t="str">
        <f>IF(OR(EZ77&gt;0,FA77&gt;0),LHR3.10,"")</f>
        <v/>
      </c>
      <c r="CK77" s="40" t="str">
        <f>IF(OR(EY77=$EY$1,EY77=$EY$6,EY77=$EY$7,EZ77&gt;0,FF77=$FF$1,FF77=$FF$2,FF77=$FF$5,FF77=$FF$6,FG77=$FG$1,FG77=$FG$2,FG77=$FG$5,FG77=$FG$6),LHR4.1,"")</f>
        <v/>
      </c>
      <c r="CL77" s="6" t="str">
        <f>IF(OR(FB77=$FB$1,FB77=$FB$5,EZ77&gt;0),LHR4.2,"")</f>
        <v/>
      </c>
      <c r="CM77" s="6" t="str">
        <f>IF(OR(EZ77&gt;0,GA77=$GA$2,GA77=$GA$4),LHR4.3,"")</f>
        <v/>
      </c>
      <c r="CN77" s="6" t="str">
        <f>IF(OR(EZ77&gt;0,GB77=$GB$2,GB77=$GB$4),LHR4.4,"")</f>
        <v/>
      </c>
      <c r="CO77" s="6" t="str">
        <f>IF(OR(EZ77&gt;0,FC77=$FC$1,FC77=$FC$3,FC77=$FC$4),LHR4.5,"")</f>
        <v/>
      </c>
      <c r="CP77" s="6" t="str">
        <f>IF(OR(GE77=$GE$1,GE77=$GE$2,GE77=$GE$4,GE77=$GE$5),LHR4.6,"")</f>
        <v/>
      </c>
      <c r="CQ77" s="6" t="str">
        <f>IF(OR(EZ77&gt;0,FF77=$FF$2,FF77=$FF$6,FE77=$FE$2,FE77=$FE$6,FI77=$FI$2,FI77=$FI$6,FG77=$FG$2,FG77=$FG$6),LHR4.7,"")</f>
        <v/>
      </c>
      <c r="CR77" s="6" t="str">
        <f>IF(OR(EZ77&gt;0,FG77=$FG$1,FG77=$FG$2,FG77=$FG$5,FG77=$FG$6),LHR4.8,"")</f>
        <v/>
      </c>
      <c r="CS77" s="6" t="str">
        <f>IF(OR(FE77=$FE$1,FE77=$FE$2,FE77=$FE$5,FE77=$FE$6),LHR4.9,"")</f>
        <v/>
      </c>
      <c r="CT77" s="6" t="str">
        <f>IF(OR(FM77=$FM$1,FM77=$FM$3,EZ77&gt;0),LHR4.10,"")</f>
        <v/>
      </c>
      <c r="CU77" s="6" t="str">
        <f>IF(OR(GF77=$GF$2,GF77=$GF$6),LHR4.11,"")</f>
        <v/>
      </c>
      <c r="CV77" s="6" t="str">
        <f>IF(OR(EO77=$EO$1,EO77=$EO$3),LHR4.12,"")</f>
        <v/>
      </c>
      <c r="CW77" s="40" t="str">
        <f>IF(OR(EY77=$EY$1,EY77=$EY$7,EZ77&gt;0,FF77=$FF$1,FF77=$FF$2,FF77=$FF$5,FF77=$FF$6,FG77=$FG$1,FG77=$FG$2,FG77=$FG$5,FG77=$FG$6),LHR5.1,"")</f>
        <v/>
      </c>
      <c r="CX77" s="6" t="str">
        <f>IF(AND(FZ77&gt;0,OR(EY77=$EY$1,EY77=$EY$4,EY77=$EY$5,EY77=$EY$6,EY77=$EY$7)),LHR5.2,"")</f>
        <v/>
      </c>
      <c r="CY77" s="6" t="str">
        <f>IF(OR(EZ77&gt;0,FC77=$FC$1,FC77=$FC$4),LHR5.3,"")</f>
        <v/>
      </c>
      <c r="CZ77" s="6" t="str">
        <f>IF(OR(GE77=$GE$1,GE77=$GE$3,GE77=$GE$4,GE77=$GE$6),LHR5.4,"")</f>
        <v/>
      </c>
      <c r="DA77" s="6" t="str">
        <f>IF(OR(EZ77&gt;0,FF77=$FF$2,FF77=$FF$6,FE77=$FE$2,FE77=$FE$6,FI77=$FI$2,FI77=$FI$6,FG77=$FG$2,FG77=$FG$6),LHR5.5,"")</f>
        <v/>
      </c>
      <c r="DB77" s="6" t="str">
        <f>IF(OR(FG77=$FG$2,FG77=$FG$6),LHR5.6,"")</f>
        <v/>
      </c>
      <c r="DC77" s="6" t="str">
        <f>IF(OR(FI77=$FI$1,FI77=$FI$2,FI77=$FI$5,FI77=$FI$6,FY77&gt;0),LHR5.7,"")</f>
        <v/>
      </c>
      <c r="DD77" s="6" t="str">
        <f>IF(OR(GC77=$GC$1,GC77=$GC$2),LHR5.8,"")</f>
        <v/>
      </c>
      <c r="DE77" s="38">
        <f>IF(OR(GF77="",GF77=$GF$3,GF77=$GF$4,GF77=$GF$7,GF77=$GF$8),LHR5.9,"")</f>
        <v>0.05</v>
      </c>
      <c r="DF77" s="7" t="str">
        <f>IF(E77&lt;2009,"N/A",IF(COUNTIF(BW77:DE77,"&lt;1")=35,"5",IF(COUNTIF(BW77:CV77,"&lt;1")=26,"4",IF(COUNTIF(BW77:CJ77,"&lt;1")=14,"3",IF(COUNTIF(BW77:BZ77,"&lt;1")=4,"2","1")))))</f>
        <v>1</v>
      </c>
      <c r="DG77" s="129">
        <f>IF(DF77="N/A","N/A",IF(DF77="1",SUM(BW77:BZ77)+1,IF(DF77="2",SUM(CA77:CJ77)+2,IF(DF77="3",SUM(CK77:CV77)+3,IF(DF77="4",SUM(CW77:DE77)+4,5)))))</f>
        <v>1</v>
      </c>
      <c r="DH77" s="41" t="str">
        <f>IF(OR(EY77=$EY$1,EY77=$EY$8,EZ77&gt;0,FF77=$FF$1,FF77=$FF$2,FF77=$FF$7,FF77=$FF$8,FG77=$FG$1,FG77=$FG$2,FG77=$FG$7,FG77=$FG$8),ES2.1,"")</f>
        <v/>
      </c>
      <c r="DI77" s="6" t="str">
        <f>IF(OR(FB77=$FB$1,FB77=$FB$2,FB77=$FB$7,FB77=$FB$8,EZ77&gt;0),ES2.2,"")</f>
        <v/>
      </c>
      <c r="DJ77" s="6" t="str">
        <f>IF(OR(EY77=$EY$1,EY77=$EY$8,EZ77&gt;0,FF77=$FF$1,FF77=$FF$2,FF77=$FF$7,FF77=$FF$8,FG77=$FG$1,FG77=$FG$2,FG77=$FG$7,FG77=$FG$8),ES2.3,"")</f>
        <v/>
      </c>
      <c r="DK77" s="6" t="str">
        <f>IF(OR(EY77=$EY$1,EY77=$EY$8,EZ77&gt;0,FF77=$FF$1,FF77=$FF$2,FF77=$FF$7,FF77=$FF$8,FG77=$FG$1,FG77=$FG$2,FG77=$FG$7,FG77=$FG$8),ES2.4,"")</f>
        <v/>
      </c>
      <c r="DL77" s="40" t="str">
        <f>IF(OR(FB77=$FB$1,FB77=$FB$7,EZ77&gt;0),ES3.1,"")</f>
        <v/>
      </c>
      <c r="DM77" s="6" t="str">
        <f>IF(OR(FB77=$FB$1,FB77=$FB$2,FB77=$FB$7,FB77=$FB$8,EZ77&gt;0),ES3.2,"")</f>
        <v/>
      </c>
      <c r="DN77" s="6" t="str">
        <f>IF(OR(EZ77&gt;0,FF77=$FF$1,FF77=$FF$2,FF77=$FF$7,FF77=$FF$8,GA77=$GA$1,GA77=$GA$2,GA77=$GA$5,GA77=$GA$6),ES3.3,"")</f>
        <v/>
      </c>
      <c r="DO77" s="6" t="str">
        <f>IF(OR(EZ77&gt;0,FG77=$FG$1,FG77=$FG$2,FG77=$FG$7,FG77=$FG$8,GB77=$GB$1,GB77=$GB$2,GB77=$GB$5,GB77=$GB$6),ES3.4,"")</f>
        <v/>
      </c>
      <c r="DP77" s="6" t="str">
        <f>IF(OR(EY77=$EY$1,EY77=$EY$8,EZ77&gt;0),ES3.5,"")</f>
        <v/>
      </c>
      <c r="DQ77" s="6" t="str">
        <f>IF(OR(EZ77&gt;0,FC77=$FC$1,FC77=$FC$5),ES3.6,"")</f>
        <v/>
      </c>
      <c r="DR77" s="6" t="str">
        <f>IF(OR(GD77=$GD$1,GD77=$GD$4,EZ77&gt;0),ES3.7,"")</f>
        <v/>
      </c>
      <c r="DS77" s="6" t="str">
        <f>IF(OR(EZ77&gt;0,FF77=$FF$2,FF77=$FF$8,FE77=$FE$2,FE77=$FE$8,FI77=$FI$2,FI77=$FI$8,FG77=$FG$2,FG77=$FG$8),ES3.8,"")</f>
        <v/>
      </c>
      <c r="DT77" s="6" t="str">
        <f>IF(OR(EZ77&gt;0),ES3.9,"")</f>
        <v/>
      </c>
      <c r="DU77" s="40" t="str">
        <f>IF(OR(FB77=$FB$1,FB77=$FB$7,EZ77&gt;0),ES4.1,"")</f>
        <v/>
      </c>
      <c r="DV77" s="6" t="str">
        <f>IF(OR(EZ77&gt;0,GA77=$GA$2,GA77=$GA$6),ES4.2,"")</f>
        <v/>
      </c>
      <c r="DW77" s="6" t="str">
        <f>IF(OR(EZ77&gt;0,GB77=$GB$2,GB77=$GB$6),ES4.3,"")</f>
        <v/>
      </c>
      <c r="DX77" s="6" t="str">
        <f>IF(OR(GE77=$GE$1,GE77=$GE$2,GE77=$GE$7,GE77=$GE$8),ES4.4,"")</f>
        <v/>
      </c>
      <c r="DY77" s="6" t="str">
        <f>IF(OR(EZ77&gt;0,FF77=$FF$2,FF77=$FF$8,FE77=$FE$2,FE77=$FE$8,FI77=$FI$2,FI77=$FI$8,FG77=$FG$2,FG77=$FG$8),ES4.5,"")</f>
        <v/>
      </c>
      <c r="DZ77" s="6" t="str">
        <f>IF(OR(EZ77&gt;0,FG77=$FG$1,FG77=$FG$2,FG77=$FG$7,FG77=$FG$8),ES4.6,"")</f>
        <v/>
      </c>
      <c r="EA77" s="6" t="str">
        <f>IF(OR(FE77=$FE$1,FE77=$FE$2,FE77=$FE$7,FE77=$FE$8),ES4.7,"")</f>
        <v/>
      </c>
      <c r="EB77" s="6" t="str">
        <f>IF(OR(FM77=$FM$1,FM77=$FM$4,EZ77&gt;0),ES4.8,"")</f>
        <v/>
      </c>
      <c r="EC77" s="6" t="str">
        <f>IF(OR(GF77=$GF$2,GF77=$GF$8),ES4.9,"")</f>
        <v/>
      </c>
      <c r="ED77" s="6" t="str">
        <f>IF(OR(EO77=$EO$1,EO77=$EO$3),ES4.10,"")</f>
        <v/>
      </c>
      <c r="EE77" s="40" t="str">
        <f>IF(OR(AND(FZ77&gt;0,EY77=$EY$1), AND(FZ77&gt;0,EY77=$EY$8)),ES5.1,"")</f>
        <v/>
      </c>
      <c r="EF77" s="6" t="str">
        <f>IF(OR(GE77=$GE$1,GE77=$GE$3,GE77=$GE$7,GE77=$GE$9),ES5.2,"")</f>
        <v/>
      </c>
      <c r="EG77" s="6" t="str">
        <f>IF(OR(EZ77&gt;0,FF77=$FF$2,FF77=$FF$8,FE77=$FE$2,FE77=$FE$8,FI77=$FI$2,FI77=$FI$8,FG77=$FG$2,FG77=$FG$8),ES5.3,"")</f>
        <v/>
      </c>
      <c r="EH77" s="6" t="str">
        <f>IF(OR(FG77=$FG$2,FG77=$FG$8),ES5.4,"")</f>
        <v/>
      </c>
      <c r="EI77" s="6" t="str">
        <f>IF(OR(FI77=$FI$1,FI77=$FI$2,FI77=$FI$7,FI77=$FI$8,FY77&gt;0),ES5.5,"")</f>
        <v/>
      </c>
      <c r="EJ77" s="6" t="str">
        <f>IF(OR(GC77=$GC$1,GC77=$GC$3),ES5.6,"")</f>
        <v/>
      </c>
      <c r="EK77" s="38">
        <f>IF(OR(GF77="",GF77=$GF$3,GF77=$GF$4,GF77=$GF$5,GF77=$GF$6),ES5.7,"")</f>
        <v>0.1</v>
      </c>
      <c r="EL77" s="104" t="str">
        <f>IF(E77&lt;2010,"N/A",IF(COUNTIF(DH77:EK77,"&lt;1")=30,"5",IF(COUNTIF(DH77:ED77,"&lt;1")=23,"4",IF(COUNTIF(DH77:DT77,"&lt;1")=13,"3",IF(COUNTIF(DH77:DK77,"&lt;1")=4,"2","1")))))</f>
        <v>1</v>
      </c>
      <c r="EM77" s="129">
        <f>IF(EL77="N/A","N/A",IF(EL77="1",SUM(DH77:DK77)+1,IF(EL77="2",SUM(DL77:DT77)+2,IF(EL77="3",SUM(DU77:ED77)+3,IF(EL77="4",SUM(EE77:EK77)+4,5)))))</f>
        <v>1</v>
      </c>
      <c r="EN77" s="1"/>
      <c r="EO77" s="43"/>
      <c r="EP77" s="1"/>
      <c r="EQ77" s="1"/>
      <c r="ER77" s="43"/>
      <c r="ES77" s="1"/>
      <c r="ET77" s="1"/>
      <c r="EV77" s="44"/>
      <c r="FC77" s="44"/>
      <c r="FE77" s="1"/>
      <c r="FI77" s="44"/>
      <c r="FK77" s="1"/>
      <c r="FL77" s="1"/>
      <c r="FM77" s="1"/>
      <c r="FN77" s="1"/>
      <c r="FO77" s="1"/>
      <c r="FT77" s="1"/>
      <c r="FU77" s="1"/>
      <c r="FX77" s="44"/>
      <c r="FY77" s="1"/>
      <c r="FZ77" s="44"/>
      <c r="GA77" s="43"/>
      <c r="GB77" s="1"/>
      <c r="GC77" s="44"/>
      <c r="GF77" s="45"/>
      <c r="GG77" s="74" t="s">
        <v>162</v>
      </c>
      <c r="GH77" s="42">
        <f>COUNTIF(EO77:GF77,"*")</f>
        <v>0</v>
      </c>
    </row>
    <row r="78" spans="1:190" s="42" customFormat="1" x14ac:dyDescent="0.25">
      <c r="A78" s="42" t="e">
        <f>VLOOKUP(C78,Sheet1!$A$1:$B$65,2,)</f>
        <v>#N/A</v>
      </c>
      <c r="B78" s="46" t="s">
        <v>347</v>
      </c>
      <c r="C78" s="47" t="s">
        <v>348</v>
      </c>
      <c r="D78" s="47"/>
      <c r="E78" s="61">
        <v>2013</v>
      </c>
      <c r="F78" s="5">
        <f>IF(OR(ER78=$ER$1,ER78=$ER$2,ER78=$ER$3,ER78=$ER$6,ER78=$ER$7,ES78&gt;0,EW78&gt;0,EY78&gt;0,EU78&gt;0,EZ78&gt;0,FD78&gt;0,FF78&gt;0,FG78&gt;0,FI78&gt;0,FE78&gt;0),SM_2.1,"")</f>
        <v>0.2</v>
      </c>
      <c r="G78" s="5">
        <f>IF(OR(EO78=$EO$4,EQ78&gt;0,ER78=$ER$1, ER78=$ER$2,ER78=$ER$3,ER78=$ER$4,ES78&gt;0,EV78&gt;0,EZ78&gt;0,FD78&gt;0,FF78&gt;0,FG78&gt;0,FI78&gt;0,FE78&gt;0),SM_2.2,"")</f>
        <v>0.35</v>
      </c>
      <c r="H78" s="6">
        <f>IF(OR(EO78&gt;0,EP78&gt;0,EQ78&gt;0,ER78=$ER$1,ER78=$ER$2,ER78=$ER$3,ER78=$ER$4,ER78=$ER$6,ER78=$ER$7,ES78&gt;0,ET78&gt;0,EV78&gt;0,EZ78&gt;0,FD78&gt;0,FF78&gt;0,FG78&gt;0,FI78&gt;0,FE78&gt;0),SM_2.3,"")</f>
        <v>0.3</v>
      </c>
      <c r="I78" s="38">
        <f>IF(OR(ER78=$ER$1,ER78=$ER$2,ER78=$ER$3,ER78=$ER$6,ER78=$ER$7,ES78&gt;0,EW78=$EW$2,EW78=$EW$3,EW78=$EW$4,EY78&gt;0,EU78&gt;0,EZ78&gt;0,FD78&gt;0,FF78&gt;0,FG78&gt;0,FI78&gt;0,FE78&gt;0),SM_2.4,"")</f>
        <v>0.15</v>
      </c>
      <c r="J78" s="6">
        <f>IF(OR(ER78=$ER$3,EW78=$EW$2,EW78=$EW$3,EW78=$EW$4,EY78&gt;0,EU78&gt;0,EZ78&gt;0,FD78&gt;0,FF78&gt;0,FG78&gt;0,FI78&gt;0,FE78&gt;0),SM_3.1,"")</f>
        <v>0.3</v>
      </c>
      <c r="K78" s="6">
        <f>IF(OR(EZ78&gt;0,FD78&gt;0,FF78&gt;0,FG78&gt;0,FI78&gt;0,FE78&gt;0),SM_3.2,"")</f>
        <v>0.3</v>
      </c>
      <c r="L78" s="38">
        <f>IF(OR(ER78=$ER$1,ER78=$ER$3,ER78=$ER$6,ER78=$ER$7,EV78&gt;0,EW78=$EW$2,EW78=$EW$3,EW78=$EW$4,EY78&gt;0,EU78&gt;0,EZ78&gt;0,FD78&gt;0,FF78&gt;0,FG78&gt;0,FI78&gt;0,FE78&gt;0),SM_3.3,"")</f>
        <v>0.4</v>
      </c>
      <c r="M78" s="6" t="str">
        <f>IF(OR(ES78&gt;0,EU78&gt;1),SM_4.1,"")</f>
        <v/>
      </c>
      <c r="N78" s="6">
        <f>IF(OR(EZ78&gt;0,FD78=$FD$2,FF78=$FF$2,FF78=$FF$4,FF78=$FF$6,FF78=$FF$8,FG78&gt;0,FI78&gt;0,FE78&gt;0),SM_4.2,"")</f>
        <v>0.2</v>
      </c>
      <c r="O78" s="6">
        <f>IF(OR(EZ78&gt;0,FD78=$FD$2,FE78=$FE$2,FE78=$FE$4,FE78=$FE$6,FE78=$FE$8,FF78=$FF$2,FF78=$FF$4,FF78=$FF$6,FF78=$FF$8,FG78=$FG$2,FG78=$FG$4,FG78=$FG$6,FG78=$FG$8,FI78=$FI$2,FI78=$FI$4,FI78=$FI$6,FI78=$FI$8),SM_4.3,"")</f>
        <v>0.2</v>
      </c>
      <c r="P78" s="6">
        <f>IF(OR(FD78&gt;0,FI78&gt;0),SM_4.4,"")</f>
        <v>0.2</v>
      </c>
      <c r="Q78" s="38" t="str">
        <f>IF(OR(FQ78=$FQ$2,FQ78=$FQ$1),SM_4.5,"")</f>
        <v/>
      </c>
      <c r="R78" s="6" t="str">
        <f>IF(OR(ET78&gt;0),SM_5.1,"")</f>
        <v/>
      </c>
      <c r="S78" s="6" t="str">
        <f>IF(OR(FB78&gt;0),SM_5.2,"")</f>
        <v/>
      </c>
      <c r="T78" s="6" t="str">
        <f>IF(OR(FR78=$FR$1,FR78=$FR$2),SM_5.3,"")</f>
        <v/>
      </c>
      <c r="U78" s="38" t="str">
        <f>IF(OR(FY78&gt;0),SM_5.4,"")</f>
        <v/>
      </c>
      <c r="V78" s="94" t="str">
        <f>IF(COUNTIF(F78:U78,"&lt;1")=16,"5",IF(COUNTIF(F78:Q78,"&lt;1")=12,"4",IF(COUNTIF(F78:L78,"&lt;1")=7,"3",IF(COUNTIF(F78:I78,"&lt;1")=4,"2","1"))))</f>
        <v>3</v>
      </c>
      <c r="W78" s="129">
        <f>IF(V78="1",SUM(F78:I78)+1,IF(V78="2",SUM(J78:L78)+2,IF(V78="3",SUM(M78:Q78)+3,IF(V78="4",SUM(R78:U78)+4,5))))</f>
        <v>3.6</v>
      </c>
      <c r="X78" s="5">
        <f>IF(OR(EO78&gt;0,EP78&gt;0,EQ78&gt;0,ER78=$ER$1,ER78=$ER$2,ER78=$ER$3,ER78=$ER$4,ER78=$ER$6,ER78=$ER$7,ER78=$ER$8,ES78&gt;0,ET78&gt;0,EV78&gt;0,EZ78&gt;0,FD78&gt;0,FF78&gt;0,FG78&gt;0,FI78&gt;0,FE78&gt;0),SS_2.1,"")</f>
        <v>0.2</v>
      </c>
      <c r="Y78" s="5">
        <f>IF(OR(EO78=$EO$1,ER78=$ER$1,ER78=$ER$6,ER78=$ER$7,ER78=$ER$8,FJ78&gt;0),SS_2.2,"")</f>
        <v>0.3</v>
      </c>
      <c r="Z78" s="38">
        <f>IF(OR(FJ78&gt;0,FO78&gt;0),SS_2.3,"")</f>
        <v>0.5</v>
      </c>
      <c r="AA78" s="5" t="str">
        <f>IF(OR(FN78&gt;0,FJ78=$FJ$2,FJ78=$FJ$3),SS_3.1,"")</f>
        <v/>
      </c>
      <c r="AB78" s="6" t="str">
        <f>IF(OR(FK78&gt;0),SS_3.2,"")</f>
        <v/>
      </c>
      <c r="AC78" s="38" t="str">
        <f>IF(OR(ES78&gt;0,ER78=$ER$1,ER78=$ER$4,ER78=$ER$8,FL78&gt;0),SS_3.3,"")</f>
        <v/>
      </c>
      <c r="AD78" s="6" t="str">
        <f>IF(AND(FK78&gt;0,FJ78=$FJ$2,FJ78=$FJ$3),SS_4.1,"")</f>
        <v/>
      </c>
      <c r="AE78" s="6" t="str">
        <f>IF(OR(FJ78=$FJ$2,FJ78=$FJ$3,EZ78&gt;0,FN78&gt;0),SS_4.2,"")</f>
        <v/>
      </c>
      <c r="AF78" s="6" t="str">
        <f>IF(OR(EU78&gt;0,EW78=$EW$2,EW78=$EW$3,EW78=$EW$4,EY78&gt;0,EZ78&gt;0),SS_4.3,"")</f>
        <v/>
      </c>
      <c r="AG78" s="6" t="str">
        <f>IF(OR(FJ78=$FJ$3,FQ78&gt;0,EZ78&gt;0),SS_4.4,"")</f>
        <v/>
      </c>
      <c r="AH78" s="6">
        <f>IF(OR(FE78&gt;0,FF78&gt;0,FG78&gt;0,FD78&gt;0,EZ78&gt;0,FI78&gt;0),SS_4.5,"")</f>
        <v>0.2</v>
      </c>
      <c r="AI78" s="38">
        <f>IF(OR(EV78&gt;0,FZ78&gt;0,FH78&gt;0,FD78&gt;0,FI78&gt;0),SS_4.6,"")</f>
        <v>0.2</v>
      </c>
      <c r="AJ78" s="5" t="str">
        <f>IF(OR(FK78=$FK$3,FZ78=$FZ$1),SS_5.1,"")</f>
        <v/>
      </c>
      <c r="AK78" s="6" t="str">
        <f>IF(OR(FZ78=$FZ$1,FZ78=$FZ$2,FZ78=$FZ$4,FZ78=$FZ$5,FZ78=$FZ$7),SS_5.2,"")</f>
        <v/>
      </c>
      <c r="AL78" s="6" t="str">
        <f>IF(OR(FZ78=$FZ$4,FY78&gt;0,ER78=$ER$8),SS_5.3,"")</f>
        <v/>
      </c>
      <c r="AM78" s="6" t="str">
        <f>IF(FP78&gt;0,SS_5.4,"")</f>
        <v/>
      </c>
      <c r="AN78" s="94" t="str">
        <f>IF(COUNTIF(X78:AM78,"&lt;1")=16,"5",IF(COUNTIF(X78:AI78,"&lt;1")=12,"4",IF(COUNTIF(X78:AC78,"&lt;1")=6,"3",IF(COUNTIF(X78:Z78,"&lt;1")=3,"2","1"))))</f>
        <v>2</v>
      </c>
      <c r="AO78" s="129">
        <f>IF(AN78="1",SUM(X78:Z78)+1,IF(AN78="2",SUM(AA78:AC78)+2,IF(AN78="3",SUM(AD78:AI78)+3,IF(AN78="4",SUM(AJ78:AM78)+4,5))))</f>
        <v>2</v>
      </c>
      <c r="AP78" s="5">
        <f>IF(OR(ES78&gt;0,ER78=$ER$1,EO78&gt;0,EP78&gt;0,EQ78&gt;0,EU78&gt;0,EV78&gt;0,FV78&gt;0,FD78&gt;0),CM2.1,"")</f>
        <v>0.25</v>
      </c>
      <c r="AQ78" s="6" t="str">
        <f>IF(OR(ES78&gt;0,ER78=$ER$1,ER78=$ER$5,ER78=$ER$3,ER78=$ER$8,ER78=$ER$9,FS78=$FS$3,FS78=$FS$4),CM2.2,"")</f>
        <v/>
      </c>
      <c r="AR78" s="6" t="str">
        <f>IF(OR(ES78&gt;0,ER78&gt;0,FV78&gt;0),CM2.3,"")</f>
        <v/>
      </c>
      <c r="AS78" s="38" t="str">
        <f>IF(OR(ES78&gt;0,ER78=$ER$1,ER78=$ER$3,ER78=$ER$8,ER78=$ER$9,FT78&gt;0),CM2.4,"")</f>
        <v/>
      </c>
      <c r="AT78" s="6">
        <f>IF(OR(FS78&gt;0),CM3.1,"")</f>
        <v>0.2</v>
      </c>
      <c r="AU78" s="6" t="str">
        <f>IF(ER78=$ER$9,CM3.2,"")</f>
        <v/>
      </c>
      <c r="AV78" s="6" t="str">
        <f>IF(OR(FS78=$FS$3,FS78=$FS$4),CM3.3,"")</f>
        <v/>
      </c>
      <c r="AW78" s="6" t="str">
        <f>IF(OR(FQ78=$FQ$1,FQ78=$FQ$4,FR78=$FR$1,FR78=$FR$4),CM3.4,"")</f>
        <v/>
      </c>
      <c r="AX78" s="38" t="str">
        <f>IF(OR(FZ78=$FZ$1,FZ78=$FZ$2,FT78=$FT$3,FT78=$FT$2),CM3.5,"")</f>
        <v/>
      </c>
      <c r="AY78" s="6">
        <f>IF(OR(FS78&gt;0),CM4.1,"")</f>
        <v>0.4</v>
      </c>
      <c r="AZ78" s="6" t="str">
        <f>IF(OR(FV78=$FV$2),CM4.2,"")</f>
        <v/>
      </c>
      <c r="BA78" s="38" t="str">
        <f>IF(OR(FZ78&gt;0,FT78=$FT$3),CM4.3,"")</f>
        <v/>
      </c>
      <c r="BB78" s="6" t="str">
        <f>IF(OR(FT78=$FT$3,FV78=$FV$3),CM5.1,"")</f>
        <v/>
      </c>
      <c r="BC78" s="6" t="str">
        <f>IF(OR(AND(FX78&gt;0,FQ78=$FQ$4), AND(FX78&gt;0,FQ78=$FQ$1)),CM5.2,"")</f>
        <v/>
      </c>
      <c r="BD78" s="6" t="str">
        <f>IF(OR(FZ78&gt;0),CM5.3,"")</f>
        <v/>
      </c>
      <c r="BE78" s="38" t="str">
        <f>IF(FU78=$FU$2,CM5.4,"")</f>
        <v/>
      </c>
      <c r="BF78" s="94" t="str">
        <f>IF(COUNTIF(AP78:BE78,"&lt;1")=16,"5",IF(COUNTIF(AP78:BA78,"&lt;1")=12,"4",IF(COUNTIF(AP78:AX78,"&lt;1")=9,"3",IF(COUNTIF(AP78:AS78,"&lt;1")=4,"2","1"))))</f>
        <v>1</v>
      </c>
      <c r="BG78" s="129">
        <f>IF(BF78="1",SUM(AP78:AS78)+1,IF(BF78="2",SUM(AT78:AX78)+2,IF(BF78="3",SUM(AY78:BA78)+3,IF(BF78="4",SUM(BB78:BE78)+4,5))))</f>
        <v>1.25</v>
      </c>
      <c r="BH78" s="5">
        <f>IF(OR(ER78=$ER$1,ER78=$ER$6,ER78=$ER$7,ER78=$ER$9,ES78&gt;0,EX78&gt;0,FD78&gt;0,FZ78&gt;0,EW78&gt;0,EY78&gt;0,EZ78&gt;0,EV78&gt;0,EU78&gt;0,FE78&gt;0,FF78&gt;0,FG78&gt;0,FI78&gt;0),SRM2.1,"")</f>
        <v>0.4</v>
      </c>
      <c r="BI78" s="5">
        <f>IF(OR(FD78&gt;0,FZ78&gt;0,ER78=$ER$7,EW78&gt;0,EX78&gt;0,EY78&gt;0,EZ78&gt;0,FE78&gt;0,FF78&gt;0,FG78&gt;0,FI78&gt;0),SRM2.2,"")</f>
        <v>0.4</v>
      </c>
      <c r="BJ78" s="6" t="str">
        <f>IF(OR(FX78&gt;0,FZ78&gt;0),SRM2.3,"")</f>
        <v/>
      </c>
      <c r="BK78" s="6">
        <f>IF(OR(FF78&gt;0,FD78&gt;0,FE78&gt;0,FZ78&gt;0,FG78&gt;0,FI78&gt;0),SRM2.4,"")</f>
        <v>0.2</v>
      </c>
      <c r="BL78" s="39">
        <f>IF(OR(FD78&gt;0,FZ78&gt;0,ER78=$ER$7,FE78&gt;0,FF78&gt;0,FG78&gt;0,FI78&gt;0,FP78&gt;0),SRM3.1,"")</f>
        <v>0.4</v>
      </c>
      <c r="BM78" s="6">
        <f>IF(OR(FD78&gt;0,FZ78&gt;0,ER78=$ER$7,EW78=$EW$2,EW78=$EW$3,EW78=$EW$4,EX78&gt;0,EY78&gt;0,EZ78&gt;0,FE78&gt;0,FF78&gt;0,FG78&gt;0,FI78&gt;0),SRM3.2,"")</f>
        <v>0.5</v>
      </c>
      <c r="BN78" s="6" t="str">
        <f>IF(OR(FP78&gt;0,FZ78&gt;0),SRM3.3,"")</f>
        <v/>
      </c>
      <c r="BO78" s="40" t="str">
        <f>IF(OR(FZ78&gt;1),SRM4.1,"")</f>
        <v/>
      </c>
      <c r="BP78" s="6" t="str">
        <f>IF(OR(ER78=$ER$8,ER78=$ER$9,EV78&gt;0,FQ78&gt;0,FR78&gt;0),SRM4.2,"")</f>
        <v/>
      </c>
      <c r="BQ78" s="6" t="str">
        <f>IF(OR(FW78&gt;0),SRM4.3,"")</f>
        <v/>
      </c>
      <c r="BR78" s="40" t="str">
        <f>IF(OR(GD78&gt;0,GE78&gt;0),SRM5.1,"")</f>
        <v/>
      </c>
      <c r="BS78" s="6" t="str">
        <f>IF(OR(ER78=$ER$8,ER78=$ER$9,FZ78&gt;0),SRM5.2,"")</f>
        <v/>
      </c>
      <c r="BT78" s="6" t="str">
        <f>IF(OR(ER78=$ER$8,ER78=$ER$9,FY78&gt;0,FZ78&gt;0),SRM5.3,"")</f>
        <v/>
      </c>
      <c r="BU78" s="94" t="str">
        <f>IF(COUNTIF(BH78:BT78,"&lt;1")=13,"5",IF(COUNTIF(BH78:BQ78,"&lt;1")=10,"4",IF(COUNTIF(BH78:BN78,"&lt;1")=7,"3",IF(COUNTIF(BH78:BK78,"&lt;1")=4,"2","1"))))</f>
        <v>1</v>
      </c>
      <c r="BV78" s="129">
        <f>IF(BU78="1",SUM(BH78:BK78)+1,IF(BU78="2",SUM(BL78:BN78)+2,IF(BU78="3",SUM(BO78:BQ78)+3,IF(BU78="4",SUM(BR78:BT78)+4,5))))</f>
        <v>2</v>
      </c>
      <c r="BW78" s="41" t="str">
        <f>IF(OR(EY78=$EY$1,EY78=$EY$4,EY78=$EY$5,EY78=$EY$6,EY78=$EY$7,EZ78&gt;0,FF78=$FF$1,FF78=$FF$2,FF78=$FF$5,FF78=$FF$6,FG78=$FG$1,FG78=$FG$2,FG78=$FG$5,FG78=$FG$6),LHR2.1,"")</f>
        <v/>
      </c>
      <c r="BX78" s="6" t="str">
        <f>IF(OR(FB78=$FB$1,FB78=$FB$2,FB78=$FB$5,FB78=$FB$6,EZ78&gt;0),LHR2.2,"")</f>
        <v/>
      </c>
      <c r="BY78" s="6" t="str">
        <f>IF(OR(EY78=$EY$1,EY78=$EY$4,EY78=$EY$5,EY78=$EY$6,EY78=$EY$7,EZ78&gt;0,FF78=$FF$1,FF78=$FF$2,FF78=$FF$5,FF78=$FF$6,FG78=$FG$1,FG78=$FG$2,FG78=$FG$5,FG78=$FG$6),LHR2.3,"")</f>
        <v/>
      </c>
      <c r="BZ78" s="6" t="str">
        <f>IF(OR(EY78=$EY$1,EY78=$EY$4,EY78=$EY$5,EY78=$EY$6,EY78=$EY$7,EZ78&gt;0,FF78=$FF$1,FF78=$FF$2,FF78=$FF$5,FF78=$FF$6,FG78=$FG$1,FG78=$FG$2,FG78=$FG$5,FG78=$FG$6),LHR2.4,"")</f>
        <v/>
      </c>
      <c r="CA78" s="40" t="str">
        <f>IF(OR(EY78=$EY$1,EY78=$EY$5,EY78=$EY$6,EY78=$EY$7,EZ78&gt;0,FF78=$FF$1,FF78=$FF$2,FF78=$FF$5,FF78=$FF$6,FG78=$FG$1,FG78=$FG$2,FG78=$FG$5,FG78=$FG$6),LHR3.1,"")</f>
        <v/>
      </c>
      <c r="CB78" s="6" t="str">
        <f>IF(OR(FB78=$FB$1,FB78=$FB$5,EZ78&gt;0),LHR3.2,"")</f>
        <v/>
      </c>
      <c r="CC78" s="6" t="str">
        <f>IF(OR(FB78=$FB$1,FB78=$FB$2,FB78=$FB$5,FB78=$FB$6,EZ78&gt;0),LHR3.3,"")</f>
        <v/>
      </c>
      <c r="CD78" s="6" t="str">
        <f>IF(OR(EZ78&gt;0,GA78=$GA$1,FF78=$FF$5,FF78=$FF$6,FF78=$FF$1,FF78=$FF$2,GA78=$GA$2,GA78=$GA$3,GA78=$GA$4),LHR3.4,"")</f>
        <v/>
      </c>
      <c r="CE78" s="6" t="str">
        <f>IF(OR(EZ78&gt;0,GB78=$GB$1,FG78=$FG$5,FG78=$FG$6,FG78=$FG$1,FG78=$FG$2,GB78=$GB$2,GB78=$GB$3,GB78=$GB$4),LHR3.5,"")</f>
        <v/>
      </c>
      <c r="CF78" s="6" t="str">
        <f>IF(OR(EY78=$EY$1,EY78=$EY$4,EY78=$EY$5,EY78=$EY$6,EY78=$EY$7,EZ78&gt;0),LHR3.6,"")</f>
        <v/>
      </c>
      <c r="CG78" s="6" t="str">
        <f>IF(OR(EZ78&gt;0,FC78=$FC$1,FC78=$FC$2,FC78=$FC$3,FC78=$FC$4),LHR3.7,"")</f>
        <v/>
      </c>
      <c r="CH78" s="6" t="str">
        <f>IF(OR(GD78=$GD$1,GD78=$GD$3,EZ78&gt;0),LHR3.8,"")</f>
        <v/>
      </c>
      <c r="CI78" s="6" t="str">
        <f>IF(OR(EZ78&gt;0,FF78=$FF$2,FF78=$FF$6,FE78=$FE$2,FE78=$FE$6,FI78=$FI$2,FI78=$FI$6,FG78=$FG$2,FG78=$FG$6),LHR3.9,"")</f>
        <v/>
      </c>
      <c r="CJ78" s="6" t="str">
        <f>IF(OR(EZ78&gt;0,FA78&gt;0),LHR3.10,"")</f>
        <v/>
      </c>
      <c r="CK78" s="40" t="str">
        <f>IF(OR(EY78=$EY$1,EY78=$EY$6,EY78=$EY$7,EZ78&gt;0,FF78=$FF$1,FF78=$FF$2,FF78=$FF$5,FF78=$FF$6,FG78=$FG$1,FG78=$FG$2,FG78=$FG$5,FG78=$FG$6),LHR4.1,"")</f>
        <v/>
      </c>
      <c r="CL78" s="6" t="str">
        <f>IF(OR(FB78=$FB$1,FB78=$FB$5,EZ78&gt;0),LHR4.2,"")</f>
        <v/>
      </c>
      <c r="CM78" s="6" t="str">
        <f>IF(OR(EZ78&gt;0,GA78=$GA$2,GA78=$GA$4),LHR4.3,"")</f>
        <v/>
      </c>
      <c r="CN78" s="6" t="str">
        <f>IF(OR(EZ78&gt;0,GB78=$GB$2,GB78=$GB$4),LHR4.4,"")</f>
        <v/>
      </c>
      <c r="CO78" s="6" t="str">
        <f>IF(OR(EZ78&gt;0,FC78=$FC$1,FC78=$FC$3,FC78=$FC$4),LHR4.5,"")</f>
        <v/>
      </c>
      <c r="CP78" s="6" t="str">
        <f>IF(OR(GE78=$GE$1,GE78=$GE$2,GE78=$GE$4,GE78=$GE$5),LHR4.6,"")</f>
        <v/>
      </c>
      <c r="CQ78" s="6" t="str">
        <f>IF(OR(EZ78&gt;0,FF78=$FF$2,FF78=$FF$6,FE78=$FE$2,FE78=$FE$6,FI78=$FI$2,FI78=$FI$6,FG78=$FG$2,FG78=$FG$6),LHR4.7,"")</f>
        <v/>
      </c>
      <c r="CR78" s="6" t="str">
        <f>IF(OR(EZ78&gt;0,FG78=$FG$1,FG78=$FG$2,FG78=$FG$5,FG78=$FG$6),LHR4.8,"")</f>
        <v/>
      </c>
      <c r="CS78" s="6" t="str">
        <f>IF(OR(FE78=$FE$1,FE78=$FE$2,FE78=$FE$5,FE78=$FE$6),LHR4.9,"")</f>
        <v/>
      </c>
      <c r="CT78" s="6" t="str">
        <f>IF(OR(FM78=$FM$1,FM78=$FM$3,EZ78&gt;0),LHR4.10,"")</f>
        <v/>
      </c>
      <c r="CU78" s="6" t="str">
        <f>IF(OR(GF78=$GF$2,GF78=$GF$6),LHR4.11,"")</f>
        <v/>
      </c>
      <c r="CV78" s="6">
        <f>IF(OR(EO78=$EO$1,EO78=$EO$3),LHR4.12,"")</f>
        <v>0.05</v>
      </c>
      <c r="CW78" s="40" t="str">
        <f>IF(OR(EY78=$EY$1,EY78=$EY$7,EZ78&gt;0,FF78=$FF$1,FF78=$FF$2,FF78=$FF$5,FF78=$FF$6,FG78=$FG$1,FG78=$FG$2,FG78=$FG$5,FG78=$FG$6),LHR5.1,"")</f>
        <v/>
      </c>
      <c r="CX78" s="6" t="str">
        <f>IF(AND(FZ78&gt;0,OR(EY78=$EY$1,EY78=$EY$4,EY78=$EY$5,EY78=$EY$6,EY78=$EY$7)),LHR5.2,"")</f>
        <v/>
      </c>
      <c r="CY78" s="6" t="str">
        <f>IF(OR(EZ78&gt;0,FC78=$FC$1,FC78=$FC$4),LHR5.3,"")</f>
        <v/>
      </c>
      <c r="CZ78" s="6" t="str">
        <f>IF(OR(GE78=$GE$1,GE78=$GE$3,GE78=$GE$4,GE78=$GE$6),LHR5.4,"")</f>
        <v/>
      </c>
      <c r="DA78" s="6" t="str">
        <f>IF(OR(EZ78&gt;0,FF78=$FF$2,FF78=$FF$6,FE78=$FE$2,FE78=$FE$6,FI78=$FI$2,FI78=$FI$6,FG78=$FG$2,FG78=$FG$6),LHR5.5,"")</f>
        <v/>
      </c>
      <c r="DB78" s="6" t="str">
        <f>IF(OR(FG78=$FG$2,FG78=$FG$6),LHR5.6,"")</f>
        <v/>
      </c>
      <c r="DC78" s="6" t="str">
        <f>IF(OR(FI78=$FI$1,FI78=$FI$2,FI78=$FI$5,FI78=$FI$6,FY78&gt;0),LHR5.7,"")</f>
        <v/>
      </c>
      <c r="DD78" s="6" t="str">
        <f>IF(OR(GC78=$GC$1,GC78=$GC$2),LHR5.8,"")</f>
        <v/>
      </c>
      <c r="DE78" s="38">
        <f>IF(OR(GF78="",GF78=$GF$3,GF78=$GF$4,GF78=$GF$7,GF78=$GF$8),LHR5.9,"")</f>
        <v>0.05</v>
      </c>
      <c r="DF78" s="7" t="str">
        <f>IF(E78&lt;2009,"N/A",IF(COUNTIF(BW78:DE78,"&lt;1")=35,"5",IF(COUNTIF(BW78:CV78,"&lt;1")=26,"4",IF(COUNTIF(BW78:CJ78,"&lt;1")=14,"3",IF(COUNTIF(BW78:BZ78,"&lt;1")=4,"2","1")))))</f>
        <v>1</v>
      </c>
      <c r="DG78" s="129">
        <f>IF(DF78="N/A","N/A",IF(DF78="1",SUM(BW78:BZ78)+1,IF(DF78="2",SUM(CA78:CJ78)+2,IF(DF78="3",SUM(CK78:CV78)+3,IF(DF78="4",SUM(CW78:DE78)+4,5)))))</f>
        <v>1</v>
      </c>
      <c r="DH78" s="41" t="str">
        <f>IF(OR(EY78=$EY$1,EY78=$EY$8,EZ78&gt;0,FF78=$FF$1,FF78=$FF$2,FF78=$FF$7,FF78=$FF$8,FG78=$FG$1,FG78=$FG$2,FG78=$FG$7,FG78=$FG$8),ES2.1,"")</f>
        <v/>
      </c>
      <c r="DI78" s="6" t="str">
        <f>IF(OR(FB78=$FB$1,FB78=$FB$2,FB78=$FB$7,FB78=$FB$8,EZ78&gt;0),ES2.2,"")</f>
        <v/>
      </c>
      <c r="DJ78" s="6" t="str">
        <f>IF(OR(EY78=$EY$1,EY78=$EY$8,EZ78&gt;0,FF78=$FF$1,FF78=$FF$2,FF78=$FF$7,FF78=$FF$8,FG78=$FG$1,FG78=$FG$2,FG78=$FG$7,FG78=$FG$8),ES2.3,"")</f>
        <v/>
      </c>
      <c r="DK78" s="6" t="str">
        <f>IF(OR(EY78=$EY$1,EY78=$EY$8,EZ78&gt;0,FF78=$FF$1,FF78=$FF$2,FF78=$FF$7,FF78=$FF$8,FG78=$FG$1,FG78=$FG$2,FG78=$FG$7,FG78=$FG$8),ES2.4,"")</f>
        <v/>
      </c>
      <c r="DL78" s="40" t="str">
        <f>IF(OR(FB78=$FB$1,FB78=$FB$7,EZ78&gt;0),ES3.1,"")</f>
        <v/>
      </c>
      <c r="DM78" s="6" t="str">
        <f>IF(OR(FB78=$FB$1,FB78=$FB$2,FB78=$FB$7,FB78=$FB$8,EZ78&gt;0),ES3.2,"")</f>
        <v/>
      </c>
      <c r="DN78" s="6" t="str">
        <f>IF(OR(EZ78&gt;0,FF78=$FF$1,FF78=$FF$2,FF78=$FF$7,FF78=$FF$8,GA78=$GA$1,GA78=$GA$2,GA78=$GA$5,GA78=$GA$6),ES3.3,"")</f>
        <v/>
      </c>
      <c r="DO78" s="6" t="str">
        <f>IF(OR(EZ78&gt;0,FG78=$FG$1,FG78=$FG$2,FG78=$FG$7,FG78=$FG$8,GB78=$GB$1,GB78=$GB$2,GB78=$GB$5,GB78=$GB$6),ES3.4,"")</f>
        <v/>
      </c>
      <c r="DP78" s="6" t="str">
        <f>IF(OR(EY78=$EY$1,EY78=$EY$8,EZ78&gt;0),ES3.5,"")</f>
        <v/>
      </c>
      <c r="DQ78" s="6" t="str">
        <f>IF(OR(EZ78&gt;0,FC78=$FC$1,FC78=$FC$5),ES3.6,"")</f>
        <v/>
      </c>
      <c r="DR78" s="6" t="str">
        <f>IF(OR(GD78=$GD$1,GD78=$GD$4,EZ78&gt;0),ES3.7,"")</f>
        <v/>
      </c>
      <c r="DS78" s="6" t="str">
        <f>IF(OR(EZ78&gt;0,FF78=$FF$2,FF78=$FF$8,FE78=$FE$2,FE78=$FE$8,FI78=$FI$2,FI78=$FI$8,FG78=$FG$2,FG78=$FG$8),ES3.8,"")</f>
        <v/>
      </c>
      <c r="DT78" s="6" t="str">
        <f>IF(OR(EZ78&gt;0),ES3.9,"")</f>
        <v/>
      </c>
      <c r="DU78" s="40" t="str">
        <f>IF(OR(FB78=$FB$1,FB78=$FB$7,EZ78&gt;0),ES4.1,"")</f>
        <v/>
      </c>
      <c r="DV78" s="6" t="str">
        <f>IF(OR(EZ78&gt;0,GA78=$GA$2,GA78=$GA$6),ES4.2,"")</f>
        <v/>
      </c>
      <c r="DW78" s="6" t="str">
        <f>IF(OR(EZ78&gt;0,GB78=$GB$2,GB78=$GB$6),ES4.3,"")</f>
        <v/>
      </c>
      <c r="DX78" s="6" t="str">
        <f>IF(OR(GE78=$GE$1,GE78=$GE$2,GE78=$GE$7,GE78=$GE$8),ES4.4,"")</f>
        <v/>
      </c>
      <c r="DY78" s="6" t="str">
        <f>IF(OR(EZ78&gt;0,FF78=$FF$2,FF78=$FF$8,FE78=$FE$2,FE78=$FE$8,FI78=$FI$2,FI78=$FI$8,FG78=$FG$2,FG78=$FG$8),ES4.5,"")</f>
        <v/>
      </c>
      <c r="DZ78" s="6" t="str">
        <f>IF(OR(EZ78&gt;0,FG78=$FG$1,FG78=$FG$2,FG78=$FG$7,FG78=$FG$8),ES4.6,"")</f>
        <v/>
      </c>
      <c r="EA78" s="6" t="str">
        <f>IF(OR(FE78=$FE$1,FE78=$FE$2,FE78=$FE$7,FE78=$FE$8),ES4.7,"")</f>
        <v/>
      </c>
      <c r="EB78" s="6" t="str">
        <f>IF(OR(FM78=$FM$1,FM78=$FM$4,EZ78&gt;0),ES4.8,"")</f>
        <v/>
      </c>
      <c r="EC78" s="6" t="str">
        <f>IF(OR(GF78=$GF$2,GF78=$GF$8),ES4.9,"")</f>
        <v/>
      </c>
      <c r="ED78" s="6">
        <f>IF(OR(EO78=$EO$1,EO78=$EO$3),ES4.10,"")</f>
        <v>0.05</v>
      </c>
      <c r="EE78" s="40" t="str">
        <f>IF(OR(AND(FZ78&gt;0,EY78=$EY$1), AND(FZ78&gt;0,EY78=$EY$8)),ES5.1,"")</f>
        <v/>
      </c>
      <c r="EF78" s="6" t="str">
        <f>IF(OR(GE78=$GE$1,GE78=$GE$3,GE78=$GE$7,GE78=$GE$9),ES5.2,"")</f>
        <v/>
      </c>
      <c r="EG78" s="6" t="str">
        <f>IF(OR(EZ78&gt;0,FF78=$FF$2,FF78=$FF$8,FE78=$FE$2,FE78=$FE$8,FI78=$FI$2,FI78=$FI$8,FG78=$FG$2,FG78=$FG$8),ES5.3,"")</f>
        <v/>
      </c>
      <c r="EH78" s="6" t="str">
        <f>IF(OR(FG78=$FG$2,FG78=$FG$8),ES5.4,"")</f>
        <v/>
      </c>
      <c r="EI78" s="6" t="str">
        <f>IF(OR(FI78=$FI$1,FI78=$FI$2,FI78=$FI$7,FI78=$FI$8,FY78&gt;0),ES5.5,"")</f>
        <v/>
      </c>
      <c r="EJ78" s="6" t="str">
        <f>IF(OR(GC78=$GC$1,GC78=$GC$3),ES5.6,"")</f>
        <v/>
      </c>
      <c r="EK78" s="38">
        <f>IF(OR(GF78="",GF78=$GF$3,GF78=$GF$4,GF78=$GF$5,GF78=$GF$6),ES5.7,"")</f>
        <v>0.1</v>
      </c>
      <c r="EL78" s="104" t="str">
        <f>IF(E78&lt;2010,"N/A",IF(COUNTIF(DH78:EK78,"&lt;1")=30,"5",IF(COUNTIF(DH78:ED78,"&lt;1")=23,"4",IF(COUNTIF(DH78:DT78,"&lt;1")=13,"3",IF(COUNTIF(DH78:DK78,"&lt;1")=4,"2","1")))))</f>
        <v>1</v>
      </c>
      <c r="EM78" s="129">
        <f>IF(EL78="N/A","N/A",IF(EL78="1",SUM(DH78:DK78)+1,IF(EL78="2",SUM(DL78:DT78)+2,IF(EL78="3",SUM(DU78:ED78)+3,IF(EL78="4",SUM(EE78:EK78)+4,5)))))</f>
        <v>1</v>
      </c>
      <c r="EN78" s="1"/>
      <c r="EO78" s="43" t="s">
        <v>0</v>
      </c>
      <c r="EP78" s="1"/>
      <c r="EQ78" s="1"/>
      <c r="ER78" s="43"/>
      <c r="ES78" s="1"/>
      <c r="ET78" s="1"/>
      <c r="EV78" s="44"/>
      <c r="FC78" s="44"/>
      <c r="FD78" s="42" t="s">
        <v>17</v>
      </c>
      <c r="FE78" s="1"/>
      <c r="FH78" s="42" t="s">
        <v>1</v>
      </c>
      <c r="FI78" s="44"/>
      <c r="FJ78" s="42" t="s">
        <v>9</v>
      </c>
      <c r="FK78" s="1"/>
      <c r="FL78" s="1"/>
      <c r="FM78" s="1"/>
      <c r="FN78" s="1"/>
      <c r="FO78" s="1"/>
      <c r="FS78" s="42" t="s">
        <v>9</v>
      </c>
      <c r="FT78" s="1"/>
      <c r="FU78" s="1"/>
      <c r="FX78" s="44"/>
      <c r="FY78" s="1"/>
      <c r="FZ78" s="44"/>
      <c r="GA78" s="43"/>
      <c r="GB78" s="1"/>
      <c r="GC78" s="44"/>
      <c r="GF78" s="45"/>
      <c r="GG78" s="74"/>
      <c r="GH78" s="42">
        <f>COUNTIF(EO78:GF78,"*")</f>
        <v>5</v>
      </c>
    </row>
    <row r="79" spans="1:190" s="42" customFormat="1" x14ac:dyDescent="0.25">
      <c r="A79" s="42" t="e">
        <f>VLOOKUP(C79,Sheet1!$A$1:$B$65,2,)</f>
        <v>#N/A</v>
      </c>
      <c r="B79" s="46" t="s">
        <v>353</v>
      </c>
      <c r="C79" s="47" t="s">
        <v>354</v>
      </c>
      <c r="D79" s="47"/>
      <c r="E79" s="60">
        <v>2013</v>
      </c>
      <c r="F79" s="5">
        <f>IF(OR(ER79=$ER$1,ER79=$ER$2,ER79=$ER$3,ER79=$ER$6,ER79=$ER$7,ES79&gt;0,EW79&gt;0,EY79&gt;0,EU79&gt;0,EZ79&gt;0,FD79&gt;0,FF79&gt;0,FG79&gt;0,FI79&gt;0,FE79&gt;0),SM_2.1,"")</f>
        <v>0.2</v>
      </c>
      <c r="G79" s="5">
        <f>IF(OR(EO79=$EO$4,EQ79&gt;0,ER79=$ER$1, ER79=$ER$2,ER79=$ER$3,ER79=$ER$4,ES79&gt;0,EV79&gt;0,EZ79&gt;0,FD79&gt;0,FF79&gt;0,FG79&gt;0,FI79&gt;0,FE79&gt;0),SM_2.2,"")</f>
        <v>0.35</v>
      </c>
      <c r="H79" s="6">
        <f>IF(OR(EO79&gt;0,EP79&gt;0,EQ79&gt;0,ER79=$ER$1,ER79=$ER$2,ER79=$ER$3,ER79=$ER$4,ER79=$ER$6,ER79=$ER$7,ES79&gt;0,ET79&gt;0,EV79&gt;0,EZ79&gt;0,FD79&gt;0,FF79&gt;0,FG79&gt;0,FI79&gt;0,FE79&gt;0),SM_2.3,"")</f>
        <v>0.3</v>
      </c>
      <c r="I79" s="38">
        <f>IF(OR(ER79=$ER$1,ER79=$ER$2,ER79=$ER$3,ER79=$ER$6,ER79=$ER$7,ES79&gt;0,EW79=$EW$2,EW79=$EW$3,EW79=$EW$4,EY79&gt;0,EU79&gt;0,EZ79&gt;0,FD79&gt;0,FF79&gt;0,FG79&gt;0,FI79&gt;0,FE79&gt;0),SM_2.4,"")</f>
        <v>0.15</v>
      </c>
      <c r="J79" s="6">
        <f>IF(OR(ER79=$ER$3,EW79=$EW$2,EW79=$EW$3,EW79=$EW$4,EY79&gt;0,EU79&gt;0,EZ79&gt;0,FD79&gt;0,FF79&gt;0,FG79&gt;0,FI79&gt;0,FE79&gt;0),SM_3.1,"")</f>
        <v>0.3</v>
      </c>
      <c r="K79" s="6">
        <f>IF(OR(EZ79&gt;0,FD79&gt;0,FF79&gt;0,FG79&gt;0,FI79&gt;0,FE79&gt;0),SM_3.2,"")</f>
        <v>0.3</v>
      </c>
      <c r="L79" s="38">
        <f>IF(OR(ER79=$ER$1,ER79=$ER$3,ER79=$ER$6,ER79=$ER$7,EV79&gt;0,EW79=$EW$2,EW79=$EW$3,EW79=$EW$4,EY79&gt;0,EU79&gt;0,EZ79&gt;0,FD79&gt;0,FF79&gt;0,FG79&gt;0,FI79&gt;0,FE79&gt;0),SM_3.3,"")</f>
        <v>0.4</v>
      </c>
      <c r="M79" s="6" t="str">
        <f>IF(OR(ES79&gt;0,EU79&gt;1),SM_4.1,"")</f>
        <v/>
      </c>
      <c r="N79" s="6">
        <f>IF(OR(EZ79&gt;0,FD79=$FD$2,FF79=$FF$2,FF79=$FF$4,FF79=$FF$6,FF79=$FF$8,FG79&gt;0,FI79&gt;0,FE79&gt;0),SM_4.2,"")</f>
        <v>0.2</v>
      </c>
      <c r="O79" s="6" t="str">
        <f>IF(OR(EZ79&gt;0,FD79=$FD$2,FE79=$FE$2,FE79=$FE$4,FE79=$FE$6,FE79=$FE$8,FF79=$FF$2,FF79=$FF$4,FF79=$FF$6,FF79=$FF$8,FG79=$FG$2,FG79=$FG$4,FG79=$FG$6,FG79=$FG$8,FI79=$FI$2,FI79=$FI$4,FI79=$FI$6,FI79=$FI$8),SM_4.3,"")</f>
        <v/>
      </c>
      <c r="P79" s="6" t="str">
        <f>IF(OR(FD79&gt;0,FI79&gt;0),SM_4.4,"")</f>
        <v/>
      </c>
      <c r="Q79" s="38" t="str">
        <f>IF(OR(FQ79=$FQ$2,FQ79=$FQ$1),SM_4.5,"")</f>
        <v/>
      </c>
      <c r="R79" s="6" t="str">
        <f>IF(OR(ET79&gt;0),SM_5.1,"")</f>
        <v/>
      </c>
      <c r="S79" s="6" t="str">
        <f>IF(OR(FB79&gt;0),SM_5.2,"")</f>
        <v/>
      </c>
      <c r="T79" s="6" t="str">
        <f>IF(OR(FR79=$FR$1,FR79=$FR$2),SM_5.3,"")</f>
        <v/>
      </c>
      <c r="U79" s="38" t="str">
        <f>IF(OR(FY79&gt;0),SM_5.4,"")</f>
        <v/>
      </c>
      <c r="V79" s="94" t="str">
        <f>IF(COUNTIF(F79:U79,"&lt;1")=16,"5",IF(COUNTIF(F79:Q79,"&lt;1")=12,"4",IF(COUNTIF(F79:L79,"&lt;1")=7,"3",IF(COUNTIF(F79:I79,"&lt;1")=4,"2","1"))))</f>
        <v>3</v>
      </c>
      <c r="W79" s="129">
        <f>IF(V79="1",SUM(F79:I79)+1,IF(V79="2",SUM(J79:L79)+2,IF(V79="3",SUM(M79:Q79)+3,IF(V79="4",SUM(R79:U79)+4,5))))</f>
        <v>3.2</v>
      </c>
      <c r="X79" s="5">
        <f>IF(OR(EO79&gt;0,EP79&gt;0,EQ79&gt;0,ER79=$ER$1,ER79=$ER$2,ER79=$ER$3,ER79=$ER$4,ER79=$ER$6,ER79=$ER$7,ER79=$ER$8,ES79&gt;0,ET79&gt;0,EV79&gt;0,EZ79&gt;0,FD79&gt;0,FF79&gt;0,FG79&gt;0,FI79&gt;0,FE79&gt;0),SS_2.1,"")</f>
        <v>0.2</v>
      </c>
      <c r="Y79" s="5">
        <f>IF(OR(EO79=$EO$1,ER79=$ER$1,ER79=$ER$6,ER79=$ER$7,ER79=$ER$8,FJ79&gt;0),SS_2.2,"")</f>
        <v>0.3</v>
      </c>
      <c r="Z79" s="38">
        <f>IF(OR(FJ79&gt;0,FO79&gt;0),SS_2.3,"")</f>
        <v>0.5</v>
      </c>
      <c r="AA79" s="5" t="str">
        <f>IF(OR(FN79&gt;0,FJ79=$FJ$2,FJ79=$FJ$3),SS_3.1,"")</f>
        <v/>
      </c>
      <c r="AB79" s="6" t="str">
        <f>IF(OR(FK79&gt;0),SS_3.2,"")</f>
        <v/>
      </c>
      <c r="AC79" s="38">
        <f>IF(OR(ES79&gt;0,ER79=$ER$1,ER79=$ER$4,ER79=$ER$8,FL79&gt;0),SS_3.3,"")</f>
        <v>0.4</v>
      </c>
      <c r="AD79" s="6" t="str">
        <f>IF(AND(FK79&gt;0,FJ79=$FJ$2,FJ79=$FJ$3),SS_4.1,"")</f>
        <v/>
      </c>
      <c r="AE79" s="6" t="str">
        <f>IF(OR(FJ79=$FJ$2,FJ79=$FJ$3,EZ79&gt;0,FN79&gt;0),SS_4.2,"")</f>
        <v/>
      </c>
      <c r="AF79" s="6">
        <f>IF(OR(EU79&gt;0,EW79=$EW$2,EW79=$EW$3,EW79=$EW$4,EY79&gt;0,EZ79&gt;0),SS_4.3,"")</f>
        <v>0.2</v>
      </c>
      <c r="AG79" s="6" t="str">
        <f>IF(OR(FJ79=$FJ$3,FQ79&gt;0,EZ79&gt;0),SS_4.4,"")</f>
        <v/>
      </c>
      <c r="AH79" s="6">
        <f>IF(OR(FE79&gt;0,FF79&gt;0,FG79&gt;0,FD79&gt;0,EZ79&gt;0,FI79&gt;0),SS_4.5,"")</f>
        <v>0.2</v>
      </c>
      <c r="AI79" s="38" t="str">
        <f>IF(OR(EV79&gt;0,FZ79&gt;0,FH79&gt;0,FD79&gt;0,FI79&gt;0),SS_4.6,"")</f>
        <v/>
      </c>
      <c r="AJ79" s="5" t="str">
        <f>IF(OR(FK79=$FK$3,FZ79=$FZ$1),SS_5.1,"")</f>
        <v/>
      </c>
      <c r="AK79" s="6" t="str">
        <f>IF(OR(FZ79=$FZ$1,FZ79=$FZ$2,FZ79=$FZ$4,FZ79=$FZ$5,FZ79=$FZ$7),SS_5.2,"")</f>
        <v/>
      </c>
      <c r="AL79" s="6" t="str">
        <f>IF(OR(FZ79=$FZ$4,FY79&gt;0,ER79=$ER$8),SS_5.3,"")</f>
        <v/>
      </c>
      <c r="AM79" s="6" t="str">
        <f>IF(FP79&gt;0,SS_5.4,"")</f>
        <v/>
      </c>
      <c r="AN79" s="94" t="str">
        <f>IF(COUNTIF(X79:AM79,"&lt;1")=16,"5",IF(COUNTIF(X79:AI79,"&lt;1")=12,"4",IF(COUNTIF(X79:AC79,"&lt;1")=6,"3",IF(COUNTIF(X79:Z79,"&lt;1")=3,"2","1"))))</f>
        <v>2</v>
      </c>
      <c r="AO79" s="129">
        <f>IF(AN79="1",SUM(X79:Z79)+1,IF(AN79="2",SUM(AA79:AC79)+2,IF(AN79="3",SUM(AD79:AI79)+3,IF(AN79="4",SUM(AJ79:AM79)+4,5))))</f>
        <v>2.4</v>
      </c>
      <c r="AP79" s="5" t="str">
        <f>IF(OR(ES79&gt;0,ER79=$ER$1,EO79&gt;0,EP79&gt;0,EQ79&gt;0,EU79&gt;0,EV79&gt;0,FV79&gt;0,FD79&gt;0),CM2.1,"")</f>
        <v/>
      </c>
      <c r="AQ79" s="6" t="str">
        <f>IF(OR(ES79&gt;0,ER79=$ER$1,ER79=$ER$5,ER79=$ER$3,ER79=$ER$8,ER79=$ER$9,FS79=$FS$3,FS79=$FS$4),CM2.2,"")</f>
        <v/>
      </c>
      <c r="AR79" s="6">
        <f>IF(OR(ES79&gt;0,ER79&gt;0,FV79&gt;0),CM2.3,"")</f>
        <v>0.25</v>
      </c>
      <c r="AS79" s="38" t="str">
        <f>IF(OR(ES79&gt;0,ER79=$ER$1,ER79=$ER$3,ER79=$ER$8,ER79=$ER$9,FT79&gt;0),CM2.4,"")</f>
        <v/>
      </c>
      <c r="AT79" s="6" t="str">
        <f>IF(OR(FS79&gt;0),CM3.1,"")</f>
        <v/>
      </c>
      <c r="AU79" s="6" t="str">
        <f>IF(ER79=$ER$9,CM3.2,"")</f>
        <v/>
      </c>
      <c r="AV79" s="6" t="str">
        <f>IF(OR(FS79=$FS$3,FS79=$FS$4),CM3.3,"")</f>
        <v/>
      </c>
      <c r="AW79" s="6" t="str">
        <f>IF(OR(FQ79=$FQ$1,FQ79=$FQ$4,FR79=$FR$1,FR79=$FR$4),CM3.4,"")</f>
        <v/>
      </c>
      <c r="AX79" s="38" t="str">
        <f>IF(OR(FZ79=$FZ$1,FZ79=$FZ$2,FT79=$FT$3,FT79=$FT$2),CM3.5,"")</f>
        <v/>
      </c>
      <c r="AY79" s="6" t="str">
        <f>IF(OR(FS79&gt;0),CM4.1,"")</f>
        <v/>
      </c>
      <c r="AZ79" s="6" t="str">
        <f>IF(OR(FV79=$FV$2),CM4.2,"")</f>
        <v/>
      </c>
      <c r="BA79" s="38" t="str">
        <f>IF(OR(FZ79&gt;0,FT79=$FT$3),CM4.3,"")</f>
        <v/>
      </c>
      <c r="BB79" s="6" t="str">
        <f>IF(OR(FT79=$FT$3,FV79=$FV$3),CM5.1,"")</f>
        <v/>
      </c>
      <c r="BC79" s="6" t="str">
        <f>IF(OR(AND(FX79&gt;0,FQ79=$FQ$4), AND(FX79&gt;0,FQ79=$FQ$1)),CM5.2,"")</f>
        <v/>
      </c>
      <c r="BD79" s="6" t="str">
        <f>IF(OR(FZ79&gt;0),CM5.3,"")</f>
        <v/>
      </c>
      <c r="BE79" s="38" t="str">
        <f>IF(FU79=$FU$2,CM5.4,"")</f>
        <v/>
      </c>
      <c r="BF79" s="94" t="str">
        <f>IF(COUNTIF(AP79:BE79,"&lt;1")=16,"5",IF(COUNTIF(AP79:BA79,"&lt;1")=12,"4",IF(COUNTIF(AP79:AX79,"&lt;1")=9,"3",IF(COUNTIF(AP79:AS79,"&lt;1")=4,"2","1"))))</f>
        <v>1</v>
      </c>
      <c r="BG79" s="129">
        <f>IF(BF79="1",SUM(AP79:AS79)+1,IF(BF79="2",SUM(AT79:AX79)+2,IF(BF79="3",SUM(AY79:BA79)+3,IF(BF79="4",SUM(BB79:BE79)+4,5))))</f>
        <v>1.25</v>
      </c>
      <c r="BH79" s="5">
        <f>IF(OR(ER79=$ER$1,ER79=$ER$6,ER79=$ER$7,ER79=$ER$9,ES79&gt;0,EX79&gt;0,FD79&gt;0,FZ79&gt;0,EW79&gt;0,EY79&gt;0,EZ79&gt;0,EV79&gt;0,EU79&gt;0,FE79&gt;0,FF79&gt;0,FG79&gt;0,FI79&gt;0),SRM2.1,"")</f>
        <v>0.4</v>
      </c>
      <c r="BI79" s="5">
        <f>IF(OR(FD79&gt;0,FZ79&gt;0,ER79=$ER$7,EW79&gt;0,EX79&gt;0,EY79&gt;0,EZ79&gt;0,FE79&gt;0,FF79&gt;0,FG79&gt;0,FI79&gt;0),SRM2.2,"")</f>
        <v>0.4</v>
      </c>
      <c r="BJ79" s="6" t="str">
        <f>IF(OR(FX79&gt;0,FZ79&gt;0),SRM2.3,"")</f>
        <v/>
      </c>
      <c r="BK79" s="6">
        <f>IF(OR(FF79&gt;0,FD79&gt;0,FE79&gt;0,FZ79&gt;0,FG79&gt;0,FI79&gt;0),SRM2.4,"")</f>
        <v>0.2</v>
      </c>
      <c r="BL79" s="39">
        <f>IF(OR(FD79&gt;0,FZ79&gt;0,ER79=$ER$7,FE79&gt;0,FF79&gt;0,FG79&gt;0,FI79&gt;0,FP79&gt;0),SRM3.1,"")</f>
        <v>0.4</v>
      </c>
      <c r="BM79" s="6">
        <f>IF(OR(FD79&gt;0,FZ79&gt;0,ER79=$ER$7,EW79=$EW$2,EW79=$EW$3,EW79=$EW$4,EX79&gt;0,EY79&gt;0,EZ79&gt;0,FE79&gt;0,FF79&gt;0,FG79&gt;0,FI79&gt;0),SRM3.2,"")</f>
        <v>0.5</v>
      </c>
      <c r="BN79" s="6" t="str">
        <f>IF(OR(FP79&gt;0,FZ79&gt;0),SRM3.3,"")</f>
        <v/>
      </c>
      <c r="BO79" s="40" t="str">
        <f>IF(OR(FZ79&gt;1),SRM4.1,"")</f>
        <v/>
      </c>
      <c r="BP79" s="6" t="str">
        <f>IF(OR(ER79=$ER$8,ER79=$ER$9,EV79&gt;0,FQ79&gt;0,FR79&gt;0),SRM4.2,"")</f>
        <v/>
      </c>
      <c r="BQ79" s="6" t="str">
        <f>IF(OR(FW79&gt;0),SRM4.3,"")</f>
        <v/>
      </c>
      <c r="BR79" s="40" t="str">
        <f>IF(OR(GD79&gt;0,GE79&gt;0),SRM5.1,"")</f>
        <v/>
      </c>
      <c r="BS79" s="6" t="str">
        <f>IF(OR(ER79=$ER$8,ER79=$ER$9,FZ79&gt;0),SRM5.2,"")</f>
        <v/>
      </c>
      <c r="BT79" s="6" t="str">
        <f>IF(OR(ER79=$ER$8,ER79=$ER$9,FY79&gt;0,FZ79&gt;0),SRM5.3,"")</f>
        <v/>
      </c>
      <c r="BU79" s="94" t="str">
        <f>IF(COUNTIF(BH79:BT79,"&lt;1")=13,"5",IF(COUNTIF(BH79:BQ79,"&lt;1")=10,"4",IF(COUNTIF(BH79:BN79,"&lt;1")=7,"3",IF(COUNTIF(BH79:BK79,"&lt;1")=4,"2","1"))))</f>
        <v>1</v>
      </c>
      <c r="BV79" s="129">
        <f>IF(BU79="1",SUM(BH79:BK79)+1,IF(BU79="2",SUM(BL79:BN79)+2,IF(BU79="3",SUM(BO79:BQ79)+3,IF(BU79="4",SUM(BR79:BT79)+4,5))))</f>
        <v>2</v>
      </c>
      <c r="BW79" s="41">
        <f>IF(OR(EY79=$EY$1,EY79=$EY$4,EY79=$EY$5,EY79=$EY$6,EY79=$EY$7,EZ79&gt;0,FF79=$FF$1,FF79=$FF$2,FF79=$FF$5,FF79=$FF$6,FG79=$FG$1,FG79=$FG$2,FG79=$FG$5,FG79=$FG$6),LHR2.1,"")</f>
        <v>0.4</v>
      </c>
      <c r="BX79" s="6" t="str">
        <f>IF(OR(FB79=$FB$1,FB79=$FB$2,FB79=$FB$5,FB79=$FB$6,EZ79&gt;0),LHR2.2,"")</f>
        <v/>
      </c>
      <c r="BY79" s="6">
        <f>IF(OR(EY79=$EY$1,EY79=$EY$4,EY79=$EY$5,EY79=$EY$6,EY79=$EY$7,EZ79&gt;0,FF79=$FF$1,FF79=$FF$2,FF79=$FF$5,FF79=$FF$6,FG79=$FG$1,FG79=$FG$2,FG79=$FG$5,FG79=$FG$6),LHR2.3,"")</f>
        <v>0.25</v>
      </c>
      <c r="BZ79" s="6">
        <f>IF(OR(EY79=$EY$1,EY79=$EY$4,EY79=$EY$5,EY79=$EY$6,EY79=$EY$7,EZ79&gt;0,FF79=$FF$1,FF79=$FF$2,FF79=$FF$5,FF79=$FF$6,FG79=$FG$1,FG79=$FG$2,FG79=$FG$5,FG79=$FG$6),LHR2.4,"")</f>
        <v>0.25</v>
      </c>
      <c r="CA79" s="40">
        <f>IF(OR(EY79=$EY$1,EY79=$EY$5,EY79=$EY$6,EY79=$EY$7,EZ79&gt;0,FF79=$FF$1,FF79=$FF$2,FF79=$FF$5,FF79=$FF$6,FG79=$FG$1,FG79=$FG$2,FG79=$FG$5,FG79=$FG$6),LHR3.1,"")</f>
        <v>0.25</v>
      </c>
      <c r="CB79" s="6" t="str">
        <f>IF(OR(FB79=$FB$1,FB79=$FB$5,EZ79&gt;0),LHR3.2,"")</f>
        <v/>
      </c>
      <c r="CC79" s="6" t="str">
        <f>IF(OR(FB79=$FB$1,FB79=$FB$2,FB79=$FB$5,FB79=$FB$6,EZ79&gt;0),LHR3.3,"")</f>
        <v/>
      </c>
      <c r="CD79" s="6" t="str">
        <f>IF(OR(EZ79&gt;0,GA79=$GA$1,FF79=$FF$5,FF79=$FF$6,FF79=$FF$1,FF79=$FF$2,GA79=$GA$2,GA79=$GA$3,GA79=$GA$4),LHR3.4,"")</f>
        <v/>
      </c>
      <c r="CE79" s="6">
        <f>IF(OR(EZ79&gt;0,GB79=$GB$1,FG79=$FG$5,FG79=$FG$6,FG79=$FG$1,FG79=$FG$2,GB79=$GB$2,GB79=$GB$3,GB79=$GB$4),LHR3.5,"")</f>
        <v>0.05</v>
      </c>
      <c r="CF79" s="6">
        <f>IF(OR(EY79=$EY$1,EY79=$EY$4,EY79=$EY$5,EY79=$EY$6,EY79=$EY$7,EZ79&gt;0),LHR3.6,"")</f>
        <v>0.05</v>
      </c>
      <c r="CG79" s="6" t="str">
        <f>IF(OR(EZ79&gt;0,FC79=$FC$1,FC79=$FC$2,FC79=$FC$3,FC79=$FC$4),LHR3.7,"")</f>
        <v/>
      </c>
      <c r="CH79" s="6" t="str">
        <f>IF(OR(GD79=$GD$1,GD79=$GD$3,EZ79&gt;0),LHR3.8,"")</f>
        <v/>
      </c>
      <c r="CI79" s="6" t="str">
        <f>IF(OR(EZ79&gt;0,FF79=$FF$2,FF79=$FF$6,FE79=$FE$2,FE79=$FE$6,FI79=$FI$2,FI79=$FI$6,FG79=$FG$2,FG79=$FG$6),LHR3.9,"")</f>
        <v/>
      </c>
      <c r="CJ79" s="6" t="str">
        <f>IF(OR(EZ79&gt;0,FA79&gt;0),LHR3.10,"")</f>
        <v/>
      </c>
      <c r="CK79" s="40">
        <f>IF(OR(EY79=$EY$1,EY79=$EY$6,EY79=$EY$7,EZ79&gt;0,FF79=$FF$1,FF79=$FF$2,FF79=$FF$5,FF79=$FF$6,FG79=$FG$1,FG79=$FG$2,FG79=$FG$5,FG79=$FG$6),LHR4.1,"")</f>
        <v>0.15</v>
      </c>
      <c r="CL79" s="6" t="str">
        <f>IF(OR(FB79=$FB$1,FB79=$FB$5,EZ79&gt;0),LHR4.2,"")</f>
        <v/>
      </c>
      <c r="CM79" s="6" t="str">
        <f>IF(OR(EZ79&gt;0,GA79=$GA$2,GA79=$GA$4),LHR4.3,"")</f>
        <v/>
      </c>
      <c r="CN79" s="6" t="str">
        <f>IF(OR(EZ79&gt;0,GB79=$GB$2,GB79=$GB$4),LHR4.4,"")</f>
        <v/>
      </c>
      <c r="CO79" s="6" t="str">
        <f>IF(OR(EZ79&gt;0,FC79=$FC$1,FC79=$FC$3,FC79=$FC$4),LHR4.5,"")</f>
        <v/>
      </c>
      <c r="CP79" s="6" t="str">
        <f>IF(OR(GE79=$GE$1,GE79=$GE$2,GE79=$GE$4,GE79=$GE$5),LHR4.6,"")</f>
        <v/>
      </c>
      <c r="CQ79" s="6" t="str">
        <f>IF(OR(EZ79&gt;0,FF79=$FF$2,FF79=$FF$6,FE79=$FE$2,FE79=$FE$6,FI79=$FI$2,FI79=$FI$6,FG79=$FG$2,FG79=$FG$6),LHR4.7,"")</f>
        <v/>
      </c>
      <c r="CR79" s="6">
        <f>IF(OR(EZ79&gt;0,FG79=$FG$1,FG79=$FG$2,FG79=$FG$5,FG79=$FG$6),LHR4.8,"")</f>
        <v>0.1</v>
      </c>
      <c r="CS79" s="6" t="str">
        <f>IF(OR(FE79=$FE$1,FE79=$FE$2,FE79=$FE$5,FE79=$FE$6),LHR4.9,"")</f>
        <v/>
      </c>
      <c r="CT79" s="6" t="str">
        <f>IF(OR(FM79=$FM$1,FM79=$FM$3,EZ79&gt;0),LHR4.10,"")</f>
        <v/>
      </c>
      <c r="CU79" s="6" t="str">
        <f>IF(OR(GF79=$GF$2,GF79=$GF$6),LHR4.11,"")</f>
        <v/>
      </c>
      <c r="CV79" s="6" t="str">
        <f>IF(OR(EO79=$EO$1,EO79=$EO$3),LHR4.12,"")</f>
        <v/>
      </c>
      <c r="CW79" s="40">
        <f>IF(OR(EY79=$EY$1,EY79=$EY$7,EZ79&gt;0,FF79=$FF$1,FF79=$FF$2,FF79=$FF$5,FF79=$FF$6,FG79=$FG$1,FG79=$FG$2,FG79=$FG$5,FG79=$FG$6),LHR5.1,"")</f>
        <v>0.25</v>
      </c>
      <c r="CX79" s="6" t="str">
        <f>IF(AND(FZ79&gt;0,OR(EY79=$EY$1,EY79=$EY$4,EY79=$EY$5,EY79=$EY$6,EY79=$EY$7)),LHR5.2,"")</f>
        <v/>
      </c>
      <c r="CY79" s="6" t="str">
        <f>IF(OR(EZ79&gt;0,FC79=$FC$1,FC79=$FC$4),LHR5.3,"")</f>
        <v/>
      </c>
      <c r="CZ79" s="6" t="str">
        <f>IF(OR(GE79=$GE$1,GE79=$GE$3,GE79=$GE$4,GE79=$GE$6),LHR5.4,"")</f>
        <v/>
      </c>
      <c r="DA79" s="6" t="str">
        <f>IF(OR(EZ79&gt;0,FF79=$FF$2,FF79=$FF$6,FE79=$FE$2,FE79=$FE$6,FI79=$FI$2,FI79=$FI$6,FG79=$FG$2,FG79=$FG$6),LHR5.5,"")</f>
        <v/>
      </c>
      <c r="DB79" s="6" t="str">
        <f>IF(OR(FG79=$FG$2,FG79=$FG$6),LHR5.6,"")</f>
        <v/>
      </c>
      <c r="DC79" s="6" t="str">
        <f>IF(OR(FI79=$FI$1,FI79=$FI$2,FI79=$FI$5,FI79=$FI$6,FY79&gt;0),LHR5.7,"")</f>
        <v/>
      </c>
      <c r="DD79" s="6" t="str">
        <f>IF(OR(GC79=$GC$1,GC79=$GC$2),LHR5.8,"")</f>
        <v/>
      </c>
      <c r="DE79" s="38">
        <f>IF(OR(GF79="",GF79=$GF$3,GF79=$GF$4,GF79=$GF$7,GF79=$GF$8),LHR5.9,"")</f>
        <v>0.05</v>
      </c>
      <c r="DF79" s="7" t="str">
        <f>IF(E79&lt;2009,"N/A",IF(COUNTIF(BW79:DE79,"&lt;1")=35,"5",IF(COUNTIF(BW79:CV79,"&lt;1")=26,"4",IF(COUNTIF(BW79:CJ79,"&lt;1")=14,"3",IF(COUNTIF(BW79:BZ79,"&lt;1")=4,"2","1")))))</f>
        <v>1</v>
      </c>
      <c r="DG79" s="129">
        <f>IF(DF79="N/A","N/A",IF(DF79="1",SUM(BW79:BZ79)+1,IF(DF79="2",SUM(CA79:CJ79)+2,IF(DF79="3",SUM(CK79:CV79)+3,IF(DF79="4",SUM(CW79:DE79)+4,5)))))</f>
        <v>1.9</v>
      </c>
      <c r="DH79" s="41" t="str">
        <f>IF(OR(EY79=$EY$1,EY79=$EY$8,EZ79&gt;0,FF79=$FF$1,FF79=$FF$2,FF79=$FF$7,FF79=$FF$8,FG79=$FG$1,FG79=$FG$2,FG79=$FG$7,FG79=$FG$8),ES2.1,"")</f>
        <v/>
      </c>
      <c r="DI79" s="6" t="str">
        <f>IF(OR(FB79=$FB$1,FB79=$FB$2,FB79=$FB$7,FB79=$FB$8,EZ79&gt;0),ES2.2,"")</f>
        <v/>
      </c>
      <c r="DJ79" s="6" t="str">
        <f>IF(OR(EY79=$EY$1,EY79=$EY$8,EZ79&gt;0,FF79=$FF$1,FF79=$FF$2,FF79=$FF$7,FF79=$FF$8,FG79=$FG$1,FG79=$FG$2,FG79=$FG$7,FG79=$FG$8),ES2.3,"")</f>
        <v/>
      </c>
      <c r="DK79" s="6" t="str">
        <f>IF(OR(EY79=$EY$1,EY79=$EY$8,EZ79&gt;0,FF79=$FF$1,FF79=$FF$2,FF79=$FF$7,FF79=$FF$8,FG79=$FG$1,FG79=$FG$2,FG79=$FG$7,FG79=$FG$8),ES2.4,"")</f>
        <v/>
      </c>
      <c r="DL79" s="40" t="str">
        <f>IF(OR(FB79=$FB$1,FB79=$FB$7,EZ79&gt;0),ES3.1,"")</f>
        <v/>
      </c>
      <c r="DM79" s="6" t="str">
        <f>IF(OR(FB79=$FB$1,FB79=$FB$2,FB79=$FB$7,FB79=$FB$8,EZ79&gt;0),ES3.2,"")</f>
        <v/>
      </c>
      <c r="DN79" s="6" t="str">
        <f>IF(OR(EZ79&gt;0,FF79=$FF$1,FF79=$FF$2,FF79=$FF$7,FF79=$FF$8,GA79=$GA$1,GA79=$GA$2,GA79=$GA$5,GA79=$GA$6),ES3.3,"")</f>
        <v/>
      </c>
      <c r="DO79" s="6" t="str">
        <f>IF(OR(EZ79&gt;0,FG79=$FG$1,FG79=$FG$2,FG79=$FG$7,FG79=$FG$8,GB79=$GB$1,GB79=$GB$2,GB79=$GB$5,GB79=$GB$6),ES3.4,"")</f>
        <v/>
      </c>
      <c r="DP79" s="6" t="str">
        <f>IF(OR(EY79=$EY$1,EY79=$EY$8,EZ79&gt;0),ES3.5,"")</f>
        <v/>
      </c>
      <c r="DQ79" s="6" t="str">
        <f>IF(OR(EZ79&gt;0,FC79=$FC$1,FC79=$FC$5),ES3.6,"")</f>
        <v/>
      </c>
      <c r="DR79" s="6" t="str">
        <f>IF(OR(GD79=$GD$1,GD79=$GD$4,EZ79&gt;0),ES3.7,"")</f>
        <v/>
      </c>
      <c r="DS79" s="6" t="str">
        <f>IF(OR(EZ79&gt;0,FF79=$FF$2,FF79=$FF$8,FE79=$FE$2,FE79=$FE$8,FI79=$FI$2,FI79=$FI$8,FG79=$FG$2,FG79=$FG$8),ES3.8,"")</f>
        <v/>
      </c>
      <c r="DT79" s="6" t="str">
        <f>IF(OR(EZ79&gt;0),ES3.9,"")</f>
        <v/>
      </c>
      <c r="DU79" s="40" t="str">
        <f>IF(OR(FB79=$FB$1,FB79=$FB$7,EZ79&gt;0),ES4.1,"")</f>
        <v/>
      </c>
      <c r="DV79" s="6" t="str">
        <f>IF(OR(EZ79&gt;0,GA79=$GA$2,GA79=$GA$6),ES4.2,"")</f>
        <v/>
      </c>
      <c r="DW79" s="6" t="str">
        <f>IF(OR(EZ79&gt;0,GB79=$GB$2,GB79=$GB$6),ES4.3,"")</f>
        <v/>
      </c>
      <c r="DX79" s="6" t="str">
        <f>IF(OR(GE79=$GE$1,GE79=$GE$2,GE79=$GE$7,GE79=$GE$8),ES4.4,"")</f>
        <v/>
      </c>
      <c r="DY79" s="6" t="str">
        <f>IF(OR(EZ79&gt;0,FF79=$FF$2,FF79=$FF$8,FE79=$FE$2,FE79=$FE$8,FI79=$FI$2,FI79=$FI$8,FG79=$FG$2,FG79=$FG$8),ES4.5,"")</f>
        <v/>
      </c>
      <c r="DZ79" s="6" t="str">
        <f>IF(OR(EZ79&gt;0,FG79=$FG$1,FG79=$FG$2,FG79=$FG$7,FG79=$FG$8),ES4.6,"")</f>
        <v/>
      </c>
      <c r="EA79" s="6" t="str">
        <f>IF(OR(FE79=$FE$1,FE79=$FE$2,FE79=$FE$7,FE79=$FE$8),ES4.7,"")</f>
        <v/>
      </c>
      <c r="EB79" s="6" t="str">
        <f>IF(OR(FM79=$FM$1,FM79=$FM$4,EZ79&gt;0),ES4.8,"")</f>
        <v/>
      </c>
      <c r="EC79" s="6" t="str">
        <f>IF(OR(GF79=$GF$2,GF79=$GF$8),ES4.9,"")</f>
        <v/>
      </c>
      <c r="ED79" s="6" t="str">
        <f>IF(OR(EO79=$EO$1,EO79=$EO$3),ES4.10,"")</f>
        <v/>
      </c>
      <c r="EE79" s="40" t="str">
        <f>IF(OR(AND(FZ79&gt;0,EY79=$EY$1), AND(FZ79&gt;0,EY79=$EY$8)),ES5.1,"")</f>
        <v/>
      </c>
      <c r="EF79" s="6" t="str">
        <f>IF(OR(GE79=$GE$1,GE79=$GE$3,GE79=$GE$7,GE79=$GE$9),ES5.2,"")</f>
        <v/>
      </c>
      <c r="EG79" s="6" t="str">
        <f>IF(OR(EZ79&gt;0,FF79=$FF$2,FF79=$FF$8,FE79=$FE$2,FE79=$FE$8,FI79=$FI$2,FI79=$FI$8,FG79=$FG$2,FG79=$FG$8),ES5.3,"")</f>
        <v/>
      </c>
      <c r="EH79" s="6" t="str">
        <f>IF(OR(FG79=$FG$2,FG79=$FG$8),ES5.4,"")</f>
        <v/>
      </c>
      <c r="EI79" s="6" t="str">
        <f>IF(OR(FI79=$FI$1,FI79=$FI$2,FI79=$FI$7,FI79=$FI$8,FY79&gt;0),ES5.5,"")</f>
        <v/>
      </c>
      <c r="EJ79" s="6" t="str">
        <f>IF(OR(GC79=$GC$1,GC79=$GC$3),ES5.6,"")</f>
        <v/>
      </c>
      <c r="EK79" s="38">
        <f>IF(OR(GF79="",GF79=$GF$3,GF79=$GF$4,GF79=$GF$5,GF79=$GF$6),ES5.7,"")</f>
        <v>0.1</v>
      </c>
      <c r="EL79" s="104" t="str">
        <f>IF(E79&lt;2010,"N/A",IF(COUNTIF(DH79:EK79,"&lt;1")=30,"5",IF(COUNTIF(DH79:ED79,"&lt;1")=23,"4",IF(COUNTIF(DH79:DT79,"&lt;1")=13,"3",IF(COUNTIF(DH79:DK79,"&lt;1")=4,"2","1")))))</f>
        <v>1</v>
      </c>
      <c r="EM79" s="129">
        <f>IF(EL79="N/A","N/A",IF(EL79="1",SUM(DH79:DK79)+1,IF(EL79="2",SUM(DL79:DT79)+2,IF(EL79="3",SUM(DU79:ED79)+3,IF(EL79="4",SUM(EE79:EK79)+4,5)))))</f>
        <v>1</v>
      </c>
      <c r="EN79" s="1"/>
      <c r="EO79" s="43"/>
      <c r="EP79" s="1"/>
      <c r="EQ79" s="1"/>
      <c r="ER79" s="43" t="s">
        <v>31</v>
      </c>
      <c r="ES79" s="1"/>
      <c r="ET79" s="1"/>
      <c r="EV79" s="44"/>
      <c r="EW79" s="42" t="s">
        <v>4</v>
      </c>
      <c r="EY79" s="42" t="s">
        <v>34</v>
      </c>
      <c r="FC79" s="44"/>
      <c r="FE79" s="1"/>
      <c r="FG79" s="42" t="s">
        <v>41</v>
      </c>
      <c r="FI79" s="44"/>
      <c r="FJ79" s="42" t="s">
        <v>9</v>
      </c>
      <c r="FK79" s="1"/>
      <c r="FL79" s="1"/>
      <c r="FM79" s="1"/>
      <c r="FN79" s="1"/>
      <c r="FO79" s="1"/>
      <c r="FT79" s="1"/>
      <c r="FU79" s="1"/>
      <c r="FX79" s="44"/>
      <c r="FY79" s="1"/>
      <c r="FZ79" s="44"/>
      <c r="GA79" s="43"/>
      <c r="GB79" s="1"/>
      <c r="GC79" s="44"/>
      <c r="GF79" s="45"/>
      <c r="GG79" s="74"/>
      <c r="GH79" s="42">
        <f>COUNTIF(EO79:GF79,"*")</f>
        <v>5</v>
      </c>
    </row>
    <row r="80" spans="1:190" s="42" customFormat="1" x14ac:dyDescent="0.25">
      <c r="A80" s="42" t="e">
        <f>VLOOKUP(C80,Sheet1!$A$1:$B$65,2,)</f>
        <v>#N/A</v>
      </c>
      <c r="B80" s="46" t="s">
        <v>361</v>
      </c>
      <c r="C80" s="47" t="s">
        <v>362</v>
      </c>
      <c r="D80" s="47"/>
      <c r="E80" s="60">
        <v>2013</v>
      </c>
      <c r="F80" s="5" t="str">
        <f>IF(OR(ER80=$ER$1,ER80=$ER$2,ER80=$ER$3,ER80=$ER$6,ER80=$ER$7,ES80&gt;0,EW80&gt;0,EY80&gt;0,EU80&gt;0,EZ80&gt;0,FD80&gt;0,FF80&gt;0,FG80&gt;0,FI80&gt;0,FE80&gt;0),SM_2.1,"")</f>
        <v/>
      </c>
      <c r="G80" s="5" t="str">
        <f>IF(OR(EO80=$EO$4,EQ80&gt;0,ER80=$ER$1, ER80=$ER$2,ER80=$ER$3,ER80=$ER$4,ES80&gt;0,EV80&gt;0,EZ80&gt;0,FD80&gt;0,FF80&gt;0,FG80&gt;0,FI80&gt;0,FE80&gt;0),SM_2.2,"")</f>
        <v/>
      </c>
      <c r="H80" s="6" t="str">
        <f>IF(OR(EO80&gt;0,EP80&gt;0,EQ80&gt;0,ER80=$ER$1,ER80=$ER$2,ER80=$ER$3,ER80=$ER$4,ER80=$ER$6,ER80=$ER$7,ES80&gt;0,ET80&gt;0,EV80&gt;0,EZ80&gt;0,FD80&gt;0,FF80&gt;0,FG80&gt;0,FI80&gt;0,FE80&gt;0),SM_2.3,"")</f>
        <v/>
      </c>
      <c r="I80" s="38" t="str">
        <f>IF(OR(ER80=$ER$1,ER80=$ER$2,ER80=$ER$3,ER80=$ER$6,ER80=$ER$7,ES80&gt;0,EW80=$EW$2,EW80=$EW$3,EW80=$EW$4,EY80&gt;0,EU80&gt;0,EZ80&gt;0,FD80&gt;0,FF80&gt;0,FG80&gt;0,FI80&gt;0,FE80&gt;0),SM_2.4,"")</f>
        <v/>
      </c>
      <c r="J80" s="6" t="str">
        <f>IF(OR(ER80=$ER$3,EW80=$EW$2,EW80=$EW$3,EW80=$EW$4,EY80&gt;0,EU80&gt;0,EZ80&gt;0,FD80&gt;0,FF80&gt;0,FG80&gt;0,FI80&gt;0,FE80&gt;0),SM_3.1,"")</f>
        <v/>
      </c>
      <c r="K80" s="6" t="str">
        <f>IF(OR(EZ80&gt;0,FD80&gt;0,FF80&gt;0,FG80&gt;0,FI80&gt;0,FE80&gt;0),SM_3.2,"")</f>
        <v/>
      </c>
      <c r="L80" s="38" t="str">
        <f>IF(OR(ER80=$ER$1,ER80=$ER$3,ER80=$ER$6,ER80=$ER$7,EV80&gt;0,EW80=$EW$2,EW80=$EW$3,EW80=$EW$4,EY80&gt;0,EU80&gt;0,EZ80&gt;0,FD80&gt;0,FF80&gt;0,FG80&gt;0,FI80&gt;0,FE80&gt;0),SM_3.3,"")</f>
        <v/>
      </c>
      <c r="M80" s="6" t="str">
        <f>IF(OR(ES80&gt;0,EU80&gt;1),SM_4.1,"")</f>
        <v/>
      </c>
      <c r="N80" s="6" t="str">
        <f>IF(OR(EZ80&gt;0,FD80=$FD$2,FF80=$FF$2,FF80=$FF$4,FF80=$FF$6,FF80=$FF$8,FG80&gt;0,FI80&gt;0,FE80&gt;0),SM_4.2,"")</f>
        <v/>
      </c>
      <c r="O80" s="6" t="str">
        <f>IF(OR(EZ80&gt;0,FD80=$FD$2,FE80=$FE$2,FE80=$FE$4,FE80=$FE$6,FE80=$FE$8,FF80=$FF$2,FF80=$FF$4,FF80=$FF$6,FF80=$FF$8,FG80=$FG$2,FG80=$FG$4,FG80=$FG$6,FG80=$FG$8,FI80=$FI$2,FI80=$FI$4,FI80=$FI$6,FI80=$FI$8),SM_4.3,"")</f>
        <v/>
      </c>
      <c r="P80" s="6" t="str">
        <f>IF(OR(FD80&gt;0,FI80&gt;0),SM_4.4,"")</f>
        <v/>
      </c>
      <c r="Q80" s="38" t="str">
        <f>IF(OR(FQ80=$FQ$2,FQ80=$FQ$1),SM_4.5,"")</f>
        <v/>
      </c>
      <c r="R80" s="6" t="str">
        <f>IF(OR(ET80&gt;0),SM_5.1,"")</f>
        <v/>
      </c>
      <c r="S80" s="6" t="str">
        <f>IF(OR(FB80&gt;0),SM_5.2,"")</f>
        <v/>
      </c>
      <c r="T80" s="6" t="str">
        <f>IF(OR(FR80=$FR$1,FR80=$FR$2),SM_5.3,"")</f>
        <v/>
      </c>
      <c r="U80" s="38" t="str">
        <f>IF(OR(FY80&gt;0),SM_5.4,"")</f>
        <v/>
      </c>
      <c r="V80" s="94" t="str">
        <f>IF(COUNTIF(F80:U80,"&lt;1")=16,"5",IF(COUNTIF(F80:Q80,"&lt;1")=12,"4",IF(COUNTIF(F80:L80,"&lt;1")=7,"3",IF(COUNTIF(F80:I80,"&lt;1")=4,"2","1"))))</f>
        <v>1</v>
      </c>
      <c r="W80" s="129">
        <f>IF(V80="1",SUM(F80:I80)+1,IF(V80="2",SUM(J80:L80)+2,IF(V80="3",SUM(M80:Q80)+3,IF(V80="4",SUM(R80:U80)+4,5))))</f>
        <v>1</v>
      </c>
      <c r="X80" s="5" t="str">
        <f>IF(OR(EO80&gt;0,EP80&gt;0,EQ80&gt;0,ER80=$ER$1,ER80=$ER$2,ER80=$ER$3,ER80=$ER$4,ER80=$ER$6,ER80=$ER$7,ER80=$ER$8,ES80&gt;0,ET80&gt;0,EV80&gt;0,EZ80&gt;0,FD80&gt;0,FF80&gt;0,FG80&gt;0,FI80&gt;0,FE80&gt;0),SS_2.1,"")</f>
        <v/>
      </c>
      <c r="Y80" s="5">
        <f>IF(OR(EO80=$EO$1,ER80=$ER$1,ER80=$ER$6,ER80=$ER$7,ER80=$ER$8,FJ80&gt;0),SS_2.2,"")</f>
        <v>0.3</v>
      </c>
      <c r="Z80" s="38">
        <f>IF(OR(FJ80&gt;0,FO80&gt;0),SS_2.3,"")</f>
        <v>0.5</v>
      </c>
      <c r="AA80" s="5" t="str">
        <f>IF(OR(FN80&gt;0,FJ80=$FJ$2,FJ80=$FJ$3),SS_3.1,"")</f>
        <v/>
      </c>
      <c r="AB80" s="6" t="str">
        <f>IF(OR(FK80&gt;0),SS_3.2,"")</f>
        <v/>
      </c>
      <c r="AC80" s="38" t="str">
        <f>IF(OR(ES80&gt;0,ER80=$ER$1,ER80=$ER$4,ER80=$ER$8,FL80&gt;0),SS_3.3,"")</f>
        <v/>
      </c>
      <c r="AD80" s="6" t="str">
        <f>IF(AND(FK80&gt;0,FJ80=$FJ$2,FJ80=$FJ$3),SS_4.1,"")</f>
        <v/>
      </c>
      <c r="AE80" s="6" t="str">
        <f>IF(OR(FJ80=$FJ$2,FJ80=$FJ$3,EZ80&gt;0,FN80&gt;0),SS_4.2,"")</f>
        <v/>
      </c>
      <c r="AF80" s="6" t="str">
        <f>IF(OR(EU80&gt;0,EW80=$EW$2,EW80=$EW$3,EW80=$EW$4,EY80&gt;0,EZ80&gt;0),SS_4.3,"")</f>
        <v/>
      </c>
      <c r="AG80" s="6" t="str">
        <f>IF(OR(FJ80=$FJ$3,FQ80&gt;0,EZ80&gt;0),SS_4.4,"")</f>
        <v/>
      </c>
      <c r="AH80" s="6" t="str">
        <f>IF(OR(FE80&gt;0,FF80&gt;0,FG80&gt;0,FD80&gt;0,EZ80&gt;0,FI80&gt;0),SS_4.5,"")</f>
        <v/>
      </c>
      <c r="AI80" s="38" t="str">
        <f>IF(OR(EV80&gt;0,FZ80&gt;0,FH80&gt;0,FD80&gt;0,FI80&gt;0),SS_4.6,"")</f>
        <v/>
      </c>
      <c r="AJ80" s="5" t="str">
        <f>IF(OR(FK80=$FK$3,FZ80=$FZ$1),SS_5.1,"")</f>
        <v/>
      </c>
      <c r="AK80" s="6" t="str">
        <f>IF(OR(FZ80=$FZ$1,FZ80=$FZ$2,FZ80=$FZ$4,FZ80=$FZ$5,FZ80=$FZ$7),SS_5.2,"")</f>
        <v/>
      </c>
      <c r="AL80" s="6" t="str">
        <f>IF(OR(FZ80=$FZ$4,FY80&gt;0,ER80=$ER$8),SS_5.3,"")</f>
        <v/>
      </c>
      <c r="AM80" s="6" t="str">
        <f>IF(FP80&gt;0,SS_5.4,"")</f>
        <v/>
      </c>
      <c r="AN80" s="94" t="str">
        <f>IF(COUNTIF(X80:AM80,"&lt;1")=16,"5",IF(COUNTIF(X80:AI80,"&lt;1")=12,"4",IF(COUNTIF(X80:AC80,"&lt;1")=6,"3",IF(COUNTIF(X80:Z80,"&lt;1")=3,"2","1"))))</f>
        <v>1</v>
      </c>
      <c r="AO80" s="129">
        <f>IF(AN80="1",SUM(X80:Z80)+1,IF(AN80="2",SUM(AA80:AC80)+2,IF(AN80="3",SUM(AD80:AI80)+3,IF(AN80="4",SUM(AJ80:AM80)+4,5))))</f>
        <v>1.8</v>
      </c>
      <c r="AP80" s="5" t="str">
        <f>IF(OR(ES80&gt;0,ER80=$ER$1,EO80&gt;0,EP80&gt;0,EQ80&gt;0,EU80&gt;0,EV80&gt;0,FV80&gt;0,FD80&gt;0),CM2.1,"")</f>
        <v/>
      </c>
      <c r="AQ80" s="6" t="str">
        <f>IF(OR(ES80&gt;0,ER80=$ER$1,ER80=$ER$5,ER80=$ER$3,ER80=$ER$8,ER80=$ER$9,FS80=$FS$3,FS80=$FS$4),CM2.2,"")</f>
        <v/>
      </c>
      <c r="AR80" s="6" t="str">
        <f>IF(OR(ES80&gt;0,ER80&gt;0,FV80&gt;0),CM2.3,"")</f>
        <v/>
      </c>
      <c r="AS80" s="38" t="str">
        <f>IF(OR(ES80&gt;0,ER80=$ER$1,ER80=$ER$3,ER80=$ER$8,ER80=$ER$9,FT80&gt;0),CM2.4,"")</f>
        <v/>
      </c>
      <c r="AT80" s="6" t="str">
        <f>IF(OR(FS80&gt;0),CM3.1,"")</f>
        <v/>
      </c>
      <c r="AU80" s="6" t="str">
        <f>IF(ER80=$ER$9,CM3.2,"")</f>
        <v/>
      </c>
      <c r="AV80" s="6" t="str">
        <f>IF(OR(FS80=$FS$3,FS80=$FS$4),CM3.3,"")</f>
        <v/>
      </c>
      <c r="AW80" s="6" t="str">
        <f>IF(OR(FQ80=$FQ$1,FQ80=$FQ$4,FR80=$FR$1,FR80=$FR$4),CM3.4,"")</f>
        <v/>
      </c>
      <c r="AX80" s="38" t="str">
        <f>IF(OR(FZ80=$FZ$1,FZ80=$FZ$2,FT80=$FT$3,FT80=$FT$2),CM3.5,"")</f>
        <v/>
      </c>
      <c r="AY80" s="6" t="str">
        <f>IF(OR(FS80&gt;0),CM4.1,"")</f>
        <v/>
      </c>
      <c r="AZ80" s="6" t="str">
        <f>IF(OR(FV80=$FV$2),CM4.2,"")</f>
        <v/>
      </c>
      <c r="BA80" s="38" t="str">
        <f>IF(OR(FZ80&gt;0,FT80=$FT$3),CM4.3,"")</f>
        <v/>
      </c>
      <c r="BB80" s="6" t="str">
        <f>IF(OR(FT80=$FT$3,FV80=$FV$3),CM5.1,"")</f>
        <v/>
      </c>
      <c r="BC80" s="6" t="str">
        <f>IF(OR(AND(FX80&gt;0,FQ80=$FQ$4), AND(FX80&gt;0,FQ80=$FQ$1)),CM5.2,"")</f>
        <v/>
      </c>
      <c r="BD80" s="6" t="str">
        <f>IF(OR(FZ80&gt;0),CM5.3,"")</f>
        <v/>
      </c>
      <c r="BE80" s="38" t="str">
        <f>IF(FU80=$FU$2,CM5.4,"")</f>
        <v/>
      </c>
      <c r="BF80" s="94" t="str">
        <f>IF(COUNTIF(AP80:BE80,"&lt;1")=16,"5",IF(COUNTIF(AP80:BA80,"&lt;1")=12,"4",IF(COUNTIF(AP80:AX80,"&lt;1")=9,"3",IF(COUNTIF(AP80:AS80,"&lt;1")=4,"2","1"))))</f>
        <v>1</v>
      </c>
      <c r="BG80" s="129">
        <f>IF(BF80="1",SUM(AP80:AS80)+1,IF(BF80="2",SUM(AT80:AX80)+2,IF(BF80="3",SUM(AY80:BA80)+3,IF(BF80="4",SUM(BB80:BE80)+4,5))))</f>
        <v>1</v>
      </c>
      <c r="BH80" s="5" t="str">
        <f>IF(OR(ER80=$ER$1,ER80=$ER$6,ER80=$ER$7,ER80=$ER$9,ES80&gt;0,EX80&gt;0,FD80&gt;0,FZ80&gt;0,EW80&gt;0,EY80&gt;0,EZ80&gt;0,EV80&gt;0,EU80&gt;0,FE80&gt;0,FF80&gt;0,FG80&gt;0,FI80&gt;0),SRM2.1,"")</f>
        <v/>
      </c>
      <c r="BI80" s="5" t="str">
        <f>IF(OR(FD80&gt;0,FZ80&gt;0,ER80=$ER$7,EW80&gt;0,EX80&gt;0,EY80&gt;0,EZ80&gt;0,FE80&gt;0,FF80&gt;0,FG80&gt;0,FI80&gt;0),SRM2.2,"")</f>
        <v/>
      </c>
      <c r="BJ80" s="6" t="str">
        <f>IF(OR(FX80&gt;0,FZ80&gt;0),SRM2.3,"")</f>
        <v/>
      </c>
      <c r="BK80" s="6" t="str">
        <f>IF(OR(FF80&gt;0,FD80&gt;0,FE80&gt;0,FZ80&gt;0,FG80&gt;0,FI80&gt;0),SRM2.4,"")</f>
        <v/>
      </c>
      <c r="BL80" s="39" t="str">
        <f>IF(OR(FD80&gt;0,FZ80&gt;0,ER80=$ER$7,FE80&gt;0,FF80&gt;0,FG80&gt;0,FI80&gt;0,FP80&gt;0),SRM3.1,"")</f>
        <v/>
      </c>
      <c r="BM80" s="6" t="str">
        <f>IF(OR(FD80&gt;0,FZ80&gt;0,ER80=$ER$7,EW80=$EW$2,EW80=$EW$3,EW80=$EW$4,EX80&gt;0,EY80&gt;0,EZ80&gt;0,FE80&gt;0,FF80&gt;0,FG80&gt;0,FI80&gt;0),SRM3.2,"")</f>
        <v/>
      </c>
      <c r="BN80" s="6" t="str">
        <f>IF(OR(FP80&gt;0,FZ80&gt;0),SRM3.3,"")</f>
        <v/>
      </c>
      <c r="BO80" s="40" t="str">
        <f>IF(OR(FZ80&gt;1),SRM4.1,"")</f>
        <v/>
      </c>
      <c r="BP80" s="6" t="str">
        <f>IF(OR(ER80=$ER$8,ER80=$ER$9,EV80&gt;0,FQ80&gt;0,FR80&gt;0),SRM4.2,"")</f>
        <v/>
      </c>
      <c r="BQ80" s="6" t="str">
        <f>IF(OR(FW80&gt;0),SRM4.3,"")</f>
        <v/>
      </c>
      <c r="BR80" s="40" t="str">
        <f>IF(OR(GD80&gt;0,GE80&gt;0),SRM5.1,"")</f>
        <v/>
      </c>
      <c r="BS80" s="6" t="str">
        <f>IF(OR(ER80=$ER$8,ER80=$ER$9,FZ80&gt;0),SRM5.2,"")</f>
        <v/>
      </c>
      <c r="BT80" s="6" t="str">
        <f>IF(OR(ER80=$ER$8,ER80=$ER$9,FY80&gt;0,FZ80&gt;0),SRM5.3,"")</f>
        <v/>
      </c>
      <c r="BU80" s="94" t="str">
        <f>IF(COUNTIF(BH80:BT80,"&lt;1")=13,"5",IF(COUNTIF(BH80:BQ80,"&lt;1")=10,"4",IF(COUNTIF(BH80:BN80,"&lt;1")=7,"3",IF(COUNTIF(BH80:BK80,"&lt;1")=4,"2","1"))))</f>
        <v>1</v>
      </c>
      <c r="BV80" s="129">
        <f>IF(BU80="1",SUM(BH80:BK80)+1,IF(BU80="2",SUM(BL80:BN80)+2,IF(BU80="3",SUM(BO80:BQ80)+3,IF(BU80="4",SUM(BR80:BT80)+4,5))))</f>
        <v>1</v>
      </c>
      <c r="BW80" s="41" t="str">
        <f>IF(OR(EY80=$EY$1,EY80=$EY$4,EY80=$EY$5,EY80=$EY$6,EY80=$EY$7,EZ80&gt;0,FF80=$FF$1,FF80=$FF$2,FF80=$FF$5,FF80=$FF$6,FG80=$FG$1,FG80=$FG$2,FG80=$FG$5,FG80=$FG$6),LHR2.1,"")</f>
        <v/>
      </c>
      <c r="BX80" s="6" t="str">
        <f>IF(OR(FB80=$FB$1,FB80=$FB$2,FB80=$FB$5,FB80=$FB$6,EZ80&gt;0),LHR2.2,"")</f>
        <v/>
      </c>
      <c r="BY80" s="6" t="str">
        <f>IF(OR(EY80=$EY$1,EY80=$EY$4,EY80=$EY$5,EY80=$EY$6,EY80=$EY$7,EZ80&gt;0,FF80=$FF$1,FF80=$FF$2,FF80=$FF$5,FF80=$FF$6,FG80=$FG$1,FG80=$FG$2,FG80=$FG$5,FG80=$FG$6),LHR2.3,"")</f>
        <v/>
      </c>
      <c r="BZ80" s="6" t="str">
        <f>IF(OR(EY80=$EY$1,EY80=$EY$4,EY80=$EY$5,EY80=$EY$6,EY80=$EY$7,EZ80&gt;0,FF80=$FF$1,FF80=$FF$2,FF80=$FF$5,FF80=$FF$6,FG80=$FG$1,FG80=$FG$2,FG80=$FG$5,FG80=$FG$6),LHR2.4,"")</f>
        <v/>
      </c>
      <c r="CA80" s="40" t="str">
        <f>IF(OR(EY80=$EY$1,EY80=$EY$5,EY80=$EY$6,EY80=$EY$7,EZ80&gt;0,FF80=$FF$1,FF80=$FF$2,FF80=$FF$5,FF80=$FF$6,FG80=$FG$1,FG80=$FG$2,FG80=$FG$5,FG80=$FG$6),LHR3.1,"")</f>
        <v/>
      </c>
      <c r="CB80" s="6" t="str">
        <f>IF(OR(FB80=$FB$1,FB80=$FB$5,EZ80&gt;0),LHR3.2,"")</f>
        <v/>
      </c>
      <c r="CC80" s="6" t="str">
        <f>IF(OR(FB80=$FB$1,FB80=$FB$2,FB80=$FB$5,FB80=$FB$6,EZ80&gt;0),LHR3.3,"")</f>
        <v/>
      </c>
      <c r="CD80" s="6" t="str">
        <f>IF(OR(EZ80&gt;0,GA80=$GA$1,FF80=$FF$5,FF80=$FF$6,FF80=$FF$1,FF80=$FF$2,GA80=$GA$2,GA80=$GA$3,GA80=$GA$4),LHR3.4,"")</f>
        <v/>
      </c>
      <c r="CE80" s="6" t="str">
        <f>IF(OR(EZ80&gt;0,GB80=$GB$1,FG80=$FG$5,FG80=$FG$6,FG80=$FG$1,FG80=$FG$2,GB80=$GB$2,GB80=$GB$3,GB80=$GB$4),LHR3.5,"")</f>
        <v/>
      </c>
      <c r="CF80" s="6" t="str">
        <f>IF(OR(EY80=$EY$1,EY80=$EY$4,EY80=$EY$5,EY80=$EY$6,EY80=$EY$7,EZ80&gt;0),LHR3.6,"")</f>
        <v/>
      </c>
      <c r="CG80" s="6" t="str">
        <f>IF(OR(EZ80&gt;0,FC80=$FC$1,FC80=$FC$2,FC80=$FC$3,FC80=$FC$4),LHR3.7,"")</f>
        <v/>
      </c>
      <c r="CH80" s="6" t="str">
        <f>IF(OR(GD80=$GD$1,GD80=$GD$3,EZ80&gt;0),LHR3.8,"")</f>
        <v/>
      </c>
      <c r="CI80" s="6" t="str">
        <f>IF(OR(EZ80&gt;0,FF80=$FF$2,FF80=$FF$6,FE80=$FE$2,FE80=$FE$6,FI80=$FI$2,FI80=$FI$6,FG80=$FG$2,FG80=$FG$6),LHR3.9,"")</f>
        <v/>
      </c>
      <c r="CJ80" s="6" t="str">
        <f>IF(OR(EZ80&gt;0,FA80&gt;0),LHR3.10,"")</f>
        <v/>
      </c>
      <c r="CK80" s="40" t="str">
        <f>IF(OR(EY80=$EY$1,EY80=$EY$6,EY80=$EY$7,EZ80&gt;0,FF80=$FF$1,FF80=$FF$2,FF80=$FF$5,FF80=$FF$6,FG80=$FG$1,FG80=$FG$2,FG80=$FG$5,FG80=$FG$6),LHR4.1,"")</f>
        <v/>
      </c>
      <c r="CL80" s="6" t="str">
        <f>IF(OR(FB80=$FB$1,FB80=$FB$5,EZ80&gt;0),LHR4.2,"")</f>
        <v/>
      </c>
      <c r="CM80" s="6" t="str">
        <f>IF(OR(EZ80&gt;0,GA80=$GA$2,GA80=$GA$4),LHR4.3,"")</f>
        <v/>
      </c>
      <c r="CN80" s="6" t="str">
        <f>IF(OR(EZ80&gt;0,GB80=$GB$2,GB80=$GB$4),LHR4.4,"")</f>
        <v/>
      </c>
      <c r="CO80" s="6" t="str">
        <f>IF(OR(EZ80&gt;0,FC80=$FC$1,FC80=$FC$3,FC80=$FC$4),LHR4.5,"")</f>
        <v/>
      </c>
      <c r="CP80" s="6" t="str">
        <f>IF(OR(GE80=$GE$1,GE80=$GE$2,GE80=$GE$4,GE80=$GE$5),LHR4.6,"")</f>
        <v/>
      </c>
      <c r="CQ80" s="6" t="str">
        <f>IF(OR(EZ80&gt;0,FF80=$FF$2,FF80=$FF$6,FE80=$FE$2,FE80=$FE$6,FI80=$FI$2,FI80=$FI$6,FG80=$FG$2,FG80=$FG$6),LHR4.7,"")</f>
        <v/>
      </c>
      <c r="CR80" s="6" t="str">
        <f>IF(OR(EZ80&gt;0,FG80=$FG$1,FG80=$FG$2,FG80=$FG$5,FG80=$FG$6),LHR4.8,"")</f>
        <v/>
      </c>
      <c r="CS80" s="6" t="str">
        <f>IF(OR(FE80=$FE$1,FE80=$FE$2,FE80=$FE$5,FE80=$FE$6),LHR4.9,"")</f>
        <v/>
      </c>
      <c r="CT80" s="6" t="str">
        <f>IF(OR(FM80=$FM$1,FM80=$FM$3,EZ80&gt;0),LHR4.10,"")</f>
        <v/>
      </c>
      <c r="CU80" s="6" t="str">
        <f>IF(OR(GF80=$GF$2,GF80=$GF$6),LHR4.11,"")</f>
        <v/>
      </c>
      <c r="CV80" s="6" t="str">
        <f>IF(OR(EO80=$EO$1,EO80=$EO$3),LHR4.12,"")</f>
        <v/>
      </c>
      <c r="CW80" s="40" t="str">
        <f>IF(OR(EY80=$EY$1,EY80=$EY$7,EZ80&gt;0,FF80=$FF$1,FF80=$FF$2,FF80=$FF$5,FF80=$FF$6,FG80=$FG$1,FG80=$FG$2,FG80=$FG$5,FG80=$FG$6),LHR5.1,"")</f>
        <v/>
      </c>
      <c r="CX80" s="6" t="str">
        <f>IF(AND(FZ80&gt;0,OR(EY80=$EY$1,EY80=$EY$4,EY80=$EY$5,EY80=$EY$6,EY80=$EY$7)),LHR5.2,"")</f>
        <v/>
      </c>
      <c r="CY80" s="6" t="str">
        <f>IF(OR(EZ80&gt;0,FC80=$FC$1,FC80=$FC$4),LHR5.3,"")</f>
        <v/>
      </c>
      <c r="CZ80" s="6" t="str">
        <f>IF(OR(GE80=$GE$1,GE80=$GE$3,GE80=$GE$4,GE80=$GE$6),LHR5.4,"")</f>
        <v/>
      </c>
      <c r="DA80" s="6" t="str">
        <f>IF(OR(EZ80&gt;0,FF80=$FF$2,FF80=$FF$6,FE80=$FE$2,FE80=$FE$6,FI80=$FI$2,FI80=$FI$6,FG80=$FG$2,FG80=$FG$6),LHR5.5,"")</f>
        <v/>
      </c>
      <c r="DB80" s="6" t="str">
        <f>IF(OR(FG80=$FG$2,FG80=$FG$6),LHR5.6,"")</f>
        <v/>
      </c>
      <c r="DC80" s="6" t="str">
        <f>IF(OR(FI80=$FI$1,FI80=$FI$2,FI80=$FI$5,FI80=$FI$6,FY80&gt;0),LHR5.7,"")</f>
        <v/>
      </c>
      <c r="DD80" s="6" t="str">
        <f>IF(OR(GC80=$GC$1,GC80=$GC$2),LHR5.8,"")</f>
        <v/>
      </c>
      <c r="DE80" s="38">
        <f>IF(OR(GF80="",GF80=$GF$3,GF80=$GF$4,GF80=$GF$7,GF80=$GF$8),LHR5.9,"")</f>
        <v>0.05</v>
      </c>
      <c r="DF80" s="7" t="str">
        <f>IF(E80&lt;2009,"N/A",IF(COUNTIF(BW80:DE80,"&lt;1")=35,"5",IF(COUNTIF(BW80:CV80,"&lt;1")=26,"4",IF(COUNTIF(BW80:CJ80,"&lt;1")=14,"3",IF(COUNTIF(BW80:BZ80,"&lt;1")=4,"2","1")))))</f>
        <v>1</v>
      </c>
      <c r="DG80" s="129">
        <f>IF(DF80="N/A","N/A",IF(DF80="1",SUM(BW80:BZ80)+1,IF(DF80="2",SUM(CA80:CJ80)+2,IF(DF80="3",SUM(CK80:CV80)+3,IF(DF80="4",SUM(CW80:DE80)+4,5)))))</f>
        <v>1</v>
      </c>
      <c r="DH80" s="41" t="str">
        <f>IF(OR(EY80=$EY$1,EY80=$EY$8,EZ80&gt;0,FF80=$FF$1,FF80=$FF$2,FF80=$FF$7,FF80=$FF$8,FG80=$FG$1,FG80=$FG$2,FG80=$FG$7,FG80=$FG$8),ES2.1,"")</f>
        <v/>
      </c>
      <c r="DI80" s="6" t="str">
        <f>IF(OR(FB80=$FB$1,FB80=$FB$2,FB80=$FB$7,FB80=$FB$8,EZ80&gt;0),ES2.2,"")</f>
        <v/>
      </c>
      <c r="DJ80" s="6" t="str">
        <f>IF(OR(EY80=$EY$1,EY80=$EY$8,EZ80&gt;0,FF80=$FF$1,FF80=$FF$2,FF80=$FF$7,FF80=$FF$8,FG80=$FG$1,FG80=$FG$2,FG80=$FG$7,FG80=$FG$8),ES2.3,"")</f>
        <v/>
      </c>
      <c r="DK80" s="6" t="str">
        <f>IF(OR(EY80=$EY$1,EY80=$EY$8,EZ80&gt;0,FF80=$FF$1,FF80=$FF$2,FF80=$FF$7,FF80=$FF$8,FG80=$FG$1,FG80=$FG$2,FG80=$FG$7,FG80=$FG$8),ES2.4,"")</f>
        <v/>
      </c>
      <c r="DL80" s="40" t="str">
        <f>IF(OR(FB80=$FB$1,FB80=$FB$7,EZ80&gt;0),ES3.1,"")</f>
        <v/>
      </c>
      <c r="DM80" s="6" t="str">
        <f>IF(OR(FB80=$FB$1,FB80=$FB$2,FB80=$FB$7,FB80=$FB$8,EZ80&gt;0),ES3.2,"")</f>
        <v/>
      </c>
      <c r="DN80" s="6" t="str">
        <f>IF(OR(EZ80&gt;0,FF80=$FF$1,FF80=$FF$2,FF80=$FF$7,FF80=$FF$8,GA80=$GA$1,GA80=$GA$2,GA80=$GA$5,GA80=$GA$6),ES3.3,"")</f>
        <v/>
      </c>
      <c r="DO80" s="6" t="str">
        <f>IF(OR(EZ80&gt;0,FG80=$FG$1,FG80=$FG$2,FG80=$FG$7,FG80=$FG$8,GB80=$GB$1,GB80=$GB$2,GB80=$GB$5,GB80=$GB$6),ES3.4,"")</f>
        <v/>
      </c>
      <c r="DP80" s="6" t="str">
        <f>IF(OR(EY80=$EY$1,EY80=$EY$8,EZ80&gt;0),ES3.5,"")</f>
        <v/>
      </c>
      <c r="DQ80" s="6" t="str">
        <f>IF(OR(EZ80&gt;0,FC80=$FC$1,FC80=$FC$5),ES3.6,"")</f>
        <v/>
      </c>
      <c r="DR80" s="6" t="str">
        <f>IF(OR(GD80=$GD$1,GD80=$GD$4,EZ80&gt;0),ES3.7,"")</f>
        <v/>
      </c>
      <c r="DS80" s="6" t="str">
        <f>IF(OR(EZ80&gt;0,FF80=$FF$2,FF80=$FF$8,FE80=$FE$2,FE80=$FE$8,FI80=$FI$2,FI80=$FI$8,FG80=$FG$2,FG80=$FG$8),ES3.8,"")</f>
        <v/>
      </c>
      <c r="DT80" s="6" t="str">
        <f>IF(OR(EZ80&gt;0),ES3.9,"")</f>
        <v/>
      </c>
      <c r="DU80" s="40" t="str">
        <f>IF(OR(FB80=$FB$1,FB80=$FB$7,EZ80&gt;0),ES4.1,"")</f>
        <v/>
      </c>
      <c r="DV80" s="6" t="str">
        <f>IF(OR(EZ80&gt;0,GA80=$GA$2,GA80=$GA$6),ES4.2,"")</f>
        <v/>
      </c>
      <c r="DW80" s="6" t="str">
        <f>IF(OR(EZ80&gt;0,GB80=$GB$2,GB80=$GB$6),ES4.3,"")</f>
        <v/>
      </c>
      <c r="DX80" s="6" t="str">
        <f>IF(OR(GE80=$GE$1,GE80=$GE$2,GE80=$GE$7,GE80=$GE$8),ES4.4,"")</f>
        <v/>
      </c>
      <c r="DY80" s="6" t="str">
        <f>IF(OR(EZ80&gt;0,FF80=$FF$2,FF80=$FF$8,FE80=$FE$2,FE80=$FE$8,FI80=$FI$2,FI80=$FI$8,FG80=$FG$2,FG80=$FG$8),ES4.5,"")</f>
        <v/>
      </c>
      <c r="DZ80" s="6" t="str">
        <f>IF(OR(EZ80&gt;0,FG80=$FG$1,FG80=$FG$2,FG80=$FG$7,FG80=$FG$8),ES4.6,"")</f>
        <v/>
      </c>
      <c r="EA80" s="6" t="str">
        <f>IF(OR(FE80=$FE$1,FE80=$FE$2,FE80=$FE$7,FE80=$FE$8),ES4.7,"")</f>
        <v/>
      </c>
      <c r="EB80" s="6" t="str">
        <f>IF(OR(FM80=$FM$1,FM80=$FM$4,EZ80&gt;0),ES4.8,"")</f>
        <v/>
      </c>
      <c r="EC80" s="6" t="str">
        <f>IF(OR(GF80=$GF$2,GF80=$GF$8),ES4.9,"")</f>
        <v/>
      </c>
      <c r="ED80" s="6" t="str">
        <f>IF(OR(EO80=$EO$1,EO80=$EO$3),ES4.10,"")</f>
        <v/>
      </c>
      <c r="EE80" s="40" t="str">
        <f>IF(OR(AND(FZ80&gt;0,EY80=$EY$1), AND(FZ80&gt;0,EY80=$EY$8)),ES5.1,"")</f>
        <v/>
      </c>
      <c r="EF80" s="6" t="str">
        <f>IF(OR(GE80=$GE$1,GE80=$GE$3,GE80=$GE$7,GE80=$GE$9),ES5.2,"")</f>
        <v/>
      </c>
      <c r="EG80" s="6" t="str">
        <f>IF(OR(EZ80&gt;0,FF80=$FF$2,FF80=$FF$8,FE80=$FE$2,FE80=$FE$8,FI80=$FI$2,FI80=$FI$8,FG80=$FG$2,FG80=$FG$8),ES5.3,"")</f>
        <v/>
      </c>
      <c r="EH80" s="6" t="str">
        <f>IF(OR(FG80=$FG$2,FG80=$FG$8),ES5.4,"")</f>
        <v/>
      </c>
      <c r="EI80" s="6" t="str">
        <f>IF(OR(FI80=$FI$1,FI80=$FI$2,FI80=$FI$7,FI80=$FI$8,FY80&gt;0),ES5.5,"")</f>
        <v/>
      </c>
      <c r="EJ80" s="6" t="str">
        <f>IF(OR(GC80=$GC$1,GC80=$GC$3),ES5.6,"")</f>
        <v/>
      </c>
      <c r="EK80" s="38">
        <f>IF(OR(GF80="",GF80=$GF$3,GF80=$GF$4,GF80=$GF$5,GF80=$GF$6),ES5.7,"")</f>
        <v>0.1</v>
      </c>
      <c r="EL80" s="104" t="str">
        <f>IF(E80&lt;2010,"N/A",IF(COUNTIF(DH80:EK80,"&lt;1")=30,"5",IF(COUNTIF(DH80:ED80,"&lt;1")=23,"4",IF(COUNTIF(DH80:DT80,"&lt;1")=13,"3",IF(COUNTIF(DH80:DK80,"&lt;1")=4,"2","1")))))</f>
        <v>1</v>
      </c>
      <c r="EM80" s="129">
        <f>IF(EL80="N/A","N/A",IF(EL80="1",SUM(DH80:DK80)+1,IF(EL80="2",SUM(DL80:DT80)+2,IF(EL80="3",SUM(DU80:ED80)+3,IF(EL80="4",SUM(EE80:EK80)+4,5)))))</f>
        <v>1</v>
      </c>
      <c r="EN80" s="1"/>
      <c r="EO80" s="43"/>
      <c r="EP80" s="1"/>
      <c r="EQ80" s="1"/>
      <c r="ER80" s="43"/>
      <c r="ES80" s="1"/>
      <c r="ET80" s="1"/>
      <c r="EV80" s="44"/>
      <c r="FC80" s="44"/>
      <c r="FE80" s="1"/>
      <c r="FI80" s="44"/>
      <c r="FJ80" s="42" t="s">
        <v>9</v>
      </c>
      <c r="FK80" s="1"/>
      <c r="FL80" s="1"/>
      <c r="FM80" s="1"/>
      <c r="FN80" s="1"/>
      <c r="FO80" s="1"/>
      <c r="FT80" s="1"/>
      <c r="FU80" s="1"/>
      <c r="FX80" s="44"/>
      <c r="FY80" s="1"/>
      <c r="FZ80" s="44"/>
      <c r="GA80" s="43"/>
      <c r="GB80" s="1"/>
      <c r="GC80" s="44"/>
      <c r="GF80" s="45"/>
      <c r="GG80" s="74"/>
      <c r="GH80" s="42">
        <f>COUNTIF(EO80:GF80,"*")</f>
        <v>1</v>
      </c>
    </row>
    <row r="81" spans="1:190" s="42" customFormat="1" x14ac:dyDescent="0.25">
      <c r="A81" s="42" t="e">
        <f>VLOOKUP(C81,Sheet1!$A$1:$B$65,2,)</f>
        <v>#N/A</v>
      </c>
      <c r="B81" s="46" t="s">
        <v>357</v>
      </c>
      <c r="C81" s="47" t="s">
        <v>358</v>
      </c>
      <c r="D81" s="47"/>
      <c r="E81" s="61">
        <v>2013</v>
      </c>
      <c r="F81" s="5" t="str">
        <f>IF(OR(ER81=$ER$1,ER81=$ER$2,ER81=$ER$3,ER81=$ER$6,ER81=$ER$7,ES81&gt;0,EW81&gt;0,EY81&gt;0,EU81&gt;0,EZ81&gt;0,FD81&gt;0,FF81&gt;0,FG81&gt;0,FI81&gt;0,FE81&gt;0),SM_2.1,"")</f>
        <v/>
      </c>
      <c r="G81" s="5" t="str">
        <f>IF(OR(EO81=$EO$4,EQ81&gt;0,ER81=$ER$1, ER81=$ER$2,ER81=$ER$3,ER81=$ER$4,ES81&gt;0,EV81&gt;0,EZ81&gt;0,FD81&gt;0,FF81&gt;0,FG81&gt;0,FI81&gt;0,FE81&gt;0),SM_2.2,"")</f>
        <v/>
      </c>
      <c r="H81" s="6" t="str">
        <f>IF(OR(EO81&gt;0,EP81&gt;0,EQ81&gt;0,ER81=$ER$1,ER81=$ER$2,ER81=$ER$3,ER81=$ER$4,ER81=$ER$6,ER81=$ER$7,ES81&gt;0,ET81&gt;0,EV81&gt;0,EZ81&gt;0,FD81&gt;0,FF81&gt;0,FG81&gt;0,FI81&gt;0,FE81&gt;0),SM_2.3,"")</f>
        <v/>
      </c>
      <c r="I81" s="38" t="str">
        <f>IF(OR(ER81=$ER$1,ER81=$ER$2,ER81=$ER$3,ER81=$ER$6,ER81=$ER$7,ES81&gt;0,EW81=$EW$2,EW81=$EW$3,EW81=$EW$4,EY81&gt;0,EU81&gt;0,EZ81&gt;0,FD81&gt;0,FF81&gt;0,FG81&gt;0,FI81&gt;0,FE81&gt;0),SM_2.4,"")</f>
        <v/>
      </c>
      <c r="J81" s="6" t="str">
        <f>IF(OR(ER81=$ER$3,EW81=$EW$2,EW81=$EW$3,EW81=$EW$4,EY81&gt;0,EU81&gt;0,EZ81&gt;0,FD81&gt;0,FF81&gt;0,FG81&gt;0,FI81&gt;0,FE81&gt;0),SM_3.1,"")</f>
        <v/>
      </c>
      <c r="K81" s="6" t="str">
        <f>IF(OR(EZ81&gt;0,FD81&gt;0,FF81&gt;0,FG81&gt;0,FI81&gt;0,FE81&gt;0),SM_3.2,"")</f>
        <v/>
      </c>
      <c r="L81" s="38" t="str">
        <f>IF(OR(ER81=$ER$1,ER81=$ER$3,ER81=$ER$6,ER81=$ER$7,EV81&gt;0,EW81=$EW$2,EW81=$EW$3,EW81=$EW$4,EY81&gt;0,EU81&gt;0,EZ81&gt;0,FD81&gt;0,FF81&gt;0,FG81&gt;0,FI81&gt;0,FE81&gt;0),SM_3.3,"")</f>
        <v/>
      </c>
      <c r="M81" s="6" t="str">
        <f>IF(OR(ES81&gt;0,EU81&gt;1),SM_4.1,"")</f>
        <v/>
      </c>
      <c r="N81" s="6" t="str">
        <f>IF(OR(EZ81&gt;0,FD81=$FD$2,FF81=$FF$2,FF81=$FF$4,FF81=$FF$6,FF81=$FF$8,FG81&gt;0,FI81&gt;0,FE81&gt;0),SM_4.2,"")</f>
        <v/>
      </c>
      <c r="O81" s="6" t="str">
        <f>IF(OR(EZ81&gt;0,FD81=$FD$2,FE81=$FE$2,FE81=$FE$4,FE81=$FE$6,FE81=$FE$8,FF81=$FF$2,FF81=$FF$4,FF81=$FF$6,FF81=$FF$8,FG81=$FG$2,FG81=$FG$4,FG81=$FG$6,FG81=$FG$8,FI81=$FI$2,FI81=$FI$4,FI81=$FI$6,FI81=$FI$8),SM_4.3,"")</f>
        <v/>
      </c>
      <c r="P81" s="6" t="str">
        <f>IF(OR(FD81&gt;0,FI81&gt;0),SM_4.4,"")</f>
        <v/>
      </c>
      <c r="Q81" s="38" t="str">
        <f>IF(OR(FQ81=$FQ$2,FQ81=$FQ$1),SM_4.5,"")</f>
        <v/>
      </c>
      <c r="R81" s="6" t="str">
        <f>IF(OR(ET81&gt;0),SM_5.1,"")</f>
        <v/>
      </c>
      <c r="S81" s="6" t="str">
        <f>IF(OR(FB81&gt;0),SM_5.2,"")</f>
        <v/>
      </c>
      <c r="T81" s="6" t="str">
        <f>IF(OR(FR81=$FR$1,FR81=$FR$2),SM_5.3,"")</f>
        <v/>
      </c>
      <c r="U81" s="38" t="str">
        <f>IF(OR(FY81&gt;0),SM_5.4,"")</f>
        <v/>
      </c>
      <c r="V81" s="94" t="str">
        <f>IF(COUNTIF(F81:U81,"&lt;1")=16,"5",IF(COUNTIF(F81:Q81,"&lt;1")=12,"4",IF(COUNTIF(F81:L81,"&lt;1")=7,"3",IF(COUNTIF(F81:I81,"&lt;1")=4,"2","1"))))</f>
        <v>1</v>
      </c>
      <c r="W81" s="129">
        <f>IF(V81="1",SUM(F81:I81)+1,IF(V81="2",SUM(J81:L81)+2,IF(V81="3",SUM(M81:Q81)+3,IF(V81="4",SUM(R81:U81)+4,5))))</f>
        <v>1</v>
      </c>
      <c r="X81" s="5" t="str">
        <f>IF(OR(EO81&gt;0,EP81&gt;0,EQ81&gt;0,ER81=$ER$1,ER81=$ER$2,ER81=$ER$3,ER81=$ER$4,ER81=$ER$6,ER81=$ER$7,ER81=$ER$8,ES81&gt;0,ET81&gt;0,EV81&gt;0,EZ81&gt;0,FD81&gt;0,FF81&gt;0,FG81&gt;0,FI81&gt;0,FE81&gt;0),SS_2.1,"")</f>
        <v/>
      </c>
      <c r="Y81" s="5" t="str">
        <f>IF(OR(EO81=$EO$1,ER81=$ER$1,ER81=$ER$6,ER81=$ER$7,ER81=$ER$8,FJ81&gt;0),SS_2.2,"")</f>
        <v/>
      </c>
      <c r="Z81" s="38" t="str">
        <f>IF(OR(FJ81&gt;0,FO81&gt;0),SS_2.3,"")</f>
        <v/>
      </c>
      <c r="AA81" s="5" t="str">
        <f>IF(OR(FN81&gt;0,FJ81=$FJ$2,FJ81=$FJ$3),SS_3.1,"")</f>
        <v/>
      </c>
      <c r="AB81" s="6" t="str">
        <f>IF(OR(FK81&gt;0),SS_3.2,"")</f>
        <v/>
      </c>
      <c r="AC81" s="38" t="str">
        <f>IF(OR(ES81&gt;0,ER81=$ER$1,ER81=$ER$4,ER81=$ER$8,FL81&gt;0),SS_3.3,"")</f>
        <v/>
      </c>
      <c r="AD81" s="6" t="str">
        <f>IF(AND(FK81&gt;0,FJ81=$FJ$2,FJ81=$FJ$3),SS_4.1,"")</f>
        <v/>
      </c>
      <c r="AE81" s="6" t="str">
        <f>IF(OR(FJ81=$FJ$2,FJ81=$FJ$3,EZ81&gt;0,FN81&gt;0),SS_4.2,"")</f>
        <v/>
      </c>
      <c r="AF81" s="6" t="str">
        <f>IF(OR(EU81&gt;0,EW81=$EW$2,EW81=$EW$3,EW81=$EW$4,EY81&gt;0,EZ81&gt;0),SS_4.3,"")</f>
        <v/>
      </c>
      <c r="AG81" s="6" t="str">
        <f>IF(OR(FJ81=$FJ$3,FQ81&gt;0,EZ81&gt;0),SS_4.4,"")</f>
        <v/>
      </c>
      <c r="AH81" s="6" t="str">
        <f>IF(OR(FE81&gt;0,FF81&gt;0,FG81&gt;0,FD81&gt;0,EZ81&gt;0,FI81&gt;0),SS_4.5,"")</f>
        <v/>
      </c>
      <c r="AI81" s="38" t="str">
        <f>IF(OR(EV81&gt;0,FZ81&gt;0,FH81&gt;0,FD81&gt;0,FI81&gt;0),SS_4.6,"")</f>
        <v/>
      </c>
      <c r="AJ81" s="5" t="str">
        <f>IF(OR(FK81=$FK$3,FZ81=$FZ$1),SS_5.1,"")</f>
        <v/>
      </c>
      <c r="AK81" s="6" t="str">
        <f>IF(OR(FZ81=$FZ$1,FZ81=$FZ$2,FZ81=$FZ$4,FZ81=$FZ$5,FZ81=$FZ$7),SS_5.2,"")</f>
        <v/>
      </c>
      <c r="AL81" s="6" t="str">
        <f>IF(OR(FZ81=$FZ$4,FY81&gt;0,ER81=$ER$8),SS_5.3,"")</f>
        <v/>
      </c>
      <c r="AM81" s="6" t="str">
        <f>IF(FP81&gt;0,SS_5.4,"")</f>
        <v/>
      </c>
      <c r="AN81" s="94" t="str">
        <f>IF(COUNTIF(X81:AM81,"&lt;1")=16,"5",IF(COUNTIF(X81:AI81,"&lt;1")=12,"4",IF(COUNTIF(X81:AC81,"&lt;1")=6,"3",IF(COUNTIF(X81:Z81,"&lt;1")=3,"2","1"))))</f>
        <v>1</v>
      </c>
      <c r="AO81" s="129">
        <f>IF(AN81="1",SUM(X81:Z81)+1,IF(AN81="2",SUM(AA81:AC81)+2,IF(AN81="3",SUM(AD81:AI81)+3,IF(AN81="4",SUM(AJ81:AM81)+4,5))))</f>
        <v>1</v>
      </c>
      <c r="AP81" s="5" t="str">
        <f>IF(OR(ES81&gt;0,ER81=$ER$1,EO81&gt;0,EP81&gt;0,EQ81&gt;0,EU81&gt;0,EV81&gt;0,FV81&gt;0,FD81&gt;0),CM2.1,"")</f>
        <v/>
      </c>
      <c r="AQ81" s="6" t="str">
        <f>IF(OR(ES81&gt;0,ER81=$ER$1,ER81=$ER$5,ER81=$ER$3,ER81=$ER$8,ER81=$ER$9,FS81=$FS$3,FS81=$FS$4),CM2.2,"")</f>
        <v/>
      </c>
      <c r="AR81" s="6" t="str">
        <f>IF(OR(ES81&gt;0,ER81&gt;0,FV81&gt;0),CM2.3,"")</f>
        <v/>
      </c>
      <c r="AS81" s="38" t="str">
        <f>IF(OR(ES81&gt;0,ER81=$ER$1,ER81=$ER$3,ER81=$ER$8,ER81=$ER$9,FT81&gt;0),CM2.4,"")</f>
        <v/>
      </c>
      <c r="AT81" s="6" t="str">
        <f>IF(OR(FS81&gt;0),CM3.1,"")</f>
        <v/>
      </c>
      <c r="AU81" s="6" t="str">
        <f>IF(ER81=$ER$9,CM3.2,"")</f>
        <v/>
      </c>
      <c r="AV81" s="6" t="str">
        <f>IF(OR(FS81=$FS$3,FS81=$FS$4),CM3.3,"")</f>
        <v/>
      </c>
      <c r="AW81" s="6" t="str">
        <f>IF(OR(FQ81=$FQ$1,FQ81=$FQ$4,FR81=$FR$1,FR81=$FR$4),CM3.4,"")</f>
        <v/>
      </c>
      <c r="AX81" s="38" t="str">
        <f>IF(OR(FZ81=$FZ$1,FZ81=$FZ$2,FT81=$FT$3,FT81=$FT$2),CM3.5,"")</f>
        <v/>
      </c>
      <c r="AY81" s="6" t="str">
        <f>IF(OR(FS81&gt;0),CM4.1,"")</f>
        <v/>
      </c>
      <c r="AZ81" s="6" t="str">
        <f>IF(OR(FV81=$FV$2),CM4.2,"")</f>
        <v/>
      </c>
      <c r="BA81" s="38" t="str">
        <f>IF(OR(FZ81&gt;0,FT81=$FT$3),CM4.3,"")</f>
        <v/>
      </c>
      <c r="BB81" s="6" t="str">
        <f>IF(OR(FT81=$FT$3,FV81=$FV$3),CM5.1,"")</f>
        <v/>
      </c>
      <c r="BC81" s="6" t="str">
        <f>IF(OR(AND(FX81&gt;0,FQ81=$FQ$4), AND(FX81&gt;0,FQ81=$FQ$1)),CM5.2,"")</f>
        <v/>
      </c>
      <c r="BD81" s="6" t="str">
        <f>IF(OR(FZ81&gt;0),CM5.3,"")</f>
        <v/>
      </c>
      <c r="BE81" s="38" t="str">
        <f>IF(FU81=$FU$2,CM5.4,"")</f>
        <v/>
      </c>
      <c r="BF81" s="94" t="str">
        <f>IF(COUNTIF(AP81:BE81,"&lt;1")=16,"5",IF(COUNTIF(AP81:BA81,"&lt;1")=12,"4",IF(COUNTIF(AP81:AX81,"&lt;1")=9,"3",IF(COUNTIF(AP81:AS81,"&lt;1")=4,"2","1"))))</f>
        <v>1</v>
      </c>
      <c r="BG81" s="129">
        <f>IF(BF81="1",SUM(AP81:AS81)+1,IF(BF81="2",SUM(AT81:AX81)+2,IF(BF81="3",SUM(AY81:BA81)+3,IF(BF81="4",SUM(BB81:BE81)+4,5))))</f>
        <v>1</v>
      </c>
      <c r="BH81" s="5">
        <f>IF(OR(ER81=$ER$1,ER81=$ER$6,ER81=$ER$7,ER81=$ER$9,ES81&gt;0,EX81&gt;0,FD81&gt;0,FZ81&gt;0,EW81&gt;0,EY81&gt;0,EZ81&gt;0,EV81&gt;0,EU81&gt;0,FE81&gt;0,FF81&gt;0,FG81&gt;0,FI81&gt;0),SRM2.1,"")</f>
        <v>0.4</v>
      </c>
      <c r="BI81" s="5">
        <f>IF(OR(FD81&gt;0,FZ81&gt;0,ER81=$ER$7,EW81&gt;0,EX81&gt;0,EY81&gt;0,EZ81&gt;0,FE81&gt;0,FF81&gt;0,FG81&gt;0,FI81&gt;0),SRM2.2,"")</f>
        <v>0.4</v>
      </c>
      <c r="BJ81" s="6" t="str">
        <f>IF(OR(FX81&gt;0,FZ81&gt;0),SRM2.3,"")</f>
        <v/>
      </c>
      <c r="BK81" s="6" t="str">
        <f>IF(OR(FF81&gt;0,FD81&gt;0,FE81&gt;0,FZ81&gt;0,FG81&gt;0,FI81&gt;0),SRM2.4,"")</f>
        <v/>
      </c>
      <c r="BL81" s="39" t="str">
        <f>IF(OR(FD81&gt;0,FZ81&gt;0,ER81=$ER$7,FE81&gt;0,FF81&gt;0,FG81&gt;0,FI81&gt;0,FP81&gt;0),SRM3.1,"")</f>
        <v/>
      </c>
      <c r="BM81" s="6">
        <f>IF(OR(FD81&gt;0,FZ81&gt;0,ER81=$ER$7,EW81=$EW$2,EW81=$EW$3,EW81=$EW$4,EX81&gt;0,EY81&gt;0,EZ81&gt;0,FE81&gt;0,FF81&gt;0,FG81&gt;0,FI81&gt;0),SRM3.2,"")</f>
        <v>0.5</v>
      </c>
      <c r="BN81" s="6" t="str">
        <f>IF(OR(FP81&gt;0,FZ81&gt;0),SRM3.3,"")</f>
        <v/>
      </c>
      <c r="BO81" s="40" t="str">
        <f>IF(OR(FZ81&gt;1),SRM4.1,"")</f>
        <v/>
      </c>
      <c r="BP81" s="6" t="str">
        <f>IF(OR(ER81=$ER$8,ER81=$ER$9,EV81&gt;0,FQ81&gt;0,FR81&gt;0),SRM4.2,"")</f>
        <v/>
      </c>
      <c r="BQ81" s="6" t="str">
        <f>IF(OR(FW81&gt;0),SRM4.3,"")</f>
        <v/>
      </c>
      <c r="BR81" s="40" t="str">
        <f>IF(OR(GD81&gt;0,GE81&gt;0),SRM5.1,"")</f>
        <v/>
      </c>
      <c r="BS81" s="6" t="str">
        <f>IF(OR(ER81=$ER$8,ER81=$ER$9,FZ81&gt;0),SRM5.2,"")</f>
        <v/>
      </c>
      <c r="BT81" s="6" t="str">
        <f>IF(OR(ER81=$ER$8,ER81=$ER$9,FY81&gt;0,FZ81&gt;0),SRM5.3,"")</f>
        <v/>
      </c>
      <c r="BU81" s="94" t="str">
        <f>IF(COUNTIF(BH81:BT81,"&lt;1")=13,"5",IF(COUNTIF(BH81:BQ81,"&lt;1")=10,"4",IF(COUNTIF(BH81:BN81,"&lt;1")=7,"3",IF(COUNTIF(BH81:BK81,"&lt;1")=4,"2","1"))))</f>
        <v>1</v>
      </c>
      <c r="BV81" s="129">
        <f>IF(BU81="1",SUM(BH81:BK81)+1,IF(BU81="2",SUM(BL81:BN81)+2,IF(BU81="3",SUM(BO81:BQ81)+3,IF(BU81="4",SUM(BR81:BT81)+4,5))))</f>
        <v>1.8</v>
      </c>
      <c r="BW81" s="41" t="str">
        <f>IF(OR(EY81=$EY$1,EY81=$EY$4,EY81=$EY$5,EY81=$EY$6,EY81=$EY$7,EZ81&gt;0,FF81=$FF$1,FF81=$FF$2,FF81=$FF$5,FF81=$FF$6,FG81=$FG$1,FG81=$FG$2,FG81=$FG$5,FG81=$FG$6),LHR2.1,"")</f>
        <v/>
      </c>
      <c r="BX81" s="6" t="str">
        <f>IF(OR(FB81=$FB$1,FB81=$FB$2,FB81=$FB$5,FB81=$FB$6,EZ81&gt;0),LHR2.2,"")</f>
        <v/>
      </c>
      <c r="BY81" s="6" t="str">
        <f>IF(OR(EY81=$EY$1,EY81=$EY$4,EY81=$EY$5,EY81=$EY$6,EY81=$EY$7,EZ81&gt;0,FF81=$FF$1,FF81=$FF$2,FF81=$FF$5,FF81=$FF$6,FG81=$FG$1,FG81=$FG$2,FG81=$FG$5,FG81=$FG$6),LHR2.3,"")</f>
        <v/>
      </c>
      <c r="BZ81" s="6" t="str">
        <f>IF(OR(EY81=$EY$1,EY81=$EY$4,EY81=$EY$5,EY81=$EY$6,EY81=$EY$7,EZ81&gt;0,FF81=$FF$1,FF81=$FF$2,FF81=$FF$5,FF81=$FF$6,FG81=$FG$1,FG81=$FG$2,FG81=$FG$5,FG81=$FG$6),LHR2.4,"")</f>
        <v/>
      </c>
      <c r="CA81" s="40" t="str">
        <f>IF(OR(EY81=$EY$1,EY81=$EY$5,EY81=$EY$6,EY81=$EY$7,EZ81&gt;0,FF81=$FF$1,FF81=$FF$2,FF81=$FF$5,FF81=$FF$6,FG81=$FG$1,FG81=$FG$2,FG81=$FG$5,FG81=$FG$6),LHR3.1,"")</f>
        <v/>
      </c>
      <c r="CB81" s="6" t="str">
        <f>IF(OR(FB81=$FB$1,FB81=$FB$5,EZ81&gt;0),LHR3.2,"")</f>
        <v/>
      </c>
      <c r="CC81" s="6" t="str">
        <f>IF(OR(FB81=$FB$1,FB81=$FB$2,FB81=$FB$5,FB81=$FB$6,EZ81&gt;0),LHR3.3,"")</f>
        <v/>
      </c>
      <c r="CD81" s="6" t="str">
        <f>IF(OR(EZ81&gt;0,GA81=$GA$1,FF81=$FF$5,FF81=$FF$6,FF81=$FF$1,FF81=$FF$2,GA81=$GA$2,GA81=$GA$3,GA81=$GA$4),LHR3.4,"")</f>
        <v/>
      </c>
      <c r="CE81" s="6" t="str">
        <f>IF(OR(EZ81&gt;0,GB81=$GB$1,FG81=$FG$5,FG81=$FG$6,FG81=$FG$1,FG81=$FG$2,GB81=$GB$2,GB81=$GB$3,GB81=$GB$4),LHR3.5,"")</f>
        <v/>
      </c>
      <c r="CF81" s="6" t="str">
        <f>IF(OR(EY81=$EY$1,EY81=$EY$4,EY81=$EY$5,EY81=$EY$6,EY81=$EY$7,EZ81&gt;0),LHR3.6,"")</f>
        <v/>
      </c>
      <c r="CG81" s="6" t="str">
        <f>IF(OR(EZ81&gt;0,FC81=$FC$1,FC81=$FC$2,FC81=$FC$3,FC81=$FC$4),LHR3.7,"")</f>
        <v/>
      </c>
      <c r="CH81" s="6" t="str">
        <f>IF(OR(GD81=$GD$1,GD81=$GD$3,EZ81&gt;0),LHR3.8,"")</f>
        <v/>
      </c>
      <c r="CI81" s="6" t="str">
        <f>IF(OR(EZ81&gt;0,FF81=$FF$2,FF81=$FF$6,FE81=$FE$2,FE81=$FE$6,FI81=$FI$2,FI81=$FI$6,FG81=$FG$2,FG81=$FG$6),LHR3.9,"")</f>
        <v/>
      </c>
      <c r="CJ81" s="6" t="str">
        <f>IF(OR(EZ81&gt;0,FA81&gt;0),LHR3.10,"")</f>
        <v/>
      </c>
      <c r="CK81" s="40" t="str">
        <f>IF(OR(EY81=$EY$1,EY81=$EY$6,EY81=$EY$7,EZ81&gt;0,FF81=$FF$1,FF81=$FF$2,FF81=$FF$5,FF81=$FF$6,FG81=$FG$1,FG81=$FG$2,FG81=$FG$5,FG81=$FG$6),LHR4.1,"")</f>
        <v/>
      </c>
      <c r="CL81" s="6" t="str">
        <f>IF(OR(FB81=$FB$1,FB81=$FB$5,EZ81&gt;0),LHR4.2,"")</f>
        <v/>
      </c>
      <c r="CM81" s="6" t="str">
        <f>IF(OR(EZ81&gt;0,GA81=$GA$2,GA81=$GA$4),LHR4.3,"")</f>
        <v/>
      </c>
      <c r="CN81" s="6" t="str">
        <f>IF(OR(EZ81&gt;0,GB81=$GB$2,GB81=$GB$4),LHR4.4,"")</f>
        <v/>
      </c>
      <c r="CO81" s="6" t="str">
        <f>IF(OR(EZ81&gt;0,FC81=$FC$1,FC81=$FC$3,FC81=$FC$4),LHR4.5,"")</f>
        <v/>
      </c>
      <c r="CP81" s="6" t="str">
        <f>IF(OR(GE81=$GE$1,GE81=$GE$2,GE81=$GE$4,GE81=$GE$5),LHR4.6,"")</f>
        <v/>
      </c>
      <c r="CQ81" s="6" t="str">
        <f>IF(OR(EZ81&gt;0,FF81=$FF$2,FF81=$FF$6,FE81=$FE$2,FE81=$FE$6,FI81=$FI$2,FI81=$FI$6,FG81=$FG$2,FG81=$FG$6),LHR4.7,"")</f>
        <v/>
      </c>
      <c r="CR81" s="6" t="str">
        <f>IF(OR(EZ81&gt;0,FG81=$FG$1,FG81=$FG$2,FG81=$FG$5,FG81=$FG$6),LHR4.8,"")</f>
        <v/>
      </c>
      <c r="CS81" s="6" t="str">
        <f>IF(OR(FE81=$FE$1,FE81=$FE$2,FE81=$FE$5,FE81=$FE$6),LHR4.9,"")</f>
        <v/>
      </c>
      <c r="CT81" s="6" t="str">
        <f>IF(OR(FM81=$FM$1,FM81=$FM$3,EZ81&gt;0),LHR4.10,"")</f>
        <v/>
      </c>
      <c r="CU81" s="6" t="str">
        <f>IF(OR(GF81=$GF$2,GF81=$GF$6),LHR4.11,"")</f>
        <v/>
      </c>
      <c r="CV81" s="6" t="str">
        <f>IF(OR(EO81=$EO$1,EO81=$EO$3),LHR4.12,"")</f>
        <v/>
      </c>
      <c r="CW81" s="40" t="str">
        <f>IF(OR(EY81=$EY$1,EY81=$EY$7,EZ81&gt;0,FF81=$FF$1,FF81=$FF$2,FF81=$FF$5,FF81=$FF$6,FG81=$FG$1,FG81=$FG$2,FG81=$FG$5,FG81=$FG$6),LHR5.1,"")</f>
        <v/>
      </c>
      <c r="CX81" s="6" t="str">
        <f>IF(AND(FZ81&gt;0,OR(EY81=$EY$1,EY81=$EY$4,EY81=$EY$5,EY81=$EY$6,EY81=$EY$7)),LHR5.2,"")</f>
        <v/>
      </c>
      <c r="CY81" s="6" t="str">
        <f>IF(OR(EZ81&gt;0,FC81=$FC$1,FC81=$FC$4),LHR5.3,"")</f>
        <v/>
      </c>
      <c r="CZ81" s="6" t="str">
        <f>IF(OR(GE81=$GE$1,GE81=$GE$3,GE81=$GE$4,GE81=$GE$6),LHR5.4,"")</f>
        <v/>
      </c>
      <c r="DA81" s="6" t="str">
        <f>IF(OR(EZ81&gt;0,FF81=$FF$2,FF81=$FF$6,FE81=$FE$2,FE81=$FE$6,FI81=$FI$2,FI81=$FI$6,FG81=$FG$2,FG81=$FG$6),LHR5.5,"")</f>
        <v/>
      </c>
      <c r="DB81" s="6" t="str">
        <f>IF(OR(FG81=$FG$2,FG81=$FG$6),LHR5.6,"")</f>
        <v/>
      </c>
      <c r="DC81" s="6" t="str">
        <f>IF(OR(FI81=$FI$1,FI81=$FI$2,FI81=$FI$5,FI81=$FI$6,FY81&gt;0),LHR5.7,"")</f>
        <v/>
      </c>
      <c r="DD81" s="6" t="str">
        <f>IF(OR(GC81=$GC$1,GC81=$GC$2),LHR5.8,"")</f>
        <v/>
      </c>
      <c r="DE81" s="38">
        <f>IF(OR(GF81="",GF81=$GF$3,GF81=$GF$4,GF81=$GF$7,GF81=$GF$8),LHR5.9,"")</f>
        <v>0.05</v>
      </c>
      <c r="DF81" s="7" t="str">
        <f>IF(E81&lt;2009,"N/A",IF(COUNTIF(BW81:DE81,"&lt;1")=35,"5",IF(COUNTIF(BW81:CV81,"&lt;1")=26,"4",IF(COUNTIF(BW81:CJ81,"&lt;1")=14,"3",IF(COUNTIF(BW81:BZ81,"&lt;1")=4,"2","1")))))</f>
        <v>1</v>
      </c>
      <c r="DG81" s="129">
        <f>IF(DF81="N/A","N/A",IF(DF81="1",SUM(BW81:BZ81)+1,IF(DF81="2",SUM(CA81:CJ81)+2,IF(DF81="3",SUM(CK81:CV81)+3,IF(DF81="4",SUM(CW81:DE81)+4,5)))))</f>
        <v>1</v>
      </c>
      <c r="DH81" s="41" t="str">
        <f>IF(OR(EY81=$EY$1,EY81=$EY$8,EZ81&gt;0,FF81=$FF$1,FF81=$FF$2,FF81=$FF$7,FF81=$FF$8,FG81=$FG$1,FG81=$FG$2,FG81=$FG$7,FG81=$FG$8),ES2.1,"")</f>
        <v/>
      </c>
      <c r="DI81" s="6" t="str">
        <f>IF(OR(FB81=$FB$1,FB81=$FB$2,FB81=$FB$7,FB81=$FB$8,EZ81&gt;0),ES2.2,"")</f>
        <v/>
      </c>
      <c r="DJ81" s="6" t="str">
        <f>IF(OR(EY81=$EY$1,EY81=$EY$8,EZ81&gt;0,FF81=$FF$1,FF81=$FF$2,FF81=$FF$7,FF81=$FF$8,FG81=$FG$1,FG81=$FG$2,FG81=$FG$7,FG81=$FG$8),ES2.3,"")</f>
        <v/>
      </c>
      <c r="DK81" s="6" t="str">
        <f>IF(OR(EY81=$EY$1,EY81=$EY$8,EZ81&gt;0,FF81=$FF$1,FF81=$FF$2,FF81=$FF$7,FF81=$FF$8,FG81=$FG$1,FG81=$FG$2,FG81=$FG$7,FG81=$FG$8),ES2.4,"")</f>
        <v/>
      </c>
      <c r="DL81" s="40" t="str">
        <f>IF(OR(FB81=$FB$1,FB81=$FB$7,EZ81&gt;0),ES3.1,"")</f>
        <v/>
      </c>
      <c r="DM81" s="6" t="str">
        <f>IF(OR(FB81=$FB$1,FB81=$FB$2,FB81=$FB$7,FB81=$FB$8,EZ81&gt;0),ES3.2,"")</f>
        <v/>
      </c>
      <c r="DN81" s="6" t="str">
        <f>IF(OR(EZ81&gt;0,FF81=$FF$1,FF81=$FF$2,FF81=$FF$7,FF81=$FF$8,GA81=$GA$1,GA81=$GA$2,GA81=$GA$5,GA81=$GA$6),ES3.3,"")</f>
        <v/>
      </c>
      <c r="DO81" s="6" t="str">
        <f>IF(OR(EZ81&gt;0,FG81=$FG$1,FG81=$FG$2,FG81=$FG$7,FG81=$FG$8,GB81=$GB$1,GB81=$GB$2,GB81=$GB$5,GB81=$GB$6),ES3.4,"")</f>
        <v/>
      </c>
      <c r="DP81" s="6" t="str">
        <f>IF(OR(EY81=$EY$1,EY81=$EY$8,EZ81&gt;0),ES3.5,"")</f>
        <v/>
      </c>
      <c r="DQ81" s="6" t="str">
        <f>IF(OR(EZ81&gt;0,FC81=$FC$1,FC81=$FC$5),ES3.6,"")</f>
        <v/>
      </c>
      <c r="DR81" s="6" t="str">
        <f>IF(OR(GD81=$GD$1,GD81=$GD$4,EZ81&gt;0),ES3.7,"")</f>
        <v/>
      </c>
      <c r="DS81" s="6" t="str">
        <f>IF(OR(EZ81&gt;0,FF81=$FF$2,FF81=$FF$8,FE81=$FE$2,FE81=$FE$8,FI81=$FI$2,FI81=$FI$8,FG81=$FG$2,FG81=$FG$8),ES3.8,"")</f>
        <v/>
      </c>
      <c r="DT81" s="6" t="str">
        <f>IF(OR(EZ81&gt;0),ES3.9,"")</f>
        <v/>
      </c>
      <c r="DU81" s="40" t="str">
        <f>IF(OR(FB81=$FB$1,FB81=$FB$7,EZ81&gt;0),ES4.1,"")</f>
        <v/>
      </c>
      <c r="DV81" s="6" t="str">
        <f>IF(OR(EZ81&gt;0,GA81=$GA$2,GA81=$GA$6),ES4.2,"")</f>
        <v/>
      </c>
      <c r="DW81" s="6" t="str">
        <f>IF(OR(EZ81&gt;0,GB81=$GB$2,GB81=$GB$6),ES4.3,"")</f>
        <v/>
      </c>
      <c r="DX81" s="6" t="str">
        <f>IF(OR(GE81=$GE$1,GE81=$GE$2,GE81=$GE$7,GE81=$GE$8),ES4.4,"")</f>
        <v/>
      </c>
      <c r="DY81" s="6" t="str">
        <f>IF(OR(EZ81&gt;0,FF81=$FF$2,FF81=$FF$8,FE81=$FE$2,FE81=$FE$8,FI81=$FI$2,FI81=$FI$8,FG81=$FG$2,FG81=$FG$8),ES4.5,"")</f>
        <v/>
      </c>
      <c r="DZ81" s="6" t="str">
        <f>IF(OR(EZ81&gt;0,FG81=$FG$1,FG81=$FG$2,FG81=$FG$7,FG81=$FG$8),ES4.6,"")</f>
        <v/>
      </c>
      <c r="EA81" s="6" t="str">
        <f>IF(OR(FE81=$FE$1,FE81=$FE$2,FE81=$FE$7,FE81=$FE$8),ES4.7,"")</f>
        <v/>
      </c>
      <c r="EB81" s="6" t="str">
        <f>IF(OR(FM81=$FM$1,FM81=$FM$4,EZ81&gt;0),ES4.8,"")</f>
        <v/>
      </c>
      <c r="EC81" s="6" t="str">
        <f>IF(OR(GF81=$GF$2,GF81=$GF$8),ES4.9,"")</f>
        <v/>
      </c>
      <c r="ED81" s="6" t="str">
        <f>IF(OR(EO81=$EO$1,EO81=$EO$3),ES4.10,"")</f>
        <v/>
      </c>
      <c r="EE81" s="40" t="str">
        <f>IF(OR(AND(FZ81&gt;0,EY81=$EY$1), AND(FZ81&gt;0,EY81=$EY$8)),ES5.1,"")</f>
        <v/>
      </c>
      <c r="EF81" s="6" t="str">
        <f>IF(OR(GE81=$GE$1,GE81=$GE$3,GE81=$GE$7,GE81=$GE$9),ES5.2,"")</f>
        <v/>
      </c>
      <c r="EG81" s="6" t="str">
        <f>IF(OR(EZ81&gt;0,FF81=$FF$2,FF81=$FF$8,FE81=$FE$2,FE81=$FE$8,FI81=$FI$2,FI81=$FI$8,FG81=$FG$2,FG81=$FG$8),ES5.3,"")</f>
        <v/>
      </c>
      <c r="EH81" s="6" t="str">
        <f>IF(OR(FG81=$FG$2,FG81=$FG$8),ES5.4,"")</f>
        <v/>
      </c>
      <c r="EI81" s="6" t="str">
        <f>IF(OR(FI81=$FI$1,FI81=$FI$2,FI81=$FI$7,FI81=$FI$8,FY81&gt;0),ES5.5,"")</f>
        <v/>
      </c>
      <c r="EJ81" s="6" t="str">
        <f>IF(OR(GC81=$GC$1,GC81=$GC$3),ES5.6,"")</f>
        <v/>
      </c>
      <c r="EK81" s="38">
        <f>IF(OR(GF81="",GF81=$GF$3,GF81=$GF$4,GF81=$GF$5,GF81=$GF$6),ES5.7,"")</f>
        <v>0.1</v>
      </c>
      <c r="EL81" s="104" t="str">
        <f>IF(E81&lt;2010,"N/A",IF(COUNTIF(DH81:EK81,"&lt;1")=30,"5",IF(COUNTIF(DH81:ED81,"&lt;1")=23,"4",IF(COUNTIF(DH81:DT81,"&lt;1")=13,"3",IF(COUNTIF(DH81:DK81,"&lt;1")=4,"2","1")))))</f>
        <v>1</v>
      </c>
      <c r="EM81" s="129">
        <f>IF(EL81="N/A","N/A",IF(EL81="1",SUM(DH81:DK81)+1,IF(EL81="2",SUM(DL81:DT81)+2,IF(EL81="3",SUM(DU81:ED81)+3,IF(EL81="4",SUM(EE81:EK81)+4,5)))))</f>
        <v>1</v>
      </c>
      <c r="EN81" s="1"/>
      <c r="EO81" s="43"/>
      <c r="EP81" s="1"/>
      <c r="EQ81" s="1"/>
      <c r="ER81" s="43"/>
      <c r="ES81" s="1"/>
      <c r="ET81" s="1"/>
      <c r="EV81" s="44"/>
      <c r="EX81" s="42" t="s">
        <v>1</v>
      </c>
      <c r="FC81" s="44"/>
      <c r="FE81" s="1"/>
      <c r="FI81" s="44"/>
      <c r="FK81" s="1"/>
      <c r="FL81" s="1"/>
      <c r="FM81" s="1"/>
      <c r="FN81" s="1"/>
      <c r="FO81" s="1"/>
      <c r="FT81" s="1"/>
      <c r="FU81" s="1"/>
      <c r="FX81" s="44"/>
      <c r="FY81" s="1"/>
      <c r="FZ81" s="44"/>
      <c r="GA81" s="43"/>
      <c r="GB81" s="1"/>
      <c r="GC81" s="44"/>
      <c r="GF81" s="45"/>
      <c r="GG81" s="74"/>
      <c r="GH81" s="42">
        <f>COUNTIF(EO81:GF81,"*")</f>
        <v>1</v>
      </c>
    </row>
    <row r="82" spans="1:190" s="42" customFormat="1" x14ac:dyDescent="0.25">
      <c r="A82" s="42" t="e">
        <f>VLOOKUP(C82,Sheet1!$A$1:$B$65,2,)</f>
        <v>#N/A</v>
      </c>
      <c r="B82" s="46" t="s">
        <v>215</v>
      </c>
      <c r="C82" s="47" t="s">
        <v>216</v>
      </c>
      <c r="D82" s="47"/>
      <c r="E82" s="60">
        <v>2013</v>
      </c>
      <c r="F82" s="5">
        <f>IF(OR(ER82=$ER$1,ER82=$ER$2,ER82=$ER$3,ER82=$ER$6,ER82=$ER$7,ES82&gt;0,EW82&gt;0,EY82&gt;0,EU82&gt;0,EZ82&gt;0,FD82&gt;0,FF82&gt;0,FG82&gt;0,FI82&gt;0,FE82&gt;0),SM_2.1,"")</f>
        <v>0.2</v>
      </c>
      <c r="G82" s="5" t="str">
        <f>IF(OR(EO82=$EO$4,EQ82&gt;0,ER82=$ER$1, ER82=$ER$2,ER82=$ER$3,ER82=$ER$4,ES82&gt;0,EV82&gt;0,EZ82&gt;0,FD82&gt;0,FF82&gt;0,FG82&gt;0,FI82&gt;0,FE82&gt;0),SM_2.2,"")</f>
        <v/>
      </c>
      <c r="H82" s="6" t="str">
        <f>IF(OR(EO82&gt;0,EP82&gt;0,EQ82&gt;0,ER82=$ER$1,ER82=$ER$2,ER82=$ER$3,ER82=$ER$4,ER82=$ER$6,ER82=$ER$7,ES82&gt;0,ET82&gt;0,EV82&gt;0,EZ82&gt;0,FD82&gt;0,FF82&gt;0,FG82&gt;0,FI82&gt;0,FE82&gt;0),SM_2.3,"")</f>
        <v/>
      </c>
      <c r="I82" s="38">
        <f>IF(OR(ER82=$ER$1,ER82=$ER$2,ER82=$ER$3,ER82=$ER$6,ER82=$ER$7,ES82&gt;0,EW82=$EW$2,EW82=$EW$3,EW82=$EW$4,EY82&gt;0,EU82&gt;0,EZ82&gt;0,FD82&gt;0,FF82&gt;0,FG82&gt;0,FI82&gt;0,FE82&gt;0),SM_2.4,"")</f>
        <v>0.15</v>
      </c>
      <c r="J82" s="6">
        <f>IF(OR(ER82=$ER$3,EW82=$EW$2,EW82=$EW$3,EW82=$EW$4,EY82&gt;0,EU82&gt;0,EZ82&gt;0,FD82&gt;0,FF82&gt;0,FG82&gt;0,FI82&gt;0,FE82&gt;0),SM_3.1,"")</f>
        <v>0.3</v>
      </c>
      <c r="K82" s="6" t="str">
        <f>IF(OR(EZ82&gt;0,FD82&gt;0,FF82&gt;0,FG82&gt;0,FI82&gt;0,FE82&gt;0),SM_3.2,"")</f>
        <v/>
      </c>
      <c r="L82" s="38">
        <f>IF(OR(ER82=$ER$1,ER82=$ER$3,ER82=$ER$6,ER82=$ER$7,EV82&gt;0,EW82=$EW$2,EW82=$EW$3,EW82=$EW$4,EY82&gt;0,EU82&gt;0,EZ82&gt;0,FD82&gt;0,FF82&gt;0,FG82&gt;0,FI82&gt;0,FE82&gt;0),SM_3.3,"")</f>
        <v>0.4</v>
      </c>
      <c r="M82" s="6" t="str">
        <f>IF(OR(ES82&gt;0,EU82&gt;1),SM_4.1,"")</f>
        <v/>
      </c>
      <c r="N82" s="6" t="str">
        <f>IF(OR(EZ82&gt;0,FD82=$FD$2,FF82=$FF$2,FF82=$FF$4,FF82=$FF$6,FF82=$FF$8,FG82&gt;0,FI82&gt;0,FE82&gt;0),SM_4.2,"")</f>
        <v/>
      </c>
      <c r="O82" s="6" t="str">
        <f>IF(OR(EZ82&gt;0,FD82=$FD$2,FE82=$FE$2,FE82=$FE$4,FE82=$FE$6,FE82=$FE$8,FF82=$FF$2,FF82=$FF$4,FF82=$FF$6,FF82=$FF$8,FG82=$FG$2,FG82=$FG$4,FG82=$FG$6,FG82=$FG$8,FI82=$FI$2,FI82=$FI$4,FI82=$FI$6,FI82=$FI$8),SM_4.3,"")</f>
        <v/>
      </c>
      <c r="P82" s="6" t="str">
        <f>IF(OR(FD82&gt;0,FI82&gt;0),SM_4.4,"")</f>
        <v/>
      </c>
      <c r="Q82" s="38" t="str">
        <f>IF(OR(FQ82=$FQ$2,FQ82=$FQ$1),SM_4.5,"")</f>
        <v/>
      </c>
      <c r="R82" s="6" t="str">
        <f>IF(OR(ET82&gt;0),SM_5.1,"")</f>
        <v/>
      </c>
      <c r="S82" s="6" t="str">
        <f>IF(OR(FB82&gt;0),SM_5.2,"")</f>
        <v/>
      </c>
      <c r="T82" s="6" t="str">
        <f>IF(OR(FR82=$FR$1,FR82=$FR$2),SM_5.3,"")</f>
        <v/>
      </c>
      <c r="U82" s="38" t="str">
        <f>IF(OR(FY82&gt;0),SM_5.4,"")</f>
        <v/>
      </c>
      <c r="V82" s="94" t="str">
        <f>IF(COUNTIF(F82:U82,"&lt;1")=16,"5",IF(COUNTIF(F82:Q82,"&lt;1")=12,"4",IF(COUNTIF(F82:L82,"&lt;1")=7,"3",IF(COUNTIF(F82:I82,"&lt;1")=4,"2","1"))))</f>
        <v>1</v>
      </c>
      <c r="W82" s="129">
        <f>IF(V82="1",SUM(F82:I82)+1,IF(V82="2",SUM(J82:L82)+2,IF(V82="3",SUM(M82:Q82)+3,IF(V82="4",SUM(R82:U82)+4,5))))</f>
        <v>1.35</v>
      </c>
      <c r="X82" s="5" t="str">
        <f>IF(OR(EO82&gt;0,EP82&gt;0,EQ82&gt;0,ER82=$ER$1,ER82=$ER$2,ER82=$ER$3,ER82=$ER$4,ER82=$ER$6,ER82=$ER$7,ER82=$ER$8,ES82&gt;0,ET82&gt;0,EV82&gt;0,EZ82&gt;0,FD82&gt;0,FF82&gt;0,FG82&gt;0,FI82&gt;0,FE82&gt;0),SS_2.1,"")</f>
        <v/>
      </c>
      <c r="Y82" s="5">
        <f>IF(OR(EO82=$EO$1,ER82=$ER$1,ER82=$ER$6,ER82=$ER$7,ER82=$ER$8,FJ82&gt;0),SS_2.2,"")</f>
        <v>0.3</v>
      </c>
      <c r="Z82" s="38">
        <f>IF(OR(FJ82&gt;0,FO82&gt;0),SS_2.3,"")</f>
        <v>0.5</v>
      </c>
      <c r="AA82" s="5" t="str">
        <f>IF(OR(FN82&gt;0,FJ82=$FJ$2,FJ82=$FJ$3),SS_3.1,"")</f>
        <v/>
      </c>
      <c r="AB82" s="6" t="str">
        <f>IF(OR(FK82&gt;0),SS_3.2,"")</f>
        <v/>
      </c>
      <c r="AC82" s="38" t="str">
        <f>IF(OR(ES82&gt;0,ER82=$ER$1,ER82=$ER$4,ER82=$ER$8,FL82&gt;0),SS_3.3,"")</f>
        <v/>
      </c>
      <c r="AD82" s="6" t="str">
        <f>IF(AND(FK82&gt;0,FJ82=$FJ$2,FJ82=$FJ$3),SS_4.1,"")</f>
        <v/>
      </c>
      <c r="AE82" s="6" t="str">
        <f>IF(OR(FJ82=$FJ$2,FJ82=$FJ$3,EZ82&gt;0,FN82&gt;0),SS_4.2,"")</f>
        <v/>
      </c>
      <c r="AF82" s="6">
        <f>IF(OR(EU82&gt;0,EW82=$EW$2,EW82=$EW$3,EW82=$EW$4,EY82&gt;0,EZ82&gt;0),SS_4.3,"")</f>
        <v>0.2</v>
      </c>
      <c r="AG82" s="6" t="str">
        <f>IF(OR(FJ82=$FJ$3,FQ82&gt;0,EZ82&gt;0),SS_4.4,"")</f>
        <v/>
      </c>
      <c r="AH82" s="6" t="str">
        <f>IF(OR(FE82&gt;0,FF82&gt;0,FG82&gt;0,FD82&gt;0,EZ82&gt;0,FI82&gt;0),SS_4.5,"")</f>
        <v/>
      </c>
      <c r="AI82" s="38" t="str">
        <f>IF(OR(EV82&gt;0,FZ82&gt;0,FH82&gt;0,FD82&gt;0,FI82&gt;0),SS_4.6,"")</f>
        <v/>
      </c>
      <c r="AJ82" s="5" t="str">
        <f>IF(OR(FK82=$FK$3,FZ82=$FZ$1),SS_5.1,"")</f>
        <v/>
      </c>
      <c r="AK82" s="6" t="str">
        <f>IF(OR(FZ82=$FZ$1,FZ82=$FZ$2,FZ82=$FZ$4,FZ82=$FZ$5,FZ82=$FZ$7),SS_5.2,"")</f>
        <v/>
      </c>
      <c r="AL82" s="6" t="str">
        <f>IF(OR(FZ82=$FZ$4,FY82&gt;0,ER82=$ER$8),SS_5.3,"")</f>
        <v/>
      </c>
      <c r="AM82" s="6" t="str">
        <f>IF(FP82&gt;0,SS_5.4,"")</f>
        <v/>
      </c>
      <c r="AN82" s="94" t="str">
        <f>IF(COUNTIF(X82:AM82,"&lt;1")=16,"5",IF(COUNTIF(X82:AI82,"&lt;1")=12,"4",IF(COUNTIF(X82:AC82,"&lt;1")=6,"3",IF(COUNTIF(X82:Z82,"&lt;1")=3,"2","1"))))</f>
        <v>1</v>
      </c>
      <c r="AO82" s="129">
        <f>IF(AN82="1",SUM(X82:Z82)+1,IF(AN82="2",SUM(AA82:AC82)+2,IF(AN82="3",SUM(AD82:AI82)+3,IF(AN82="4",SUM(AJ82:AM82)+4,5))))</f>
        <v>1.8</v>
      </c>
      <c r="AP82" s="5" t="str">
        <f>IF(OR(ES82&gt;0,ER82=$ER$1,EO82&gt;0,EP82&gt;0,EQ82&gt;0,EU82&gt;0,EV82&gt;0,FV82&gt;0,FD82&gt;0),CM2.1,"")</f>
        <v/>
      </c>
      <c r="AQ82" s="6" t="str">
        <f>IF(OR(ES82&gt;0,ER82=$ER$1,ER82=$ER$5,ER82=$ER$3,ER82=$ER$8,ER82=$ER$9,FS82=$FS$3,FS82=$FS$4),CM2.2,"")</f>
        <v/>
      </c>
      <c r="AR82" s="6" t="str">
        <f>IF(OR(ES82&gt;0,ER82&gt;0,FV82&gt;0),CM2.3,"")</f>
        <v/>
      </c>
      <c r="AS82" s="38" t="str">
        <f>IF(OR(ES82&gt;0,ER82=$ER$1,ER82=$ER$3,ER82=$ER$8,ER82=$ER$9,FT82&gt;0),CM2.4,"")</f>
        <v/>
      </c>
      <c r="AT82" s="6" t="str">
        <f>IF(OR(FS82&gt;0),CM3.1,"")</f>
        <v/>
      </c>
      <c r="AU82" s="6" t="str">
        <f>IF(ER82=$ER$9,CM3.2,"")</f>
        <v/>
      </c>
      <c r="AV82" s="6" t="str">
        <f>IF(OR(FS82=$FS$3,FS82=$FS$4),CM3.3,"")</f>
        <v/>
      </c>
      <c r="AW82" s="6" t="str">
        <f>IF(OR(FQ82=$FQ$1,FQ82=$FQ$4,FR82=$FR$1,FR82=$FR$4),CM3.4,"")</f>
        <v/>
      </c>
      <c r="AX82" s="38" t="str">
        <f>IF(OR(FZ82=$FZ$1,FZ82=$FZ$2,FT82=$FT$3,FT82=$FT$2),CM3.5,"")</f>
        <v/>
      </c>
      <c r="AY82" s="6" t="str">
        <f>IF(OR(FS82&gt;0),CM4.1,"")</f>
        <v/>
      </c>
      <c r="AZ82" s="6" t="str">
        <f>IF(OR(FV82=$FV$2),CM4.2,"")</f>
        <v/>
      </c>
      <c r="BA82" s="38" t="str">
        <f>IF(OR(FZ82&gt;0,FT82=$FT$3),CM4.3,"")</f>
        <v/>
      </c>
      <c r="BB82" s="6" t="str">
        <f>IF(OR(FT82=$FT$3,FV82=$FV$3),CM5.1,"")</f>
        <v/>
      </c>
      <c r="BC82" s="6" t="str">
        <f>IF(OR(AND(FX82&gt;0,FQ82=$FQ$4), AND(FX82&gt;0,FQ82=$FQ$1)),CM5.2,"")</f>
        <v/>
      </c>
      <c r="BD82" s="6" t="str">
        <f>IF(OR(FZ82&gt;0),CM5.3,"")</f>
        <v/>
      </c>
      <c r="BE82" s="38" t="str">
        <f>IF(FU82=$FU$2,CM5.4,"")</f>
        <v/>
      </c>
      <c r="BF82" s="94" t="str">
        <f>IF(COUNTIF(AP82:BE82,"&lt;1")=16,"5",IF(COUNTIF(AP82:BA82,"&lt;1")=12,"4",IF(COUNTIF(AP82:AX82,"&lt;1")=9,"3",IF(COUNTIF(AP82:AS82,"&lt;1")=4,"2","1"))))</f>
        <v>1</v>
      </c>
      <c r="BG82" s="129">
        <f>IF(BF82="1",SUM(AP82:AS82)+1,IF(BF82="2",SUM(AT82:AX82)+2,IF(BF82="3",SUM(AY82:BA82)+3,IF(BF82="4",SUM(BB82:BE82)+4,5))))</f>
        <v>1</v>
      </c>
      <c r="BH82" s="5">
        <f>IF(OR(ER82=$ER$1,ER82=$ER$6,ER82=$ER$7,ER82=$ER$9,ES82&gt;0,EX82&gt;0,FD82&gt;0,FZ82&gt;0,EW82&gt;0,EY82&gt;0,EZ82&gt;0,EV82&gt;0,EU82&gt;0,FE82&gt;0,FF82&gt;0,FG82&gt;0,FI82&gt;0),SRM2.1,"")</f>
        <v>0.4</v>
      </c>
      <c r="BI82" s="5">
        <f>IF(OR(FD82&gt;0,FZ82&gt;0,ER82=$ER$7,EW82&gt;0,EX82&gt;0,EY82&gt;0,EZ82&gt;0,FE82&gt;0,FF82&gt;0,FG82&gt;0,FI82&gt;0),SRM2.2,"")</f>
        <v>0.4</v>
      </c>
      <c r="BJ82" s="6">
        <f>IF(OR(FX82&gt;0,FZ82&gt;0),SRM2.3,"")</f>
        <v>0</v>
      </c>
      <c r="BK82" s="6" t="str">
        <f>IF(OR(FF82&gt;0,FD82&gt;0,FE82&gt;0,FZ82&gt;0,FG82&gt;0,FI82&gt;0),SRM2.4,"")</f>
        <v/>
      </c>
      <c r="BL82" s="39" t="str">
        <f>IF(OR(FD82&gt;0,FZ82&gt;0,ER82=$ER$7,FE82&gt;0,FF82&gt;0,FG82&gt;0,FI82&gt;0,FP82&gt;0),SRM3.1,"")</f>
        <v/>
      </c>
      <c r="BM82" s="6">
        <f>IF(OR(FD82&gt;0,FZ82&gt;0,ER82=$ER$7,EW82=$EW$2,EW82=$EW$3,EW82=$EW$4,EX82&gt;0,EY82&gt;0,EZ82&gt;0,FE82&gt;0,FF82&gt;0,FG82&gt;0,FI82&gt;0),SRM3.2,"")</f>
        <v>0.5</v>
      </c>
      <c r="BN82" s="6" t="str">
        <f>IF(OR(FP82&gt;0,FZ82&gt;0),SRM3.3,"")</f>
        <v/>
      </c>
      <c r="BO82" s="40" t="str">
        <f>IF(OR(FZ82&gt;1),SRM4.1,"")</f>
        <v/>
      </c>
      <c r="BP82" s="6" t="str">
        <f>IF(OR(ER82=$ER$8,ER82=$ER$9,EV82&gt;0,FQ82&gt;0,FR82&gt;0),SRM4.2,"")</f>
        <v/>
      </c>
      <c r="BQ82" s="6" t="str">
        <f>IF(OR(FW82&gt;0),SRM4.3,"")</f>
        <v/>
      </c>
      <c r="BR82" s="40" t="str">
        <f>IF(OR(GD82&gt;0,GE82&gt;0),SRM5.1,"")</f>
        <v/>
      </c>
      <c r="BS82" s="6" t="str">
        <f>IF(OR(ER82=$ER$8,ER82=$ER$9,FZ82&gt;0),SRM5.2,"")</f>
        <v/>
      </c>
      <c r="BT82" s="6" t="str">
        <f>IF(OR(ER82=$ER$8,ER82=$ER$9,FY82&gt;0,FZ82&gt;0),SRM5.3,"")</f>
        <v/>
      </c>
      <c r="BU82" s="94" t="str">
        <f>IF(COUNTIF(BH82:BT82,"&lt;1")=13,"5",IF(COUNTIF(BH82:BQ82,"&lt;1")=10,"4",IF(COUNTIF(BH82:BN82,"&lt;1")=7,"3",IF(COUNTIF(BH82:BK82,"&lt;1")=4,"2","1"))))</f>
        <v>1</v>
      </c>
      <c r="BV82" s="129">
        <f>IF(BU82="1",SUM(BH82:BK82)+1,IF(BU82="2",SUM(BL82:BN82)+2,IF(BU82="3",SUM(BO82:BQ82)+3,IF(BU82="4",SUM(BR82:BT82)+4,5))))</f>
        <v>1.8</v>
      </c>
      <c r="BW82" s="41">
        <f>IF(OR(EY82=$EY$1,EY82=$EY$4,EY82=$EY$5,EY82=$EY$6,EY82=$EY$7,EZ82&gt;0,FF82=$FF$1,FF82=$FF$2,FF82=$FF$5,FF82=$FF$6,FG82=$FG$1,FG82=$FG$2,FG82=$FG$5,FG82=$FG$6),LHR2.1,"")</f>
        <v>0.4</v>
      </c>
      <c r="BX82" s="6" t="str">
        <f>IF(OR(FB82=$FB$1,FB82=$FB$2,FB82=$FB$5,FB82=$FB$6,EZ82&gt;0),LHR2.2,"")</f>
        <v/>
      </c>
      <c r="BY82" s="6">
        <f>IF(OR(EY82=$EY$1,EY82=$EY$4,EY82=$EY$5,EY82=$EY$6,EY82=$EY$7,EZ82&gt;0,FF82=$FF$1,FF82=$FF$2,FF82=$FF$5,FF82=$FF$6,FG82=$FG$1,FG82=$FG$2,FG82=$FG$5,FG82=$FG$6),LHR2.3,"")</f>
        <v>0.25</v>
      </c>
      <c r="BZ82" s="6">
        <f>IF(OR(EY82=$EY$1,EY82=$EY$4,EY82=$EY$5,EY82=$EY$6,EY82=$EY$7,EZ82&gt;0,FF82=$FF$1,FF82=$FF$2,FF82=$FF$5,FF82=$FF$6,FG82=$FG$1,FG82=$FG$2,FG82=$FG$5,FG82=$FG$6),LHR2.4,"")</f>
        <v>0.25</v>
      </c>
      <c r="CA82" s="40">
        <f>IF(OR(EY82=$EY$1,EY82=$EY$5,EY82=$EY$6,EY82=$EY$7,EZ82&gt;0,FF82=$FF$1,FF82=$FF$2,FF82=$FF$5,FF82=$FF$6,FG82=$FG$1,FG82=$FG$2,FG82=$FG$5,FG82=$FG$6),LHR3.1,"")</f>
        <v>0.25</v>
      </c>
      <c r="CB82" s="6" t="str">
        <f>IF(OR(FB82=$FB$1,FB82=$FB$5,EZ82&gt;0),LHR3.2,"")</f>
        <v/>
      </c>
      <c r="CC82" s="6" t="str">
        <f>IF(OR(FB82=$FB$1,FB82=$FB$2,FB82=$FB$5,FB82=$FB$6,EZ82&gt;0),LHR3.3,"")</f>
        <v/>
      </c>
      <c r="CD82" s="6" t="str">
        <f>IF(OR(EZ82&gt;0,GA82=$GA$1,FF82=$FF$5,FF82=$FF$6,FF82=$FF$1,FF82=$FF$2,GA82=$GA$2,GA82=$GA$3,GA82=$GA$4),LHR3.4,"")</f>
        <v/>
      </c>
      <c r="CE82" s="6" t="str">
        <f>IF(OR(EZ82&gt;0,GB82=$GB$1,FG82=$FG$5,FG82=$FG$6,FG82=$FG$1,FG82=$FG$2,GB82=$GB$2,GB82=$GB$3,GB82=$GB$4),LHR3.5,"")</f>
        <v/>
      </c>
      <c r="CF82" s="6">
        <f>IF(OR(EY82=$EY$1,EY82=$EY$4,EY82=$EY$5,EY82=$EY$6,EY82=$EY$7,EZ82&gt;0),LHR3.6,"")</f>
        <v>0.05</v>
      </c>
      <c r="CG82" s="6" t="str">
        <f>IF(OR(EZ82&gt;0,FC82=$FC$1,FC82=$FC$2,FC82=$FC$3,FC82=$FC$4),LHR3.7,"")</f>
        <v/>
      </c>
      <c r="CH82" s="6" t="str">
        <f>IF(OR(GD82=$GD$1,GD82=$GD$3,EZ82&gt;0),LHR3.8,"")</f>
        <v/>
      </c>
      <c r="CI82" s="6" t="str">
        <f>IF(OR(EZ82&gt;0,FF82=$FF$2,FF82=$FF$6,FE82=$FE$2,FE82=$FE$6,FI82=$FI$2,FI82=$FI$6,FG82=$FG$2,FG82=$FG$6),LHR3.9,"")</f>
        <v/>
      </c>
      <c r="CJ82" s="6" t="str">
        <f>IF(OR(EZ82&gt;0,FA82&gt;0),LHR3.10,"")</f>
        <v/>
      </c>
      <c r="CK82" s="40">
        <f>IF(OR(EY82=$EY$1,EY82=$EY$6,EY82=$EY$7,EZ82&gt;0,FF82=$FF$1,FF82=$FF$2,FF82=$FF$5,FF82=$FF$6,FG82=$FG$1,FG82=$FG$2,FG82=$FG$5,FG82=$FG$6),LHR4.1,"")</f>
        <v>0.15</v>
      </c>
      <c r="CL82" s="6" t="str">
        <f>IF(OR(FB82=$FB$1,FB82=$FB$5,EZ82&gt;0),LHR4.2,"")</f>
        <v/>
      </c>
      <c r="CM82" s="6" t="str">
        <f>IF(OR(EZ82&gt;0,GA82=$GA$2,GA82=$GA$4),LHR4.3,"")</f>
        <v/>
      </c>
      <c r="CN82" s="6" t="str">
        <f>IF(OR(EZ82&gt;0,GB82=$GB$2,GB82=$GB$4),LHR4.4,"")</f>
        <v/>
      </c>
      <c r="CO82" s="6" t="str">
        <f>IF(OR(EZ82&gt;0,FC82=$FC$1,FC82=$FC$3,FC82=$FC$4),LHR4.5,"")</f>
        <v/>
      </c>
      <c r="CP82" s="6" t="str">
        <f>IF(OR(GE82=$GE$1,GE82=$GE$2,GE82=$GE$4,GE82=$GE$5),LHR4.6,"")</f>
        <v/>
      </c>
      <c r="CQ82" s="6" t="str">
        <f>IF(OR(EZ82&gt;0,FF82=$FF$2,FF82=$FF$6,FE82=$FE$2,FE82=$FE$6,FI82=$FI$2,FI82=$FI$6,FG82=$FG$2,FG82=$FG$6),LHR4.7,"")</f>
        <v/>
      </c>
      <c r="CR82" s="6" t="str">
        <f>IF(OR(EZ82&gt;0,FG82=$FG$1,FG82=$FG$2,FG82=$FG$5,FG82=$FG$6),LHR4.8,"")</f>
        <v/>
      </c>
      <c r="CS82" s="6" t="str">
        <f>IF(OR(FE82=$FE$1,FE82=$FE$2,FE82=$FE$5,FE82=$FE$6),LHR4.9,"")</f>
        <v/>
      </c>
      <c r="CT82" s="6" t="str">
        <f>IF(OR(FM82=$FM$1,FM82=$FM$3,EZ82&gt;0),LHR4.10,"")</f>
        <v/>
      </c>
      <c r="CU82" s="6" t="str">
        <f>IF(OR(GF82=$GF$2,GF82=$GF$6),LHR4.11,"")</f>
        <v/>
      </c>
      <c r="CV82" s="6" t="str">
        <f>IF(OR(EO82=$EO$1,EO82=$EO$3),LHR4.12,"")</f>
        <v/>
      </c>
      <c r="CW82" s="40">
        <f>IF(OR(EY82=$EY$1,EY82=$EY$7,EZ82&gt;0,FF82=$FF$1,FF82=$FF$2,FF82=$FF$5,FF82=$FF$6,FG82=$FG$1,FG82=$FG$2,FG82=$FG$5,FG82=$FG$6),LHR5.1,"")</f>
        <v>0.25</v>
      </c>
      <c r="CX82" s="6" t="str">
        <f>IF(AND(FZ82&gt;0,OR(EY82=$EY$1,EY82=$EY$4,EY82=$EY$5,EY82=$EY$6,EY82=$EY$7)),LHR5.2,"")</f>
        <v/>
      </c>
      <c r="CY82" s="6" t="str">
        <f>IF(OR(EZ82&gt;0,FC82=$FC$1,FC82=$FC$4),LHR5.3,"")</f>
        <v/>
      </c>
      <c r="CZ82" s="6" t="str">
        <f>IF(OR(GE82=$GE$1,GE82=$GE$3,GE82=$GE$4,GE82=$GE$6),LHR5.4,"")</f>
        <v/>
      </c>
      <c r="DA82" s="6" t="str">
        <f>IF(OR(EZ82&gt;0,FF82=$FF$2,FF82=$FF$6,FE82=$FE$2,FE82=$FE$6,FI82=$FI$2,FI82=$FI$6,FG82=$FG$2,FG82=$FG$6),LHR5.5,"")</f>
        <v/>
      </c>
      <c r="DB82" s="6" t="str">
        <f>IF(OR(FG82=$FG$2,FG82=$FG$6),LHR5.6,"")</f>
        <v/>
      </c>
      <c r="DC82" s="6" t="str">
        <f>IF(OR(FI82=$FI$1,FI82=$FI$2,FI82=$FI$5,FI82=$FI$6,FY82&gt;0),LHR5.7,"")</f>
        <v/>
      </c>
      <c r="DD82" s="6" t="str">
        <f>IF(OR(GC82=$GC$1,GC82=$GC$2),LHR5.8,"")</f>
        <v/>
      </c>
      <c r="DE82" s="38">
        <f>IF(OR(GF82="",GF82=$GF$3,GF82=$GF$4,GF82=$GF$7,GF82=$GF$8),LHR5.9,"")</f>
        <v>0.05</v>
      </c>
      <c r="DF82" s="7" t="str">
        <f>IF(E82&lt;2009,"N/A",IF(COUNTIF(BW82:DE82,"&lt;1")=35,"5",IF(COUNTIF(BW82:CV82,"&lt;1")=26,"4",IF(COUNTIF(BW82:CJ82,"&lt;1")=14,"3",IF(COUNTIF(BW82:BZ82,"&lt;1")=4,"2","1")))))</f>
        <v>1</v>
      </c>
      <c r="DG82" s="129">
        <f>IF(DF82="N/A","N/A",IF(DF82="1",SUM(BW82:BZ82)+1,IF(DF82="2",SUM(CA82:CJ82)+2,IF(DF82="3",SUM(CK82:CV82)+3,IF(DF82="4",SUM(CW82:DE82)+4,5)))))</f>
        <v>1.9</v>
      </c>
      <c r="DH82" s="41">
        <f>IF(OR(EY82=$EY$1,EY82=$EY$8,EZ82&gt;0,FF82=$FF$1,FF82=$FF$2,FF82=$FF$7,FF82=$FF$8,FG82=$FG$1,FG82=$FG$2,FG82=$FG$7,FG82=$FG$8),ES2.1,"")</f>
        <v>0.4</v>
      </c>
      <c r="DI82" s="6" t="str">
        <f>IF(OR(FB82=$FB$1,FB82=$FB$2,FB82=$FB$7,FB82=$FB$8,EZ82&gt;0),ES2.2,"")</f>
        <v/>
      </c>
      <c r="DJ82" s="6">
        <f>IF(OR(EY82=$EY$1,EY82=$EY$8,EZ82&gt;0,FF82=$FF$1,FF82=$FF$2,FF82=$FF$7,FF82=$FF$8,FG82=$FG$1,FG82=$FG$2,FG82=$FG$7,FG82=$FG$8),ES2.3,"")</f>
        <v>0.25</v>
      </c>
      <c r="DK82" s="6">
        <f>IF(OR(EY82=$EY$1,EY82=$EY$8,EZ82&gt;0,FF82=$FF$1,FF82=$FF$2,FF82=$FF$7,FF82=$FF$8,FG82=$FG$1,FG82=$FG$2,FG82=$FG$7,FG82=$FG$8),ES2.4,"")</f>
        <v>0.25</v>
      </c>
      <c r="DL82" s="40" t="str">
        <f>IF(OR(FB82=$FB$1,FB82=$FB$7,EZ82&gt;0),ES3.1,"")</f>
        <v/>
      </c>
      <c r="DM82" s="6" t="str">
        <f>IF(OR(FB82=$FB$1,FB82=$FB$2,FB82=$FB$7,FB82=$FB$8,EZ82&gt;0),ES3.2,"")</f>
        <v/>
      </c>
      <c r="DN82" s="6" t="str">
        <f>IF(OR(EZ82&gt;0,FF82=$FF$1,FF82=$FF$2,FF82=$FF$7,FF82=$FF$8,GA82=$GA$1,GA82=$GA$2,GA82=$GA$5,GA82=$GA$6),ES3.3,"")</f>
        <v/>
      </c>
      <c r="DO82" s="6" t="str">
        <f>IF(OR(EZ82&gt;0,FG82=$FG$1,FG82=$FG$2,FG82=$FG$7,FG82=$FG$8,GB82=$GB$1,GB82=$GB$2,GB82=$GB$5,GB82=$GB$6),ES3.4,"")</f>
        <v/>
      </c>
      <c r="DP82" s="6">
        <f>IF(OR(EY82=$EY$1,EY82=$EY$8,EZ82&gt;0),ES3.5,"")</f>
        <v>0.25</v>
      </c>
      <c r="DQ82" s="6" t="str">
        <f>IF(OR(EZ82&gt;0,FC82=$FC$1,FC82=$FC$5),ES3.6,"")</f>
        <v/>
      </c>
      <c r="DR82" s="6" t="str">
        <f>IF(OR(GD82=$GD$1,GD82=$GD$4,EZ82&gt;0),ES3.7,"")</f>
        <v/>
      </c>
      <c r="DS82" s="6" t="str">
        <f>IF(OR(EZ82&gt;0,FF82=$FF$2,FF82=$FF$8,FE82=$FE$2,FE82=$FE$8,FI82=$FI$2,FI82=$FI$8,FG82=$FG$2,FG82=$FG$8),ES3.8,"")</f>
        <v/>
      </c>
      <c r="DT82" s="6" t="str">
        <f>IF(OR(EZ82&gt;0),ES3.9,"")</f>
        <v/>
      </c>
      <c r="DU82" s="40" t="str">
        <f>IF(OR(FB82=$FB$1,FB82=$FB$7,EZ82&gt;0),ES4.1,"")</f>
        <v/>
      </c>
      <c r="DV82" s="6" t="str">
        <f>IF(OR(EZ82&gt;0,GA82=$GA$2,GA82=$GA$6),ES4.2,"")</f>
        <v/>
      </c>
      <c r="DW82" s="6" t="str">
        <f>IF(OR(EZ82&gt;0,GB82=$GB$2,GB82=$GB$6),ES4.3,"")</f>
        <v/>
      </c>
      <c r="DX82" s="6" t="str">
        <f>IF(OR(GE82=$GE$1,GE82=$GE$2,GE82=$GE$7,GE82=$GE$8),ES4.4,"")</f>
        <v/>
      </c>
      <c r="DY82" s="6" t="str">
        <f>IF(OR(EZ82&gt;0,FF82=$FF$2,FF82=$FF$8,FE82=$FE$2,FE82=$FE$8,FI82=$FI$2,FI82=$FI$8,FG82=$FG$2,FG82=$FG$8),ES4.5,"")</f>
        <v/>
      </c>
      <c r="DZ82" s="6" t="str">
        <f>IF(OR(EZ82&gt;0,FG82=$FG$1,FG82=$FG$2,FG82=$FG$7,FG82=$FG$8),ES4.6,"")</f>
        <v/>
      </c>
      <c r="EA82" s="6" t="str">
        <f>IF(OR(FE82=$FE$1,FE82=$FE$2,FE82=$FE$7,FE82=$FE$8),ES4.7,"")</f>
        <v/>
      </c>
      <c r="EB82" s="6" t="str">
        <f>IF(OR(FM82=$FM$1,FM82=$FM$4,EZ82&gt;0),ES4.8,"")</f>
        <v/>
      </c>
      <c r="EC82" s="6" t="str">
        <f>IF(OR(GF82=$GF$2,GF82=$GF$8),ES4.9,"")</f>
        <v/>
      </c>
      <c r="ED82" s="6" t="str">
        <f>IF(OR(EO82=$EO$1,EO82=$EO$3),ES4.10,"")</f>
        <v/>
      </c>
      <c r="EE82" s="40" t="str">
        <f>IF(OR(AND(FZ82&gt;0,EY82=$EY$1), AND(FZ82&gt;0,EY82=$EY$8)),ES5.1,"")</f>
        <v/>
      </c>
      <c r="EF82" s="6" t="str">
        <f>IF(OR(GE82=$GE$1,GE82=$GE$3,GE82=$GE$7,GE82=$GE$9),ES5.2,"")</f>
        <v/>
      </c>
      <c r="EG82" s="6" t="str">
        <f>IF(OR(EZ82&gt;0,FF82=$FF$2,FF82=$FF$8,FE82=$FE$2,FE82=$FE$8,FI82=$FI$2,FI82=$FI$8,FG82=$FG$2,FG82=$FG$8),ES5.3,"")</f>
        <v/>
      </c>
      <c r="EH82" s="6" t="str">
        <f>IF(OR(FG82=$FG$2,FG82=$FG$8),ES5.4,"")</f>
        <v/>
      </c>
      <c r="EI82" s="6" t="str">
        <f>IF(OR(FI82=$FI$1,FI82=$FI$2,FI82=$FI$7,FI82=$FI$8,FY82&gt;0),ES5.5,"")</f>
        <v/>
      </c>
      <c r="EJ82" s="6" t="str">
        <f>IF(OR(GC82=$GC$1,GC82=$GC$3),ES5.6,"")</f>
        <v/>
      </c>
      <c r="EK82" s="38">
        <f>IF(OR(GF82="",GF82=$GF$3,GF82=$GF$4,GF82=$GF$5,GF82=$GF$6),ES5.7,"")</f>
        <v>0.1</v>
      </c>
      <c r="EL82" s="104" t="str">
        <f>IF(E82&lt;2010,"N/A",IF(COUNTIF(DH82:EK82,"&lt;1")=30,"5",IF(COUNTIF(DH82:ED82,"&lt;1")=23,"4",IF(COUNTIF(DH82:DT82,"&lt;1")=13,"3",IF(COUNTIF(DH82:DK82,"&lt;1")=4,"2","1")))))</f>
        <v>1</v>
      </c>
      <c r="EM82" s="129">
        <f>IF(EL82="N/A","N/A",IF(EL82="1",SUM(DH82:DK82)+1,IF(EL82="2",SUM(DL82:DT82)+2,IF(EL82="3",SUM(DU82:ED82)+3,IF(EL82="4",SUM(EE82:EK82)+4,5)))))</f>
        <v>1.9</v>
      </c>
      <c r="EN82" s="1"/>
      <c r="EO82" s="43"/>
      <c r="EP82" s="1"/>
      <c r="EQ82" s="1"/>
      <c r="ER82" s="43"/>
      <c r="ES82" s="1"/>
      <c r="ET82" s="1"/>
      <c r="EV82" s="44"/>
      <c r="EX82" s="42" t="s">
        <v>1</v>
      </c>
      <c r="EY82" s="42" t="s">
        <v>5</v>
      </c>
      <c r="FC82" s="44"/>
      <c r="FE82" s="1"/>
      <c r="FI82" s="44"/>
      <c r="FJ82" s="42" t="s">
        <v>9</v>
      </c>
      <c r="FK82" s="1"/>
      <c r="FL82" s="1"/>
      <c r="FM82" s="1"/>
      <c r="FN82" s="1"/>
      <c r="FO82" s="1"/>
      <c r="FT82" s="1"/>
      <c r="FU82" s="1"/>
      <c r="FX82" s="44" t="s">
        <v>1</v>
      </c>
      <c r="FY82" s="1"/>
      <c r="FZ82" s="44"/>
      <c r="GA82" s="43"/>
      <c r="GB82" s="1"/>
      <c r="GC82" s="44"/>
      <c r="GF82" s="45"/>
      <c r="GG82" s="74"/>
      <c r="GH82" s="42">
        <f>COUNTIF(EO82:GF82,"*")</f>
        <v>4</v>
      </c>
    </row>
    <row r="83" spans="1:190" s="42" customFormat="1" x14ac:dyDescent="0.25">
      <c r="A83" s="42" t="e">
        <f>VLOOKUP(C83,Sheet1!$A$1:$B$65,2,)</f>
        <v>#N/A</v>
      </c>
      <c r="B83" s="46" t="s">
        <v>355</v>
      </c>
      <c r="C83" s="47" t="s">
        <v>356</v>
      </c>
      <c r="D83" s="47"/>
      <c r="E83" s="61">
        <v>2013</v>
      </c>
      <c r="F83" s="5">
        <f>IF(OR(ER83=$ER$1,ER83=$ER$2,ER83=$ER$3,ER83=$ER$6,ER83=$ER$7,ES83&gt;0,EW83&gt;0,EY83&gt;0,EU83&gt;0,EZ83&gt;0,FD83&gt;0,FF83&gt;0,FG83&gt;0,FI83&gt;0,FE83&gt;0),SM_2.1,"")</f>
        <v>0.2</v>
      </c>
      <c r="G83" s="5">
        <f>IF(OR(EO83=$EO$4,EQ83&gt;0,ER83=$ER$1, ER83=$ER$2,ER83=$ER$3,ER83=$ER$4,ES83&gt;0,EV83&gt;0,EZ83&gt;0,FD83&gt;0,FF83&gt;0,FG83&gt;0,FI83&gt;0,FE83&gt;0),SM_2.2,"")</f>
        <v>0.35</v>
      </c>
      <c r="H83" s="6">
        <f>IF(OR(EO83&gt;0,EP83&gt;0,EQ83&gt;0,ER83=$ER$1,ER83=$ER$2,ER83=$ER$3,ER83=$ER$4,ER83=$ER$6,ER83=$ER$7,ES83&gt;0,ET83&gt;0,EV83&gt;0,EZ83&gt;0,FD83&gt;0,FF83&gt;0,FG83&gt;0,FI83&gt;0,FE83&gt;0),SM_2.3,"")</f>
        <v>0.3</v>
      </c>
      <c r="I83" s="38">
        <f>IF(OR(ER83=$ER$1,ER83=$ER$2,ER83=$ER$3,ER83=$ER$6,ER83=$ER$7,ES83&gt;0,EW83=$EW$2,EW83=$EW$3,EW83=$EW$4,EY83&gt;0,EU83&gt;0,EZ83&gt;0,FD83&gt;0,FF83&gt;0,FG83&gt;0,FI83&gt;0,FE83&gt;0),SM_2.4,"")</f>
        <v>0.15</v>
      </c>
      <c r="J83" s="6">
        <f>IF(OR(ER83=$ER$3,EW83=$EW$2,EW83=$EW$3,EW83=$EW$4,EY83&gt;0,EU83&gt;0,EZ83&gt;0,FD83&gt;0,FF83&gt;0,FG83&gt;0,FI83&gt;0,FE83&gt;0),SM_3.1,"")</f>
        <v>0.3</v>
      </c>
      <c r="K83" s="6">
        <f>IF(OR(EZ83&gt;0,FD83&gt;0,FF83&gt;0,FG83&gt;0,FI83&gt;0,FE83&gt;0),SM_3.2,"")</f>
        <v>0.3</v>
      </c>
      <c r="L83" s="38">
        <f>IF(OR(ER83=$ER$1,ER83=$ER$3,ER83=$ER$6,ER83=$ER$7,EV83&gt;0,EW83=$EW$2,EW83=$EW$3,EW83=$EW$4,EY83&gt;0,EU83&gt;0,EZ83&gt;0,FD83&gt;0,FF83&gt;0,FG83&gt;0,FI83&gt;0,FE83&gt;0),SM_3.3,"")</f>
        <v>0.4</v>
      </c>
      <c r="M83" s="6" t="str">
        <f>IF(OR(ES83&gt;0,EU83&gt;1),SM_4.1,"")</f>
        <v/>
      </c>
      <c r="N83" s="6">
        <f>IF(OR(EZ83&gt;0,FD83=$FD$2,FF83=$FF$2,FF83=$FF$4,FF83=$FF$6,FF83=$FF$8,FG83&gt;0,FI83&gt;0,FE83&gt;0),SM_4.2,"")</f>
        <v>0.2</v>
      </c>
      <c r="O83" s="6">
        <f>IF(OR(EZ83&gt;0,FD83=$FD$2,FE83=$FE$2,FE83=$FE$4,FE83=$FE$6,FE83=$FE$8,FF83=$FF$2,FF83=$FF$4,FF83=$FF$6,FF83=$FF$8,FG83=$FG$2,FG83=$FG$4,FG83=$FG$6,FG83=$FG$8,FI83=$FI$2,FI83=$FI$4,FI83=$FI$6,FI83=$FI$8),SM_4.3,"")</f>
        <v>0.2</v>
      </c>
      <c r="P83" s="6" t="str">
        <f>IF(OR(FD83&gt;0,FI83&gt;0),SM_4.4,"")</f>
        <v/>
      </c>
      <c r="Q83" s="38" t="str">
        <f>IF(OR(FQ83=$FQ$2,FQ83=$FQ$1),SM_4.5,"")</f>
        <v/>
      </c>
      <c r="R83" s="6" t="str">
        <f>IF(OR(ET83&gt;0),SM_5.1,"")</f>
        <v/>
      </c>
      <c r="S83" s="6">
        <f>IF(OR(FB83&gt;0),SM_5.2,"")</f>
        <v>0.2</v>
      </c>
      <c r="T83" s="6" t="str">
        <f>IF(OR(FR83=$FR$1,FR83=$FR$2),SM_5.3,"")</f>
        <v/>
      </c>
      <c r="U83" s="38" t="str">
        <f>IF(OR(FY83&gt;0),SM_5.4,"")</f>
        <v/>
      </c>
      <c r="V83" s="94" t="str">
        <f>IF(COUNTIF(F83:U83,"&lt;1")=16,"5",IF(COUNTIF(F83:Q83,"&lt;1")=12,"4",IF(COUNTIF(F83:L83,"&lt;1")=7,"3",IF(COUNTIF(F83:I83,"&lt;1")=4,"2","1"))))</f>
        <v>3</v>
      </c>
      <c r="W83" s="129">
        <f>IF(V83="1",SUM(F83:I83)+1,IF(V83="2",SUM(J83:L83)+2,IF(V83="3",SUM(M83:Q83)+3,IF(V83="4",SUM(R83:U83)+4,5))))</f>
        <v>3.4</v>
      </c>
      <c r="X83" s="5">
        <f>IF(OR(EO83&gt;0,EP83&gt;0,EQ83&gt;0,ER83=$ER$1,ER83=$ER$2,ER83=$ER$3,ER83=$ER$4,ER83=$ER$6,ER83=$ER$7,ER83=$ER$8,ES83&gt;0,ET83&gt;0,EV83&gt;0,EZ83&gt;0,FD83&gt;0,FF83&gt;0,FG83&gt;0,FI83&gt;0,FE83&gt;0),SS_2.1,"")</f>
        <v>0.2</v>
      </c>
      <c r="Y83" s="5">
        <f>IF(OR(EO83=$EO$1,ER83=$ER$1,ER83=$ER$6,ER83=$ER$7,ER83=$ER$8,FJ83&gt;0),SS_2.2,"")</f>
        <v>0.3</v>
      </c>
      <c r="Z83" s="38" t="str">
        <f>IF(OR(FJ83&gt;0,FO83&gt;0),SS_2.3,"")</f>
        <v/>
      </c>
      <c r="AA83" s="5" t="str">
        <f>IF(OR(FN83&gt;0,FJ83=$FJ$2,FJ83=$FJ$3),SS_3.1,"")</f>
        <v/>
      </c>
      <c r="AB83" s="6" t="str">
        <f>IF(OR(FK83&gt;0),SS_3.2,"")</f>
        <v/>
      </c>
      <c r="AC83" s="38">
        <f>IF(OR(ES83&gt;0,ER83=$ER$1,ER83=$ER$4,ER83=$ER$8,FL83&gt;0),SS_3.3,"")</f>
        <v>0.4</v>
      </c>
      <c r="AD83" s="6" t="str">
        <f>IF(AND(FK83&gt;0,FJ83=$FJ$2,FJ83=$FJ$3),SS_4.1,"")</f>
        <v/>
      </c>
      <c r="AE83" s="6" t="str">
        <f>IF(OR(FJ83=$FJ$2,FJ83=$FJ$3,EZ83&gt;0,FN83&gt;0),SS_4.2,"")</f>
        <v/>
      </c>
      <c r="AF83" s="6">
        <f>IF(OR(EU83&gt;0,EW83=$EW$2,EW83=$EW$3,EW83=$EW$4,EY83&gt;0,EZ83&gt;0),SS_4.3,"")</f>
        <v>0.2</v>
      </c>
      <c r="AG83" s="6" t="str">
        <f>IF(OR(FJ83=$FJ$3,FQ83&gt;0,EZ83&gt;0),SS_4.4,"")</f>
        <v/>
      </c>
      <c r="AH83" s="6">
        <f>IF(OR(FE83&gt;0,FF83&gt;0,FG83&gt;0,FD83&gt;0,EZ83&gt;0,FI83&gt;0),SS_4.5,"")</f>
        <v>0.2</v>
      </c>
      <c r="AI83" s="38" t="str">
        <f>IF(OR(EV83&gt;0,FZ83&gt;0,FH83&gt;0,FD83&gt;0,FI83&gt;0),SS_4.6,"")</f>
        <v/>
      </c>
      <c r="AJ83" s="5" t="str">
        <f>IF(OR(FK83=$FK$3,FZ83=$FZ$1),SS_5.1,"")</f>
        <v/>
      </c>
      <c r="AK83" s="6" t="str">
        <f>IF(OR(FZ83=$FZ$1,FZ83=$FZ$2,FZ83=$FZ$4,FZ83=$FZ$5,FZ83=$FZ$7),SS_5.2,"")</f>
        <v/>
      </c>
      <c r="AL83" s="6" t="str">
        <f>IF(OR(FZ83=$FZ$4,FY83&gt;0,ER83=$ER$8),SS_5.3,"")</f>
        <v/>
      </c>
      <c r="AM83" s="6" t="str">
        <f>IF(FP83&gt;0,SS_5.4,"")</f>
        <v/>
      </c>
      <c r="AN83" s="94" t="str">
        <f>IF(COUNTIF(X83:AM83,"&lt;1")=16,"5",IF(COUNTIF(X83:AI83,"&lt;1")=12,"4",IF(COUNTIF(X83:AC83,"&lt;1")=6,"3",IF(COUNTIF(X83:Z83,"&lt;1")=3,"2","1"))))</f>
        <v>1</v>
      </c>
      <c r="AO83" s="129">
        <f>IF(AN83="1",SUM(X83:Z83)+1,IF(AN83="2",SUM(AA83:AC83)+2,IF(AN83="3",SUM(AD83:AI83)+3,IF(AN83="4",SUM(AJ83:AM83)+4,5))))</f>
        <v>1.5</v>
      </c>
      <c r="AP83" s="5">
        <f>IF(OR(ES83&gt;0,ER83=$ER$1,EO83&gt;0,EP83&gt;0,EQ83&gt;0,EU83&gt;0,EV83&gt;0,FV83&gt;0,FD83&gt;0),CM2.1,"")</f>
        <v>0.25</v>
      </c>
      <c r="AQ83" s="6" t="str">
        <f>IF(OR(ES83&gt;0,ER83=$ER$1,ER83=$ER$5,ER83=$ER$3,ER83=$ER$8,ER83=$ER$9,FS83=$FS$3,FS83=$FS$4),CM2.2,"")</f>
        <v/>
      </c>
      <c r="AR83" s="6">
        <f>IF(OR(ES83&gt;0,ER83&gt;0,FV83&gt;0),CM2.3,"")</f>
        <v>0.25</v>
      </c>
      <c r="AS83" s="38" t="str">
        <f>IF(OR(ES83&gt;0,ER83=$ER$1,ER83=$ER$3,ER83=$ER$8,ER83=$ER$9,FT83&gt;0),CM2.4,"")</f>
        <v/>
      </c>
      <c r="AT83" s="6" t="str">
        <f>IF(OR(FS83&gt;0),CM3.1,"")</f>
        <v/>
      </c>
      <c r="AU83" s="6" t="str">
        <f>IF(ER83=$ER$9,CM3.2,"")</f>
        <v/>
      </c>
      <c r="AV83" s="6" t="str">
        <f>IF(OR(FS83=$FS$3,FS83=$FS$4),CM3.3,"")</f>
        <v/>
      </c>
      <c r="AW83" s="6" t="str">
        <f>IF(OR(FQ83=$FQ$1,FQ83=$FQ$4,FR83=$FR$1,FR83=$FR$4),CM3.4,"")</f>
        <v/>
      </c>
      <c r="AX83" s="38" t="str">
        <f>IF(OR(FZ83=$FZ$1,FZ83=$FZ$2,FT83=$FT$3,FT83=$FT$2),CM3.5,"")</f>
        <v/>
      </c>
      <c r="AY83" s="6" t="str">
        <f>IF(OR(FS83&gt;0),CM4.1,"")</f>
        <v/>
      </c>
      <c r="AZ83" s="6" t="str">
        <f>IF(OR(FV83=$FV$2),CM4.2,"")</f>
        <v/>
      </c>
      <c r="BA83" s="38" t="str">
        <f>IF(OR(FZ83&gt;0,FT83=$FT$3),CM4.3,"")</f>
        <v/>
      </c>
      <c r="BB83" s="6" t="str">
        <f>IF(OR(FT83=$FT$3,FV83=$FV$3),CM5.1,"")</f>
        <v/>
      </c>
      <c r="BC83" s="6" t="str">
        <f>IF(OR(AND(FX83&gt;0,FQ83=$FQ$4), AND(FX83&gt;0,FQ83=$FQ$1)),CM5.2,"")</f>
        <v/>
      </c>
      <c r="BD83" s="6" t="str">
        <f>IF(OR(FZ83&gt;0),CM5.3,"")</f>
        <v/>
      </c>
      <c r="BE83" s="38" t="str">
        <f>IF(FU83=$FU$2,CM5.4,"")</f>
        <v/>
      </c>
      <c r="BF83" s="94" t="str">
        <f>IF(COUNTIF(AP83:BE83,"&lt;1")=16,"5",IF(COUNTIF(AP83:BA83,"&lt;1")=12,"4",IF(COUNTIF(AP83:AX83,"&lt;1")=9,"3",IF(COUNTIF(AP83:AS83,"&lt;1")=4,"2","1"))))</f>
        <v>1</v>
      </c>
      <c r="BG83" s="129">
        <f>IF(BF83="1",SUM(AP83:AS83)+1,IF(BF83="2",SUM(AT83:AX83)+2,IF(BF83="3",SUM(AY83:BA83)+3,IF(BF83="4",SUM(BB83:BE83)+4,5))))</f>
        <v>1.5</v>
      </c>
      <c r="BH83" s="5">
        <f>IF(OR(ER83=$ER$1,ER83=$ER$6,ER83=$ER$7,ER83=$ER$9,ES83&gt;0,EX83&gt;0,FD83&gt;0,FZ83&gt;0,EW83&gt;0,EY83&gt;0,EZ83&gt;0,EV83&gt;0,EU83&gt;0,FE83&gt;0,FF83&gt;0,FG83&gt;0,FI83&gt;0),SRM2.1,"")</f>
        <v>0.4</v>
      </c>
      <c r="BI83" s="5">
        <f>IF(OR(FD83&gt;0,FZ83&gt;0,ER83=$ER$7,EW83&gt;0,EX83&gt;0,EY83&gt;0,EZ83&gt;0,FE83&gt;0,FF83&gt;0,FG83&gt;0,FI83&gt;0),SRM2.2,"")</f>
        <v>0.4</v>
      </c>
      <c r="BJ83" s="6">
        <f>IF(OR(FX83&gt;0,FZ83&gt;0),SRM2.3,"")</f>
        <v>0</v>
      </c>
      <c r="BK83" s="6">
        <f>IF(OR(FF83&gt;0,FD83&gt;0,FE83&gt;0,FZ83&gt;0,FG83&gt;0,FI83&gt;0),SRM2.4,"")</f>
        <v>0.2</v>
      </c>
      <c r="BL83" s="39">
        <f>IF(OR(FD83&gt;0,FZ83&gt;0,ER83=$ER$7,FE83&gt;0,FF83&gt;0,FG83&gt;0,FI83&gt;0,FP83&gt;0),SRM3.1,"")</f>
        <v>0.4</v>
      </c>
      <c r="BM83" s="6">
        <f>IF(OR(FD83&gt;0,FZ83&gt;0,ER83=$ER$7,EW83=$EW$2,EW83=$EW$3,EW83=$EW$4,EX83&gt;0,EY83&gt;0,EZ83&gt;0,FE83&gt;0,FF83&gt;0,FG83&gt;0,FI83&gt;0),SRM3.2,"")</f>
        <v>0.5</v>
      </c>
      <c r="BN83" s="6" t="str">
        <f>IF(OR(FP83&gt;0,FZ83&gt;0),SRM3.3,"")</f>
        <v/>
      </c>
      <c r="BO83" s="40" t="str">
        <f>IF(OR(FZ83&gt;1),SRM4.1,"")</f>
        <v/>
      </c>
      <c r="BP83" s="6" t="str">
        <f>IF(OR(ER83=$ER$8,ER83=$ER$9,EV83&gt;0,FQ83&gt;0,FR83&gt;0),SRM4.2,"")</f>
        <v/>
      </c>
      <c r="BQ83" s="6" t="str">
        <f>IF(OR(FW83&gt;0),SRM4.3,"")</f>
        <v/>
      </c>
      <c r="BR83" s="40" t="str">
        <f>IF(OR(GD83&gt;0,GE83&gt;0),SRM5.1,"")</f>
        <v/>
      </c>
      <c r="BS83" s="6" t="str">
        <f>IF(OR(ER83=$ER$8,ER83=$ER$9,FZ83&gt;0),SRM5.2,"")</f>
        <v/>
      </c>
      <c r="BT83" s="6" t="str">
        <f>IF(OR(ER83=$ER$8,ER83=$ER$9,FY83&gt;0,FZ83&gt;0),SRM5.3,"")</f>
        <v/>
      </c>
      <c r="BU83" s="94" t="str">
        <f>IF(COUNTIF(BH83:BT83,"&lt;1")=13,"5",IF(COUNTIF(BH83:BQ83,"&lt;1")=10,"4",IF(COUNTIF(BH83:BN83,"&lt;1")=7,"3",IF(COUNTIF(BH83:BK83,"&lt;1")=4,"2","1"))))</f>
        <v>2</v>
      </c>
      <c r="BV83" s="129">
        <f>IF(BU83="1",SUM(BH83:BK83)+1,IF(BU83="2",SUM(BL83:BN83)+2,IF(BU83="3",SUM(BO83:BQ83)+3,IF(BU83="4",SUM(BR83:BT83)+4,5))))</f>
        <v>2.9</v>
      </c>
      <c r="BW83" s="41">
        <f>IF(OR(EY83=$EY$1,EY83=$EY$4,EY83=$EY$5,EY83=$EY$6,EY83=$EY$7,EZ83&gt;0,FF83=$FF$1,FF83=$FF$2,FF83=$FF$5,FF83=$FF$6,FG83=$FG$1,FG83=$FG$2,FG83=$FG$5,FG83=$FG$6),LHR2.1,"")</f>
        <v>0.4</v>
      </c>
      <c r="BX83" s="6">
        <f>IF(OR(FB83=$FB$1,FB83=$FB$2,FB83=$FB$5,FB83=$FB$6,EZ83&gt;0),LHR2.2,"")</f>
        <v>0.1</v>
      </c>
      <c r="BY83" s="6">
        <f>IF(OR(EY83=$EY$1,EY83=$EY$4,EY83=$EY$5,EY83=$EY$6,EY83=$EY$7,EZ83&gt;0,FF83=$FF$1,FF83=$FF$2,FF83=$FF$5,FF83=$FF$6,FG83=$FG$1,FG83=$FG$2,FG83=$FG$5,FG83=$FG$6),LHR2.3,"")</f>
        <v>0.25</v>
      </c>
      <c r="BZ83" s="6">
        <f>IF(OR(EY83=$EY$1,EY83=$EY$4,EY83=$EY$5,EY83=$EY$6,EY83=$EY$7,EZ83&gt;0,FF83=$FF$1,FF83=$FF$2,FF83=$FF$5,FF83=$FF$6,FG83=$FG$1,FG83=$FG$2,FG83=$FG$5,FG83=$FG$6),LHR2.4,"")</f>
        <v>0.25</v>
      </c>
      <c r="CA83" s="40">
        <f>IF(OR(EY83=$EY$1,EY83=$EY$5,EY83=$EY$6,EY83=$EY$7,EZ83&gt;0,FF83=$FF$1,FF83=$FF$2,FF83=$FF$5,FF83=$FF$6,FG83=$FG$1,FG83=$FG$2,FG83=$FG$5,FG83=$FG$6),LHR3.1,"")</f>
        <v>0.25</v>
      </c>
      <c r="CB83" s="6">
        <f>IF(OR(FB83=$FB$1,FB83=$FB$5,EZ83&gt;0),LHR3.2,"")</f>
        <v>0.1</v>
      </c>
      <c r="CC83" s="6">
        <f>IF(OR(FB83=$FB$1,FB83=$FB$2,FB83=$FB$5,FB83=$FB$6,EZ83&gt;0),LHR3.3,"")</f>
        <v>0.15</v>
      </c>
      <c r="CD83" s="6">
        <f>IF(OR(EZ83&gt;0,GA83=$GA$1,FF83=$FF$5,FF83=$FF$6,FF83=$FF$1,FF83=$FF$2,GA83=$GA$2,GA83=$GA$3,GA83=$GA$4),LHR3.4,"")</f>
        <v>0.05</v>
      </c>
      <c r="CE83" s="6">
        <f>IF(OR(EZ83&gt;0,GB83=$GB$1,FG83=$FG$5,FG83=$FG$6,FG83=$FG$1,FG83=$FG$2,GB83=$GB$2,GB83=$GB$3,GB83=$GB$4),LHR3.5,"")</f>
        <v>0.05</v>
      </c>
      <c r="CF83" s="6">
        <f>IF(OR(EY83=$EY$1,EY83=$EY$4,EY83=$EY$5,EY83=$EY$6,EY83=$EY$7,EZ83&gt;0),LHR3.6,"")</f>
        <v>0.05</v>
      </c>
      <c r="CG83" s="6" t="str">
        <f>IF(OR(EZ83&gt;0,FC83=$FC$1,FC83=$FC$2,FC83=$FC$3,FC83=$FC$4),LHR3.7,"")</f>
        <v/>
      </c>
      <c r="CH83" s="6" t="str">
        <f>IF(OR(GD83=$GD$1,GD83=$GD$3,EZ83&gt;0),LHR3.8,"")</f>
        <v/>
      </c>
      <c r="CI83" s="6">
        <f>IF(OR(EZ83&gt;0,FF83=$FF$2,FF83=$FF$6,FE83=$FE$2,FE83=$FE$6,FI83=$FI$2,FI83=$FI$6,FG83=$FG$2,FG83=$FG$6),LHR3.9,"")</f>
        <v>0.2</v>
      </c>
      <c r="CJ83" s="6" t="str">
        <f>IF(OR(EZ83&gt;0,FA83&gt;0),LHR3.10,"")</f>
        <v/>
      </c>
      <c r="CK83" s="40">
        <f>IF(OR(EY83=$EY$1,EY83=$EY$6,EY83=$EY$7,EZ83&gt;0,FF83=$FF$1,FF83=$FF$2,FF83=$FF$5,FF83=$FF$6,FG83=$FG$1,FG83=$FG$2,FG83=$FG$5,FG83=$FG$6),LHR4.1,"")</f>
        <v>0.15</v>
      </c>
      <c r="CL83" s="6">
        <f>IF(OR(FB83=$FB$1,FB83=$FB$5,EZ83&gt;0),LHR4.2,"")</f>
        <v>0.15</v>
      </c>
      <c r="CM83" s="6" t="str">
        <f>IF(OR(EZ83&gt;0,GA83=$GA$2,GA83=$GA$4),LHR4.3,"")</f>
        <v/>
      </c>
      <c r="CN83" s="6" t="str">
        <f>IF(OR(EZ83&gt;0,GB83=$GB$2,GB83=$GB$4),LHR4.4,"")</f>
        <v/>
      </c>
      <c r="CO83" s="6" t="str">
        <f>IF(OR(EZ83&gt;0,FC83=$FC$1,FC83=$FC$3,FC83=$FC$4),LHR4.5,"")</f>
        <v/>
      </c>
      <c r="CP83" s="6" t="str">
        <f>IF(OR(GE83=$GE$1,GE83=$GE$2,GE83=$GE$4,GE83=$GE$5),LHR4.6,"")</f>
        <v/>
      </c>
      <c r="CQ83" s="6">
        <f>IF(OR(EZ83&gt;0,FF83=$FF$2,FF83=$FF$6,FE83=$FE$2,FE83=$FE$6,FI83=$FI$2,FI83=$FI$6,FG83=$FG$2,FG83=$FG$6),LHR4.7,"")</f>
        <v>0.1</v>
      </c>
      <c r="CR83" s="6">
        <f>IF(OR(EZ83&gt;0,FG83=$FG$1,FG83=$FG$2,FG83=$FG$5,FG83=$FG$6),LHR4.8,"")</f>
        <v>0.1</v>
      </c>
      <c r="CS83" s="6" t="str">
        <f>IF(OR(FE83=$FE$1,FE83=$FE$2,FE83=$FE$5,FE83=$FE$6),LHR4.9,"")</f>
        <v/>
      </c>
      <c r="CT83" s="6" t="str">
        <f>IF(OR(FM83=$FM$1,FM83=$FM$3,EZ83&gt;0),LHR4.10,"")</f>
        <v/>
      </c>
      <c r="CU83" s="6" t="str">
        <f>IF(OR(GF83=$GF$2,GF83=$GF$6),LHR4.11,"")</f>
        <v/>
      </c>
      <c r="CV83" s="6">
        <f>IF(OR(EO83=$EO$1,EO83=$EO$3),LHR4.12,"")</f>
        <v>0.05</v>
      </c>
      <c r="CW83" s="40">
        <f>IF(OR(EY83=$EY$1,EY83=$EY$7,EZ83&gt;0,FF83=$FF$1,FF83=$FF$2,FF83=$FF$5,FF83=$FF$6,FG83=$FG$1,FG83=$FG$2,FG83=$FG$5,FG83=$FG$6),LHR5.1,"")</f>
        <v>0.25</v>
      </c>
      <c r="CX83" s="6" t="str">
        <f>IF(AND(FZ83&gt;0,OR(EY83=$EY$1,EY83=$EY$4,EY83=$EY$5,EY83=$EY$6,EY83=$EY$7)),LHR5.2,"")</f>
        <v/>
      </c>
      <c r="CY83" s="6" t="str">
        <f>IF(OR(EZ83&gt;0,FC83=$FC$1,FC83=$FC$4),LHR5.3,"")</f>
        <v/>
      </c>
      <c r="CZ83" s="6" t="str">
        <f>IF(OR(GE83=$GE$1,GE83=$GE$3,GE83=$GE$4,GE83=$GE$6),LHR5.4,"")</f>
        <v/>
      </c>
      <c r="DA83" s="6">
        <f>IF(OR(EZ83&gt;0,FF83=$FF$2,FF83=$FF$6,FE83=$FE$2,FE83=$FE$6,FI83=$FI$2,FI83=$FI$6,FG83=$FG$2,FG83=$FG$6),LHR5.5,"")</f>
        <v>0.1</v>
      </c>
      <c r="DB83" s="6">
        <f>IF(OR(FG83=$FG$2,FG83=$FG$6),LHR5.6,"")</f>
        <v>0.1</v>
      </c>
      <c r="DC83" s="6" t="str">
        <f>IF(OR(FI83=$FI$1,FI83=$FI$2,FI83=$FI$5,FI83=$FI$6,FY83&gt;0),LHR5.7,"")</f>
        <v/>
      </c>
      <c r="DD83" s="6" t="str">
        <f>IF(OR(GC83=$GC$1,GC83=$GC$2),LHR5.8,"")</f>
        <v/>
      </c>
      <c r="DE83" s="38">
        <f>IF(OR(GF83="",GF83=$GF$3,GF83=$GF$4,GF83=$GF$7,GF83=$GF$8),LHR5.9,"")</f>
        <v>0.05</v>
      </c>
      <c r="DF83" s="7" t="str">
        <f>IF(E83&lt;2009,"N/A",IF(COUNTIF(BW83:DE83,"&lt;1")=35,"5",IF(COUNTIF(BW83:CV83,"&lt;1")=26,"4",IF(COUNTIF(BW83:CJ83,"&lt;1")=14,"3",IF(COUNTIF(BW83:BZ83,"&lt;1")=4,"2","1")))))</f>
        <v>2</v>
      </c>
      <c r="DG83" s="129">
        <f>IF(DF83="N/A","N/A",IF(DF83="1",SUM(BW83:BZ83)+1,IF(DF83="2",SUM(CA83:CJ83)+2,IF(DF83="3",SUM(CK83:CV83)+3,IF(DF83="4",SUM(CW83:DE83)+4,5)))))</f>
        <v>2.85</v>
      </c>
      <c r="DH83" s="41" t="str">
        <f>IF(OR(EY83=$EY$1,EY83=$EY$8,EZ83&gt;0,FF83=$FF$1,FF83=$FF$2,FF83=$FF$7,FF83=$FF$8,FG83=$FG$1,FG83=$FG$2,FG83=$FG$7,FG83=$FG$8),ES2.1,"")</f>
        <v/>
      </c>
      <c r="DI83" s="6" t="str">
        <f>IF(OR(FB83=$FB$1,FB83=$FB$2,FB83=$FB$7,FB83=$FB$8,EZ83&gt;0),ES2.2,"")</f>
        <v/>
      </c>
      <c r="DJ83" s="6" t="str">
        <f>IF(OR(EY83=$EY$1,EY83=$EY$8,EZ83&gt;0,FF83=$FF$1,FF83=$FF$2,FF83=$FF$7,FF83=$FF$8,FG83=$FG$1,FG83=$FG$2,FG83=$FG$7,FG83=$FG$8),ES2.3,"")</f>
        <v/>
      </c>
      <c r="DK83" s="6" t="str">
        <f>IF(OR(EY83=$EY$1,EY83=$EY$8,EZ83&gt;0,FF83=$FF$1,FF83=$FF$2,FF83=$FF$7,FF83=$FF$8,FG83=$FG$1,FG83=$FG$2,FG83=$FG$7,FG83=$FG$8),ES2.4,"")</f>
        <v/>
      </c>
      <c r="DL83" s="40" t="str">
        <f>IF(OR(FB83=$FB$1,FB83=$FB$7,EZ83&gt;0),ES3.1,"")</f>
        <v/>
      </c>
      <c r="DM83" s="6" t="str">
        <f>IF(OR(FB83=$FB$1,FB83=$FB$2,FB83=$FB$7,FB83=$FB$8,EZ83&gt;0),ES3.2,"")</f>
        <v/>
      </c>
      <c r="DN83" s="6" t="str">
        <f>IF(OR(EZ83&gt;0,FF83=$FF$1,FF83=$FF$2,FF83=$FF$7,FF83=$FF$8,GA83=$GA$1,GA83=$GA$2,GA83=$GA$5,GA83=$GA$6),ES3.3,"")</f>
        <v/>
      </c>
      <c r="DO83" s="6" t="str">
        <f>IF(OR(EZ83&gt;0,FG83=$FG$1,FG83=$FG$2,FG83=$FG$7,FG83=$FG$8,GB83=$GB$1,GB83=$GB$2,GB83=$GB$5,GB83=$GB$6),ES3.4,"")</f>
        <v/>
      </c>
      <c r="DP83" s="6" t="str">
        <f>IF(OR(EY83=$EY$1,EY83=$EY$8,EZ83&gt;0),ES3.5,"")</f>
        <v/>
      </c>
      <c r="DQ83" s="6" t="str">
        <f>IF(OR(EZ83&gt;0,FC83=$FC$1,FC83=$FC$5),ES3.6,"")</f>
        <v/>
      </c>
      <c r="DR83" s="6" t="str">
        <f>IF(OR(GD83=$GD$1,GD83=$GD$4,EZ83&gt;0),ES3.7,"")</f>
        <v/>
      </c>
      <c r="DS83" s="6" t="str">
        <f>IF(OR(EZ83&gt;0,FF83=$FF$2,FF83=$FF$8,FE83=$FE$2,FE83=$FE$8,FI83=$FI$2,FI83=$FI$8,FG83=$FG$2,FG83=$FG$8),ES3.8,"")</f>
        <v/>
      </c>
      <c r="DT83" s="6" t="str">
        <f>IF(OR(EZ83&gt;0),ES3.9,"")</f>
        <v/>
      </c>
      <c r="DU83" s="40" t="str">
        <f>IF(OR(FB83=$FB$1,FB83=$FB$7,EZ83&gt;0),ES4.1,"")</f>
        <v/>
      </c>
      <c r="DV83" s="6" t="str">
        <f>IF(OR(EZ83&gt;0,GA83=$GA$2,GA83=$GA$6),ES4.2,"")</f>
        <v/>
      </c>
      <c r="DW83" s="6" t="str">
        <f>IF(OR(EZ83&gt;0,GB83=$GB$2,GB83=$GB$6),ES4.3,"")</f>
        <v/>
      </c>
      <c r="DX83" s="6" t="str">
        <f>IF(OR(GE83=$GE$1,GE83=$GE$2,GE83=$GE$7,GE83=$GE$8),ES4.4,"")</f>
        <v/>
      </c>
      <c r="DY83" s="6" t="str">
        <f>IF(OR(EZ83&gt;0,FF83=$FF$2,FF83=$FF$8,FE83=$FE$2,FE83=$FE$8,FI83=$FI$2,FI83=$FI$8,FG83=$FG$2,FG83=$FG$8),ES4.5,"")</f>
        <v/>
      </c>
      <c r="DZ83" s="6" t="str">
        <f>IF(OR(EZ83&gt;0,FG83=$FG$1,FG83=$FG$2,FG83=$FG$7,FG83=$FG$8),ES4.6,"")</f>
        <v/>
      </c>
      <c r="EA83" s="6" t="str">
        <f>IF(OR(FE83=$FE$1,FE83=$FE$2,FE83=$FE$7,FE83=$FE$8),ES4.7,"")</f>
        <v/>
      </c>
      <c r="EB83" s="6" t="str">
        <f>IF(OR(FM83=$FM$1,FM83=$FM$4,EZ83&gt;0),ES4.8,"")</f>
        <v/>
      </c>
      <c r="EC83" s="6" t="str">
        <f>IF(OR(GF83=$GF$2,GF83=$GF$8),ES4.9,"")</f>
        <v/>
      </c>
      <c r="ED83" s="6">
        <f>IF(OR(EO83=$EO$1,EO83=$EO$3),ES4.10,"")</f>
        <v>0.05</v>
      </c>
      <c r="EE83" s="40" t="str">
        <f>IF(OR(AND(FZ83&gt;0,EY83=$EY$1), AND(FZ83&gt;0,EY83=$EY$8)),ES5.1,"")</f>
        <v/>
      </c>
      <c r="EF83" s="6" t="str">
        <f>IF(OR(GE83=$GE$1,GE83=$GE$3,GE83=$GE$7,GE83=$GE$9),ES5.2,"")</f>
        <v/>
      </c>
      <c r="EG83" s="6" t="str">
        <f>IF(OR(EZ83&gt;0,FF83=$FF$2,FF83=$FF$8,FE83=$FE$2,FE83=$FE$8,FI83=$FI$2,FI83=$FI$8,FG83=$FG$2,FG83=$FG$8),ES5.3,"")</f>
        <v/>
      </c>
      <c r="EH83" s="6" t="str">
        <f>IF(OR(FG83=$FG$2,FG83=$FG$8),ES5.4,"")</f>
        <v/>
      </c>
      <c r="EI83" s="6" t="str">
        <f>IF(OR(FI83=$FI$1,FI83=$FI$2,FI83=$FI$7,FI83=$FI$8,FY83&gt;0),ES5.5,"")</f>
        <v/>
      </c>
      <c r="EJ83" s="6" t="str">
        <f>IF(OR(GC83=$GC$1,GC83=$GC$3),ES5.6,"")</f>
        <v/>
      </c>
      <c r="EK83" s="38">
        <f>IF(OR(GF83="",GF83=$GF$3,GF83=$GF$4,GF83=$GF$5,GF83=$GF$6),ES5.7,"")</f>
        <v>0.1</v>
      </c>
      <c r="EL83" s="104" t="str">
        <f>IF(E83&lt;2010,"N/A",IF(COUNTIF(DH83:EK83,"&lt;1")=30,"5",IF(COUNTIF(DH83:ED83,"&lt;1")=23,"4",IF(COUNTIF(DH83:DT83,"&lt;1")=13,"3",IF(COUNTIF(DH83:DK83,"&lt;1")=4,"2","1")))))</f>
        <v>1</v>
      </c>
      <c r="EM83" s="129">
        <f>IF(EL83="N/A","N/A",IF(EL83="1",SUM(DH83:DK83)+1,IF(EL83="2",SUM(DL83:DT83)+2,IF(EL83="3",SUM(DU83:ED83)+3,IF(EL83="4",SUM(EE83:EK83)+4,5)))))</f>
        <v>1</v>
      </c>
      <c r="EN83" s="1"/>
      <c r="EO83" s="43" t="s">
        <v>0</v>
      </c>
      <c r="EP83" s="1"/>
      <c r="EQ83" s="1"/>
      <c r="ER83" s="43" t="s">
        <v>31</v>
      </c>
      <c r="ES83" s="1"/>
      <c r="ET83" s="1"/>
      <c r="EV83" s="44"/>
      <c r="EW83" s="42" t="s">
        <v>14</v>
      </c>
      <c r="EY83" s="42" t="s">
        <v>47</v>
      </c>
      <c r="FB83" s="42" t="s">
        <v>40</v>
      </c>
      <c r="FC83" s="44"/>
      <c r="FE83" s="1"/>
      <c r="FF83" s="42" t="s">
        <v>45</v>
      </c>
      <c r="FG83" s="42" t="s">
        <v>45</v>
      </c>
      <c r="FI83" s="44"/>
      <c r="FK83" s="1"/>
      <c r="FL83" s="1"/>
      <c r="FM83" s="1"/>
      <c r="FN83" s="1"/>
      <c r="FO83" s="1"/>
      <c r="FT83" s="1"/>
      <c r="FU83" s="1"/>
      <c r="FX83" s="44" t="s">
        <v>1</v>
      </c>
      <c r="FY83" s="1"/>
      <c r="FZ83" s="44"/>
      <c r="GA83" s="43"/>
      <c r="GB83" s="1"/>
      <c r="GC83" s="44"/>
      <c r="GF83" s="45"/>
      <c r="GG83" s="74"/>
      <c r="GH83" s="42">
        <f>COUNTIF(EO83:GF83,"*")</f>
        <v>8</v>
      </c>
    </row>
    <row r="84" spans="1:190" s="42" customFormat="1" x14ac:dyDescent="0.25">
      <c r="A84" s="42" t="e">
        <f>VLOOKUP(C84,Sheet1!$A$1:$B$65,2,)</f>
        <v>#N/A</v>
      </c>
      <c r="B84" s="46" t="s">
        <v>363</v>
      </c>
      <c r="C84" s="47" t="s">
        <v>364</v>
      </c>
      <c r="D84" s="47"/>
      <c r="E84" s="61">
        <v>2013</v>
      </c>
      <c r="F84" s="5" t="str">
        <f>IF(OR(ER84=$ER$1,ER84=$ER$2,ER84=$ER$3,ER84=$ER$6,ER84=$ER$7,ES84&gt;0,EW84&gt;0,EY84&gt;0,EU84&gt;0,EZ84&gt;0,FD84&gt;0,FF84&gt;0,FG84&gt;0,FI84&gt;0,FE84&gt;0),SM_2.1,"")</f>
        <v/>
      </c>
      <c r="G84" s="5" t="str">
        <f>IF(OR(EO84=$EO$4,EQ84&gt;0,ER84=$ER$1, ER84=$ER$2,ER84=$ER$3,ER84=$ER$4,ES84&gt;0,EV84&gt;0,EZ84&gt;0,FD84&gt;0,FF84&gt;0,FG84&gt;0,FI84&gt;0,FE84&gt;0),SM_2.2,"")</f>
        <v/>
      </c>
      <c r="H84" s="6" t="str">
        <f>IF(OR(EO84&gt;0,EP84&gt;0,EQ84&gt;0,ER84=$ER$1,ER84=$ER$2,ER84=$ER$3,ER84=$ER$4,ER84=$ER$6,ER84=$ER$7,ES84&gt;0,ET84&gt;0,EV84&gt;0,EZ84&gt;0,FD84&gt;0,FF84&gt;0,FG84&gt;0,FI84&gt;0,FE84&gt;0),SM_2.3,"")</f>
        <v/>
      </c>
      <c r="I84" s="38" t="str">
        <f>IF(OR(ER84=$ER$1,ER84=$ER$2,ER84=$ER$3,ER84=$ER$6,ER84=$ER$7,ES84&gt;0,EW84=$EW$2,EW84=$EW$3,EW84=$EW$4,EY84&gt;0,EU84&gt;0,EZ84&gt;0,FD84&gt;0,FF84&gt;0,FG84&gt;0,FI84&gt;0,FE84&gt;0),SM_2.4,"")</f>
        <v/>
      </c>
      <c r="J84" s="6" t="str">
        <f>IF(OR(ER84=$ER$3,EW84=$EW$2,EW84=$EW$3,EW84=$EW$4,EY84&gt;0,EU84&gt;0,EZ84&gt;0,FD84&gt;0,FF84&gt;0,FG84&gt;0,FI84&gt;0,FE84&gt;0),SM_3.1,"")</f>
        <v/>
      </c>
      <c r="K84" s="6" t="str">
        <f>IF(OR(EZ84&gt;0,FD84&gt;0,FF84&gt;0,FG84&gt;0,FI84&gt;0,FE84&gt;0),SM_3.2,"")</f>
        <v/>
      </c>
      <c r="L84" s="38" t="str">
        <f>IF(OR(ER84=$ER$1,ER84=$ER$3,ER84=$ER$6,ER84=$ER$7,EV84&gt;0,EW84=$EW$2,EW84=$EW$3,EW84=$EW$4,EY84&gt;0,EU84&gt;0,EZ84&gt;0,FD84&gt;0,FF84&gt;0,FG84&gt;0,FI84&gt;0,FE84&gt;0),SM_3.3,"")</f>
        <v/>
      </c>
      <c r="M84" s="6" t="str">
        <f>IF(OR(ES84&gt;0,EU84&gt;1),SM_4.1,"")</f>
        <v/>
      </c>
      <c r="N84" s="6" t="str">
        <f>IF(OR(EZ84&gt;0,FD84=$FD$2,FF84=$FF$2,FF84=$FF$4,FF84=$FF$6,FF84=$FF$8,FG84&gt;0,FI84&gt;0,FE84&gt;0),SM_4.2,"")</f>
        <v/>
      </c>
      <c r="O84" s="6" t="str">
        <f>IF(OR(EZ84&gt;0,FD84=$FD$2,FE84=$FE$2,FE84=$FE$4,FE84=$FE$6,FE84=$FE$8,FF84=$FF$2,FF84=$FF$4,FF84=$FF$6,FF84=$FF$8,FG84=$FG$2,FG84=$FG$4,FG84=$FG$6,FG84=$FG$8,FI84=$FI$2,FI84=$FI$4,FI84=$FI$6,FI84=$FI$8),SM_4.3,"")</f>
        <v/>
      </c>
      <c r="P84" s="6" t="str">
        <f>IF(OR(FD84&gt;0,FI84&gt;0),SM_4.4,"")</f>
        <v/>
      </c>
      <c r="Q84" s="38" t="str">
        <f>IF(OR(FQ84=$FQ$2,FQ84=$FQ$1),SM_4.5,"")</f>
        <v/>
      </c>
      <c r="R84" s="6" t="str">
        <f>IF(OR(ET84&gt;0),SM_5.1,"")</f>
        <v/>
      </c>
      <c r="S84" s="6" t="str">
        <f>IF(OR(FB84&gt;0),SM_5.2,"")</f>
        <v/>
      </c>
      <c r="T84" s="6" t="str">
        <f>IF(OR(FR84=$FR$1,FR84=$FR$2),SM_5.3,"")</f>
        <v/>
      </c>
      <c r="U84" s="38" t="str">
        <f>IF(OR(FY84&gt;0),SM_5.4,"")</f>
        <v/>
      </c>
      <c r="V84" s="94" t="str">
        <f>IF(COUNTIF(F84:U84,"&lt;1")=16,"5",IF(COUNTIF(F84:Q84,"&lt;1")=12,"4",IF(COUNTIF(F84:L84,"&lt;1")=7,"3",IF(COUNTIF(F84:I84,"&lt;1")=4,"2","1"))))</f>
        <v>1</v>
      </c>
      <c r="W84" s="129">
        <f>IF(V84="1",SUM(F84:I84)+1,IF(V84="2",SUM(J84:L84)+2,IF(V84="3",SUM(M84:Q84)+3,IF(V84="4",SUM(R84:U84)+4,5))))</f>
        <v>1</v>
      </c>
      <c r="X84" s="5" t="str">
        <f>IF(OR(EO84&gt;0,EP84&gt;0,EQ84&gt;0,ER84=$ER$1,ER84=$ER$2,ER84=$ER$3,ER84=$ER$4,ER84=$ER$6,ER84=$ER$7,ER84=$ER$8,ES84&gt;0,ET84&gt;0,EV84&gt;0,EZ84&gt;0,FD84&gt;0,FF84&gt;0,FG84&gt;0,FI84&gt;0,FE84&gt;0),SS_2.1,"")</f>
        <v/>
      </c>
      <c r="Y84" s="5" t="str">
        <f>IF(OR(EO84=$EO$1,ER84=$ER$1,ER84=$ER$6,ER84=$ER$7,ER84=$ER$8,FJ84&gt;0),SS_2.2,"")</f>
        <v/>
      </c>
      <c r="Z84" s="38" t="str">
        <f>IF(OR(FJ84&gt;0,FO84&gt;0),SS_2.3,"")</f>
        <v/>
      </c>
      <c r="AA84" s="5" t="str">
        <f>IF(OR(FN84&gt;0,FJ84=$FJ$2,FJ84=$FJ$3),SS_3.1,"")</f>
        <v/>
      </c>
      <c r="AB84" s="6" t="str">
        <f>IF(OR(FK84&gt;0),SS_3.2,"")</f>
        <v/>
      </c>
      <c r="AC84" s="38" t="str">
        <f>IF(OR(ES84&gt;0,ER84=$ER$1,ER84=$ER$4,ER84=$ER$8,FL84&gt;0),SS_3.3,"")</f>
        <v/>
      </c>
      <c r="AD84" s="6" t="str">
        <f>IF(AND(FK84&gt;0,FJ84=$FJ$2,FJ84=$FJ$3),SS_4.1,"")</f>
        <v/>
      </c>
      <c r="AE84" s="6" t="str">
        <f>IF(OR(FJ84=$FJ$2,FJ84=$FJ$3,EZ84&gt;0,FN84&gt;0),SS_4.2,"")</f>
        <v/>
      </c>
      <c r="AF84" s="6" t="str">
        <f>IF(OR(EU84&gt;0,EW84=$EW$2,EW84=$EW$3,EW84=$EW$4,EY84&gt;0,EZ84&gt;0),SS_4.3,"")</f>
        <v/>
      </c>
      <c r="AG84" s="6" t="str">
        <f>IF(OR(FJ84=$FJ$3,FQ84&gt;0,EZ84&gt;0),SS_4.4,"")</f>
        <v/>
      </c>
      <c r="AH84" s="6" t="str">
        <f>IF(OR(FE84&gt;0,FF84&gt;0,FG84&gt;0,FD84&gt;0,EZ84&gt;0,FI84&gt;0),SS_4.5,"")</f>
        <v/>
      </c>
      <c r="AI84" s="38" t="str">
        <f>IF(OR(EV84&gt;0,FZ84&gt;0,FH84&gt;0,FD84&gt;0,FI84&gt;0),SS_4.6,"")</f>
        <v/>
      </c>
      <c r="AJ84" s="5" t="str">
        <f>IF(OR(FK84=$FK$3,FZ84=$FZ$1),SS_5.1,"")</f>
        <v/>
      </c>
      <c r="AK84" s="6" t="str">
        <f>IF(OR(FZ84=$FZ$1,FZ84=$FZ$2,FZ84=$FZ$4,FZ84=$FZ$5,FZ84=$FZ$7),SS_5.2,"")</f>
        <v/>
      </c>
      <c r="AL84" s="6" t="str">
        <f>IF(OR(FZ84=$FZ$4,FY84&gt;0,ER84=$ER$8),SS_5.3,"")</f>
        <v/>
      </c>
      <c r="AM84" s="6" t="str">
        <f>IF(FP84&gt;0,SS_5.4,"")</f>
        <v/>
      </c>
      <c r="AN84" s="94" t="str">
        <f>IF(COUNTIF(X84:AM84,"&lt;1")=16,"5",IF(COUNTIF(X84:AI84,"&lt;1")=12,"4",IF(COUNTIF(X84:AC84,"&lt;1")=6,"3",IF(COUNTIF(X84:Z84,"&lt;1")=3,"2","1"))))</f>
        <v>1</v>
      </c>
      <c r="AO84" s="129">
        <f>IF(AN84="1",SUM(X84:Z84)+1,IF(AN84="2",SUM(AA84:AC84)+2,IF(AN84="3",SUM(AD84:AI84)+3,IF(AN84="4",SUM(AJ84:AM84)+4,5))))</f>
        <v>1</v>
      </c>
      <c r="AP84" s="5" t="str">
        <f>IF(OR(ES84&gt;0,ER84=$ER$1,EO84&gt;0,EP84&gt;0,EQ84&gt;0,EU84&gt;0,EV84&gt;0,FV84&gt;0,FD84&gt;0),CM2.1,"")</f>
        <v/>
      </c>
      <c r="AQ84" s="6" t="str">
        <f>IF(OR(ES84&gt;0,ER84=$ER$1,ER84=$ER$5,ER84=$ER$3,ER84=$ER$8,ER84=$ER$9,FS84=$FS$3,FS84=$FS$4),CM2.2,"")</f>
        <v/>
      </c>
      <c r="AR84" s="6" t="str">
        <f>IF(OR(ES84&gt;0,ER84&gt;0,FV84&gt;0),CM2.3,"")</f>
        <v/>
      </c>
      <c r="AS84" s="38" t="str">
        <f>IF(OR(ES84&gt;0,ER84=$ER$1,ER84=$ER$3,ER84=$ER$8,ER84=$ER$9,FT84&gt;0),CM2.4,"")</f>
        <v/>
      </c>
      <c r="AT84" s="6" t="str">
        <f>IF(OR(FS84&gt;0),CM3.1,"")</f>
        <v/>
      </c>
      <c r="AU84" s="6" t="str">
        <f>IF(ER84=$ER$9,CM3.2,"")</f>
        <v/>
      </c>
      <c r="AV84" s="6" t="str">
        <f>IF(OR(FS84=$FS$3,FS84=$FS$4),CM3.3,"")</f>
        <v/>
      </c>
      <c r="AW84" s="6" t="str">
        <f>IF(OR(FQ84=$FQ$1,FQ84=$FQ$4,FR84=$FR$1,FR84=$FR$4),CM3.4,"")</f>
        <v/>
      </c>
      <c r="AX84" s="38" t="str">
        <f>IF(OR(FZ84=$FZ$1,FZ84=$FZ$2,FT84=$FT$3,FT84=$FT$2),CM3.5,"")</f>
        <v/>
      </c>
      <c r="AY84" s="6" t="str">
        <f>IF(OR(FS84&gt;0),CM4.1,"")</f>
        <v/>
      </c>
      <c r="AZ84" s="6" t="str">
        <f>IF(OR(FV84=$FV$2),CM4.2,"")</f>
        <v/>
      </c>
      <c r="BA84" s="38" t="str">
        <f>IF(OR(FZ84&gt;0,FT84=$FT$3),CM4.3,"")</f>
        <v/>
      </c>
      <c r="BB84" s="6" t="str">
        <f>IF(OR(FT84=$FT$3,FV84=$FV$3),CM5.1,"")</f>
        <v/>
      </c>
      <c r="BC84" s="6" t="str">
        <f>IF(OR(AND(FX84&gt;0,FQ84=$FQ$4), AND(FX84&gt;0,FQ84=$FQ$1)),CM5.2,"")</f>
        <v/>
      </c>
      <c r="BD84" s="6" t="str">
        <f>IF(OR(FZ84&gt;0),CM5.3,"")</f>
        <v/>
      </c>
      <c r="BE84" s="38" t="str">
        <f>IF(FU84=$FU$2,CM5.4,"")</f>
        <v/>
      </c>
      <c r="BF84" s="94" t="str">
        <f>IF(COUNTIF(AP84:BE84,"&lt;1")=16,"5",IF(COUNTIF(AP84:BA84,"&lt;1")=12,"4",IF(COUNTIF(AP84:AX84,"&lt;1")=9,"3",IF(COUNTIF(AP84:AS84,"&lt;1")=4,"2","1"))))</f>
        <v>1</v>
      </c>
      <c r="BG84" s="129">
        <f>IF(BF84="1",SUM(AP84:AS84)+1,IF(BF84="2",SUM(AT84:AX84)+2,IF(BF84="3",SUM(AY84:BA84)+3,IF(BF84="4",SUM(BB84:BE84)+4,5))))</f>
        <v>1</v>
      </c>
      <c r="BH84" s="5" t="str">
        <f>IF(OR(ER84=$ER$1,ER84=$ER$6,ER84=$ER$7,ER84=$ER$9,ES84&gt;0,EX84&gt;0,FD84&gt;0,FZ84&gt;0,EW84&gt;0,EY84&gt;0,EZ84&gt;0,EV84&gt;0,EU84&gt;0,FE84&gt;0,FF84&gt;0,FG84&gt;0,FI84&gt;0),SRM2.1,"")</f>
        <v/>
      </c>
      <c r="BI84" s="5" t="str">
        <f>IF(OR(FD84&gt;0,FZ84&gt;0,ER84=$ER$7,EW84&gt;0,EX84&gt;0,EY84&gt;0,EZ84&gt;0,FE84&gt;0,FF84&gt;0,FG84&gt;0,FI84&gt;0),SRM2.2,"")</f>
        <v/>
      </c>
      <c r="BJ84" s="6" t="str">
        <f>IF(OR(FX84&gt;0,FZ84&gt;0),SRM2.3,"")</f>
        <v/>
      </c>
      <c r="BK84" s="6" t="str">
        <f>IF(OR(FF84&gt;0,FD84&gt;0,FE84&gt;0,FZ84&gt;0,FG84&gt;0,FI84&gt;0),SRM2.4,"")</f>
        <v/>
      </c>
      <c r="BL84" s="39" t="str">
        <f>IF(OR(FD84&gt;0,FZ84&gt;0,ER84=$ER$7,FE84&gt;0,FF84&gt;0,FG84&gt;0,FI84&gt;0,FP84&gt;0),SRM3.1,"")</f>
        <v/>
      </c>
      <c r="BM84" s="6" t="str">
        <f>IF(OR(FD84&gt;0,FZ84&gt;0,ER84=$ER$7,EW84=$EW$2,EW84=$EW$3,EW84=$EW$4,EX84&gt;0,EY84&gt;0,EZ84&gt;0,FE84&gt;0,FF84&gt;0,FG84&gt;0,FI84&gt;0),SRM3.2,"")</f>
        <v/>
      </c>
      <c r="BN84" s="6" t="str">
        <f>IF(OR(FP84&gt;0,FZ84&gt;0),SRM3.3,"")</f>
        <v/>
      </c>
      <c r="BO84" s="40" t="str">
        <f>IF(OR(FZ84&gt;1),SRM4.1,"")</f>
        <v/>
      </c>
      <c r="BP84" s="6" t="str">
        <f>IF(OR(ER84=$ER$8,ER84=$ER$9,EV84&gt;0,FQ84&gt;0,FR84&gt;0),SRM4.2,"")</f>
        <v/>
      </c>
      <c r="BQ84" s="6" t="str">
        <f>IF(OR(FW84&gt;0),SRM4.3,"")</f>
        <v/>
      </c>
      <c r="BR84" s="40" t="str">
        <f>IF(OR(GD84&gt;0,GE84&gt;0),SRM5.1,"")</f>
        <v/>
      </c>
      <c r="BS84" s="6" t="str">
        <f>IF(OR(ER84=$ER$8,ER84=$ER$9,FZ84&gt;0),SRM5.2,"")</f>
        <v/>
      </c>
      <c r="BT84" s="6" t="str">
        <f>IF(OR(ER84=$ER$8,ER84=$ER$9,FY84&gt;0,FZ84&gt;0),SRM5.3,"")</f>
        <v/>
      </c>
      <c r="BU84" s="94" t="str">
        <f>IF(COUNTIF(BH84:BT84,"&lt;1")=13,"5",IF(COUNTIF(BH84:BQ84,"&lt;1")=10,"4",IF(COUNTIF(BH84:BN84,"&lt;1")=7,"3",IF(COUNTIF(BH84:BK84,"&lt;1")=4,"2","1"))))</f>
        <v>1</v>
      </c>
      <c r="BV84" s="129">
        <f>IF(BU84="1",SUM(BH84:BK84)+1,IF(BU84="2",SUM(BL84:BN84)+2,IF(BU84="3",SUM(BO84:BQ84)+3,IF(BU84="4",SUM(BR84:BT84)+4,5))))</f>
        <v>1</v>
      </c>
      <c r="BW84" s="41" t="str">
        <f>IF(OR(EY84=$EY$1,EY84=$EY$4,EY84=$EY$5,EY84=$EY$6,EY84=$EY$7,EZ84&gt;0,FF84=$FF$1,FF84=$FF$2,FF84=$FF$5,FF84=$FF$6,FG84=$FG$1,FG84=$FG$2,FG84=$FG$5,FG84=$FG$6),LHR2.1,"")</f>
        <v/>
      </c>
      <c r="BX84" s="6" t="str">
        <f>IF(OR(FB84=$FB$1,FB84=$FB$2,FB84=$FB$5,FB84=$FB$6,EZ84&gt;0),LHR2.2,"")</f>
        <v/>
      </c>
      <c r="BY84" s="6" t="str">
        <f>IF(OR(EY84=$EY$1,EY84=$EY$4,EY84=$EY$5,EY84=$EY$6,EY84=$EY$7,EZ84&gt;0,FF84=$FF$1,FF84=$FF$2,FF84=$FF$5,FF84=$FF$6,FG84=$FG$1,FG84=$FG$2,FG84=$FG$5,FG84=$FG$6),LHR2.3,"")</f>
        <v/>
      </c>
      <c r="BZ84" s="6" t="str">
        <f>IF(OR(EY84=$EY$1,EY84=$EY$4,EY84=$EY$5,EY84=$EY$6,EY84=$EY$7,EZ84&gt;0,FF84=$FF$1,FF84=$FF$2,FF84=$FF$5,FF84=$FF$6,FG84=$FG$1,FG84=$FG$2,FG84=$FG$5,FG84=$FG$6),LHR2.4,"")</f>
        <v/>
      </c>
      <c r="CA84" s="40" t="str">
        <f>IF(OR(EY84=$EY$1,EY84=$EY$5,EY84=$EY$6,EY84=$EY$7,EZ84&gt;0,FF84=$FF$1,FF84=$FF$2,FF84=$FF$5,FF84=$FF$6,FG84=$FG$1,FG84=$FG$2,FG84=$FG$5,FG84=$FG$6),LHR3.1,"")</f>
        <v/>
      </c>
      <c r="CB84" s="6" t="str">
        <f>IF(OR(FB84=$FB$1,FB84=$FB$5,EZ84&gt;0),LHR3.2,"")</f>
        <v/>
      </c>
      <c r="CC84" s="6" t="str">
        <f>IF(OR(FB84=$FB$1,FB84=$FB$2,FB84=$FB$5,FB84=$FB$6,EZ84&gt;0),LHR3.3,"")</f>
        <v/>
      </c>
      <c r="CD84" s="6" t="str">
        <f>IF(OR(EZ84&gt;0,GA84=$GA$1,FF84=$FF$5,FF84=$FF$6,FF84=$FF$1,FF84=$FF$2,GA84=$GA$2,GA84=$GA$3,GA84=$GA$4),LHR3.4,"")</f>
        <v/>
      </c>
      <c r="CE84" s="6" t="str">
        <f>IF(OR(EZ84&gt;0,GB84=$GB$1,FG84=$FG$5,FG84=$FG$6,FG84=$FG$1,FG84=$FG$2,GB84=$GB$2,GB84=$GB$3,GB84=$GB$4),LHR3.5,"")</f>
        <v/>
      </c>
      <c r="CF84" s="6" t="str">
        <f>IF(OR(EY84=$EY$1,EY84=$EY$4,EY84=$EY$5,EY84=$EY$6,EY84=$EY$7,EZ84&gt;0),LHR3.6,"")</f>
        <v/>
      </c>
      <c r="CG84" s="6" t="str">
        <f>IF(OR(EZ84&gt;0,FC84=$FC$1,FC84=$FC$2,FC84=$FC$3,FC84=$FC$4),LHR3.7,"")</f>
        <v/>
      </c>
      <c r="CH84" s="6" t="str">
        <f>IF(OR(GD84=$GD$1,GD84=$GD$3,EZ84&gt;0),LHR3.8,"")</f>
        <v/>
      </c>
      <c r="CI84" s="6" t="str">
        <f>IF(OR(EZ84&gt;0,FF84=$FF$2,FF84=$FF$6,FE84=$FE$2,FE84=$FE$6,FI84=$FI$2,FI84=$FI$6,FG84=$FG$2,FG84=$FG$6),LHR3.9,"")</f>
        <v/>
      </c>
      <c r="CJ84" s="6" t="str">
        <f>IF(OR(EZ84&gt;0,FA84&gt;0),LHR3.10,"")</f>
        <v/>
      </c>
      <c r="CK84" s="40" t="str">
        <f>IF(OR(EY84=$EY$1,EY84=$EY$6,EY84=$EY$7,EZ84&gt;0,FF84=$FF$1,FF84=$FF$2,FF84=$FF$5,FF84=$FF$6,FG84=$FG$1,FG84=$FG$2,FG84=$FG$5,FG84=$FG$6),LHR4.1,"")</f>
        <v/>
      </c>
      <c r="CL84" s="6" t="str">
        <f>IF(OR(FB84=$FB$1,FB84=$FB$5,EZ84&gt;0),LHR4.2,"")</f>
        <v/>
      </c>
      <c r="CM84" s="6" t="str">
        <f>IF(OR(EZ84&gt;0,GA84=$GA$2,GA84=$GA$4),LHR4.3,"")</f>
        <v/>
      </c>
      <c r="CN84" s="6" t="str">
        <f>IF(OR(EZ84&gt;0,GB84=$GB$2,GB84=$GB$4),LHR4.4,"")</f>
        <v/>
      </c>
      <c r="CO84" s="6" t="str">
        <f>IF(OR(EZ84&gt;0,FC84=$FC$1,FC84=$FC$3,FC84=$FC$4),LHR4.5,"")</f>
        <v/>
      </c>
      <c r="CP84" s="6" t="str">
        <f>IF(OR(GE84=$GE$1,GE84=$GE$2,GE84=$GE$4,GE84=$GE$5),LHR4.6,"")</f>
        <v/>
      </c>
      <c r="CQ84" s="6" t="str">
        <f>IF(OR(EZ84&gt;0,FF84=$FF$2,FF84=$FF$6,FE84=$FE$2,FE84=$FE$6,FI84=$FI$2,FI84=$FI$6,FG84=$FG$2,FG84=$FG$6),LHR4.7,"")</f>
        <v/>
      </c>
      <c r="CR84" s="6" t="str">
        <f>IF(OR(EZ84&gt;0,FG84=$FG$1,FG84=$FG$2,FG84=$FG$5,FG84=$FG$6),LHR4.8,"")</f>
        <v/>
      </c>
      <c r="CS84" s="6" t="str">
        <f>IF(OR(FE84=$FE$1,FE84=$FE$2,FE84=$FE$5,FE84=$FE$6),LHR4.9,"")</f>
        <v/>
      </c>
      <c r="CT84" s="6" t="str">
        <f>IF(OR(FM84=$FM$1,FM84=$FM$3,EZ84&gt;0),LHR4.10,"")</f>
        <v/>
      </c>
      <c r="CU84" s="6" t="str">
        <f>IF(OR(GF84=$GF$2,GF84=$GF$6),LHR4.11,"")</f>
        <v/>
      </c>
      <c r="CV84" s="6" t="str">
        <f>IF(OR(EO84=$EO$1,EO84=$EO$3),LHR4.12,"")</f>
        <v/>
      </c>
      <c r="CW84" s="40" t="str">
        <f>IF(OR(EY84=$EY$1,EY84=$EY$7,EZ84&gt;0,FF84=$FF$1,FF84=$FF$2,FF84=$FF$5,FF84=$FF$6,FG84=$FG$1,FG84=$FG$2,FG84=$FG$5,FG84=$FG$6),LHR5.1,"")</f>
        <v/>
      </c>
      <c r="CX84" s="6" t="str">
        <f>IF(AND(FZ84&gt;0,OR(EY84=$EY$1,EY84=$EY$4,EY84=$EY$5,EY84=$EY$6,EY84=$EY$7)),LHR5.2,"")</f>
        <v/>
      </c>
      <c r="CY84" s="6" t="str">
        <f>IF(OR(EZ84&gt;0,FC84=$FC$1,FC84=$FC$4),LHR5.3,"")</f>
        <v/>
      </c>
      <c r="CZ84" s="6" t="str">
        <f>IF(OR(GE84=$GE$1,GE84=$GE$3,GE84=$GE$4,GE84=$GE$6),LHR5.4,"")</f>
        <v/>
      </c>
      <c r="DA84" s="6" t="str">
        <f>IF(OR(EZ84&gt;0,FF84=$FF$2,FF84=$FF$6,FE84=$FE$2,FE84=$FE$6,FI84=$FI$2,FI84=$FI$6,FG84=$FG$2,FG84=$FG$6),LHR5.5,"")</f>
        <v/>
      </c>
      <c r="DB84" s="6" t="str">
        <f>IF(OR(FG84=$FG$2,FG84=$FG$6),LHR5.6,"")</f>
        <v/>
      </c>
      <c r="DC84" s="6" t="str">
        <f>IF(OR(FI84=$FI$1,FI84=$FI$2,FI84=$FI$5,FI84=$FI$6,FY84&gt;0),LHR5.7,"")</f>
        <v/>
      </c>
      <c r="DD84" s="6" t="str">
        <f>IF(OR(GC84=$GC$1,GC84=$GC$2),LHR5.8,"")</f>
        <v/>
      </c>
      <c r="DE84" s="38">
        <f>IF(OR(GF84="",GF84=$GF$3,GF84=$GF$4,GF84=$GF$7,GF84=$GF$8),LHR5.9,"")</f>
        <v>0.05</v>
      </c>
      <c r="DF84" s="7" t="str">
        <f>IF(E84&lt;2009,"N/A",IF(COUNTIF(BW84:DE84,"&lt;1")=35,"5",IF(COUNTIF(BW84:CV84,"&lt;1")=26,"4",IF(COUNTIF(BW84:CJ84,"&lt;1")=14,"3",IF(COUNTIF(BW84:BZ84,"&lt;1")=4,"2","1")))))</f>
        <v>1</v>
      </c>
      <c r="DG84" s="129">
        <f>IF(DF84="N/A","N/A",IF(DF84="1",SUM(BW84:BZ84)+1,IF(DF84="2",SUM(CA84:CJ84)+2,IF(DF84="3",SUM(CK84:CV84)+3,IF(DF84="4",SUM(CW84:DE84)+4,5)))))</f>
        <v>1</v>
      </c>
      <c r="DH84" s="41" t="str">
        <f>IF(OR(EY84=$EY$1,EY84=$EY$8,EZ84&gt;0,FF84=$FF$1,FF84=$FF$2,FF84=$FF$7,FF84=$FF$8,FG84=$FG$1,FG84=$FG$2,FG84=$FG$7,FG84=$FG$8),ES2.1,"")</f>
        <v/>
      </c>
      <c r="DI84" s="6" t="str">
        <f>IF(OR(FB84=$FB$1,FB84=$FB$2,FB84=$FB$7,FB84=$FB$8,EZ84&gt;0),ES2.2,"")</f>
        <v/>
      </c>
      <c r="DJ84" s="6" t="str">
        <f>IF(OR(EY84=$EY$1,EY84=$EY$8,EZ84&gt;0,FF84=$FF$1,FF84=$FF$2,FF84=$FF$7,FF84=$FF$8,FG84=$FG$1,FG84=$FG$2,FG84=$FG$7,FG84=$FG$8),ES2.3,"")</f>
        <v/>
      </c>
      <c r="DK84" s="6" t="str">
        <f>IF(OR(EY84=$EY$1,EY84=$EY$8,EZ84&gt;0,FF84=$FF$1,FF84=$FF$2,FF84=$FF$7,FF84=$FF$8,FG84=$FG$1,FG84=$FG$2,FG84=$FG$7,FG84=$FG$8),ES2.4,"")</f>
        <v/>
      </c>
      <c r="DL84" s="40" t="str">
        <f>IF(OR(FB84=$FB$1,FB84=$FB$7,EZ84&gt;0),ES3.1,"")</f>
        <v/>
      </c>
      <c r="DM84" s="6" t="str">
        <f>IF(OR(FB84=$FB$1,FB84=$FB$2,FB84=$FB$7,FB84=$FB$8,EZ84&gt;0),ES3.2,"")</f>
        <v/>
      </c>
      <c r="DN84" s="6" t="str">
        <f>IF(OR(EZ84&gt;0,FF84=$FF$1,FF84=$FF$2,FF84=$FF$7,FF84=$FF$8,GA84=$GA$1,GA84=$GA$2,GA84=$GA$5,GA84=$GA$6),ES3.3,"")</f>
        <v/>
      </c>
      <c r="DO84" s="6" t="str">
        <f>IF(OR(EZ84&gt;0,FG84=$FG$1,FG84=$FG$2,FG84=$FG$7,FG84=$FG$8,GB84=$GB$1,GB84=$GB$2,GB84=$GB$5,GB84=$GB$6),ES3.4,"")</f>
        <v/>
      </c>
      <c r="DP84" s="6" t="str">
        <f>IF(OR(EY84=$EY$1,EY84=$EY$8,EZ84&gt;0),ES3.5,"")</f>
        <v/>
      </c>
      <c r="DQ84" s="6" t="str">
        <f>IF(OR(EZ84&gt;0,FC84=$FC$1,FC84=$FC$5),ES3.6,"")</f>
        <v/>
      </c>
      <c r="DR84" s="6" t="str">
        <f>IF(OR(GD84=$GD$1,GD84=$GD$4,EZ84&gt;0),ES3.7,"")</f>
        <v/>
      </c>
      <c r="DS84" s="6" t="str">
        <f>IF(OR(EZ84&gt;0,FF84=$FF$2,FF84=$FF$8,FE84=$FE$2,FE84=$FE$8,FI84=$FI$2,FI84=$FI$8,FG84=$FG$2,FG84=$FG$8),ES3.8,"")</f>
        <v/>
      </c>
      <c r="DT84" s="6" t="str">
        <f>IF(OR(EZ84&gt;0),ES3.9,"")</f>
        <v/>
      </c>
      <c r="DU84" s="40" t="str">
        <f>IF(OR(FB84=$FB$1,FB84=$FB$7,EZ84&gt;0),ES4.1,"")</f>
        <v/>
      </c>
      <c r="DV84" s="6" t="str">
        <f>IF(OR(EZ84&gt;0,GA84=$GA$2,GA84=$GA$6),ES4.2,"")</f>
        <v/>
      </c>
      <c r="DW84" s="6" t="str">
        <f>IF(OR(EZ84&gt;0,GB84=$GB$2,GB84=$GB$6),ES4.3,"")</f>
        <v/>
      </c>
      <c r="DX84" s="6" t="str">
        <f>IF(OR(GE84=$GE$1,GE84=$GE$2,GE84=$GE$7,GE84=$GE$8),ES4.4,"")</f>
        <v/>
      </c>
      <c r="DY84" s="6" t="str">
        <f>IF(OR(EZ84&gt;0,FF84=$FF$2,FF84=$FF$8,FE84=$FE$2,FE84=$FE$8,FI84=$FI$2,FI84=$FI$8,FG84=$FG$2,FG84=$FG$8),ES4.5,"")</f>
        <v/>
      </c>
      <c r="DZ84" s="6" t="str">
        <f>IF(OR(EZ84&gt;0,FG84=$FG$1,FG84=$FG$2,FG84=$FG$7,FG84=$FG$8),ES4.6,"")</f>
        <v/>
      </c>
      <c r="EA84" s="6" t="str">
        <f>IF(OR(FE84=$FE$1,FE84=$FE$2,FE84=$FE$7,FE84=$FE$8),ES4.7,"")</f>
        <v/>
      </c>
      <c r="EB84" s="6" t="str">
        <f>IF(OR(FM84=$FM$1,FM84=$FM$4,EZ84&gt;0),ES4.8,"")</f>
        <v/>
      </c>
      <c r="EC84" s="6" t="str">
        <f>IF(OR(GF84=$GF$2,GF84=$GF$8),ES4.9,"")</f>
        <v/>
      </c>
      <c r="ED84" s="6" t="str">
        <f>IF(OR(EO84=$EO$1,EO84=$EO$3),ES4.10,"")</f>
        <v/>
      </c>
      <c r="EE84" s="40" t="str">
        <f>IF(OR(AND(FZ84&gt;0,EY84=$EY$1), AND(FZ84&gt;0,EY84=$EY$8)),ES5.1,"")</f>
        <v/>
      </c>
      <c r="EF84" s="6" t="str">
        <f>IF(OR(GE84=$GE$1,GE84=$GE$3,GE84=$GE$7,GE84=$GE$9),ES5.2,"")</f>
        <v/>
      </c>
      <c r="EG84" s="6" t="str">
        <f>IF(OR(EZ84&gt;0,FF84=$FF$2,FF84=$FF$8,FE84=$FE$2,FE84=$FE$8,FI84=$FI$2,FI84=$FI$8,FG84=$FG$2,FG84=$FG$8),ES5.3,"")</f>
        <v/>
      </c>
      <c r="EH84" s="6" t="str">
        <f>IF(OR(FG84=$FG$2,FG84=$FG$8),ES5.4,"")</f>
        <v/>
      </c>
      <c r="EI84" s="6" t="str">
        <f>IF(OR(FI84=$FI$1,FI84=$FI$2,FI84=$FI$7,FI84=$FI$8,FY84&gt;0),ES5.5,"")</f>
        <v/>
      </c>
      <c r="EJ84" s="6" t="str">
        <f>IF(OR(GC84=$GC$1,GC84=$GC$3),ES5.6,"")</f>
        <v/>
      </c>
      <c r="EK84" s="38">
        <f>IF(OR(GF84="",GF84=$GF$3,GF84=$GF$4,GF84=$GF$5,GF84=$GF$6),ES5.7,"")</f>
        <v>0.1</v>
      </c>
      <c r="EL84" s="104" t="str">
        <f>IF(E84&lt;2010,"N/A",IF(COUNTIF(DH84:EK84,"&lt;1")=30,"5",IF(COUNTIF(DH84:ED84,"&lt;1")=23,"4",IF(COUNTIF(DH84:DT84,"&lt;1")=13,"3",IF(COUNTIF(DH84:DK84,"&lt;1")=4,"2","1")))))</f>
        <v>1</v>
      </c>
      <c r="EM84" s="129">
        <f>IF(EL84="N/A","N/A",IF(EL84="1",SUM(DH84:DK84)+1,IF(EL84="2",SUM(DL84:DT84)+2,IF(EL84="3",SUM(DU84:ED84)+3,IF(EL84="4",SUM(EE84:EK84)+4,5)))))</f>
        <v>1</v>
      </c>
      <c r="EN84" s="1"/>
      <c r="EO84" s="43"/>
      <c r="EP84" s="1"/>
      <c r="EQ84" s="1"/>
      <c r="ER84" s="43"/>
      <c r="ES84" s="1"/>
      <c r="ET84" s="1"/>
      <c r="EV84" s="44"/>
      <c r="FC84" s="44"/>
      <c r="FE84" s="1"/>
      <c r="FI84" s="44"/>
      <c r="FK84" s="1"/>
      <c r="FL84" s="1"/>
      <c r="FM84" s="1"/>
      <c r="FN84" s="1"/>
      <c r="FO84" s="1"/>
      <c r="FT84" s="1"/>
      <c r="FU84" s="1"/>
      <c r="FX84" s="44"/>
      <c r="FY84" s="1"/>
      <c r="FZ84" s="44"/>
      <c r="GA84" s="43"/>
      <c r="GB84" s="1"/>
      <c r="GC84" s="44"/>
      <c r="GF84" s="45"/>
      <c r="GG84" s="74" t="s">
        <v>162</v>
      </c>
      <c r="GH84" s="42">
        <f>COUNTIF(EO84:GF84,"*")</f>
        <v>0</v>
      </c>
    </row>
    <row r="85" spans="1:190" s="42" customFormat="1" x14ac:dyDescent="0.25">
      <c r="A85" s="42" t="e">
        <f>VLOOKUP(C85,Sheet1!$A$1:$B$65,2,)</f>
        <v>#N/A</v>
      </c>
      <c r="B85" s="46" t="s">
        <v>217</v>
      </c>
      <c r="C85" s="47" t="s">
        <v>218</v>
      </c>
      <c r="D85" s="47"/>
      <c r="E85" s="60">
        <v>2013</v>
      </c>
      <c r="F85" s="5">
        <f>IF(OR(ER85=$ER$1,ER85=$ER$2,ER85=$ER$3,ER85=$ER$6,ER85=$ER$7,ES85&gt;0,EW85&gt;0,EY85&gt;0,EU85&gt;0,EZ85&gt;0,FD85&gt;0,FF85&gt;0,FG85&gt;0,FI85&gt;0,FE85&gt;0),SM_2.1,"")</f>
        <v>0.2</v>
      </c>
      <c r="G85" s="5">
        <f>IF(OR(EO85=$EO$4,EQ85&gt;0,ER85=$ER$1, ER85=$ER$2,ER85=$ER$3,ER85=$ER$4,ES85&gt;0,EV85&gt;0,EZ85&gt;0,FD85&gt;0,FF85&gt;0,FG85&gt;0,FI85&gt;0,FE85&gt;0),SM_2.2,"")</f>
        <v>0.35</v>
      </c>
      <c r="H85" s="6">
        <f>IF(OR(EO85&gt;0,EP85&gt;0,EQ85&gt;0,ER85=$ER$1,ER85=$ER$2,ER85=$ER$3,ER85=$ER$4,ER85=$ER$6,ER85=$ER$7,ES85&gt;0,ET85&gt;0,EV85&gt;0,EZ85&gt;0,FD85&gt;0,FF85&gt;0,FG85&gt;0,FI85&gt;0,FE85&gt;0),SM_2.3,"")</f>
        <v>0.3</v>
      </c>
      <c r="I85" s="38">
        <f>IF(OR(ER85=$ER$1,ER85=$ER$2,ER85=$ER$3,ER85=$ER$6,ER85=$ER$7,ES85&gt;0,EW85=$EW$2,EW85=$EW$3,EW85=$EW$4,EY85&gt;0,EU85&gt;0,EZ85&gt;0,FD85&gt;0,FF85&gt;0,FG85&gt;0,FI85&gt;0,FE85&gt;0),SM_2.4,"")</f>
        <v>0.15</v>
      </c>
      <c r="J85" s="6" t="str">
        <f>IF(OR(ER85=$ER$3,EW85=$EW$2,EW85=$EW$3,EW85=$EW$4,EY85&gt;0,EU85&gt;0,EZ85&gt;0,FD85&gt;0,FF85&gt;0,FG85&gt;0,FI85&gt;0,FE85&gt;0),SM_3.1,"")</f>
        <v/>
      </c>
      <c r="K85" s="6" t="str">
        <f>IF(OR(EZ85&gt;0,FD85&gt;0,FF85&gt;0,FG85&gt;0,FI85&gt;0,FE85&gt;0),SM_3.2,"")</f>
        <v/>
      </c>
      <c r="L85" s="38" t="str">
        <f>IF(OR(ER85=$ER$1,ER85=$ER$3,ER85=$ER$6,ER85=$ER$7,EV85&gt;0,EW85=$EW$2,EW85=$EW$3,EW85=$EW$4,EY85&gt;0,EU85&gt;0,EZ85&gt;0,FD85&gt;0,FF85&gt;0,FG85&gt;0,FI85&gt;0,FE85&gt;0),SM_3.3,"")</f>
        <v/>
      </c>
      <c r="M85" s="6">
        <f>IF(OR(ES85&gt;0,EU85&gt;1),SM_4.1,"")</f>
        <v>0.2</v>
      </c>
      <c r="N85" s="6" t="str">
        <f>IF(OR(EZ85&gt;0,FD85=$FD$2,FF85=$FF$2,FF85=$FF$4,FF85=$FF$6,FF85=$FF$8,FG85&gt;0,FI85&gt;0,FE85&gt;0),SM_4.2,"")</f>
        <v/>
      </c>
      <c r="O85" s="6" t="str">
        <f>IF(OR(EZ85&gt;0,FD85=$FD$2,FE85=$FE$2,FE85=$FE$4,FE85=$FE$6,FE85=$FE$8,FF85=$FF$2,FF85=$FF$4,FF85=$FF$6,FF85=$FF$8,FG85=$FG$2,FG85=$FG$4,FG85=$FG$6,FG85=$FG$8,FI85=$FI$2,FI85=$FI$4,FI85=$FI$6,FI85=$FI$8),SM_4.3,"")</f>
        <v/>
      </c>
      <c r="P85" s="6" t="str">
        <f>IF(OR(FD85&gt;0,FI85&gt;0),SM_4.4,"")</f>
        <v/>
      </c>
      <c r="Q85" s="38" t="str">
        <f>IF(OR(FQ85=$FQ$2,FQ85=$FQ$1),SM_4.5,"")</f>
        <v/>
      </c>
      <c r="R85" s="6" t="str">
        <f>IF(OR(ET85&gt;0),SM_5.1,"")</f>
        <v/>
      </c>
      <c r="S85" s="6" t="str">
        <f>IF(OR(FB85&gt;0),SM_5.2,"")</f>
        <v/>
      </c>
      <c r="T85" s="6" t="str">
        <f>IF(OR(FR85=$FR$1,FR85=$FR$2),SM_5.3,"")</f>
        <v/>
      </c>
      <c r="U85" s="38" t="str">
        <f>IF(OR(FY85&gt;0),SM_5.4,"")</f>
        <v/>
      </c>
      <c r="V85" s="94" t="str">
        <f>IF(COUNTIF(F85:U85,"&lt;1")=16,"5",IF(COUNTIF(F85:Q85,"&lt;1")=12,"4",IF(COUNTIF(F85:L85,"&lt;1")=7,"3",IF(COUNTIF(F85:I85,"&lt;1")=4,"2","1"))))</f>
        <v>2</v>
      </c>
      <c r="W85" s="129">
        <f>IF(V85="1",SUM(F85:I85)+1,IF(V85="2",SUM(J85:L85)+2,IF(V85="3",SUM(M85:Q85)+3,IF(V85="4",SUM(R85:U85)+4,5))))</f>
        <v>2</v>
      </c>
      <c r="X85" s="5">
        <f>IF(OR(EO85&gt;0,EP85&gt;0,EQ85&gt;0,ER85=$ER$1,ER85=$ER$2,ER85=$ER$3,ER85=$ER$4,ER85=$ER$6,ER85=$ER$7,ER85=$ER$8,ES85&gt;0,ET85&gt;0,EV85&gt;0,EZ85&gt;0,FD85&gt;0,FF85&gt;0,FG85&gt;0,FI85&gt;0,FE85&gt;0),SS_2.1,"")</f>
        <v>0.2</v>
      </c>
      <c r="Y85" s="5">
        <f>IF(OR(EO85=$EO$1,ER85=$ER$1,ER85=$ER$6,ER85=$ER$7,ER85=$ER$8,FJ85&gt;0),SS_2.2,"")</f>
        <v>0.3</v>
      </c>
      <c r="Z85" s="38">
        <f>IF(OR(FJ85&gt;0,FO85&gt;0),SS_2.3,"")</f>
        <v>0.5</v>
      </c>
      <c r="AA85" s="5">
        <f>IF(OR(FN85&gt;0,FJ85=$FJ$2,FJ85=$FJ$3),SS_3.1,"")</f>
        <v>0.2</v>
      </c>
      <c r="AB85" s="6" t="str">
        <f>IF(OR(FK85&gt;0),SS_3.2,"")</f>
        <v/>
      </c>
      <c r="AC85" s="38">
        <f>IF(OR(ES85&gt;0,ER85=$ER$1,ER85=$ER$4,ER85=$ER$8,FL85&gt;0),SS_3.3,"")</f>
        <v>0.4</v>
      </c>
      <c r="AD85" s="6" t="str">
        <f>IF(AND(FK85&gt;0,FJ85=$FJ$2,FJ85=$FJ$3),SS_4.1,"")</f>
        <v/>
      </c>
      <c r="AE85" s="6">
        <f>IF(OR(FJ85=$FJ$2,FJ85=$FJ$3,EZ85&gt;0,FN85&gt;0),SS_4.2,"")</f>
        <v>0.2</v>
      </c>
      <c r="AF85" s="6" t="str">
        <f>IF(OR(EU85&gt;0,EW85=$EW$2,EW85=$EW$3,EW85=$EW$4,EY85&gt;0,EZ85&gt;0),SS_4.3,"")</f>
        <v/>
      </c>
      <c r="AG85" s="6" t="str">
        <f>IF(OR(FJ85=$FJ$3,FQ85&gt;0,EZ85&gt;0),SS_4.4,"")</f>
        <v/>
      </c>
      <c r="AH85" s="6" t="str">
        <f>IF(OR(FE85&gt;0,FF85&gt;0,FG85&gt;0,FD85&gt;0,EZ85&gt;0,FI85&gt;0),SS_4.5,"")</f>
        <v/>
      </c>
      <c r="AI85" s="38" t="str">
        <f>IF(OR(EV85&gt;0,FZ85&gt;0,FH85&gt;0,FD85&gt;0,FI85&gt;0),SS_4.6,"")</f>
        <v/>
      </c>
      <c r="AJ85" s="5" t="str">
        <f>IF(OR(FK85=$FK$3,FZ85=$FZ$1),SS_5.1,"")</f>
        <v/>
      </c>
      <c r="AK85" s="6" t="str">
        <f>IF(OR(FZ85=$FZ$1,FZ85=$FZ$2,FZ85=$FZ$4,FZ85=$FZ$5,FZ85=$FZ$7),SS_5.2,"")</f>
        <v/>
      </c>
      <c r="AL85" s="6" t="str">
        <f>IF(OR(FZ85=$FZ$4,FY85&gt;0,ER85=$ER$8),SS_5.3,"")</f>
        <v/>
      </c>
      <c r="AM85" s="6" t="str">
        <f>IF(FP85&gt;0,SS_5.4,"")</f>
        <v/>
      </c>
      <c r="AN85" s="94" t="str">
        <f>IF(COUNTIF(X85:AM85,"&lt;1")=16,"5",IF(COUNTIF(X85:AI85,"&lt;1")=12,"4",IF(COUNTIF(X85:AC85,"&lt;1")=6,"3",IF(COUNTIF(X85:Z85,"&lt;1")=3,"2","1"))))</f>
        <v>2</v>
      </c>
      <c r="AO85" s="129">
        <f>IF(AN85="1",SUM(X85:Z85)+1,IF(AN85="2",SUM(AA85:AC85)+2,IF(AN85="3",SUM(AD85:AI85)+3,IF(AN85="4",SUM(AJ85:AM85)+4,5))))</f>
        <v>2.6</v>
      </c>
      <c r="AP85" s="5">
        <f>IF(OR(ES85&gt;0,ER85=$ER$1,EO85&gt;0,EP85&gt;0,EQ85&gt;0,EU85&gt;0,EV85&gt;0,FV85&gt;0,FD85&gt;0),CM2.1,"")</f>
        <v>0.25</v>
      </c>
      <c r="AQ85" s="6">
        <f>IF(OR(ES85&gt;0,ER85=$ER$1,ER85=$ER$5,ER85=$ER$3,ER85=$ER$8,ER85=$ER$9,FS85=$FS$3,FS85=$FS$4),CM2.2,"")</f>
        <v>0.25</v>
      </c>
      <c r="AR85" s="6">
        <f>IF(OR(ES85&gt;0,ER85&gt;0,FV85&gt;0),CM2.3,"")</f>
        <v>0.25</v>
      </c>
      <c r="AS85" s="38">
        <f>IF(OR(ES85&gt;0,ER85=$ER$1,ER85=$ER$3,ER85=$ER$8,ER85=$ER$9,FT85&gt;0),CM2.4,"")</f>
        <v>0.25</v>
      </c>
      <c r="AT85" s="6" t="str">
        <f>IF(OR(FS85&gt;0),CM3.1,"")</f>
        <v/>
      </c>
      <c r="AU85" s="6" t="str">
        <f>IF(ER85=$ER$9,CM3.2,"")</f>
        <v/>
      </c>
      <c r="AV85" s="6" t="str">
        <f>IF(OR(FS85=$FS$3,FS85=$FS$4),CM3.3,"")</f>
        <v/>
      </c>
      <c r="AW85" s="6" t="str">
        <f>IF(OR(FQ85=$FQ$1,FQ85=$FQ$4,FR85=$FR$1,FR85=$FR$4),CM3.4,"")</f>
        <v/>
      </c>
      <c r="AX85" s="38" t="str">
        <f>IF(OR(FZ85=$FZ$1,FZ85=$FZ$2,FT85=$FT$3,FT85=$FT$2),CM3.5,"")</f>
        <v/>
      </c>
      <c r="AY85" s="6" t="str">
        <f>IF(OR(FS85&gt;0),CM4.1,"")</f>
        <v/>
      </c>
      <c r="AZ85" s="6" t="str">
        <f>IF(OR(FV85=$FV$2),CM4.2,"")</f>
        <v/>
      </c>
      <c r="BA85" s="38" t="str">
        <f>IF(OR(FZ85&gt;0,FT85=$FT$3),CM4.3,"")</f>
        <v/>
      </c>
      <c r="BB85" s="6" t="str">
        <f>IF(OR(FT85=$FT$3,FV85=$FV$3),CM5.1,"")</f>
        <v/>
      </c>
      <c r="BC85" s="6" t="str">
        <f>IF(OR(AND(FX85&gt;0,FQ85=$FQ$4), AND(FX85&gt;0,FQ85=$FQ$1)),CM5.2,"")</f>
        <v/>
      </c>
      <c r="BD85" s="6" t="str">
        <f>IF(OR(FZ85&gt;0),CM5.3,"")</f>
        <v/>
      </c>
      <c r="BE85" s="38" t="str">
        <f>IF(FU85=$FU$2,CM5.4,"")</f>
        <v/>
      </c>
      <c r="BF85" s="94" t="str">
        <f>IF(COUNTIF(AP85:BE85,"&lt;1")=16,"5",IF(COUNTIF(AP85:BA85,"&lt;1")=12,"4",IF(COUNTIF(AP85:AX85,"&lt;1")=9,"3",IF(COUNTIF(AP85:AS85,"&lt;1")=4,"2","1"))))</f>
        <v>2</v>
      </c>
      <c r="BG85" s="129">
        <f>IF(BF85="1",SUM(AP85:AS85)+1,IF(BF85="2",SUM(AT85:AX85)+2,IF(BF85="3",SUM(AY85:BA85)+3,IF(BF85="4",SUM(BB85:BE85)+4,5))))</f>
        <v>2</v>
      </c>
      <c r="BH85" s="5">
        <f>IF(OR(ER85=$ER$1,ER85=$ER$6,ER85=$ER$7,ER85=$ER$9,ES85&gt;0,EX85&gt;0,FD85&gt;0,FZ85&gt;0,EW85&gt;0,EY85&gt;0,EZ85&gt;0,EV85&gt;0,EU85&gt;0,FE85&gt;0,FF85&gt;0,FG85&gt;0,FI85&gt;0),SRM2.1,"")</f>
        <v>0.4</v>
      </c>
      <c r="BI85" s="5">
        <f>IF(OR(FD85&gt;0,FZ85&gt;0,ER85=$ER$7,EW85&gt;0,EX85&gt;0,EY85&gt;0,EZ85&gt;0,FE85&gt;0,FF85&gt;0,FG85&gt;0,FI85&gt;0),SRM2.2,"")</f>
        <v>0.4</v>
      </c>
      <c r="BJ85" s="6">
        <f>IF(OR(FX85&gt;0,FZ85&gt;0),SRM2.3,"")</f>
        <v>0</v>
      </c>
      <c r="BK85" s="6" t="str">
        <f>IF(OR(FF85&gt;0,FD85&gt;0,FE85&gt;0,FZ85&gt;0,FG85&gt;0,FI85&gt;0),SRM2.4,"")</f>
        <v/>
      </c>
      <c r="BL85" s="39" t="str">
        <f>IF(OR(FD85&gt;0,FZ85&gt;0,ER85=$ER$7,FE85&gt;0,FF85&gt;0,FG85&gt;0,FI85&gt;0,FP85&gt;0),SRM3.1,"")</f>
        <v/>
      </c>
      <c r="BM85" s="6" t="str">
        <f>IF(OR(FD85&gt;0,FZ85&gt;0,ER85=$ER$7,EW85=$EW$2,EW85=$EW$3,EW85=$EW$4,EX85&gt;0,EY85&gt;0,EZ85&gt;0,FE85&gt;0,FF85&gt;0,FG85&gt;0,FI85&gt;0),SRM3.2,"")</f>
        <v/>
      </c>
      <c r="BN85" s="6" t="str">
        <f>IF(OR(FP85&gt;0,FZ85&gt;0),SRM3.3,"")</f>
        <v/>
      </c>
      <c r="BO85" s="40" t="str">
        <f>IF(OR(FZ85&gt;1),SRM4.1,"")</f>
        <v/>
      </c>
      <c r="BP85" s="6" t="str">
        <f>IF(OR(ER85=$ER$8,ER85=$ER$9,EV85&gt;0,FQ85&gt;0,FR85&gt;0),SRM4.2,"")</f>
        <v/>
      </c>
      <c r="BQ85" s="6" t="str">
        <f>IF(OR(FW85&gt;0),SRM4.3,"")</f>
        <v/>
      </c>
      <c r="BR85" s="40" t="str">
        <f>IF(OR(GD85&gt;0,GE85&gt;0),SRM5.1,"")</f>
        <v/>
      </c>
      <c r="BS85" s="6" t="str">
        <f>IF(OR(ER85=$ER$8,ER85=$ER$9,FZ85&gt;0),SRM5.2,"")</f>
        <v/>
      </c>
      <c r="BT85" s="6" t="str">
        <f>IF(OR(ER85=$ER$8,ER85=$ER$9,FY85&gt;0,FZ85&gt;0),SRM5.3,"")</f>
        <v/>
      </c>
      <c r="BU85" s="94" t="str">
        <f>IF(COUNTIF(BH85:BT85,"&lt;1")=13,"5",IF(COUNTIF(BH85:BQ85,"&lt;1")=10,"4",IF(COUNTIF(BH85:BN85,"&lt;1")=7,"3",IF(COUNTIF(BH85:BK85,"&lt;1")=4,"2","1"))))</f>
        <v>1</v>
      </c>
      <c r="BV85" s="129">
        <f>IF(BU85="1",SUM(BH85:BK85)+1,IF(BU85="2",SUM(BL85:BN85)+2,IF(BU85="3",SUM(BO85:BQ85)+3,IF(BU85="4",SUM(BR85:BT85)+4,5))))</f>
        <v>1.8</v>
      </c>
      <c r="BW85" s="41" t="str">
        <f>IF(OR(EY85=$EY$1,EY85=$EY$4,EY85=$EY$5,EY85=$EY$6,EY85=$EY$7,EZ85&gt;0,FF85=$FF$1,FF85=$FF$2,FF85=$FF$5,FF85=$FF$6,FG85=$FG$1,FG85=$FG$2,FG85=$FG$5,FG85=$FG$6),LHR2.1,"")</f>
        <v/>
      </c>
      <c r="BX85" s="6" t="str">
        <f>IF(OR(FB85=$FB$1,FB85=$FB$2,FB85=$FB$5,FB85=$FB$6,EZ85&gt;0),LHR2.2,"")</f>
        <v/>
      </c>
      <c r="BY85" s="6" t="str">
        <f>IF(OR(EY85=$EY$1,EY85=$EY$4,EY85=$EY$5,EY85=$EY$6,EY85=$EY$7,EZ85&gt;0,FF85=$FF$1,FF85=$FF$2,FF85=$FF$5,FF85=$FF$6,FG85=$FG$1,FG85=$FG$2,FG85=$FG$5,FG85=$FG$6),LHR2.3,"")</f>
        <v/>
      </c>
      <c r="BZ85" s="6" t="str">
        <f>IF(OR(EY85=$EY$1,EY85=$EY$4,EY85=$EY$5,EY85=$EY$6,EY85=$EY$7,EZ85&gt;0,FF85=$FF$1,FF85=$FF$2,FF85=$FF$5,FF85=$FF$6,FG85=$FG$1,FG85=$FG$2,FG85=$FG$5,FG85=$FG$6),LHR2.4,"")</f>
        <v/>
      </c>
      <c r="CA85" s="40" t="str">
        <f>IF(OR(EY85=$EY$1,EY85=$EY$5,EY85=$EY$6,EY85=$EY$7,EZ85&gt;0,FF85=$FF$1,FF85=$FF$2,FF85=$FF$5,FF85=$FF$6,FG85=$FG$1,FG85=$FG$2,FG85=$FG$5,FG85=$FG$6),LHR3.1,"")</f>
        <v/>
      </c>
      <c r="CB85" s="6" t="str">
        <f>IF(OR(FB85=$FB$1,FB85=$FB$5,EZ85&gt;0),LHR3.2,"")</f>
        <v/>
      </c>
      <c r="CC85" s="6" t="str">
        <f>IF(OR(FB85=$FB$1,FB85=$FB$2,FB85=$FB$5,FB85=$FB$6,EZ85&gt;0),LHR3.3,"")</f>
        <v/>
      </c>
      <c r="CD85" s="6" t="str">
        <f>IF(OR(EZ85&gt;0,GA85=$GA$1,FF85=$FF$5,FF85=$FF$6,FF85=$FF$1,FF85=$FF$2,GA85=$GA$2,GA85=$GA$3,GA85=$GA$4),LHR3.4,"")</f>
        <v/>
      </c>
      <c r="CE85" s="6" t="str">
        <f>IF(OR(EZ85&gt;0,GB85=$GB$1,FG85=$FG$5,FG85=$FG$6,FG85=$FG$1,FG85=$FG$2,GB85=$GB$2,GB85=$GB$3,GB85=$GB$4),LHR3.5,"")</f>
        <v/>
      </c>
      <c r="CF85" s="6" t="str">
        <f>IF(OR(EY85=$EY$1,EY85=$EY$4,EY85=$EY$5,EY85=$EY$6,EY85=$EY$7,EZ85&gt;0),LHR3.6,"")</f>
        <v/>
      </c>
      <c r="CG85" s="6" t="str">
        <f>IF(OR(EZ85&gt;0,FC85=$FC$1,FC85=$FC$2,FC85=$FC$3,FC85=$FC$4),LHR3.7,"")</f>
        <v/>
      </c>
      <c r="CH85" s="6" t="str">
        <f>IF(OR(GD85=$GD$1,GD85=$GD$3,EZ85&gt;0),LHR3.8,"")</f>
        <v/>
      </c>
      <c r="CI85" s="6" t="str">
        <f>IF(OR(EZ85&gt;0,FF85=$FF$2,FF85=$FF$6,FE85=$FE$2,FE85=$FE$6,FI85=$FI$2,FI85=$FI$6,FG85=$FG$2,FG85=$FG$6),LHR3.9,"")</f>
        <v/>
      </c>
      <c r="CJ85" s="6" t="str">
        <f>IF(OR(EZ85&gt;0,FA85&gt;0),LHR3.10,"")</f>
        <v/>
      </c>
      <c r="CK85" s="40" t="str">
        <f>IF(OR(EY85=$EY$1,EY85=$EY$6,EY85=$EY$7,EZ85&gt;0,FF85=$FF$1,FF85=$FF$2,FF85=$FF$5,FF85=$FF$6,FG85=$FG$1,FG85=$FG$2,FG85=$FG$5,FG85=$FG$6),LHR4.1,"")</f>
        <v/>
      </c>
      <c r="CL85" s="6" t="str">
        <f>IF(OR(FB85=$FB$1,FB85=$FB$5,EZ85&gt;0),LHR4.2,"")</f>
        <v/>
      </c>
      <c r="CM85" s="6" t="str">
        <f>IF(OR(EZ85&gt;0,GA85=$GA$2,GA85=$GA$4),LHR4.3,"")</f>
        <v/>
      </c>
      <c r="CN85" s="6" t="str">
        <f>IF(OR(EZ85&gt;0,GB85=$GB$2,GB85=$GB$4),LHR4.4,"")</f>
        <v/>
      </c>
      <c r="CO85" s="6" t="str">
        <f>IF(OR(EZ85&gt;0,FC85=$FC$1,FC85=$FC$3,FC85=$FC$4),LHR4.5,"")</f>
        <v/>
      </c>
      <c r="CP85" s="6" t="str">
        <f>IF(OR(GE85=$GE$1,GE85=$GE$2,GE85=$GE$4,GE85=$GE$5),LHR4.6,"")</f>
        <v/>
      </c>
      <c r="CQ85" s="6" t="str">
        <f>IF(OR(EZ85&gt;0,FF85=$FF$2,FF85=$FF$6,FE85=$FE$2,FE85=$FE$6,FI85=$FI$2,FI85=$FI$6,FG85=$FG$2,FG85=$FG$6),LHR4.7,"")</f>
        <v/>
      </c>
      <c r="CR85" s="6" t="str">
        <f>IF(OR(EZ85&gt;0,FG85=$FG$1,FG85=$FG$2,FG85=$FG$5,FG85=$FG$6),LHR4.8,"")</f>
        <v/>
      </c>
      <c r="CS85" s="6" t="str">
        <f>IF(OR(FE85=$FE$1,FE85=$FE$2,FE85=$FE$5,FE85=$FE$6),LHR4.9,"")</f>
        <v/>
      </c>
      <c r="CT85" s="6" t="str">
        <f>IF(OR(FM85=$FM$1,FM85=$FM$3,EZ85&gt;0),LHR4.10,"")</f>
        <v/>
      </c>
      <c r="CU85" s="6" t="str">
        <f>IF(OR(GF85=$GF$2,GF85=$GF$6),LHR4.11,"")</f>
        <v/>
      </c>
      <c r="CV85" s="6" t="str">
        <f>IF(OR(EO85=$EO$1,EO85=$EO$3),LHR4.12,"")</f>
        <v/>
      </c>
      <c r="CW85" s="40" t="str">
        <f>IF(OR(EY85=$EY$1,EY85=$EY$7,EZ85&gt;0,FF85=$FF$1,FF85=$FF$2,FF85=$FF$5,FF85=$FF$6,FG85=$FG$1,FG85=$FG$2,FG85=$FG$5,FG85=$FG$6),LHR5.1,"")</f>
        <v/>
      </c>
      <c r="CX85" s="6" t="str">
        <f>IF(AND(FZ85&gt;0,OR(EY85=$EY$1,EY85=$EY$4,EY85=$EY$5,EY85=$EY$6,EY85=$EY$7)),LHR5.2,"")</f>
        <v/>
      </c>
      <c r="CY85" s="6" t="str">
        <f>IF(OR(EZ85&gt;0,FC85=$FC$1,FC85=$FC$4),LHR5.3,"")</f>
        <v/>
      </c>
      <c r="CZ85" s="6" t="str">
        <f>IF(OR(GE85=$GE$1,GE85=$GE$3,GE85=$GE$4,GE85=$GE$6),LHR5.4,"")</f>
        <v/>
      </c>
      <c r="DA85" s="6" t="str">
        <f>IF(OR(EZ85&gt;0,FF85=$FF$2,FF85=$FF$6,FE85=$FE$2,FE85=$FE$6,FI85=$FI$2,FI85=$FI$6,FG85=$FG$2,FG85=$FG$6),LHR5.5,"")</f>
        <v/>
      </c>
      <c r="DB85" s="6" t="str">
        <f>IF(OR(FG85=$FG$2,FG85=$FG$6),LHR5.6,"")</f>
        <v/>
      </c>
      <c r="DC85" s="6" t="str">
        <f>IF(OR(FI85=$FI$1,FI85=$FI$2,FI85=$FI$5,FI85=$FI$6,FY85&gt;0),LHR5.7,"")</f>
        <v/>
      </c>
      <c r="DD85" s="6" t="str">
        <f>IF(OR(GC85=$GC$1,GC85=$GC$2),LHR5.8,"")</f>
        <v/>
      </c>
      <c r="DE85" s="38">
        <f>IF(OR(GF85="",GF85=$GF$3,GF85=$GF$4,GF85=$GF$7,GF85=$GF$8),LHR5.9,"")</f>
        <v>0.05</v>
      </c>
      <c r="DF85" s="7" t="str">
        <f>IF(E85&lt;2009,"N/A",IF(COUNTIF(BW85:DE85,"&lt;1")=35,"5",IF(COUNTIF(BW85:CV85,"&lt;1")=26,"4",IF(COUNTIF(BW85:CJ85,"&lt;1")=14,"3",IF(COUNTIF(BW85:BZ85,"&lt;1")=4,"2","1")))))</f>
        <v>1</v>
      </c>
      <c r="DG85" s="129">
        <f>IF(DF85="N/A","N/A",IF(DF85="1",SUM(BW85:BZ85)+1,IF(DF85="2",SUM(CA85:CJ85)+2,IF(DF85="3",SUM(CK85:CV85)+3,IF(DF85="4",SUM(CW85:DE85)+4,5)))))</f>
        <v>1</v>
      </c>
      <c r="DH85" s="41" t="str">
        <f>IF(OR(EY85=$EY$1,EY85=$EY$8,EZ85&gt;0,FF85=$FF$1,FF85=$FF$2,FF85=$FF$7,FF85=$FF$8,FG85=$FG$1,FG85=$FG$2,FG85=$FG$7,FG85=$FG$8),ES2.1,"")</f>
        <v/>
      </c>
      <c r="DI85" s="6" t="str">
        <f>IF(OR(FB85=$FB$1,FB85=$FB$2,FB85=$FB$7,FB85=$FB$8,EZ85&gt;0),ES2.2,"")</f>
        <v/>
      </c>
      <c r="DJ85" s="6" t="str">
        <f>IF(OR(EY85=$EY$1,EY85=$EY$8,EZ85&gt;0,FF85=$FF$1,FF85=$FF$2,FF85=$FF$7,FF85=$FF$8,FG85=$FG$1,FG85=$FG$2,FG85=$FG$7,FG85=$FG$8),ES2.3,"")</f>
        <v/>
      </c>
      <c r="DK85" s="6" t="str">
        <f>IF(OR(EY85=$EY$1,EY85=$EY$8,EZ85&gt;0,FF85=$FF$1,FF85=$FF$2,FF85=$FF$7,FF85=$FF$8,FG85=$FG$1,FG85=$FG$2,FG85=$FG$7,FG85=$FG$8),ES2.4,"")</f>
        <v/>
      </c>
      <c r="DL85" s="40" t="str">
        <f>IF(OR(FB85=$FB$1,FB85=$FB$7,EZ85&gt;0),ES3.1,"")</f>
        <v/>
      </c>
      <c r="DM85" s="6" t="str">
        <f>IF(OR(FB85=$FB$1,FB85=$FB$2,FB85=$FB$7,FB85=$FB$8,EZ85&gt;0),ES3.2,"")</f>
        <v/>
      </c>
      <c r="DN85" s="6" t="str">
        <f>IF(OR(EZ85&gt;0,FF85=$FF$1,FF85=$FF$2,FF85=$FF$7,FF85=$FF$8,GA85=$GA$1,GA85=$GA$2,GA85=$GA$5,GA85=$GA$6),ES3.3,"")</f>
        <v/>
      </c>
      <c r="DO85" s="6" t="str">
        <f>IF(OR(EZ85&gt;0,FG85=$FG$1,FG85=$FG$2,FG85=$FG$7,FG85=$FG$8,GB85=$GB$1,GB85=$GB$2,GB85=$GB$5,GB85=$GB$6),ES3.4,"")</f>
        <v/>
      </c>
      <c r="DP85" s="6" t="str">
        <f>IF(OR(EY85=$EY$1,EY85=$EY$8,EZ85&gt;0),ES3.5,"")</f>
        <v/>
      </c>
      <c r="DQ85" s="6" t="str">
        <f>IF(OR(EZ85&gt;0,FC85=$FC$1,FC85=$FC$5),ES3.6,"")</f>
        <v/>
      </c>
      <c r="DR85" s="6" t="str">
        <f>IF(OR(GD85=$GD$1,GD85=$GD$4,EZ85&gt;0),ES3.7,"")</f>
        <v/>
      </c>
      <c r="DS85" s="6" t="str">
        <f>IF(OR(EZ85&gt;0,FF85=$FF$2,FF85=$FF$8,FE85=$FE$2,FE85=$FE$8,FI85=$FI$2,FI85=$FI$8,FG85=$FG$2,FG85=$FG$8),ES3.8,"")</f>
        <v/>
      </c>
      <c r="DT85" s="6" t="str">
        <f>IF(OR(EZ85&gt;0),ES3.9,"")</f>
        <v/>
      </c>
      <c r="DU85" s="40" t="str">
        <f>IF(OR(FB85=$FB$1,FB85=$FB$7,EZ85&gt;0),ES4.1,"")</f>
        <v/>
      </c>
      <c r="DV85" s="6" t="str">
        <f>IF(OR(EZ85&gt;0,GA85=$GA$2,GA85=$GA$6),ES4.2,"")</f>
        <v/>
      </c>
      <c r="DW85" s="6" t="str">
        <f>IF(OR(EZ85&gt;0,GB85=$GB$2,GB85=$GB$6),ES4.3,"")</f>
        <v/>
      </c>
      <c r="DX85" s="6" t="str">
        <f>IF(OR(GE85=$GE$1,GE85=$GE$2,GE85=$GE$7,GE85=$GE$8),ES4.4,"")</f>
        <v/>
      </c>
      <c r="DY85" s="6" t="str">
        <f>IF(OR(EZ85&gt;0,FF85=$FF$2,FF85=$FF$8,FE85=$FE$2,FE85=$FE$8,FI85=$FI$2,FI85=$FI$8,FG85=$FG$2,FG85=$FG$8),ES4.5,"")</f>
        <v/>
      </c>
      <c r="DZ85" s="6" t="str">
        <f>IF(OR(EZ85&gt;0,FG85=$FG$1,FG85=$FG$2,FG85=$FG$7,FG85=$FG$8),ES4.6,"")</f>
        <v/>
      </c>
      <c r="EA85" s="6" t="str">
        <f>IF(OR(FE85=$FE$1,FE85=$FE$2,FE85=$FE$7,FE85=$FE$8),ES4.7,"")</f>
        <v/>
      </c>
      <c r="EB85" s="6" t="str">
        <f>IF(OR(FM85=$FM$1,FM85=$FM$4,EZ85&gt;0),ES4.8,"")</f>
        <v/>
      </c>
      <c r="EC85" s="6" t="str">
        <f>IF(OR(GF85=$GF$2,GF85=$GF$8),ES4.9,"")</f>
        <v/>
      </c>
      <c r="ED85" s="6" t="str">
        <f>IF(OR(EO85=$EO$1,EO85=$EO$3),ES4.10,"")</f>
        <v/>
      </c>
      <c r="EE85" s="40" t="str">
        <f>IF(OR(AND(FZ85&gt;0,EY85=$EY$1), AND(FZ85&gt;0,EY85=$EY$8)),ES5.1,"")</f>
        <v/>
      </c>
      <c r="EF85" s="6" t="str">
        <f>IF(OR(GE85=$GE$1,GE85=$GE$3,GE85=$GE$7,GE85=$GE$9),ES5.2,"")</f>
        <v/>
      </c>
      <c r="EG85" s="6" t="str">
        <f>IF(OR(EZ85&gt;0,FF85=$FF$2,FF85=$FF$8,FE85=$FE$2,FE85=$FE$8,FI85=$FI$2,FI85=$FI$8,FG85=$FG$2,FG85=$FG$8),ES5.3,"")</f>
        <v/>
      </c>
      <c r="EH85" s="6" t="str">
        <f>IF(OR(FG85=$FG$2,FG85=$FG$8),ES5.4,"")</f>
        <v/>
      </c>
      <c r="EI85" s="6" t="str">
        <f>IF(OR(FI85=$FI$1,FI85=$FI$2,FI85=$FI$7,FI85=$FI$8,FY85&gt;0),ES5.5,"")</f>
        <v/>
      </c>
      <c r="EJ85" s="6" t="str">
        <f>IF(OR(GC85=$GC$1,GC85=$GC$3),ES5.6,"")</f>
        <v/>
      </c>
      <c r="EK85" s="38">
        <f>IF(OR(GF85="",GF85=$GF$3,GF85=$GF$4,GF85=$GF$5,GF85=$GF$6),ES5.7,"")</f>
        <v>0.1</v>
      </c>
      <c r="EL85" s="104" t="str">
        <f>IF(E85&lt;2010,"N/A",IF(COUNTIF(DH85:EK85,"&lt;1")=30,"5",IF(COUNTIF(DH85:ED85,"&lt;1")=23,"4",IF(COUNTIF(DH85:DT85,"&lt;1")=13,"3",IF(COUNTIF(DH85:DK85,"&lt;1")=4,"2","1")))))</f>
        <v>1</v>
      </c>
      <c r="EM85" s="129">
        <f>IF(EL85="N/A","N/A",IF(EL85="1",SUM(DH85:DK85)+1,IF(EL85="2",SUM(DL85:DT85)+2,IF(EL85="3",SUM(DU85:ED85)+3,IF(EL85="4",SUM(EE85:EK85)+4,5)))))</f>
        <v>1</v>
      </c>
      <c r="EN85" s="1"/>
      <c r="EO85" s="43"/>
      <c r="EP85" s="1"/>
      <c r="EQ85" s="1"/>
      <c r="ER85" s="43"/>
      <c r="ES85" s="1" t="s">
        <v>3</v>
      </c>
      <c r="ET85" s="1"/>
      <c r="EV85" s="44"/>
      <c r="EW85" s="42" t="s">
        <v>4</v>
      </c>
      <c r="FC85" s="44"/>
      <c r="FE85" s="1"/>
      <c r="FI85" s="44"/>
      <c r="FJ85" s="42" t="s">
        <v>19</v>
      </c>
      <c r="FK85" s="1"/>
      <c r="FL85" s="1"/>
      <c r="FM85" s="1"/>
      <c r="FN85" s="1"/>
      <c r="FO85" s="1"/>
      <c r="FT85" s="1"/>
      <c r="FU85" s="1"/>
      <c r="FX85" s="44" t="s">
        <v>1</v>
      </c>
      <c r="FY85" s="1"/>
      <c r="FZ85" s="44"/>
      <c r="GA85" s="43"/>
      <c r="GB85" s="1"/>
      <c r="GC85" s="44"/>
      <c r="GF85" s="45"/>
      <c r="GG85" s="74"/>
      <c r="GH85" s="42">
        <f>COUNTIF(EO85:GF85,"*")</f>
        <v>4</v>
      </c>
    </row>
    <row r="86" spans="1:190" s="42" customFormat="1" x14ac:dyDescent="0.25">
      <c r="A86" s="42" t="e">
        <f>VLOOKUP(C86,Sheet1!$A$1:$B$65,2,)</f>
        <v>#N/A</v>
      </c>
      <c r="B86" s="46" t="s">
        <v>359</v>
      </c>
      <c r="C86" s="47" t="s">
        <v>360</v>
      </c>
      <c r="D86" s="47"/>
      <c r="E86" s="61">
        <v>2013</v>
      </c>
      <c r="F86" s="5">
        <f>IF(OR(ER86=$ER$1,ER86=$ER$2,ER86=$ER$3,ER86=$ER$6,ER86=$ER$7,ES86&gt;0,EW86&gt;0,EY86&gt;0,EU86&gt;0,EZ86&gt;0,FD86&gt;0,FF86&gt;0,FG86&gt;0,FI86&gt;0,FE86&gt;0),SM_2.1,"")</f>
        <v>0.2</v>
      </c>
      <c r="G86" s="5" t="str">
        <f>IF(OR(EO86=$EO$4,EQ86&gt;0,ER86=$ER$1, ER86=$ER$2,ER86=$ER$3,ER86=$ER$4,ES86&gt;0,EV86&gt;0,EZ86&gt;0,FD86&gt;0,FF86&gt;0,FG86&gt;0,FI86&gt;0,FE86&gt;0),SM_2.2,"")</f>
        <v/>
      </c>
      <c r="H86" s="6" t="str">
        <f>IF(OR(EO86&gt;0,EP86&gt;0,EQ86&gt;0,ER86=$ER$1,ER86=$ER$2,ER86=$ER$3,ER86=$ER$4,ER86=$ER$6,ER86=$ER$7,ES86&gt;0,ET86&gt;0,EV86&gt;0,EZ86&gt;0,FD86&gt;0,FF86&gt;0,FG86&gt;0,FI86&gt;0,FE86&gt;0),SM_2.3,"")</f>
        <v/>
      </c>
      <c r="I86" s="38">
        <f>IF(OR(ER86=$ER$1,ER86=$ER$2,ER86=$ER$3,ER86=$ER$6,ER86=$ER$7,ES86&gt;0,EW86=$EW$2,EW86=$EW$3,EW86=$EW$4,EY86&gt;0,EU86&gt;0,EZ86&gt;0,FD86&gt;0,FF86&gt;0,FG86&gt;0,FI86&gt;0,FE86&gt;0),SM_2.4,"")</f>
        <v>0.15</v>
      </c>
      <c r="J86" s="6">
        <f>IF(OR(ER86=$ER$3,EW86=$EW$2,EW86=$EW$3,EW86=$EW$4,EY86&gt;0,EU86&gt;0,EZ86&gt;0,FD86&gt;0,FF86&gt;0,FG86&gt;0,FI86&gt;0,FE86&gt;0),SM_3.1,"")</f>
        <v>0.3</v>
      </c>
      <c r="K86" s="6" t="str">
        <f>IF(OR(EZ86&gt;0,FD86&gt;0,FF86&gt;0,FG86&gt;0,FI86&gt;0,FE86&gt;0),SM_3.2,"")</f>
        <v/>
      </c>
      <c r="L86" s="38">
        <f>IF(OR(ER86=$ER$1,ER86=$ER$3,ER86=$ER$6,ER86=$ER$7,EV86&gt;0,EW86=$EW$2,EW86=$EW$3,EW86=$EW$4,EY86&gt;0,EU86&gt;0,EZ86&gt;0,FD86&gt;0,FF86&gt;0,FG86&gt;0,FI86&gt;0,FE86&gt;0),SM_3.3,"")</f>
        <v>0.4</v>
      </c>
      <c r="M86" s="6" t="str">
        <f>IF(OR(ES86&gt;0,EU86&gt;1),SM_4.1,"")</f>
        <v/>
      </c>
      <c r="N86" s="6" t="str">
        <f>IF(OR(EZ86&gt;0,FD86=$FD$2,FF86=$FF$2,FF86=$FF$4,FF86=$FF$6,FF86=$FF$8,FG86&gt;0,FI86&gt;0,FE86&gt;0),SM_4.2,"")</f>
        <v/>
      </c>
      <c r="O86" s="6" t="str">
        <f>IF(OR(EZ86&gt;0,FD86=$FD$2,FE86=$FE$2,FE86=$FE$4,FE86=$FE$6,FE86=$FE$8,FF86=$FF$2,FF86=$FF$4,FF86=$FF$6,FF86=$FF$8,FG86=$FG$2,FG86=$FG$4,FG86=$FG$6,FG86=$FG$8,FI86=$FI$2,FI86=$FI$4,FI86=$FI$6,FI86=$FI$8),SM_4.3,"")</f>
        <v/>
      </c>
      <c r="P86" s="6" t="str">
        <f>IF(OR(FD86&gt;0,FI86&gt;0),SM_4.4,"")</f>
        <v/>
      </c>
      <c r="Q86" s="38" t="str">
        <f>IF(OR(FQ86=$FQ$2,FQ86=$FQ$1),SM_4.5,"")</f>
        <v/>
      </c>
      <c r="R86" s="6" t="str">
        <f>IF(OR(ET86&gt;0),SM_5.1,"")</f>
        <v/>
      </c>
      <c r="S86" s="6" t="str">
        <f>IF(OR(FB86&gt;0),SM_5.2,"")</f>
        <v/>
      </c>
      <c r="T86" s="6" t="str">
        <f>IF(OR(FR86=$FR$1,FR86=$FR$2),SM_5.3,"")</f>
        <v/>
      </c>
      <c r="U86" s="38" t="str">
        <f>IF(OR(FY86&gt;0),SM_5.4,"")</f>
        <v/>
      </c>
      <c r="V86" s="94" t="str">
        <f>IF(COUNTIF(F86:U86,"&lt;1")=16,"5",IF(COUNTIF(F86:Q86,"&lt;1")=12,"4",IF(COUNTIF(F86:L86,"&lt;1")=7,"3",IF(COUNTIF(F86:I86,"&lt;1")=4,"2","1"))))</f>
        <v>1</v>
      </c>
      <c r="W86" s="129">
        <f>IF(V86="1",SUM(F86:I86)+1,IF(V86="2",SUM(J86:L86)+2,IF(V86="3",SUM(M86:Q86)+3,IF(V86="4",SUM(R86:U86)+4,5))))</f>
        <v>1.35</v>
      </c>
      <c r="X86" s="5" t="str">
        <f>IF(OR(EO86&gt;0,EP86&gt;0,EQ86&gt;0,ER86=$ER$1,ER86=$ER$2,ER86=$ER$3,ER86=$ER$4,ER86=$ER$6,ER86=$ER$7,ER86=$ER$8,ES86&gt;0,ET86&gt;0,EV86&gt;0,EZ86&gt;0,FD86&gt;0,FF86&gt;0,FG86&gt;0,FI86&gt;0,FE86&gt;0),SS_2.1,"")</f>
        <v/>
      </c>
      <c r="Y86" s="5">
        <f>IF(OR(EO86=$EO$1,ER86=$ER$1,ER86=$ER$6,ER86=$ER$7,ER86=$ER$8,FJ86&gt;0),SS_2.2,"")</f>
        <v>0.3</v>
      </c>
      <c r="Z86" s="38">
        <f>IF(OR(FJ86&gt;0,FO86&gt;0),SS_2.3,"")</f>
        <v>0.5</v>
      </c>
      <c r="AA86" s="5" t="str">
        <f>IF(OR(FN86&gt;0,FJ86=$FJ$2,FJ86=$FJ$3),SS_3.1,"")</f>
        <v/>
      </c>
      <c r="AB86" s="6" t="str">
        <f>IF(OR(FK86&gt;0),SS_3.2,"")</f>
        <v/>
      </c>
      <c r="AC86" s="38" t="str">
        <f>IF(OR(ES86&gt;0,ER86=$ER$1,ER86=$ER$4,ER86=$ER$8,FL86&gt;0),SS_3.3,"")</f>
        <v/>
      </c>
      <c r="AD86" s="6" t="str">
        <f>IF(AND(FK86&gt;0,FJ86=$FJ$2,FJ86=$FJ$3),SS_4.1,"")</f>
        <v/>
      </c>
      <c r="AE86" s="6" t="str">
        <f>IF(OR(FJ86=$FJ$2,FJ86=$FJ$3,EZ86&gt;0,FN86&gt;0),SS_4.2,"")</f>
        <v/>
      </c>
      <c r="AF86" s="6">
        <f>IF(OR(EU86&gt;0,EW86=$EW$2,EW86=$EW$3,EW86=$EW$4,EY86&gt;0,EZ86&gt;0),SS_4.3,"")</f>
        <v>0.2</v>
      </c>
      <c r="AG86" s="6" t="str">
        <f>IF(OR(FJ86=$FJ$3,FQ86&gt;0,EZ86&gt;0),SS_4.4,"")</f>
        <v/>
      </c>
      <c r="AH86" s="6" t="str">
        <f>IF(OR(FE86&gt;0,FF86&gt;0,FG86&gt;0,FD86&gt;0,EZ86&gt;0,FI86&gt;0),SS_4.5,"")</f>
        <v/>
      </c>
      <c r="AI86" s="38" t="str">
        <f>IF(OR(EV86&gt;0,FZ86&gt;0,FH86&gt;0,FD86&gt;0,FI86&gt;0),SS_4.6,"")</f>
        <v/>
      </c>
      <c r="AJ86" s="5" t="str">
        <f>IF(OR(FK86=$FK$3,FZ86=$FZ$1),SS_5.1,"")</f>
        <v/>
      </c>
      <c r="AK86" s="6" t="str">
        <f>IF(OR(FZ86=$FZ$1,FZ86=$FZ$2,FZ86=$FZ$4,FZ86=$FZ$5,FZ86=$FZ$7),SS_5.2,"")</f>
        <v/>
      </c>
      <c r="AL86" s="6" t="str">
        <f>IF(OR(FZ86=$FZ$4,FY86&gt;0,ER86=$ER$8),SS_5.3,"")</f>
        <v/>
      </c>
      <c r="AM86" s="6" t="str">
        <f>IF(FP86&gt;0,SS_5.4,"")</f>
        <v/>
      </c>
      <c r="AN86" s="94" t="str">
        <f>IF(COUNTIF(X86:AM86,"&lt;1")=16,"5",IF(COUNTIF(X86:AI86,"&lt;1")=12,"4",IF(COUNTIF(X86:AC86,"&lt;1")=6,"3",IF(COUNTIF(X86:Z86,"&lt;1")=3,"2","1"))))</f>
        <v>1</v>
      </c>
      <c r="AO86" s="129">
        <f>IF(AN86="1",SUM(X86:Z86)+1,IF(AN86="2",SUM(AA86:AC86)+2,IF(AN86="3",SUM(AD86:AI86)+3,IF(AN86="4",SUM(AJ86:AM86)+4,5))))</f>
        <v>1.8</v>
      </c>
      <c r="AP86" s="5" t="str">
        <f>IF(OR(ES86&gt;0,ER86=$ER$1,EO86&gt;0,EP86&gt;0,EQ86&gt;0,EU86&gt;0,EV86&gt;0,FV86&gt;0,FD86&gt;0),CM2.1,"")</f>
        <v/>
      </c>
      <c r="AQ86" s="6" t="str">
        <f>IF(OR(ES86&gt;0,ER86=$ER$1,ER86=$ER$5,ER86=$ER$3,ER86=$ER$8,ER86=$ER$9,FS86=$FS$3,FS86=$FS$4),CM2.2,"")</f>
        <v/>
      </c>
      <c r="AR86" s="6" t="str">
        <f>IF(OR(ES86&gt;0,ER86&gt;0,FV86&gt;0),CM2.3,"")</f>
        <v/>
      </c>
      <c r="AS86" s="38" t="str">
        <f>IF(OR(ES86&gt;0,ER86=$ER$1,ER86=$ER$3,ER86=$ER$8,ER86=$ER$9,FT86&gt;0),CM2.4,"")</f>
        <v/>
      </c>
      <c r="AT86" s="6" t="str">
        <f>IF(OR(FS86&gt;0),CM3.1,"")</f>
        <v/>
      </c>
      <c r="AU86" s="6" t="str">
        <f>IF(ER86=$ER$9,CM3.2,"")</f>
        <v/>
      </c>
      <c r="AV86" s="6" t="str">
        <f>IF(OR(FS86=$FS$3,FS86=$FS$4),CM3.3,"")</f>
        <v/>
      </c>
      <c r="AW86" s="6" t="str">
        <f>IF(OR(FQ86=$FQ$1,FQ86=$FQ$4,FR86=$FR$1,FR86=$FR$4),CM3.4,"")</f>
        <v/>
      </c>
      <c r="AX86" s="38" t="str">
        <f>IF(OR(FZ86=$FZ$1,FZ86=$FZ$2,FT86=$FT$3,FT86=$FT$2),CM3.5,"")</f>
        <v/>
      </c>
      <c r="AY86" s="6" t="str">
        <f>IF(OR(FS86&gt;0),CM4.1,"")</f>
        <v/>
      </c>
      <c r="AZ86" s="6" t="str">
        <f>IF(OR(FV86=$FV$2),CM4.2,"")</f>
        <v/>
      </c>
      <c r="BA86" s="38" t="str">
        <f>IF(OR(FZ86&gt;0,FT86=$FT$3),CM4.3,"")</f>
        <v/>
      </c>
      <c r="BB86" s="6" t="str">
        <f>IF(OR(FT86=$FT$3,FV86=$FV$3),CM5.1,"")</f>
        <v/>
      </c>
      <c r="BC86" s="6" t="str">
        <f>IF(OR(AND(FX86&gt;0,FQ86=$FQ$4), AND(FX86&gt;0,FQ86=$FQ$1)),CM5.2,"")</f>
        <v/>
      </c>
      <c r="BD86" s="6" t="str">
        <f>IF(OR(FZ86&gt;0),CM5.3,"")</f>
        <v/>
      </c>
      <c r="BE86" s="38" t="str">
        <f>IF(FU86=$FU$2,CM5.4,"")</f>
        <v/>
      </c>
      <c r="BF86" s="94" t="str">
        <f>IF(COUNTIF(AP86:BE86,"&lt;1")=16,"5",IF(COUNTIF(AP86:BA86,"&lt;1")=12,"4",IF(COUNTIF(AP86:AX86,"&lt;1")=9,"3",IF(COUNTIF(AP86:AS86,"&lt;1")=4,"2","1"))))</f>
        <v>1</v>
      </c>
      <c r="BG86" s="129">
        <f>IF(BF86="1",SUM(AP86:AS86)+1,IF(BF86="2",SUM(AT86:AX86)+2,IF(BF86="3",SUM(AY86:BA86)+3,IF(BF86="4",SUM(BB86:BE86)+4,5))))</f>
        <v>1</v>
      </c>
      <c r="BH86" s="5">
        <f>IF(OR(ER86=$ER$1,ER86=$ER$6,ER86=$ER$7,ER86=$ER$9,ES86&gt;0,EX86&gt;0,FD86&gt;0,FZ86&gt;0,EW86&gt;0,EY86&gt;0,EZ86&gt;0,EV86&gt;0,EU86&gt;0,FE86&gt;0,FF86&gt;0,FG86&gt;0,FI86&gt;0),SRM2.1,"")</f>
        <v>0.4</v>
      </c>
      <c r="BI86" s="5">
        <f>IF(OR(FD86&gt;0,FZ86&gt;0,ER86=$ER$7,EW86&gt;0,EX86&gt;0,EY86&gt;0,EZ86&gt;0,FE86&gt;0,FF86&gt;0,FG86&gt;0,FI86&gt;0),SRM2.2,"")</f>
        <v>0.4</v>
      </c>
      <c r="BJ86" s="6">
        <f>IF(OR(FX86&gt;0,FZ86&gt;0),SRM2.3,"")</f>
        <v>0</v>
      </c>
      <c r="BK86" s="6" t="str">
        <f>IF(OR(FF86&gt;0,FD86&gt;0,FE86&gt;0,FZ86&gt;0,FG86&gt;0,FI86&gt;0),SRM2.4,"")</f>
        <v/>
      </c>
      <c r="BL86" s="39" t="str">
        <f>IF(OR(FD86&gt;0,FZ86&gt;0,ER86=$ER$7,FE86&gt;0,FF86&gt;0,FG86&gt;0,FI86&gt;0,FP86&gt;0),SRM3.1,"")</f>
        <v/>
      </c>
      <c r="BM86" s="6">
        <f>IF(OR(FD86&gt;0,FZ86&gt;0,ER86=$ER$7,EW86=$EW$2,EW86=$EW$3,EW86=$EW$4,EX86&gt;0,EY86&gt;0,EZ86&gt;0,FE86&gt;0,FF86&gt;0,FG86&gt;0,FI86&gt;0),SRM3.2,"")</f>
        <v>0.5</v>
      </c>
      <c r="BN86" s="6" t="str">
        <f>IF(OR(FP86&gt;0,FZ86&gt;0),SRM3.3,"")</f>
        <v/>
      </c>
      <c r="BO86" s="40" t="str">
        <f>IF(OR(FZ86&gt;1),SRM4.1,"")</f>
        <v/>
      </c>
      <c r="BP86" s="6" t="str">
        <f>IF(OR(ER86=$ER$8,ER86=$ER$9,EV86&gt;0,FQ86&gt;0,FR86&gt;0),SRM4.2,"")</f>
        <v/>
      </c>
      <c r="BQ86" s="6" t="str">
        <f>IF(OR(FW86&gt;0),SRM4.3,"")</f>
        <v/>
      </c>
      <c r="BR86" s="40" t="str">
        <f>IF(OR(GD86&gt;0,GE86&gt;0),SRM5.1,"")</f>
        <v/>
      </c>
      <c r="BS86" s="6" t="str">
        <f>IF(OR(ER86=$ER$8,ER86=$ER$9,FZ86&gt;0),SRM5.2,"")</f>
        <v/>
      </c>
      <c r="BT86" s="6" t="str">
        <f>IF(OR(ER86=$ER$8,ER86=$ER$9,FY86&gt;0,FZ86&gt;0),SRM5.3,"")</f>
        <v/>
      </c>
      <c r="BU86" s="94" t="str">
        <f>IF(COUNTIF(BH86:BT86,"&lt;1")=13,"5",IF(COUNTIF(BH86:BQ86,"&lt;1")=10,"4",IF(COUNTIF(BH86:BN86,"&lt;1")=7,"3",IF(COUNTIF(BH86:BK86,"&lt;1")=4,"2","1"))))</f>
        <v>1</v>
      </c>
      <c r="BV86" s="129">
        <f>IF(BU86="1",SUM(BH86:BK86)+1,IF(BU86="2",SUM(BL86:BN86)+2,IF(BU86="3",SUM(BO86:BQ86)+3,IF(BU86="4",SUM(BR86:BT86)+4,5))))</f>
        <v>1.8</v>
      </c>
      <c r="BW86" s="41">
        <f>IF(OR(EY86=$EY$1,EY86=$EY$4,EY86=$EY$5,EY86=$EY$6,EY86=$EY$7,EZ86&gt;0,FF86=$FF$1,FF86=$FF$2,FF86=$FF$5,FF86=$FF$6,FG86=$FG$1,FG86=$FG$2,FG86=$FG$5,FG86=$FG$6),LHR2.1,"")</f>
        <v>0.4</v>
      </c>
      <c r="BX86" s="6" t="str">
        <f>IF(OR(FB86=$FB$1,FB86=$FB$2,FB86=$FB$5,FB86=$FB$6,EZ86&gt;0),LHR2.2,"")</f>
        <v/>
      </c>
      <c r="BY86" s="6">
        <f>IF(OR(EY86=$EY$1,EY86=$EY$4,EY86=$EY$5,EY86=$EY$6,EY86=$EY$7,EZ86&gt;0,FF86=$FF$1,FF86=$FF$2,FF86=$FF$5,FF86=$FF$6,FG86=$FG$1,FG86=$FG$2,FG86=$FG$5,FG86=$FG$6),LHR2.3,"")</f>
        <v>0.25</v>
      </c>
      <c r="BZ86" s="6">
        <f>IF(OR(EY86=$EY$1,EY86=$EY$4,EY86=$EY$5,EY86=$EY$6,EY86=$EY$7,EZ86&gt;0,FF86=$FF$1,FF86=$FF$2,FF86=$FF$5,FF86=$FF$6,FG86=$FG$1,FG86=$FG$2,FG86=$FG$5,FG86=$FG$6),LHR2.4,"")</f>
        <v>0.25</v>
      </c>
      <c r="CA86" s="40">
        <f>IF(OR(EY86=$EY$1,EY86=$EY$5,EY86=$EY$6,EY86=$EY$7,EZ86&gt;0,FF86=$FF$1,FF86=$FF$2,FF86=$FF$5,FF86=$FF$6,FG86=$FG$1,FG86=$FG$2,FG86=$FG$5,FG86=$FG$6),LHR3.1,"")</f>
        <v>0.25</v>
      </c>
      <c r="CB86" s="6" t="str">
        <f>IF(OR(FB86=$FB$1,FB86=$FB$5,EZ86&gt;0),LHR3.2,"")</f>
        <v/>
      </c>
      <c r="CC86" s="6" t="str">
        <f>IF(OR(FB86=$FB$1,FB86=$FB$2,FB86=$FB$5,FB86=$FB$6,EZ86&gt;0),LHR3.3,"")</f>
        <v/>
      </c>
      <c r="CD86" s="6" t="str">
        <f>IF(OR(EZ86&gt;0,GA86=$GA$1,FF86=$FF$5,FF86=$FF$6,FF86=$FF$1,FF86=$FF$2,GA86=$GA$2,GA86=$GA$3,GA86=$GA$4),LHR3.4,"")</f>
        <v/>
      </c>
      <c r="CE86" s="6" t="str">
        <f>IF(OR(EZ86&gt;0,GB86=$GB$1,FG86=$FG$5,FG86=$FG$6,FG86=$FG$1,FG86=$FG$2,GB86=$GB$2,GB86=$GB$3,GB86=$GB$4),LHR3.5,"")</f>
        <v/>
      </c>
      <c r="CF86" s="6">
        <f>IF(OR(EY86=$EY$1,EY86=$EY$4,EY86=$EY$5,EY86=$EY$6,EY86=$EY$7,EZ86&gt;0),LHR3.6,"")</f>
        <v>0.05</v>
      </c>
      <c r="CG86" s="6" t="str">
        <f>IF(OR(EZ86&gt;0,FC86=$FC$1,FC86=$FC$2,FC86=$FC$3,FC86=$FC$4),LHR3.7,"")</f>
        <v/>
      </c>
      <c r="CH86" s="6" t="str">
        <f>IF(OR(GD86=$GD$1,GD86=$GD$3,EZ86&gt;0),LHR3.8,"")</f>
        <v/>
      </c>
      <c r="CI86" s="6" t="str">
        <f>IF(OR(EZ86&gt;0,FF86=$FF$2,FF86=$FF$6,FE86=$FE$2,FE86=$FE$6,FI86=$FI$2,FI86=$FI$6,FG86=$FG$2,FG86=$FG$6),LHR3.9,"")</f>
        <v/>
      </c>
      <c r="CJ86" s="6" t="str">
        <f>IF(OR(EZ86&gt;0,FA86&gt;0),LHR3.10,"")</f>
        <v/>
      </c>
      <c r="CK86" s="40">
        <f>IF(OR(EY86=$EY$1,EY86=$EY$6,EY86=$EY$7,EZ86&gt;0,FF86=$FF$1,FF86=$FF$2,FF86=$FF$5,FF86=$FF$6,FG86=$FG$1,FG86=$FG$2,FG86=$FG$5,FG86=$FG$6),LHR4.1,"")</f>
        <v>0.15</v>
      </c>
      <c r="CL86" s="6" t="str">
        <f>IF(OR(FB86=$FB$1,FB86=$FB$5,EZ86&gt;0),LHR4.2,"")</f>
        <v/>
      </c>
      <c r="CM86" s="6" t="str">
        <f>IF(OR(EZ86&gt;0,GA86=$GA$2,GA86=$GA$4),LHR4.3,"")</f>
        <v/>
      </c>
      <c r="CN86" s="6" t="str">
        <f>IF(OR(EZ86&gt;0,GB86=$GB$2,GB86=$GB$4),LHR4.4,"")</f>
        <v/>
      </c>
      <c r="CO86" s="6" t="str">
        <f>IF(OR(EZ86&gt;0,FC86=$FC$1,FC86=$FC$3,FC86=$FC$4),LHR4.5,"")</f>
        <v/>
      </c>
      <c r="CP86" s="6" t="str">
        <f>IF(OR(GE86=$GE$1,GE86=$GE$2,GE86=$GE$4,GE86=$GE$5),LHR4.6,"")</f>
        <v/>
      </c>
      <c r="CQ86" s="6" t="str">
        <f>IF(OR(EZ86&gt;0,FF86=$FF$2,FF86=$FF$6,FE86=$FE$2,FE86=$FE$6,FI86=$FI$2,FI86=$FI$6,FG86=$FG$2,FG86=$FG$6),LHR4.7,"")</f>
        <v/>
      </c>
      <c r="CR86" s="6" t="str">
        <f>IF(OR(EZ86&gt;0,FG86=$FG$1,FG86=$FG$2,FG86=$FG$5,FG86=$FG$6),LHR4.8,"")</f>
        <v/>
      </c>
      <c r="CS86" s="6" t="str">
        <f>IF(OR(FE86=$FE$1,FE86=$FE$2,FE86=$FE$5,FE86=$FE$6),LHR4.9,"")</f>
        <v/>
      </c>
      <c r="CT86" s="6" t="str">
        <f>IF(OR(FM86=$FM$1,FM86=$FM$3,EZ86&gt;0),LHR4.10,"")</f>
        <v/>
      </c>
      <c r="CU86" s="6" t="str">
        <f>IF(OR(GF86=$GF$2,GF86=$GF$6),LHR4.11,"")</f>
        <v/>
      </c>
      <c r="CV86" s="6" t="str">
        <f>IF(OR(EO86=$EO$1,EO86=$EO$3),LHR4.12,"")</f>
        <v/>
      </c>
      <c r="CW86" s="40">
        <f>IF(OR(EY86=$EY$1,EY86=$EY$7,EZ86&gt;0,FF86=$FF$1,FF86=$FF$2,FF86=$FF$5,FF86=$FF$6,FG86=$FG$1,FG86=$FG$2,FG86=$FG$5,FG86=$FG$6),LHR5.1,"")</f>
        <v>0.25</v>
      </c>
      <c r="CX86" s="6" t="str">
        <f>IF(AND(FZ86&gt;0,OR(EY86=$EY$1,EY86=$EY$4,EY86=$EY$5,EY86=$EY$6,EY86=$EY$7)),LHR5.2,"")</f>
        <v/>
      </c>
      <c r="CY86" s="6" t="str">
        <f>IF(OR(EZ86&gt;0,FC86=$FC$1,FC86=$FC$4),LHR5.3,"")</f>
        <v/>
      </c>
      <c r="CZ86" s="6" t="str">
        <f>IF(OR(GE86=$GE$1,GE86=$GE$3,GE86=$GE$4,GE86=$GE$6),LHR5.4,"")</f>
        <v/>
      </c>
      <c r="DA86" s="6" t="str">
        <f>IF(OR(EZ86&gt;0,FF86=$FF$2,FF86=$FF$6,FE86=$FE$2,FE86=$FE$6,FI86=$FI$2,FI86=$FI$6,FG86=$FG$2,FG86=$FG$6),LHR5.5,"")</f>
        <v/>
      </c>
      <c r="DB86" s="6" t="str">
        <f>IF(OR(FG86=$FG$2,FG86=$FG$6),LHR5.6,"")</f>
        <v/>
      </c>
      <c r="DC86" s="6" t="str">
        <f>IF(OR(FI86=$FI$1,FI86=$FI$2,FI86=$FI$5,FI86=$FI$6,FY86&gt;0),LHR5.7,"")</f>
        <v/>
      </c>
      <c r="DD86" s="6" t="str">
        <f>IF(OR(GC86=$GC$1,GC86=$GC$2),LHR5.8,"")</f>
        <v/>
      </c>
      <c r="DE86" s="38">
        <f>IF(OR(GF86="",GF86=$GF$3,GF86=$GF$4,GF86=$GF$7,GF86=$GF$8),LHR5.9,"")</f>
        <v>0.05</v>
      </c>
      <c r="DF86" s="7" t="str">
        <f>IF(E86&lt;2009,"N/A",IF(COUNTIF(BW86:DE86,"&lt;1")=35,"5",IF(COUNTIF(BW86:CV86,"&lt;1")=26,"4",IF(COUNTIF(BW86:CJ86,"&lt;1")=14,"3",IF(COUNTIF(BW86:BZ86,"&lt;1")=4,"2","1")))))</f>
        <v>1</v>
      </c>
      <c r="DG86" s="129">
        <f>IF(DF86="N/A","N/A",IF(DF86="1",SUM(BW86:BZ86)+1,IF(DF86="2",SUM(CA86:CJ86)+2,IF(DF86="3",SUM(CK86:CV86)+3,IF(DF86="4",SUM(CW86:DE86)+4,5)))))</f>
        <v>1.9</v>
      </c>
      <c r="DH86" s="41">
        <f>IF(OR(EY86=$EY$1,EY86=$EY$8,EZ86&gt;0,FF86=$FF$1,FF86=$FF$2,FF86=$FF$7,FF86=$FF$8,FG86=$FG$1,FG86=$FG$2,FG86=$FG$7,FG86=$FG$8),ES2.1,"")</f>
        <v>0.4</v>
      </c>
      <c r="DI86" s="6" t="str">
        <f>IF(OR(FB86=$FB$1,FB86=$FB$2,FB86=$FB$7,FB86=$FB$8,EZ86&gt;0),ES2.2,"")</f>
        <v/>
      </c>
      <c r="DJ86" s="6">
        <f>IF(OR(EY86=$EY$1,EY86=$EY$8,EZ86&gt;0,FF86=$FF$1,FF86=$FF$2,FF86=$FF$7,FF86=$FF$8,FG86=$FG$1,FG86=$FG$2,FG86=$FG$7,FG86=$FG$8),ES2.3,"")</f>
        <v>0.25</v>
      </c>
      <c r="DK86" s="6">
        <f>IF(OR(EY86=$EY$1,EY86=$EY$8,EZ86&gt;0,FF86=$FF$1,FF86=$FF$2,FF86=$FF$7,FF86=$FF$8,FG86=$FG$1,FG86=$FG$2,FG86=$FG$7,FG86=$FG$8),ES2.4,"")</f>
        <v>0.25</v>
      </c>
      <c r="DL86" s="40" t="str">
        <f>IF(OR(FB86=$FB$1,FB86=$FB$7,EZ86&gt;0),ES3.1,"")</f>
        <v/>
      </c>
      <c r="DM86" s="6" t="str">
        <f>IF(OR(FB86=$FB$1,FB86=$FB$2,FB86=$FB$7,FB86=$FB$8,EZ86&gt;0),ES3.2,"")</f>
        <v/>
      </c>
      <c r="DN86" s="6" t="str">
        <f>IF(OR(EZ86&gt;0,FF86=$FF$1,FF86=$FF$2,FF86=$FF$7,FF86=$FF$8,GA86=$GA$1,GA86=$GA$2,GA86=$GA$5,GA86=$GA$6),ES3.3,"")</f>
        <v/>
      </c>
      <c r="DO86" s="6" t="str">
        <f>IF(OR(EZ86&gt;0,FG86=$FG$1,FG86=$FG$2,FG86=$FG$7,FG86=$FG$8,GB86=$GB$1,GB86=$GB$2,GB86=$GB$5,GB86=$GB$6),ES3.4,"")</f>
        <v/>
      </c>
      <c r="DP86" s="6">
        <f>IF(OR(EY86=$EY$1,EY86=$EY$8,EZ86&gt;0),ES3.5,"")</f>
        <v>0.25</v>
      </c>
      <c r="DQ86" s="6" t="str">
        <f>IF(OR(EZ86&gt;0,FC86=$FC$1,FC86=$FC$5),ES3.6,"")</f>
        <v/>
      </c>
      <c r="DR86" s="6" t="str">
        <f>IF(OR(GD86=$GD$1,GD86=$GD$4,EZ86&gt;0),ES3.7,"")</f>
        <v/>
      </c>
      <c r="DS86" s="6" t="str">
        <f>IF(OR(EZ86&gt;0,FF86=$FF$2,FF86=$FF$8,FE86=$FE$2,FE86=$FE$8,FI86=$FI$2,FI86=$FI$8,FG86=$FG$2,FG86=$FG$8),ES3.8,"")</f>
        <v/>
      </c>
      <c r="DT86" s="6" t="str">
        <f>IF(OR(EZ86&gt;0),ES3.9,"")</f>
        <v/>
      </c>
      <c r="DU86" s="40" t="str">
        <f>IF(OR(FB86=$FB$1,FB86=$FB$7,EZ86&gt;0),ES4.1,"")</f>
        <v/>
      </c>
      <c r="DV86" s="6" t="str">
        <f>IF(OR(EZ86&gt;0,GA86=$GA$2,GA86=$GA$6),ES4.2,"")</f>
        <v/>
      </c>
      <c r="DW86" s="6" t="str">
        <f>IF(OR(EZ86&gt;0,GB86=$GB$2,GB86=$GB$6),ES4.3,"")</f>
        <v/>
      </c>
      <c r="DX86" s="6" t="str">
        <f>IF(OR(GE86=$GE$1,GE86=$GE$2,GE86=$GE$7,GE86=$GE$8),ES4.4,"")</f>
        <v/>
      </c>
      <c r="DY86" s="6" t="str">
        <f>IF(OR(EZ86&gt;0,FF86=$FF$2,FF86=$FF$8,FE86=$FE$2,FE86=$FE$8,FI86=$FI$2,FI86=$FI$8,FG86=$FG$2,FG86=$FG$8),ES4.5,"")</f>
        <v/>
      </c>
      <c r="DZ86" s="6" t="str">
        <f>IF(OR(EZ86&gt;0,FG86=$FG$1,FG86=$FG$2,FG86=$FG$7,FG86=$FG$8),ES4.6,"")</f>
        <v/>
      </c>
      <c r="EA86" s="6" t="str">
        <f>IF(OR(FE86=$FE$1,FE86=$FE$2,FE86=$FE$7,FE86=$FE$8),ES4.7,"")</f>
        <v/>
      </c>
      <c r="EB86" s="6" t="str">
        <f>IF(OR(FM86=$FM$1,FM86=$FM$4,EZ86&gt;0),ES4.8,"")</f>
        <v/>
      </c>
      <c r="EC86" s="6" t="str">
        <f>IF(OR(GF86=$GF$2,GF86=$GF$8),ES4.9,"")</f>
        <v/>
      </c>
      <c r="ED86" s="6" t="str">
        <f>IF(OR(EO86=$EO$1,EO86=$EO$3),ES4.10,"")</f>
        <v/>
      </c>
      <c r="EE86" s="40" t="str">
        <f>IF(OR(AND(FZ86&gt;0,EY86=$EY$1), AND(FZ86&gt;0,EY86=$EY$8)),ES5.1,"")</f>
        <v/>
      </c>
      <c r="EF86" s="6" t="str">
        <f>IF(OR(GE86=$GE$1,GE86=$GE$3,GE86=$GE$7,GE86=$GE$9),ES5.2,"")</f>
        <v/>
      </c>
      <c r="EG86" s="6" t="str">
        <f>IF(OR(EZ86&gt;0,FF86=$FF$2,FF86=$FF$8,FE86=$FE$2,FE86=$FE$8,FI86=$FI$2,FI86=$FI$8,FG86=$FG$2,FG86=$FG$8),ES5.3,"")</f>
        <v/>
      </c>
      <c r="EH86" s="6" t="str">
        <f>IF(OR(FG86=$FG$2,FG86=$FG$8),ES5.4,"")</f>
        <v/>
      </c>
      <c r="EI86" s="6" t="str">
        <f>IF(OR(FI86=$FI$1,FI86=$FI$2,FI86=$FI$7,FI86=$FI$8,FY86&gt;0),ES5.5,"")</f>
        <v/>
      </c>
      <c r="EJ86" s="6" t="str">
        <f>IF(OR(GC86=$GC$1,GC86=$GC$3),ES5.6,"")</f>
        <v/>
      </c>
      <c r="EK86" s="38">
        <f>IF(OR(GF86="",GF86=$GF$3,GF86=$GF$4,GF86=$GF$5,GF86=$GF$6),ES5.7,"")</f>
        <v>0.1</v>
      </c>
      <c r="EL86" s="104" t="str">
        <f>IF(E86&lt;2010,"N/A",IF(COUNTIF(DH86:EK86,"&lt;1")=30,"5",IF(COUNTIF(DH86:ED86,"&lt;1")=23,"4",IF(COUNTIF(DH86:DT86,"&lt;1")=13,"3",IF(COUNTIF(DH86:DK86,"&lt;1")=4,"2","1")))))</f>
        <v>1</v>
      </c>
      <c r="EM86" s="129">
        <f>IF(EL86="N/A","N/A",IF(EL86="1",SUM(DH86:DK86)+1,IF(EL86="2",SUM(DL86:DT86)+2,IF(EL86="3",SUM(DU86:ED86)+3,IF(EL86="4",SUM(EE86:EK86)+4,5)))))</f>
        <v>1.9</v>
      </c>
      <c r="EN86" s="1"/>
      <c r="EO86" s="43"/>
      <c r="EP86" s="1"/>
      <c r="EQ86" s="1"/>
      <c r="ER86" s="43"/>
      <c r="ES86" s="1"/>
      <c r="ET86" s="1"/>
      <c r="EV86" s="44"/>
      <c r="EW86" s="42" t="s">
        <v>4</v>
      </c>
      <c r="EY86" s="42" t="s">
        <v>5</v>
      </c>
      <c r="FC86" s="44"/>
      <c r="FE86" s="1"/>
      <c r="FI86" s="44"/>
      <c r="FJ86" s="42" t="s">
        <v>9</v>
      </c>
      <c r="FK86" s="1"/>
      <c r="FL86" s="1"/>
      <c r="FM86" s="1"/>
      <c r="FN86" s="1"/>
      <c r="FO86" s="1"/>
      <c r="FT86" s="1"/>
      <c r="FU86" s="1"/>
      <c r="FX86" s="44" t="s">
        <v>1</v>
      </c>
      <c r="FY86" s="1"/>
      <c r="FZ86" s="44"/>
      <c r="GA86" s="43"/>
      <c r="GB86" s="1"/>
      <c r="GC86" s="44"/>
      <c r="GF86" s="45"/>
      <c r="GG86" s="74"/>
      <c r="GH86" s="42">
        <f>COUNTIF(EO86:GF86,"*")</f>
        <v>4</v>
      </c>
    </row>
    <row r="87" spans="1:190" s="42" customFormat="1" x14ac:dyDescent="0.25">
      <c r="A87" s="42" t="e">
        <f>VLOOKUP(C87,Sheet1!$A$1:$B$65,2,)</f>
        <v>#N/A</v>
      </c>
      <c r="B87" s="46" t="s">
        <v>349</v>
      </c>
      <c r="C87" s="47" t="s">
        <v>350</v>
      </c>
      <c r="D87" s="47"/>
      <c r="E87" s="60">
        <v>2013</v>
      </c>
      <c r="F87" s="5">
        <f>IF(OR(ER87=$ER$1,ER87=$ER$2,ER87=$ER$3,ER87=$ER$6,ER87=$ER$7,ES87&gt;0,EW87&gt;0,EY87&gt;0,EU87&gt;0,EZ87&gt;0,FD87&gt;0,FF87&gt;0,FG87&gt;0,FI87&gt;0,FE87&gt;0),SM_2.1,"")</f>
        <v>0.2</v>
      </c>
      <c r="G87" s="5" t="str">
        <f>IF(OR(EO87=$EO$4,EQ87&gt;0,ER87=$ER$1, ER87=$ER$2,ER87=$ER$3,ER87=$ER$4,ES87&gt;0,EV87&gt;0,EZ87&gt;0,FD87&gt;0,FF87&gt;0,FG87&gt;0,FI87&gt;0,FE87&gt;0),SM_2.2,"")</f>
        <v/>
      </c>
      <c r="H87" s="6" t="str">
        <f>IF(OR(EO87&gt;0,EP87&gt;0,EQ87&gt;0,ER87=$ER$1,ER87=$ER$2,ER87=$ER$3,ER87=$ER$4,ER87=$ER$6,ER87=$ER$7,ES87&gt;0,ET87&gt;0,EV87&gt;0,EZ87&gt;0,FD87&gt;0,FF87&gt;0,FG87&gt;0,FI87&gt;0,FE87&gt;0),SM_2.3,"")</f>
        <v/>
      </c>
      <c r="I87" s="38">
        <f>IF(OR(ER87=$ER$1,ER87=$ER$2,ER87=$ER$3,ER87=$ER$6,ER87=$ER$7,ES87&gt;0,EW87=$EW$2,EW87=$EW$3,EW87=$EW$4,EY87&gt;0,EU87&gt;0,EZ87&gt;0,FD87&gt;0,FF87&gt;0,FG87&gt;0,FI87&gt;0,FE87&gt;0),SM_2.4,"")</f>
        <v>0.15</v>
      </c>
      <c r="J87" s="6">
        <f>IF(OR(ER87=$ER$3,EW87=$EW$2,EW87=$EW$3,EW87=$EW$4,EY87&gt;0,EU87&gt;0,EZ87&gt;0,FD87&gt;0,FF87&gt;0,FG87&gt;0,FI87&gt;0,FE87&gt;0),SM_3.1,"")</f>
        <v>0.3</v>
      </c>
      <c r="K87" s="6" t="str">
        <f>IF(OR(EZ87&gt;0,FD87&gt;0,FF87&gt;0,FG87&gt;0,FI87&gt;0,FE87&gt;0),SM_3.2,"")</f>
        <v/>
      </c>
      <c r="L87" s="38">
        <f>IF(OR(ER87=$ER$1,ER87=$ER$3,ER87=$ER$6,ER87=$ER$7,EV87&gt;0,EW87=$EW$2,EW87=$EW$3,EW87=$EW$4,EY87&gt;0,EU87&gt;0,EZ87&gt;0,FD87&gt;0,FF87&gt;0,FG87&gt;0,FI87&gt;0,FE87&gt;0),SM_3.3,"")</f>
        <v>0.4</v>
      </c>
      <c r="M87" s="6" t="str">
        <f>IF(OR(ES87&gt;0,EU87&gt;1),SM_4.1,"")</f>
        <v/>
      </c>
      <c r="N87" s="6" t="str">
        <f>IF(OR(EZ87&gt;0,FD87=$FD$2,FF87=$FF$2,FF87=$FF$4,FF87=$FF$6,FF87=$FF$8,FG87&gt;0,FI87&gt;0,FE87&gt;0),SM_4.2,"")</f>
        <v/>
      </c>
      <c r="O87" s="6" t="str">
        <f>IF(OR(EZ87&gt;0,FD87=$FD$2,FE87=$FE$2,FE87=$FE$4,FE87=$FE$6,FE87=$FE$8,FF87=$FF$2,FF87=$FF$4,FF87=$FF$6,FF87=$FF$8,FG87=$FG$2,FG87=$FG$4,FG87=$FG$6,FG87=$FG$8,FI87=$FI$2,FI87=$FI$4,FI87=$FI$6,FI87=$FI$8),SM_4.3,"")</f>
        <v/>
      </c>
      <c r="P87" s="6" t="str">
        <f>IF(OR(FD87&gt;0,FI87&gt;0),SM_4.4,"")</f>
        <v/>
      </c>
      <c r="Q87" s="38" t="str">
        <f>IF(OR(FQ87=$FQ$2,FQ87=$FQ$1),SM_4.5,"")</f>
        <v/>
      </c>
      <c r="R87" s="6" t="str">
        <f>IF(OR(ET87&gt;0),SM_5.1,"")</f>
        <v/>
      </c>
      <c r="S87" s="6" t="str">
        <f>IF(OR(FB87&gt;0),SM_5.2,"")</f>
        <v/>
      </c>
      <c r="T87" s="6" t="str">
        <f>IF(OR(FR87=$FR$1,FR87=$FR$2),SM_5.3,"")</f>
        <v/>
      </c>
      <c r="U87" s="38" t="str">
        <f>IF(OR(FY87&gt;0),SM_5.4,"")</f>
        <v/>
      </c>
      <c r="V87" s="94" t="str">
        <f>IF(COUNTIF(F87:U87,"&lt;1")=16,"5",IF(COUNTIF(F87:Q87,"&lt;1")=12,"4",IF(COUNTIF(F87:L87,"&lt;1")=7,"3",IF(COUNTIF(F87:I87,"&lt;1")=4,"2","1"))))</f>
        <v>1</v>
      </c>
      <c r="W87" s="129">
        <f>IF(V87="1",SUM(F87:I87)+1,IF(V87="2",SUM(J87:L87)+2,IF(V87="3",SUM(M87:Q87)+3,IF(V87="4",SUM(R87:U87)+4,5))))</f>
        <v>1.35</v>
      </c>
      <c r="X87" s="5" t="str">
        <f>IF(OR(EO87&gt;0,EP87&gt;0,EQ87&gt;0,ER87=$ER$1,ER87=$ER$2,ER87=$ER$3,ER87=$ER$4,ER87=$ER$6,ER87=$ER$7,ER87=$ER$8,ES87&gt;0,ET87&gt;0,EV87&gt;0,EZ87&gt;0,FD87&gt;0,FF87&gt;0,FG87&gt;0,FI87&gt;0,FE87&gt;0),SS_2.1,"")</f>
        <v/>
      </c>
      <c r="Y87" s="5">
        <f>IF(OR(EO87=$EO$1,ER87=$ER$1,ER87=$ER$6,ER87=$ER$7,ER87=$ER$8,FJ87&gt;0),SS_2.2,"")</f>
        <v>0.3</v>
      </c>
      <c r="Z87" s="38">
        <f>IF(OR(FJ87&gt;0,FO87&gt;0),SS_2.3,"")</f>
        <v>0.5</v>
      </c>
      <c r="AA87" s="5">
        <f>IF(OR(FN87&gt;0,FJ87=$FJ$2,FJ87=$FJ$3),SS_3.1,"")</f>
        <v>0.2</v>
      </c>
      <c r="AB87" s="6" t="str">
        <f>IF(OR(FK87&gt;0),SS_3.2,"")</f>
        <v/>
      </c>
      <c r="AC87" s="38" t="str">
        <f>IF(OR(ES87&gt;0,ER87=$ER$1,ER87=$ER$4,ER87=$ER$8,FL87&gt;0),SS_3.3,"")</f>
        <v/>
      </c>
      <c r="AD87" s="6" t="str">
        <f>IF(AND(FK87&gt;0,FJ87=$FJ$2,FJ87=$FJ$3),SS_4.1,"")</f>
        <v/>
      </c>
      <c r="AE87" s="6">
        <f>IF(OR(FJ87=$FJ$2,FJ87=$FJ$3,EZ87&gt;0,FN87&gt;0),SS_4.2,"")</f>
        <v>0.2</v>
      </c>
      <c r="AF87" s="6">
        <f>IF(OR(EU87&gt;0,EW87=$EW$2,EW87=$EW$3,EW87=$EW$4,EY87&gt;0,EZ87&gt;0),SS_4.3,"")</f>
        <v>0.2</v>
      </c>
      <c r="AG87" s="6">
        <f>IF(OR(FJ87=$FJ$3,FQ87&gt;0,EZ87&gt;0),SS_4.4,"")</f>
        <v>0.1</v>
      </c>
      <c r="AH87" s="6" t="str">
        <f>IF(OR(FE87&gt;0,FF87&gt;0,FG87&gt;0,FD87&gt;0,EZ87&gt;0,FI87&gt;0),SS_4.5,"")</f>
        <v/>
      </c>
      <c r="AI87" s="38" t="str">
        <f>IF(OR(EV87&gt;0,FZ87&gt;0,FH87&gt;0,FD87&gt;0,FI87&gt;0),SS_4.6,"")</f>
        <v/>
      </c>
      <c r="AJ87" s="5" t="str">
        <f>IF(OR(FK87=$FK$3,FZ87=$FZ$1),SS_5.1,"")</f>
        <v/>
      </c>
      <c r="AK87" s="6" t="str">
        <f>IF(OR(FZ87=$FZ$1,FZ87=$FZ$2,FZ87=$FZ$4,FZ87=$FZ$5,FZ87=$FZ$7),SS_5.2,"")</f>
        <v/>
      </c>
      <c r="AL87" s="6" t="str">
        <f>IF(OR(FZ87=$FZ$4,FY87&gt;0,ER87=$ER$8),SS_5.3,"")</f>
        <v/>
      </c>
      <c r="AM87" s="6" t="str">
        <f>IF(FP87&gt;0,SS_5.4,"")</f>
        <v/>
      </c>
      <c r="AN87" s="94" t="str">
        <f>IF(COUNTIF(X87:AM87,"&lt;1")=16,"5",IF(COUNTIF(X87:AI87,"&lt;1")=12,"4",IF(COUNTIF(X87:AC87,"&lt;1")=6,"3",IF(COUNTIF(X87:Z87,"&lt;1")=3,"2","1"))))</f>
        <v>1</v>
      </c>
      <c r="AO87" s="129">
        <f>IF(AN87="1",SUM(X87:Z87)+1,IF(AN87="2",SUM(AA87:AC87)+2,IF(AN87="3",SUM(AD87:AI87)+3,IF(AN87="4",SUM(AJ87:AM87)+4,5))))</f>
        <v>1.8</v>
      </c>
      <c r="AP87" s="5" t="str">
        <f>IF(OR(ES87&gt;0,ER87=$ER$1,EO87&gt;0,EP87&gt;0,EQ87&gt;0,EU87&gt;0,EV87&gt;0,FV87&gt;0,FD87&gt;0),CM2.1,"")</f>
        <v/>
      </c>
      <c r="AQ87" s="6" t="str">
        <f>IF(OR(ES87&gt;0,ER87=$ER$1,ER87=$ER$5,ER87=$ER$3,ER87=$ER$8,ER87=$ER$9,FS87=$FS$3,FS87=$FS$4),CM2.2,"")</f>
        <v/>
      </c>
      <c r="AR87" s="6" t="str">
        <f>IF(OR(ES87&gt;0,ER87&gt;0,FV87&gt;0),CM2.3,"")</f>
        <v/>
      </c>
      <c r="AS87" s="38" t="str">
        <f>IF(OR(ES87&gt;0,ER87=$ER$1,ER87=$ER$3,ER87=$ER$8,ER87=$ER$9,FT87&gt;0),CM2.4,"")</f>
        <v/>
      </c>
      <c r="AT87" s="6" t="str">
        <f>IF(OR(FS87&gt;0),CM3.1,"")</f>
        <v/>
      </c>
      <c r="AU87" s="6" t="str">
        <f>IF(ER87=$ER$9,CM3.2,"")</f>
        <v/>
      </c>
      <c r="AV87" s="6" t="str">
        <f>IF(OR(FS87=$FS$3,FS87=$FS$4),CM3.3,"")</f>
        <v/>
      </c>
      <c r="AW87" s="6" t="str">
        <f>IF(OR(FQ87=$FQ$1,FQ87=$FQ$4,FR87=$FR$1,FR87=$FR$4),CM3.4,"")</f>
        <v/>
      </c>
      <c r="AX87" s="38" t="str">
        <f>IF(OR(FZ87=$FZ$1,FZ87=$FZ$2,FT87=$FT$3,FT87=$FT$2),CM3.5,"")</f>
        <v/>
      </c>
      <c r="AY87" s="6" t="str">
        <f>IF(OR(FS87&gt;0),CM4.1,"")</f>
        <v/>
      </c>
      <c r="AZ87" s="6" t="str">
        <f>IF(OR(FV87=$FV$2),CM4.2,"")</f>
        <v/>
      </c>
      <c r="BA87" s="38" t="str">
        <f>IF(OR(FZ87&gt;0,FT87=$FT$3),CM4.3,"")</f>
        <v/>
      </c>
      <c r="BB87" s="6" t="str">
        <f>IF(OR(FT87=$FT$3,FV87=$FV$3),CM5.1,"")</f>
        <v/>
      </c>
      <c r="BC87" s="6" t="str">
        <f>IF(OR(AND(FX87&gt;0,FQ87=$FQ$4), AND(FX87&gt;0,FQ87=$FQ$1)),CM5.2,"")</f>
        <v/>
      </c>
      <c r="BD87" s="6" t="str">
        <f>IF(OR(FZ87&gt;0),CM5.3,"")</f>
        <v/>
      </c>
      <c r="BE87" s="38" t="str">
        <f>IF(FU87=$FU$2,CM5.4,"")</f>
        <v/>
      </c>
      <c r="BF87" s="94" t="str">
        <f>IF(COUNTIF(AP87:BE87,"&lt;1")=16,"5",IF(COUNTIF(AP87:BA87,"&lt;1")=12,"4",IF(COUNTIF(AP87:AX87,"&lt;1")=9,"3",IF(COUNTIF(AP87:AS87,"&lt;1")=4,"2","1"))))</f>
        <v>1</v>
      </c>
      <c r="BG87" s="129">
        <f>IF(BF87="1",SUM(AP87:AS87)+1,IF(BF87="2",SUM(AT87:AX87)+2,IF(BF87="3",SUM(AY87:BA87)+3,IF(BF87="4",SUM(BB87:BE87)+4,5))))</f>
        <v>1</v>
      </c>
      <c r="BH87" s="5">
        <f>IF(OR(ER87=$ER$1,ER87=$ER$6,ER87=$ER$7,ER87=$ER$9,ES87&gt;0,EX87&gt;0,FD87&gt;0,FZ87&gt;0,EW87&gt;0,EY87&gt;0,EZ87&gt;0,EV87&gt;0,EU87&gt;0,FE87&gt;0,FF87&gt;0,FG87&gt;0,FI87&gt;0),SRM2.1,"")</f>
        <v>0.4</v>
      </c>
      <c r="BI87" s="5">
        <f>IF(OR(FD87&gt;0,FZ87&gt;0,ER87=$ER$7,EW87&gt;0,EX87&gt;0,EY87&gt;0,EZ87&gt;0,FE87&gt;0,FF87&gt;0,FG87&gt;0,FI87&gt;0),SRM2.2,"")</f>
        <v>0.4</v>
      </c>
      <c r="BJ87" s="6" t="str">
        <f>IF(OR(FX87&gt;0,FZ87&gt;0),SRM2.3,"")</f>
        <v/>
      </c>
      <c r="BK87" s="6" t="str">
        <f>IF(OR(FF87&gt;0,FD87&gt;0,FE87&gt;0,FZ87&gt;0,FG87&gt;0,FI87&gt;0),SRM2.4,"")</f>
        <v/>
      </c>
      <c r="BL87" s="39" t="str">
        <f>IF(OR(FD87&gt;0,FZ87&gt;0,ER87=$ER$7,FE87&gt;0,FF87&gt;0,FG87&gt;0,FI87&gt;0,FP87&gt;0),SRM3.1,"")</f>
        <v/>
      </c>
      <c r="BM87" s="6">
        <f>IF(OR(FD87&gt;0,FZ87&gt;0,ER87=$ER$7,EW87=$EW$2,EW87=$EW$3,EW87=$EW$4,EX87&gt;0,EY87&gt;0,EZ87&gt;0,FE87&gt;0,FF87&gt;0,FG87&gt;0,FI87&gt;0),SRM3.2,"")</f>
        <v>0.5</v>
      </c>
      <c r="BN87" s="6" t="str">
        <f>IF(OR(FP87&gt;0,FZ87&gt;0),SRM3.3,"")</f>
        <v/>
      </c>
      <c r="BO87" s="40" t="str">
        <f>IF(OR(FZ87&gt;1),SRM4.1,"")</f>
        <v/>
      </c>
      <c r="BP87" s="6" t="str">
        <f>IF(OR(ER87=$ER$8,ER87=$ER$9,EV87&gt;0,FQ87&gt;0,FR87&gt;0),SRM4.2,"")</f>
        <v/>
      </c>
      <c r="BQ87" s="6" t="str">
        <f>IF(OR(FW87&gt;0),SRM4.3,"")</f>
        <v/>
      </c>
      <c r="BR87" s="40" t="str">
        <f>IF(OR(GD87&gt;0,GE87&gt;0),SRM5.1,"")</f>
        <v/>
      </c>
      <c r="BS87" s="6" t="str">
        <f>IF(OR(ER87=$ER$8,ER87=$ER$9,FZ87&gt;0),SRM5.2,"")</f>
        <v/>
      </c>
      <c r="BT87" s="6" t="str">
        <f>IF(OR(ER87=$ER$8,ER87=$ER$9,FY87&gt;0,FZ87&gt;0),SRM5.3,"")</f>
        <v/>
      </c>
      <c r="BU87" s="94" t="str">
        <f>IF(COUNTIF(BH87:BT87,"&lt;1")=13,"5",IF(COUNTIF(BH87:BQ87,"&lt;1")=10,"4",IF(COUNTIF(BH87:BN87,"&lt;1")=7,"3",IF(COUNTIF(BH87:BK87,"&lt;1")=4,"2","1"))))</f>
        <v>1</v>
      </c>
      <c r="BV87" s="129">
        <f>IF(BU87="1",SUM(BH87:BK87)+1,IF(BU87="2",SUM(BL87:BN87)+2,IF(BU87="3",SUM(BO87:BQ87)+3,IF(BU87="4",SUM(BR87:BT87)+4,5))))</f>
        <v>1.8</v>
      </c>
      <c r="BW87" s="41">
        <f>IF(OR(EY87=$EY$1,EY87=$EY$4,EY87=$EY$5,EY87=$EY$6,EY87=$EY$7,EZ87&gt;0,FF87=$FF$1,FF87=$FF$2,FF87=$FF$5,FF87=$FF$6,FG87=$FG$1,FG87=$FG$2,FG87=$FG$5,FG87=$FG$6),LHR2.1,"")</f>
        <v>0.4</v>
      </c>
      <c r="BX87" s="6" t="str">
        <f>IF(OR(FB87=$FB$1,FB87=$FB$2,FB87=$FB$5,FB87=$FB$6,EZ87&gt;0),LHR2.2,"")</f>
        <v/>
      </c>
      <c r="BY87" s="6">
        <f>IF(OR(EY87=$EY$1,EY87=$EY$4,EY87=$EY$5,EY87=$EY$6,EY87=$EY$7,EZ87&gt;0,FF87=$FF$1,FF87=$FF$2,FF87=$FF$5,FF87=$FF$6,FG87=$FG$1,FG87=$FG$2,FG87=$FG$5,FG87=$FG$6),LHR2.3,"")</f>
        <v>0.25</v>
      </c>
      <c r="BZ87" s="6">
        <f>IF(OR(EY87=$EY$1,EY87=$EY$4,EY87=$EY$5,EY87=$EY$6,EY87=$EY$7,EZ87&gt;0,FF87=$FF$1,FF87=$FF$2,FF87=$FF$5,FF87=$FF$6,FG87=$FG$1,FG87=$FG$2,FG87=$FG$5,FG87=$FG$6),LHR2.4,"")</f>
        <v>0.25</v>
      </c>
      <c r="CA87" s="40">
        <f>IF(OR(EY87=$EY$1,EY87=$EY$5,EY87=$EY$6,EY87=$EY$7,EZ87&gt;0,FF87=$FF$1,FF87=$FF$2,FF87=$FF$5,FF87=$FF$6,FG87=$FG$1,FG87=$FG$2,FG87=$FG$5,FG87=$FG$6),LHR3.1,"")</f>
        <v>0.25</v>
      </c>
      <c r="CB87" s="6" t="str">
        <f>IF(OR(FB87=$FB$1,FB87=$FB$5,EZ87&gt;0),LHR3.2,"")</f>
        <v/>
      </c>
      <c r="CC87" s="6" t="str">
        <f>IF(OR(FB87=$FB$1,FB87=$FB$2,FB87=$FB$5,FB87=$FB$6,EZ87&gt;0),LHR3.3,"")</f>
        <v/>
      </c>
      <c r="CD87" s="6" t="str">
        <f>IF(OR(EZ87&gt;0,GA87=$GA$1,FF87=$FF$5,FF87=$FF$6,FF87=$FF$1,FF87=$FF$2,GA87=$GA$2,GA87=$GA$3,GA87=$GA$4),LHR3.4,"")</f>
        <v/>
      </c>
      <c r="CE87" s="6" t="str">
        <f>IF(OR(EZ87&gt;0,GB87=$GB$1,FG87=$FG$5,FG87=$FG$6,FG87=$FG$1,FG87=$FG$2,GB87=$GB$2,GB87=$GB$3,GB87=$GB$4),LHR3.5,"")</f>
        <v/>
      </c>
      <c r="CF87" s="6">
        <f>IF(OR(EY87=$EY$1,EY87=$EY$4,EY87=$EY$5,EY87=$EY$6,EY87=$EY$7,EZ87&gt;0),LHR3.6,"")</f>
        <v>0.05</v>
      </c>
      <c r="CG87" s="6">
        <f>IF(OR(EZ87&gt;0,FC87=$FC$1,FC87=$FC$2,FC87=$FC$3,FC87=$FC$4),LHR3.7,"")</f>
        <v>0.05</v>
      </c>
      <c r="CH87" s="6" t="str">
        <f>IF(OR(GD87=$GD$1,GD87=$GD$3,EZ87&gt;0),LHR3.8,"")</f>
        <v/>
      </c>
      <c r="CI87" s="6" t="str">
        <f>IF(OR(EZ87&gt;0,FF87=$FF$2,FF87=$FF$6,FE87=$FE$2,FE87=$FE$6,FI87=$FI$2,FI87=$FI$6,FG87=$FG$2,FG87=$FG$6),LHR3.9,"")</f>
        <v/>
      </c>
      <c r="CJ87" s="6" t="str">
        <f>IF(OR(EZ87&gt;0,FA87&gt;0),LHR3.10,"")</f>
        <v/>
      </c>
      <c r="CK87" s="40">
        <f>IF(OR(EY87=$EY$1,EY87=$EY$6,EY87=$EY$7,EZ87&gt;0,FF87=$FF$1,FF87=$FF$2,FF87=$FF$5,FF87=$FF$6,FG87=$FG$1,FG87=$FG$2,FG87=$FG$5,FG87=$FG$6),LHR4.1,"")</f>
        <v>0.15</v>
      </c>
      <c r="CL87" s="6" t="str">
        <f>IF(OR(FB87=$FB$1,FB87=$FB$5,EZ87&gt;0),LHR4.2,"")</f>
        <v/>
      </c>
      <c r="CM87" s="6" t="str">
        <f>IF(OR(EZ87&gt;0,GA87=$GA$2,GA87=$GA$4),LHR4.3,"")</f>
        <v/>
      </c>
      <c r="CN87" s="6" t="str">
        <f>IF(OR(EZ87&gt;0,GB87=$GB$2,GB87=$GB$4),LHR4.4,"")</f>
        <v/>
      </c>
      <c r="CO87" s="6">
        <f>IF(OR(EZ87&gt;0,FC87=$FC$1,FC87=$FC$3,FC87=$FC$4),LHR4.5,"")</f>
        <v>0.1</v>
      </c>
      <c r="CP87" s="6" t="str">
        <f>IF(OR(GE87=$GE$1,GE87=$GE$2,GE87=$GE$4,GE87=$GE$5),LHR4.6,"")</f>
        <v/>
      </c>
      <c r="CQ87" s="6" t="str">
        <f>IF(OR(EZ87&gt;0,FF87=$FF$2,FF87=$FF$6,FE87=$FE$2,FE87=$FE$6,FI87=$FI$2,FI87=$FI$6,FG87=$FG$2,FG87=$FG$6),LHR4.7,"")</f>
        <v/>
      </c>
      <c r="CR87" s="6" t="str">
        <f>IF(OR(EZ87&gt;0,FG87=$FG$1,FG87=$FG$2,FG87=$FG$5,FG87=$FG$6),LHR4.8,"")</f>
        <v/>
      </c>
      <c r="CS87" s="6" t="str">
        <f>IF(OR(FE87=$FE$1,FE87=$FE$2,FE87=$FE$5,FE87=$FE$6),LHR4.9,"")</f>
        <v/>
      </c>
      <c r="CT87" s="6" t="str">
        <f>IF(OR(FM87=$FM$1,FM87=$FM$3,EZ87&gt;0),LHR4.10,"")</f>
        <v/>
      </c>
      <c r="CU87" s="6" t="str">
        <f>IF(OR(GF87=$GF$2,GF87=$GF$6),LHR4.11,"")</f>
        <v/>
      </c>
      <c r="CV87" s="6" t="str">
        <f>IF(OR(EO87=$EO$1,EO87=$EO$3),LHR4.12,"")</f>
        <v/>
      </c>
      <c r="CW87" s="40">
        <f>IF(OR(EY87=$EY$1,EY87=$EY$7,EZ87&gt;0,FF87=$FF$1,FF87=$FF$2,FF87=$FF$5,FF87=$FF$6,FG87=$FG$1,FG87=$FG$2,FG87=$FG$5,FG87=$FG$6),LHR5.1,"")</f>
        <v>0.25</v>
      </c>
      <c r="CX87" s="6" t="str">
        <f>IF(AND(FZ87&gt;0,OR(EY87=$EY$1,EY87=$EY$4,EY87=$EY$5,EY87=$EY$6,EY87=$EY$7)),LHR5.2,"")</f>
        <v/>
      </c>
      <c r="CY87" s="6">
        <f>IF(OR(EZ87&gt;0,FC87=$FC$1,FC87=$FC$4),LHR5.3,"")</f>
        <v>0.05</v>
      </c>
      <c r="CZ87" s="6" t="str">
        <f>IF(OR(GE87=$GE$1,GE87=$GE$3,GE87=$GE$4,GE87=$GE$6),LHR5.4,"")</f>
        <v/>
      </c>
      <c r="DA87" s="6" t="str">
        <f>IF(OR(EZ87&gt;0,FF87=$FF$2,FF87=$FF$6,FE87=$FE$2,FE87=$FE$6,FI87=$FI$2,FI87=$FI$6,FG87=$FG$2,FG87=$FG$6),LHR5.5,"")</f>
        <v/>
      </c>
      <c r="DB87" s="6" t="str">
        <f>IF(OR(FG87=$FG$2,FG87=$FG$6),LHR5.6,"")</f>
        <v/>
      </c>
      <c r="DC87" s="6" t="str">
        <f>IF(OR(FI87=$FI$1,FI87=$FI$2,FI87=$FI$5,FI87=$FI$6,FY87&gt;0),LHR5.7,"")</f>
        <v/>
      </c>
      <c r="DD87" s="6" t="str">
        <f>IF(OR(GC87=$GC$1,GC87=$GC$2),LHR5.8,"")</f>
        <v/>
      </c>
      <c r="DE87" s="38">
        <f>IF(OR(GF87="",GF87=$GF$3,GF87=$GF$4,GF87=$GF$7,GF87=$GF$8),LHR5.9,"")</f>
        <v>0.05</v>
      </c>
      <c r="DF87" s="7" t="str">
        <f>IF(E87&lt;2009,"N/A",IF(COUNTIF(BW87:DE87,"&lt;1")=35,"5",IF(COUNTIF(BW87:CV87,"&lt;1")=26,"4",IF(COUNTIF(BW87:CJ87,"&lt;1")=14,"3",IF(COUNTIF(BW87:BZ87,"&lt;1")=4,"2","1")))))</f>
        <v>1</v>
      </c>
      <c r="DG87" s="129">
        <f>IF(DF87="N/A","N/A",IF(DF87="1",SUM(BW87:BZ87)+1,IF(DF87="2",SUM(CA87:CJ87)+2,IF(DF87="3",SUM(CK87:CV87)+3,IF(DF87="4",SUM(CW87:DE87)+4,5)))))</f>
        <v>1.9</v>
      </c>
      <c r="DH87" s="41">
        <f>IF(OR(EY87=$EY$1,EY87=$EY$8,EZ87&gt;0,FF87=$FF$1,FF87=$FF$2,FF87=$FF$7,FF87=$FF$8,FG87=$FG$1,FG87=$FG$2,FG87=$FG$7,FG87=$FG$8),ES2.1,"")</f>
        <v>0.4</v>
      </c>
      <c r="DI87" s="6" t="str">
        <f>IF(OR(FB87=$FB$1,FB87=$FB$2,FB87=$FB$7,FB87=$FB$8,EZ87&gt;0),ES2.2,"")</f>
        <v/>
      </c>
      <c r="DJ87" s="6">
        <f>IF(OR(EY87=$EY$1,EY87=$EY$8,EZ87&gt;0,FF87=$FF$1,FF87=$FF$2,FF87=$FF$7,FF87=$FF$8,FG87=$FG$1,FG87=$FG$2,FG87=$FG$7,FG87=$FG$8),ES2.3,"")</f>
        <v>0.25</v>
      </c>
      <c r="DK87" s="6">
        <f>IF(OR(EY87=$EY$1,EY87=$EY$8,EZ87&gt;0,FF87=$FF$1,FF87=$FF$2,FF87=$FF$7,FF87=$FF$8,FG87=$FG$1,FG87=$FG$2,FG87=$FG$7,FG87=$FG$8),ES2.4,"")</f>
        <v>0.25</v>
      </c>
      <c r="DL87" s="40" t="str">
        <f>IF(OR(FB87=$FB$1,FB87=$FB$7,EZ87&gt;0),ES3.1,"")</f>
        <v/>
      </c>
      <c r="DM87" s="6" t="str">
        <f>IF(OR(FB87=$FB$1,FB87=$FB$2,FB87=$FB$7,FB87=$FB$8,EZ87&gt;0),ES3.2,"")</f>
        <v/>
      </c>
      <c r="DN87" s="6" t="str">
        <f>IF(OR(EZ87&gt;0,FF87=$FF$1,FF87=$FF$2,FF87=$FF$7,FF87=$FF$8,GA87=$GA$1,GA87=$GA$2,GA87=$GA$5,GA87=$GA$6),ES3.3,"")</f>
        <v/>
      </c>
      <c r="DO87" s="6" t="str">
        <f>IF(OR(EZ87&gt;0,FG87=$FG$1,FG87=$FG$2,FG87=$FG$7,FG87=$FG$8,GB87=$GB$1,GB87=$GB$2,GB87=$GB$5,GB87=$GB$6),ES3.4,"")</f>
        <v/>
      </c>
      <c r="DP87" s="6">
        <f>IF(OR(EY87=$EY$1,EY87=$EY$8,EZ87&gt;0),ES3.5,"")</f>
        <v>0.25</v>
      </c>
      <c r="DQ87" s="6">
        <f>IF(OR(EZ87&gt;0,FC87=$FC$1,FC87=$FC$5),ES3.6,"")</f>
        <v>0.05</v>
      </c>
      <c r="DR87" s="6" t="str">
        <f>IF(OR(GD87=$GD$1,GD87=$GD$4,EZ87&gt;0),ES3.7,"")</f>
        <v/>
      </c>
      <c r="DS87" s="6" t="str">
        <f>IF(OR(EZ87&gt;0,FF87=$FF$2,FF87=$FF$8,FE87=$FE$2,FE87=$FE$8,FI87=$FI$2,FI87=$FI$8,FG87=$FG$2,FG87=$FG$8),ES3.8,"")</f>
        <v/>
      </c>
      <c r="DT87" s="6" t="str">
        <f>IF(OR(EZ87&gt;0),ES3.9,"")</f>
        <v/>
      </c>
      <c r="DU87" s="40" t="str">
        <f>IF(OR(FB87=$FB$1,FB87=$FB$7,EZ87&gt;0),ES4.1,"")</f>
        <v/>
      </c>
      <c r="DV87" s="6" t="str">
        <f>IF(OR(EZ87&gt;0,GA87=$GA$2,GA87=$GA$6),ES4.2,"")</f>
        <v/>
      </c>
      <c r="DW87" s="6" t="str">
        <f>IF(OR(EZ87&gt;0,GB87=$GB$2,GB87=$GB$6),ES4.3,"")</f>
        <v/>
      </c>
      <c r="DX87" s="6" t="str">
        <f>IF(OR(GE87=$GE$1,GE87=$GE$2,GE87=$GE$7,GE87=$GE$8),ES4.4,"")</f>
        <v/>
      </c>
      <c r="DY87" s="6" t="str">
        <f>IF(OR(EZ87&gt;0,FF87=$FF$2,FF87=$FF$8,FE87=$FE$2,FE87=$FE$8,FI87=$FI$2,FI87=$FI$8,FG87=$FG$2,FG87=$FG$8),ES4.5,"")</f>
        <v/>
      </c>
      <c r="DZ87" s="6" t="str">
        <f>IF(OR(EZ87&gt;0,FG87=$FG$1,FG87=$FG$2,FG87=$FG$7,FG87=$FG$8),ES4.6,"")</f>
        <v/>
      </c>
      <c r="EA87" s="6" t="str">
        <f>IF(OR(FE87=$FE$1,FE87=$FE$2,FE87=$FE$7,FE87=$FE$8),ES4.7,"")</f>
        <v/>
      </c>
      <c r="EB87" s="6" t="str">
        <f>IF(OR(FM87=$FM$1,FM87=$FM$4,EZ87&gt;0),ES4.8,"")</f>
        <v/>
      </c>
      <c r="EC87" s="6" t="str">
        <f>IF(OR(GF87=$GF$2,GF87=$GF$8),ES4.9,"")</f>
        <v/>
      </c>
      <c r="ED87" s="6" t="str">
        <f>IF(OR(EO87=$EO$1,EO87=$EO$3),ES4.10,"")</f>
        <v/>
      </c>
      <c r="EE87" s="40" t="str">
        <f>IF(OR(AND(FZ87&gt;0,EY87=$EY$1), AND(FZ87&gt;0,EY87=$EY$8)),ES5.1,"")</f>
        <v/>
      </c>
      <c r="EF87" s="6" t="str">
        <f>IF(OR(GE87=$GE$1,GE87=$GE$3,GE87=$GE$7,GE87=$GE$9),ES5.2,"")</f>
        <v/>
      </c>
      <c r="EG87" s="6" t="str">
        <f>IF(OR(EZ87&gt;0,FF87=$FF$2,FF87=$FF$8,FE87=$FE$2,FE87=$FE$8,FI87=$FI$2,FI87=$FI$8,FG87=$FG$2,FG87=$FG$8),ES5.3,"")</f>
        <v/>
      </c>
      <c r="EH87" s="6" t="str">
        <f>IF(OR(FG87=$FG$2,FG87=$FG$8),ES5.4,"")</f>
        <v/>
      </c>
      <c r="EI87" s="6" t="str">
        <f>IF(OR(FI87=$FI$1,FI87=$FI$2,FI87=$FI$7,FI87=$FI$8,FY87&gt;0),ES5.5,"")</f>
        <v/>
      </c>
      <c r="EJ87" s="6" t="str">
        <f>IF(OR(GC87=$GC$1,GC87=$GC$3),ES5.6,"")</f>
        <v/>
      </c>
      <c r="EK87" s="38">
        <f>IF(OR(GF87="",GF87=$GF$3,GF87=$GF$4,GF87=$GF$5,GF87=$GF$6),ES5.7,"")</f>
        <v>0.1</v>
      </c>
      <c r="EL87" s="104" t="str">
        <f>IF(E87&lt;2010,"N/A",IF(COUNTIF(DH87:EK87,"&lt;1")=30,"5",IF(COUNTIF(DH87:ED87,"&lt;1")=23,"4",IF(COUNTIF(DH87:DT87,"&lt;1")=13,"3",IF(COUNTIF(DH87:DK87,"&lt;1")=4,"2","1")))))</f>
        <v>1</v>
      </c>
      <c r="EM87" s="129">
        <f>IF(EL87="N/A","N/A",IF(EL87="1",SUM(DH87:DK87)+1,IF(EL87="2",SUM(DL87:DT87)+2,IF(EL87="3",SUM(DU87:ED87)+3,IF(EL87="4",SUM(EE87:EK87)+4,5)))))</f>
        <v>1.9</v>
      </c>
      <c r="EN87" s="1"/>
      <c r="EO87" s="43"/>
      <c r="EP87" s="1"/>
      <c r="EQ87" s="1"/>
      <c r="ER87" s="43"/>
      <c r="ES87" s="1"/>
      <c r="ET87" s="1"/>
      <c r="EV87" s="44"/>
      <c r="EW87" s="42" t="s">
        <v>24</v>
      </c>
      <c r="EX87" s="42" t="s">
        <v>1</v>
      </c>
      <c r="EY87" s="42" t="s">
        <v>5</v>
      </c>
      <c r="FC87" s="44" t="s">
        <v>5</v>
      </c>
      <c r="FE87" s="1"/>
      <c r="FI87" s="44"/>
      <c r="FJ87" s="42" t="s">
        <v>103</v>
      </c>
      <c r="FK87" s="1"/>
      <c r="FL87" s="1"/>
      <c r="FM87" s="1"/>
      <c r="FN87" s="1"/>
      <c r="FO87" s="1"/>
      <c r="FT87" s="1"/>
      <c r="FU87" s="1"/>
      <c r="FX87" s="44"/>
      <c r="FY87" s="1"/>
      <c r="FZ87" s="44"/>
      <c r="GA87" s="43"/>
      <c r="GB87" s="1"/>
      <c r="GC87" s="44"/>
      <c r="GF87" s="45"/>
      <c r="GG87" s="74"/>
      <c r="GH87" s="42">
        <f>COUNTIF(EO87:GF87,"*")</f>
        <v>5</v>
      </c>
    </row>
    <row r="88" spans="1:190" s="42" customFormat="1" x14ac:dyDescent="0.25">
      <c r="A88" s="42" t="e">
        <f>VLOOKUP(C88,Sheet1!$A$1:$B$65,2,)</f>
        <v>#N/A</v>
      </c>
      <c r="B88" s="46" t="s">
        <v>219</v>
      </c>
      <c r="C88" s="47" t="s">
        <v>220</v>
      </c>
      <c r="D88" s="47"/>
      <c r="E88" s="60">
        <v>2013</v>
      </c>
      <c r="F88" s="5" t="str">
        <f>IF(OR(ER88=$ER$1,ER88=$ER$2,ER88=$ER$3,ER88=$ER$6,ER88=$ER$7,ES88&gt;0,EW88&gt;0,EY88&gt;0,EU88&gt;0,EZ88&gt;0,FD88&gt;0,FF88&gt;0,FG88&gt;0,FI88&gt;0,FE88&gt;0),SM_2.1,"")</f>
        <v/>
      </c>
      <c r="G88" s="5" t="str">
        <f>IF(OR(EO88=$EO$4,EQ88&gt;0,ER88=$ER$1, ER88=$ER$2,ER88=$ER$3,ER88=$ER$4,ES88&gt;0,EV88&gt;0,EZ88&gt;0,FD88&gt;0,FF88&gt;0,FG88&gt;0,FI88&gt;0,FE88&gt;0),SM_2.2,"")</f>
        <v/>
      </c>
      <c r="H88" s="6">
        <f>IF(OR(EO88&gt;0,EP88&gt;0,EQ88&gt;0,ER88=$ER$1,ER88=$ER$2,ER88=$ER$3,ER88=$ER$4,ER88=$ER$6,ER88=$ER$7,ES88&gt;0,ET88&gt;0,EV88&gt;0,EZ88&gt;0,FD88&gt;0,FF88&gt;0,FG88&gt;0,FI88&gt;0,FE88&gt;0),SM_2.3,"")</f>
        <v>0.3</v>
      </c>
      <c r="I88" s="38" t="str">
        <f>IF(OR(ER88=$ER$1,ER88=$ER$2,ER88=$ER$3,ER88=$ER$6,ER88=$ER$7,ES88&gt;0,EW88=$EW$2,EW88=$EW$3,EW88=$EW$4,EY88&gt;0,EU88&gt;0,EZ88&gt;0,FD88&gt;0,FF88&gt;0,FG88&gt;0,FI88&gt;0,FE88&gt;0),SM_2.4,"")</f>
        <v/>
      </c>
      <c r="J88" s="6" t="str">
        <f>IF(OR(ER88=$ER$3,EW88=$EW$2,EW88=$EW$3,EW88=$EW$4,EY88&gt;0,EU88&gt;0,EZ88&gt;0,FD88&gt;0,FF88&gt;0,FG88&gt;0,FI88&gt;0,FE88&gt;0),SM_3.1,"")</f>
        <v/>
      </c>
      <c r="K88" s="6" t="str">
        <f>IF(OR(EZ88&gt;0,FD88&gt;0,FF88&gt;0,FG88&gt;0,FI88&gt;0,FE88&gt;0),SM_3.2,"")</f>
        <v/>
      </c>
      <c r="L88" s="38" t="str">
        <f>IF(OR(ER88=$ER$1,ER88=$ER$3,ER88=$ER$6,ER88=$ER$7,EV88&gt;0,EW88=$EW$2,EW88=$EW$3,EW88=$EW$4,EY88&gt;0,EU88&gt;0,EZ88&gt;0,FD88&gt;0,FF88&gt;0,FG88&gt;0,FI88&gt;0,FE88&gt;0),SM_3.3,"")</f>
        <v/>
      </c>
      <c r="M88" s="6" t="str">
        <f>IF(OR(ES88&gt;0,EU88&gt;1),SM_4.1,"")</f>
        <v/>
      </c>
      <c r="N88" s="6" t="str">
        <f>IF(OR(EZ88&gt;0,FD88=$FD$2,FF88=$FF$2,FF88=$FF$4,FF88=$FF$6,FF88=$FF$8,FG88&gt;0,FI88&gt;0,FE88&gt;0),SM_4.2,"")</f>
        <v/>
      </c>
      <c r="O88" s="6" t="str">
        <f>IF(OR(EZ88&gt;0,FD88=$FD$2,FE88=$FE$2,FE88=$FE$4,FE88=$FE$6,FE88=$FE$8,FF88=$FF$2,FF88=$FF$4,FF88=$FF$6,FF88=$FF$8,FG88=$FG$2,FG88=$FG$4,FG88=$FG$6,FG88=$FG$8,FI88=$FI$2,FI88=$FI$4,FI88=$FI$6,FI88=$FI$8),SM_4.3,"")</f>
        <v/>
      </c>
      <c r="P88" s="6" t="str">
        <f>IF(OR(FD88&gt;0,FI88&gt;0),SM_4.4,"")</f>
        <v/>
      </c>
      <c r="Q88" s="38" t="str">
        <f>IF(OR(FQ88=$FQ$2,FQ88=$FQ$1),SM_4.5,"")</f>
        <v/>
      </c>
      <c r="R88" s="6" t="str">
        <f>IF(OR(ET88&gt;0),SM_5.1,"")</f>
        <v/>
      </c>
      <c r="S88" s="6" t="str">
        <f>IF(OR(FB88&gt;0),SM_5.2,"")</f>
        <v/>
      </c>
      <c r="T88" s="6" t="str">
        <f>IF(OR(FR88=$FR$1,FR88=$FR$2),SM_5.3,"")</f>
        <v/>
      </c>
      <c r="U88" s="38" t="str">
        <f>IF(OR(FY88&gt;0),SM_5.4,"")</f>
        <v/>
      </c>
      <c r="V88" s="94" t="str">
        <f>IF(COUNTIF(F88:U88,"&lt;1")=16,"5",IF(COUNTIF(F88:Q88,"&lt;1")=12,"4",IF(COUNTIF(F88:L88,"&lt;1")=7,"3",IF(COUNTIF(F88:I88,"&lt;1")=4,"2","1"))))</f>
        <v>1</v>
      </c>
      <c r="W88" s="129">
        <f>IF(V88="1",SUM(F88:I88)+1,IF(V88="2",SUM(J88:L88)+2,IF(V88="3",SUM(M88:Q88)+3,IF(V88="4",SUM(R88:U88)+4,5))))</f>
        <v>1.3</v>
      </c>
      <c r="X88" s="5">
        <f>IF(OR(EO88&gt;0,EP88&gt;0,EQ88&gt;0,ER88=$ER$1,ER88=$ER$2,ER88=$ER$3,ER88=$ER$4,ER88=$ER$6,ER88=$ER$7,ER88=$ER$8,ES88&gt;0,ET88&gt;0,EV88&gt;0,EZ88&gt;0,FD88&gt;0,FF88&gt;0,FG88&gt;0,FI88&gt;0,FE88&gt;0),SS_2.1,"")</f>
        <v>0.2</v>
      </c>
      <c r="Y88" s="5">
        <f>IF(OR(EO88=$EO$1,ER88=$ER$1,ER88=$ER$6,ER88=$ER$7,ER88=$ER$8,FJ88&gt;0),SS_2.2,"")</f>
        <v>0.3</v>
      </c>
      <c r="Z88" s="38" t="str">
        <f>IF(OR(FJ88&gt;0,FO88&gt;0),SS_2.3,"")</f>
        <v/>
      </c>
      <c r="AA88" s="5" t="str">
        <f>IF(OR(FN88&gt;0,FJ88=$FJ$2,FJ88=$FJ$3),SS_3.1,"")</f>
        <v/>
      </c>
      <c r="AB88" s="6" t="str">
        <f>IF(OR(FK88&gt;0),SS_3.2,"")</f>
        <v/>
      </c>
      <c r="AC88" s="38" t="str">
        <f>IF(OR(ES88&gt;0,ER88=$ER$1,ER88=$ER$4,ER88=$ER$8,FL88&gt;0),SS_3.3,"")</f>
        <v/>
      </c>
      <c r="AD88" s="6" t="str">
        <f>IF(AND(FK88&gt;0,FJ88=$FJ$2,FJ88=$FJ$3),SS_4.1,"")</f>
        <v/>
      </c>
      <c r="AE88" s="6" t="str">
        <f>IF(OR(FJ88=$FJ$2,FJ88=$FJ$3,EZ88&gt;0,FN88&gt;0),SS_4.2,"")</f>
        <v/>
      </c>
      <c r="AF88" s="6" t="str">
        <f>IF(OR(EU88&gt;0,EW88=$EW$2,EW88=$EW$3,EW88=$EW$4,EY88&gt;0,EZ88&gt;0),SS_4.3,"")</f>
        <v/>
      </c>
      <c r="AG88" s="6" t="str">
        <f>IF(OR(FJ88=$FJ$3,FQ88&gt;0,EZ88&gt;0),SS_4.4,"")</f>
        <v/>
      </c>
      <c r="AH88" s="6" t="str">
        <f>IF(OR(FE88&gt;0,FF88&gt;0,FG88&gt;0,FD88&gt;0,EZ88&gt;0,FI88&gt;0),SS_4.5,"")</f>
        <v/>
      </c>
      <c r="AI88" s="38" t="str">
        <f>IF(OR(EV88&gt;0,FZ88&gt;0,FH88&gt;0,FD88&gt;0,FI88&gt;0),SS_4.6,"")</f>
        <v/>
      </c>
      <c r="AJ88" s="5" t="str">
        <f>IF(OR(FK88=$FK$3,FZ88=$FZ$1),SS_5.1,"")</f>
        <v/>
      </c>
      <c r="AK88" s="6" t="str">
        <f>IF(OR(FZ88=$FZ$1,FZ88=$FZ$2,FZ88=$FZ$4,FZ88=$FZ$5,FZ88=$FZ$7),SS_5.2,"")</f>
        <v/>
      </c>
      <c r="AL88" s="6" t="str">
        <f>IF(OR(FZ88=$FZ$4,FY88&gt;0,ER88=$ER$8),SS_5.3,"")</f>
        <v/>
      </c>
      <c r="AM88" s="6" t="str">
        <f>IF(FP88&gt;0,SS_5.4,"")</f>
        <v/>
      </c>
      <c r="AN88" s="94" t="str">
        <f>IF(COUNTIF(X88:AM88,"&lt;1")=16,"5",IF(COUNTIF(X88:AI88,"&lt;1")=12,"4",IF(COUNTIF(X88:AC88,"&lt;1")=6,"3",IF(COUNTIF(X88:Z88,"&lt;1")=3,"2","1"))))</f>
        <v>1</v>
      </c>
      <c r="AO88" s="129">
        <f>IF(AN88="1",SUM(X88:Z88)+1,IF(AN88="2",SUM(AA88:AC88)+2,IF(AN88="3",SUM(AD88:AI88)+3,IF(AN88="4",SUM(AJ88:AM88)+4,5))))</f>
        <v>1.5</v>
      </c>
      <c r="AP88" s="5">
        <f>IF(OR(ES88&gt;0,ER88=$ER$1,EO88&gt;0,EP88&gt;0,EQ88&gt;0,EU88&gt;0,EV88&gt;0,FV88&gt;0,FD88&gt;0),CM2.1,"")</f>
        <v>0.25</v>
      </c>
      <c r="AQ88" s="6" t="str">
        <f>IF(OR(ES88&gt;0,ER88=$ER$1,ER88=$ER$5,ER88=$ER$3,ER88=$ER$8,ER88=$ER$9,FS88=$FS$3,FS88=$FS$4),CM2.2,"")</f>
        <v/>
      </c>
      <c r="AR88" s="6" t="str">
        <f>IF(OR(ES88&gt;0,ER88&gt;0,FV88&gt;0),CM2.3,"")</f>
        <v/>
      </c>
      <c r="AS88" s="38" t="str">
        <f>IF(OR(ES88&gt;0,ER88=$ER$1,ER88=$ER$3,ER88=$ER$8,ER88=$ER$9,FT88&gt;0),CM2.4,"")</f>
        <v/>
      </c>
      <c r="AT88" s="6" t="str">
        <f>IF(OR(FS88&gt;0),CM3.1,"")</f>
        <v/>
      </c>
      <c r="AU88" s="6" t="str">
        <f>IF(ER88=$ER$9,CM3.2,"")</f>
        <v/>
      </c>
      <c r="AV88" s="6" t="str">
        <f>IF(OR(FS88=$FS$3,FS88=$FS$4),CM3.3,"")</f>
        <v/>
      </c>
      <c r="AW88" s="6" t="str">
        <f>IF(OR(FQ88=$FQ$1,FQ88=$FQ$4,FR88=$FR$1,FR88=$FR$4),CM3.4,"")</f>
        <v/>
      </c>
      <c r="AX88" s="38" t="str">
        <f>IF(OR(FZ88=$FZ$1,FZ88=$FZ$2,FT88=$FT$3,FT88=$FT$2),CM3.5,"")</f>
        <v/>
      </c>
      <c r="AY88" s="6" t="str">
        <f>IF(OR(FS88&gt;0),CM4.1,"")</f>
        <v/>
      </c>
      <c r="AZ88" s="6" t="str">
        <f>IF(OR(FV88=$FV$2),CM4.2,"")</f>
        <v/>
      </c>
      <c r="BA88" s="38" t="str">
        <f>IF(OR(FZ88&gt;0,FT88=$FT$3),CM4.3,"")</f>
        <v/>
      </c>
      <c r="BB88" s="6" t="str">
        <f>IF(OR(FT88=$FT$3,FV88=$FV$3),CM5.1,"")</f>
        <v/>
      </c>
      <c r="BC88" s="6" t="str">
        <f>IF(OR(AND(FX88&gt;0,FQ88=$FQ$4), AND(FX88&gt;0,FQ88=$FQ$1)),CM5.2,"")</f>
        <v/>
      </c>
      <c r="BD88" s="6" t="str">
        <f>IF(OR(FZ88&gt;0),CM5.3,"")</f>
        <v/>
      </c>
      <c r="BE88" s="38" t="str">
        <f>IF(FU88=$FU$2,CM5.4,"")</f>
        <v/>
      </c>
      <c r="BF88" s="94" t="str">
        <f>IF(COUNTIF(AP88:BE88,"&lt;1")=16,"5",IF(COUNTIF(AP88:BA88,"&lt;1")=12,"4",IF(COUNTIF(AP88:AX88,"&lt;1")=9,"3",IF(COUNTIF(AP88:AS88,"&lt;1")=4,"2","1"))))</f>
        <v>1</v>
      </c>
      <c r="BG88" s="129">
        <f>IF(BF88="1",SUM(AP88:AS88)+1,IF(BF88="2",SUM(AT88:AX88)+2,IF(BF88="3",SUM(AY88:BA88)+3,IF(BF88="4",SUM(BB88:BE88)+4,5))))</f>
        <v>1.25</v>
      </c>
      <c r="BH88" s="5" t="str">
        <f>IF(OR(ER88=$ER$1,ER88=$ER$6,ER88=$ER$7,ER88=$ER$9,ES88&gt;0,EX88&gt;0,FD88&gt;0,FZ88&gt;0,EW88&gt;0,EY88&gt;0,EZ88&gt;0,EV88&gt;0,EU88&gt;0,FE88&gt;0,FF88&gt;0,FG88&gt;0,FI88&gt;0),SRM2.1,"")</f>
        <v/>
      </c>
      <c r="BI88" s="5" t="str">
        <f>IF(OR(FD88&gt;0,FZ88&gt;0,ER88=$ER$7,EW88&gt;0,EX88&gt;0,EY88&gt;0,EZ88&gt;0,FE88&gt;0,FF88&gt;0,FG88&gt;0,FI88&gt;0),SRM2.2,"")</f>
        <v/>
      </c>
      <c r="BJ88" s="6" t="str">
        <f>IF(OR(FX88&gt;0,FZ88&gt;0),SRM2.3,"")</f>
        <v/>
      </c>
      <c r="BK88" s="6" t="str">
        <f>IF(OR(FF88&gt;0,FD88&gt;0,FE88&gt;0,FZ88&gt;0,FG88&gt;0,FI88&gt;0),SRM2.4,"")</f>
        <v/>
      </c>
      <c r="BL88" s="39" t="str">
        <f>IF(OR(FD88&gt;0,FZ88&gt;0,ER88=$ER$7,FE88&gt;0,FF88&gt;0,FG88&gt;0,FI88&gt;0,FP88&gt;0),SRM3.1,"")</f>
        <v/>
      </c>
      <c r="BM88" s="6" t="str">
        <f>IF(OR(FD88&gt;0,FZ88&gt;0,ER88=$ER$7,EW88=$EW$2,EW88=$EW$3,EW88=$EW$4,EX88&gt;0,EY88&gt;0,EZ88&gt;0,FE88&gt;0,FF88&gt;0,FG88&gt;0,FI88&gt;0),SRM3.2,"")</f>
        <v/>
      </c>
      <c r="BN88" s="6" t="str">
        <f>IF(OR(FP88&gt;0,FZ88&gt;0),SRM3.3,"")</f>
        <v/>
      </c>
      <c r="BO88" s="40" t="str">
        <f>IF(OR(FZ88&gt;1),SRM4.1,"")</f>
        <v/>
      </c>
      <c r="BP88" s="6" t="str">
        <f>IF(OR(ER88=$ER$8,ER88=$ER$9,EV88&gt;0,FQ88&gt;0,FR88&gt;0),SRM4.2,"")</f>
        <v/>
      </c>
      <c r="BQ88" s="6" t="str">
        <f>IF(OR(FW88&gt;0),SRM4.3,"")</f>
        <v/>
      </c>
      <c r="BR88" s="40" t="str">
        <f>IF(OR(GD88&gt;0,GE88&gt;0),SRM5.1,"")</f>
        <v/>
      </c>
      <c r="BS88" s="6" t="str">
        <f>IF(OR(ER88=$ER$8,ER88=$ER$9,FZ88&gt;0),SRM5.2,"")</f>
        <v/>
      </c>
      <c r="BT88" s="6" t="str">
        <f>IF(OR(ER88=$ER$8,ER88=$ER$9,FY88&gt;0,FZ88&gt;0),SRM5.3,"")</f>
        <v/>
      </c>
      <c r="BU88" s="94" t="str">
        <f>IF(COUNTIF(BH88:BT88,"&lt;1")=13,"5",IF(COUNTIF(BH88:BQ88,"&lt;1")=10,"4",IF(COUNTIF(BH88:BN88,"&lt;1")=7,"3",IF(COUNTIF(BH88:BK88,"&lt;1")=4,"2","1"))))</f>
        <v>1</v>
      </c>
      <c r="BV88" s="129">
        <f>IF(BU88="1",SUM(BH88:BK88)+1,IF(BU88="2",SUM(BL88:BN88)+2,IF(BU88="3",SUM(BO88:BQ88)+3,IF(BU88="4",SUM(BR88:BT88)+4,5))))</f>
        <v>1</v>
      </c>
      <c r="BW88" s="41" t="str">
        <f>IF(OR(EY88=$EY$1,EY88=$EY$4,EY88=$EY$5,EY88=$EY$6,EY88=$EY$7,EZ88&gt;0,FF88=$FF$1,FF88=$FF$2,FF88=$FF$5,FF88=$FF$6,FG88=$FG$1,FG88=$FG$2,FG88=$FG$5,FG88=$FG$6),LHR2.1,"")</f>
        <v/>
      </c>
      <c r="BX88" s="6" t="str">
        <f>IF(OR(FB88=$FB$1,FB88=$FB$2,FB88=$FB$5,FB88=$FB$6,EZ88&gt;0),LHR2.2,"")</f>
        <v/>
      </c>
      <c r="BY88" s="6" t="str">
        <f>IF(OR(EY88=$EY$1,EY88=$EY$4,EY88=$EY$5,EY88=$EY$6,EY88=$EY$7,EZ88&gt;0,FF88=$FF$1,FF88=$FF$2,FF88=$FF$5,FF88=$FF$6,FG88=$FG$1,FG88=$FG$2,FG88=$FG$5,FG88=$FG$6),LHR2.3,"")</f>
        <v/>
      </c>
      <c r="BZ88" s="6" t="str">
        <f>IF(OR(EY88=$EY$1,EY88=$EY$4,EY88=$EY$5,EY88=$EY$6,EY88=$EY$7,EZ88&gt;0,FF88=$FF$1,FF88=$FF$2,FF88=$FF$5,FF88=$FF$6,FG88=$FG$1,FG88=$FG$2,FG88=$FG$5,FG88=$FG$6),LHR2.4,"")</f>
        <v/>
      </c>
      <c r="CA88" s="40" t="str">
        <f>IF(OR(EY88=$EY$1,EY88=$EY$5,EY88=$EY$6,EY88=$EY$7,EZ88&gt;0,FF88=$FF$1,FF88=$FF$2,FF88=$FF$5,FF88=$FF$6,FG88=$FG$1,FG88=$FG$2,FG88=$FG$5,FG88=$FG$6),LHR3.1,"")</f>
        <v/>
      </c>
      <c r="CB88" s="6" t="str">
        <f>IF(OR(FB88=$FB$1,FB88=$FB$5,EZ88&gt;0),LHR3.2,"")</f>
        <v/>
      </c>
      <c r="CC88" s="6" t="str">
        <f>IF(OR(FB88=$FB$1,FB88=$FB$2,FB88=$FB$5,FB88=$FB$6,EZ88&gt;0),LHR3.3,"")</f>
        <v/>
      </c>
      <c r="CD88" s="6" t="str">
        <f>IF(OR(EZ88&gt;0,GA88=$GA$1,FF88=$FF$5,FF88=$FF$6,FF88=$FF$1,FF88=$FF$2,GA88=$GA$2,GA88=$GA$3,GA88=$GA$4),LHR3.4,"")</f>
        <v/>
      </c>
      <c r="CE88" s="6" t="str">
        <f>IF(OR(EZ88&gt;0,GB88=$GB$1,FG88=$FG$5,FG88=$FG$6,FG88=$FG$1,FG88=$FG$2,GB88=$GB$2,GB88=$GB$3,GB88=$GB$4),LHR3.5,"")</f>
        <v/>
      </c>
      <c r="CF88" s="6" t="str">
        <f>IF(OR(EY88=$EY$1,EY88=$EY$4,EY88=$EY$5,EY88=$EY$6,EY88=$EY$7,EZ88&gt;0),LHR3.6,"")</f>
        <v/>
      </c>
      <c r="CG88" s="6" t="str">
        <f>IF(OR(EZ88&gt;0,FC88=$FC$1,FC88=$FC$2,FC88=$FC$3,FC88=$FC$4),LHR3.7,"")</f>
        <v/>
      </c>
      <c r="CH88" s="6" t="str">
        <f>IF(OR(GD88=$GD$1,GD88=$GD$3,EZ88&gt;0),LHR3.8,"")</f>
        <v/>
      </c>
      <c r="CI88" s="6" t="str">
        <f>IF(OR(EZ88&gt;0,FF88=$FF$2,FF88=$FF$6,FE88=$FE$2,FE88=$FE$6,FI88=$FI$2,FI88=$FI$6,FG88=$FG$2,FG88=$FG$6),LHR3.9,"")</f>
        <v/>
      </c>
      <c r="CJ88" s="6" t="str">
        <f>IF(OR(EZ88&gt;0,FA88&gt;0),LHR3.10,"")</f>
        <v/>
      </c>
      <c r="CK88" s="40" t="str">
        <f>IF(OR(EY88=$EY$1,EY88=$EY$6,EY88=$EY$7,EZ88&gt;0,FF88=$FF$1,FF88=$FF$2,FF88=$FF$5,FF88=$FF$6,FG88=$FG$1,FG88=$FG$2,FG88=$FG$5,FG88=$FG$6),LHR4.1,"")</f>
        <v/>
      </c>
      <c r="CL88" s="6" t="str">
        <f>IF(OR(FB88=$FB$1,FB88=$FB$5,EZ88&gt;0),LHR4.2,"")</f>
        <v/>
      </c>
      <c r="CM88" s="6" t="str">
        <f>IF(OR(EZ88&gt;0,GA88=$GA$2,GA88=$GA$4),LHR4.3,"")</f>
        <v/>
      </c>
      <c r="CN88" s="6" t="str">
        <f>IF(OR(EZ88&gt;0,GB88=$GB$2,GB88=$GB$4),LHR4.4,"")</f>
        <v/>
      </c>
      <c r="CO88" s="6" t="str">
        <f>IF(OR(EZ88&gt;0,FC88=$FC$1,FC88=$FC$3,FC88=$FC$4),LHR4.5,"")</f>
        <v/>
      </c>
      <c r="CP88" s="6" t="str">
        <f>IF(OR(GE88=$GE$1,GE88=$GE$2,GE88=$GE$4,GE88=$GE$5),LHR4.6,"")</f>
        <v/>
      </c>
      <c r="CQ88" s="6" t="str">
        <f>IF(OR(EZ88&gt;0,FF88=$FF$2,FF88=$FF$6,FE88=$FE$2,FE88=$FE$6,FI88=$FI$2,FI88=$FI$6,FG88=$FG$2,FG88=$FG$6),LHR4.7,"")</f>
        <v/>
      </c>
      <c r="CR88" s="6" t="str">
        <f>IF(OR(EZ88&gt;0,FG88=$FG$1,FG88=$FG$2,FG88=$FG$5,FG88=$FG$6),LHR4.8,"")</f>
        <v/>
      </c>
      <c r="CS88" s="6" t="str">
        <f>IF(OR(FE88=$FE$1,FE88=$FE$2,FE88=$FE$5,FE88=$FE$6),LHR4.9,"")</f>
        <v/>
      </c>
      <c r="CT88" s="6" t="str">
        <f>IF(OR(FM88=$FM$1,FM88=$FM$3,EZ88&gt;0),LHR4.10,"")</f>
        <v/>
      </c>
      <c r="CU88" s="6" t="str">
        <f>IF(OR(GF88=$GF$2,GF88=$GF$6),LHR4.11,"")</f>
        <v/>
      </c>
      <c r="CV88" s="6">
        <f>IF(OR(EO88=$EO$1,EO88=$EO$3),LHR4.12,"")</f>
        <v>0.05</v>
      </c>
      <c r="CW88" s="40" t="str">
        <f>IF(OR(EY88=$EY$1,EY88=$EY$7,EZ88&gt;0,FF88=$FF$1,FF88=$FF$2,FF88=$FF$5,FF88=$FF$6,FG88=$FG$1,FG88=$FG$2,FG88=$FG$5,FG88=$FG$6),LHR5.1,"")</f>
        <v/>
      </c>
      <c r="CX88" s="6" t="str">
        <f>IF(AND(FZ88&gt;0,OR(EY88=$EY$1,EY88=$EY$4,EY88=$EY$5,EY88=$EY$6,EY88=$EY$7)),LHR5.2,"")</f>
        <v/>
      </c>
      <c r="CY88" s="6" t="str">
        <f>IF(OR(EZ88&gt;0,FC88=$FC$1,FC88=$FC$4),LHR5.3,"")</f>
        <v/>
      </c>
      <c r="CZ88" s="6" t="str">
        <f>IF(OR(GE88=$GE$1,GE88=$GE$3,GE88=$GE$4,GE88=$GE$6),LHR5.4,"")</f>
        <v/>
      </c>
      <c r="DA88" s="6" t="str">
        <f>IF(OR(EZ88&gt;0,FF88=$FF$2,FF88=$FF$6,FE88=$FE$2,FE88=$FE$6,FI88=$FI$2,FI88=$FI$6,FG88=$FG$2,FG88=$FG$6),LHR5.5,"")</f>
        <v/>
      </c>
      <c r="DB88" s="6" t="str">
        <f>IF(OR(FG88=$FG$2,FG88=$FG$6),LHR5.6,"")</f>
        <v/>
      </c>
      <c r="DC88" s="6" t="str">
        <f>IF(OR(FI88=$FI$1,FI88=$FI$2,FI88=$FI$5,FI88=$FI$6,FY88&gt;0),LHR5.7,"")</f>
        <v/>
      </c>
      <c r="DD88" s="6" t="str">
        <f>IF(OR(GC88=$GC$1,GC88=$GC$2),LHR5.8,"")</f>
        <v/>
      </c>
      <c r="DE88" s="38">
        <f>IF(OR(GF88="",GF88=$GF$3,GF88=$GF$4,GF88=$GF$7,GF88=$GF$8),LHR5.9,"")</f>
        <v>0.05</v>
      </c>
      <c r="DF88" s="7" t="str">
        <f>IF(E88&lt;2009,"N/A",IF(COUNTIF(BW88:DE88,"&lt;1")=35,"5",IF(COUNTIF(BW88:CV88,"&lt;1")=26,"4",IF(COUNTIF(BW88:CJ88,"&lt;1")=14,"3",IF(COUNTIF(BW88:BZ88,"&lt;1")=4,"2","1")))))</f>
        <v>1</v>
      </c>
      <c r="DG88" s="129">
        <f>IF(DF88="N/A","N/A",IF(DF88="1",SUM(BW88:BZ88)+1,IF(DF88="2",SUM(CA88:CJ88)+2,IF(DF88="3",SUM(CK88:CV88)+3,IF(DF88="4",SUM(CW88:DE88)+4,5)))))</f>
        <v>1</v>
      </c>
      <c r="DH88" s="41" t="str">
        <f>IF(OR(EY88=$EY$1,EY88=$EY$8,EZ88&gt;0,FF88=$FF$1,FF88=$FF$2,FF88=$FF$7,FF88=$FF$8,FG88=$FG$1,FG88=$FG$2,FG88=$FG$7,FG88=$FG$8),ES2.1,"")</f>
        <v/>
      </c>
      <c r="DI88" s="6" t="str">
        <f>IF(OR(FB88=$FB$1,FB88=$FB$2,FB88=$FB$7,FB88=$FB$8,EZ88&gt;0),ES2.2,"")</f>
        <v/>
      </c>
      <c r="DJ88" s="6" t="str">
        <f>IF(OR(EY88=$EY$1,EY88=$EY$8,EZ88&gt;0,FF88=$FF$1,FF88=$FF$2,FF88=$FF$7,FF88=$FF$8,FG88=$FG$1,FG88=$FG$2,FG88=$FG$7,FG88=$FG$8),ES2.3,"")</f>
        <v/>
      </c>
      <c r="DK88" s="6" t="str">
        <f>IF(OR(EY88=$EY$1,EY88=$EY$8,EZ88&gt;0,FF88=$FF$1,FF88=$FF$2,FF88=$FF$7,FF88=$FF$8,FG88=$FG$1,FG88=$FG$2,FG88=$FG$7,FG88=$FG$8),ES2.4,"")</f>
        <v/>
      </c>
      <c r="DL88" s="40" t="str">
        <f>IF(OR(FB88=$FB$1,FB88=$FB$7,EZ88&gt;0),ES3.1,"")</f>
        <v/>
      </c>
      <c r="DM88" s="6" t="str">
        <f>IF(OR(FB88=$FB$1,FB88=$FB$2,FB88=$FB$7,FB88=$FB$8,EZ88&gt;0),ES3.2,"")</f>
        <v/>
      </c>
      <c r="DN88" s="6" t="str">
        <f>IF(OR(EZ88&gt;0,FF88=$FF$1,FF88=$FF$2,FF88=$FF$7,FF88=$FF$8,GA88=$GA$1,GA88=$GA$2,GA88=$GA$5,GA88=$GA$6),ES3.3,"")</f>
        <v/>
      </c>
      <c r="DO88" s="6" t="str">
        <f>IF(OR(EZ88&gt;0,FG88=$FG$1,FG88=$FG$2,FG88=$FG$7,FG88=$FG$8,GB88=$GB$1,GB88=$GB$2,GB88=$GB$5,GB88=$GB$6),ES3.4,"")</f>
        <v/>
      </c>
      <c r="DP88" s="6" t="str">
        <f>IF(OR(EY88=$EY$1,EY88=$EY$8,EZ88&gt;0),ES3.5,"")</f>
        <v/>
      </c>
      <c r="DQ88" s="6" t="str">
        <f>IF(OR(EZ88&gt;0,FC88=$FC$1,FC88=$FC$5),ES3.6,"")</f>
        <v/>
      </c>
      <c r="DR88" s="6" t="str">
        <f>IF(OR(GD88=$GD$1,GD88=$GD$4,EZ88&gt;0),ES3.7,"")</f>
        <v/>
      </c>
      <c r="DS88" s="6" t="str">
        <f>IF(OR(EZ88&gt;0,FF88=$FF$2,FF88=$FF$8,FE88=$FE$2,FE88=$FE$8,FI88=$FI$2,FI88=$FI$8,FG88=$FG$2,FG88=$FG$8),ES3.8,"")</f>
        <v/>
      </c>
      <c r="DT88" s="6" t="str">
        <f>IF(OR(EZ88&gt;0),ES3.9,"")</f>
        <v/>
      </c>
      <c r="DU88" s="40" t="str">
        <f>IF(OR(FB88=$FB$1,FB88=$FB$7,EZ88&gt;0),ES4.1,"")</f>
        <v/>
      </c>
      <c r="DV88" s="6" t="str">
        <f>IF(OR(EZ88&gt;0,GA88=$GA$2,GA88=$GA$6),ES4.2,"")</f>
        <v/>
      </c>
      <c r="DW88" s="6" t="str">
        <f>IF(OR(EZ88&gt;0,GB88=$GB$2,GB88=$GB$6),ES4.3,"")</f>
        <v/>
      </c>
      <c r="DX88" s="6" t="str">
        <f>IF(OR(GE88=$GE$1,GE88=$GE$2,GE88=$GE$7,GE88=$GE$8),ES4.4,"")</f>
        <v/>
      </c>
      <c r="DY88" s="6" t="str">
        <f>IF(OR(EZ88&gt;0,FF88=$FF$2,FF88=$FF$8,FE88=$FE$2,FE88=$FE$8,FI88=$FI$2,FI88=$FI$8,FG88=$FG$2,FG88=$FG$8),ES4.5,"")</f>
        <v/>
      </c>
      <c r="DZ88" s="6" t="str">
        <f>IF(OR(EZ88&gt;0,FG88=$FG$1,FG88=$FG$2,FG88=$FG$7,FG88=$FG$8),ES4.6,"")</f>
        <v/>
      </c>
      <c r="EA88" s="6" t="str">
        <f>IF(OR(FE88=$FE$1,FE88=$FE$2,FE88=$FE$7,FE88=$FE$8),ES4.7,"")</f>
        <v/>
      </c>
      <c r="EB88" s="6" t="str">
        <f>IF(OR(FM88=$FM$1,FM88=$FM$4,EZ88&gt;0),ES4.8,"")</f>
        <v/>
      </c>
      <c r="EC88" s="6" t="str">
        <f>IF(OR(GF88=$GF$2,GF88=$GF$8),ES4.9,"")</f>
        <v/>
      </c>
      <c r="ED88" s="6">
        <f>IF(OR(EO88=$EO$1,EO88=$EO$3),ES4.10,"")</f>
        <v>0.05</v>
      </c>
      <c r="EE88" s="40" t="str">
        <f>IF(OR(AND(FZ88&gt;0,EY88=$EY$1), AND(FZ88&gt;0,EY88=$EY$8)),ES5.1,"")</f>
        <v/>
      </c>
      <c r="EF88" s="6" t="str">
        <f>IF(OR(GE88=$GE$1,GE88=$GE$3,GE88=$GE$7,GE88=$GE$9),ES5.2,"")</f>
        <v/>
      </c>
      <c r="EG88" s="6" t="str">
        <f>IF(OR(EZ88&gt;0,FF88=$FF$2,FF88=$FF$8,FE88=$FE$2,FE88=$FE$8,FI88=$FI$2,FI88=$FI$8,FG88=$FG$2,FG88=$FG$8),ES5.3,"")</f>
        <v/>
      </c>
      <c r="EH88" s="6" t="str">
        <f>IF(OR(FG88=$FG$2,FG88=$FG$8),ES5.4,"")</f>
        <v/>
      </c>
      <c r="EI88" s="6" t="str">
        <f>IF(OR(FI88=$FI$1,FI88=$FI$2,FI88=$FI$7,FI88=$FI$8,FY88&gt;0),ES5.5,"")</f>
        <v/>
      </c>
      <c r="EJ88" s="6" t="str">
        <f>IF(OR(GC88=$GC$1,GC88=$GC$3),ES5.6,"")</f>
        <v/>
      </c>
      <c r="EK88" s="38">
        <f>IF(OR(GF88="",GF88=$GF$3,GF88=$GF$4,GF88=$GF$5,GF88=$GF$6),ES5.7,"")</f>
        <v>0.1</v>
      </c>
      <c r="EL88" s="104" t="str">
        <f>IF(E88&lt;2010,"N/A",IF(COUNTIF(DH88:EK88,"&lt;1")=30,"5",IF(COUNTIF(DH88:ED88,"&lt;1")=23,"4",IF(COUNTIF(DH88:DT88,"&lt;1")=13,"3",IF(COUNTIF(DH88:DK88,"&lt;1")=4,"2","1")))))</f>
        <v>1</v>
      </c>
      <c r="EM88" s="129">
        <f>IF(EL88="N/A","N/A",IF(EL88="1",SUM(DH88:DK88)+1,IF(EL88="2",SUM(DL88:DT88)+2,IF(EL88="3",SUM(DU88:ED88)+3,IF(EL88="4",SUM(EE88:EK88)+4,5)))))</f>
        <v>1</v>
      </c>
      <c r="EN88" s="1"/>
      <c r="EO88" s="43" t="s">
        <v>0</v>
      </c>
      <c r="EP88" s="1"/>
      <c r="EQ88" s="1"/>
      <c r="ER88" s="43"/>
      <c r="ES88" s="1"/>
      <c r="ET88" s="1"/>
      <c r="EV88" s="44"/>
      <c r="FC88" s="44"/>
      <c r="FE88" s="1"/>
      <c r="FI88" s="44"/>
      <c r="FK88" s="1"/>
      <c r="FL88" s="1"/>
      <c r="FM88" s="1"/>
      <c r="FN88" s="1"/>
      <c r="FO88" s="1"/>
      <c r="FT88" s="1"/>
      <c r="FU88" s="1"/>
      <c r="FX88" s="44"/>
      <c r="FY88" s="1"/>
      <c r="FZ88" s="44"/>
      <c r="GA88" s="43"/>
      <c r="GB88" s="1"/>
      <c r="GC88" s="44"/>
      <c r="GF88" s="45"/>
      <c r="GG88" s="74"/>
      <c r="GH88" s="42">
        <f>COUNTIF(EO88:GF88,"*")</f>
        <v>1</v>
      </c>
    </row>
    <row r="89" spans="1:190" s="42" customFormat="1" x14ac:dyDescent="0.25">
      <c r="A89" s="42" t="e">
        <f>VLOOKUP(C89,Sheet1!$A$1:$B$65,2,)</f>
        <v>#N/A</v>
      </c>
      <c r="B89" s="46" t="s">
        <v>367</v>
      </c>
      <c r="C89" s="47" t="s">
        <v>368</v>
      </c>
      <c r="D89" s="47"/>
      <c r="E89" s="61">
        <v>2013</v>
      </c>
      <c r="F89" s="5" t="str">
        <f>IF(OR(ER89=$ER$1,ER89=$ER$2,ER89=$ER$3,ER89=$ER$6,ER89=$ER$7,ES89&gt;0,EW89&gt;0,EY89&gt;0,EU89&gt;0,EZ89&gt;0,FD89&gt;0,FF89&gt;0,FG89&gt;0,FI89&gt;0,FE89&gt;0),SM_2.1,"")</f>
        <v/>
      </c>
      <c r="G89" s="5" t="str">
        <f>IF(OR(EO89=$EO$4,EQ89&gt;0,ER89=$ER$1, ER89=$ER$2,ER89=$ER$3,ER89=$ER$4,ES89&gt;0,EV89&gt;0,EZ89&gt;0,FD89&gt;0,FF89&gt;0,FG89&gt;0,FI89&gt;0,FE89&gt;0),SM_2.2,"")</f>
        <v/>
      </c>
      <c r="H89" s="6" t="str">
        <f>IF(OR(EO89&gt;0,EP89&gt;0,EQ89&gt;0,ER89=$ER$1,ER89=$ER$2,ER89=$ER$3,ER89=$ER$4,ER89=$ER$6,ER89=$ER$7,ES89&gt;0,ET89&gt;0,EV89&gt;0,EZ89&gt;0,FD89&gt;0,FF89&gt;0,FG89&gt;0,FI89&gt;0,FE89&gt;0),SM_2.3,"")</f>
        <v/>
      </c>
      <c r="I89" s="38" t="str">
        <f>IF(OR(ER89=$ER$1,ER89=$ER$2,ER89=$ER$3,ER89=$ER$6,ER89=$ER$7,ES89&gt;0,EW89=$EW$2,EW89=$EW$3,EW89=$EW$4,EY89&gt;0,EU89&gt;0,EZ89&gt;0,FD89&gt;0,FF89&gt;0,FG89&gt;0,FI89&gt;0,FE89&gt;0),SM_2.4,"")</f>
        <v/>
      </c>
      <c r="J89" s="6" t="str">
        <f>IF(OR(ER89=$ER$3,EW89=$EW$2,EW89=$EW$3,EW89=$EW$4,EY89&gt;0,EU89&gt;0,EZ89&gt;0,FD89&gt;0,FF89&gt;0,FG89&gt;0,FI89&gt;0,FE89&gt;0),SM_3.1,"")</f>
        <v/>
      </c>
      <c r="K89" s="6" t="str">
        <f>IF(OR(EZ89&gt;0,FD89&gt;0,FF89&gt;0,FG89&gt;0,FI89&gt;0,FE89&gt;0),SM_3.2,"")</f>
        <v/>
      </c>
      <c r="L89" s="38" t="str">
        <f>IF(OR(ER89=$ER$1,ER89=$ER$3,ER89=$ER$6,ER89=$ER$7,EV89&gt;0,EW89=$EW$2,EW89=$EW$3,EW89=$EW$4,EY89&gt;0,EU89&gt;0,EZ89&gt;0,FD89&gt;0,FF89&gt;0,FG89&gt;0,FI89&gt;0,FE89&gt;0),SM_3.3,"")</f>
        <v/>
      </c>
      <c r="M89" s="6" t="str">
        <f>IF(OR(ES89&gt;0,EU89&gt;1),SM_4.1,"")</f>
        <v/>
      </c>
      <c r="N89" s="6" t="str">
        <f>IF(OR(EZ89&gt;0,FD89=$FD$2,FF89=$FF$2,FF89=$FF$4,FF89=$FF$6,FF89=$FF$8,FG89&gt;0,FI89&gt;0,FE89&gt;0),SM_4.2,"")</f>
        <v/>
      </c>
      <c r="O89" s="6" t="str">
        <f>IF(OR(EZ89&gt;0,FD89=$FD$2,FE89=$FE$2,FE89=$FE$4,FE89=$FE$6,FE89=$FE$8,FF89=$FF$2,FF89=$FF$4,FF89=$FF$6,FF89=$FF$8,FG89=$FG$2,FG89=$FG$4,FG89=$FG$6,FG89=$FG$8,FI89=$FI$2,FI89=$FI$4,FI89=$FI$6,FI89=$FI$8),SM_4.3,"")</f>
        <v/>
      </c>
      <c r="P89" s="6" t="str">
        <f>IF(OR(FD89&gt;0,FI89&gt;0),SM_4.4,"")</f>
        <v/>
      </c>
      <c r="Q89" s="38" t="str">
        <f>IF(OR(FQ89=$FQ$2,FQ89=$FQ$1),SM_4.5,"")</f>
        <v/>
      </c>
      <c r="R89" s="6" t="str">
        <f>IF(OR(ET89&gt;0),SM_5.1,"")</f>
        <v/>
      </c>
      <c r="S89" s="6" t="str">
        <f>IF(OR(FB89&gt;0),SM_5.2,"")</f>
        <v/>
      </c>
      <c r="T89" s="6" t="str">
        <f>IF(OR(FR89=$FR$1,FR89=$FR$2),SM_5.3,"")</f>
        <v/>
      </c>
      <c r="U89" s="38" t="str">
        <f>IF(OR(FY89&gt;0),SM_5.4,"")</f>
        <v/>
      </c>
      <c r="V89" s="94" t="str">
        <f>IF(COUNTIF(F89:U89,"&lt;1")=16,"5",IF(COUNTIF(F89:Q89,"&lt;1")=12,"4",IF(COUNTIF(F89:L89,"&lt;1")=7,"3",IF(COUNTIF(F89:I89,"&lt;1")=4,"2","1"))))</f>
        <v>1</v>
      </c>
      <c r="W89" s="129">
        <f>IF(V89="1",SUM(F89:I89)+1,IF(V89="2",SUM(J89:L89)+2,IF(V89="3",SUM(M89:Q89)+3,IF(V89="4",SUM(R89:U89)+4,5))))</f>
        <v>1</v>
      </c>
      <c r="X89" s="5" t="str">
        <f>IF(OR(EO89&gt;0,EP89&gt;0,EQ89&gt;0,ER89=$ER$1,ER89=$ER$2,ER89=$ER$3,ER89=$ER$4,ER89=$ER$6,ER89=$ER$7,ER89=$ER$8,ES89&gt;0,ET89&gt;0,EV89&gt;0,EZ89&gt;0,FD89&gt;0,FF89&gt;0,FG89&gt;0,FI89&gt;0,FE89&gt;0),SS_2.1,"")</f>
        <v/>
      </c>
      <c r="Y89" s="5" t="str">
        <f>IF(OR(EO89=$EO$1,ER89=$ER$1,ER89=$ER$6,ER89=$ER$7,ER89=$ER$8,FJ89&gt;0),SS_2.2,"")</f>
        <v/>
      </c>
      <c r="Z89" s="38" t="str">
        <f>IF(OR(FJ89&gt;0,FO89&gt;0),SS_2.3,"")</f>
        <v/>
      </c>
      <c r="AA89" s="5" t="str">
        <f>IF(OR(FN89&gt;0,FJ89=$FJ$2,FJ89=$FJ$3),SS_3.1,"")</f>
        <v/>
      </c>
      <c r="AB89" s="6" t="str">
        <f>IF(OR(FK89&gt;0),SS_3.2,"")</f>
        <v/>
      </c>
      <c r="AC89" s="38" t="str">
        <f>IF(OR(ES89&gt;0,ER89=$ER$1,ER89=$ER$4,ER89=$ER$8,FL89&gt;0),SS_3.3,"")</f>
        <v/>
      </c>
      <c r="AD89" s="6" t="str">
        <f>IF(AND(FK89&gt;0,FJ89=$FJ$2,FJ89=$FJ$3),SS_4.1,"")</f>
        <v/>
      </c>
      <c r="AE89" s="6" t="str">
        <f>IF(OR(FJ89=$FJ$2,FJ89=$FJ$3,EZ89&gt;0,FN89&gt;0),SS_4.2,"")</f>
        <v/>
      </c>
      <c r="AF89" s="6" t="str">
        <f>IF(OR(EU89&gt;0,EW89=$EW$2,EW89=$EW$3,EW89=$EW$4,EY89&gt;0,EZ89&gt;0),SS_4.3,"")</f>
        <v/>
      </c>
      <c r="AG89" s="6" t="str">
        <f>IF(OR(FJ89=$FJ$3,FQ89&gt;0,EZ89&gt;0),SS_4.4,"")</f>
        <v/>
      </c>
      <c r="AH89" s="6" t="str">
        <f>IF(OR(FE89&gt;0,FF89&gt;0,FG89&gt;0,FD89&gt;0,EZ89&gt;0,FI89&gt;0),SS_4.5,"")</f>
        <v/>
      </c>
      <c r="AI89" s="38" t="str">
        <f>IF(OR(EV89&gt;0,FZ89&gt;0,FH89&gt;0,FD89&gt;0,FI89&gt;0),SS_4.6,"")</f>
        <v/>
      </c>
      <c r="AJ89" s="5" t="str">
        <f>IF(OR(FK89=$FK$3,FZ89=$FZ$1),SS_5.1,"")</f>
        <v/>
      </c>
      <c r="AK89" s="6" t="str">
        <f>IF(OR(FZ89=$FZ$1,FZ89=$FZ$2,FZ89=$FZ$4,FZ89=$FZ$5,FZ89=$FZ$7),SS_5.2,"")</f>
        <v/>
      </c>
      <c r="AL89" s="6" t="str">
        <f>IF(OR(FZ89=$FZ$4,FY89&gt;0,ER89=$ER$8),SS_5.3,"")</f>
        <v/>
      </c>
      <c r="AM89" s="6" t="str">
        <f>IF(FP89&gt;0,SS_5.4,"")</f>
        <v/>
      </c>
      <c r="AN89" s="94" t="str">
        <f>IF(COUNTIF(X89:AM89,"&lt;1")=16,"5",IF(COUNTIF(X89:AI89,"&lt;1")=12,"4",IF(COUNTIF(X89:AC89,"&lt;1")=6,"3",IF(COUNTIF(X89:Z89,"&lt;1")=3,"2","1"))))</f>
        <v>1</v>
      </c>
      <c r="AO89" s="129">
        <f>IF(AN89="1",SUM(X89:Z89)+1,IF(AN89="2",SUM(AA89:AC89)+2,IF(AN89="3",SUM(AD89:AI89)+3,IF(AN89="4",SUM(AJ89:AM89)+4,5))))</f>
        <v>1</v>
      </c>
      <c r="AP89" s="5" t="str">
        <f>IF(OR(ES89&gt;0,ER89=$ER$1,EO89&gt;0,EP89&gt;0,EQ89&gt;0,EU89&gt;0,EV89&gt;0,FV89&gt;0,FD89&gt;0),CM2.1,"")</f>
        <v/>
      </c>
      <c r="AQ89" s="6" t="str">
        <f>IF(OR(ES89&gt;0,ER89=$ER$1,ER89=$ER$5,ER89=$ER$3,ER89=$ER$8,ER89=$ER$9,FS89=$FS$3,FS89=$FS$4),CM2.2,"")</f>
        <v/>
      </c>
      <c r="AR89" s="6" t="str">
        <f>IF(OR(ES89&gt;0,ER89&gt;0,FV89&gt;0),CM2.3,"")</f>
        <v/>
      </c>
      <c r="AS89" s="38" t="str">
        <f>IF(OR(ES89&gt;0,ER89=$ER$1,ER89=$ER$3,ER89=$ER$8,ER89=$ER$9,FT89&gt;0),CM2.4,"")</f>
        <v/>
      </c>
      <c r="AT89" s="6" t="str">
        <f>IF(OR(FS89&gt;0),CM3.1,"")</f>
        <v/>
      </c>
      <c r="AU89" s="6" t="str">
        <f>IF(ER89=$ER$9,CM3.2,"")</f>
        <v/>
      </c>
      <c r="AV89" s="6" t="str">
        <f>IF(OR(FS89=$FS$3,FS89=$FS$4),CM3.3,"")</f>
        <v/>
      </c>
      <c r="AW89" s="6" t="str">
        <f>IF(OR(FQ89=$FQ$1,FQ89=$FQ$4,FR89=$FR$1,FR89=$FR$4),CM3.4,"")</f>
        <v/>
      </c>
      <c r="AX89" s="38" t="str">
        <f>IF(OR(FZ89=$FZ$1,FZ89=$FZ$2,FT89=$FT$3,FT89=$FT$2),CM3.5,"")</f>
        <v/>
      </c>
      <c r="AY89" s="6" t="str">
        <f>IF(OR(FS89&gt;0),CM4.1,"")</f>
        <v/>
      </c>
      <c r="AZ89" s="6" t="str">
        <f>IF(OR(FV89=$FV$2),CM4.2,"")</f>
        <v/>
      </c>
      <c r="BA89" s="38" t="str">
        <f>IF(OR(FZ89&gt;0,FT89=$FT$3),CM4.3,"")</f>
        <v/>
      </c>
      <c r="BB89" s="6" t="str">
        <f>IF(OR(FT89=$FT$3,FV89=$FV$3),CM5.1,"")</f>
        <v/>
      </c>
      <c r="BC89" s="6" t="str">
        <f>IF(OR(AND(FX89&gt;0,FQ89=$FQ$4), AND(FX89&gt;0,FQ89=$FQ$1)),CM5.2,"")</f>
        <v/>
      </c>
      <c r="BD89" s="6" t="str">
        <f>IF(OR(FZ89&gt;0),CM5.3,"")</f>
        <v/>
      </c>
      <c r="BE89" s="38" t="str">
        <f>IF(FU89=$FU$2,CM5.4,"")</f>
        <v/>
      </c>
      <c r="BF89" s="94" t="str">
        <f>IF(COUNTIF(AP89:BE89,"&lt;1")=16,"5",IF(COUNTIF(AP89:BA89,"&lt;1")=12,"4",IF(COUNTIF(AP89:AX89,"&lt;1")=9,"3",IF(COUNTIF(AP89:AS89,"&lt;1")=4,"2","1"))))</f>
        <v>1</v>
      </c>
      <c r="BG89" s="129">
        <f>IF(BF89="1",SUM(AP89:AS89)+1,IF(BF89="2",SUM(AT89:AX89)+2,IF(BF89="3",SUM(AY89:BA89)+3,IF(BF89="4",SUM(BB89:BE89)+4,5))))</f>
        <v>1</v>
      </c>
      <c r="BH89" s="5" t="str">
        <f>IF(OR(ER89=$ER$1,ER89=$ER$6,ER89=$ER$7,ER89=$ER$9,ES89&gt;0,EX89&gt;0,FD89&gt;0,FZ89&gt;0,EW89&gt;0,EY89&gt;0,EZ89&gt;0,EV89&gt;0,EU89&gt;0,FE89&gt;0,FF89&gt;0,FG89&gt;0,FI89&gt;0),SRM2.1,"")</f>
        <v/>
      </c>
      <c r="BI89" s="5" t="str">
        <f>IF(OR(FD89&gt;0,FZ89&gt;0,ER89=$ER$7,EW89&gt;0,EX89&gt;0,EY89&gt;0,EZ89&gt;0,FE89&gt;0,FF89&gt;0,FG89&gt;0,FI89&gt;0),SRM2.2,"")</f>
        <v/>
      </c>
      <c r="BJ89" s="6" t="str">
        <f>IF(OR(FX89&gt;0,FZ89&gt;0),SRM2.3,"")</f>
        <v/>
      </c>
      <c r="BK89" s="6" t="str">
        <f>IF(OR(FF89&gt;0,FD89&gt;0,FE89&gt;0,FZ89&gt;0,FG89&gt;0,FI89&gt;0),SRM2.4,"")</f>
        <v/>
      </c>
      <c r="BL89" s="39" t="str">
        <f>IF(OR(FD89&gt;0,FZ89&gt;0,ER89=$ER$7,FE89&gt;0,FF89&gt;0,FG89&gt;0,FI89&gt;0,FP89&gt;0),SRM3.1,"")</f>
        <v/>
      </c>
      <c r="BM89" s="6" t="str">
        <f>IF(OR(FD89&gt;0,FZ89&gt;0,ER89=$ER$7,EW89=$EW$2,EW89=$EW$3,EW89=$EW$4,EX89&gt;0,EY89&gt;0,EZ89&gt;0,FE89&gt;0,FF89&gt;0,FG89&gt;0,FI89&gt;0),SRM3.2,"")</f>
        <v/>
      </c>
      <c r="BN89" s="6" t="str">
        <f>IF(OR(FP89&gt;0,FZ89&gt;0),SRM3.3,"")</f>
        <v/>
      </c>
      <c r="BO89" s="40" t="str">
        <f>IF(OR(FZ89&gt;1),SRM4.1,"")</f>
        <v/>
      </c>
      <c r="BP89" s="6" t="str">
        <f>IF(OR(ER89=$ER$8,ER89=$ER$9,EV89&gt;0,FQ89&gt;0,FR89&gt;0),SRM4.2,"")</f>
        <v/>
      </c>
      <c r="BQ89" s="6" t="str">
        <f>IF(OR(FW89&gt;0),SRM4.3,"")</f>
        <v/>
      </c>
      <c r="BR89" s="40" t="str">
        <f>IF(OR(GD89&gt;0,GE89&gt;0),SRM5.1,"")</f>
        <v/>
      </c>
      <c r="BS89" s="6" t="str">
        <f>IF(OR(ER89=$ER$8,ER89=$ER$9,FZ89&gt;0),SRM5.2,"")</f>
        <v/>
      </c>
      <c r="BT89" s="6" t="str">
        <f>IF(OR(ER89=$ER$8,ER89=$ER$9,FY89&gt;0,FZ89&gt;0),SRM5.3,"")</f>
        <v/>
      </c>
      <c r="BU89" s="94" t="str">
        <f>IF(COUNTIF(BH89:BT89,"&lt;1")=13,"5",IF(COUNTIF(BH89:BQ89,"&lt;1")=10,"4",IF(COUNTIF(BH89:BN89,"&lt;1")=7,"3",IF(COUNTIF(BH89:BK89,"&lt;1")=4,"2","1"))))</f>
        <v>1</v>
      </c>
      <c r="BV89" s="129">
        <f>IF(BU89="1",SUM(BH89:BK89)+1,IF(BU89="2",SUM(BL89:BN89)+2,IF(BU89="3",SUM(BO89:BQ89)+3,IF(BU89="4",SUM(BR89:BT89)+4,5))))</f>
        <v>1</v>
      </c>
      <c r="BW89" s="41" t="str">
        <f>IF(OR(EY89=$EY$1,EY89=$EY$4,EY89=$EY$5,EY89=$EY$6,EY89=$EY$7,EZ89&gt;0,FF89=$FF$1,FF89=$FF$2,FF89=$FF$5,FF89=$FF$6,FG89=$FG$1,FG89=$FG$2,FG89=$FG$5,FG89=$FG$6),LHR2.1,"")</f>
        <v/>
      </c>
      <c r="BX89" s="6" t="str">
        <f>IF(OR(FB89=$FB$1,FB89=$FB$2,FB89=$FB$5,FB89=$FB$6,EZ89&gt;0),LHR2.2,"")</f>
        <v/>
      </c>
      <c r="BY89" s="6" t="str">
        <f>IF(OR(EY89=$EY$1,EY89=$EY$4,EY89=$EY$5,EY89=$EY$6,EY89=$EY$7,EZ89&gt;0,FF89=$FF$1,FF89=$FF$2,FF89=$FF$5,FF89=$FF$6,FG89=$FG$1,FG89=$FG$2,FG89=$FG$5,FG89=$FG$6),LHR2.3,"")</f>
        <v/>
      </c>
      <c r="BZ89" s="6" t="str">
        <f>IF(OR(EY89=$EY$1,EY89=$EY$4,EY89=$EY$5,EY89=$EY$6,EY89=$EY$7,EZ89&gt;0,FF89=$FF$1,FF89=$FF$2,FF89=$FF$5,FF89=$FF$6,FG89=$FG$1,FG89=$FG$2,FG89=$FG$5,FG89=$FG$6),LHR2.4,"")</f>
        <v/>
      </c>
      <c r="CA89" s="40" t="str">
        <f>IF(OR(EY89=$EY$1,EY89=$EY$5,EY89=$EY$6,EY89=$EY$7,EZ89&gt;0,FF89=$FF$1,FF89=$FF$2,FF89=$FF$5,FF89=$FF$6,FG89=$FG$1,FG89=$FG$2,FG89=$FG$5,FG89=$FG$6),LHR3.1,"")</f>
        <v/>
      </c>
      <c r="CB89" s="6" t="str">
        <f>IF(OR(FB89=$FB$1,FB89=$FB$5,EZ89&gt;0),LHR3.2,"")</f>
        <v/>
      </c>
      <c r="CC89" s="6" t="str">
        <f>IF(OR(FB89=$FB$1,FB89=$FB$2,FB89=$FB$5,FB89=$FB$6,EZ89&gt;0),LHR3.3,"")</f>
        <v/>
      </c>
      <c r="CD89" s="6" t="str">
        <f>IF(OR(EZ89&gt;0,GA89=$GA$1,FF89=$FF$5,FF89=$FF$6,FF89=$FF$1,FF89=$FF$2,GA89=$GA$2,GA89=$GA$3,GA89=$GA$4),LHR3.4,"")</f>
        <v/>
      </c>
      <c r="CE89" s="6" t="str">
        <f>IF(OR(EZ89&gt;0,GB89=$GB$1,FG89=$FG$5,FG89=$FG$6,FG89=$FG$1,FG89=$FG$2,GB89=$GB$2,GB89=$GB$3,GB89=$GB$4),LHR3.5,"")</f>
        <v/>
      </c>
      <c r="CF89" s="6" t="str">
        <f>IF(OR(EY89=$EY$1,EY89=$EY$4,EY89=$EY$5,EY89=$EY$6,EY89=$EY$7,EZ89&gt;0),LHR3.6,"")</f>
        <v/>
      </c>
      <c r="CG89" s="6" t="str">
        <f>IF(OR(EZ89&gt;0,FC89=$FC$1,FC89=$FC$2,FC89=$FC$3,FC89=$FC$4),LHR3.7,"")</f>
        <v/>
      </c>
      <c r="CH89" s="6" t="str">
        <f>IF(OR(GD89=$GD$1,GD89=$GD$3,EZ89&gt;0),LHR3.8,"")</f>
        <v/>
      </c>
      <c r="CI89" s="6" t="str">
        <f>IF(OR(EZ89&gt;0,FF89=$FF$2,FF89=$FF$6,FE89=$FE$2,FE89=$FE$6,FI89=$FI$2,FI89=$FI$6,FG89=$FG$2,FG89=$FG$6),LHR3.9,"")</f>
        <v/>
      </c>
      <c r="CJ89" s="6" t="str">
        <f>IF(OR(EZ89&gt;0,FA89&gt;0),LHR3.10,"")</f>
        <v/>
      </c>
      <c r="CK89" s="40" t="str">
        <f>IF(OR(EY89=$EY$1,EY89=$EY$6,EY89=$EY$7,EZ89&gt;0,FF89=$FF$1,FF89=$FF$2,FF89=$FF$5,FF89=$FF$6,FG89=$FG$1,FG89=$FG$2,FG89=$FG$5,FG89=$FG$6),LHR4.1,"")</f>
        <v/>
      </c>
      <c r="CL89" s="6" t="str">
        <f>IF(OR(FB89=$FB$1,FB89=$FB$5,EZ89&gt;0),LHR4.2,"")</f>
        <v/>
      </c>
      <c r="CM89" s="6" t="str">
        <f>IF(OR(EZ89&gt;0,GA89=$GA$2,GA89=$GA$4),LHR4.3,"")</f>
        <v/>
      </c>
      <c r="CN89" s="6" t="str">
        <f>IF(OR(EZ89&gt;0,GB89=$GB$2,GB89=$GB$4),LHR4.4,"")</f>
        <v/>
      </c>
      <c r="CO89" s="6" t="str">
        <f>IF(OR(EZ89&gt;0,FC89=$FC$1,FC89=$FC$3,FC89=$FC$4),LHR4.5,"")</f>
        <v/>
      </c>
      <c r="CP89" s="6" t="str">
        <f>IF(OR(GE89=$GE$1,GE89=$GE$2,GE89=$GE$4,GE89=$GE$5),LHR4.6,"")</f>
        <v/>
      </c>
      <c r="CQ89" s="6" t="str">
        <f>IF(OR(EZ89&gt;0,FF89=$FF$2,FF89=$FF$6,FE89=$FE$2,FE89=$FE$6,FI89=$FI$2,FI89=$FI$6,FG89=$FG$2,FG89=$FG$6),LHR4.7,"")</f>
        <v/>
      </c>
      <c r="CR89" s="6" t="str">
        <f>IF(OR(EZ89&gt;0,FG89=$FG$1,FG89=$FG$2,FG89=$FG$5,FG89=$FG$6),LHR4.8,"")</f>
        <v/>
      </c>
      <c r="CS89" s="6" t="str">
        <f>IF(OR(FE89=$FE$1,FE89=$FE$2,FE89=$FE$5,FE89=$FE$6),LHR4.9,"")</f>
        <v/>
      </c>
      <c r="CT89" s="6" t="str">
        <f>IF(OR(FM89=$FM$1,FM89=$FM$3,EZ89&gt;0),LHR4.10,"")</f>
        <v/>
      </c>
      <c r="CU89" s="6" t="str">
        <f>IF(OR(GF89=$GF$2,GF89=$GF$6),LHR4.11,"")</f>
        <v/>
      </c>
      <c r="CV89" s="6" t="str">
        <f>IF(OR(EO89=$EO$1,EO89=$EO$3),LHR4.12,"")</f>
        <v/>
      </c>
      <c r="CW89" s="40" t="str">
        <f>IF(OR(EY89=$EY$1,EY89=$EY$7,EZ89&gt;0,FF89=$FF$1,FF89=$FF$2,FF89=$FF$5,FF89=$FF$6,FG89=$FG$1,FG89=$FG$2,FG89=$FG$5,FG89=$FG$6),LHR5.1,"")</f>
        <v/>
      </c>
      <c r="CX89" s="6" t="str">
        <f>IF(AND(FZ89&gt;0,OR(EY89=$EY$1,EY89=$EY$4,EY89=$EY$5,EY89=$EY$6,EY89=$EY$7)),LHR5.2,"")</f>
        <v/>
      </c>
      <c r="CY89" s="6" t="str">
        <f>IF(OR(EZ89&gt;0,FC89=$FC$1,FC89=$FC$4),LHR5.3,"")</f>
        <v/>
      </c>
      <c r="CZ89" s="6" t="str">
        <f>IF(OR(GE89=$GE$1,GE89=$GE$3,GE89=$GE$4,GE89=$GE$6),LHR5.4,"")</f>
        <v/>
      </c>
      <c r="DA89" s="6" t="str">
        <f>IF(OR(EZ89&gt;0,FF89=$FF$2,FF89=$FF$6,FE89=$FE$2,FE89=$FE$6,FI89=$FI$2,FI89=$FI$6,FG89=$FG$2,FG89=$FG$6),LHR5.5,"")</f>
        <v/>
      </c>
      <c r="DB89" s="6" t="str">
        <f>IF(OR(FG89=$FG$2,FG89=$FG$6),LHR5.6,"")</f>
        <v/>
      </c>
      <c r="DC89" s="6" t="str">
        <f>IF(OR(FI89=$FI$1,FI89=$FI$2,FI89=$FI$5,FI89=$FI$6,FY89&gt;0),LHR5.7,"")</f>
        <v/>
      </c>
      <c r="DD89" s="6" t="str">
        <f>IF(OR(GC89=$GC$1,GC89=$GC$2),LHR5.8,"")</f>
        <v/>
      </c>
      <c r="DE89" s="38">
        <f>IF(OR(GF89="",GF89=$GF$3,GF89=$GF$4,GF89=$GF$7,GF89=$GF$8),LHR5.9,"")</f>
        <v>0.05</v>
      </c>
      <c r="DF89" s="7" t="str">
        <f>IF(E89&lt;2009,"N/A",IF(COUNTIF(BW89:DE89,"&lt;1")=35,"5",IF(COUNTIF(BW89:CV89,"&lt;1")=26,"4",IF(COUNTIF(BW89:CJ89,"&lt;1")=14,"3",IF(COUNTIF(BW89:BZ89,"&lt;1")=4,"2","1")))))</f>
        <v>1</v>
      </c>
      <c r="DG89" s="129">
        <f>IF(DF89="N/A","N/A",IF(DF89="1",SUM(BW89:BZ89)+1,IF(DF89="2",SUM(CA89:CJ89)+2,IF(DF89="3",SUM(CK89:CV89)+3,IF(DF89="4",SUM(CW89:DE89)+4,5)))))</f>
        <v>1</v>
      </c>
      <c r="DH89" s="41" t="str">
        <f>IF(OR(EY89=$EY$1,EY89=$EY$8,EZ89&gt;0,FF89=$FF$1,FF89=$FF$2,FF89=$FF$7,FF89=$FF$8,FG89=$FG$1,FG89=$FG$2,FG89=$FG$7,FG89=$FG$8),ES2.1,"")</f>
        <v/>
      </c>
      <c r="DI89" s="6" t="str">
        <f>IF(OR(FB89=$FB$1,FB89=$FB$2,FB89=$FB$7,FB89=$FB$8,EZ89&gt;0),ES2.2,"")</f>
        <v/>
      </c>
      <c r="DJ89" s="6" t="str">
        <f>IF(OR(EY89=$EY$1,EY89=$EY$8,EZ89&gt;0,FF89=$FF$1,FF89=$FF$2,FF89=$FF$7,FF89=$FF$8,FG89=$FG$1,FG89=$FG$2,FG89=$FG$7,FG89=$FG$8),ES2.3,"")</f>
        <v/>
      </c>
      <c r="DK89" s="6" t="str">
        <f>IF(OR(EY89=$EY$1,EY89=$EY$8,EZ89&gt;0,FF89=$FF$1,FF89=$FF$2,FF89=$FF$7,FF89=$FF$8,FG89=$FG$1,FG89=$FG$2,FG89=$FG$7,FG89=$FG$8),ES2.4,"")</f>
        <v/>
      </c>
      <c r="DL89" s="40" t="str">
        <f>IF(OR(FB89=$FB$1,FB89=$FB$7,EZ89&gt;0),ES3.1,"")</f>
        <v/>
      </c>
      <c r="DM89" s="6" t="str">
        <f>IF(OR(FB89=$FB$1,FB89=$FB$2,FB89=$FB$7,FB89=$FB$8,EZ89&gt;0),ES3.2,"")</f>
        <v/>
      </c>
      <c r="DN89" s="6" t="str">
        <f>IF(OR(EZ89&gt;0,FF89=$FF$1,FF89=$FF$2,FF89=$FF$7,FF89=$FF$8,GA89=$GA$1,GA89=$GA$2,GA89=$GA$5,GA89=$GA$6),ES3.3,"")</f>
        <v/>
      </c>
      <c r="DO89" s="6" t="str">
        <f>IF(OR(EZ89&gt;0,FG89=$FG$1,FG89=$FG$2,FG89=$FG$7,FG89=$FG$8,GB89=$GB$1,GB89=$GB$2,GB89=$GB$5,GB89=$GB$6),ES3.4,"")</f>
        <v/>
      </c>
      <c r="DP89" s="6" t="str">
        <f>IF(OR(EY89=$EY$1,EY89=$EY$8,EZ89&gt;0),ES3.5,"")</f>
        <v/>
      </c>
      <c r="DQ89" s="6" t="str">
        <f>IF(OR(EZ89&gt;0,FC89=$FC$1,FC89=$FC$5),ES3.6,"")</f>
        <v/>
      </c>
      <c r="DR89" s="6" t="str">
        <f>IF(OR(GD89=$GD$1,GD89=$GD$4,EZ89&gt;0),ES3.7,"")</f>
        <v/>
      </c>
      <c r="DS89" s="6" t="str">
        <f>IF(OR(EZ89&gt;0,FF89=$FF$2,FF89=$FF$8,FE89=$FE$2,FE89=$FE$8,FI89=$FI$2,FI89=$FI$8,FG89=$FG$2,FG89=$FG$8),ES3.8,"")</f>
        <v/>
      </c>
      <c r="DT89" s="6" t="str">
        <f>IF(OR(EZ89&gt;0),ES3.9,"")</f>
        <v/>
      </c>
      <c r="DU89" s="40" t="str">
        <f>IF(OR(FB89=$FB$1,FB89=$FB$7,EZ89&gt;0),ES4.1,"")</f>
        <v/>
      </c>
      <c r="DV89" s="6" t="str">
        <f>IF(OR(EZ89&gt;0,GA89=$GA$2,GA89=$GA$6),ES4.2,"")</f>
        <v/>
      </c>
      <c r="DW89" s="6" t="str">
        <f>IF(OR(EZ89&gt;0,GB89=$GB$2,GB89=$GB$6),ES4.3,"")</f>
        <v/>
      </c>
      <c r="DX89" s="6" t="str">
        <f>IF(OR(GE89=$GE$1,GE89=$GE$2,GE89=$GE$7,GE89=$GE$8),ES4.4,"")</f>
        <v/>
      </c>
      <c r="DY89" s="6" t="str">
        <f>IF(OR(EZ89&gt;0,FF89=$FF$2,FF89=$FF$8,FE89=$FE$2,FE89=$FE$8,FI89=$FI$2,FI89=$FI$8,FG89=$FG$2,FG89=$FG$8),ES4.5,"")</f>
        <v/>
      </c>
      <c r="DZ89" s="6" t="str">
        <f>IF(OR(EZ89&gt;0,FG89=$FG$1,FG89=$FG$2,FG89=$FG$7,FG89=$FG$8),ES4.6,"")</f>
        <v/>
      </c>
      <c r="EA89" s="6" t="str">
        <f>IF(OR(FE89=$FE$1,FE89=$FE$2,FE89=$FE$7,FE89=$FE$8),ES4.7,"")</f>
        <v/>
      </c>
      <c r="EB89" s="6" t="str">
        <f>IF(OR(FM89=$FM$1,FM89=$FM$4,EZ89&gt;0),ES4.8,"")</f>
        <v/>
      </c>
      <c r="EC89" s="6" t="str">
        <f>IF(OR(GF89=$GF$2,GF89=$GF$8),ES4.9,"")</f>
        <v/>
      </c>
      <c r="ED89" s="6" t="str">
        <f>IF(OR(EO89=$EO$1,EO89=$EO$3),ES4.10,"")</f>
        <v/>
      </c>
      <c r="EE89" s="40" t="str">
        <f>IF(OR(AND(FZ89&gt;0,EY89=$EY$1), AND(FZ89&gt;0,EY89=$EY$8)),ES5.1,"")</f>
        <v/>
      </c>
      <c r="EF89" s="6" t="str">
        <f>IF(OR(GE89=$GE$1,GE89=$GE$3,GE89=$GE$7,GE89=$GE$9),ES5.2,"")</f>
        <v/>
      </c>
      <c r="EG89" s="6" t="str">
        <f>IF(OR(EZ89&gt;0,FF89=$FF$2,FF89=$FF$8,FE89=$FE$2,FE89=$FE$8,FI89=$FI$2,FI89=$FI$8,FG89=$FG$2,FG89=$FG$8),ES5.3,"")</f>
        <v/>
      </c>
      <c r="EH89" s="6" t="str">
        <f>IF(OR(FG89=$FG$2,FG89=$FG$8),ES5.4,"")</f>
        <v/>
      </c>
      <c r="EI89" s="6" t="str">
        <f>IF(OR(FI89=$FI$1,FI89=$FI$2,FI89=$FI$7,FI89=$FI$8,FY89&gt;0),ES5.5,"")</f>
        <v/>
      </c>
      <c r="EJ89" s="6" t="str">
        <f>IF(OR(GC89=$GC$1,GC89=$GC$3),ES5.6,"")</f>
        <v/>
      </c>
      <c r="EK89" s="38">
        <f>IF(OR(GF89="",GF89=$GF$3,GF89=$GF$4,GF89=$GF$5,GF89=$GF$6),ES5.7,"")</f>
        <v>0.1</v>
      </c>
      <c r="EL89" s="104" t="str">
        <f>IF(E89&lt;2010,"N/A",IF(COUNTIF(DH89:EK89,"&lt;1")=30,"5",IF(COUNTIF(DH89:ED89,"&lt;1")=23,"4",IF(COUNTIF(DH89:DT89,"&lt;1")=13,"3",IF(COUNTIF(DH89:DK89,"&lt;1")=4,"2","1")))))</f>
        <v>1</v>
      </c>
      <c r="EM89" s="129">
        <f>IF(EL89="N/A","N/A",IF(EL89="1",SUM(DH89:DK89)+1,IF(EL89="2",SUM(DL89:DT89)+2,IF(EL89="3",SUM(DU89:ED89)+3,IF(EL89="4",SUM(EE89:EK89)+4,5)))))</f>
        <v>1</v>
      </c>
      <c r="EN89" s="1"/>
      <c r="EO89" s="43"/>
      <c r="EP89" s="1"/>
      <c r="EQ89" s="1"/>
      <c r="ER89" s="43"/>
      <c r="ES89" s="1"/>
      <c r="ET89" s="1"/>
      <c r="EV89" s="44"/>
      <c r="FC89" s="44"/>
      <c r="FE89" s="1"/>
      <c r="FI89" s="44"/>
      <c r="FK89" s="1"/>
      <c r="FL89" s="1"/>
      <c r="FM89" s="1"/>
      <c r="FN89" s="1"/>
      <c r="FO89" s="1"/>
      <c r="FT89" s="1"/>
      <c r="FU89" s="1"/>
      <c r="FX89" s="44"/>
      <c r="FY89" s="1"/>
      <c r="FZ89" s="44"/>
      <c r="GA89" s="43"/>
      <c r="GB89" s="1"/>
      <c r="GC89" s="44"/>
      <c r="GF89" s="45"/>
      <c r="GG89" s="74" t="s">
        <v>162</v>
      </c>
      <c r="GH89" s="42">
        <f>COUNTIF(EO89:GF89,"*")</f>
        <v>0</v>
      </c>
    </row>
    <row r="90" spans="1:190" s="42" customFormat="1" x14ac:dyDescent="0.25">
      <c r="A90" s="42" t="e">
        <f>VLOOKUP(C90,Sheet1!$A$1:$B$65,2,)</f>
        <v>#N/A</v>
      </c>
      <c r="B90" s="46" t="s">
        <v>221</v>
      </c>
      <c r="C90" s="47" t="s">
        <v>222</v>
      </c>
      <c r="D90" s="47"/>
      <c r="E90" s="61">
        <v>2013</v>
      </c>
      <c r="F90" s="5">
        <f>IF(OR(ER90=$ER$1,ER90=$ER$2,ER90=$ER$3,ER90=$ER$6,ER90=$ER$7,ES90&gt;0,EW90&gt;0,EY90&gt;0,EU90&gt;0,EZ90&gt;0,FD90&gt;0,FF90&gt;0,FG90&gt;0,FI90&gt;0,FE90&gt;0),SM_2.1,"")</f>
        <v>0.2</v>
      </c>
      <c r="G90" s="5">
        <f>IF(OR(EO90=$EO$4,EQ90&gt;0,ER90=$ER$1, ER90=$ER$2,ER90=$ER$3,ER90=$ER$4,ES90&gt;0,EV90&gt;0,EZ90&gt;0,FD90&gt;0,FF90&gt;0,FG90&gt;0,FI90&gt;0,FE90&gt;0),SM_2.2,"")</f>
        <v>0.35</v>
      </c>
      <c r="H90" s="6">
        <f>IF(OR(EO90&gt;0,EP90&gt;0,EQ90&gt;0,ER90=$ER$1,ER90=$ER$2,ER90=$ER$3,ER90=$ER$4,ER90=$ER$6,ER90=$ER$7,ES90&gt;0,ET90&gt;0,EV90&gt;0,EZ90&gt;0,FD90&gt;0,FF90&gt;0,FG90&gt;0,FI90&gt;0,FE90&gt;0),SM_2.3,"")</f>
        <v>0.3</v>
      </c>
      <c r="I90" s="38">
        <f>IF(OR(ER90=$ER$1,ER90=$ER$2,ER90=$ER$3,ER90=$ER$6,ER90=$ER$7,ES90&gt;0,EW90=$EW$2,EW90=$EW$3,EW90=$EW$4,EY90&gt;0,EU90&gt;0,EZ90&gt;0,FD90&gt;0,FF90&gt;0,FG90&gt;0,FI90&gt;0,FE90&gt;0),SM_2.4,"")</f>
        <v>0.15</v>
      </c>
      <c r="J90" s="6">
        <f>IF(OR(ER90=$ER$3,EW90=$EW$2,EW90=$EW$3,EW90=$EW$4,EY90&gt;0,EU90&gt;0,EZ90&gt;0,FD90&gt;0,FF90&gt;0,FG90&gt;0,FI90&gt;0,FE90&gt;0),SM_3.1,"")</f>
        <v>0.3</v>
      </c>
      <c r="K90" s="6">
        <f>IF(OR(EZ90&gt;0,FD90&gt;0,FF90&gt;0,FG90&gt;0,FI90&gt;0,FE90&gt;0),SM_3.2,"")</f>
        <v>0.3</v>
      </c>
      <c r="L90" s="38">
        <f>IF(OR(ER90=$ER$1,ER90=$ER$3,ER90=$ER$6,ER90=$ER$7,EV90&gt;0,EW90=$EW$2,EW90=$EW$3,EW90=$EW$4,EY90&gt;0,EU90&gt;0,EZ90&gt;0,FD90&gt;0,FF90&gt;0,FG90&gt;0,FI90&gt;0,FE90&gt;0),SM_3.3,"")</f>
        <v>0.4</v>
      </c>
      <c r="M90" s="6" t="str">
        <f>IF(OR(ES90&gt;0,EU90&gt;1),SM_4.1,"")</f>
        <v/>
      </c>
      <c r="N90" s="6" t="str">
        <f>IF(OR(EZ90&gt;0,FD90=$FD$2,FF90=$FF$2,FF90=$FF$4,FF90=$FF$6,FF90=$FF$8,FG90&gt;0,FI90&gt;0,FE90&gt;0),SM_4.2,"")</f>
        <v/>
      </c>
      <c r="O90" s="6" t="str">
        <f>IF(OR(EZ90&gt;0,FD90=$FD$2,FE90=$FE$2,FE90=$FE$4,FE90=$FE$6,FE90=$FE$8,FF90=$FF$2,FF90=$FF$4,FF90=$FF$6,FF90=$FF$8,FG90=$FG$2,FG90=$FG$4,FG90=$FG$6,FG90=$FG$8,FI90=$FI$2,FI90=$FI$4,FI90=$FI$6,FI90=$FI$8),SM_4.3,"")</f>
        <v/>
      </c>
      <c r="P90" s="6" t="str">
        <f>IF(OR(FD90&gt;0,FI90&gt;0),SM_4.4,"")</f>
        <v/>
      </c>
      <c r="Q90" s="38" t="str">
        <f>IF(OR(FQ90=$FQ$2,FQ90=$FQ$1),SM_4.5,"")</f>
        <v/>
      </c>
      <c r="R90" s="6" t="str">
        <f>IF(OR(ET90&gt;0),SM_5.1,"")</f>
        <v/>
      </c>
      <c r="S90" s="6" t="str">
        <f>IF(OR(FB90&gt;0),SM_5.2,"")</f>
        <v/>
      </c>
      <c r="T90" s="6" t="str">
        <f>IF(OR(FR90=$FR$1,FR90=$FR$2),SM_5.3,"")</f>
        <v/>
      </c>
      <c r="U90" s="38" t="str">
        <f>IF(OR(FY90&gt;0),SM_5.4,"")</f>
        <v/>
      </c>
      <c r="V90" s="94" t="str">
        <f>IF(COUNTIF(F90:U90,"&lt;1")=16,"5",IF(COUNTIF(F90:Q90,"&lt;1")=12,"4",IF(COUNTIF(F90:L90,"&lt;1")=7,"3",IF(COUNTIF(F90:I90,"&lt;1")=4,"2","1"))))</f>
        <v>3</v>
      </c>
      <c r="W90" s="129">
        <f>IF(V90="1",SUM(F90:I90)+1,IF(V90="2",SUM(J90:L90)+2,IF(V90="3",SUM(M90:Q90)+3,IF(V90="4",SUM(R90:U90)+4,5))))</f>
        <v>3</v>
      </c>
      <c r="X90" s="5">
        <f>IF(OR(EO90&gt;0,EP90&gt;0,EQ90&gt;0,ER90=$ER$1,ER90=$ER$2,ER90=$ER$3,ER90=$ER$4,ER90=$ER$6,ER90=$ER$7,ER90=$ER$8,ES90&gt;0,ET90&gt;0,EV90&gt;0,EZ90&gt;0,FD90&gt;0,FF90&gt;0,FG90&gt;0,FI90&gt;0,FE90&gt;0),SS_2.1,"")</f>
        <v>0.2</v>
      </c>
      <c r="Y90" s="5">
        <f>IF(OR(EO90=$EO$1,ER90=$ER$1,ER90=$ER$6,ER90=$ER$7,ER90=$ER$8,FJ90&gt;0),SS_2.2,"")</f>
        <v>0.3</v>
      </c>
      <c r="Z90" s="38">
        <f>IF(OR(FJ90&gt;0,FO90&gt;0),SS_2.3,"")</f>
        <v>0.5</v>
      </c>
      <c r="AA90" s="5" t="str">
        <f>IF(OR(FN90&gt;0,FJ90=$FJ$2,FJ90=$FJ$3),SS_3.1,"")</f>
        <v/>
      </c>
      <c r="AB90" s="6" t="str">
        <f>IF(OR(FK90&gt;0),SS_3.2,"")</f>
        <v/>
      </c>
      <c r="AC90" s="38" t="str">
        <f>IF(OR(ES90&gt;0,ER90=$ER$1,ER90=$ER$4,ER90=$ER$8,FL90&gt;0),SS_3.3,"")</f>
        <v/>
      </c>
      <c r="AD90" s="6" t="str">
        <f>IF(AND(FK90&gt;0,FJ90=$FJ$2,FJ90=$FJ$3),SS_4.1,"")</f>
        <v/>
      </c>
      <c r="AE90" s="6" t="str">
        <f>IF(OR(FJ90=$FJ$2,FJ90=$FJ$3,EZ90&gt;0,FN90&gt;0),SS_4.2,"")</f>
        <v/>
      </c>
      <c r="AF90" s="6" t="str">
        <f>IF(OR(EU90&gt;0,EW90=$EW$2,EW90=$EW$3,EW90=$EW$4,EY90&gt;0,EZ90&gt;0),SS_4.3,"")</f>
        <v/>
      </c>
      <c r="AG90" s="6" t="str">
        <f>IF(OR(FJ90=$FJ$3,FQ90&gt;0,EZ90&gt;0),SS_4.4,"")</f>
        <v/>
      </c>
      <c r="AH90" s="6">
        <f>IF(OR(FE90&gt;0,FF90&gt;0,FG90&gt;0,FD90&gt;0,EZ90&gt;0,FI90&gt;0),SS_4.5,"")</f>
        <v>0.2</v>
      </c>
      <c r="AI90" s="38">
        <f>IF(OR(EV90&gt;0,FZ90&gt;0,FH90&gt;0,FD90&gt;0,FI90&gt;0),SS_4.6,"")</f>
        <v>0.2</v>
      </c>
      <c r="AJ90" s="5" t="str">
        <f>IF(OR(FK90=$FK$3,FZ90=$FZ$1),SS_5.1,"")</f>
        <v/>
      </c>
      <c r="AK90" s="6" t="str">
        <f>IF(OR(FZ90=$FZ$1,FZ90=$FZ$2,FZ90=$FZ$4,FZ90=$FZ$5,FZ90=$FZ$7),SS_5.2,"")</f>
        <v/>
      </c>
      <c r="AL90" s="6" t="str">
        <f>IF(OR(FZ90=$FZ$4,FY90&gt;0,ER90=$ER$8),SS_5.3,"")</f>
        <v/>
      </c>
      <c r="AM90" s="6" t="str">
        <f>IF(FP90&gt;0,SS_5.4,"")</f>
        <v/>
      </c>
      <c r="AN90" s="94" t="str">
        <f>IF(COUNTIF(X90:AM90,"&lt;1")=16,"5",IF(COUNTIF(X90:AI90,"&lt;1")=12,"4",IF(COUNTIF(X90:AC90,"&lt;1")=6,"3",IF(COUNTIF(X90:Z90,"&lt;1")=3,"2","1"))))</f>
        <v>2</v>
      </c>
      <c r="AO90" s="129">
        <f>IF(AN90="1",SUM(X90:Z90)+1,IF(AN90="2",SUM(AA90:AC90)+2,IF(AN90="3",SUM(AD90:AI90)+3,IF(AN90="4",SUM(AJ90:AM90)+4,5))))</f>
        <v>2</v>
      </c>
      <c r="AP90" s="5">
        <f>IF(OR(ES90&gt;0,ER90=$ER$1,EO90&gt;0,EP90&gt;0,EQ90&gt;0,EU90&gt;0,EV90&gt;0,FV90&gt;0,FD90&gt;0),CM2.1,"")</f>
        <v>0.25</v>
      </c>
      <c r="AQ90" s="6" t="str">
        <f>IF(OR(ES90&gt;0,ER90=$ER$1,ER90=$ER$5,ER90=$ER$3,ER90=$ER$8,ER90=$ER$9,FS90=$FS$3,FS90=$FS$4),CM2.2,"")</f>
        <v/>
      </c>
      <c r="AR90" s="6" t="str">
        <f>IF(OR(ES90&gt;0,ER90&gt;0,FV90&gt;0),CM2.3,"")</f>
        <v/>
      </c>
      <c r="AS90" s="38" t="str">
        <f>IF(OR(ES90&gt;0,ER90=$ER$1,ER90=$ER$3,ER90=$ER$8,ER90=$ER$9,FT90&gt;0),CM2.4,"")</f>
        <v/>
      </c>
      <c r="AT90" s="6" t="str">
        <f>IF(OR(FS90&gt;0),CM3.1,"")</f>
        <v/>
      </c>
      <c r="AU90" s="6" t="str">
        <f>IF(ER90=$ER$9,CM3.2,"")</f>
        <v/>
      </c>
      <c r="AV90" s="6" t="str">
        <f>IF(OR(FS90=$FS$3,FS90=$FS$4),CM3.3,"")</f>
        <v/>
      </c>
      <c r="AW90" s="6" t="str">
        <f>IF(OR(FQ90=$FQ$1,FQ90=$FQ$4,FR90=$FR$1,FR90=$FR$4),CM3.4,"")</f>
        <v/>
      </c>
      <c r="AX90" s="38" t="str">
        <f>IF(OR(FZ90=$FZ$1,FZ90=$FZ$2,FT90=$FT$3,FT90=$FT$2),CM3.5,"")</f>
        <v/>
      </c>
      <c r="AY90" s="6" t="str">
        <f>IF(OR(FS90&gt;0),CM4.1,"")</f>
        <v/>
      </c>
      <c r="AZ90" s="6" t="str">
        <f>IF(OR(FV90=$FV$2),CM4.2,"")</f>
        <v/>
      </c>
      <c r="BA90" s="38">
        <f>IF(OR(FZ90&gt;0,FT90=$FT$3),CM4.3,"")</f>
        <v>0.2</v>
      </c>
      <c r="BB90" s="6" t="str">
        <f>IF(OR(FT90=$FT$3,FV90=$FV$3),CM5.1,"")</f>
        <v/>
      </c>
      <c r="BC90" s="6" t="str">
        <f>IF(OR(AND(FX90&gt;0,FQ90=$FQ$4), AND(FX90&gt;0,FQ90=$FQ$1)),CM5.2,"")</f>
        <v/>
      </c>
      <c r="BD90" s="6">
        <f>IF(OR(FZ90&gt;0),CM5.3,"")</f>
        <v>0.25</v>
      </c>
      <c r="BE90" s="38" t="str">
        <f>IF(FU90=$FU$2,CM5.4,"")</f>
        <v/>
      </c>
      <c r="BF90" s="94" t="str">
        <f>IF(COUNTIF(AP90:BE90,"&lt;1")=16,"5",IF(COUNTIF(AP90:BA90,"&lt;1")=12,"4",IF(COUNTIF(AP90:AX90,"&lt;1")=9,"3",IF(COUNTIF(AP90:AS90,"&lt;1")=4,"2","1"))))</f>
        <v>1</v>
      </c>
      <c r="BG90" s="129">
        <f>IF(BF90="1",SUM(AP90:AS90)+1,IF(BF90="2",SUM(AT90:AX90)+2,IF(BF90="3",SUM(AY90:BA90)+3,IF(BF90="4",SUM(BB90:BE90)+4,5))))</f>
        <v>1.25</v>
      </c>
      <c r="BH90" s="5">
        <f>IF(OR(ER90=$ER$1,ER90=$ER$6,ER90=$ER$7,ER90=$ER$9,ES90&gt;0,EX90&gt;0,FD90&gt;0,FZ90&gt;0,EW90&gt;0,EY90&gt;0,EZ90&gt;0,EV90&gt;0,EU90&gt;0,FE90&gt;0,FF90&gt;0,FG90&gt;0,FI90&gt;0),SRM2.1,"")</f>
        <v>0.4</v>
      </c>
      <c r="BI90" s="5">
        <f>IF(OR(FD90&gt;0,FZ90&gt;0,ER90=$ER$7,EW90&gt;0,EX90&gt;0,EY90&gt;0,EZ90&gt;0,FE90&gt;0,FF90&gt;0,FG90&gt;0,FI90&gt;0),SRM2.2,"")</f>
        <v>0.4</v>
      </c>
      <c r="BJ90" s="6">
        <f>IF(OR(FX90&gt;0,FZ90&gt;0),SRM2.3,"")</f>
        <v>0</v>
      </c>
      <c r="BK90" s="6">
        <f>IF(OR(FF90&gt;0,FD90&gt;0,FE90&gt;0,FZ90&gt;0,FG90&gt;0,FI90&gt;0),SRM2.4,"")</f>
        <v>0.2</v>
      </c>
      <c r="BL90" s="39">
        <f>IF(OR(FD90&gt;0,FZ90&gt;0,ER90=$ER$7,FE90&gt;0,FF90&gt;0,FG90&gt;0,FI90&gt;0,FP90&gt;0),SRM3.1,"")</f>
        <v>0.4</v>
      </c>
      <c r="BM90" s="6">
        <f>IF(OR(FD90&gt;0,FZ90&gt;0,ER90=$ER$7,EW90=$EW$2,EW90=$EW$3,EW90=$EW$4,EX90&gt;0,EY90&gt;0,EZ90&gt;0,FE90&gt;0,FF90&gt;0,FG90&gt;0,FI90&gt;0),SRM3.2,"")</f>
        <v>0.5</v>
      </c>
      <c r="BN90" s="6">
        <f>IF(OR(FP90&gt;0,FZ90&gt;0),SRM3.3,"")</f>
        <v>0.1</v>
      </c>
      <c r="BO90" s="40">
        <f>IF(OR(FZ90&gt;1),SRM4.1,"")</f>
        <v>0.4</v>
      </c>
      <c r="BP90" s="6" t="str">
        <f>IF(OR(ER90=$ER$8,ER90=$ER$9,EV90&gt;0,FQ90&gt;0,FR90&gt;0),SRM4.2,"")</f>
        <v/>
      </c>
      <c r="BQ90" s="6" t="str">
        <f>IF(OR(FW90&gt;0),SRM4.3,"")</f>
        <v/>
      </c>
      <c r="BR90" s="40" t="str">
        <f>IF(OR(GD90&gt;0,GE90&gt;0),SRM5.1,"")</f>
        <v/>
      </c>
      <c r="BS90" s="6">
        <f>IF(OR(ER90=$ER$8,ER90=$ER$9,FZ90&gt;0),SRM5.2,"")</f>
        <v>0.4</v>
      </c>
      <c r="BT90" s="6">
        <f>IF(OR(ER90=$ER$8,ER90=$ER$9,FY90&gt;0,FZ90&gt;0),SRM5.3,"")</f>
        <v>0.2</v>
      </c>
      <c r="BU90" s="94" t="str">
        <f>IF(COUNTIF(BH90:BT90,"&lt;1")=13,"5",IF(COUNTIF(BH90:BQ90,"&lt;1")=10,"4",IF(COUNTIF(BH90:BN90,"&lt;1")=7,"3",IF(COUNTIF(BH90:BK90,"&lt;1")=4,"2","1"))))</f>
        <v>3</v>
      </c>
      <c r="BV90" s="129">
        <f>IF(BU90="1",SUM(BH90:BK90)+1,IF(BU90="2",SUM(BL90:BN90)+2,IF(BU90="3",SUM(BO90:BQ90)+3,IF(BU90="4",SUM(BR90:BT90)+4,5))))</f>
        <v>3.4</v>
      </c>
      <c r="BW90" s="41" t="str">
        <f>IF(OR(EY90=$EY$1,EY90=$EY$4,EY90=$EY$5,EY90=$EY$6,EY90=$EY$7,EZ90&gt;0,FF90=$FF$1,FF90=$FF$2,FF90=$FF$5,FF90=$FF$6,FG90=$FG$1,FG90=$FG$2,FG90=$FG$5,FG90=$FG$6),LHR2.1,"")</f>
        <v/>
      </c>
      <c r="BX90" s="6" t="str">
        <f>IF(OR(FB90=$FB$1,FB90=$FB$2,FB90=$FB$5,FB90=$FB$6,EZ90&gt;0),LHR2.2,"")</f>
        <v/>
      </c>
      <c r="BY90" s="6" t="str">
        <f>IF(OR(EY90=$EY$1,EY90=$EY$4,EY90=$EY$5,EY90=$EY$6,EY90=$EY$7,EZ90&gt;0,FF90=$FF$1,FF90=$FF$2,FF90=$FF$5,FF90=$FF$6,FG90=$FG$1,FG90=$FG$2,FG90=$FG$5,FG90=$FG$6),LHR2.3,"")</f>
        <v/>
      </c>
      <c r="BZ90" s="6" t="str">
        <f>IF(OR(EY90=$EY$1,EY90=$EY$4,EY90=$EY$5,EY90=$EY$6,EY90=$EY$7,EZ90&gt;0,FF90=$FF$1,FF90=$FF$2,FF90=$FF$5,FF90=$FF$6,FG90=$FG$1,FG90=$FG$2,FG90=$FG$5,FG90=$FG$6),LHR2.4,"")</f>
        <v/>
      </c>
      <c r="CA90" s="40" t="str">
        <f>IF(OR(EY90=$EY$1,EY90=$EY$5,EY90=$EY$6,EY90=$EY$7,EZ90&gt;0,FF90=$FF$1,FF90=$FF$2,FF90=$FF$5,FF90=$FF$6,FG90=$FG$1,FG90=$FG$2,FG90=$FG$5,FG90=$FG$6),LHR3.1,"")</f>
        <v/>
      </c>
      <c r="CB90" s="6" t="str">
        <f>IF(OR(FB90=$FB$1,FB90=$FB$5,EZ90&gt;0),LHR3.2,"")</f>
        <v/>
      </c>
      <c r="CC90" s="6" t="str">
        <f>IF(OR(FB90=$FB$1,FB90=$FB$2,FB90=$FB$5,FB90=$FB$6,EZ90&gt;0),LHR3.3,"")</f>
        <v/>
      </c>
      <c r="CD90" s="6" t="str">
        <f>IF(OR(EZ90&gt;0,GA90=$GA$1,FF90=$FF$5,FF90=$FF$6,FF90=$FF$1,FF90=$FF$2,GA90=$GA$2,GA90=$GA$3,GA90=$GA$4),LHR3.4,"")</f>
        <v/>
      </c>
      <c r="CE90" s="6" t="str">
        <f>IF(OR(EZ90&gt;0,GB90=$GB$1,FG90=$FG$5,FG90=$FG$6,FG90=$FG$1,FG90=$FG$2,GB90=$GB$2,GB90=$GB$3,GB90=$GB$4),LHR3.5,"")</f>
        <v/>
      </c>
      <c r="CF90" s="6" t="str">
        <f>IF(OR(EY90=$EY$1,EY90=$EY$4,EY90=$EY$5,EY90=$EY$6,EY90=$EY$7,EZ90&gt;0),LHR3.6,"")</f>
        <v/>
      </c>
      <c r="CG90" s="6" t="str">
        <f>IF(OR(EZ90&gt;0,FC90=$FC$1,FC90=$FC$2,FC90=$FC$3,FC90=$FC$4),LHR3.7,"")</f>
        <v/>
      </c>
      <c r="CH90" s="6" t="str">
        <f>IF(OR(GD90=$GD$1,GD90=$GD$3,EZ90&gt;0),LHR3.8,"")</f>
        <v/>
      </c>
      <c r="CI90" s="6" t="str">
        <f>IF(OR(EZ90&gt;0,FF90=$FF$2,FF90=$FF$6,FE90=$FE$2,FE90=$FE$6,FI90=$FI$2,FI90=$FI$6,FG90=$FG$2,FG90=$FG$6),LHR3.9,"")</f>
        <v/>
      </c>
      <c r="CJ90" s="6" t="str">
        <f>IF(OR(EZ90&gt;0,FA90&gt;0),LHR3.10,"")</f>
        <v/>
      </c>
      <c r="CK90" s="40" t="str">
        <f>IF(OR(EY90=$EY$1,EY90=$EY$6,EY90=$EY$7,EZ90&gt;0,FF90=$FF$1,FF90=$FF$2,FF90=$FF$5,FF90=$FF$6,FG90=$FG$1,FG90=$FG$2,FG90=$FG$5,FG90=$FG$6),LHR4.1,"")</f>
        <v/>
      </c>
      <c r="CL90" s="6" t="str">
        <f>IF(OR(FB90=$FB$1,FB90=$FB$5,EZ90&gt;0),LHR4.2,"")</f>
        <v/>
      </c>
      <c r="CM90" s="6" t="str">
        <f>IF(OR(EZ90&gt;0,GA90=$GA$2,GA90=$GA$4),LHR4.3,"")</f>
        <v/>
      </c>
      <c r="CN90" s="6" t="str">
        <f>IF(OR(EZ90&gt;0,GB90=$GB$2,GB90=$GB$4),LHR4.4,"")</f>
        <v/>
      </c>
      <c r="CO90" s="6" t="str">
        <f>IF(OR(EZ90&gt;0,FC90=$FC$1,FC90=$FC$3,FC90=$FC$4),LHR4.5,"")</f>
        <v/>
      </c>
      <c r="CP90" s="6" t="str">
        <f>IF(OR(GE90=$GE$1,GE90=$GE$2,GE90=$GE$4,GE90=$GE$5),LHR4.6,"")</f>
        <v/>
      </c>
      <c r="CQ90" s="6" t="str">
        <f>IF(OR(EZ90&gt;0,FF90=$FF$2,FF90=$FF$6,FE90=$FE$2,FE90=$FE$6,FI90=$FI$2,FI90=$FI$6,FG90=$FG$2,FG90=$FG$6),LHR4.7,"")</f>
        <v/>
      </c>
      <c r="CR90" s="6" t="str">
        <f>IF(OR(EZ90&gt;0,FG90=$FG$1,FG90=$FG$2,FG90=$FG$5,FG90=$FG$6),LHR4.8,"")</f>
        <v/>
      </c>
      <c r="CS90" s="6" t="str">
        <f>IF(OR(FE90=$FE$1,FE90=$FE$2,FE90=$FE$5,FE90=$FE$6),LHR4.9,"")</f>
        <v/>
      </c>
      <c r="CT90" s="6" t="str">
        <f>IF(OR(FM90=$FM$1,FM90=$FM$3,EZ90&gt;0),LHR4.10,"")</f>
        <v/>
      </c>
      <c r="CU90" s="6" t="str">
        <f>IF(OR(GF90=$GF$2,GF90=$GF$6),LHR4.11,"")</f>
        <v/>
      </c>
      <c r="CV90" s="6" t="str">
        <f>IF(OR(EO90=$EO$1,EO90=$EO$3),LHR4.12,"")</f>
        <v/>
      </c>
      <c r="CW90" s="40" t="str">
        <f>IF(OR(EY90=$EY$1,EY90=$EY$7,EZ90&gt;0,FF90=$FF$1,FF90=$FF$2,FF90=$FF$5,FF90=$FF$6,FG90=$FG$1,FG90=$FG$2,FG90=$FG$5,FG90=$FG$6),LHR5.1,"")</f>
        <v/>
      </c>
      <c r="CX90" s="6" t="str">
        <f>IF(AND(FZ90&gt;0,OR(EY90=$EY$1,EY90=$EY$4,EY90=$EY$5,EY90=$EY$6,EY90=$EY$7)),LHR5.2,"")</f>
        <v/>
      </c>
      <c r="CY90" s="6" t="str">
        <f>IF(OR(EZ90&gt;0,FC90=$FC$1,FC90=$FC$4),LHR5.3,"")</f>
        <v/>
      </c>
      <c r="CZ90" s="6" t="str">
        <f>IF(OR(GE90=$GE$1,GE90=$GE$3,GE90=$GE$4,GE90=$GE$6),LHR5.4,"")</f>
        <v/>
      </c>
      <c r="DA90" s="6" t="str">
        <f>IF(OR(EZ90&gt;0,FF90=$FF$2,FF90=$FF$6,FE90=$FE$2,FE90=$FE$6,FI90=$FI$2,FI90=$FI$6,FG90=$FG$2,FG90=$FG$6),LHR5.5,"")</f>
        <v/>
      </c>
      <c r="DB90" s="6" t="str">
        <f>IF(OR(FG90=$FG$2,FG90=$FG$6),LHR5.6,"")</f>
        <v/>
      </c>
      <c r="DC90" s="6" t="str">
        <f>IF(OR(FI90=$FI$1,FI90=$FI$2,FI90=$FI$5,FI90=$FI$6,FY90&gt;0),LHR5.7,"")</f>
        <v/>
      </c>
      <c r="DD90" s="6" t="str">
        <f>IF(OR(GC90=$GC$1,GC90=$GC$2),LHR5.8,"")</f>
        <v/>
      </c>
      <c r="DE90" s="38">
        <f>IF(OR(GF90="",GF90=$GF$3,GF90=$GF$4,GF90=$GF$7,GF90=$GF$8),LHR5.9,"")</f>
        <v>0.05</v>
      </c>
      <c r="DF90" s="7" t="str">
        <f>IF(E90&lt;2009,"N/A",IF(COUNTIF(BW90:DE90,"&lt;1")=35,"5",IF(COUNTIF(BW90:CV90,"&lt;1")=26,"4",IF(COUNTIF(BW90:CJ90,"&lt;1")=14,"3",IF(COUNTIF(BW90:BZ90,"&lt;1")=4,"2","1")))))</f>
        <v>1</v>
      </c>
      <c r="DG90" s="129">
        <f>IF(DF90="N/A","N/A",IF(DF90="1",SUM(BW90:BZ90)+1,IF(DF90="2",SUM(CA90:CJ90)+2,IF(DF90="3",SUM(CK90:CV90)+3,IF(DF90="4",SUM(CW90:DE90)+4,5)))))</f>
        <v>1</v>
      </c>
      <c r="DH90" s="41" t="str">
        <f>IF(OR(EY90=$EY$1,EY90=$EY$8,EZ90&gt;0,FF90=$FF$1,FF90=$FF$2,FF90=$FF$7,FF90=$FF$8,FG90=$FG$1,FG90=$FG$2,FG90=$FG$7,FG90=$FG$8),ES2.1,"")</f>
        <v/>
      </c>
      <c r="DI90" s="6" t="str">
        <f>IF(OR(FB90=$FB$1,FB90=$FB$2,FB90=$FB$7,FB90=$FB$8,EZ90&gt;0),ES2.2,"")</f>
        <v/>
      </c>
      <c r="DJ90" s="6" t="str">
        <f>IF(OR(EY90=$EY$1,EY90=$EY$8,EZ90&gt;0,FF90=$FF$1,FF90=$FF$2,FF90=$FF$7,FF90=$FF$8,FG90=$FG$1,FG90=$FG$2,FG90=$FG$7,FG90=$FG$8),ES2.3,"")</f>
        <v/>
      </c>
      <c r="DK90" s="6" t="str">
        <f>IF(OR(EY90=$EY$1,EY90=$EY$8,EZ90&gt;0,FF90=$FF$1,FF90=$FF$2,FF90=$FF$7,FF90=$FF$8,FG90=$FG$1,FG90=$FG$2,FG90=$FG$7,FG90=$FG$8),ES2.4,"")</f>
        <v/>
      </c>
      <c r="DL90" s="40" t="str">
        <f>IF(OR(FB90=$FB$1,FB90=$FB$7,EZ90&gt;0),ES3.1,"")</f>
        <v/>
      </c>
      <c r="DM90" s="6" t="str">
        <f>IF(OR(FB90=$FB$1,FB90=$FB$2,FB90=$FB$7,FB90=$FB$8,EZ90&gt;0),ES3.2,"")</f>
        <v/>
      </c>
      <c r="DN90" s="6" t="str">
        <f>IF(OR(EZ90&gt;0,FF90=$FF$1,FF90=$FF$2,FF90=$FF$7,FF90=$FF$8,GA90=$GA$1,GA90=$GA$2,GA90=$GA$5,GA90=$GA$6),ES3.3,"")</f>
        <v/>
      </c>
      <c r="DO90" s="6" t="str">
        <f>IF(OR(EZ90&gt;0,FG90=$FG$1,FG90=$FG$2,FG90=$FG$7,FG90=$FG$8,GB90=$GB$1,GB90=$GB$2,GB90=$GB$5,GB90=$GB$6),ES3.4,"")</f>
        <v/>
      </c>
      <c r="DP90" s="6" t="str">
        <f>IF(OR(EY90=$EY$1,EY90=$EY$8,EZ90&gt;0),ES3.5,"")</f>
        <v/>
      </c>
      <c r="DQ90" s="6" t="str">
        <f>IF(OR(EZ90&gt;0,FC90=$FC$1,FC90=$FC$5),ES3.6,"")</f>
        <v/>
      </c>
      <c r="DR90" s="6" t="str">
        <f>IF(OR(GD90=$GD$1,GD90=$GD$4,EZ90&gt;0),ES3.7,"")</f>
        <v/>
      </c>
      <c r="DS90" s="6" t="str">
        <f>IF(OR(EZ90&gt;0,FF90=$FF$2,FF90=$FF$8,FE90=$FE$2,FE90=$FE$8,FI90=$FI$2,FI90=$FI$8,FG90=$FG$2,FG90=$FG$8),ES3.8,"")</f>
        <v/>
      </c>
      <c r="DT90" s="6" t="str">
        <f>IF(OR(EZ90&gt;0),ES3.9,"")</f>
        <v/>
      </c>
      <c r="DU90" s="40" t="str">
        <f>IF(OR(FB90=$FB$1,FB90=$FB$7,EZ90&gt;0),ES4.1,"")</f>
        <v/>
      </c>
      <c r="DV90" s="6" t="str">
        <f>IF(OR(EZ90&gt;0,GA90=$GA$2,GA90=$GA$6),ES4.2,"")</f>
        <v/>
      </c>
      <c r="DW90" s="6" t="str">
        <f>IF(OR(EZ90&gt;0,GB90=$GB$2,GB90=$GB$6),ES4.3,"")</f>
        <v/>
      </c>
      <c r="DX90" s="6" t="str">
        <f>IF(OR(GE90=$GE$1,GE90=$GE$2,GE90=$GE$7,GE90=$GE$8),ES4.4,"")</f>
        <v/>
      </c>
      <c r="DY90" s="6" t="str">
        <f>IF(OR(EZ90&gt;0,FF90=$FF$2,FF90=$FF$8,FE90=$FE$2,FE90=$FE$8,FI90=$FI$2,FI90=$FI$8,FG90=$FG$2,FG90=$FG$8),ES4.5,"")</f>
        <v/>
      </c>
      <c r="DZ90" s="6" t="str">
        <f>IF(OR(EZ90&gt;0,FG90=$FG$1,FG90=$FG$2,FG90=$FG$7,FG90=$FG$8),ES4.6,"")</f>
        <v/>
      </c>
      <c r="EA90" s="6" t="str">
        <f>IF(OR(FE90=$FE$1,FE90=$FE$2,FE90=$FE$7,FE90=$FE$8),ES4.7,"")</f>
        <v/>
      </c>
      <c r="EB90" s="6" t="str">
        <f>IF(OR(FM90=$FM$1,FM90=$FM$4,EZ90&gt;0),ES4.8,"")</f>
        <v/>
      </c>
      <c r="EC90" s="6" t="str">
        <f>IF(OR(GF90=$GF$2,GF90=$GF$8),ES4.9,"")</f>
        <v/>
      </c>
      <c r="ED90" s="6" t="str">
        <f>IF(OR(EO90=$EO$1,EO90=$EO$3),ES4.10,"")</f>
        <v/>
      </c>
      <c r="EE90" s="40" t="str">
        <f>IF(OR(AND(FZ90&gt;0,EY90=$EY$1), AND(FZ90&gt;0,EY90=$EY$8)),ES5.1,"")</f>
        <v/>
      </c>
      <c r="EF90" s="6" t="str">
        <f>IF(OR(GE90=$GE$1,GE90=$GE$3,GE90=$GE$7,GE90=$GE$9),ES5.2,"")</f>
        <v/>
      </c>
      <c r="EG90" s="6" t="str">
        <f>IF(OR(EZ90&gt;0,FF90=$FF$2,FF90=$FF$8,FE90=$FE$2,FE90=$FE$8,FI90=$FI$2,FI90=$FI$8,FG90=$FG$2,FG90=$FG$8),ES5.3,"")</f>
        <v/>
      </c>
      <c r="EH90" s="6" t="str">
        <f>IF(OR(FG90=$FG$2,FG90=$FG$8),ES5.4,"")</f>
        <v/>
      </c>
      <c r="EI90" s="6" t="str">
        <f>IF(OR(FI90=$FI$1,FI90=$FI$2,FI90=$FI$7,FI90=$FI$8,FY90&gt;0),ES5.5,"")</f>
        <v/>
      </c>
      <c r="EJ90" s="6" t="str">
        <f>IF(OR(GC90=$GC$1,GC90=$GC$3),ES5.6,"")</f>
        <v/>
      </c>
      <c r="EK90" s="38">
        <f>IF(OR(GF90="",GF90=$GF$3,GF90=$GF$4,GF90=$GF$5,GF90=$GF$6),ES5.7,"")</f>
        <v>0.1</v>
      </c>
      <c r="EL90" s="104" t="str">
        <f>IF(E90&lt;2010,"N/A",IF(COUNTIF(DH90:EK90,"&lt;1")=30,"5",IF(COUNTIF(DH90:ED90,"&lt;1")=23,"4",IF(COUNTIF(DH90:DT90,"&lt;1")=13,"3",IF(COUNTIF(DH90:DK90,"&lt;1")=4,"2","1")))))</f>
        <v>1</v>
      </c>
      <c r="EM90" s="129">
        <f>IF(EL90="N/A","N/A",IF(EL90="1",SUM(DH90:DK90)+1,IF(EL90="2",SUM(DL90:DT90)+2,IF(EL90="3",SUM(DU90:ED90)+3,IF(EL90="4",SUM(EE90:EK90)+4,5)))))</f>
        <v>1</v>
      </c>
      <c r="EN90" s="1"/>
      <c r="EO90" s="43"/>
      <c r="EP90" s="1"/>
      <c r="EQ90" s="1" t="s">
        <v>1</v>
      </c>
      <c r="ER90" s="43"/>
      <c r="ES90" s="1"/>
      <c r="ET90" s="1"/>
      <c r="EV90" s="44"/>
      <c r="EW90" s="42" t="s">
        <v>4</v>
      </c>
      <c r="EX90" s="42" t="s">
        <v>1</v>
      </c>
      <c r="FC90" s="44"/>
      <c r="FE90" s="1"/>
      <c r="FF90" s="42" t="s">
        <v>28</v>
      </c>
      <c r="FH90" s="42" t="s">
        <v>1</v>
      </c>
      <c r="FI90" s="44"/>
      <c r="FJ90" s="42" t="s">
        <v>9</v>
      </c>
      <c r="FK90" s="1"/>
      <c r="FL90" s="1"/>
      <c r="FM90" s="1"/>
      <c r="FN90" s="1"/>
      <c r="FO90" s="1"/>
      <c r="FT90" s="1"/>
      <c r="FU90" s="1"/>
      <c r="FX90" s="44"/>
      <c r="FY90" s="1"/>
      <c r="FZ90" s="44" t="s">
        <v>29</v>
      </c>
      <c r="GA90" s="43"/>
      <c r="GB90" s="1"/>
      <c r="GC90" s="44"/>
      <c r="GF90" s="45"/>
      <c r="GG90" s="74"/>
      <c r="GH90" s="42">
        <f>COUNTIF(EO90:GF90,"*")</f>
        <v>7</v>
      </c>
    </row>
    <row r="91" spans="1:190" s="42" customFormat="1" x14ac:dyDescent="0.25">
      <c r="A91" s="42" t="e">
        <f>VLOOKUP(C91,Sheet1!$A$1:$B$65,2,)</f>
        <v>#N/A</v>
      </c>
      <c r="B91" s="46" t="s">
        <v>365</v>
      </c>
      <c r="C91" s="47" t="s">
        <v>366</v>
      </c>
      <c r="D91" s="47"/>
      <c r="E91" s="60">
        <v>2013</v>
      </c>
      <c r="F91" s="5" t="str">
        <f>IF(OR(ER91=$ER$1,ER91=$ER$2,ER91=$ER$3,ER91=$ER$6,ER91=$ER$7,ES91&gt;0,EW91&gt;0,EY91&gt;0,EU91&gt;0,EZ91&gt;0,FD91&gt;0,FF91&gt;0,FG91&gt;0,FI91&gt;0,FE91&gt;0),SM_2.1,"")</f>
        <v/>
      </c>
      <c r="G91" s="5" t="str">
        <f>IF(OR(EO91=$EO$4,EQ91&gt;0,ER91=$ER$1, ER91=$ER$2,ER91=$ER$3,ER91=$ER$4,ES91&gt;0,EV91&gt;0,EZ91&gt;0,FD91&gt;0,FF91&gt;0,FG91&gt;0,FI91&gt;0,FE91&gt;0),SM_2.2,"")</f>
        <v/>
      </c>
      <c r="H91" s="6" t="str">
        <f>IF(OR(EO91&gt;0,EP91&gt;0,EQ91&gt;0,ER91=$ER$1,ER91=$ER$2,ER91=$ER$3,ER91=$ER$4,ER91=$ER$6,ER91=$ER$7,ES91&gt;0,ET91&gt;0,EV91&gt;0,EZ91&gt;0,FD91&gt;0,FF91&gt;0,FG91&gt;0,FI91&gt;0,FE91&gt;0),SM_2.3,"")</f>
        <v/>
      </c>
      <c r="I91" s="38" t="str">
        <f>IF(OR(ER91=$ER$1,ER91=$ER$2,ER91=$ER$3,ER91=$ER$6,ER91=$ER$7,ES91&gt;0,EW91=$EW$2,EW91=$EW$3,EW91=$EW$4,EY91&gt;0,EU91&gt;0,EZ91&gt;0,FD91&gt;0,FF91&gt;0,FG91&gt;0,FI91&gt;0,FE91&gt;0),SM_2.4,"")</f>
        <v/>
      </c>
      <c r="J91" s="6" t="str">
        <f>IF(OR(ER91=$ER$3,EW91=$EW$2,EW91=$EW$3,EW91=$EW$4,EY91&gt;0,EU91&gt;0,EZ91&gt;0,FD91&gt;0,FF91&gt;0,FG91&gt;0,FI91&gt;0,FE91&gt;0),SM_3.1,"")</f>
        <v/>
      </c>
      <c r="K91" s="6" t="str">
        <f>IF(OR(EZ91&gt;0,FD91&gt;0,FF91&gt;0,FG91&gt;0,FI91&gt;0,FE91&gt;0),SM_3.2,"")</f>
        <v/>
      </c>
      <c r="L91" s="38" t="str">
        <f>IF(OR(ER91=$ER$1,ER91=$ER$3,ER91=$ER$6,ER91=$ER$7,EV91&gt;0,EW91=$EW$2,EW91=$EW$3,EW91=$EW$4,EY91&gt;0,EU91&gt;0,EZ91&gt;0,FD91&gt;0,FF91&gt;0,FG91&gt;0,FI91&gt;0,FE91&gt;0),SM_3.3,"")</f>
        <v/>
      </c>
      <c r="M91" s="6" t="str">
        <f>IF(OR(ES91&gt;0,EU91&gt;1),SM_4.1,"")</f>
        <v/>
      </c>
      <c r="N91" s="6" t="str">
        <f>IF(OR(EZ91&gt;0,FD91=$FD$2,FF91=$FF$2,FF91=$FF$4,FF91=$FF$6,FF91=$FF$8,FG91&gt;0,FI91&gt;0,FE91&gt;0),SM_4.2,"")</f>
        <v/>
      </c>
      <c r="O91" s="6" t="str">
        <f>IF(OR(EZ91&gt;0,FD91=$FD$2,FE91=$FE$2,FE91=$FE$4,FE91=$FE$6,FE91=$FE$8,FF91=$FF$2,FF91=$FF$4,FF91=$FF$6,FF91=$FF$8,FG91=$FG$2,FG91=$FG$4,FG91=$FG$6,FG91=$FG$8,FI91=$FI$2,FI91=$FI$4,FI91=$FI$6,FI91=$FI$8),SM_4.3,"")</f>
        <v/>
      </c>
      <c r="P91" s="6" t="str">
        <f>IF(OR(FD91&gt;0,FI91&gt;0),SM_4.4,"")</f>
        <v/>
      </c>
      <c r="Q91" s="38" t="str">
        <f>IF(OR(FQ91=$FQ$2,FQ91=$FQ$1),SM_4.5,"")</f>
        <v/>
      </c>
      <c r="R91" s="6" t="str">
        <f>IF(OR(ET91&gt;0),SM_5.1,"")</f>
        <v/>
      </c>
      <c r="S91" s="6" t="str">
        <f>IF(OR(FB91&gt;0),SM_5.2,"")</f>
        <v/>
      </c>
      <c r="T91" s="6" t="str">
        <f>IF(OR(FR91=$FR$1,FR91=$FR$2),SM_5.3,"")</f>
        <v/>
      </c>
      <c r="U91" s="38" t="str">
        <f>IF(OR(FY91&gt;0),SM_5.4,"")</f>
        <v/>
      </c>
      <c r="V91" s="94" t="str">
        <f>IF(COUNTIF(F91:U91,"&lt;1")=16,"5",IF(COUNTIF(F91:Q91,"&lt;1")=12,"4",IF(COUNTIF(F91:L91,"&lt;1")=7,"3",IF(COUNTIF(F91:I91,"&lt;1")=4,"2","1"))))</f>
        <v>1</v>
      </c>
      <c r="W91" s="129">
        <f>IF(V91="1",SUM(F91:I91)+1,IF(V91="2",SUM(J91:L91)+2,IF(V91="3",SUM(M91:Q91)+3,IF(V91="4",SUM(R91:U91)+4,5))))</f>
        <v>1</v>
      </c>
      <c r="X91" s="5" t="str">
        <f>IF(OR(EO91&gt;0,EP91&gt;0,EQ91&gt;0,ER91=$ER$1,ER91=$ER$2,ER91=$ER$3,ER91=$ER$4,ER91=$ER$6,ER91=$ER$7,ER91=$ER$8,ES91&gt;0,ET91&gt;0,EV91&gt;0,EZ91&gt;0,FD91&gt;0,FF91&gt;0,FG91&gt;0,FI91&gt;0,FE91&gt;0),SS_2.1,"")</f>
        <v/>
      </c>
      <c r="Y91" s="5" t="str">
        <f>IF(OR(EO91=$EO$1,ER91=$ER$1,ER91=$ER$6,ER91=$ER$7,ER91=$ER$8,FJ91&gt;0),SS_2.2,"")</f>
        <v/>
      </c>
      <c r="Z91" s="38" t="str">
        <f>IF(OR(FJ91&gt;0,FO91&gt;0),SS_2.3,"")</f>
        <v/>
      </c>
      <c r="AA91" s="5" t="str">
        <f>IF(OR(FN91&gt;0,FJ91=$FJ$2,FJ91=$FJ$3),SS_3.1,"")</f>
        <v/>
      </c>
      <c r="AB91" s="6" t="str">
        <f>IF(OR(FK91&gt;0),SS_3.2,"")</f>
        <v/>
      </c>
      <c r="AC91" s="38" t="str">
        <f>IF(OR(ES91&gt;0,ER91=$ER$1,ER91=$ER$4,ER91=$ER$8,FL91&gt;0),SS_3.3,"")</f>
        <v/>
      </c>
      <c r="AD91" s="6" t="str">
        <f>IF(AND(FK91&gt;0,FJ91=$FJ$2,FJ91=$FJ$3),SS_4.1,"")</f>
        <v/>
      </c>
      <c r="AE91" s="6" t="str">
        <f>IF(OR(FJ91=$FJ$2,FJ91=$FJ$3,EZ91&gt;0,FN91&gt;0),SS_4.2,"")</f>
        <v/>
      </c>
      <c r="AF91" s="6" t="str">
        <f>IF(OR(EU91&gt;0,EW91=$EW$2,EW91=$EW$3,EW91=$EW$4,EY91&gt;0,EZ91&gt;0),SS_4.3,"")</f>
        <v/>
      </c>
      <c r="AG91" s="6" t="str">
        <f>IF(OR(FJ91=$FJ$3,FQ91&gt;0,EZ91&gt;0),SS_4.4,"")</f>
        <v/>
      </c>
      <c r="AH91" s="6" t="str">
        <f>IF(OR(FE91&gt;0,FF91&gt;0,FG91&gt;0,FD91&gt;0,EZ91&gt;0,FI91&gt;0),SS_4.5,"")</f>
        <v/>
      </c>
      <c r="AI91" s="38" t="str">
        <f>IF(OR(EV91&gt;0,FZ91&gt;0,FH91&gt;0,FD91&gt;0,FI91&gt;0),SS_4.6,"")</f>
        <v/>
      </c>
      <c r="AJ91" s="5" t="str">
        <f>IF(OR(FK91=$FK$3,FZ91=$FZ$1),SS_5.1,"")</f>
        <v/>
      </c>
      <c r="AK91" s="6" t="str">
        <f>IF(OR(FZ91=$FZ$1,FZ91=$FZ$2,FZ91=$FZ$4,FZ91=$FZ$5,FZ91=$FZ$7),SS_5.2,"")</f>
        <v/>
      </c>
      <c r="AL91" s="6" t="str">
        <f>IF(OR(FZ91=$FZ$4,FY91&gt;0,ER91=$ER$8),SS_5.3,"")</f>
        <v/>
      </c>
      <c r="AM91" s="6" t="str">
        <f>IF(FP91&gt;0,SS_5.4,"")</f>
        <v/>
      </c>
      <c r="AN91" s="94" t="str">
        <f>IF(COUNTIF(X91:AM91,"&lt;1")=16,"5",IF(COUNTIF(X91:AI91,"&lt;1")=12,"4",IF(COUNTIF(X91:AC91,"&lt;1")=6,"3",IF(COUNTIF(X91:Z91,"&lt;1")=3,"2","1"))))</f>
        <v>1</v>
      </c>
      <c r="AO91" s="129">
        <f>IF(AN91="1",SUM(X91:Z91)+1,IF(AN91="2",SUM(AA91:AC91)+2,IF(AN91="3",SUM(AD91:AI91)+3,IF(AN91="4",SUM(AJ91:AM91)+4,5))))</f>
        <v>1</v>
      </c>
      <c r="AP91" s="5" t="str">
        <f>IF(OR(ES91&gt;0,ER91=$ER$1,EO91&gt;0,EP91&gt;0,EQ91&gt;0,EU91&gt;0,EV91&gt;0,FV91&gt;0,FD91&gt;0),CM2.1,"")</f>
        <v/>
      </c>
      <c r="AQ91" s="6" t="str">
        <f>IF(OR(ES91&gt;0,ER91=$ER$1,ER91=$ER$5,ER91=$ER$3,ER91=$ER$8,ER91=$ER$9,FS91=$FS$3,FS91=$FS$4),CM2.2,"")</f>
        <v/>
      </c>
      <c r="AR91" s="6" t="str">
        <f>IF(OR(ES91&gt;0,ER91&gt;0,FV91&gt;0),CM2.3,"")</f>
        <v/>
      </c>
      <c r="AS91" s="38" t="str">
        <f>IF(OR(ES91&gt;0,ER91=$ER$1,ER91=$ER$3,ER91=$ER$8,ER91=$ER$9,FT91&gt;0),CM2.4,"")</f>
        <v/>
      </c>
      <c r="AT91" s="6" t="str">
        <f>IF(OR(FS91&gt;0),CM3.1,"")</f>
        <v/>
      </c>
      <c r="AU91" s="6" t="str">
        <f>IF(ER91=$ER$9,CM3.2,"")</f>
        <v/>
      </c>
      <c r="AV91" s="6" t="str">
        <f>IF(OR(FS91=$FS$3,FS91=$FS$4),CM3.3,"")</f>
        <v/>
      </c>
      <c r="AW91" s="6" t="str">
        <f>IF(OR(FQ91=$FQ$1,FQ91=$FQ$4,FR91=$FR$1,FR91=$FR$4),CM3.4,"")</f>
        <v/>
      </c>
      <c r="AX91" s="38" t="str">
        <f>IF(OR(FZ91=$FZ$1,FZ91=$FZ$2,FT91=$FT$3,FT91=$FT$2),CM3.5,"")</f>
        <v/>
      </c>
      <c r="AY91" s="6" t="str">
        <f>IF(OR(FS91&gt;0),CM4.1,"")</f>
        <v/>
      </c>
      <c r="AZ91" s="6" t="str">
        <f>IF(OR(FV91=$FV$2),CM4.2,"")</f>
        <v/>
      </c>
      <c r="BA91" s="38" t="str">
        <f>IF(OR(FZ91&gt;0,FT91=$FT$3),CM4.3,"")</f>
        <v/>
      </c>
      <c r="BB91" s="6" t="str">
        <f>IF(OR(FT91=$FT$3,FV91=$FV$3),CM5.1,"")</f>
        <v/>
      </c>
      <c r="BC91" s="6" t="str">
        <f>IF(OR(AND(FX91&gt;0,FQ91=$FQ$4), AND(FX91&gt;0,FQ91=$FQ$1)),CM5.2,"")</f>
        <v/>
      </c>
      <c r="BD91" s="6" t="str">
        <f>IF(OR(FZ91&gt;0),CM5.3,"")</f>
        <v/>
      </c>
      <c r="BE91" s="38" t="str">
        <f>IF(FU91=$FU$2,CM5.4,"")</f>
        <v/>
      </c>
      <c r="BF91" s="94" t="str">
        <f>IF(COUNTIF(AP91:BE91,"&lt;1")=16,"5",IF(COUNTIF(AP91:BA91,"&lt;1")=12,"4",IF(COUNTIF(AP91:AX91,"&lt;1")=9,"3",IF(COUNTIF(AP91:AS91,"&lt;1")=4,"2","1"))))</f>
        <v>1</v>
      </c>
      <c r="BG91" s="129">
        <f>IF(BF91="1",SUM(AP91:AS91)+1,IF(BF91="2",SUM(AT91:AX91)+2,IF(BF91="3",SUM(AY91:BA91)+3,IF(BF91="4",SUM(BB91:BE91)+4,5))))</f>
        <v>1</v>
      </c>
      <c r="BH91" s="5" t="str">
        <f>IF(OR(ER91=$ER$1,ER91=$ER$6,ER91=$ER$7,ER91=$ER$9,ES91&gt;0,EX91&gt;0,FD91&gt;0,FZ91&gt;0,EW91&gt;0,EY91&gt;0,EZ91&gt;0,EV91&gt;0,EU91&gt;0,FE91&gt;0,FF91&gt;0,FG91&gt;0,FI91&gt;0),SRM2.1,"")</f>
        <v/>
      </c>
      <c r="BI91" s="5" t="str">
        <f>IF(OR(FD91&gt;0,FZ91&gt;0,ER91=$ER$7,EW91&gt;0,EX91&gt;0,EY91&gt;0,EZ91&gt;0,FE91&gt;0,FF91&gt;0,FG91&gt;0,FI91&gt;0),SRM2.2,"")</f>
        <v/>
      </c>
      <c r="BJ91" s="6" t="str">
        <f>IF(OR(FX91&gt;0,FZ91&gt;0),SRM2.3,"")</f>
        <v/>
      </c>
      <c r="BK91" s="6" t="str">
        <f>IF(OR(FF91&gt;0,FD91&gt;0,FE91&gt;0,FZ91&gt;0,FG91&gt;0,FI91&gt;0),SRM2.4,"")</f>
        <v/>
      </c>
      <c r="BL91" s="39" t="str">
        <f>IF(OR(FD91&gt;0,FZ91&gt;0,ER91=$ER$7,FE91&gt;0,FF91&gt;0,FG91&gt;0,FI91&gt;0,FP91&gt;0),SRM3.1,"")</f>
        <v/>
      </c>
      <c r="BM91" s="6" t="str">
        <f>IF(OR(FD91&gt;0,FZ91&gt;0,ER91=$ER$7,EW91=$EW$2,EW91=$EW$3,EW91=$EW$4,EX91&gt;0,EY91&gt;0,EZ91&gt;0,FE91&gt;0,FF91&gt;0,FG91&gt;0,FI91&gt;0),SRM3.2,"")</f>
        <v/>
      </c>
      <c r="BN91" s="6" t="str">
        <f>IF(OR(FP91&gt;0,FZ91&gt;0),SRM3.3,"")</f>
        <v/>
      </c>
      <c r="BO91" s="40" t="str">
        <f>IF(OR(FZ91&gt;1),SRM4.1,"")</f>
        <v/>
      </c>
      <c r="BP91" s="6" t="str">
        <f>IF(OR(ER91=$ER$8,ER91=$ER$9,EV91&gt;0,FQ91&gt;0,FR91&gt;0),SRM4.2,"")</f>
        <v/>
      </c>
      <c r="BQ91" s="6" t="str">
        <f>IF(OR(FW91&gt;0),SRM4.3,"")</f>
        <v/>
      </c>
      <c r="BR91" s="40" t="str">
        <f>IF(OR(GD91&gt;0,GE91&gt;0),SRM5.1,"")</f>
        <v/>
      </c>
      <c r="BS91" s="6" t="str">
        <f>IF(OR(ER91=$ER$8,ER91=$ER$9,FZ91&gt;0),SRM5.2,"")</f>
        <v/>
      </c>
      <c r="BT91" s="6" t="str">
        <f>IF(OR(ER91=$ER$8,ER91=$ER$9,FY91&gt;0,FZ91&gt;0),SRM5.3,"")</f>
        <v/>
      </c>
      <c r="BU91" s="94" t="str">
        <f>IF(COUNTIF(BH91:BT91,"&lt;1")=13,"5",IF(COUNTIF(BH91:BQ91,"&lt;1")=10,"4",IF(COUNTIF(BH91:BN91,"&lt;1")=7,"3",IF(COUNTIF(BH91:BK91,"&lt;1")=4,"2","1"))))</f>
        <v>1</v>
      </c>
      <c r="BV91" s="129">
        <f>IF(BU91="1",SUM(BH91:BK91)+1,IF(BU91="2",SUM(BL91:BN91)+2,IF(BU91="3",SUM(BO91:BQ91)+3,IF(BU91="4",SUM(BR91:BT91)+4,5))))</f>
        <v>1</v>
      </c>
      <c r="BW91" s="41" t="str">
        <f>IF(OR(EY91=$EY$1,EY91=$EY$4,EY91=$EY$5,EY91=$EY$6,EY91=$EY$7,EZ91&gt;0,FF91=$FF$1,FF91=$FF$2,FF91=$FF$5,FF91=$FF$6,FG91=$FG$1,FG91=$FG$2,FG91=$FG$5,FG91=$FG$6),LHR2.1,"")</f>
        <v/>
      </c>
      <c r="BX91" s="6" t="str">
        <f>IF(OR(FB91=$FB$1,FB91=$FB$2,FB91=$FB$5,FB91=$FB$6,EZ91&gt;0),LHR2.2,"")</f>
        <v/>
      </c>
      <c r="BY91" s="6" t="str">
        <f>IF(OR(EY91=$EY$1,EY91=$EY$4,EY91=$EY$5,EY91=$EY$6,EY91=$EY$7,EZ91&gt;0,FF91=$FF$1,FF91=$FF$2,FF91=$FF$5,FF91=$FF$6,FG91=$FG$1,FG91=$FG$2,FG91=$FG$5,FG91=$FG$6),LHR2.3,"")</f>
        <v/>
      </c>
      <c r="BZ91" s="6" t="str">
        <f>IF(OR(EY91=$EY$1,EY91=$EY$4,EY91=$EY$5,EY91=$EY$6,EY91=$EY$7,EZ91&gt;0,FF91=$FF$1,FF91=$FF$2,FF91=$FF$5,FF91=$FF$6,FG91=$FG$1,FG91=$FG$2,FG91=$FG$5,FG91=$FG$6),LHR2.4,"")</f>
        <v/>
      </c>
      <c r="CA91" s="40" t="str">
        <f>IF(OR(EY91=$EY$1,EY91=$EY$5,EY91=$EY$6,EY91=$EY$7,EZ91&gt;0,FF91=$FF$1,FF91=$FF$2,FF91=$FF$5,FF91=$FF$6,FG91=$FG$1,FG91=$FG$2,FG91=$FG$5,FG91=$FG$6),LHR3.1,"")</f>
        <v/>
      </c>
      <c r="CB91" s="6" t="str">
        <f>IF(OR(FB91=$FB$1,FB91=$FB$5,EZ91&gt;0),LHR3.2,"")</f>
        <v/>
      </c>
      <c r="CC91" s="6" t="str">
        <f>IF(OR(FB91=$FB$1,FB91=$FB$2,FB91=$FB$5,FB91=$FB$6,EZ91&gt;0),LHR3.3,"")</f>
        <v/>
      </c>
      <c r="CD91" s="6" t="str">
        <f>IF(OR(EZ91&gt;0,GA91=$GA$1,FF91=$FF$5,FF91=$FF$6,FF91=$FF$1,FF91=$FF$2,GA91=$GA$2,GA91=$GA$3,GA91=$GA$4),LHR3.4,"")</f>
        <v/>
      </c>
      <c r="CE91" s="6" t="str">
        <f>IF(OR(EZ91&gt;0,GB91=$GB$1,FG91=$FG$5,FG91=$FG$6,FG91=$FG$1,FG91=$FG$2,GB91=$GB$2,GB91=$GB$3,GB91=$GB$4),LHR3.5,"")</f>
        <v/>
      </c>
      <c r="CF91" s="6" t="str">
        <f>IF(OR(EY91=$EY$1,EY91=$EY$4,EY91=$EY$5,EY91=$EY$6,EY91=$EY$7,EZ91&gt;0),LHR3.6,"")</f>
        <v/>
      </c>
      <c r="CG91" s="6" t="str">
        <f>IF(OR(EZ91&gt;0,FC91=$FC$1,FC91=$FC$2,FC91=$FC$3,FC91=$FC$4),LHR3.7,"")</f>
        <v/>
      </c>
      <c r="CH91" s="6" t="str">
        <f>IF(OR(GD91=$GD$1,GD91=$GD$3,EZ91&gt;0),LHR3.8,"")</f>
        <v/>
      </c>
      <c r="CI91" s="6" t="str">
        <f>IF(OR(EZ91&gt;0,FF91=$FF$2,FF91=$FF$6,FE91=$FE$2,FE91=$FE$6,FI91=$FI$2,FI91=$FI$6,FG91=$FG$2,FG91=$FG$6),LHR3.9,"")</f>
        <v/>
      </c>
      <c r="CJ91" s="6" t="str">
        <f>IF(OR(EZ91&gt;0,FA91&gt;0),LHR3.10,"")</f>
        <v/>
      </c>
      <c r="CK91" s="40" t="str">
        <f>IF(OR(EY91=$EY$1,EY91=$EY$6,EY91=$EY$7,EZ91&gt;0,FF91=$FF$1,FF91=$FF$2,FF91=$FF$5,FF91=$FF$6,FG91=$FG$1,FG91=$FG$2,FG91=$FG$5,FG91=$FG$6),LHR4.1,"")</f>
        <v/>
      </c>
      <c r="CL91" s="6" t="str">
        <f>IF(OR(FB91=$FB$1,FB91=$FB$5,EZ91&gt;0),LHR4.2,"")</f>
        <v/>
      </c>
      <c r="CM91" s="6" t="str">
        <f>IF(OR(EZ91&gt;0,GA91=$GA$2,GA91=$GA$4),LHR4.3,"")</f>
        <v/>
      </c>
      <c r="CN91" s="6" t="str">
        <f>IF(OR(EZ91&gt;0,GB91=$GB$2,GB91=$GB$4),LHR4.4,"")</f>
        <v/>
      </c>
      <c r="CO91" s="6" t="str">
        <f>IF(OR(EZ91&gt;0,FC91=$FC$1,FC91=$FC$3,FC91=$FC$4),LHR4.5,"")</f>
        <v/>
      </c>
      <c r="CP91" s="6" t="str">
        <f>IF(OR(GE91=$GE$1,GE91=$GE$2,GE91=$GE$4,GE91=$GE$5),LHR4.6,"")</f>
        <v/>
      </c>
      <c r="CQ91" s="6" t="str">
        <f>IF(OR(EZ91&gt;0,FF91=$FF$2,FF91=$FF$6,FE91=$FE$2,FE91=$FE$6,FI91=$FI$2,FI91=$FI$6,FG91=$FG$2,FG91=$FG$6),LHR4.7,"")</f>
        <v/>
      </c>
      <c r="CR91" s="6" t="str">
        <f>IF(OR(EZ91&gt;0,FG91=$FG$1,FG91=$FG$2,FG91=$FG$5,FG91=$FG$6),LHR4.8,"")</f>
        <v/>
      </c>
      <c r="CS91" s="6" t="str">
        <f>IF(OR(FE91=$FE$1,FE91=$FE$2,FE91=$FE$5,FE91=$FE$6),LHR4.9,"")</f>
        <v/>
      </c>
      <c r="CT91" s="6" t="str">
        <f>IF(OR(FM91=$FM$1,FM91=$FM$3,EZ91&gt;0),LHR4.10,"")</f>
        <v/>
      </c>
      <c r="CU91" s="6" t="str">
        <f>IF(OR(GF91=$GF$2,GF91=$GF$6),LHR4.11,"")</f>
        <v/>
      </c>
      <c r="CV91" s="6" t="str">
        <f>IF(OR(EO91=$EO$1,EO91=$EO$3),LHR4.12,"")</f>
        <v/>
      </c>
      <c r="CW91" s="40" t="str">
        <f>IF(OR(EY91=$EY$1,EY91=$EY$7,EZ91&gt;0,FF91=$FF$1,FF91=$FF$2,FF91=$FF$5,FF91=$FF$6,FG91=$FG$1,FG91=$FG$2,FG91=$FG$5,FG91=$FG$6),LHR5.1,"")</f>
        <v/>
      </c>
      <c r="CX91" s="6" t="str">
        <f>IF(AND(FZ91&gt;0,OR(EY91=$EY$1,EY91=$EY$4,EY91=$EY$5,EY91=$EY$6,EY91=$EY$7)),LHR5.2,"")</f>
        <v/>
      </c>
      <c r="CY91" s="6" t="str">
        <f>IF(OR(EZ91&gt;0,FC91=$FC$1,FC91=$FC$4),LHR5.3,"")</f>
        <v/>
      </c>
      <c r="CZ91" s="6" t="str">
        <f>IF(OR(GE91=$GE$1,GE91=$GE$3,GE91=$GE$4,GE91=$GE$6),LHR5.4,"")</f>
        <v/>
      </c>
      <c r="DA91" s="6" t="str">
        <f>IF(OR(EZ91&gt;0,FF91=$FF$2,FF91=$FF$6,FE91=$FE$2,FE91=$FE$6,FI91=$FI$2,FI91=$FI$6,FG91=$FG$2,FG91=$FG$6),LHR5.5,"")</f>
        <v/>
      </c>
      <c r="DB91" s="6" t="str">
        <f>IF(OR(FG91=$FG$2,FG91=$FG$6),LHR5.6,"")</f>
        <v/>
      </c>
      <c r="DC91" s="6" t="str">
        <f>IF(OR(FI91=$FI$1,FI91=$FI$2,FI91=$FI$5,FI91=$FI$6,FY91&gt;0),LHR5.7,"")</f>
        <v/>
      </c>
      <c r="DD91" s="6" t="str">
        <f>IF(OR(GC91=$GC$1,GC91=$GC$2),LHR5.8,"")</f>
        <v/>
      </c>
      <c r="DE91" s="38">
        <f>IF(OR(GF91="",GF91=$GF$3,GF91=$GF$4,GF91=$GF$7,GF91=$GF$8),LHR5.9,"")</f>
        <v>0.05</v>
      </c>
      <c r="DF91" s="7" t="str">
        <f>IF(E91&lt;2009,"N/A",IF(COUNTIF(BW91:DE91,"&lt;1")=35,"5",IF(COUNTIF(BW91:CV91,"&lt;1")=26,"4",IF(COUNTIF(BW91:CJ91,"&lt;1")=14,"3",IF(COUNTIF(BW91:BZ91,"&lt;1")=4,"2","1")))))</f>
        <v>1</v>
      </c>
      <c r="DG91" s="129">
        <f>IF(DF91="N/A","N/A",IF(DF91="1",SUM(BW91:BZ91)+1,IF(DF91="2",SUM(CA91:CJ91)+2,IF(DF91="3",SUM(CK91:CV91)+3,IF(DF91="4",SUM(CW91:DE91)+4,5)))))</f>
        <v>1</v>
      </c>
      <c r="DH91" s="41" t="str">
        <f>IF(OR(EY91=$EY$1,EY91=$EY$8,EZ91&gt;0,FF91=$FF$1,FF91=$FF$2,FF91=$FF$7,FF91=$FF$8,FG91=$FG$1,FG91=$FG$2,FG91=$FG$7,FG91=$FG$8),ES2.1,"")</f>
        <v/>
      </c>
      <c r="DI91" s="6" t="str">
        <f>IF(OR(FB91=$FB$1,FB91=$FB$2,FB91=$FB$7,FB91=$FB$8,EZ91&gt;0),ES2.2,"")</f>
        <v/>
      </c>
      <c r="DJ91" s="6" t="str">
        <f>IF(OR(EY91=$EY$1,EY91=$EY$8,EZ91&gt;0,FF91=$FF$1,FF91=$FF$2,FF91=$FF$7,FF91=$FF$8,FG91=$FG$1,FG91=$FG$2,FG91=$FG$7,FG91=$FG$8),ES2.3,"")</f>
        <v/>
      </c>
      <c r="DK91" s="6" t="str">
        <f>IF(OR(EY91=$EY$1,EY91=$EY$8,EZ91&gt;0,FF91=$FF$1,FF91=$FF$2,FF91=$FF$7,FF91=$FF$8,FG91=$FG$1,FG91=$FG$2,FG91=$FG$7,FG91=$FG$8),ES2.4,"")</f>
        <v/>
      </c>
      <c r="DL91" s="40" t="str">
        <f>IF(OR(FB91=$FB$1,FB91=$FB$7,EZ91&gt;0),ES3.1,"")</f>
        <v/>
      </c>
      <c r="DM91" s="6" t="str">
        <f>IF(OR(FB91=$FB$1,FB91=$FB$2,FB91=$FB$7,FB91=$FB$8,EZ91&gt;0),ES3.2,"")</f>
        <v/>
      </c>
      <c r="DN91" s="6" t="str">
        <f>IF(OR(EZ91&gt;0,FF91=$FF$1,FF91=$FF$2,FF91=$FF$7,FF91=$FF$8,GA91=$GA$1,GA91=$GA$2,GA91=$GA$5,GA91=$GA$6),ES3.3,"")</f>
        <v/>
      </c>
      <c r="DO91" s="6" t="str">
        <f>IF(OR(EZ91&gt;0,FG91=$FG$1,FG91=$FG$2,FG91=$FG$7,FG91=$FG$8,GB91=$GB$1,GB91=$GB$2,GB91=$GB$5,GB91=$GB$6),ES3.4,"")</f>
        <v/>
      </c>
      <c r="DP91" s="6" t="str">
        <f>IF(OR(EY91=$EY$1,EY91=$EY$8,EZ91&gt;0),ES3.5,"")</f>
        <v/>
      </c>
      <c r="DQ91" s="6" t="str">
        <f>IF(OR(EZ91&gt;0,FC91=$FC$1,FC91=$FC$5),ES3.6,"")</f>
        <v/>
      </c>
      <c r="DR91" s="6" t="str">
        <f>IF(OR(GD91=$GD$1,GD91=$GD$4,EZ91&gt;0),ES3.7,"")</f>
        <v/>
      </c>
      <c r="DS91" s="6" t="str">
        <f>IF(OR(EZ91&gt;0,FF91=$FF$2,FF91=$FF$8,FE91=$FE$2,FE91=$FE$8,FI91=$FI$2,FI91=$FI$8,FG91=$FG$2,FG91=$FG$8),ES3.8,"")</f>
        <v/>
      </c>
      <c r="DT91" s="6" t="str">
        <f>IF(OR(EZ91&gt;0),ES3.9,"")</f>
        <v/>
      </c>
      <c r="DU91" s="40" t="str">
        <f>IF(OR(FB91=$FB$1,FB91=$FB$7,EZ91&gt;0),ES4.1,"")</f>
        <v/>
      </c>
      <c r="DV91" s="6" t="str">
        <f>IF(OR(EZ91&gt;0,GA91=$GA$2,GA91=$GA$6),ES4.2,"")</f>
        <v/>
      </c>
      <c r="DW91" s="6" t="str">
        <f>IF(OR(EZ91&gt;0,GB91=$GB$2,GB91=$GB$6),ES4.3,"")</f>
        <v/>
      </c>
      <c r="DX91" s="6" t="str">
        <f>IF(OR(GE91=$GE$1,GE91=$GE$2,GE91=$GE$7,GE91=$GE$8),ES4.4,"")</f>
        <v/>
      </c>
      <c r="DY91" s="6" t="str">
        <f>IF(OR(EZ91&gt;0,FF91=$FF$2,FF91=$FF$8,FE91=$FE$2,FE91=$FE$8,FI91=$FI$2,FI91=$FI$8,FG91=$FG$2,FG91=$FG$8),ES4.5,"")</f>
        <v/>
      </c>
      <c r="DZ91" s="6" t="str">
        <f>IF(OR(EZ91&gt;0,FG91=$FG$1,FG91=$FG$2,FG91=$FG$7,FG91=$FG$8),ES4.6,"")</f>
        <v/>
      </c>
      <c r="EA91" s="6" t="str">
        <f>IF(OR(FE91=$FE$1,FE91=$FE$2,FE91=$FE$7,FE91=$FE$8),ES4.7,"")</f>
        <v/>
      </c>
      <c r="EB91" s="6" t="str">
        <f>IF(OR(FM91=$FM$1,FM91=$FM$4,EZ91&gt;0),ES4.8,"")</f>
        <v/>
      </c>
      <c r="EC91" s="6" t="str">
        <f>IF(OR(GF91=$GF$2,GF91=$GF$8),ES4.9,"")</f>
        <v/>
      </c>
      <c r="ED91" s="6" t="str">
        <f>IF(OR(EO91=$EO$1,EO91=$EO$3),ES4.10,"")</f>
        <v/>
      </c>
      <c r="EE91" s="40" t="str">
        <f>IF(OR(AND(FZ91&gt;0,EY91=$EY$1), AND(FZ91&gt;0,EY91=$EY$8)),ES5.1,"")</f>
        <v/>
      </c>
      <c r="EF91" s="6" t="str">
        <f>IF(OR(GE91=$GE$1,GE91=$GE$3,GE91=$GE$7,GE91=$GE$9),ES5.2,"")</f>
        <v/>
      </c>
      <c r="EG91" s="6" t="str">
        <f>IF(OR(EZ91&gt;0,FF91=$FF$2,FF91=$FF$8,FE91=$FE$2,FE91=$FE$8,FI91=$FI$2,FI91=$FI$8,FG91=$FG$2,FG91=$FG$8),ES5.3,"")</f>
        <v/>
      </c>
      <c r="EH91" s="6" t="str">
        <f>IF(OR(FG91=$FG$2,FG91=$FG$8),ES5.4,"")</f>
        <v/>
      </c>
      <c r="EI91" s="6" t="str">
        <f>IF(OR(FI91=$FI$1,FI91=$FI$2,FI91=$FI$7,FI91=$FI$8,FY91&gt;0),ES5.5,"")</f>
        <v/>
      </c>
      <c r="EJ91" s="6" t="str">
        <f>IF(OR(GC91=$GC$1,GC91=$GC$3),ES5.6,"")</f>
        <v/>
      </c>
      <c r="EK91" s="38">
        <f>IF(OR(GF91="",GF91=$GF$3,GF91=$GF$4,GF91=$GF$5,GF91=$GF$6),ES5.7,"")</f>
        <v>0.1</v>
      </c>
      <c r="EL91" s="104" t="str">
        <f>IF(E91&lt;2010,"N/A",IF(COUNTIF(DH91:EK91,"&lt;1")=30,"5",IF(COUNTIF(DH91:ED91,"&lt;1")=23,"4",IF(COUNTIF(DH91:DT91,"&lt;1")=13,"3",IF(COUNTIF(DH91:DK91,"&lt;1")=4,"2","1")))))</f>
        <v>1</v>
      </c>
      <c r="EM91" s="129">
        <f>IF(EL91="N/A","N/A",IF(EL91="1",SUM(DH91:DK91)+1,IF(EL91="2",SUM(DL91:DT91)+2,IF(EL91="3",SUM(DU91:ED91)+3,IF(EL91="4",SUM(EE91:EK91)+4,5)))))</f>
        <v>1</v>
      </c>
      <c r="EN91" s="1"/>
      <c r="EO91" s="43"/>
      <c r="EP91" s="1"/>
      <c r="EQ91" s="1"/>
      <c r="ER91" s="43"/>
      <c r="ES91" s="1"/>
      <c r="ET91" s="1"/>
      <c r="EV91" s="44"/>
      <c r="FC91" s="44"/>
      <c r="FE91" s="1"/>
      <c r="FI91" s="44"/>
      <c r="FK91" s="1"/>
      <c r="FL91" s="1"/>
      <c r="FM91" s="1"/>
      <c r="FN91" s="1"/>
      <c r="FO91" s="1"/>
      <c r="FT91" s="1"/>
      <c r="FU91" s="1"/>
      <c r="FX91" s="44"/>
      <c r="FY91" s="1"/>
      <c r="FZ91" s="44"/>
      <c r="GA91" s="43"/>
      <c r="GB91" s="1"/>
      <c r="GC91" s="44"/>
      <c r="GF91" s="45"/>
      <c r="GG91" s="74" t="s">
        <v>162</v>
      </c>
      <c r="GH91" s="42">
        <f>COUNTIF(EO91:GF91,"*")</f>
        <v>0</v>
      </c>
    </row>
    <row r="92" spans="1:190" s="42" customFormat="1" x14ac:dyDescent="0.25">
      <c r="A92" s="42" t="e">
        <f>VLOOKUP(C92,Sheet1!$A$1:$B$65,2,)</f>
        <v>#N/A</v>
      </c>
      <c r="B92" s="46" t="s">
        <v>371</v>
      </c>
      <c r="C92" s="47" t="s">
        <v>372</v>
      </c>
      <c r="D92" s="47"/>
      <c r="E92" s="61">
        <v>2013</v>
      </c>
      <c r="F92" s="5">
        <f>IF(OR(ER92=$ER$1,ER92=$ER$2,ER92=$ER$3,ER92=$ER$6,ER92=$ER$7,ES92&gt;0,EW92&gt;0,EY92&gt;0,EU92&gt;0,EZ92&gt;0,FD92&gt;0,FF92&gt;0,FG92&gt;0,FI92&gt;0,FE92&gt;0),SM_2.1,"")</f>
        <v>0.2</v>
      </c>
      <c r="G92" s="5">
        <f>IF(OR(EO92=$EO$4,EQ92&gt;0,ER92=$ER$1, ER92=$ER$2,ER92=$ER$3,ER92=$ER$4,ES92&gt;0,EV92&gt;0,EZ92&gt;0,FD92&gt;0,FF92&gt;0,FG92&gt;0,FI92&gt;0,FE92&gt;0),SM_2.2,"")</f>
        <v>0.35</v>
      </c>
      <c r="H92" s="6">
        <f>IF(OR(EO92&gt;0,EP92&gt;0,EQ92&gt;0,ER92=$ER$1,ER92=$ER$2,ER92=$ER$3,ER92=$ER$4,ER92=$ER$6,ER92=$ER$7,ES92&gt;0,ET92&gt;0,EV92&gt;0,EZ92&gt;0,FD92&gt;0,FF92&gt;0,FG92&gt;0,FI92&gt;0,FE92&gt;0),SM_2.3,"")</f>
        <v>0.3</v>
      </c>
      <c r="I92" s="38">
        <f>IF(OR(ER92=$ER$1,ER92=$ER$2,ER92=$ER$3,ER92=$ER$6,ER92=$ER$7,ES92&gt;0,EW92=$EW$2,EW92=$EW$3,EW92=$EW$4,EY92&gt;0,EU92&gt;0,EZ92&gt;0,FD92&gt;0,FF92&gt;0,FG92&gt;0,FI92&gt;0,FE92&gt;0),SM_2.4,"")</f>
        <v>0.15</v>
      </c>
      <c r="J92" s="6" t="str">
        <f>IF(OR(ER92=$ER$3,EW92=$EW$2,EW92=$EW$3,EW92=$EW$4,EY92&gt;0,EU92&gt;0,EZ92&gt;0,FD92&gt;0,FF92&gt;0,FG92&gt;0,FI92&gt;0,FE92&gt;0),SM_3.1,"")</f>
        <v/>
      </c>
      <c r="K92" s="6" t="str">
        <f>IF(OR(EZ92&gt;0,FD92&gt;0,FF92&gt;0,FG92&gt;0,FI92&gt;0,FE92&gt;0),SM_3.2,"")</f>
        <v/>
      </c>
      <c r="L92" s="38" t="str">
        <f>IF(OR(ER92=$ER$1,ER92=$ER$3,ER92=$ER$6,ER92=$ER$7,EV92&gt;0,EW92=$EW$2,EW92=$EW$3,EW92=$EW$4,EY92&gt;0,EU92&gt;0,EZ92&gt;0,FD92&gt;0,FF92&gt;0,FG92&gt;0,FI92&gt;0,FE92&gt;0),SM_3.3,"")</f>
        <v/>
      </c>
      <c r="M92" s="6">
        <f>IF(OR(ES92&gt;0,EU92&gt;1),SM_4.1,"")</f>
        <v>0.2</v>
      </c>
      <c r="N92" s="6" t="str">
        <f>IF(OR(EZ92&gt;0,FD92=$FD$2,FF92=$FF$2,FF92=$FF$4,FF92=$FF$6,FF92=$FF$8,FG92&gt;0,FI92&gt;0,FE92&gt;0),SM_4.2,"")</f>
        <v/>
      </c>
      <c r="O92" s="6" t="str">
        <f>IF(OR(EZ92&gt;0,FD92=$FD$2,FE92=$FE$2,FE92=$FE$4,FE92=$FE$6,FE92=$FE$8,FF92=$FF$2,FF92=$FF$4,FF92=$FF$6,FF92=$FF$8,FG92=$FG$2,FG92=$FG$4,FG92=$FG$6,FG92=$FG$8,FI92=$FI$2,FI92=$FI$4,FI92=$FI$6,FI92=$FI$8),SM_4.3,"")</f>
        <v/>
      </c>
      <c r="P92" s="6" t="str">
        <f>IF(OR(FD92&gt;0,FI92&gt;0),SM_4.4,"")</f>
        <v/>
      </c>
      <c r="Q92" s="38" t="str">
        <f>IF(OR(FQ92=$FQ$2,FQ92=$FQ$1),SM_4.5,"")</f>
        <v/>
      </c>
      <c r="R92" s="6" t="str">
        <f>IF(OR(ET92&gt;0),SM_5.1,"")</f>
        <v/>
      </c>
      <c r="S92" s="6" t="str">
        <f>IF(OR(FB92&gt;0),SM_5.2,"")</f>
        <v/>
      </c>
      <c r="T92" s="6" t="str">
        <f>IF(OR(FR92=$FR$1,FR92=$FR$2),SM_5.3,"")</f>
        <v/>
      </c>
      <c r="U92" s="38" t="str">
        <f>IF(OR(FY92&gt;0),SM_5.4,"")</f>
        <v/>
      </c>
      <c r="V92" s="94" t="str">
        <f>IF(COUNTIF(F92:U92,"&lt;1")=16,"5",IF(COUNTIF(F92:Q92,"&lt;1")=12,"4",IF(COUNTIF(F92:L92,"&lt;1")=7,"3",IF(COUNTIF(F92:I92,"&lt;1")=4,"2","1"))))</f>
        <v>2</v>
      </c>
      <c r="W92" s="129">
        <f>IF(V92="1",SUM(F92:I92)+1,IF(V92="2",SUM(J92:L92)+2,IF(V92="3",SUM(M92:Q92)+3,IF(V92="4",SUM(R92:U92)+4,5))))</f>
        <v>2</v>
      </c>
      <c r="X92" s="5">
        <f>IF(OR(EO92&gt;0,EP92&gt;0,EQ92&gt;0,ER92=$ER$1,ER92=$ER$2,ER92=$ER$3,ER92=$ER$4,ER92=$ER$6,ER92=$ER$7,ER92=$ER$8,ES92&gt;0,ET92&gt;0,EV92&gt;0,EZ92&gt;0,FD92&gt;0,FF92&gt;0,FG92&gt;0,FI92&gt;0,FE92&gt;0),SS_2.1,"")</f>
        <v>0.2</v>
      </c>
      <c r="Y92" s="5" t="str">
        <f>IF(OR(EO92=$EO$1,ER92=$ER$1,ER92=$ER$6,ER92=$ER$7,ER92=$ER$8,FJ92&gt;0),SS_2.2,"")</f>
        <v/>
      </c>
      <c r="Z92" s="38" t="str">
        <f>IF(OR(FJ92&gt;0,FO92&gt;0),SS_2.3,"")</f>
        <v/>
      </c>
      <c r="AA92" s="5" t="str">
        <f>IF(OR(FN92&gt;0,FJ92=$FJ$2,FJ92=$FJ$3),SS_3.1,"")</f>
        <v/>
      </c>
      <c r="AB92" s="6" t="str">
        <f>IF(OR(FK92&gt;0),SS_3.2,"")</f>
        <v/>
      </c>
      <c r="AC92" s="38">
        <f>IF(OR(ES92&gt;0,ER92=$ER$1,ER92=$ER$4,ER92=$ER$8,FL92&gt;0),SS_3.3,"")</f>
        <v>0.4</v>
      </c>
      <c r="AD92" s="6" t="str">
        <f>IF(AND(FK92&gt;0,FJ92=$FJ$2,FJ92=$FJ$3),SS_4.1,"")</f>
        <v/>
      </c>
      <c r="AE92" s="6" t="str">
        <f>IF(OR(FJ92=$FJ$2,FJ92=$FJ$3,EZ92&gt;0,FN92&gt;0),SS_4.2,"")</f>
        <v/>
      </c>
      <c r="AF92" s="6" t="str">
        <f>IF(OR(EU92&gt;0,EW92=$EW$2,EW92=$EW$3,EW92=$EW$4,EY92&gt;0,EZ92&gt;0),SS_4.3,"")</f>
        <v/>
      </c>
      <c r="AG92" s="6" t="str">
        <f>IF(OR(FJ92=$FJ$3,FQ92&gt;0,EZ92&gt;0),SS_4.4,"")</f>
        <v/>
      </c>
      <c r="AH92" s="6" t="str">
        <f>IF(OR(FE92&gt;0,FF92&gt;0,FG92&gt;0,FD92&gt;0,EZ92&gt;0,FI92&gt;0),SS_4.5,"")</f>
        <v/>
      </c>
      <c r="AI92" s="38" t="str">
        <f>IF(OR(EV92&gt;0,FZ92&gt;0,FH92&gt;0,FD92&gt;0,FI92&gt;0),SS_4.6,"")</f>
        <v/>
      </c>
      <c r="AJ92" s="5" t="str">
        <f>IF(OR(FK92=$FK$3,FZ92=$FZ$1),SS_5.1,"")</f>
        <v/>
      </c>
      <c r="AK92" s="6" t="str">
        <f>IF(OR(FZ92=$FZ$1,FZ92=$FZ$2,FZ92=$FZ$4,FZ92=$FZ$5,FZ92=$FZ$7),SS_5.2,"")</f>
        <v/>
      </c>
      <c r="AL92" s="6" t="str">
        <f>IF(OR(FZ92=$FZ$4,FY92&gt;0,ER92=$ER$8),SS_5.3,"")</f>
        <v/>
      </c>
      <c r="AM92" s="6" t="str">
        <f>IF(FP92&gt;0,SS_5.4,"")</f>
        <v/>
      </c>
      <c r="AN92" s="94" t="str">
        <f>IF(COUNTIF(X92:AM92,"&lt;1")=16,"5",IF(COUNTIF(X92:AI92,"&lt;1")=12,"4",IF(COUNTIF(X92:AC92,"&lt;1")=6,"3",IF(COUNTIF(X92:Z92,"&lt;1")=3,"2","1"))))</f>
        <v>1</v>
      </c>
      <c r="AO92" s="129">
        <f>IF(AN92="1",SUM(X92:Z92)+1,IF(AN92="2",SUM(AA92:AC92)+2,IF(AN92="3",SUM(AD92:AI92)+3,IF(AN92="4",SUM(AJ92:AM92)+4,5))))</f>
        <v>1.2</v>
      </c>
      <c r="AP92" s="5">
        <f>IF(OR(ES92&gt;0,ER92=$ER$1,EO92&gt;0,EP92&gt;0,EQ92&gt;0,EU92&gt;0,EV92&gt;0,FV92&gt;0,FD92&gt;0),CM2.1,"")</f>
        <v>0.25</v>
      </c>
      <c r="AQ92" s="6">
        <f>IF(OR(ES92&gt;0,ER92=$ER$1,ER92=$ER$5,ER92=$ER$3,ER92=$ER$8,ER92=$ER$9,FS92=$FS$3,FS92=$FS$4),CM2.2,"")</f>
        <v>0.25</v>
      </c>
      <c r="AR92" s="6">
        <f>IF(OR(ES92&gt;0,ER92&gt;0,FV92&gt;0),CM2.3,"")</f>
        <v>0.25</v>
      </c>
      <c r="AS92" s="38">
        <f>IF(OR(ES92&gt;0,ER92=$ER$1,ER92=$ER$3,ER92=$ER$8,ER92=$ER$9,FT92&gt;0),CM2.4,"")</f>
        <v>0.25</v>
      </c>
      <c r="AT92" s="6" t="str">
        <f>IF(OR(FS92&gt;0),CM3.1,"")</f>
        <v/>
      </c>
      <c r="AU92" s="6" t="str">
        <f>IF(ER92=$ER$9,CM3.2,"")</f>
        <v/>
      </c>
      <c r="AV92" s="6" t="str">
        <f>IF(OR(FS92=$FS$3,FS92=$FS$4),CM3.3,"")</f>
        <v/>
      </c>
      <c r="AW92" s="6" t="str">
        <f>IF(OR(FQ92=$FQ$1,FQ92=$FQ$4,FR92=$FR$1,FR92=$FR$4),CM3.4,"")</f>
        <v/>
      </c>
      <c r="AX92" s="38" t="str">
        <f>IF(OR(FZ92=$FZ$1,FZ92=$FZ$2,FT92=$FT$3,FT92=$FT$2),CM3.5,"")</f>
        <v/>
      </c>
      <c r="AY92" s="6" t="str">
        <f>IF(OR(FS92&gt;0),CM4.1,"")</f>
        <v/>
      </c>
      <c r="AZ92" s="6" t="str">
        <f>IF(OR(FV92=$FV$2),CM4.2,"")</f>
        <v/>
      </c>
      <c r="BA92" s="38" t="str">
        <f>IF(OR(FZ92&gt;0,FT92=$FT$3),CM4.3,"")</f>
        <v/>
      </c>
      <c r="BB92" s="6" t="str">
        <f>IF(OR(FT92=$FT$3,FV92=$FV$3),CM5.1,"")</f>
        <v/>
      </c>
      <c r="BC92" s="6" t="str">
        <f>IF(OR(AND(FX92&gt;0,FQ92=$FQ$4), AND(FX92&gt;0,FQ92=$FQ$1)),CM5.2,"")</f>
        <v/>
      </c>
      <c r="BD92" s="6" t="str">
        <f>IF(OR(FZ92&gt;0),CM5.3,"")</f>
        <v/>
      </c>
      <c r="BE92" s="38" t="str">
        <f>IF(FU92=$FU$2,CM5.4,"")</f>
        <v/>
      </c>
      <c r="BF92" s="94" t="str">
        <f>IF(COUNTIF(AP92:BE92,"&lt;1")=16,"5",IF(COUNTIF(AP92:BA92,"&lt;1")=12,"4",IF(COUNTIF(AP92:AX92,"&lt;1")=9,"3",IF(COUNTIF(AP92:AS92,"&lt;1")=4,"2","1"))))</f>
        <v>2</v>
      </c>
      <c r="BG92" s="129">
        <f>IF(BF92="1",SUM(AP92:AS92)+1,IF(BF92="2",SUM(AT92:AX92)+2,IF(BF92="3",SUM(AY92:BA92)+3,IF(BF92="4",SUM(BB92:BE92)+4,5))))</f>
        <v>2</v>
      </c>
      <c r="BH92" s="5">
        <f>IF(OR(ER92=$ER$1,ER92=$ER$6,ER92=$ER$7,ER92=$ER$9,ES92&gt;0,EX92&gt;0,FD92&gt;0,FZ92&gt;0,EW92&gt;0,EY92&gt;0,EZ92&gt;0,EV92&gt;0,EU92&gt;0,FE92&gt;0,FF92&gt;0,FG92&gt;0,FI92&gt;0),SRM2.1,"")</f>
        <v>0.4</v>
      </c>
      <c r="BI92" s="5" t="str">
        <f>IF(OR(FD92&gt;0,FZ92&gt;0,ER92=$ER$7,EW92&gt;0,EX92&gt;0,EY92&gt;0,EZ92&gt;0,FE92&gt;0,FF92&gt;0,FG92&gt;0,FI92&gt;0),SRM2.2,"")</f>
        <v/>
      </c>
      <c r="BJ92" s="6" t="str">
        <f>IF(OR(FX92&gt;0,FZ92&gt;0),SRM2.3,"")</f>
        <v/>
      </c>
      <c r="BK92" s="6" t="str">
        <f>IF(OR(FF92&gt;0,FD92&gt;0,FE92&gt;0,FZ92&gt;0,FG92&gt;0,FI92&gt;0),SRM2.4,"")</f>
        <v/>
      </c>
      <c r="BL92" s="39" t="str">
        <f>IF(OR(FD92&gt;0,FZ92&gt;0,ER92=$ER$7,FE92&gt;0,FF92&gt;0,FG92&gt;0,FI92&gt;0,FP92&gt;0),SRM3.1,"")</f>
        <v/>
      </c>
      <c r="BM92" s="6" t="str">
        <f>IF(OR(FD92&gt;0,FZ92&gt;0,ER92=$ER$7,EW92=$EW$2,EW92=$EW$3,EW92=$EW$4,EX92&gt;0,EY92&gt;0,EZ92&gt;0,FE92&gt;0,FF92&gt;0,FG92&gt;0,FI92&gt;0),SRM3.2,"")</f>
        <v/>
      </c>
      <c r="BN92" s="6" t="str">
        <f>IF(OR(FP92&gt;0,FZ92&gt;0),SRM3.3,"")</f>
        <v/>
      </c>
      <c r="BO92" s="40" t="str">
        <f>IF(OR(FZ92&gt;1),SRM4.1,"")</f>
        <v/>
      </c>
      <c r="BP92" s="6" t="str">
        <f>IF(OR(ER92=$ER$8,ER92=$ER$9,EV92&gt;0,FQ92&gt;0,FR92&gt;0),SRM4.2,"")</f>
        <v/>
      </c>
      <c r="BQ92" s="6" t="str">
        <f>IF(OR(FW92&gt;0),SRM4.3,"")</f>
        <v/>
      </c>
      <c r="BR92" s="40" t="str">
        <f>IF(OR(GD92&gt;0,GE92&gt;0),SRM5.1,"")</f>
        <v/>
      </c>
      <c r="BS92" s="6" t="str">
        <f>IF(OR(ER92=$ER$8,ER92=$ER$9,FZ92&gt;0),SRM5.2,"")</f>
        <v/>
      </c>
      <c r="BT92" s="6" t="str">
        <f>IF(OR(ER92=$ER$8,ER92=$ER$9,FY92&gt;0,FZ92&gt;0),SRM5.3,"")</f>
        <v/>
      </c>
      <c r="BU92" s="94" t="str">
        <f>IF(COUNTIF(BH92:BT92,"&lt;1")=13,"5",IF(COUNTIF(BH92:BQ92,"&lt;1")=10,"4",IF(COUNTIF(BH92:BN92,"&lt;1")=7,"3",IF(COUNTIF(BH92:BK92,"&lt;1")=4,"2","1"))))</f>
        <v>1</v>
      </c>
      <c r="BV92" s="129">
        <f>IF(BU92="1",SUM(BH92:BK92)+1,IF(BU92="2",SUM(BL92:BN92)+2,IF(BU92="3",SUM(BO92:BQ92)+3,IF(BU92="4",SUM(BR92:BT92)+4,5))))</f>
        <v>1.4</v>
      </c>
      <c r="BW92" s="41" t="str">
        <f>IF(OR(EY92=$EY$1,EY92=$EY$4,EY92=$EY$5,EY92=$EY$6,EY92=$EY$7,EZ92&gt;0,FF92=$FF$1,FF92=$FF$2,FF92=$FF$5,FF92=$FF$6,FG92=$FG$1,FG92=$FG$2,FG92=$FG$5,FG92=$FG$6),LHR2.1,"")</f>
        <v/>
      </c>
      <c r="BX92" s="6" t="str">
        <f>IF(OR(FB92=$FB$1,FB92=$FB$2,FB92=$FB$5,FB92=$FB$6,EZ92&gt;0),LHR2.2,"")</f>
        <v/>
      </c>
      <c r="BY92" s="6" t="str">
        <f>IF(OR(EY92=$EY$1,EY92=$EY$4,EY92=$EY$5,EY92=$EY$6,EY92=$EY$7,EZ92&gt;0,FF92=$FF$1,FF92=$FF$2,FF92=$FF$5,FF92=$FF$6,FG92=$FG$1,FG92=$FG$2,FG92=$FG$5,FG92=$FG$6),LHR2.3,"")</f>
        <v/>
      </c>
      <c r="BZ92" s="6" t="str">
        <f>IF(OR(EY92=$EY$1,EY92=$EY$4,EY92=$EY$5,EY92=$EY$6,EY92=$EY$7,EZ92&gt;0,FF92=$FF$1,FF92=$FF$2,FF92=$FF$5,FF92=$FF$6,FG92=$FG$1,FG92=$FG$2,FG92=$FG$5,FG92=$FG$6),LHR2.4,"")</f>
        <v/>
      </c>
      <c r="CA92" s="40" t="str">
        <f>IF(OR(EY92=$EY$1,EY92=$EY$5,EY92=$EY$6,EY92=$EY$7,EZ92&gt;0,FF92=$FF$1,FF92=$FF$2,FF92=$FF$5,FF92=$FF$6,FG92=$FG$1,FG92=$FG$2,FG92=$FG$5,FG92=$FG$6),LHR3.1,"")</f>
        <v/>
      </c>
      <c r="CB92" s="6" t="str">
        <f>IF(OR(FB92=$FB$1,FB92=$FB$5,EZ92&gt;0),LHR3.2,"")</f>
        <v/>
      </c>
      <c r="CC92" s="6" t="str">
        <f>IF(OR(FB92=$FB$1,FB92=$FB$2,FB92=$FB$5,FB92=$FB$6,EZ92&gt;0),LHR3.3,"")</f>
        <v/>
      </c>
      <c r="CD92" s="6" t="str">
        <f>IF(OR(EZ92&gt;0,GA92=$GA$1,FF92=$FF$5,FF92=$FF$6,FF92=$FF$1,FF92=$FF$2,GA92=$GA$2,GA92=$GA$3,GA92=$GA$4),LHR3.4,"")</f>
        <v/>
      </c>
      <c r="CE92" s="6" t="str">
        <f>IF(OR(EZ92&gt;0,GB92=$GB$1,FG92=$FG$5,FG92=$FG$6,FG92=$FG$1,FG92=$FG$2,GB92=$GB$2,GB92=$GB$3,GB92=$GB$4),LHR3.5,"")</f>
        <v/>
      </c>
      <c r="CF92" s="6" t="str">
        <f>IF(OR(EY92=$EY$1,EY92=$EY$4,EY92=$EY$5,EY92=$EY$6,EY92=$EY$7,EZ92&gt;0),LHR3.6,"")</f>
        <v/>
      </c>
      <c r="CG92" s="6" t="str">
        <f>IF(OR(EZ92&gt;0,FC92=$FC$1,FC92=$FC$2,FC92=$FC$3,FC92=$FC$4),LHR3.7,"")</f>
        <v/>
      </c>
      <c r="CH92" s="6" t="str">
        <f>IF(OR(GD92=$GD$1,GD92=$GD$3,EZ92&gt;0),LHR3.8,"")</f>
        <v/>
      </c>
      <c r="CI92" s="6" t="str">
        <f>IF(OR(EZ92&gt;0,FF92=$FF$2,FF92=$FF$6,FE92=$FE$2,FE92=$FE$6,FI92=$FI$2,FI92=$FI$6,FG92=$FG$2,FG92=$FG$6),LHR3.9,"")</f>
        <v/>
      </c>
      <c r="CJ92" s="6" t="str">
        <f>IF(OR(EZ92&gt;0,FA92&gt;0),LHR3.10,"")</f>
        <v/>
      </c>
      <c r="CK92" s="40" t="str">
        <f>IF(OR(EY92=$EY$1,EY92=$EY$6,EY92=$EY$7,EZ92&gt;0,FF92=$FF$1,FF92=$FF$2,FF92=$FF$5,FF92=$FF$6,FG92=$FG$1,FG92=$FG$2,FG92=$FG$5,FG92=$FG$6),LHR4.1,"")</f>
        <v/>
      </c>
      <c r="CL92" s="6" t="str">
        <f>IF(OR(FB92=$FB$1,FB92=$FB$5,EZ92&gt;0),LHR4.2,"")</f>
        <v/>
      </c>
      <c r="CM92" s="6" t="str">
        <f>IF(OR(EZ92&gt;0,GA92=$GA$2,GA92=$GA$4),LHR4.3,"")</f>
        <v/>
      </c>
      <c r="CN92" s="6" t="str">
        <f>IF(OR(EZ92&gt;0,GB92=$GB$2,GB92=$GB$4),LHR4.4,"")</f>
        <v/>
      </c>
      <c r="CO92" s="6" t="str">
        <f>IF(OR(EZ92&gt;0,FC92=$FC$1,FC92=$FC$3,FC92=$FC$4),LHR4.5,"")</f>
        <v/>
      </c>
      <c r="CP92" s="6" t="str">
        <f>IF(OR(GE92=$GE$1,GE92=$GE$2,GE92=$GE$4,GE92=$GE$5),LHR4.6,"")</f>
        <v/>
      </c>
      <c r="CQ92" s="6" t="str">
        <f>IF(OR(EZ92&gt;0,FF92=$FF$2,FF92=$FF$6,FE92=$FE$2,FE92=$FE$6,FI92=$FI$2,FI92=$FI$6,FG92=$FG$2,FG92=$FG$6),LHR4.7,"")</f>
        <v/>
      </c>
      <c r="CR92" s="6" t="str">
        <f>IF(OR(EZ92&gt;0,FG92=$FG$1,FG92=$FG$2,FG92=$FG$5,FG92=$FG$6),LHR4.8,"")</f>
        <v/>
      </c>
      <c r="CS92" s="6" t="str">
        <f>IF(OR(FE92=$FE$1,FE92=$FE$2,FE92=$FE$5,FE92=$FE$6),LHR4.9,"")</f>
        <v/>
      </c>
      <c r="CT92" s="6" t="str">
        <f>IF(OR(FM92=$FM$1,FM92=$FM$3,EZ92&gt;0),LHR4.10,"")</f>
        <v/>
      </c>
      <c r="CU92" s="6" t="str">
        <f>IF(OR(GF92=$GF$2,GF92=$GF$6),LHR4.11,"")</f>
        <v/>
      </c>
      <c r="CV92" s="6" t="str">
        <f>IF(OR(EO92=$EO$1,EO92=$EO$3),LHR4.12,"")</f>
        <v/>
      </c>
      <c r="CW92" s="40" t="str">
        <f>IF(OR(EY92=$EY$1,EY92=$EY$7,EZ92&gt;0,FF92=$FF$1,FF92=$FF$2,FF92=$FF$5,FF92=$FF$6,FG92=$FG$1,FG92=$FG$2,FG92=$FG$5,FG92=$FG$6),LHR5.1,"")</f>
        <v/>
      </c>
      <c r="CX92" s="6" t="str">
        <f>IF(AND(FZ92&gt;0,OR(EY92=$EY$1,EY92=$EY$4,EY92=$EY$5,EY92=$EY$6,EY92=$EY$7)),LHR5.2,"")</f>
        <v/>
      </c>
      <c r="CY92" s="6" t="str">
        <f>IF(OR(EZ92&gt;0,FC92=$FC$1,FC92=$FC$4),LHR5.3,"")</f>
        <v/>
      </c>
      <c r="CZ92" s="6" t="str">
        <f>IF(OR(GE92=$GE$1,GE92=$GE$3,GE92=$GE$4,GE92=$GE$6),LHR5.4,"")</f>
        <v/>
      </c>
      <c r="DA92" s="6" t="str">
        <f>IF(OR(EZ92&gt;0,FF92=$FF$2,FF92=$FF$6,FE92=$FE$2,FE92=$FE$6,FI92=$FI$2,FI92=$FI$6,FG92=$FG$2,FG92=$FG$6),LHR5.5,"")</f>
        <v/>
      </c>
      <c r="DB92" s="6" t="str">
        <f>IF(OR(FG92=$FG$2,FG92=$FG$6),LHR5.6,"")</f>
        <v/>
      </c>
      <c r="DC92" s="6" t="str">
        <f>IF(OR(FI92=$FI$1,FI92=$FI$2,FI92=$FI$5,FI92=$FI$6,FY92&gt;0),LHR5.7,"")</f>
        <v/>
      </c>
      <c r="DD92" s="6" t="str">
        <f>IF(OR(GC92=$GC$1,GC92=$GC$2),LHR5.8,"")</f>
        <v/>
      </c>
      <c r="DE92" s="38">
        <f>IF(OR(GF92="",GF92=$GF$3,GF92=$GF$4,GF92=$GF$7,GF92=$GF$8),LHR5.9,"")</f>
        <v>0.05</v>
      </c>
      <c r="DF92" s="7" t="str">
        <f>IF(E92&lt;2009,"N/A",IF(COUNTIF(BW92:DE92,"&lt;1")=35,"5",IF(COUNTIF(BW92:CV92,"&lt;1")=26,"4",IF(COUNTIF(BW92:CJ92,"&lt;1")=14,"3",IF(COUNTIF(BW92:BZ92,"&lt;1")=4,"2","1")))))</f>
        <v>1</v>
      </c>
      <c r="DG92" s="129">
        <f>IF(DF92="N/A","N/A",IF(DF92="1",SUM(BW92:BZ92)+1,IF(DF92="2",SUM(CA92:CJ92)+2,IF(DF92="3",SUM(CK92:CV92)+3,IF(DF92="4",SUM(CW92:DE92)+4,5)))))</f>
        <v>1</v>
      </c>
      <c r="DH92" s="41" t="str">
        <f>IF(OR(EY92=$EY$1,EY92=$EY$8,EZ92&gt;0,FF92=$FF$1,FF92=$FF$2,FF92=$FF$7,FF92=$FF$8,FG92=$FG$1,FG92=$FG$2,FG92=$FG$7,FG92=$FG$8),ES2.1,"")</f>
        <v/>
      </c>
      <c r="DI92" s="6" t="str">
        <f>IF(OR(FB92=$FB$1,FB92=$FB$2,FB92=$FB$7,FB92=$FB$8,EZ92&gt;0),ES2.2,"")</f>
        <v/>
      </c>
      <c r="DJ92" s="6" t="str">
        <f>IF(OR(EY92=$EY$1,EY92=$EY$8,EZ92&gt;0,FF92=$FF$1,FF92=$FF$2,FF92=$FF$7,FF92=$FF$8,FG92=$FG$1,FG92=$FG$2,FG92=$FG$7,FG92=$FG$8),ES2.3,"")</f>
        <v/>
      </c>
      <c r="DK92" s="6" t="str">
        <f>IF(OR(EY92=$EY$1,EY92=$EY$8,EZ92&gt;0,FF92=$FF$1,FF92=$FF$2,FF92=$FF$7,FF92=$FF$8,FG92=$FG$1,FG92=$FG$2,FG92=$FG$7,FG92=$FG$8),ES2.4,"")</f>
        <v/>
      </c>
      <c r="DL92" s="40" t="str">
        <f>IF(OR(FB92=$FB$1,FB92=$FB$7,EZ92&gt;0),ES3.1,"")</f>
        <v/>
      </c>
      <c r="DM92" s="6" t="str">
        <f>IF(OR(FB92=$FB$1,FB92=$FB$2,FB92=$FB$7,FB92=$FB$8,EZ92&gt;0),ES3.2,"")</f>
        <v/>
      </c>
      <c r="DN92" s="6" t="str">
        <f>IF(OR(EZ92&gt;0,FF92=$FF$1,FF92=$FF$2,FF92=$FF$7,FF92=$FF$8,GA92=$GA$1,GA92=$GA$2,GA92=$GA$5,GA92=$GA$6),ES3.3,"")</f>
        <v/>
      </c>
      <c r="DO92" s="6" t="str">
        <f>IF(OR(EZ92&gt;0,FG92=$FG$1,FG92=$FG$2,FG92=$FG$7,FG92=$FG$8,GB92=$GB$1,GB92=$GB$2,GB92=$GB$5,GB92=$GB$6),ES3.4,"")</f>
        <v/>
      </c>
      <c r="DP92" s="6" t="str">
        <f>IF(OR(EY92=$EY$1,EY92=$EY$8,EZ92&gt;0),ES3.5,"")</f>
        <v/>
      </c>
      <c r="DQ92" s="6" t="str">
        <f>IF(OR(EZ92&gt;0,FC92=$FC$1,FC92=$FC$5),ES3.6,"")</f>
        <v/>
      </c>
      <c r="DR92" s="6" t="str">
        <f>IF(OR(GD92=$GD$1,GD92=$GD$4,EZ92&gt;0),ES3.7,"")</f>
        <v/>
      </c>
      <c r="DS92" s="6" t="str">
        <f>IF(OR(EZ92&gt;0,FF92=$FF$2,FF92=$FF$8,FE92=$FE$2,FE92=$FE$8,FI92=$FI$2,FI92=$FI$8,FG92=$FG$2,FG92=$FG$8),ES3.8,"")</f>
        <v/>
      </c>
      <c r="DT92" s="6" t="str">
        <f>IF(OR(EZ92&gt;0),ES3.9,"")</f>
        <v/>
      </c>
      <c r="DU92" s="40" t="str">
        <f>IF(OR(FB92=$FB$1,FB92=$FB$7,EZ92&gt;0),ES4.1,"")</f>
        <v/>
      </c>
      <c r="DV92" s="6" t="str">
        <f>IF(OR(EZ92&gt;0,GA92=$GA$2,GA92=$GA$6),ES4.2,"")</f>
        <v/>
      </c>
      <c r="DW92" s="6" t="str">
        <f>IF(OR(EZ92&gt;0,GB92=$GB$2,GB92=$GB$6),ES4.3,"")</f>
        <v/>
      </c>
      <c r="DX92" s="6" t="str">
        <f>IF(OR(GE92=$GE$1,GE92=$GE$2,GE92=$GE$7,GE92=$GE$8),ES4.4,"")</f>
        <v/>
      </c>
      <c r="DY92" s="6" t="str">
        <f>IF(OR(EZ92&gt;0,FF92=$FF$2,FF92=$FF$8,FE92=$FE$2,FE92=$FE$8,FI92=$FI$2,FI92=$FI$8,FG92=$FG$2,FG92=$FG$8),ES4.5,"")</f>
        <v/>
      </c>
      <c r="DZ92" s="6" t="str">
        <f>IF(OR(EZ92&gt;0,FG92=$FG$1,FG92=$FG$2,FG92=$FG$7,FG92=$FG$8),ES4.6,"")</f>
        <v/>
      </c>
      <c r="EA92" s="6" t="str">
        <f>IF(OR(FE92=$FE$1,FE92=$FE$2,FE92=$FE$7,FE92=$FE$8),ES4.7,"")</f>
        <v/>
      </c>
      <c r="EB92" s="6" t="str">
        <f>IF(OR(FM92=$FM$1,FM92=$FM$4,EZ92&gt;0),ES4.8,"")</f>
        <v/>
      </c>
      <c r="EC92" s="6" t="str">
        <f>IF(OR(GF92=$GF$2,GF92=$GF$8),ES4.9,"")</f>
        <v/>
      </c>
      <c r="ED92" s="6" t="str">
        <f>IF(OR(EO92=$EO$1,EO92=$EO$3),ES4.10,"")</f>
        <v/>
      </c>
      <c r="EE92" s="40" t="str">
        <f>IF(OR(AND(FZ92&gt;0,EY92=$EY$1), AND(FZ92&gt;0,EY92=$EY$8)),ES5.1,"")</f>
        <v/>
      </c>
      <c r="EF92" s="6" t="str">
        <f>IF(OR(GE92=$GE$1,GE92=$GE$3,GE92=$GE$7,GE92=$GE$9),ES5.2,"")</f>
        <v/>
      </c>
      <c r="EG92" s="6" t="str">
        <f>IF(OR(EZ92&gt;0,FF92=$FF$2,FF92=$FF$8,FE92=$FE$2,FE92=$FE$8,FI92=$FI$2,FI92=$FI$8,FG92=$FG$2,FG92=$FG$8),ES5.3,"")</f>
        <v/>
      </c>
      <c r="EH92" s="6" t="str">
        <f>IF(OR(FG92=$FG$2,FG92=$FG$8),ES5.4,"")</f>
        <v/>
      </c>
      <c r="EI92" s="6" t="str">
        <f>IF(OR(FI92=$FI$1,FI92=$FI$2,FI92=$FI$7,FI92=$FI$8,FY92&gt;0),ES5.5,"")</f>
        <v/>
      </c>
      <c r="EJ92" s="6" t="str">
        <f>IF(OR(GC92=$GC$1,GC92=$GC$3),ES5.6,"")</f>
        <v/>
      </c>
      <c r="EK92" s="38">
        <f>IF(OR(GF92="",GF92=$GF$3,GF92=$GF$4,GF92=$GF$5,GF92=$GF$6),ES5.7,"")</f>
        <v>0.1</v>
      </c>
      <c r="EL92" s="104" t="str">
        <f>IF(E92&lt;2010,"N/A",IF(COUNTIF(DH92:EK92,"&lt;1")=30,"5",IF(COUNTIF(DH92:ED92,"&lt;1")=23,"4",IF(COUNTIF(DH92:DT92,"&lt;1")=13,"3",IF(COUNTIF(DH92:DK92,"&lt;1")=4,"2","1")))))</f>
        <v>1</v>
      </c>
      <c r="EM92" s="129">
        <f>IF(EL92="N/A","N/A",IF(EL92="1",SUM(DH92:DK92)+1,IF(EL92="2",SUM(DL92:DT92)+2,IF(EL92="3",SUM(DU92:ED92)+3,IF(EL92="4",SUM(EE92:EK92)+4,5)))))</f>
        <v>1</v>
      </c>
      <c r="EN92" s="1"/>
      <c r="EO92" s="43"/>
      <c r="EP92" s="1"/>
      <c r="EQ92" s="1"/>
      <c r="ER92" s="43"/>
      <c r="ES92" s="1" t="s">
        <v>23</v>
      </c>
      <c r="ET92" s="1"/>
      <c r="EV92" s="44"/>
      <c r="FC92" s="44"/>
      <c r="FE92" s="1"/>
      <c r="FI92" s="44"/>
      <c r="FK92" s="1"/>
      <c r="FL92" s="1"/>
      <c r="FM92" s="1"/>
      <c r="FN92" s="1"/>
      <c r="FO92" s="1"/>
      <c r="FT92" s="1"/>
      <c r="FU92" s="1"/>
      <c r="FX92" s="44"/>
      <c r="FY92" s="1"/>
      <c r="FZ92" s="44"/>
      <c r="GA92" s="43"/>
      <c r="GB92" s="1"/>
      <c r="GC92" s="44"/>
      <c r="GF92" s="45"/>
      <c r="GG92" s="74"/>
      <c r="GH92" s="42">
        <f>COUNTIF(EO92:GF92,"*")</f>
        <v>1</v>
      </c>
    </row>
    <row r="93" spans="1:190" s="42" customFormat="1" x14ac:dyDescent="0.25">
      <c r="A93" s="42" t="e">
        <f>VLOOKUP(C93,Sheet1!$A$1:$B$65,2,)</f>
        <v>#N/A</v>
      </c>
      <c r="B93" s="46" t="s">
        <v>373</v>
      </c>
      <c r="C93" s="47" t="s">
        <v>374</v>
      </c>
      <c r="D93" s="47"/>
      <c r="E93" s="60">
        <v>2013</v>
      </c>
      <c r="F93" s="5">
        <f>IF(OR(ER93=$ER$1,ER93=$ER$2,ER93=$ER$3,ER93=$ER$6,ER93=$ER$7,ES93&gt;0,EW93&gt;0,EY93&gt;0,EU93&gt;0,EZ93&gt;0,FD93&gt;0,FF93&gt;0,FG93&gt;0,FI93&gt;0,FE93&gt;0),SM_2.1,"")</f>
        <v>0.2</v>
      </c>
      <c r="G93" s="5">
        <f>IF(OR(EO93=$EO$4,EQ93&gt;0,ER93=$ER$1, ER93=$ER$2,ER93=$ER$3,ER93=$ER$4,ES93&gt;0,EV93&gt;0,EZ93&gt;0,FD93&gt;0,FF93&gt;0,FG93&gt;0,FI93&gt;0,FE93&gt;0),SM_2.2,"")</f>
        <v>0.35</v>
      </c>
      <c r="H93" s="6">
        <f>IF(OR(EO93&gt;0,EP93&gt;0,EQ93&gt;0,ER93=$ER$1,ER93=$ER$2,ER93=$ER$3,ER93=$ER$4,ER93=$ER$6,ER93=$ER$7,ES93&gt;0,ET93&gt;0,EV93&gt;0,EZ93&gt;0,FD93&gt;0,FF93&gt;0,FG93&gt;0,FI93&gt;0,FE93&gt;0),SM_2.3,"")</f>
        <v>0.3</v>
      </c>
      <c r="I93" s="38">
        <f>IF(OR(ER93=$ER$1,ER93=$ER$2,ER93=$ER$3,ER93=$ER$6,ER93=$ER$7,ES93&gt;0,EW93=$EW$2,EW93=$EW$3,EW93=$EW$4,EY93&gt;0,EU93&gt;0,EZ93&gt;0,FD93&gt;0,FF93&gt;0,FG93&gt;0,FI93&gt;0,FE93&gt;0),SM_2.4,"")</f>
        <v>0.15</v>
      </c>
      <c r="J93" s="6" t="str">
        <f>IF(OR(ER93=$ER$3,EW93=$EW$2,EW93=$EW$3,EW93=$EW$4,EY93&gt;0,EU93&gt;0,EZ93&gt;0,FD93&gt;0,FF93&gt;0,FG93&gt;0,FI93&gt;0,FE93&gt;0),SM_3.1,"")</f>
        <v/>
      </c>
      <c r="K93" s="6" t="str">
        <f>IF(OR(EZ93&gt;0,FD93&gt;0,FF93&gt;0,FG93&gt;0,FI93&gt;0,FE93&gt;0),SM_3.2,"")</f>
        <v/>
      </c>
      <c r="L93" s="38" t="str">
        <f>IF(OR(ER93=$ER$1,ER93=$ER$3,ER93=$ER$6,ER93=$ER$7,EV93&gt;0,EW93=$EW$2,EW93=$EW$3,EW93=$EW$4,EY93&gt;0,EU93&gt;0,EZ93&gt;0,FD93&gt;0,FF93&gt;0,FG93&gt;0,FI93&gt;0,FE93&gt;0),SM_3.3,"")</f>
        <v/>
      </c>
      <c r="M93" s="6">
        <f>IF(OR(ES93&gt;0,EU93&gt;1),SM_4.1,"")</f>
        <v>0.2</v>
      </c>
      <c r="N93" s="6" t="str">
        <f>IF(OR(EZ93&gt;0,FD93=$FD$2,FF93=$FF$2,FF93=$FF$4,FF93=$FF$6,FF93=$FF$8,FG93&gt;0,FI93&gt;0,FE93&gt;0),SM_4.2,"")</f>
        <v/>
      </c>
      <c r="O93" s="6" t="str">
        <f>IF(OR(EZ93&gt;0,FD93=$FD$2,FE93=$FE$2,FE93=$FE$4,FE93=$FE$6,FE93=$FE$8,FF93=$FF$2,FF93=$FF$4,FF93=$FF$6,FF93=$FF$8,FG93=$FG$2,FG93=$FG$4,FG93=$FG$6,FG93=$FG$8,FI93=$FI$2,FI93=$FI$4,FI93=$FI$6,FI93=$FI$8),SM_4.3,"")</f>
        <v/>
      </c>
      <c r="P93" s="6" t="str">
        <f>IF(OR(FD93&gt;0,FI93&gt;0),SM_4.4,"")</f>
        <v/>
      </c>
      <c r="Q93" s="38" t="str">
        <f>IF(OR(FQ93=$FQ$2,FQ93=$FQ$1),SM_4.5,"")</f>
        <v/>
      </c>
      <c r="R93" s="6" t="str">
        <f>IF(OR(ET93&gt;0),SM_5.1,"")</f>
        <v/>
      </c>
      <c r="S93" s="6" t="str">
        <f>IF(OR(FB93&gt;0),SM_5.2,"")</f>
        <v/>
      </c>
      <c r="T93" s="6" t="str">
        <f>IF(OR(FR93=$FR$1,FR93=$FR$2),SM_5.3,"")</f>
        <v/>
      </c>
      <c r="U93" s="38" t="str">
        <f>IF(OR(FY93&gt;0),SM_5.4,"")</f>
        <v/>
      </c>
      <c r="V93" s="94" t="str">
        <f>IF(COUNTIF(F93:U93,"&lt;1")=16,"5",IF(COUNTIF(F93:Q93,"&lt;1")=12,"4",IF(COUNTIF(F93:L93,"&lt;1")=7,"3",IF(COUNTIF(F93:I93,"&lt;1")=4,"2","1"))))</f>
        <v>2</v>
      </c>
      <c r="W93" s="129">
        <f>IF(V93="1",SUM(F93:I93)+1,IF(V93="2",SUM(J93:L93)+2,IF(V93="3",SUM(M93:Q93)+3,IF(V93="4",SUM(R93:U93)+4,5))))</f>
        <v>2</v>
      </c>
      <c r="X93" s="5">
        <f>IF(OR(EO93&gt;0,EP93&gt;0,EQ93&gt;0,ER93=$ER$1,ER93=$ER$2,ER93=$ER$3,ER93=$ER$4,ER93=$ER$6,ER93=$ER$7,ER93=$ER$8,ES93&gt;0,ET93&gt;0,EV93&gt;0,EZ93&gt;0,FD93&gt;0,FF93&gt;0,FG93&gt;0,FI93&gt;0,FE93&gt;0),SS_2.1,"")</f>
        <v>0.2</v>
      </c>
      <c r="Y93" s="5" t="str">
        <f>IF(OR(EO93=$EO$1,ER93=$ER$1,ER93=$ER$6,ER93=$ER$7,ER93=$ER$8,FJ93&gt;0),SS_2.2,"")</f>
        <v/>
      </c>
      <c r="Z93" s="38" t="str">
        <f>IF(OR(FJ93&gt;0,FO93&gt;0),SS_2.3,"")</f>
        <v/>
      </c>
      <c r="AA93" s="5" t="str">
        <f>IF(OR(FN93&gt;0,FJ93=$FJ$2,FJ93=$FJ$3),SS_3.1,"")</f>
        <v/>
      </c>
      <c r="AB93" s="6" t="str">
        <f>IF(OR(FK93&gt;0),SS_3.2,"")</f>
        <v/>
      </c>
      <c r="AC93" s="38">
        <f>IF(OR(ES93&gt;0,ER93=$ER$1,ER93=$ER$4,ER93=$ER$8,FL93&gt;0),SS_3.3,"")</f>
        <v>0.4</v>
      </c>
      <c r="AD93" s="6" t="str">
        <f>IF(AND(FK93&gt;0,FJ93=$FJ$2,FJ93=$FJ$3),SS_4.1,"")</f>
        <v/>
      </c>
      <c r="AE93" s="6" t="str">
        <f>IF(OR(FJ93=$FJ$2,FJ93=$FJ$3,EZ93&gt;0,FN93&gt;0),SS_4.2,"")</f>
        <v/>
      </c>
      <c r="AF93" s="6" t="str">
        <f>IF(OR(EU93&gt;0,EW93=$EW$2,EW93=$EW$3,EW93=$EW$4,EY93&gt;0,EZ93&gt;0),SS_4.3,"")</f>
        <v/>
      </c>
      <c r="AG93" s="6" t="str">
        <f>IF(OR(FJ93=$FJ$3,FQ93&gt;0,EZ93&gt;0),SS_4.4,"")</f>
        <v/>
      </c>
      <c r="AH93" s="6" t="str">
        <f>IF(OR(FE93&gt;0,FF93&gt;0,FG93&gt;0,FD93&gt;0,EZ93&gt;0,FI93&gt;0),SS_4.5,"")</f>
        <v/>
      </c>
      <c r="AI93" s="38" t="str">
        <f>IF(OR(EV93&gt;0,FZ93&gt;0,FH93&gt;0,FD93&gt;0,FI93&gt;0),SS_4.6,"")</f>
        <v/>
      </c>
      <c r="AJ93" s="5" t="str">
        <f>IF(OR(FK93=$FK$3,FZ93=$FZ$1),SS_5.1,"")</f>
        <v/>
      </c>
      <c r="AK93" s="6" t="str">
        <f>IF(OR(FZ93=$FZ$1,FZ93=$FZ$2,FZ93=$FZ$4,FZ93=$FZ$5,FZ93=$FZ$7),SS_5.2,"")</f>
        <v/>
      </c>
      <c r="AL93" s="6" t="str">
        <f>IF(OR(FZ93=$FZ$4,FY93&gt;0,ER93=$ER$8),SS_5.3,"")</f>
        <v/>
      </c>
      <c r="AM93" s="6" t="str">
        <f>IF(FP93&gt;0,SS_5.4,"")</f>
        <v/>
      </c>
      <c r="AN93" s="94" t="str">
        <f>IF(COUNTIF(X93:AM93,"&lt;1")=16,"5",IF(COUNTIF(X93:AI93,"&lt;1")=12,"4",IF(COUNTIF(X93:AC93,"&lt;1")=6,"3",IF(COUNTIF(X93:Z93,"&lt;1")=3,"2","1"))))</f>
        <v>1</v>
      </c>
      <c r="AO93" s="129">
        <f>IF(AN93="1",SUM(X93:Z93)+1,IF(AN93="2",SUM(AA93:AC93)+2,IF(AN93="3",SUM(AD93:AI93)+3,IF(AN93="4",SUM(AJ93:AM93)+4,5))))</f>
        <v>1.2</v>
      </c>
      <c r="AP93" s="5">
        <f>IF(OR(ES93&gt;0,ER93=$ER$1,EO93&gt;0,EP93&gt;0,EQ93&gt;0,EU93&gt;0,EV93&gt;0,FV93&gt;0,FD93&gt;0),CM2.1,"")</f>
        <v>0.25</v>
      </c>
      <c r="AQ93" s="6">
        <f>IF(OR(ES93&gt;0,ER93=$ER$1,ER93=$ER$5,ER93=$ER$3,ER93=$ER$8,ER93=$ER$9,FS93=$FS$3,FS93=$FS$4),CM2.2,"")</f>
        <v>0.25</v>
      </c>
      <c r="AR93" s="6">
        <f>IF(OR(ES93&gt;0,ER93&gt;0,FV93&gt;0),CM2.3,"")</f>
        <v>0.25</v>
      </c>
      <c r="AS93" s="38">
        <f>IF(OR(ES93&gt;0,ER93=$ER$1,ER93=$ER$3,ER93=$ER$8,ER93=$ER$9,FT93&gt;0),CM2.4,"")</f>
        <v>0.25</v>
      </c>
      <c r="AT93" s="6" t="str">
        <f>IF(OR(FS93&gt;0),CM3.1,"")</f>
        <v/>
      </c>
      <c r="AU93" s="6" t="str">
        <f>IF(ER93=$ER$9,CM3.2,"")</f>
        <v/>
      </c>
      <c r="AV93" s="6" t="str">
        <f>IF(OR(FS93=$FS$3,FS93=$FS$4),CM3.3,"")</f>
        <v/>
      </c>
      <c r="AW93" s="6" t="str">
        <f>IF(OR(FQ93=$FQ$1,FQ93=$FQ$4,FR93=$FR$1,FR93=$FR$4),CM3.4,"")</f>
        <v/>
      </c>
      <c r="AX93" s="38" t="str">
        <f>IF(OR(FZ93=$FZ$1,FZ93=$FZ$2,FT93=$FT$3,FT93=$FT$2),CM3.5,"")</f>
        <v/>
      </c>
      <c r="AY93" s="6" t="str">
        <f>IF(OR(FS93&gt;0),CM4.1,"")</f>
        <v/>
      </c>
      <c r="AZ93" s="6" t="str">
        <f>IF(OR(FV93=$FV$2),CM4.2,"")</f>
        <v/>
      </c>
      <c r="BA93" s="38" t="str">
        <f>IF(OR(FZ93&gt;0,FT93=$FT$3),CM4.3,"")</f>
        <v/>
      </c>
      <c r="BB93" s="6" t="str">
        <f>IF(OR(FT93=$FT$3,FV93=$FV$3),CM5.1,"")</f>
        <v/>
      </c>
      <c r="BC93" s="6" t="str">
        <f>IF(OR(AND(FX93&gt;0,FQ93=$FQ$4), AND(FX93&gt;0,FQ93=$FQ$1)),CM5.2,"")</f>
        <v/>
      </c>
      <c r="BD93" s="6" t="str">
        <f>IF(OR(FZ93&gt;0),CM5.3,"")</f>
        <v/>
      </c>
      <c r="BE93" s="38" t="str">
        <f>IF(FU93=$FU$2,CM5.4,"")</f>
        <v/>
      </c>
      <c r="BF93" s="94" t="str">
        <f>IF(COUNTIF(AP93:BE93,"&lt;1")=16,"5",IF(COUNTIF(AP93:BA93,"&lt;1")=12,"4",IF(COUNTIF(AP93:AX93,"&lt;1")=9,"3",IF(COUNTIF(AP93:AS93,"&lt;1")=4,"2","1"))))</f>
        <v>2</v>
      </c>
      <c r="BG93" s="129">
        <f>IF(BF93="1",SUM(AP93:AS93)+1,IF(BF93="2",SUM(AT93:AX93)+2,IF(BF93="3",SUM(AY93:BA93)+3,IF(BF93="4",SUM(BB93:BE93)+4,5))))</f>
        <v>2</v>
      </c>
      <c r="BH93" s="5">
        <f>IF(OR(ER93=$ER$1,ER93=$ER$6,ER93=$ER$7,ER93=$ER$9,ES93&gt;0,EX93&gt;0,FD93&gt;0,FZ93&gt;0,EW93&gt;0,EY93&gt;0,EZ93&gt;0,EV93&gt;0,EU93&gt;0,FE93&gt;0,FF93&gt;0,FG93&gt;0,FI93&gt;0),SRM2.1,"")</f>
        <v>0.4</v>
      </c>
      <c r="BI93" s="5" t="str">
        <f>IF(OR(FD93&gt;0,FZ93&gt;0,ER93=$ER$7,EW93&gt;0,EX93&gt;0,EY93&gt;0,EZ93&gt;0,FE93&gt;0,FF93&gt;0,FG93&gt;0,FI93&gt;0),SRM2.2,"")</f>
        <v/>
      </c>
      <c r="BJ93" s="6" t="str">
        <f>IF(OR(FX93&gt;0,FZ93&gt;0),SRM2.3,"")</f>
        <v/>
      </c>
      <c r="BK93" s="6" t="str">
        <f>IF(OR(FF93&gt;0,FD93&gt;0,FE93&gt;0,FZ93&gt;0,FG93&gt;0,FI93&gt;0),SRM2.4,"")</f>
        <v/>
      </c>
      <c r="BL93" s="39" t="str">
        <f>IF(OR(FD93&gt;0,FZ93&gt;0,ER93=$ER$7,FE93&gt;0,FF93&gt;0,FG93&gt;0,FI93&gt;0,FP93&gt;0),SRM3.1,"")</f>
        <v/>
      </c>
      <c r="BM93" s="6" t="str">
        <f>IF(OR(FD93&gt;0,FZ93&gt;0,ER93=$ER$7,EW93=$EW$2,EW93=$EW$3,EW93=$EW$4,EX93&gt;0,EY93&gt;0,EZ93&gt;0,FE93&gt;0,FF93&gt;0,FG93&gt;0,FI93&gt;0),SRM3.2,"")</f>
        <v/>
      </c>
      <c r="BN93" s="6" t="str">
        <f>IF(OR(FP93&gt;0,FZ93&gt;0),SRM3.3,"")</f>
        <v/>
      </c>
      <c r="BO93" s="40" t="str">
        <f>IF(OR(FZ93&gt;1),SRM4.1,"")</f>
        <v/>
      </c>
      <c r="BP93" s="6" t="str">
        <f>IF(OR(ER93=$ER$8,ER93=$ER$9,EV93&gt;0,FQ93&gt;0,FR93&gt;0),SRM4.2,"")</f>
        <v/>
      </c>
      <c r="BQ93" s="6" t="str">
        <f>IF(OR(FW93&gt;0),SRM4.3,"")</f>
        <v/>
      </c>
      <c r="BR93" s="40" t="str">
        <f>IF(OR(GD93&gt;0,GE93&gt;0),SRM5.1,"")</f>
        <v/>
      </c>
      <c r="BS93" s="6" t="str">
        <f>IF(OR(ER93=$ER$8,ER93=$ER$9,FZ93&gt;0),SRM5.2,"")</f>
        <v/>
      </c>
      <c r="BT93" s="6" t="str">
        <f>IF(OR(ER93=$ER$8,ER93=$ER$9,FY93&gt;0,FZ93&gt;0),SRM5.3,"")</f>
        <v/>
      </c>
      <c r="BU93" s="94" t="str">
        <f>IF(COUNTIF(BH93:BT93,"&lt;1")=13,"5",IF(COUNTIF(BH93:BQ93,"&lt;1")=10,"4",IF(COUNTIF(BH93:BN93,"&lt;1")=7,"3",IF(COUNTIF(BH93:BK93,"&lt;1")=4,"2","1"))))</f>
        <v>1</v>
      </c>
      <c r="BV93" s="129">
        <f>IF(BU93="1",SUM(BH93:BK93)+1,IF(BU93="2",SUM(BL93:BN93)+2,IF(BU93="3",SUM(BO93:BQ93)+3,IF(BU93="4",SUM(BR93:BT93)+4,5))))</f>
        <v>1.4</v>
      </c>
      <c r="BW93" s="41" t="str">
        <f>IF(OR(EY93=$EY$1,EY93=$EY$4,EY93=$EY$5,EY93=$EY$6,EY93=$EY$7,EZ93&gt;0,FF93=$FF$1,FF93=$FF$2,FF93=$FF$5,FF93=$FF$6,FG93=$FG$1,FG93=$FG$2,FG93=$FG$5,FG93=$FG$6),LHR2.1,"")</f>
        <v/>
      </c>
      <c r="BX93" s="6" t="str">
        <f>IF(OR(FB93=$FB$1,FB93=$FB$2,FB93=$FB$5,FB93=$FB$6,EZ93&gt;0),LHR2.2,"")</f>
        <v/>
      </c>
      <c r="BY93" s="6" t="str">
        <f>IF(OR(EY93=$EY$1,EY93=$EY$4,EY93=$EY$5,EY93=$EY$6,EY93=$EY$7,EZ93&gt;0,FF93=$FF$1,FF93=$FF$2,FF93=$FF$5,FF93=$FF$6,FG93=$FG$1,FG93=$FG$2,FG93=$FG$5,FG93=$FG$6),LHR2.3,"")</f>
        <v/>
      </c>
      <c r="BZ93" s="6" t="str">
        <f>IF(OR(EY93=$EY$1,EY93=$EY$4,EY93=$EY$5,EY93=$EY$6,EY93=$EY$7,EZ93&gt;0,FF93=$FF$1,FF93=$FF$2,FF93=$FF$5,FF93=$FF$6,FG93=$FG$1,FG93=$FG$2,FG93=$FG$5,FG93=$FG$6),LHR2.4,"")</f>
        <v/>
      </c>
      <c r="CA93" s="40" t="str">
        <f>IF(OR(EY93=$EY$1,EY93=$EY$5,EY93=$EY$6,EY93=$EY$7,EZ93&gt;0,FF93=$FF$1,FF93=$FF$2,FF93=$FF$5,FF93=$FF$6,FG93=$FG$1,FG93=$FG$2,FG93=$FG$5,FG93=$FG$6),LHR3.1,"")</f>
        <v/>
      </c>
      <c r="CB93" s="6" t="str">
        <f>IF(OR(FB93=$FB$1,FB93=$FB$5,EZ93&gt;0),LHR3.2,"")</f>
        <v/>
      </c>
      <c r="CC93" s="6" t="str">
        <f>IF(OR(FB93=$FB$1,FB93=$FB$2,FB93=$FB$5,FB93=$FB$6,EZ93&gt;0),LHR3.3,"")</f>
        <v/>
      </c>
      <c r="CD93" s="6" t="str">
        <f>IF(OR(EZ93&gt;0,GA93=$GA$1,FF93=$FF$5,FF93=$FF$6,FF93=$FF$1,FF93=$FF$2,GA93=$GA$2,GA93=$GA$3,GA93=$GA$4),LHR3.4,"")</f>
        <v/>
      </c>
      <c r="CE93" s="6" t="str">
        <f>IF(OR(EZ93&gt;0,GB93=$GB$1,FG93=$FG$5,FG93=$FG$6,FG93=$FG$1,FG93=$FG$2,GB93=$GB$2,GB93=$GB$3,GB93=$GB$4),LHR3.5,"")</f>
        <v/>
      </c>
      <c r="CF93" s="6" t="str">
        <f>IF(OR(EY93=$EY$1,EY93=$EY$4,EY93=$EY$5,EY93=$EY$6,EY93=$EY$7,EZ93&gt;0),LHR3.6,"")</f>
        <v/>
      </c>
      <c r="CG93" s="6" t="str">
        <f>IF(OR(EZ93&gt;0,FC93=$FC$1,FC93=$FC$2,FC93=$FC$3,FC93=$FC$4),LHR3.7,"")</f>
        <v/>
      </c>
      <c r="CH93" s="6" t="str">
        <f>IF(OR(GD93=$GD$1,GD93=$GD$3,EZ93&gt;0),LHR3.8,"")</f>
        <v/>
      </c>
      <c r="CI93" s="6" t="str">
        <f>IF(OR(EZ93&gt;0,FF93=$FF$2,FF93=$FF$6,FE93=$FE$2,FE93=$FE$6,FI93=$FI$2,FI93=$FI$6,FG93=$FG$2,FG93=$FG$6),LHR3.9,"")</f>
        <v/>
      </c>
      <c r="CJ93" s="6" t="str">
        <f>IF(OR(EZ93&gt;0,FA93&gt;0),LHR3.10,"")</f>
        <v/>
      </c>
      <c r="CK93" s="40" t="str">
        <f>IF(OR(EY93=$EY$1,EY93=$EY$6,EY93=$EY$7,EZ93&gt;0,FF93=$FF$1,FF93=$FF$2,FF93=$FF$5,FF93=$FF$6,FG93=$FG$1,FG93=$FG$2,FG93=$FG$5,FG93=$FG$6),LHR4.1,"")</f>
        <v/>
      </c>
      <c r="CL93" s="6" t="str">
        <f>IF(OR(FB93=$FB$1,FB93=$FB$5,EZ93&gt;0),LHR4.2,"")</f>
        <v/>
      </c>
      <c r="CM93" s="6" t="str">
        <f>IF(OR(EZ93&gt;0,GA93=$GA$2,GA93=$GA$4),LHR4.3,"")</f>
        <v/>
      </c>
      <c r="CN93" s="6" t="str">
        <f>IF(OR(EZ93&gt;0,GB93=$GB$2,GB93=$GB$4),LHR4.4,"")</f>
        <v/>
      </c>
      <c r="CO93" s="6" t="str">
        <f>IF(OR(EZ93&gt;0,FC93=$FC$1,FC93=$FC$3,FC93=$FC$4),LHR4.5,"")</f>
        <v/>
      </c>
      <c r="CP93" s="6" t="str">
        <f>IF(OR(GE93=$GE$1,GE93=$GE$2,GE93=$GE$4,GE93=$GE$5),LHR4.6,"")</f>
        <v/>
      </c>
      <c r="CQ93" s="6" t="str">
        <f>IF(OR(EZ93&gt;0,FF93=$FF$2,FF93=$FF$6,FE93=$FE$2,FE93=$FE$6,FI93=$FI$2,FI93=$FI$6,FG93=$FG$2,FG93=$FG$6),LHR4.7,"")</f>
        <v/>
      </c>
      <c r="CR93" s="6" t="str">
        <f>IF(OR(EZ93&gt;0,FG93=$FG$1,FG93=$FG$2,FG93=$FG$5,FG93=$FG$6),LHR4.8,"")</f>
        <v/>
      </c>
      <c r="CS93" s="6" t="str">
        <f>IF(OR(FE93=$FE$1,FE93=$FE$2,FE93=$FE$5,FE93=$FE$6),LHR4.9,"")</f>
        <v/>
      </c>
      <c r="CT93" s="6" t="str">
        <f>IF(OR(FM93=$FM$1,FM93=$FM$3,EZ93&gt;0),LHR4.10,"")</f>
        <v/>
      </c>
      <c r="CU93" s="6" t="str">
        <f>IF(OR(GF93=$GF$2,GF93=$GF$6),LHR4.11,"")</f>
        <v/>
      </c>
      <c r="CV93" s="6" t="str">
        <f>IF(OR(EO93=$EO$1,EO93=$EO$3),LHR4.12,"")</f>
        <v/>
      </c>
      <c r="CW93" s="40" t="str">
        <f>IF(OR(EY93=$EY$1,EY93=$EY$7,EZ93&gt;0,FF93=$FF$1,FF93=$FF$2,FF93=$FF$5,FF93=$FF$6,FG93=$FG$1,FG93=$FG$2,FG93=$FG$5,FG93=$FG$6),LHR5.1,"")</f>
        <v/>
      </c>
      <c r="CX93" s="6" t="str">
        <f>IF(AND(FZ93&gt;0,OR(EY93=$EY$1,EY93=$EY$4,EY93=$EY$5,EY93=$EY$6,EY93=$EY$7)),LHR5.2,"")</f>
        <v/>
      </c>
      <c r="CY93" s="6" t="str">
        <f>IF(OR(EZ93&gt;0,FC93=$FC$1,FC93=$FC$4),LHR5.3,"")</f>
        <v/>
      </c>
      <c r="CZ93" s="6" t="str">
        <f>IF(OR(GE93=$GE$1,GE93=$GE$3,GE93=$GE$4,GE93=$GE$6),LHR5.4,"")</f>
        <v/>
      </c>
      <c r="DA93" s="6" t="str">
        <f>IF(OR(EZ93&gt;0,FF93=$FF$2,FF93=$FF$6,FE93=$FE$2,FE93=$FE$6,FI93=$FI$2,FI93=$FI$6,FG93=$FG$2,FG93=$FG$6),LHR5.5,"")</f>
        <v/>
      </c>
      <c r="DB93" s="6" t="str">
        <f>IF(OR(FG93=$FG$2,FG93=$FG$6),LHR5.6,"")</f>
        <v/>
      </c>
      <c r="DC93" s="6" t="str">
        <f>IF(OR(FI93=$FI$1,FI93=$FI$2,FI93=$FI$5,FI93=$FI$6,FY93&gt;0),LHR5.7,"")</f>
        <v/>
      </c>
      <c r="DD93" s="6" t="str">
        <f>IF(OR(GC93=$GC$1,GC93=$GC$2),LHR5.8,"")</f>
        <v/>
      </c>
      <c r="DE93" s="38">
        <f>IF(OR(GF93="",GF93=$GF$3,GF93=$GF$4,GF93=$GF$7,GF93=$GF$8),LHR5.9,"")</f>
        <v>0.05</v>
      </c>
      <c r="DF93" s="7" t="str">
        <f>IF(E93&lt;2009,"N/A",IF(COUNTIF(BW93:DE93,"&lt;1")=35,"5",IF(COUNTIF(BW93:CV93,"&lt;1")=26,"4",IF(COUNTIF(BW93:CJ93,"&lt;1")=14,"3",IF(COUNTIF(BW93:BZ93,"&lt;1")=4,"2","1")))))</f>
        <v>1</v>
      </c>
      <c r="DG93" s="129">
        <f>IF(DF93="N/A","N/A",IF(DF93="1",SUM(BW93:BZ93)+1,IF(DF93="2",SUM(CA93:CJ93)+2,IF(DF93="3",SUM(CK93:CV93)+3,IF(DF93="4",SUM(CW93:DE93)+4,5)))))</f>
        <v>1</v>
      </c>
      <c r="DH93" s="41" t="str">
        <f>IF(OR(EY93=$EY$1,EY93=$EY$8,EZ93&gt;0,FF93=$FF$1,FF93=$FF$2,FF93=$FF$7,FF93=$FF$8,FG93=$FG$1,FG93=$FG$2,FG93=$FG$7,FG93=$FG$8),ES2.1,"")</f>
        <v/>
      </c>
      <c r="DI93" s="6" t="str">
        <f>IF(OR(FB93=$FB$1,FB93=$FB$2,FB93=$FB$7,FB93=$FB$8,EZ93&gt;0),ES2.2,"")</f>
        <v/>
      </c>
      <c r="DJ93" s="6" t="str">
        <f>IF(OR(EY93=$EY$1,EY93=$EY$8,EZ93&gt;0,FF93=$FF$1,FF93=$FF$2,FF93=$FF$7,FF93=$FF$8,FG93=$FG$1,FG93=$FG$2,FG93=$FG$7,FG93=$FG$8),ES2.3,"")</f>
        <v/>
      </c>
      <c r="DK93" s="6" t="str">
        <f>IF(OR(EY93=$EY$1,EY93=$EY$8,EZ93&gt;0,FF93=$FF$1,FF93=$FF$2,FF93=$FF$7,FF93=$FF$8,FG93=$FG$1,FG93=$FG$2,FG93=$FG$7,FG93=$FG$8),ES2.4,"")</f>
        <v/>
      </c>
      <c r="DL93" s="40" t="str">
        <f>IF(OR(FB93=$FB$1,FB93=$FB$7,EZ93&gt;0),ES3.1,"")</f>
        <v/>
      </c>
      <c r="DM93" s="6" t="str">
        <f>IF(OR(FB93=$FB$1,FB93=$FB$2,FB93=$FB$7,FB93=$FB$8,EZ93&gt;0),ES3.2,"")</f>
        <v/>
      </c>
      <c r="DN93" s="6" t="str">
        <f>IF(OR(EZ93&gt;0,FF93=$FF$1,FF93=$FF$2,FF93=$FF$7,FF93=$FF$8,GA93=$GA$1,GA93=$GA$2,GA93=$GA$5,GA93=$GA$6),ES3.3,"")</f>
        <v/>
      </c>
      <c r="DO93" s="6" t="str">
        <f>IF(OR(EZ93&gt;0,FG93=$FG$1,FG93=$FG$2,FG93=$FG$7,FG93=$FG$8,GB93=$GB$1,GB93=$GB$2,GB93=$GB$5,GB93=$GB$6),ES3.4,"")</f>
        <v/>
      </c>
      <c r="DP93" s="6" t="str">
        <f>IF(OR(EY93=$EY$1,EY93=$EY$8,EZ93&gt;0),ES3.5,"")</f>
        <v/>
      </c>
      <c r="DQ93" s="6" t="str">
        <f>IF(OR(EZ93&gt;0,FC93=$FC$1,FC93=$FC$5),ES3.6,"")</f>
        <v/>
      </c>
      <c r="DR93" s="6" t="str">
        <f>IF(OR(GD93=$GD$1,GD93=$GD$4,EZ93&gt;0),ES3.7,"")</f>
        <v/>
      </c>
      <c r="DS93" s="6" t="str">
        <f>IF(OR(EZ93&gt;0,FF93=$FF$2,FF93=$FF$8,FE93=$FE$2,FE93=$FE$8,FI93=$FI$2,FI93=$FI$8,FG93=$FG$2,FG93=$FG$8),ES3.8,"")</f>
        <v/>
      </c>
      <c r="DT93" s="6" t="str">
        <f>IF(OR(EZ93&gt;0),ES3.9,"")</f>
        <v/>
      </c>
      <c r="DU93" s="40" t="str">
        <f>IF(OR(FB93=$FB$1,FB93=$FB$7,EZ93&gt;0),ES4.1,"")</f>
        <v/>
      </c>
      <c r="DV93" s="6" t="str">
        <f>IF(OR(EZ93&gt;0,GA93=$GA$2,GA93=$GA$6),ES4.2,"")</f>
        <v/>
      </c>
      <c r="DW93" s="6" t="str">
        <f>IF(OR(EZ93&gt;0,GB93=$GB$2,GB93=$GB$6),ES4.3,"")</f>
        <v/>
      </c>
      <c r="DX93" s="6" t="str">
        <f>IF(OR(GE93=$GE$1,GE93=$GE$2,GE93=$GE$7,GE93=$GE$8),ES4.4,"")</f>
        <v/>
      </c>
      <c r="DY93" s="6" t="str">
        <f>IF(OR(EZ93&gt;0,FF93=$FF$2,FF93=$FF$8,FE93=$FE$2,FE93=$FE$8,FI93=$FI$2,FI93=$FI$8,FG93=$FG$2,FG93=$FG$8),ES4.5,"")</f>
        <v/>
      </c>
      <c r="DZ93" s="6" t="str">
        <f>IF(OR(EZ93&gt;0,FG93=$FG$1,FG93=$FG$2,FG93=$FG$7,FG93=$FG$8),ES4.6,"")</f>
        <v/>
      </c>
      <c r="EA93" s="6" t="str">
        <f>IF(OR(FE93=$FE$1,FE93=$FE$2,FE93=$FE$7,FE93=$FE$8),ES4.7,"")</f>
        <v/>
      </c>
      <c r="EB93" s="6" t="str">
        <f>IF(OR(FM93=$FM$1,FM93=$FM$4,EZ93&gt;0),ES4.8,"")</f>
        <v/>
      </c>
      <c r="EC93" s="6" t="str">
        <f>IF(OR(GF93=$GF$2,GF93=$GF$8),ES4.9,"")</f>
        <v/>
      </c>
      <c r="ED93" s="6" t="str">
        <f>IF(OR(EO93=$EO$1,EO93=$EO$3),ES4.10,"")</f>
        <v/>
      </c>
      <c r="EE93" s="40" t="str">
        <f>IF(OR(AND(FZ93&gt;0,EY93=$EY$1), AND(FZ93&gt;0,EY93=$EY$8)),ES5.1,"")</f>
        <v/>
      </c>
      <c r="EF93" s="6" t="str">
        <f>IF(OR(GE93=$GE$1,GE93=$GE$3,GE93=$GE$7,GE93=$GE$9),ES5.2,"")</f>
        <v/>
      </c>
      <c r="EG93" s="6" t="str">
        <f>IF(OR(EZ93&gt;0,FF93=$FF$2,FF93=$FF$8,FE93=$FE$2,FE93=$FE$8,FI93=$FI$2,FI93=$FI$8,FG93=$FG$2,FG93=$FG$8),ES5.3,"")</f>
        <v/>
      </c>
      <c r="EH93" s="6" t="str">
        <f>IF(OR(FG93=$FG$2,FG93=$FG$8),ES5.4,"")</f>
        <v/>
      </c>
      <c r="EI93" s="6" t="str">
        <f>IF(OR(FI93=$FI$1,FI93=$FI$2,FI93=$FI$7,FI93=$FI$8,FY93&gt;0),ES5.5,"")</f>
        <v/>
      </c>
      <c r="EJ93" s="6" t="str">
        <f>IF(OR(GC93=$GC$1,GC93=$GC$3),ES5.6,"")</f>
        <v/>
      </c>
      <c r="EK93" s="38">
        <f>IF(OR(GF93="",GF93=$GF$3,GF93=$GF$4,GF93=$GF$5,GF93=$GF$6),ES5.7,"")</f>
        <v>0.1</v>
      </c>
      <c r="EL93" s="104" t="str">
        <f>IF(E93&lt;2010,"N/A",IF(COUNTIF(DH93:EK93,"&lt;1")=30,"5",IF(COUNTIF(DH93:ED93,"&lt;1")=23,"4",IF(COUNTIF(DH93:DT93,"&lt;1")=13,"3",IF(COUNTIF(DH93:DK93,"&lt;1")=4,"2","1")))))</f>
        <v>1</v>
      </c>
      <c r="EM93" s="129">
        <f>IF(EL93="N/A","N/A",IF(EL93="1",SUM(DH93:DK93)+1,IF(EL93="2",SUM(DL93:DT93)+2,IF(EL93="3",SUM(DU93:ED93)+3,IF(EL93="4",SUM(EE93:EK93)+4,5)))))</f>
        <v>1</v>
      </c>
      <c r="EN93" s="1"/>
      <c r="EO93" s="43"/>
      <c r="EP93" s="1"/>
      <c r="EQ93" s="1"/>
      <c r="ER93" s="43"/>
      <c r="ES93" s="1" t="s">
        <v>23</v>
      </c>
      <c r="ET93" s="1"/>
      <c r="EV93" s="44"/>
      <c r="FC93" s="44"/>
      <c r="FE93" s="1"/>
      <c r="FI93" s="44"/>
      <c r="FK93" s="1"/>
      <c r="FL93" s="1"/>
      <c r="FM93" s="1"/>
      <c r="FN93" s="1"/>
      <c r="FO93" s="1"/>
      <c r="FT93" s="1"/>
      <c r="FU93" s="1"/>
      <c r="FX93" s="44"/>
      <c r="FY93" s="1"/>
      <c r="FZ93" s="44"/>
      <c r="GA93" s="43"/>
      <c r="GB93" s="1"/>
      <c r="GC93" s="44"/>
      <c r="GF93" s="45"/>
      <c r="GG93" s="74"/>
      <c r="GH93" s="42">
        <f>COUNTIF(EO93:GF93,"*")</f>
        <v>1</v>
      </c>
    </row>
    <row r="94" spans="1:190" s="42" customFormat="1" x14ac:dyDescent="0.25">
      <c r="A94" s="42" t="str">
        <f>VLOOKUP(C94,Sheet1!$A$1:$B$65,2,)</f>
        <v>HS</v>
      </c>
      <c r="B94" s="46" t="s">
        <v>375</v>
      </c>
      <c r="C94" s="47" t="s">
        <v>376</v>
      </c>
      <c r="D94" s="47"/>
      <c r="E94" s="60">
        <v>2013</v>
      </c>
      <c r="F94" s="5">
        <f>IF(OR(ER94=$ER$1,ER94=$ER$2,ER94=$ER$3,ER94=$ER$6,ER94=$ER$7,ES94&gt;0,EW94&gt;0,EY94&gt;0,EU94&gt;0,EZ94&gt;0,FD94&gt;0,FF94&gt;0,FG94&gt;0,FI94&gt;0,FE94&gt;0),SM_2.1,"")</f>
        <v>0.2</v>
      </c>
      <c r="G94" s="5">
        <f>IF(OR(EO94=$EO$4,EQ94&gt;0,ER94=$ER$1, ER94=$ER$2,ER94=$ER$3,ER94=$ER$4,ES94&gt;0,EV94&gt;0,EZ94&gt;0,FD94&gt;0,FF94&gt;0,FG94&gt;0,FI94&gt;0,FE94&gt;0),SM_2.2,"")</f>
        <v>0.35</v>
      </c>
      <c r="H94" s="6">
        <f>IF(OR(EO94&gt;0,EP94&gt;0,EQ94&gt;0,ER94=$ER$1,ER94=$ER$2,ER94=$ER$3,ER94=$ER$4,ER94=$ER$6,ER94=$ER$7,ES94&gt;0,ET94&gt;0,EV94&gt;0,EZ94&gt;0,FD94&gt;0,FF94&gt;0,FG94&gt;0,FI94&gt;0,FE94&gt;0),SM_2.3,"")</f>
        <v>0.3</v>
      </c>
      <c r="I94" s="38">
        <f>IF(OR(ER94=$ER$1,ER94=$ER$2,ER94=$ER$3,ER94=$ER$6,ER94=$ER$7,ES94&gt;0,EW94=$EW$2,EW94=$EW$3,EW94=$EW$4,EY94&gt;0,EU94&gt;0,EZ94&gt;0,FD94&gt;0,FF94&gt;0,FG94&gt;0,FI94&gt;0,FE94&gt;0),SM_2.4,"")</f>
        <v>0.15</v>
      </c>
      <c r="J94" s="6">
        <f>IF(OR(ER94=$ER$3,EW94=$EW$2,EW94=$EW$3,EW94=$EW$4,EY94&gt;0,EU94&gt;0,EZ94&gt;0,FD94&gt;0,FF94&gt;0,FG94&gt;0,FI94&gt;0,FE94&gt;0),SM_3.1,"")</f>
        <v>0.3</v>
      </c>
      <c r="K94" s="6">
        <f>IF(OR(EZ94&gt;0,FD94&gt;0,FF94&gt;0,FG94&gt;0,FI94&gt;0,FE94&gt;0),SM_3.2,"")</f>
        <v>0.3</v>
      </c>
      <c r="L94" s="38">
        <f>IF(OR(ER94=$ER$1,ER94=$ER$3,ER94=$ER$6,ER94=$ER$7,EV94&gt;0,EW94=$EW$2,EW94=$EW$3,EW94=$EW$4,EY94&gt;0,EU94&gt;0,EZ94&gt;0,FD94&gt;0,FF94&gt;0,FG94&gt;0,FI94&gt;0,FE94&gt;0),SM_3.3,"")</f>
        <v>0.4</v>
      </c>
      <c r="M94" s="6">
        <f>IF(OR(ES94&gt;0,EU94&gt;1),SM_4.1,"")</f>
        <v>0.2</v>
      </c>
      <c r="N94" s="6">
        <f>IF(OR(EZ94&gt;0,FD94=$FD$2,FF94=$FF$2,FF94=$FF$4,FF94=$FF$6,FF94=$FF$8,FG94&gt;0,FI94&gt;0,FE94&gt;0),SM_4.2,"")</f>
        <v>0.2</v>
      </c>
      <c r="O94" s="6">
        <f>IF(OR(EZ94&gt;0,FD94=$FD$2,FE94=$FE$2,FE94=$FE$4,FE94=$FE$6,FE94=$FE$8,FF94=$FF$2,FF94=$FF$4,FF94=$FF$6,FF94=$FF$8,FG94=$FG$2,FG94=$FG$4,FG94=$FG$6,FG94=$FG$8,FI94=$FI$2,FI94=$FI$4,FI94=$FI$6,FI94=$FI$8),SM_4.3,"")</f>
        <v>0.2</v>
      </c>
      <c r="P94" s="6" t="str">
        <f>IF(OR(FD94&gt;0,FI94&gt;0),SM_4.4,"")</f>
        <v/>
      </c>
      <c r="Q94" s="38" t="str">
        <f>IF(OR(FQ94=$FQ$2,FQ94=$FQ$1),SM_4.5,"")</f>
        <v/>
      </c>
      <c r="R94" s="6">
        <f>IF(OR(ET94&gt;0),SM_5.1,"")</f>
        <v>0.3</v>
      </c>
      <c r="S94" s="6">
        <f>IF(OR(FB94&gt;0),SM_5.2,"")</f>
        <v>0.2</v>
      </c>
      <c r="T94" s="6" t="str">
        <f>IF(OR(FR94=$FR$1,FR94=$FR$2),SM_5.3,"")</f>
        <v/>
      </c>
      <c r="U94" s="38" t="str">
        <f>IF(OR(FY94&gt;0),SM_5.4,"")</f>
        <v/>
      </c>
      <c r="V94" s="94" t="str">
        <f>IF(COUNTIF(F94:U94,"&lt;1")=16,"5",IF(COUNTIF(F94:Q94,"&lt;1")=12,"4",IF(COUNTIF(F94:L94,"&lt;1")=7,"3",IF(COUNTIF(F94:I94,"&lt;1")=4,"2","1"))))</f>
        <v>3</v>
      </c>
      <c r="W94" s="129">
        <f>IF(V94="1",SUM(F94:I94)+1,IF(V94="2",SUM(J94:L94)+2,IF(V94="3",SUM(M94:Q94)+3,IF(V94="4",SUM(R94:U94)+4,5))))</f>
        <v>3.6</v>
      </c>
      <c r="X94" s="5">
        <f>IF(OR(EO94&gt;0,EP94&gt;0,EQ94&gt;0,ER94=$ER$1,ER94=$ER$2,ER94=$ER$3,ER94=$ER$4,ER94=$ER$6,ER94=$ER$7,ER94=$ER$8,ES94&gt;0,ET94&gt;0,EV94&gt;0,EZ94&gt;0,FD94&gt;0,FF94&gt;0,FG94&gt;0,FI94&gt;0,FE94&gt;0),SS_2.1,"")</f>
        <v>0.2</v>
      </c>
      <c r="Y94" s="5">
        <f>IF(OR(EO94=$EO$1,ER94=$ER$1,ER94=$ER$6,ER94=$ER$7,ER94=$ER$8,FJ94&gt;0),SS_2.2,"")</f>
        <v>0.3</v>
      </c>
      <c r="Z94" s="38">
        <f>IF(OR(FJ94&gt;0,FO94&gt;0),SS_2.3,"")</f>
        <v>0.5</v>
      </c>
      <c r="AA94" s="5">
        <f>IF(OR(FN94&gt;0,FJ94=$FJ$2,FJ94=$FJ$3),SS_3.1,"")</f>
        <v>0.2</v>
      </c>
      <c r="AB94" s="6" t="str">
        <f>IF(OR(FK94&gt;0),SS_3.2,"")</f>
        <v/>
      </c>
      <c r="AC94" s="38">
        <f>IF(OR(ES94&gt;0,ER94=$ER$1,ER94=$ER$4,ER94=$ER$8,FL94&gt;0),SS_3.3,"")</f>
        <v>0.4</v>
      </c>
      <c r="AD94" s="6" t="str">
        <f>IF(AND(FK94&gt;0,FJ94=$FJ$2,FJ94=$FJ$3),SS_4.1,"")</f>
        <v/>
      </c>
      <c r="AE94" s="6">
        <f>IF(OR(FJ94=$FJ$2,FJ94=$FJ$3,EZ94&gt;0,FN94&gt;0),SS_4.2,"")</f>
        <v>0.2</v>
      </c>
      <c r="AF94" s="6">
        <f>IF(OR(EU94&gt;0,EW94=$EW$2,EW94=$EW$3,EW94=$EW$4,EY94&gt;0,EZ94&gt;0),SS_4.3,"")</f>
        <v>0.2</v>
      </c>
      <c r="AG94" s="6">
        <f>IF(OR(FJ94=$FJ$3,FQ94&gt;0,EZ94&gt;0),SS_4.4,"")</f>
        <v>0.1</v>
      </c>
      <c r="AH94" s="6">
        <f>IF(OR(FE94&gt;0,FF94&gt;0,FG94&gt;0,FD94&gt;0,EZ94&gt;0,FI94&gt;0),SS_4.5,"")</f>
        <v>0.2</v>
      </c>
      <c r="AI94" s="38">
        <f>IF(OR(EV94&gt;0,FZ94&gt;0,FH94&gt;0,FD94&gt;0,FI94&gt;0),SS_4.6,"")</f>
        <v>0.2</v>
      </c>
      <c r="AJ94" s="5" t="str">
        <f>IF(OR(FK94=$FK$3,FZ94=$FZ$1),SS_5.1,"")</f>
        <v/>
      </c>
      <c r="AK94" s="6">
        <f>IF(OR(FZ94=$FZ$1,FZ94=$FZ$2,FZ94=$FZ$4,FZ94=$FZ$5,FZ94=$FZ$7),SS_5.2,"")</f>
        <v>0.35</v>
      </c>
      <c r="AL94" s="6" t="str">
        <f>IF(OR(FZ94=$FZ$4,FY94&gt;0,ER94=$ER$8),SS_5.3,"")</f>
        <v/>
      </c>
      <c r="AM94" s="6" t="str">
        <f>IF(FP94&gt;0,SS_5.4,"")</f>
        <v/>
      </c>
      <c r="AN94" s="94" t="str">
        <f>IF(COUNTIF(X94:AM94,"&lt;1")=16,"5",IF(COUNTIF(X94:AI94,"&lt;1")=12,"4",IF(COUNTIF(X94:AC94,"&lt;1")=6,"3",IF(COUNTIF(X94:Z94,"&lt;1")=3,"2","1"))))</f>
        <v>2</v>
      </c>
      <c r="AO94" s="129">
        <f>IF(AN94="1",SUM(X94:Z94)+1,IF(AN94="2",SUM(AA94:AC94)+2,IF(AN94="3",SUM(AD94:AI94)+3,IF(AN94="4",SUM(AJ94:AM94)+4,5))))</f>
        <v>2.6</v>
      </c>
      <c r="AP94" s="5">
        <f>IF(OR(ES94&gt;0,ER94=$ER$1,EO94&gt;0,EP94&gt;0,EQ94&gt;0,EU94&gt;0,EV94&gt;0,FV94&gt;0,FD94&gt;0),CM2.1,"")</f>
        <v>0.25</v>
      </c>
      <c r="AQ94" s="6">
        <f>IF(OR(ES94&gt;0,ER94=$ER$1,ER94=$ER$5,ER94=$ER$3,ER94=$ER$8,ER94=$ER$9,FS94=$FS$3,FS94=$FS$4),CM2.2,"")</f>
        <v>0.25</v>
      </c>
      <c r="AR94" s="6">
        <f>IF(OR(ES94&gt;0,ER94&gt;0,FV94&gt;0),CM2.3,"")</f>
        <v>0.25</v>
      </c>
      <c r="AS94" s="38">
        <f>IF(OR(ES94&gt;0,ER94=$ER$1,ER94=$ER$3,ER94=$ER$8,ER94=$ER$9,FT94&gt;0),CM2.4,"")</f>
        <v>0.25</v>
      </c>
      <c r="AT94" s="6" t="str">
        <f>IF(OR(FS94&gt;0),CM3.1,"")</f>
        <v/>
      </c>
      <c r="AU94" s="6" t="str">
        <f>IF(ER94=$ER$9,CM3.2,"")</f>
        <v/>
      </c>
      <c r="AV94" s="6" t="str">
        <f>IF(OR(FS94=$FS$3,FS94=$FS$4),CM3.3,"")</f>
        <v/>
      </c>
      <c r="AW94" s="6" t="str">
        <f>IF(OR(FQ94=$FQ$1,FQ94=$FQ$4,FR94=$FR$1,FR94=$FR$4),CM3.4,"")</f>
        <v/>
      </c>
      <c r="AX94" s="38" t="str">
        <f>IF(OR(FZ94=$FZ$1,FZ94=$FZ$2,FT94=$FT$3,FT94=$FT$2),CM3.5,"")</f>
        <v/>
      </c>
      <c r="AY94" s="6" t="str">
        <f>IF(OR(FS94&gt;0),CM4.1,"")</f>
        <v/>
      </c>
      <c r="AZ94" s="6" t="str">
        <f>IF(OR(FV94=$FV$2),CM4.2,"")</f>
        <v/>
      </c>
      <c r="BA94" s="38">
        <f>IF(OR(FZ94&gt;0,FT94=$FT$3),CM4.3,"")</f>
        <v>0.2</v>
      </c>
      <c r="BB94" s="6" t="str">
        <f>IF(OR(FT94=$FT$3,FV94=$FV$3),CM5.1,"")</f>
        <v/>
      </c>
      <c r="BC94" s="6" t="str">
        <f>IF(OR(AND(FX94&gt;0,FQ94=$FQ$4), AND(FX94&gt;0,FQ94=$FQ$1)),CM5.2,"")</f>
        <v/>
      </c>
      <c r="BD94" s="6">
        <f>IF(OR(FZ94&gt;0),CM5.3,"")</f>
        <v>0.25</v>
      </c>
      <c r="BE94" s="38" t="str">
        <f>IF(FU94=$FU$2,CM5.4,"")</f>
        <v/>
      </c>
      <c r="BF94" s="94" t="str">
        <f>IF(COUNTIF(AP94:BE94,"&lt;1")=16,"5",IF(COUNTIF(AP94:BA94,"&lt;1")=12,"4",IF(COUNTIF(AP94:AX94,"&lt;1")=9,"3",IF(COUNTIF(AP94:AS94,"&lt;1")=4,"2","1"))))</f>
        <v>2</v>
      </c>
      <c r="BG94" s="129">
        <f>IF(BF94="1",SUM(AP94:AS94)+1,IF(BF94="2",SUM(AT94:AX94)+2,IF(BF94="3",SUM(AY94:BA94)+3,IF(BF94="4",SUM(BB94:BE94)+4,5))))</f>
        <v>2</v>
      </c>
      <c r="BH94" s="5">
        <f>IF(OR(ER94=$ER$1,ER94=$ER$6,ER94=$ER$7,ER94=$ER$9,ES94&gt;0,EX94&gt;0,FD94&gt;0,FZ94&gt;0,EW94&gt;0,EY94&gt;0,EZ94&gt;0,EV94&gt;0,EU94&gt;0,FE94&gt;0,FF94&gt;0,FG94&gt;0,FI94&gt;0),SRM2.1,"")</f>
        <v>0.4</v>
      </c>
      <c r="BI94" s="5">
        <f>IF(OR(FD94&gt;0,FZ94&gt;0,ER94=$ER$7,EW94&gt;0,EX94&gt;0,EY94&gt;0,EZ94&gt;0,FE94&gt;0,FF94&gt;0,FG94&gt;0,FI94&gt;0),SRM2.2,"")</f>
        <v>0.4</v>
      </c>
      <c r="BJ94" s="6">
        <f>IF(OR(FX94&gt;0,FZ94&gt;0),SRM2.3,"")</f>
        <v>0</v>
      </c>
      <c r="BK94" s="6">
        <f>IF(OR(FF94&gt;0,FD94&gt;0,FE94&gt;0,FZ94&gt;0,FG94&gt;0,FI94&gt;0),SRM2.4,"")</f>
        <v>0.2</v>
      </c>
      <c r="BL94" s="39">
        <f>IF(OR(FD94&gt;0,FZ94&gt;0,ER94=$ER$7,FE94&gt;0,FF94&gt;0,FG94&gt;0,FI94&gt;0,FP94&gt;0),SRM3.1,"")</f>
        <v>0.4</v>
      </c>
      <c r="BM94" s="6">
        <f>IF(OR(FD94&gt;0,FZ94&gt;0,ER94=$ER$7,EW94=$EW$2,EW94=$EW$3,EW94=$EW$4,EX94&gt;0,EY94&gt;0,EZ94&gt;0,FE94&gt;0,FF94&gt;0,FG94&gt;0,FI94&gt;0),SRM3.2,"")</f>
        <v>0.5</v>
      </c>
      <c r="BN94" s="6">
        <f>IF(OR(FP94&gt;0,FZ94&gt;0),SRM3.3,"")</f>
        <v>0.1</v>
      </c>
      <c r="BO94" s="40">
        <f>IF(OR(FZ94&gt;1),SRM4.1,"")</f>
        <v>0.4</v>
      </c>
      <c r="BP94" s="6">
        <f>IF(OR(ER94=$ER$8,ER94=$ER$9,EV94&gt;0,FQ94&gt;0,FR94&gt;0),SRM4.2,"")</f>
        <v>0.4</v>
      </c>
      <c r="BQ94" s="6" t="str">
        <f>IF(OR(FW94&gt;0),SRM4.3,"")</f>
        <v/>
      </c>
      <c r="BR94" s="40">
        <f>IF(OR(GD94&gt;0,GE94&gt;0),SRM5.1,"")</f>
        <v>0.4</v>
      </c>
      <c r="BS94" s="6">
        <f>IF(OR(ER94=$ER$8,ER94=$ER$9,FZ94&gt;0),SRM5.2,"")</f>
        <v>0.4</v>
      </c>
      <c r="BT94" s="6">
        <f>IF(OR(ER94=$ER$8,ER94=$ER$9,FY94&gt;0,FZ94&gt;0),SRM5.3,"")</f>
        <v>0.2</v>
      </c>
      <c r="BU94" s="94" t="str">
        <f>IF(COUNTIF(BH94:BT94,"&lt;1")=13,"5",IF(COUNTIF(BH94:BQ94,"&lt;1")=10,"4",IF(COUNTIF(BH94:BN94,"&lt;1")=7,"3",IF(COUNTIF(BH94:BK94,"&lt;1")=4,"2","1"))))</f>
        <v>3</v>
      </c>
      <c r="BV94" s="129">
        <f>IF(BU94="1",SUM(BH94:BK94)+1,IF(BU94="2",SUM(BL94:BN94)+2,IF(BU94="3",SUM(BO94:BQ94)+3,IF(BU94="4",SUM(BR94:BT94)+4,5))))</f>
        <v>3.8</v>
      </c>
      <c r="BW94" s="41">
        <f>IF(OR(EY94=$EY$1,EY94=$EY$4,EY94=$EY$5,EY94=$EY$6,EY94=$EY$7,EZ94&gt;0,FF94=$FF$1,FF94=$FF$2,FF94=$FF$5,FF94=$FF$6,FG94=$FG$1,FG94=$FG$2,FG94=$FG$5,FG94=$FG$6),LHR2.1,"")</f>
        <v>0.4</v>
      </c>
      <c r="BX94" s="6">
        <f>IF(OR(FB94=$FB$1,FB94=$FB$2,FB94=$FB$5,FB94=$FB$6,EZ94&gt;0),LHR2.2,"")</f>
        <v>0.1</v>
      </c>
      <c r="BY94" s="6">
        <f>IF(OR(EY94=$EY$1,EY94=$EY$4,EY94=$EY$5,EY94=$EY$6,EY94=$EY$7,EZ94&gt;0,FF94=$FF$1,FF94=$FF$2,FF94=$FF$5,FF94=$FF$6,FG94=$FG$1,FG94=$FG$2,FG94=$FG$5,FG94=$FG$6),LHR2.3,"")</f>
        <v>0.25</v>
      </c>
      <c r="BZ94" s="6">
        <f>IF(OR(EY94=$EY$1,EY94=$EY$4,EY94=$EY$5,EY94=$EY$6,EY94=$EY$7,EZ94&gt;0,FF94=$FF$1,FF94=$FF$2,FF94=$FF$5,FF94=$FF$6,FG94=$FG$1,FG94=$FG$2,FG94=$FG$5,FG94=$FG$6),LHR2.4,"")</f>
        <v>0.25</v>
      </c>
      <c r="CA94" s="40">
        <f>IF(OR(EY94=$EY$1,EY94=$EY$5,EY94=$EY$6,EY94=$EY$7,EZ94&gt;0,FF94=$FF$1,FF94=$FF$2,FF94=$FF$5,FF94=$FF$6,FG94=$FG$1,FG94=$FG$2,FG94=$FG$5,FG94=$FG$6),LHR3.1,"")</f>
        <v>0.25</v>
      </c>
      <c r="CB94" s="6">
        <f>IF(OR(FB94=$FB$1,FB94=$FB$5,EZ94&gt;0),LHR3.2,"")</f>
        <v>0.1</v>
      </c>
      <c r="CC94" s="6">
        <f>IF(OR(FB94=$FB$1,FB94=$FB$2,FB94=$FB$5,FB94=$FB$6,EZ94&gt;0),LHR3.3,"")</f>
        <v>0.15</v>
      </c>
      <c r="CD94" s="6">
        <f>IF(OR(EZ94&gt;0,GA94=$GA$1,FF94=$FF$5,FF94=$FF$6,FF94=$FF$1,FF94=$FF$2,GA94=$GA$2,GA94=$GA$3,GA94=$GA$4),LHR3.4,"")</f>
        <v>0.05</v>
      </c>
      <c r="CE94" s="6" t="str">
        <f>IF(OR(EZ94&gt;0,GB94=$GB$1,FG94=$FG$5,FG94=$FG$6,FG94=$FG$1,FG94=$FG$2,GB94=$GB$2,GB94=$GB$3,GB94=$GB$4),LHR3.5,"")</f>
        <v/>
      </c>
      <c r="CF94" s="6">
        <f>IF(OR(EY94=$EY$1,EY94=$EY$4,EY94=$EY$5,EY94=$EY$6,EY94=$EY$7,EZ94&gt;0),LHR3.6,"")</f>
        <v>0.05</v>
      </c>
      <c r="CG94" s="6">
        <f>IF(OR(EZ94&gt;0,FC94=$FC$1,FC94=$FC$2,FC94=$FC$3,FC94=$FC$4),LHR3.7,"")</f>
        <v>0.05</v>
      </c>
      <c r="CH94" s="6">
        <f>IF(OR(GD94=$GD$1,GD94=$GD$3,EZ94&gt;0),LHR3.8,"")</f>
        <v>0.05</v>
      </c>
      <c r="CI94" s="6" t="str">
        <f>IF(OR(EZ94&gt;0,FF94=$FF$2,FF94=$FF$6,FE94=$FE$2,FE94=$FE$6,FI94=$FI$2,FI94=$FI$6,FG94=$FG$2,FG94=$FG$6),LHR3.9,"")</f>
        <v/>
      </c>
      <c r="CJ94" s="6" t="str">
        <f>IF(OR(EZ94&gt;0,FA94&gt;0),LHR3.10,"")</f>
        <v/>
      </c>
      <c r="CK94" s="40">
        <f>IF(OR(EY94=$EY$1,EY94=$EY$6,EY94=$EY$7,EZ94&gt;0,FF94=$FF$1,FF94=$FF$2,FF94=$FF$5,FF94=$FF$6,FG94=$FG$1,FG94=$FG$2,FG94=$FG$5,FG94=$FG$6),LHR4.1,"")</f>
        <v>0.15</v>
      </c>
      <c r="CL94" s="6">
        <f>IF(OR(FB94=$FB$1,FB94=$FB$5,EZ94&gt;0),LHR4.2,"")</f>
        <v>0.15</v>
      </c>
      <c r="CM94" s="6" t="str">
        <f>IF(OR(EZ94&gt;0,GA94=$GA$2,GA94=$GA$4),LHR4.3,"")</f>
        <v/>
      </c>
      <c r="CN94" s="6" t="str">
        <f>IF(OR(EZ94&gt;0,GB94=$GB$2,GB94=$GB$4),LHR4.4,"")</f>
        <v/>
      </c>
      <c r="CO94" s="6">
        <f>IF(OR(EZ94&gt;0,FC94=$FC$1,FC94=$FC$3,FC94=$FC$4),LHR4.5,"")</f>
        <v>0.1</v>
      </c>
      <c r="CP94" s="6" t="str">
        <f>IF(OR(GE94=$GE$1,GE94=$GE$2,GE94=$GE$4,GE94=$GE$5),LHR4.6,"")</f>
        <v/>
      </c>
      <c r="CQ94" s="6" t="str">
        <f>IF(OR(EZ94&gt;0,FF94=$FF$2,FF94=$FF$6,FE94=$FE$2,FE94=$FE$6,FI94=$FI$2,FI94=$FI$6,FG94=$FG$2,FG94=$FG$6),LHR4.7,"")</f>
        <v/>
      </c>
      <c r="CR94" s="6" t="str">
        <f>IF(OR(EZ94&gt;0,FG94=$FG$1,FG94=$FG$2,FG94=$FG$5,FG94=$FG$6),LHR4.8,"")</f>
        <v/>
      </c>
      <c r="CS94" s="6">
        <f>IF(OR(FE94=$FE$1,FE94=$FE$2,FE94=$FE$5,FE94=$FE$6),LHR4.9,"")</f>
        <v>0.1</v>
      </c>
      <c r="CT94" s="6" t="str">
        <f>IF(OR(FM94=$FM$1,FM94=$FM$3,EZ94&gt;0),LHR4.10,"")</f>
        <v/>
      </c>
      <c r="CU94" s="6" t="str">
        <f>IF(OR(GF94=$GF$2,GF94=$GF$6),LHR4.11,"")</f>
        <v/>
      </c>
      <c r="CV94" s="6" t="str">
        <f>IF(OR(EO94=$EO$1,EO94=$EO$3),LHR4.12,"")</f>
        <v/>
      </c>
      <c r="CW94" s="40">
        <f>IF(OR(EY94=$EY$1,EY94=$EY$7,EZ94&gt;0,FF94=$FF$1,FF94=$FF$2,FF94=$FF$5,FF94=$FF$6,FG94=$FG$1,FG94=$FG$2,FG94=$FG$5,FG94=$FG$6),LHR5.1,"")</f>
        <v>0.25</v>
      </c>
      <c r="CX94" s="6">
        <f>IF(AND(FZ94&gt;0,OR(EY94=$EY$1,EY94=$EY$4,EY94=$EY$5,EY94=$EY$6,EY94=$EY$7)),LHR5.2,"")</f>
        <v>0.25</v>
      </c>
      <c r="CY94" s="6">
        <f>IF(OR(EZ94&gt;0,FC94=$FC$1,FC94=$FC$4),LHR5.3,"")</f>
        <v>0.05</v>
      </c>
      <c r="CZ94" s="6" t="str">
        <f>IF(OR(GE94=$GE$1,GE94=$GE$3,GE94=$GE$4,GE94=$GE$6),LHR5.4,"")</f>
        <v/>
      </c>
      <c r="DA94" s="6" t="str">
        <f>IF(OR(EZ94&gt;0,FF94=$FF$2,FF94=$FF$6,FE94=$FE$2,FE94=$FE$6,FI94=$FI$2,FI94=$FI$6,FG94=$FG$2,FG94=$FG$6),LHR5.5,"")</f>
        <v/>
      </c>
      <c r="DB94" s="6" t="str">
        <f>IF(OR(FG94=$FG$2,FG94=$FG$6),LHR5.6,"")</f>
        <v/>
      </c>
      <c r="DC94" s="6" t="str">
        <f>IF(OR(FI94=$FI$1,FI94=$FI$2,FI94=$FI$5,FI94=$FI$6,FY94&gt;0),LHR5.7,"")</f>
        <v/>
      </c>
      <c r="DD94" s="6" t="str">
        <f>IF(OR(GC94=$GC$1,GC94=$GC$2),LHR5.8,"")</f>
        <v/>
      </c>
      <c r="DE94" s="38">
        <f>IF(OR(GF94="",GF94=$GF$3,GF94=$GF$4,GF94=$GF$7,GF94=$GF$8),LHR5.9,"")</f>
        <v>0.05</v>
      </c>
      <c r="DF94" s="7" t="str">
        <f>IF(E94&lt;2009,"N/A",IF(COUNTIF(BW94:DE94,"&lt;1")=35,"5",IF(COUNTIF(BW94:CV94,"&lt;1")=26,"4",IF(COUNTIF(BW94:CJ94,"&lt;1")=14,"3",IF(COUNTIF(BW94:BZ94,"&lt;1")=4,"2","1")))))</f>
        <v>2</v>
      </c>
      <c r="DG94" s="129">
        <f>IF(DF94="N/A","N/A",IF(DF94="1",SUM(BW94:BZ94)+1,IF(DF94="2",SUM(CA94:CJ94)+2,IF(DF94="3",SUM(CK94:CV94)+3,IF(DF94="4",SUM(CW94:DE94)+4,5)))))</f>
        <v>2.7</v>
      </c>
      <c r="DH94" s="41">
        <f>IF(OR(EY94=$EY$1,EY94=$EY$8,EZ94&gt;0,FF94=$FF$1,FF94=$FF$2,FF94=$FF$7,FF94=$FF$8,FG94=$FG$1,FG94=$FG$2,FG94=$FG$7,FG94=$FG$8),ES2.1,"")</f>
        <v>0.4</v>
      </c>
      <c r="DI94" s="6">
        <f>IF(OR(FB94=$FB$1,FB94=$FB$2,FB94=$FB$7,FB94=$FB$8,EZ94&gt;0),ES2.2,"")</f>
        <v>0.1</v>
      </c>
      <c r="DJ94" s="6">
        <f>IF(OR(EY94=$EY$1,EY94=$EY$8,EZ94&gt;0,FF94=$FF$1,FF94=$FF$2,FF94=$FF$7,FF94=$FF$8,FG94=$FG$1,FG94=$FG$2,FG94=$FG$7,FG94=$FG$8),ES2.3,"")</f>
        <v>0.25</v>
      </c>
      <c r="DK94" s="6">
        <f>IF(OR(EY94=$EY$1,EY94=$EY$8,EZ94&gt;0,FF94=$FF$1,FF94=$FF$2,FF94=$FF$7,FF94=$FF$8,FG94=$FG$1,FG94=$FG$2,FG94=$FG$7,FG94=$FG$8),ES2.4,"")</f>
        <v>0.25</v>
      </c>
      <c r="DL94" s="40">
        <f>IF(OR(FB94=$FB$1,FB94=$FB$7,EZ94&gt;0),ES3.1,"")</f>
        <v>0.1</v>
      </c>
      <c r="DM94" s="6">
        <f>IF(OR(FB94=$FB$1,FB94=$FB$2,FB94=$FB$7,FB94=$FB$8,EZ94&gt;0),ES3.2,"")</f>
        <v>0.15</v>
      </c>
      <c r="DN94" s="6">
        <f>IF(OR(EZ94&gt;0,FF94=$FF$1,FF94=$FF$2,FF94=$FF$7,FF94=$FF$8,GA94=$GA$1,GA94=$GA$2,GA94=$GA$5,GA94=$GA$6),ES3.3,"")</f>
        <v>0.05</v>
      </c>
      <c r="DO94" s="6" t="str">
        <f>IF(OR(EZ94&gt;0,FG94=$FG$1,FG94=$FG$2,FG94=$FG$7,FG94=$FG$8,GB94=$GB$1,GB94=$GB$2,GB94=$GB$5,GB94=$GB$6),ES3.4,"")</f>
        <v/>
      </c>
      <c r="DP94" s="6">
        <f>IF(OR(EY94=$EY$1,EY94=$EY$8,EZ94&gt;0),ES3.5,"")</f>
        <v>0.25</v>
      </c>
      <c r="DQ94" s="6">
        <f>IF(OR(EZ94&gt;0,FC94=$FC$1,FC94=$FC$5),ES3.6,"")</f>
        <v>0.05</v>
      </c>
      <c r="DR94" s="6">
        <f>IF(OR(GD94=$GD$1,GD94=$GD$4,EZ94&gt;0),ES3.7,"")</f>
        <v>0.1</v>
      </c>
      <c r="DS94" s="6" t="str">
        <f>IF(OR(EZ94&gt;0,FF94=$FF$2,FF94=$FF$8,FE94=$FE$2,FE94=$FE$8,FI94=$FI$2,FI94=$FI$8,FG94=$FG$2,FG94=$FG$8),ES3.8,"")</f>
        <v/>
      </c>
      <c r="DT94" s="6" t="str">
        <f>IF(OR(EZ94&gt;0),ES3.9,"")</f>
        <v/>
      </c>
      <c r="DU94" s="40">
        <f>IF(OR(FB94=$FB$1,FB94=$FB$7,EZ94&gt;0),ES4.1,"")</f>
        <v>0.2</v>
      </c>
      <c r="DV94" s="6" t="str">
        <f>IF(OR(EZ94&gt;0,GA94=$GA$2,GA94=$GA$6),ES4.2,"")</f>
        <v/>
      </c>
      <c r="DW94" s="6" t="str">
        <f>IF(OR(EZ94&gt;0,GB94=$GB$2,GB94=$GB$6),ES4.3,"")</f>
        <v/>
      </c>
      <c r="DX94" s="6" t="str">
        <f>IF(OR(GE94=$GE$1,GE94=$GE$2,GE94=$GE$7,GE94=$GE$8),ES4.4,"")</f>
        <v/>
      </c>
      <c r="DY94" s="6" t="str">
        <f>IF(OR(EZ94&gt;0,FF94=$FF$2,FF94=$FF$8,FE94=$FE$2,FE94=$FE$8,FI94=$FI$2,FI94=$FI$8,FG94=$FG$2,FG94=$FG$8),ES4.5,"")</f>
        <v/>
      </c>
      <c r="DZ94" s="6" t="str">
        <f>IF(OR(EZ94&gt;0,FG94=$FG$1,FG94=$FG$2,FG94=$FG$7,FG94=$FG$8),ES4.6,"")</f>
        <v/>
      </c>
      <c r="EA94" s="6">
        <f>IF(OR(FE94=$FE$1,FE94=$FE$2,FE94=$FE$7,FE94=$FE$8),ES4.7,"")</f>
        <v>0.1</v>
      </c>
      <c r="EB94" s="6" t="str">
        <f>IF(OR(FM94=$FM$1,FM94=$FM$4,EZ94&gt;0),ES4.8,"")</f>
        <v/>
      </c>
      <c r="EC94" s="6" t="str">
        <f>IF(OR(GF94=$GF$2,GF94=$GF$8),ES4.9,"")</f>
        <v/>
      </c>
      <c r="ED94" s="6" t="str">
        <f>IF(OR(EO94=$EO$1,EO94=$EO$3),ES4.10,"")</f>
        <v/>
      </c>
      <c r="EE94" s="40">
        <f>IF(OR(AND(FZ94&gt;0,EY94=$EY$1), AND(FZ94&gt;0,EY94=$EY$8)),ES5.1,"")</f>
        <v>0.25</v>
      </c>
      <c r="EF94" s="6" t="str">
        <f>IF(OR(GE94=$GE$1,GE94=$GE$3,GE94=$GE$7,GE94=$GE$9),ES5.2,"")</f>
        <v/>
      </c>
      <c r="EG94" s="6" t="str">
        <f>IF(OR(EZ94&gt;0,FF94=$FF$2,FF94=$FF$8,FE94=$FE$2,FE94=$FE$8,FI94=$FI$2,FI94=$FI$8,FG94=$FG$2,FG94=$FG$8),ES5.3,"")</f>
        <v/>
      </c>
      <c r="EH94" s="6" t="str">
        <f>IF(OR(FG94=$FG$2,FG94=$FG$8),ES5.4,"")</f>
        <v/>
      </c>
      <c r="EI94" s="6" t="str">
        <f>IF(OR(FI94=$FI$1,FI94=$FI$2,FI94=$FI$7,FI94=$FI$8,FY94&gt;0),ES5.5,"")</f>
        <v/>
      </c>
      <c r="EJ94" s="6" t="str">
        <f>IF(OR(GC94=$GC$1,GC94=$GC$3),ES5.6,"")</f>
        <v/>
      </c>
      <c r="EK94" s="38">
        <f>IF(OR(GF94="",GF94=$GF$3,GF94=$GF$4,GF94=$GF$5,GF94=$GF$6),ES5.7,"")</f>
        <v>0.1</v>
      </c>
      <c r="EL94" s="104" t="str">
        <f>IF(E94&lt;2010,"N/A",IF(COUNTIF(DH94:EK94,"&lt;1")=30,"5",IF(COUNTIF(DH94:ED94,"&lt;1")=23,"4",IF(COUNTIF(DH94:DT94,"&lt;1")=13,"3",IF(COUNTIF(DH94:DK94,"&lt;1")=4,"2","1")))))</f>
        <v>2</v>
      </c>
      <c r="EM94" s="129">
        <f>IF(EL94="N/A","N/A",IF(EL94="1",SUM(DH94:DK94)+1,IF(EL94="2",SUM(DL94:DT94)+2,IF(EL94="3",SUM(DU94:ED94)+3,IF(EL94="4",SUM(EE94:EK94)+4,5)))))</f>
        <v>2.7</v>
      </c>
      <c r="EN94" s="1"/>
      <c r="EO94" s="43"/>
      <c r="EP94" s="1"/>
      <c r="EQ94" s="1"/>
      <c r="ER94" s="43"/>
      <c r="ES94" s="1" t="s">
        <v>3</v>
      </c>
      <c r="ET94" s="1" t="s">
        <v>1</v>
      </c>
      <c r="EV94" s="44" t="s">
        <v>1</v>
      </c>
      <c r="EW94" s="42" t="s">
        <v>24</v>
      </c>
      <c r="EX94" s="42" t="s">
        <v>1</v>
      </c>
      <c r="EY94" s="42" t="s">
        <v>5</v>
      </c>
      <c r="FB94" s="42" t="s">
        <v>6</v>
      </c>
      <c r="FC94" s="44" t="s">
        <v>5</v>
      </c>
      <c r="FE94" s="1" t="s">
        <v>8</v>
      </c>
      <c r="FF94" s="42" t="s">
        <v>8</v>
      </c>
      <c r="FG94" s="42" t="s">
        <v>37</v>
      </c>
      <c r="FI94" s="44"/>
      <c r="FJ94" s="42" t="s">
        <v>103</v>
      </c>
      <c r="FK94" s="1"/>
      <c r="FL94" s="1"/>
      <c r="FM94" s="1"/>
      <c r="FN94" s="1"/>
      <c r="FO94" s="1"/>
      <c r="FT94" s="1"/>
      <c r="FU94" s="1" t="s">
        <v>7</v>
      </c>
      <c r="FX94" s="44" t="s">
        <v>1</v>
      </c>
      <c r="FY94" s="1"/>
      <c r="FZ94" s="44" t="s">
        <v>50</v>
      </c>
      <c r="GA94" s="43"/>
      <c r="GB94" s="1"/>
      <c r="GC94" s="44"/>
      <c r="GD94" s="42" t="s">
        <v>5</v>
      </c>
      <c r="GF94" s="45"/>
      <c r="GG94" s="74"/>
      <c r="GH94" s="42">
        <f>COUNTIF(EO94:GF94,"*")</f>
        <v>16</v>
      </c>
    </row>
    <row r="95" spans="1:190" s="42" customFormat="1" x14ac:dyDescent="0.25">
      <c r="A95" s="42" t="e">
        <f>VLOOKUP(C95,Sheet1!$A$1:$B$65,2,)</f>
        <v>#N/A</v>
      </c>
      <c r="B95" s="46" t="s">
        <v>223</v>
      </c>
      <c r="C95" s="47" t="s">
        <v>224</v>
      </c>
      <c r="D95" s="47"/>
      <c r="E95" s="60">
        <v>2013</v>
      </c>
      <c r="F95" s="5">
        <f>IF(OR(ER95=$ER$1,ER95=$ER$2,ER95=$ER$3,ER95=$ER$6,ER95=$ER$7,ES95&gt;0,EW95&gt;0,EY95&gt;0,EU95&gt;0,EZ95&gt;0,FD95&gt;0,FF95&gt;0,FG95&gt;0,FI95&gt;0,FE95&gt;0),SM_2.1,"")</f>
        <v>0.2</v>
      </c>
      <c r="G95" s="5">
        <f>IF(OR(EO95=$EO$4,EQ95&gt;0,ER95=$ER$1, ER95=$ER$2,ER95=$ER$3,ER95=$ER$4,ES95&gt;0,EV95&gt;0,EZ95&gt;0,FD95&gt;0,FF95&gt;0,FG95&gt;0,FI95&gt;0,FE95&gt;0),SM_2.2,"")</f>
        <v>0.35</v>
      </c>
      <c r="H95" s="6">
        <f>IF(OR(EO95&gt;0,EP95&gt;0,EQ95&gt;0,ER95=$ER$1,ER95=$ER$2,ER95=$ER$3,ER95=$ER$4,ER95=$ER$6,ER95=$ER$7,ES95&gt;0,ET95&gt;0,EV95&gt;0,EZ95&gt;0,FD95&gt;0,FF95&gt;0,FG95&gt;0,FI95&gt;0,FE95&gt;0),SM_2.3,"")</f>
        <v>0.3</v>
      </c>
      <c r="I95" s="38">
        <f>IF(OR(ER95=$ER$1,ER95=$ER$2,ER95=$ER$3,ER95=$ER$6,ER95=$ER$7,ES95&gt;0,EW95=$EW$2,EW95=$EW$3,EW95=$EW$4,EY95&gt;0,EU95&gt;0,EZ95&gt;0,FD95&gt;0,FF95&gt;0,FG95&gt;0,FI95&gt;0,FE95&gt;0),SM_2.4,"")</f>
        <v>0.15</v>
      </c>
      <c r="J95" s="6">
        <f>IF(OR(ER95=$ER$3,EW95=$EW$2,EW95=$EW$3,EW95=$EW$4,EY95&gt;0,EU95&gt;0,EZ95&gt;0,FD95&gt;0,FF95&gt;0,FG95&gt;0,FI95&gt;0,FE95&gt;0),SM_3.1,"")</f>
        <v>0.3</v>
      </c>
      <c r="K95" s="6">
        <f>IF(OR(EZ95&gt;0,FD95&gt;0,FF95&gt;0,FG95&gt;0,FI95&gt;0,FE95&gt;0),SM_3.2,"")</f>
        <v>0.3</v>
      </c>
      <c r="L95" s="38">
        <f>IF(OR(ER95=$ER$1,ER95=$ER$3,ER95=$ER$6,ER95=$ER$7,EV95&gt;0,EW95=$EW$2,EW95=$EW$3,EW95=$EW$4,EY95&gt;0,EU95&gt;0,EZ95&gt;0,FD95&gt;0,FF95&gt;0,FG95&gt;0,FI95&gt;0,FE95&gt;0),SM_3.3,"")</f>
        <v>0.4</v>
      </c>
      <c r="M95" s="6">
        <f>IF(OR(ES95&gt;0,EU95&gt;1),SM_4.1,"")</f>
        <v>0.2</v>
      </c>
      <c r="N95" s="6">
        <f>IF(OR(EZ95&gt;0,FD95=$FD$2,FF95=$FF$2,FF95=$FF$4,FF95=$FF$6,FF95=$FF$8,FG95&gt;0,FI95&gt;0,FE95&gt;0),SM_4.2,"")</f>
        <v>0.2</v>
      </c>
      <c r="O95" s="6">
        <f>IF(OR(EZ95&gt;0,FD95=$FD$2,FE95=$FE$2,FE95=$FE$4,FE95=$FE$6,FE95=$FE$8,FF95=$FF$2,FF95=$FF$4,FF95=$FF$6,FF95=$FF$8,FG95=$FG$2,FG95=$FG$4,FG95=$FG$6,FG95=$FG$8,FI95=$FI$2,FI95=$FI$4,FI95=$FI$6,FI95=$FI$8),SM_4.3,"")</f>
        <v>0.2</v>
      </c>
      <c r="P95" s="6" t="str">
        <f>IF(OR(FD95&gt;0,FI95&gt;0),SM_4.4,"")</f>
        <v/>
      </c>
      <c r="Q95" s="38" t="str">
        <f>IF(OR(FQ95=$FQ$2,FQ95=$FQ$1),SM_4.5,"")</f>
        <v/>
      </c>
      <c r="R95" s="6" t="str">
        <f>IF(OR(ET95&gt;0),SM_5.1,"")</f>
        <v/>
      </c>
      <c r="S95" s="6" t="str">
        <f>IF(OR(FB95&gt;0),SM_5.2,"")</f>
        <v/>
      </c>
      <c r="T95" s="6" t="str">
        <f>IF(OR(FR95=$FR$1,FR95=$FR$2),SM_5.3,"")</f>
        <v/>
      </c>
      <c r="U95" s="38" t="str">
        <f>IF(OR(FY95&gt;0),SM_5.4,"")</f>
        <v/>
      </c>
      <c r="V95" s="94" t="str">
        <f>IF(COUNTIF(F95:U95,"&lt;1")=16,"5",IF(COUNTIF(F95:Q95,"&lt;1")=12,"4",IF(COUNTIF(F95:L95,"&lt;1")=7,"3",IF(COUNTIF(F95:I95,"&lt;1")=4,"2","1"))))</f>
        <v>3</v>
      </c>
      <c r="W95" s="129">
        <f>IF(V95="1",SUM(F95:I95)+1,IF(V95="2",SUM(J95:L95)+2,IF(V95="3",SUM(M95:Q95)+3,IF(V95="4",SUM(R95:U95)+4,5))))</f>
        <v>3.6</v>
      </c>
      <c r="X95" s="5">
        <f>IF(OR(EO95&gt;0,EP95&gt;0,EQ95&gt;0,ER95=$ER$1,ER95=$ER$2,ER95=$ER$3,ER95=$ER$4,ER95=$ER$6,ER95=$ER$7,ER95=$ER$8,ES95&gt;0,ET95&gt;0,EV95&gt;0,EZ95&gt;0,FD95&gt;0,FF95&gt;0,FG95&gt;0,FI95&gt;0,FE95&gt;0),SS_2.1,"")</f>
        <v>0.2</v>
      </c>
      <c r="Y95" s="5">
        <f>IF(OR(EO95=$EO$1,ER95=$ER$1,ER95=$ER$6,ER95=$ER$7,ER95=$ER$8,FJ95&gt;0),SS_2.2,"")</f>
        <v>0.3</v>
      </c>
      <c r="Z95" s="38">
        <f>IF(OR(FJ95&gt;0,FO95&gt;0),SS_2.3,"")</f>
        <v>0.5</v>
      </c>
      <c r="AA95" s="5">
        <f>IF(OR(FN95&gt;0,FJ95=$FJ$2,FJ95=$FJ$3),SS_3.1,"")</f>
        <v>0.2</v>
      </c>
      <c r="AB95" s="6" t="str">
        <f>IF(OR(FK95&gt;0),SS_3.2,"")</f>
        <v/>
      </c>
      <c r="AC95" s="38">
        <f>IF(OR(ES95&gt;0,ER95=$ER$1,ER95=$ER$4,ER95=$ER$8,FL95&gt;0),SS_3.3,"")</f>
        <v>0.4</v>
      </c>
      <c r="AD95" s="6" t="str">
        <f>IF(AND(FK95&gt;0,FJ95=$FJ$2,FJ95=$FJ$3),SS_4.1,"")</f>
        <v/>
      </c>
      <c r="AE95" s="6">
        <f>IF(OR(FJ95=$FJ$2,FJ95=$FJ$3,EZ95&gt;0,FN95&gt;0),SS_4.2,"")</f>
        <v>0.2</v>
      </c>
      <c r="AF95" s="6">
        <f>IF(OR(EU95&gt;0,EW95=$EW$2,EW95=$EW$3,EW95=$EW$4,EY95&gt;0,EZ95&gt;0),SS_4.3,"")</f>
        <v>0.2</v>
      </c>
      <c r="AG95" s="6" t="str">
        <f>IF(OR(FJ95=$FJ$3,FQ95&gt;0,EZ95&gt;0),SS_4.4,"")</f>
        <v/>
      </c>
      <c r="AH95" s="6">
        <f>IF(OR(FE95&gt;0,FF95&gt;0,FG95&gt;0,FD95&gt;0,EZ95&gt;0,FI95&gt;0),SS_4.5,"")</f>
        <v>0.2</v>
      </c>
      <c r="AI95" s="38">
        <f>IF(OR(EV95&gt;0,FZ95&gt;0,FH95&gt;0,FD95&gt;0,FI95&gt;0),SS_4.6,"")</f>
        <v>0.2</v>
      </c>
      <c r="AJ95" s="5" t="str">
        <f>IF(OR(FK95=$FK$3,FZ95=$FZ$1),SS_5.1,"")</f>
        <v/>
      </c>
      <c r="AK95" s="6" t="str">
        <f>IF(OR(FZ95=$FZ$1,FZ95=$FZ$2,FZ95=$FZ$4,FZ95=$FZ$5,FZ95=$FZ$7),SS_5.2,"")</f>
        <v/>
      </c>
      <c r="AL95" s="6" t="str">
        <f>IF(OR(FZ95=$FZ$4,FY95&gt;0,ER95=$ER$8),SS_5.3,"")</f>
        <v/>
      </c>
      <c r="AM95" s="6">
        <f>IF(FP95&gt;0,SS_5.4,"")</f>
        <v>0.35</v>
      </c>
      <c r="AN95" s="94" t="str">
        <f>IF(COUNTIF(X95:AM95,"&lt;1")=16,"5",IF(COUNTIF(X95:AI95,"&lt;1")=12,"4",IF(COUNTIF(X95:AC95,"&lt;1")=6,"3",IF(COUNTIF(X95:Z95,"&lt;1")=3,"2","1"))))</f>
        <v>2</v>
      </c>
      <c r="AO95" s="129">
        <f>IF(AN95="1",SUM(X95:Z95)+1,IF(AN95="2",SUM(AA95:AC95)+2,IF(AN95="3",SUM(AD95:AI95)+3,IF(AN95="4",SUM(AJ95:AM95)+4,5))))</f>
        <v>2.6</v>
      </c>
      <c r="AP95" s="5">
        <f>IF(OR(ES95&gt;0,ER95=$ER$1,EO95&gt;0,EP95&gt;0,EQ95&gt;0,EU95&gt;0,EV95&gt;0,FV95&gt;0,FD95&gt;0),CM2.1,"")</f>
        <v>0.25</v>
      </c>
      <c r="AQ95" s="6">
        <f>IF(OR(ES95&gt;0,ER95=$ER$1,ER95=$ER$5,ER95=$ER$3,ER95=$ER$8,ER95=$ER$9,FS95=$FS$3,FS95=$FS$4),CM2.2,"")</f>
        <v>0.25</v>
      </c>
      <c r="AR95" s="6">
        <f>IF(OR(ES95&gt;0,ER95&gt;0,FV95&gt;0),CM2.3,"")</f>
        <v>0.25</v>
      </c>
      <c r="AS95" s="38">
        <f>IF(OR(ES95&gt;0,ER95=$ER$1,ER95=$ER$3,ER95=$ER$8,ER95=$ER$9,FT95&gt;0),CM2.4,"")</f>
        <v>0.25</v>
      </c>
      <c r="AT95" s="6" t="str">
        <f>IF(OR(FS95&gt;0),CM3.1,"")</f>
        <v/>
      </c>
      <c r="AU95" s="6" t="str">
        <f>IF(ER95=$ER$9,CM3.2,"")</f>
        <v/>
      </c>
      <c r="AV95" s="6" t="str">
        <f>IF(OR(FS95=$FS$3,FS95=$FS$4),CM3.3,"")</f>
        <v/>
      </c>
      <c r="AW95" s="6" t="str">
        <f>IF(OR(FQ95=$FQ$1,FQ95=$FQ$4,FR95=$FR$1,FR95=$FR$4),CM3.4,"")</f>
        <v/>
      </c>
      <c r="AX95" s="38" t="str">
        <f>IF(OR(FZ95=$FZ$1,FZ95=$FZ$2,FT95=$FT$3,FT95=$FT$2),CM3.5,"")</f>
        <v/>
      </c>
      <c r="AY95" s="6" t="str">
        <f>IF(OR(FS95&gt;0),CM4.1,"")</f>
        <v/>
      </c>
      <c r="AZ95" s="6" t="str">
        <f>IF(OR(FV95=$FV$2),CM4.2,"")</f>
        <v/>
      </c>
      <c r="BA95" s="38" t="str">
        <f>IF(OR(FZ95&gt;0,FT95=$FT$3),CM4.3,"")</f>
        <v/>
      </c>
      <c r="BB95" s="6" t="str">
        <f>IF(OR(FT95=$FT$3,FV95=$FV$3),CM5.1,"")</f>
        <v/>
      </c>
      <c r="BC95" s="6" t="str">
        <f>IF(OR(AND(FX95&gt;0,FQ95=$FQ$4), AND(FX95&gt;0,FQ95=$FQ$1)),CM5.2,"")</f>
        <v/>
      </c>
      <c r="BD95" s="6" t="str">
        <f>IF(OR(FZ95&gt;0),CM5.3,"")</f>
        <v/>
      </c>
      <c r="BE95" s="38" t="str">
        <f>IF(FU95=$FU$2,CM5.4,"")</f>
        <v/>
      </c>
      <c r="BF95" s="94" t="str">
        <f>IF(COUNTIF(AP95:BE95,"&lt;1")=16,"5",IF(COUNTIF(AP95:BA95,"&lt;1")=12,"4",IF(COUNTIF(AP95:AX95,"&lt;1")=9,"3",IF(COUNTIF(AP95:AS95,"&lt;1")=4,"2","1"))))</f>
        <v>2</v>
      </c>
      <c r="BG95" s="129">
        <f>IF(BF95="1",SUM(AP95:AS95)+1,IF(BF95="2",SUM(AT95:AX95)+2,IF(BF95="3",SUM(AY95:BA95)+3,IF(BF95="4",SUM(BB95:BE95)+4,5))))</f>
        <v>2</v>
      </c>
      <c r="BH95" s="5">
        <f>IF(OR(ER95=$ER$1,ER95=$ER$6,ER95=$ER$7,ER95=$ER$9,ES95&gt;0,EX95&gt;0,FD95&gt;0,FZ95&gt;0,EW95&gt;0,EY95&gt;0,EZ95&gt;0,EV95&gt;0,EU95&gt;0,FE95&gt;0,FF95&gt;0,FG95&gt;0,FI95&gt;0),SRM2.1,"")</f>
        <v>0.4</v>
      </c>
      <c r="BI95" s="5">
        <f>IF(OR(FD95&gt;0,FZ95&gt;0,ER95=$ER$7,EW95&gt;0,EX95&gt;0,EY95&gt;0,EZ95&gt;0,FE95&gt;0,FF95&gt;0,FG95&gt;0,FI95&gt;0),SRM2.2,"")</f>
        <v>0.4</v>
      </c>
      <c r="BJ95" s="6">
        <f>IF(OR(FX95&gt;0,FZ95&gt;0),SRM2.3,"")</f>
        <v>0</v>
      </c>
      <c r="BK95" s="6">
        <f>IF(OR(FF95&gt;0,FD95&gt;0,FE95&gt;0,FZ95&gt;0,FG95&gt;0,FI95&gt;0),SRM2.4,"")</f>
        <v>0.2</v>
      </c>
      <c r="BL95" s="39">
        <f>IF(OR(FD95&gt;0,FZ95&gt;0,ER95=$ER$7,FE95&gt;0,FF95&gt;0,FG95&gt;0,FI95&gt;0,FP95&gt;0),SRM3.1,"")</f>
        <v>0.4</v>
      </c>
      <c r="BM95" s="6">
        <f>IF(OR(FD95&gt;0,FZ95&gt;0,ER95=$ER$7,EW95=$EW$2,EW95=$EW$3,EW95=$EW$4,EX95&gt;0,EY95&gt;0,EZ95&gt;0,FE95&gt;0,FF95&gt;0,FG95&gt;0,FI95&gt;0),SRM3.2,"")</f>
        <v>0.5</v>
      </c>
      <c r="BN95" s="6">
        <f>IF(OR(FP95&gt;0,FZ95&gt;0),SRM3.3,"")</f>
        <v>0.1</v>
      </c>
      <c r="BO95" s="40" t="str">
        <f>IF(OR(FZ95&gt;1),SRM4.1,"")</f>
        <v/>
      </c>
      <c r="BP95" s="6">
        <f>IF(OR(ER95=$ER$8,ER95=$ER$9,EV95&gt;0,FQ95&gt;0,FR95&gt;0),SRM4.2,"")</f>
        <v>0.4</v>
      </c>
      <c r="BQ95" s="6" t="str">
        <f>IF(OR(FW95&gt;0),SRM4.3,"")</f>
        <v/>
      </c>
      <c r="BR95" s="40" t="str">
        <f>IF(OR(GD95&gt;0,GE95&gt;0),SRM5.1,"")</f>
        <v/>
      </c>
      <c r="BS95" s="6" t="str">
        <f>IF(OR(ER95=$ER$8,ER95=$ER$9,FZ95&gt;0),SRM5.2,"")</f>
        <v/>
      </c>
      <c r="BT95" s="6" t="str">
        <f>IF(OR(ER95=$ER$8,ER95=$ER$9,FY95&gt;0,FZ95&gt;0),SRM5.3,"")</f>
        <v/>
      </c>
      <c r="BU95" s="94" t="str">
        <f>IF(COUNTIF(BH95:BT95,"&lt;1")=13,"5",IF(COUNTIF(BH95:BQ95,"&lt;1")=10,"4",IF(COUNTIF(BH95:BN95,"&lt;1")=7,"3",IF(COUNTIF(BH95:BK95,"&lt;1")=4,"2","1"))))</f>
        <v>3</v>
      </c>
      <c r="BV95" s="129">
        <f>IF(BU95="1",SUM(BH95:BK95)+1,IF(BU95="2",SUM(BL95:BN95)+2,IF(BU95="3",SUM(BO95:BQ95)+3,IF(BU95="4",SUM(BR95:BT95)+4,5))))</f>
        <v>3.4</v>
      </c>
      <c r="BW95" s="41">
        <f>IF(OR(EY95=$EY$1,EY95=$EY$4,EY95=$EY$5,EY95=$EY$6,EY95=$EY$7,EZ95&gt;0,FF95=$FF$1,FF95=$FF$2,FF95=$FF$5,FF95=$FF$6,FG95=$FG$1,FG95=$FG$2,FG95=$FG$5,FG95=$FG$6),LHR2.1,"")</f>
        <v>0.4</v>
      </c>
      <c r="BX95" s="6" t="str">
        <f>IF(OR(FB95=$FB$1,FB95=$FB$2,FB95=$FB$5,FB95=$FB$6,EZ95&gt;0),LHR2.2,"")</f>
        <v/>
      </c>
      <c r="BY95" s="6">
        <f>IF(OR(EY95=$EY$1,EY95=$EY$4,EY95=$EY$5,EY95=$EY$6,EY95=$EY$7,EZ95&gt;0,FF95=$FF$1,FF95=$FF$2,FF95=$FF$5,FF95=$FF$6,FG95=$FG$1,FG95=$FG$2,FG95=$FG$5,FG95=$FG$6),LHR2.3,"")</f>
        <v>0.25</v>
      </c>
      <c r="BZ95" s="6">
        <f>IF(OR(EY95=$EY$1,EY95=$EY$4,EY95=$EY$5,EY95=$EY$6,EY95=$EY$7,EZ95&gt;0,FF95=$FF$1,FF95=$FF$2,FF95=$FF$5,FF95=$FF$6,FG95=$FG$1,FG95=$FG$2,FG95=$FG$5,FG95=$FG$6),LHR2.4,"")</f>
        <v>0.25</v>
      </c>
      <c r="CA95" s="40">
        <f>IF(OR(EY95=$EY$1,EY95=$EY$5,EY95=$EY$6,EY95=$EY$7,EZ95&gt;0,FF95=$FF$1,FF95=$FF$2,FF95=$FF$5,FF95=$FF$6,FG95=$FG$1,FG95=$FG$2,FG95=$FG$5,FG95=$FG$6),LHR3.1,"")</f>
        <v>0.25</v>
      </c>
      <c r="CB95" s="6" t="str">
        <f>IF(OR(FB95=$FB$1,FB95=$FB$5,EZ95&gt;0),LHR3.2,"")</f>
        <v/>
      </c>
      <c r="CC95" s="6" t="str">
        <f>IF(OR(FB95=$FB$1,FB95=$FB$2,FB95=$FB$5,FB95=$FB$6,EZ95&gt;0),LHR3.3,"")</f>
        <v/>
      </c>
      <c r="CD95" s="6" t="str">
        <f>IF(OR(EZ95&gt;0,GA95=$GA$1,FF95=$FF$5,FF95=$FF$6,FF95=$FF$1,FF95=$FF$2,GA95=$GA$2,GA95=$GA$3,GA95=$GA$4),LHR3.4,"")</f>
        <v/>
      </c>
      <c r="CE95" s="6" t="str">
        <f>IF(OR(EZ95&gt;0,GB95=$GB$1,FG95=$FG$5,FG95=$FG$6,FG95=$FG$1,FG95=$FG$2,GB95=$GB$2,GB95=$GB$3,GB95=$GB$4),LHR3.5,"")</f>
        <v/>
      </c>
      <c r="CF95" s="6">
        <f>IF(OR(EY95=$EY$1,EY95=$EY$4,EY95=$EY$5,EY95=$EY$6,EY95=$EY$7,EZ95&gt;0),LHR3.6,"")</f>
        <v>0.05</v>
      </c>
      <c r="CG95" s="6" t="str">
        <f>IF(OR(EZ95&gt;0,FC95=$FC$1,FC95=$FC$2,FC95=$FC$3,FC95=$FC$4),LHR3.7,"")</f>
        <v/>
      </c>
      <c r="CH95" s="6" t="str">
        <f>IF(OR(GD95=$GD$1,GD95=$GD$3,EZ95&gt;0),LHR3.8,"")</f>
        <v/>
      </c>
      <c r="CI95" s="6" t="str">
        <f>IF(OR(EZ95&gt;0,FF95=$FF$2,FF95=$FF$6,FE95=$FE$2,FE95=$FE$6,FI95=$FI$2,FI95=$FI$6,FG95=$FG$2,FG95=$FG$6),LHR3.9,"")</f>
        <v/>
      </c>
      <c r="CJ95" s="6" t="str">
        <f>IF(OR(EZ95&gt;0,FA95&gt;0),LHR3.10,"")</f>
        <v/>
      </c>
      <c r="CK95" s="40">
        <f>IF(OR(EY95=$EY$1,EY95=$EY$6,EY95=$EY$7,EZ95&gt;0,FF95=$FF$1,FF95=$FF$2,FF95=$FF$5,FF95=$FF$6,FG95=$FG$1,FG95=$FG$2,FG95=$FG$5,FG95=$FG$6),LHR4.1,"")</f>
        <v>0.15</v>
      </c>
      <c r="CL95" s="6" t="str">
        <f>IF(OR(FB95=$FB$1,FB95=$FB$5,EZ95&gt;0),LHR4.2,"")</f>
        <v/>
      </c>
      <c r="CM95" s="6" t="str">
        <f>IF(OR(EZ95&gt;0,GA95=$GA$2,GA95=$GA$4),LHR4.3,"")</f>
        <v/>
      </c>
      <c r="CN95" s="6" t="str">
        <f>IF(OR(EZ95&gt;0,GB95=$GB$2,GB95=$GB$4),LHR4.4,"")</f>
        <v/>
      </c>
      <c r="CO95" s="6" t="str">
        <f>IF(OR(EZ95&gt;0,FC95=$FC$1,FC95=$FC$3,FC95=$FC$4),LHR4.5,"")</f>
        <v/>
      </c>
      <c r="CP95" s="6" t="str">
        <f>IF(OR(GE95=$GE$1,GE95=$GE$2,GE95=$GE$4,GE95=$GE$5),LHR4.6,"")</f>
        <v/>
      </c>
      <c r="CQ95" s="6" t="str">
        <f>IF(OR(EZ95&gt;0,FF95=$FF$2,FF95=$FF$6,FE95=$FE$2,FE95=$FE$6,FI95=$FI$2,FI95=$FI$6,FG95=$FG$2,FG95=$FG$6),LHR4.7,"")</f>
        <v/>
      </c>
      <c r="CR95" s="6" t="str">
        <f>IF(OR(EZ95&gt;0,FG95=$FG$1,FG95=$FG$2,FG95=$FG$5,FG95=$FG$6),LHR4.8,"")</f>
        <v/>
      </c>
      <c r="CS95" s="6" t="str">
        <f>IF(OR(FE95=$FE$1,FE95=$FE$2,FE95=$FE$5,FE95=$FE$6),LHR4.9,"")</f>
        <v/>
      </c>
      <c r="CT95" s="6" t="str">
        <f>IF(OR(FM95=$FM$1,FM95=$FM$3,EZ95&gt;0),LHR4.10,"")</f>
        <v/>
      </c>
      <c r="CU95" s="6" t="str">
        <f>IF(OR(GF95=$GF$2,GF95=$GF$6),LHR4.11,"")</f>
        <v/>
      </c>
      <c r="CV95" s="6" t="str">
        <f>IF(OR(EO95=$EO$1,EO95=$EO$3),LHR4.12,"")</f>
        <v/>
      </c>
      <c r="CW95" s="40">
        <f>IF(OR(EY95=$EY$1,EY95=$EY$7,EZ95&gt;0,FF95=$FF$1,FF95=$FF$2,FF95=$FF$5,FF95=$FF$6,FG95=$FG$1,FG95=$FG$2,FG95=$FG$5,FG95=$FG$6),LHR5.1,"")</f>
        <v>0.25</v>
      </c>
      <c r="CX95" s="6" t="str">
        <f>IF(AND(FZ95&gt;0,OR(EY95=$EY$1,EY95=$EY$4,EY95=$EY$5,EY95=$EY$6,EY95=$EY$7)),LHR5.2,"")</f>
        <v/>
      </c>
      <c r="CY95" s="6" t="str">
        <f>IF(OR(EZ95&gt;0,FC95=$FC$1,FC95=$FC$4),LHR5.3,"")</f>
        <v/>
      </c>
      <c r="CZ95" s="6" t="str">
        <f>IF(OR(GE95=$GE$1,GE95=$GE$3,GE95=$GE$4,GE95=$GE$6),LHR5.4,"")</f>
        <v/>
      </c>
      <c r="DA95" s="6" t="str">
        <f>IF(OR(EZ95&gt;0,FF95=$FF$2,FF95=$FF$6,FE95=$FE$2,FE95=$FE$6,FI95=$FI$2,FI95=$FI$6,FG95=$FG$2,FG95=$FG$6),LHR5.5,"")</f>
        <v/>
      </c>
      <c r="DB95" s="6" t="str">
        <f>IF(OR(FG95=$FG$2,FG95=$FG$6),LHR5.6,"")</f>
        <v/>
      </c>
      <c r="DC95" s="6" t="str">
        <f>IF(OR(FI95=$FI$1,FI95=$FI$2,FI95=$FI$5,FI95=$FI$6,FY95&gt;0),LHR5.7,"")</f>
        <v/>
      </c>
      <c r="DD95" s="6" t="str">
        <f>IF(OR(GC95=$GC$1,GC95=$GC$2),LHR5.8,"")</f>
        <v/>
      </c>
      <c r="DE95" s="38">
        <f>IF(OR(GF95="",GF95=$GF$3,GF95=$GF$4,GF95=$GF$7,GF95=$GF$8),LHR5.9,"")</f>
        <v>0.05</v>
      </c>
      <c r="DF95" s="7" t="str">
        <f>IF(E95&lt;2009,"N/A",IF(COUNTIF(BW95:DE95,"&lt;1")=35,"5",IF(COUNTIF(BW95:CV95,"&lt;1")=26,"4",IF(COUNTIF(BW95:CJ95,"&lt;1")=14,"3",IF(COUNTIF(BW95:BZ95,"&lt;1")=4,"2","1")))))</f>
        <v>1</v>
      </c>
      <c r="DG95" s="129">
        <f>IF(DF95="N/A","N/A",IF(DF95="1",SUM(BW95:BZ95)+1,IF(DF95="2",SUM(CA95:CJ95)+2,IF(DF95="3",SUM(CK95:CV95)+3,IF(DF95="4",SUM(CW95:DE95)+4,5)))))</f>
        <v>1.9</v>
      </c>
      <c r="DH95" s="41">
        <f>IF(OR(EY95=$EY$1,EY95=$EY$8,EZ95&gt;0,FF95=$FF$1,FF95=$FF$2,FF95=$FF$7,FF95=$FF$8,FG95=$FG$1,FG95=$FG$2,FG95=$FG$7,FG95=$FG$8),ES2.1,"")</f>
        <v>0.4</v>
      </c>
      <c r="DI95" s="6" t="str">
        <f>IF(OR(FB95=$FB$1,FB95=$FB$2,FB95=$FB$7,FB95=$FB$8,EZ95&gt;0),ES2.2,"")</f>
        <v/>
      </c>
      <c r="DJ95" s="6">
        <f>IF(OR(EY95=$EY$1,EY95=$EY$8,EZ95&gt;0,FF95=$FF$1,FF95=$FF$2,FF95=$FF$7,FF95=$FF$8,FG95=$FG$1,FG95=$FG$2,FG95=$FG$7,FG95=$FG$8),ES2.3,"")</f>
        <v>0.25</v>
      </c>
      <c r="DK95" s="6">
        <f>IF(OR(EY95=$EY$1,EY95=$EY$8,EZ95&gt;0,FF95=$FF$1,FF95=$FF$2,FF95=$FF$7,FF95=$FF$8,FG95=$FG$1,FG95=$FG$2,FG95=$FG$7,FG95=$FG$8),ES2.4,"")</f>
        <v>0.25</v>
      </c>
      <c r="DL95" s="40" t="str">
        <f>IF(OR(FB95=$FB$1,FB95=$FB$7,EZ95&gt;0),ES3.1,"")</f>
        <v/>
      </c>
      <c r="DM95" s="6" t="str">
        <f>IF(OR(FB95=$FB$1,FB95=$FB$2,FB95=$FB$7,FB95=$FB$8,EZ95&gt;0),ES3.2,"")</f>
        <v/>
      </c>
      <c r="DN95" s="6" t="str">
        <f>IF(OR(EZ95&gt;0,FF95=$FF$1,FF95=$FF$2,FF95=$FF$7,FF95=$FF$8,GA95=$GA$1,GA95=$GA$2,GA95=$GA$5,GA95=$GA$6),ES3.3,"")</f>
        <v/>
      </c>
      <c r="DO95" s="6" t="str">
        <f>IF(OR(EZ95&gt;0,FG95=$FG$1,FG95=$FG$2,FG95=$FG$7,FG95=$FG$8,GB95=$GB$1,GB95=$GB$2,GB95=$GB$5,GB95=$GB$6),ES3.4,"")</f>
        <v/>
      </c>
      <c r="DP95" s="6">
        <f>IF(OR(EY95=$EY$1,EY95=$EY$8,EZ95&gt;0),ES3.5,"")</f>
        <v>0.25</v>
      </c>
      <c r="DQ95" s="6" t="str">
        <f>IF(OR(EZ95&gt;0,FC95=$FC$1,FC95=$FC$5),ES3.6,"")</f>
        <v/>
      </c>
      <c r="DR95" s="6" t="str">
        <f>IF(OR(GD95=$GD$1,GD95=$GD$4,EZ95&gt;0),ES3.7,"")</f>
        <v/>
      </c>
      <c r="DS95" s="6" t="str">
        <f>IF(OR(EZ95&gt;0,FF95=$FF$2,FF95=$FF$8,FE95=$FE$2,FE95=$FE$8,FI95=$FI$2,FI95=$FI$8,FG95=$FG$2,FG95=$FG$8),ES3.8,"")</f>
        <v/>
      </c>
      <c r="DT95" s="6" t="str">
        <f>IF(OR(EZ95&gt;0),ES3.9,"")</f>
        <v/>
      </c>
      <c r="DU95" s="40" t="str">
        <f>IF(OR(FB95=$FB$1,FB95=$FB$7,EZ95&gt;0),ES4.1,"")</f>
        <v/>
      </c>
      <c r="DV95" s="6" t="str">
        <f>IF(OR(EZ95&gt;0,GA95=$GA$2,GA95=$GA$6),ES4.2,"")</f>
        <v/>
      </c>
      <c r="DW95" s="6" t="str">
        <f>IF(OR(EZ95&gt;0,GB95=$GB$2,GB95=$GB$6),ES4.3,"")</f>
        <v/>
      </c>
      <c r="DX95" s="6" t="str">
        <f>IF(OR(GE95=$GE$1,GE95=$GE$2,GE95=$GE$7,GE95=$GE$8),ES4.4,"")</f>
        <v/>
      </c>
      <c r="DY95" s="6" t="str">
        <f>IF(OR(EZ95&gt;0,FF95=$FF$2,FF95=$FF$8,FE95=$FE$2,FE95=$FE$8,FI95=$FI$2,FI95=$FI$8,FG95=$FG$2,FG95=$FG$8),ES4.5,"")</f>
        <v/>
      </c>
      <c r="DZ95" s="6" t="str">
        <f>IF(OR(EZ95&gt;0,FG95=$FG$1,FG95=$FG$2,FG95=$FG$7,FG95=$FG$8),ES4.6,"")</f>
        <v/>
      </c>
      <c r="EA95" s="6" t="str">
        <f>IF(OR(FE95=$FE$1,FE95=$FE$2,FE95=$FE$7,FE95=$FE$8),ES4.7,"")</f>
        <v/>
      </c>
      <c r="EB95" s="6" t="str">
        <f>IF(OR(FM95=$FM$1,FM95=$FM$4,EZ95&gt;0),ES4.8,"")</f>
        <v/>
      </c>
      <c r="EC95" s="6" t="str">
        <f>IF(OR(GF95=$GF$2,GF95=$GF$8),ES4.9,"")</f>
        <v/>
      </c>
      <c r="ED95" s="6" t="str">
        <f>IF(OR(EO95=$EO$1,EO95=$EO$3),ES4.10,"")</f>
        <v/>
      </c>
      <c r="EE95" s="40" t="str">
        <f>IF(OR(AND(FZ95&gt;0,EY95=$EY$1), AND(FZ95&gt;0,EY95=$EY$8)),ES5.1,"")</f>
        <v/>
      </c>
      <c r="EF95" s="6" t="str">
        <f>IF(OR(GE95=$GE$1,GE95=$GE$3,GE95=$GE$7,GE95=$GE$9),ES5.2,"")</f>
        <v/>
      </c>
      <c r="EG95" s="6" t="str">
        <f>IF(OR(EZ95&gt;0,FF95=$FF$2,FF95=$FF$8,FE95=$FE$2,FE95=$FE$8,FI95=$FI$2,FI95=$FI$8,FG95=$FG$2,FG95=$FG$8),ES5.3,"")</f>
        <v/>
      </c>
      <c r="EH95" s="6" t="str">
        <f>IF(OR(FG95=$FG$2,FG95=$FG$8),ES5.4,"")</f>
        <v/>
      </c>
      <c r="EI95" s="6" t="str">
        <f>IF(OR(FI95=$FI$1,FI95=$FI$2,FI95=$FI$7,FI95=$FI$8,FY95&gt;0),ES5.5,"")</f>
        <v/>
      </c>
      <c r="EJ95" s="6" t="str">
        <f>IF(OR(GC95=$GC$1,GC95=$GC$3),ES5.6,"")</f>
        <v/>
      </c>
      <c r="EK95" s="38">
        <f>IF(OR(GF95="",GF95=$GF$3,GF95=$GF$4,GF95=$GF$5,GF95=$GF$6),ES5.7,"")</f>
        <v>0.1</v>
      </c>
      <c r="EL95" s="104" t="str">
        <f>IF(E95&lt;2010,"N/A",IF(COUNTIF(DH95:EK95,"&lt;1")=30,"5",IF(COUNTIF(DH95:ED95,"&lt;1")=23,"4",IF(COUNTIF(DH95:DT95,"&lt;1")=13,"3",IF(COUNTIF(DH95:DK95,"&lt;1")=4,"2","1")))))</f>
        <v>1</v>
      </c>
      <c r="EM95" s="129">
        <f>IF(EL95="N/A","N/A",IF(EL95="1",SUM(DH95:DK95)+1,IF(EL95="2",SUM(DL95:DT95)+2,IF(EL95="3",SUM(DU95:ED95)+3,IF(EL95="4",SUM(EE95:EK95)+4,5)))))</f>
        <v>1.9</v>
      </c>
      <c r="EN95" s="1"/>
      <c r="EO95" s="43"/>
      <c r="EP95" s="1"/>
      <c r="EQ95" s="1"/>
      <c r="ER95" s="43"/>
      <c r="ES95" s="1" t="s">
        <v>13</v>
      </c>
      <c r="ET95" s="1"/>
      <c r="EV95" s="44" t="s">
        <v>1</v>
      </c>
      <c r="EW95" s="42" t="s">
        <v>24</v>
      </c>
      <c r="EY95" s="42" t="s">
        <v>5</v>
      </c>
      <c r="FC95" s="44"/>
      <c r="FE95" s="1"/>
      <c r="FF95" s="42" t="s">
        <v>37</v>
      </c>
      <c r="FH95" s="42" t="s">
        <v>1</v>
      </c>
      <c r="FI95" s="44"/>
      <c r="FJ95" s="42" t="s">
        <v>19</v>
      </c>
      <c r="FK95" s="1"/>
      <c r="FL95" s="1"/>
      <c r="FM95" s="1"/>
      <c r="FN95" s="1"/>
      <c r="FO95" s="1"/>
      <c r="FP95" s="42" t="s">
        <v>1</v>
      </c>
      <c r="FT95" s="1"/>
      <c r="FU95" s="1"/>
      <c r="FX95" s="44" t="s">
        <v>1</v>
      </c>
      <c r="FY95" s="1"/>
      <c r="FZ95" s="44"/>
      <c r="GA95" s="43"/>
      <c r="GB95" s="1"/>
      <c r="GC95" s="44"/>
      <c r="GF95" s="45"/>
      <c r="GG95" s="74"/>
      <c r="GH95" s="42">
        <f>COUNTIF(EO95:GF95,"*")</f>
        <v>9</v>
      </c>
    </row>
    <row r="96" spans="1:190" s="42" customFormat="1" x14ac:dyDescent="0.25">
      <c r="A96" s="42" t="e">
        <f>VLOOKUP(C96,Sheet1!$A$1:$B$65,2,)</f>
        <v>#N/A</v>
      </c>
      <c r="B96" s="46" t="s">
        <v>369</v>
      </c>
      <c r="C96" s="47" t="s">
        <v>370</v>
      </c>
      <c r="D96" s="47"/>
      <c r="E96" s="61">
        <v>2013</v>
      </c>
      <c r="F96" s="5">
        <f>IF(OR(ER96=$ER$1,ER96=$ER$2,ER96=$ER$3,ER96=$ER$6,ER96=$ER$7,ES96&gt;0,EW96&gt;0,EY96&gt;0,EU96&gt;0,EZ96&gt;0,FD96&gt;0,FF96&gt;0,FG96&gt;0,FI96&gt;0,FE96&gt;0),SM_2.1,"")</f>
        <v>0.2</v>
      </c>
      <c r="G96" s="5">
        <f>IF(OR(EO96=$EO$4,EQ96&gt;0,ER96=$ER$1, ER96=$ER$2,ER96=$ER$3,ER96=$ER$4,ES96&gt;0,EV96&gt;0,EZ96&gt;0,FD96&gt;0,FF96&gt;0,FG96&gt;0,FI96&gt;0,FE96&gt;0),SM_2.2,"")</f>
        <v>0.35</v>
      </c>
      <c r="H96" s="6">
        <f>IF(OR(EO96&gt;0,EP96&gt;0,EQ96&gt;0,ER96=$ER$1,ER96=$ER$2,ER96=$ER$3,ER96=$ER$4,ER96=$ER$6,ER96=$ER$7,ES96&gt;0,ET96&gt;0,EV96&gt;0,EZ96&gt;0,FD96&gt;0,FF96&gt;0,FG96&gt;0,FI96&gt;0,FE96&gt;0),SM_2.3,"")</f>
        <v>0.3</v>
      </c>
      <c r="I96" s="38">
        <f>IF(OR(ER96=$ER$1,ER96=$ER$2,ER96=$ER$3,ER96=$ER$6,ER96=$ER$7,ES96&gt;0,EW96=$EW$2,EW96=$EW$3,EW96=$EW$4,EY96&gt;0,EU96&gt;0,EZ96&gt;0,FD96&gt;0,FF96&gt;0,FG96&gt;0,FI96&gt;0,FE96&gt;0),SM_2.4,"")</f>
        <v>0.15</v>
      </c>
      <c r="J96" s="6">
        <f>IF(OR(ER96=$ER$3,EW96=$EW$2,EW96=$EW$3,EW96=$EW$4,EY96&gt;0,EU96&gt;0,EZ96&gt;0,FD96&gt;0,FF96&gt;0,FG96&gt;0,FI96&gt;0,FE96&gt;0),SM_3.1,"")</f>
        <v>0.3</v>
      </c>
      <c r="K96" s="6" t="str">
        <f>IF(OR(EZ96&gt;0,FD96&gt;0,FF96&gt;0,FG96&gt;0,FI96&gt;0,FE96&gt;0),SM_3.2,"")</f>
        <v/>
      </c>
      <c r="L96" s="38">
        <f>IF(OR(ER96=$ER$1,ER96=$ER$3,ER96=$ER$6,ER96=$ER$7,EV96&gt;0,EW96=$EW$2,EW96=$EW$3,EW96=$EW$4,EY96&gt;0,EU96&gt;0,EZ96&gt;0,FD96&gt;0,FF96&gt;0,FG96&gt;0,FI96&gt;0,FE96&gt;0),SM_3.3,"")</f>
        <v>0.4</v>
      </c>
      <c r="M96" s="6">
        <f>IF(OR(ES96&gt;0,EU96&gt;1),SM_4.1,"")</f>
        <v>0.2</v>
      </c>
      <c r="N96" s="6" t="str">
        <f>IF(OR(EZ96&gt;0,FD96=$FD$2,FF96=$FF$2,FF96=$FF$4,FF96=$FF$6,FF96=$FF$8,FG96&gt;0,FI96&gt;0,FE96&gt;0),SM_4.2,"")</f>
        <v/>
      </c>
      <c r="O96" s="6" t="str">
        <f>IF(OR(EZ96&gt;0,FD96=$FD$2,FE96=$FE$2,FE96=$FE$4,FE96=$FE$6,FE96=$FE$8,FF96=$FF$2,FF96=$FF$4,FF96=$FF$6,FF96=$FF$8,FG96=$FG$2,FG96=$FG$4,FG96=$FG$6,FG96=$FG$8,FI96=$FI$2,FI96=$FI$4,FI96=$FI$6,FI96=$FI$8),SM_4.3,"")</f>
        <v/>
      </c>
      <c r="P96" s="6" t="str">
        <f>IF(OR(FD96&gt;0,FI96&gt;0),SM_4.4,"")</f>
        <v/>
      </c>
      <c r="Q96" s="38" t="str">
        <f>IF(OR(FQ96=$FQ$2,FQ96=$FQ$1),SM_4.5,"")</f>
        <v/>
      </c>
      <c r="R96" s="6" t="str">
        <f>IF(OR(ET96&gt;0),SM_5.1,"")</f>
        <v/>
      </c>
      <c r="S96" s="6" t="str">
        <f>IF(OR(FB96&gt;0),SM_5.2,"")</f>
        <v/>
      </c>
      <c r="T96" s="6" t="str">
        <f>IF(OR(FR96=$FR$1,FR96=$FR$2),SM_5.3,"")</f>
        <v/>
      </c>
      <c r="U96" s="38" t="str">
        <f>IF(OR(FY96&gt;0),SM_5.4,"")</f>
        <v/>
      </c>
      <c r="V96" s="94" t="str">
        <f>IF(COUNTIF(F96:U96,"&lt;1")=16,"5",IF(COUNTIF(F96:Q96,"&lt;1")=12,"4",IF(COUNTIF(F96:L96,"&lt;1")=7,"3",IF(COUNTIF(F96:I96,"&lt;1")=4,"2","1"))))</f>
        <v>2</v>
      </c>
      <c r="W96" s="129">
        <f>IF(V96="1",SUM(F96:I96)+1,IF(V96="2",SUM(J96:L96)+2,IF(V96="3",SUM(M96:Q96)+3,IF(V96="4",SUM(R96:U96)+4,5))))</f>
        <v>2.7</v>
      </c>
      <c r="X96" s="5">
        <f>IF(OR(EO96&gt;0,EP96&gt;0,EQ96&gt;0,ER96=$ER$1,ER96=$ER$2,ER96=$ER$3,ER96=$ER$4,ER96=$ER$6,ER96=$ER$7,ER96=$ER$8,ES96&gt;0,ET96&gt;0,EV96&gt;0,EZ96&gt;0,FD96&gt;0,FF96&gt;0,FG96&gt;0,FI96&gt;0,FE96&gt;0),SS_2.1,"")</f>
        <v>0.2</v>
      </c>
      <c r="Y96" s="5">
        <f>IF(OR(EO96=$EO$1,ER96=$ER$1,ER96=$ER$6,ER96=$ER$7,ER96=$ER$8,FJ96&gt;0),SS_2.2,"")</f>
        <v>0.3</v>
      </c>
      <c r="Z96" s="38">
        <f>IF(OR(FJ96&gt;0,FO96&gt;0),SS_2.3,"")</f>
        <v>0.5</v>
      </c>
      <c r="AA96" s="5">
        <f>IF(OR(FN96&gt;0,FJ96=$FJ$2,FJ96=$FJ$3),SS_3.1,"")</f>
        <v>0.2</v>
      </c>
      <c r="AB96" s="6" t="str">
        <f>IF(OR(FK96&gt;0),SS_3.2,"")</f>
        <v/>
      </c>
      <c r="AC96" s="38">
        <f>IF(OR(ES96&gt;0,ER96=$ER$1,ER96=$ER$4,ER96=$ER$8,FL96&gt;0),SS_3.3,"")</f>
        <v>0.4</v>
      </c>
      <c r="AD96" s="6" t="str">
        <f>IF(AND(FK96&gt;0,FJ96=$FJ$2,FJ96=$FJ$3),SS_4.1,"")</f>
        <v/>
      </c>
      <c r="AE96" s="6">
        <f>IF(OR(FJ96=$FJ$2,FJ96=$FJ$3,EZ96&gt;0,FN96&gt;0),SS_4.2,"")</f>
        <v>0.2</v>
      </c>
      <c r="AF96" s="6">
        <f>IF(OR(EU96&gt;0,EW96=$EW$2,EW96=$EW$3,EW96=$EW$4,EY96&gt;0,EZ96&gt;0),SS_4.3,"")</f>
        <v>0.2</v>
      </c>
      <c r="AG96" s="6" t="str">
        <f>IF(OR(FJ96=$FJ$3,FQ96&gt;0,EZ96&gt;0),SS_4.4,"")</f>
        <v/>
      </c>
      <c r="AH96" s="6" t="str">
        <f>IF(OR(FE96&gt;0,FF96&gt;0,FG96&gt;0,FD96&gt;0,EZ96&gt;0,FI96&gt;0),SS_4.5,"")</f>
        <v/>
      </c>
      <c r="AI96" s="38" t="str">
        <f>IF(OR(EV96&gt;0,FZ96&gt;0,FH96&gt;0,FD96&gt;0,FI96&gt;0),SS_4.6,"")</f>
        <v/>
      </c>
      <c r="AJ96" s="5" t="str">
        <f>IF(OR(FK96=$FK$3,FZ96=$FZ$1),SS_5.1,"")</f>
        <v/>
      </c>
      <c r="AK96" s="6" t="str">
        <f>IF(OR(FZ96=$FZ$1,FZ96=$FZ$2,FZ96=$FZ$4,FZ96=$FZ$5,FZ96=$FZ$7),SS_5.2,"")</f>
        <v/>
      </c>
      <c r="AL96" s="6" t="str">
        <f>IF(OR(FZ96=$FZ$4,FY96&gt;0,ER96=$ER$8),SS_5.3,"")</f>
        <v/>
      </c>
      <c r="AM96" s="6" t="str">
        <f>IF(FP96&gt;0,SS_5.4,"")</f>
        <v/>
      </c>
      <c r="AN96" s="94" t="str">
        <f>IF(COUNTIF(X96:AM96,"&lt;1")=16,"5",IF(COUNTIF(X96:AI96,"&lt;1")=12,"4",IF(COUNTIF(X96:AC96,"&lt;1")=6,"3",IF(COUNTIF(X96:Z96,"&lt;1")=3,"2","1"))))</f>
        <v>2</v>
      </c>
      <c r="AO96" s="129">
        <f>IF(AN96="1",SUM(X96:Z96)+1,IF(AN96="2",SUM(AA96:AC96)+2,IF(AN96="3",SUM(AD96:AI96)+3,IF(AN96="4",SUM(AJ96:AM96)+4,5))))</f>
        <v>2.6</v>
      </c>
      <c r="AP96" s="5">
        <f>IF(OR(ES96&gt;0,ER96=$ER$1,EO96&gt;0,EP96&gt;0,EQ96&gt;0,EU96&gt;0,EV96&gt;0,FV96&gt;0,FD96&gt;0),CM2.1,"")</f>
        <v>0.25</v>
      </c>
      <c r="AQ96" s="6">
        <f>IF(OR(ES96&gt;0,ER96=$ER$1,ER96=$ER$5,ER96=$ER$3,ER96=$ER$8,ER96=$ER$9,FS96=$FS$3,FS96=$FS$4),CM2.2,"")</f>
        <v>0.25</v>
      </c>
      <c r="AR96" s="6">
        <f>IF(OR(ES96&gt;0,ER96&gt;0,FV96&gt;0),CM2.3,"")</f>
        <v>0.25</v>
      </c>
      <c r="AS96" s="38">
        <f>IF(OR(ES96&gt;0,ER96=$ER$1,ER96=$ER$3,ER96=$ER$8,ER96=$ER$9,FT96&gt;0),CM2.4,"")</f>
        <v>0.25</v>
      </c>
      <c r="AT96" s="6" t="str">
        <f>IF(OR(FS96&gt;0),CM3.1,"")</f>
        <v/>
      </c>
      <c r="AU96" s="6" t="str">
        <f>IF(ER96=$ER$9,CM3.2,"")</f>
        <v/>
      </c>
      <c r="AV96" s="6" t="str">
        <f>IF(OR(FS96=$FS$3,FS96=$FS$4),CM3.3,"")</f>
        <v/>
      </c>
      <c r="AW96" s="6" t="str">
        <f>IF(OR(FQ96=$FQ$1,FQ96=$FQ$4,FR96=$FR$1,FR96=$FR$4),CM3.4,"")</f>
        <v/>
      </c>
      <c r="AX96" s="38" t="str">
        <f>IF(OR(FZ96=$FZ$1,FZ96=$FZ$2,FT96=$FT$3,FT96=$FT$2),CM3.5,"")</f>
        <v/>
      </c>
      <c r="AY96" s="6" t="str">
        <f>IF(OR(FS96&gt;0),CM4.1,"")</f>
        <v/>
      </c>
      <c r="AZ96" s="6" t="str">
        <f>IF(OR(FV96=$FV$2),CM4.2,"")</f>
        <v/>
      </c>
      <c r="BA96" s="38" t="str">
        <f>IF(OR(FZ96&gt;0,FT96=$FT$3),CM4.3,"")</f>
        <v/>
      </c>
      <c r="BB96" s="6" t="str">
        <f>IF(OR(FT96=$FT$3,FV96=$FV$3),CM5.1,"")</f>
        <v/>
      </c>
      <c r="BC96" s="6" t="str">
        <f>IF(OR(AND(FX96&gt;0,FQ96=$FQ$4), AND(FX96&gt;0,FQ96=$FQ$1)),CM5.2,"")</f>
        <v/>
      </c>
      <c r="BD96" s="6" t="str">
        <f>IF(OR(FZ96&gt;0),CM5.3,"")</f>
        <v/>
      </c>
      <c r="BE96" s="38" t="str">
        <f>IF(FU96=$FU$2,CM5.4,"")</f>
        <v/>
      </c>
      <c r="BF96" s="94" t="str">
        <f>IF(COUNTIF(AP96:BE96,"&lt;1")=16,"5",IF(COUNTIF(AP96:BA96,"&lt;1")=12,"4",IF(COUNTIF(AP96:AX96,"&lt;1")=9,"3",IF(COUNTIF(AP96:AS96,"&lt;1")=4,"2","1"))))</f>
        <v>2</v>
      </c>
      <c r="BG96" s="129">
        <f>IF(BF96="1",SUM(AP96:AS96)+1,IF(BF96="2",SUM(AT96:AX96)+2,IF(BF96="3",SUM(AY96:BA96)+3,IF(BF96="4",SUM(BB96:BE96)+4,5))))</f>
        <v>2</v>
      </c>
      <c r="BH96" s="5">
        <f>IF(OR(ER96=$ER$1,ER96=$ER$6,ER96=$ER$7,ER96=$ER$9,ES96&gt;0,EX96&gt;0,FD96&gt;0,FZ96&gt;0,EW96&gt;0,EY96&gt;0,EZ96&gt;0,EV96&gt;0,EU96&gt;0,FE96&gt;0,FF96&gt;0,FG96&gt;0,FI96&gt;0),SRM2.1,"")</f>
        <v>0.4</v>
      </c>
      <c r="BI96" s="5">
        <f>IF(OR(FD96&gt;0,FZ96&gt;0,ER96=$ER$7,EW96&gt;0,EX96&gt;0,EY96&gt;0,EZ96&gt;0,FE96&gt;0,FF96&gt;0,FG96&gt;0,FI96&gt;0),SRM2.2,"")</f>
        <v>0.4</v>
      </c>
      <c r="BJ96" s="6">
        <f>IF(OR(FX96&gt;0,FZ96&gt;0),SRM2.3,"")</f>
        <v>0</v>
      </c>
      <c r="BK96" s="6" t="str">
        <f>IF(OR(FF96&gt;0,FD96&gt;0,FE96&gt;0,FZ96&gt;0,FG96&gt;0,FI96&gt;0),SRM2.4,"")</f>
        <v/>
      </c>
      <c r="BL96" s="39" t="str">
        <f>IF(OR(FD96&gt;0,FZ96&gt;0,ER96=$ER$7,FE96&gt;0,FF96&gt;0,FG96&gt;0,FI96&gt;0,FP96&gt;0),SRM3.1,"")</f>
        <v/>
      </c>
      <c r="BM96" s="6">
        <f>IF(OR(FD96&gt;0,FZ96&gt;0,ER96=$ER$7,EW96=$EW$2,EW96=$EW$3,EW96=$EW$4,EX96&gt;0,EY96&gt;0,EZ96&gt;0,FE96&gt;0,FF96&gt;0,FG96&gt;0,FI96&gt;0),SRM3.2,"")</f>
        <v>0.5</v>
      </c>
      <c r="BN96" s="6" t="str">
        <f>IF(OR(FP96&gt;0,FZ96&gt;0),SRM3.3,"")</f>
        <v/>
      </c>
      <c r="BO96" s="40" t="str">
        <f>IF(OR(FZ96&gt;1),SRM4.1,"")</f>
        <v/>
      </c>
      <c r="BP96" s="6" t="str">
        <f>IF(OR(ER96=$ER$8,ER96=$ER$9,EV96&gt;0,FQ96&gt;0,FR96&gt;0),SRM4.2,"")</f>
        <v/>
      </c>
      <c r="BQ96" s="6" t="str">
        <f>IF(OR(FW96&gt;0),SRM4.3,"")</f>
        <v/>
      </c>
      <c r="BR96" s="40" t="str">
        <f>IF(OR(GD96&gt;0,GE96&gt;0),SRM5.1,"")</f>
        <v/>
      </c>
      <c r="BS96" s="6" t="str">
        <f>IF(OR(ER96=$ER$8,ER96=$ER$9,FZ96&gt;0),SRM5.2,"")</f>
        <v/>
      </c>
      <c r="BT96" s="6" t="str">
        <f>IF(OR(ER96=$ER$8,ER96=$ER$9,FY96&gt;0,FZ96&gt;0),SRM5.3,"")</f>
        <v/>
      </c>
      <c r="BU96" s="94" t="str">
        <f>IF(COUNTIF(BH96:BT96,"&lt;1")=13,"5",IF(COUNTIF(BH96:BQ96,"&lt;1")=10,"4",IF(COUNTIF(BH96:BN96,"&lt;1")=7,"3",IF(COUNTIF(BH96:BK96,"&lt;1")=4,"2","1"))))</f>
        <v>1</v>
      </c>
      <c r="BV96" s="129">
        <f>IF(BU96="1",SUM(BH96:BK96)+1,IF(BU96="2",SUM(BL96:BN96)+2,IF(BU96="3",SUM(BO96:BQ96)+3,IF(BU96="4",SUM(BR96:BT96)+4,5))))</f>
        <v>1.8</v>
      </c>
      <c r="BW96" s="41">
        <f>IF(OR(EY96=$EY$1,EY96=$EY$4,EY96=$EY$5,EY96=$EY$6,EY96=$EY$7,EZ96&gt;0,FF96=$FF$1,FF96=$FF$2,FF96=$FF$5,FF96=$FF$6,FG96=$FG$1,FG96=$FG$2,FG96=$FG$5,FG96=$FG$6),LHR2.1,"")</f>
        <v>0.4</v>
      </c>
      <c r="BX96" s="6" t="str">
        <f>IF(OR(FB96=$FB$1,FB96=$FB$2,FB96=$FB$5,FB96=$FB$6,EZ96&gt;0),LHR2.2,"")</f>
        <v/>
      </c>
      <c r="BY96" s="6">
        <f>IF(OR(EY96=$EY$1,EY96=$EY$4,EY96=$EY$5,EY96=$EY$6,EY96=$EY$7,EZ96&gt;0,FF96=$FF$1,FF96=$FF$2,FF96=$FF$5,FF96=$FF$6,FG96=$FG$1,FG96=$FG$2,FG96=$FG$5,FG96=$FG$6),LHR2.3,"")</f>
        <v>0.25</v>
      </c>
      <c r="BZ96" s="6">
        <f>IF(OR(EY96=$EY$1,EY96=$EY$4,EY96=$EY$5,EY96=$EY$6,EY96=$EY$7,EZ96&gt;0,FF96=$FF$1,FF96=$FF$2,FF96=$FF$5,FF96=$FF$6,FG96=$FG$1,FG96=$FG$2,FG96=$FG$5,FG96=$FG$6),LHR2.4,"")</f>
        <v>0.25</v>
      </c>
      <c r="CA96" s="40">
        <f>IF(OR(EY96=$EY$1,EY96=$EY$5,EY96=$EY$6,EY96=$EY$7,EZ96&gt;0,FF96=$FF$1,FF96=$FF$2,FF96=$FF$5,FF96=$FF$6,FG96=$FG$1,FG96=$FG$2,FG96=$FG$5,FG96=$FG$6),LHR3.1,"")</f>
        <v>0.25</v>
      </c>
      <c r="CB96" s="6" t="str">
        <f>IF(OR(FB96=$FB$1,FB96=$FB$5,EZ96&gt;0),LHR3.2,"")</f>
        <v/>
      </c>
      <c r="CC96" s="6" t="str">
        <f>IF(OR(FB96=$FB$1,FB96=$FB$2,FB96=$FB$5,FB96=$FB$6,EZ96&gt;0),LHR3.3,"")</f>
        <v/>
      </c>
      <c r="CD96" s="6" t="str">
        <f>IF(OR(EZ96&gt;0,GA96=$GA$1,FF96=$FF$5,FF96=$FF$6,FF96=$FF$1,FF96=$FF$2,GA96=$GA$2,GA96=$GA$3,GA96=$GA$4),LHR3.4,"")</f>
        <v/>
      </c>
      <c r="CE96" s="6" t="str">
        <f>IF(OR(EZ96&gt;0,GB96=$GB$1,FG96=$FG$5,FG96=$FG$6,FG96=$FG$1,FG96=$FG$2,GB96=$GB$2,GB96=$GB$3,GB96=$GB$4),LHR3.5,"")</f>
        <v/>
      </c>
      <c r="CF96" s="6">
        <f>IF(OR(EY96=$EY$1,EY96=$EY$4,EY96=$EY$5,EY96=$EY$6,EY96=$EY$7,EZ96&gt;0),LHR3.6,"")</f>
        <v>0.05</v>
      </c>
      <c r="CG96" s="6" t="str">
        <f>IF(OR(EZ96&gt;0,FC96=$FC$1,FC96=$FC$2,FC96=$FC$3,FC96=$FC$4),LHR3.7,"")</f>
        <v/>
      </c>
      <c r="CH96" s="6" t="str">
        <f>IF(OR(GD96=$GD$1,GD96=$GD$3,EZ96&gt;0),LHR3.8,"")</f>
        <v/>
      </c>
      <c r="CI96" s="6" t="str">
        <f>IF(OR(EZ96&gt;0,FF96=$FF$2,FF96=$FF$6,FE96=$FE$2,FE96=$FE$6,FI96=$FI$2,FI96=$FI$6,FG96=$FG$2,FG96=$FG$6),LHR3.9,"")</f>
        <v/>
      </c>
      <c r="CJ96" s="6" t="str">
        <f>IF(OR(EZ96&gt;0,FA96&gt;0),LHR3.10,"")</f>
        <v/>
      </c>
      <c r="CK96" s="40" t="str">
        <f>IF(OR(EY96=$EY$1,EY96=$EY$6,EY96=$EY$7,EZ96&gt;0,FF96=$FF$1,FF96=$FF$2,FF96=$FF$5,FF96=$FF$6,FG96=$FG$1,FG96=$FG$2,FG96=$FG$5,FG96=$FG$6),LHR4.1,"")</f>
        <v/>
      </c>
      <c r="CL96" s="6" t="str">
        <f>IF(OR(FB96=$FB$1,FB96=$FB$5,EZ96&gt;0),LHR4.2,"")</f>
        <v/>
      </c>
      <c r="CM96" s="6" t="str">
        <f>IF(OR(EZ96&gt;0,GA96=$GA$2,GA96=$GA$4),LHR4.3,"")</f>
        <v/>
      </c>
      <c r="CN96" s="6" t="str">
        <f>IF(OR(EZ96&gt;0,GB96=$GB$2,GB96=$GB$4),LHR4.4,"")</f>
        <v/>
      </c>
      <c r="CO96" s="6" t="str">
        <f>IF(OR(EZ96&gt;0,FC96=$FC$1,FC96=$FC$3,FC96=$FC$4),LHR4.5,"")</f>
        <v/>
      </c>
      <c r="CP96" s="6" t="str">
        <f>IF(OR(GE96=$GE$1,GE96=$GE$2,GE96=$GE$4,GE96=$GE$5),LHR4.6,"")</f>
        <v/>
      </c>
      <c r="CQ96" s="6" t="str">
        <f>IF(OR(EZ96&gt;0,FF96=$FF$2,FF96=$FF$6,FE96=$FE$2,FE96=$FE$6,FI96=$FI$2,FI96=$FI$6,FG96=$FG$2,FG96=$FG$6),LHR4.7,"")</f>
        <v/>
      </c>
      <c r="CR96" s="6" t="str">
        <f>IF(OR(EZ96&gt;0,FG96=$FG$1,FG96=$FG$2,FG96=$FG$5,FG96=$FG$6),LHR4.8,"")</f>
        <v/>
      </c>
      <c r="CS96" s="6" t="str">
        <f>IF(OR(FE96=$FE$1,FE96=$FE$2,FE96=$FE$5,FE96=$FE$6),LHR4.9,"")</f>
        <v/>
      </c>
      <c r="CT96" s="6" t="str">
        <f>IF(OR(FM96=$FM$1,FM96=$FM$3,EZ96&gt;0),LHR4.10,"")</f>
        <v/>
      </c>
      <c r="CU96" s="6" t="str">
        <f>IF(OR(GF96=$GF$2,GF96=$GF$6),LHR4.11,"")</f>
        <v/>
      </c>
      <c r="CV96" s="6" t="str">
        <f>IF(OR(EO96=$EO$1,EO96=$EO$3),LHR4.12,"")</f>
        <v/>
      </c>
      <c r="CW96" s="40" t="str">
        <f>IF(OR(EY96=$EY$1,EY96=$EY$7,EZ96&gt;0,FF96=$FF$1,FF96=$FF$2,FF96=$FF$5,FF96=$FF$6,FG96=$FG$1,FG96=$FG$2,FG96=$FG$5,FG96=$FG$6),LHR5.1,"")</f>
        <v/>
      </c>
      <c r="CX96" s="6" t="str">
        <f>IF(AND(FZ96&gt;0,OR(EY96=$EY$1,EY96=$EY$4,EY96=$EY$5,EY96=$EY$6,EY96=$EY$7)),LHR5.2,"")</f>
        <v/>
      </c>
      <c r="CY96" s="6" t="str">
        <f>IF(OR(EZ96&gt;0,FC96=$FC$1,FC96=$FC$4),LHR5.3,"")</f>
        <v/>
      </c>
      <c r="CZ96" s="6" t="str">
        <f>IF(OR(GE96=$GE$1,GE96=$GE$3,GE96=$GE$4,GE96=$GE$6),LHR5.4,"")</f>
        <v/>
      </c>
      <c r="DA96" s="6" t="str">
        <f>IF(OR(EZ96&gt;0,FF96=$FF$2,FF96=$FF$6,FE96=$FE$2,FE96=$FE$6,FI96=$FI$2,FI96=$FI$6,FG96=$FG$2,FG96=$FG$6),LHR5.5,"")</f>
        <v/>
      </c>
      <c r="DB96" s="6" t="str">
        <f>IF(OR(FG96=$FG$2,FG96=$FG$6),LHR5.6,"")</f>
        <v/>
      </c>
      <c r="DC96" s="6" t="str">
        <f>IF(OR(FI96=$FI$1,FI96=$FI$2,FI96=$FI$5,FI96=$FI$6,FY96&gt;0),LHR5.7,"")</f>
        <v/>
      </c>
      <c r="DD96" s="6" t="str">
        <f>IF(OR(GC96=$GC$1,GC96=$GC$2),LHR5.8,"")</f>
        <v/>
      </c>
      <c r="DE96" s="38">
        <f>IF(OR(GF96="",GF96=$GF$3,GF96=$GF$4,GF96=$GF$7,GF96=$GF$8),LHR5.9,"")</f>
        <v>0.05</v>
      </c>
      <c r="DF96" s="7" t="str">
        <f>IF(E96&lt;2009,"N/A",IF(COUNTIF(BW96:DE96,"&lt;1")=35,"5",IF(COUNTIF(BW96:CV96,"&lt;1")=26,"4",IF(COUNTIF(BW96:CJ96,"&lt;1")=14,"3",IF(COUNTIF(BW96:BZ96,"&lt;1")=4,"2","1")))))</f>
        <v>1</v>
      </c>
      <c r="DG96" s="129">
        <f>IF(DF96="N/A","N/A",IF(DF96="1",SUM(BW96:BZ96)+1,IF(DF96="2",SUM(CA96:CJ96)+2,IF(DF96="3",SUM(CK96:CV96)+3,IF(DF96="4",SUM(CW96:DE96)+4,5)))))</f>
        <v>1.9</v>
      </c>
      <c r="DH96" s="41" t="str">
        <f>IF(OR(EY96=$EY$1,EY96=$EY$8,EZ96&gt;0,FF96=$FF$1,FF96=$FF$2,FF96=$FF$7,FF96=$FF$8,FG96=$FG$1,FG96=$FG$2,FG96=$FG$7,FG96=$FG$8),ES2.1,"")</f>
        <v/>
      </c>
      <c r="DI96" s="6" t="str">
        <f>IF(OR(FB96=$FB$1,FB96=$FB$2,FB96=$FB$7,FB96=$FB$8,EZ96&gt;0),ES2.2,"")</f>
        <v/>
      </c>
      <c r="DJ96" s="6" t="str">
        <f>IF(OR(EY96=$EY$1,EY96=$EY$8,EZ96&gt;0,FF96=$FF$1,FF96=$FF$2,FF96=$FF$7,FF96=$FF$8,FG96=$FG$1,FG96=$FG$2,FG96=$FG$7,FG96=$FG$8),ES2.3,"")</f>
        <v/>
      </c>
      <c r="DK96" s="6" t="str">
        <f>IF(OR(EY96=$EY$1,EY96=$EY$8,EZ96&gt;0,FF96=$FF$1,FF96=$FF$2,FF96=$FF$7,FF96=$FF$8,FG96=$FG$1,FG96=$FG$2,FG96=$FG$7,FG96=$FG$8),ES2.4,"")</f>
        <v/>
      </c>
      <c r="DL96" s="40" t="str">
        <f>IF(OR(FB96=$FB$1,FB96=$FB$7,EZ96&gt;0),ES3.1,"")</f>
        <v/>
      </c>
      <c r="DM96" s="6" t="str">
        <f>IF(OR(FB96=$FB$1,FB96=$FB$2,FB96=$FB$7,FB96=$FB$8,EZ96&gt;0),ES3.2,"")</f>
        <v/>
      </c>
      <c r="DN96" s="6" t="str">
        <f>IF(OR(EZ96&gt;0,FF96=$FF$1,FF96=$FF$2,FF96=$FF$7,FF96=$FF$8,GA96=$GA$1,GA96=$GA$2,GA96=$GA$5,GA96=$GA$6),ES3.3,"")</f>
        <v/>
      </c>
      <c r="DO96" s="6" t="str">
        <f>IF(OR(EZ96&gt;0,FG96=$FG$1,FG96=$FG$2,FG96=$FG$7,FG96=$FG$8,GB96=$GB$1,GB96=$GB$2,GB96=$GB$5,GB96=$GB$6),ES3.4,"")</f>
        <v/>
      </c>
      <c r="DP96" s="6" t="str">
        <f>IF(OR(EY96=$EY$1,EY96=$EY$8,EZ96&gt;0),ES3.5,"")</f>
        <v/>
      </c>
      <c r="DQ96" s="6" t="str">
        <f>IF(OR(EZ96&gt;0,FC96=$FC$1,FC96=$FC$5),ES3.6,"")</f>
        <v/>
      </c>
      <c r="DR96" s="6" t="str">
        <f>IF(OR(GD96=$GD$1,GD96=$GD$4,EZ96&gt;0),ES3.7,"")</f>
        <v/>
      </c>
      <c r="DS96" s="6" t="str">
        <f>IF(OR(EZ96&gt;0,FF96=$FF$2,FF96=$FF$8,FE96=$FE$2,FE96=$FE$8,FI96=$FI$2,FI96=$FI$8,FG96=$FG$2,FG96=$FG$8),ES3.8,"")</f>
        <v/>
      </c>
      <c r="DT96" s="6" t="str">
        <f>IF(OR(EZ96&gt;0),ES3.9,"")</f>
        <v/>
      </c>
      <c r="DU96" s="40" t="str">
        <f>IF(OR(FB96=$FB$1,FB96=$FB$7,EZ96&gt;0),ES4.1,"")</f>
        <v/>
      </c>
      <c r="DV96" s="6" t="str">
        <f>IF(OR(EZ96&gt;0,GA96=$GA$2,GA96=$GA$6),ES4.2,"")</f>
        <v/>
      </c>
      <c r="DW96" s="6" t="str">
        <f>IF(OR(EZ96&gt;0,GB96=$GB$2,GB96=$GB$6),ES4.3,"")</f>
        <v/>
      </c>
      <c r="DX96" s="6" t="str">
        <f>IF(OR(GE96=$GE$1,GE96=$GE$2,GE96=$GE$7,GE96=$GE$8),ES4.4,"")</f>
        <v/>
      </c>
      <c r="DY96" s="6" t="str">
        <f>IF(OR(EZ96&gt;0,FF96=$FF$2,FF96=$FF$8,FE96=$FE$2,FE96=$FE$8,FI96=$FI$2,FI96=$FI$8,FG96=$FG$2,FG96=$FG$8),ES4.5,"")</f>
        <v/>
      </c>
      <c r="DZ96" s="6" t="str">
        <f>IF(OR(EZ96&gt;0,FG96=$FG$1,FG96=$FG$2,FG96=$FG$7,FG96=$FG$8),ES4.6,"")</f>
        <v/>
      </c>
      <c r="EA96" s="6" t="str">
        <f>IF(OR(FE96=$FE$1,FE96=$FE$2,FE96=$FE$7,FE96=$FE$8),ES4.7,"")</f>
        <v/>
      </c>
      <c r="EB96" s="6" t="str">
        <f>IF(OR(FM96=$FM$1,FM96=$FM$4,EZ96&gt;0),ES4.8,"")</f>
        <v/>
      </c>
      <c r="EC96" s="6" t="str">
        <f>IF(OR(GF96=$GF$2,GF96=$GF$8),ES4.9,"")</f>
        <v/>
      </c>
      <c r="ED96" s="6" t="str">
        <f>IF(OR(EO96=$EO$1,EO96=$EO$3),ES4.10,"")</f>
        <v/>
      </c>
      <c r="EE96" s="40" t="str">
        <f>IF(OR(AND(FZ96&gt;0,EY96=$EY$1), AND(FZ96&gt;0,EY96=$EY$8)),ES5.1,"")</f>
        <v/>
      </c>
      <c r="EF96" s="6" t="str">
        <f>IF(OR(GE96=$GE$1,GE96=$GE$3,GE96=$GE$7,GE96=$GE$9),ES5.2,"")</f>
        <v/>
      </c>
      <c r="EG96" s="6" t="str">
        <f>IF(OR(EZ96&gt;0,FF96=$FF$2,FF96=$FF$8,FE96=$FE$2,FE96=$FE$8,FI96=$FI$2,FI96=$FI$8,FG96=$FG$2,FG96=$FG$8),ES5.3,"")</f>
        <v/>
      </c>
      <c r="EH96" s="6" t="str">
        <f>IF(OR(FG96=$FG$2,FG96=$FG$8),ES5.4,"")</f>
        <v/>
      </c>
      <c r="EI96" s="6" t="str">
        <f>IF(OR(FI96=$FI$1,FI96=$FI$2,FI96=$FI$7,FI96=$FI$8,FY96&gt;0),ES5.5,"")</f>
        <v/>
      </c>
      <c r="EJ96" s="6" t="str">
        <f>IF(OR(GC96=$GC$1,GC96=$GC$3),ES5.6,"")</f>
        <v/>
      </c>
      <c r="EK96" s="38">
        <f>IF(OR(GF96="",GF96=$GF$3,GF96=$GF$4,GF96=$GF$5,GF96=$GF$6),ES5.7,"")</f>
        <v>0.1</v>
      </c>
      <c r="EL96" s="104" t="str">
        <f>IF(E96&lt;2010,"N/A",IF(COUNTIF(DH96:EK96,"&lt;1")=30,"5",IF(COUNTIF(DH96:ED96,"&lt;1")=23,"4",IF(COUNTIF(DH96:DT96,"&lt;1")=13,"3",IF(COUNTIF(DH96:DK96,"&lt;1")=4,"2","1")))))</f>
        <v>1</v>
      </c>
      <c r="EM96" s="129">
        <f>IF(EL96="N/A","N/A",IF(EL96="1",SUM(DH96:DK96)+1,IF(EL96="2",SUM(DL96:DT96)+2,IF(EL96="3",SUM(DU96:ED96)+3,IF(EL96="4",SUM(EE96:EK96)+4,5)))))</f>
        <v>1</v>
      </c>
      <c r="EN96" s="1"/>
      <c r="EO96" s="43"/>
      <c r="EP96" s="1"/>
      <c r="EQ96" s="1"/>
      <c r="ER96" s="43"/>
      <c r="ES96" s="1" t="s">
        <v>23</v>
      </c>
      <c r="ET96" s="1"/>
      <c r="EV96" s="44"/>
      <c r="EW96" s="42" t="s">
        <v>4</v>
      </c>
      <c r="EX96" s="42" t="s">
        <v>1</v>
      </c>
      <c r="EY96" s="42" t="s">
        <v>39</v>
      </c>
      <c r="FC96" s="44"/>
      <c r="FE96" s="1"/>
      <c r="FI96" s="44"/>
      <c r="FJ96" s="42" t="s">
        <v>19</v>
      </c>
      <c r="FK96" s="1"/>
      <c r="FL96" s="1"/>
      <c r="FM96" s="1"/>
      <c r="FN96" s="1"/>
      <c r="FO96" s="1"/>
      <c r="FT96" s="1"/>
      <c r="FU96" s="1"/>
      <c r="FX96" s="44" t="s">
        <v>1</v>
      </c>
      <c r="FY96" s="1"/>
      <c r="FZ96" s="44"/>
      <c r="GA96" s="43"/>
      <c r="GB96" s="1"/>
      <c r="GC96" s="44"/>
      <c r="GF96" s="45"/>
      <c r="GG96" s="74"/>
      <c r="GH96" s="42">
        <f>COUNTIF(EO96:GF96,"*")</f>
        <v>6</v>
      </c>
    </row>
    <row r="97" spans="1:190" s="42" customFormat="1" x14ac:dyDescent="0.25">
      <c r="A97" s="42" t="str">
        <f>VLOOKUP(C97,Sheet1!$A$1:$B$65,2,)</f>
        <v>HS</v>
      </c>
      <c r="B97" s="46" t="s">
        <v>225</v>
      </c>
      <c r="C97" s="47" t="s">
        <v>226</v>
      </c>
      <c r="D97" s="47"/>
      <c r="E97" s="60">
        <v>2013</v>
      </c>
      <c r="F97" s="5">
        <f>IF(OR(ER97=$ER$1,ER97=$ER$2,ER97=$ER$3,ER97=$ER$6,ER97=$ER$7,ES97&gt;0,EW97&gt;0,EY97&gt;0,EU97&gt;0,EZ97&gt;0,FD97&gt;0,FF97&gt;0,FG97&gt;0,FI97&gt;0,FE97&gt;0),SM_2.1,"")</f>
        <v>0.2</v>
      </c>
      <c r="G97" s="5">
        <f>IF(OR(EO97=$EO$4,EQ97&gt;0,ER97=$ER$1, ER97=$ER$2,ER97=$ER$3,ER97=$ER$4,ES97&gt;0,EV97&gt;0,EZ97&gt;0,FD97&gt;0,FF97&gt;0,FG97&gt;0,FI97&gt;0,FE97&gt;0),SM_2.2,"")</f>
        <v>0.35</v>
      </c>
      <c r="H97" s="6">
        <f>IF(OR(EO97&gt;0,EP97&gt;0,EQ97&gt;0,ER97=$ER$1,ER97=$ER$2,ER97=$ER$3,ER97=$ER$4,ER97=$ER$6,ER97=$ER$7,ES97&gt;0,ET97&gt;0,EV97&gt;0,EZ97&gt;0,FD97&gt;0,FF97&gt;0,FG97&gt;0,FI97&gt;0,FE97&gt;0),SM_2.3,"")</f>
        <v>0.3</v>
      </c>
      <c r="I97" s="38">
        <f>IF(OR(ER97=$ER$1,ER97=$ER$2,ER97=$ER$3,ER97=$ER$6,ER97=$ER$7,ES97&gt;0,EW97=$EW$2,EW97=$EW$3,EW97=$EW$4,EY97&gt;0,EU97&gt;0,EZ97&gt;0,FD97&gt;0,FF97&gt;0,FG97&gt;0,FI97&gt;0,FE97&gt;0),SM_2.4,"")</f>
        <v>0.15</v>
      </c>
      <c r="J97" s="6">
        <f>IF(OR(ER97=$ER$3,EW97=$EW$2,EW97=$EW$3,EW97=$EW$4,EY97&gt;0,EU97&gt;0,EZ97&gt;0,FD97&gt;0,FF97&gt;0,FG97&gt;0,FI97&gt;0,FE97&gt;0),SM_3.1,"")</f>
        <v>0.3</v>
      </c>
      <c r="K97" s="6">
        <f>IF(OR(EZ97&gt;0,FD97&gt;0,FF97&gt;0,FG97&gt;0,FI97&gt;0,FE97&gt;0),SM_3.2,"")</f>
        <v>0.3</v>
      </c>
      <c r="L97" s="38">
        <f>IF(OR(ER97=$ER$1,ER97=$ER$3,ER97=$ER$6,ER97=$ER$7,EV97&gt;0,EW97=$EW$2,EW97=$EW$3,EW97=$EW$4,EY97&gt;0,EU97&gt;0,EZ97&gt;0,FD97&gt;0,FF97&gt;0,FG97&gt;0,FI97&gt;0,FE97&gt;0),SM_3.3,"")</f>
        <v>0.4</v>
      </c>
      <c r="M97" s="6">
        <f>IF(OR(ES97&gt;0,EU97&gt;1),SM_4.1,"")</f>
        <v>0.2</v>
      </c>
      <c r="N97" s="6">
        <f>IF(OR(EZ97&gt;0,FD97=$FD$2,FF97=$FF$2,FF97=$FF$4,FF97=$FF$6,FF97=$FF$8,FG97&gt;0,FI97&gt;0,FE97&gt;0),SM_4.2,"")</f>
        <v>0.2</v>
      </c>
      <c r="O97" s="6">
        <f>IF(OR(EZ97&gt;0,FD97=$FD$2,FE97=$FE$2,FE97=$FE$4,FE97=$FE$6,FE97=$FE$8,FF97=$FF$2,FF97=$FF$4,FF97=$FF$6,FF97=$FF$8,FG97=$FG$2,FG97=$FG$4,FG97=$FG$6,FG97=$FG$8,FI97=$FI$2,FI97=$FI$4,FI97=$FI$6,FI97=$FI$8),SM_4.3,"")</f>
        <v>0.2</v>
      </c>
      <c r="P97" s="6" t="str">
        <f>IF(OR(FD97&gt;0,FI97&gt;0),SM_4.4,"")</f>
        <v/>
      </c>
      <c r="Q97" s="38" t="str">
        <f>IF(OR(FQ97=$FQ$2,FQ97=$FQ$1),SM_4.5,"")</f>
        <v/>
      </c>
      <c r="R97" s="6" t="str">
        <f>IF(OR(ET97&gt;0),SM_5.1,"")</f>
        <v/>
      </c>
      <c r="S97" s="6" t="str">
        <f>IF(OR(FB97&gt;0),SM_5.2,"")</f>
        <v/>
      </c>
      <c r="T97" s="6" t="str">
        <f>IF(OR(FR97=$FR$1,FR97=$FR$2),SM_5.3,"")</f>
        <v/>
      </c>
      <c r="U97" s="38" t="str">
        <f>IF(OR(FY97&gt;0),SM_5.4,"")</f>
        <v/>
      </c>
      <c r="V97" s="94" t="str">
        <f>IF(COUNTIF(F97:U97,"&lt;1")=16,"5",IF(COUNTIF(F97:Q97,"&lt;1")=12,"4",IF(COUNTIF(F97:L97,"&lt;1")=7,"3",IF(COUNTIF(F97:I97,"&lt;1")=4,"2","1"))))</f>
        <v>3</v>
      </c>
      <c r="W97" s="129">
        <f>IF(V97="1",SUM(F97:I97)+1,IF(V97="2",SUM(J97:L97)+2,IF(V97="3",SUM(M97:Q97)+3,IF(V97="4",SUM(R97:U97)+4,5))))</f>
        <v>3.6</v>
      </c>
      <c r="X97" s="5">
        <f>IF(OR(EO97&gt;0,EP97&gt;0,EQ97&gt;0,ER97=$ER$1,ER97=$ER$2,ER97=$ER$3,ER97=$ER$4,ER97=$ER$6,ER97=$ER$7,ER97=$ER$8,ES97&gt;0,ET97&gt;0,EV97&gt;0,EZ97&gt;0,FD97&gt;0,FF97&gt;0,FG97&gt;0,FI97&gt;0,FE97&gt;0),SS_2.1,"")</f>
        <v>0.2</v>
      </c>
      <c r="Y97" s="5">
        <f>IF(OR(EO97=$EO$1,ER97=$ER$1,ER97=$ER$6,ER97=$ER$7,ER97=$ER$8,FJ97&gt;0),SS_2.2,"")</f>
        <v>0.3</v>
      </c>
      <c r="Z97" s="38">
        <f>IF(OR(FJ97&gt;0,FO97&gt;0),SS_2.3,"")</f>
        <v>0.5</v>
      </c>
      <c r="AA97" s="5" t="str">
        <f>IF(OR(FN97&gt;0,FJ97=$FJ$2,FJ97=$FJ$3),SS_3.1,"")</f>
        <v/>
      </c>
      <c r="AB97" s="6" t="str">
        <f>IF(OR(FK97&gt;0),SS_3.2,"")</f>
        <v/>
      </c>
      <c r="AC97" s="38">
        <f>IF(OR(ES97&gt;0,ER97=$ER$1,ER97=$ER$4,ER97=$ER$8,FL97&gt;0),SS_3.3,"")</f>
        <v>0.4</v>
      </c>
      <c r="AD97" s="6" t="str">
        <f>IF(AND(FK97&gt;0,FJ97=$FJ$2,FJ97=$FJ$3),SS_4.1,"")</f>
        <v/>
      </c>
      <c r="AE97" s="6" t="str">
        <f>IF(OR(FJ97=$FJ$2,FJ97=$FJ$3,EZ97&gt;0,FN97&gt;0),SS_4.2,"")</f>
        <v/>
      </c>
      <c r="AF97" s="6">
        <f>IF(OR(EU97&gt;0,EW97=$EW$2,EW97=$EW$3,EW97=$EW$4,EY97&gt;0,EZ97&gt;0),SS_4.3,"")</f>
        <v>0.2</v>
      </c>
      <c r="AG97" s="6" t="str">
        <f>IF(OR(FJ97=$FJ$3,FQ97&gt;0,EZ97&gt;0),SS_4.4,"")</f>
        <v/>
      </c>
      <c r="AH97" s="6">
        <f>IF(OR(FE97&gt;0,FF97&gt;0,FG97&gt;0,FD97&gt;0,EZ97&gt;0,FI97&gt;0),SS_4.5,"")</f>
        <v>0.2</v>
      </c>
      <c r="AI97" s="38">
        <f>IF(OR(EV97&gt;0,FZ97&gt;0,FH97&gt;0,FD97&gt;0,FI97&gt;0),SS_4.6,"")</f>
        <v>0.2</v>
      </c>
      <c r="AJ97" s="5" t="str">
        <f>IF(OR(FK97=$FK$3,FZ97=$FZ$1),SS_5.1,"")</f>
        <v/>
      </c>
      <c r="AK97" s="6" t="str">
        <f>IF(OR(FZ97=$FZ$1,FZ97=$FZ$2,FZ97=$FZ$4,FZ97=$FZ$5,FZ97=$FZ$7),SS_5.2,"")</f>
        <v/>
      </c>
      <c r="AL97" s="6" t="str">
        <f>IF(OR(FZ97=$FZ$4,FY97&gt;0,ER97=$ER$8),SS_5.3,"")</f>
        <v/>
      </c>
      <c r="AM97" s="6" t="str">
        <f>IF(FP97&gt;0,SS_5.4,"")</f>
        <v/>
      </c>
      <c r="AN97" s="94" t="str">
        <f>IF(COUNTIF(X97:AM97,"&lt;1")=16,"5",IF(COUNTIF(X97:AI97,"&lt;1")=12,"4",IF(COUNTIF(X97:AC97,"&lt;1")=6,"3",IF(COUNTIF(X97:Z97,"&lt;1")=3,"2","1"))))</f>
        <v>2</v>
      </c>
      <c r="AO97" s="129">
        <f>IF(AN97="1",SUM(X97:Z97)+1,IF(AN97="2",SUM(AA97:AC97)+2,IF(AN97="3",SUM(AD97:AI97)+3,IF(AN97="4",SUM(AJ97:AM97)+4,5))))</f>
        <v>2.4</v>
      </c>
      <c r="AP97" s="5">
        <f>IF(OR(ES97&gt;0,ER97=$ER$1,EO97&gt;0,EP97&gt;0,EQ97&gt;0,EU97&gt;0,EV97&gt;0,FV97&gt;0,FD97&gt;0),CM2.1,"")</f>
        <v>0.25</v>
      </c>
      <c r="AQ97" s="6">
        <f>IF(OR(ES97&gt;0,ER97=$ER$1,ER97=$ER$5,ER97=$ER$3,ER97=$ER$8,ER97=$ER$9,FS97=$FS$3,FS97=$FS$4),CM2.2,"")</f>
        <v>0.25</v>
      </c>
      <c r="AR97" s="6">
        <f>IF(OR(ES97&gt;0,ER97&gt;0,FV97&gt;0),CM2.3,"")</f>
        <v>0.25</v>
      </c>
      <c r="AS97" s="38">
        <f>IF(OR(ES97&gt;0,ER97=$ER$1,ER97=$ER$3,ER97=$ER$8,ER97=$ER$9,FT97&gt;0),CM2.4,"")</f>
        <v>0.25</v>
      </c>
      <c r="AT97" s="6" t="str">
        <f>IF(OR(FS97&gt;0),CM3.1,"")</f>
        <v/>
      </c>
      <c r="AU97" s="6" t="str">
        <f>IF(ER97=$ER$9,CM3.2,"")</f>
        <v/>
      </c>
      <c r="AV97" s="6" t="str">
        <f>IF(OR(FS97=$FS$3,FS97=$FS$4),CM3.3,"")</f>
        <v/>
      </c>
      <c r="AW97" s="6" t="str">
        <f>IF(OR(FQ97=$FQ$1,FQ97=$FQ$4,FR97=$FR$1,FR97=$FR$4),CM3.4,"")</f>
        <v/>
      </c>
      <c r="AX97" s="38" t="str">
        <f>IF(OR(FZ97=$FZ$1,FZ97=$FZ$2,FT97=$FT$3,FT97=$FT$2),CM3.5,"")</f>
        <v/>
      </c>
      <c r="AY97" s="6" t="str">
        <f>IF(OR(FS97&gt;0),CM4.1,"")</f>
        <v/>
      </c>
      <c r="AZ97" s="6" t="str">
        <f>IF(OR(FV97=$FV$2),CM4.2,"")</f>
        <v/>
      </c>
      <c r="BA97" s="38" t="str">
        <f>IF(OR(FZ97&gt;0,FT97=$FT$3),CM4.3,"")</f>
        <v/>
      </c>
      <c r="BB97" s="6" t="str">
        <f>IF(OR(FT97=$FT$3,FV97=$FV$3),CM5.1,"")</f>
        <v/>
      </c>
      <c r="BC97" s="6" t="str">
        <f>IF(OR(AND(FX97&gt;0,FQ97=$FQ$4), AND(FX97&gt;0,FQ97=$FQ$1)),CM5.2,"")</f>
        <v/>
      </c>
      <c r="BD97" s="6" t="str">
        <f>IF(OR(FZ97&gt;0),CM5.3,"")</f>
        <v/>
      </c>
      <c r="BE97" s="38" t="str">
        <f>IF(FU97=$FU$2,CM5.4,"")</f>
        <v/>
      </c>
      <c r="BF97" s="94" t="str">
        <f>IF(COUNTIF(AP97:BE97,"&lt;1")=16,"5",IF(COUNTIF(AP97:BA97,"&lt;1")=12,"4",IF(COUNTIF(AP97:AX97,"&lt;1")=9,"3",IF(COUNTIF(AP97:AS97,"&lt;1")=4,"2","1"))))</f>
        <v>2</v>
      </c>
      <c r="BG97" s="129">
        <f>IF(BF97="1",SUM(AP97:AS97)+1,IF(BF97="2",SUM(AT97:AX97)+2,IF(BF97="3",SUM(AY97:BA97)+3,IF(BF97="4",SUM(BB97:BE97)+4,5))))</f>
        <v>2</v>
      </c>
      <c r="BH97" s="5">
        <f>IF(OR(ER97=$ER$1,ER97=$ER$6,ER97=$ER$7,ER97=$ER$9,ES97&gt;0,EX97&gt;0,FD97&gt;0,FZ97&gt;0,EW97&gt;0,EY97&gt;0,EZ97&gt;0,EV97&gt;0,EU97&gt;0,FE97&gt;0,FF97&gt;0,FG97&gt;0,FI97&gt;0),SRM2.1,"")</f>
        <v>0.4</v>
      </c>
      <c r="BI97" s="5">
        <f>IF(OR(FD97&gt;0,FZ97&gt;0,ER97=$ER$7,EW97&gt;0,EX97&gt;0,EY97&gt;0,EZ97&gt;0,FE97&gt;0,FF97&gt;0,FG97&gt;0,FI97&gt;0),SRM2.2,"")</f>
        <v>0.4</v>
      </c>
      <c r="BJ97" s="6" t="str">
        <f>IF(OR(FX97&gt;0,FZ97&gt;0),SRM2.3,"")</f>
        <v/>
      </c>
      <c r="BK97" s="6">
        <f>IF(OR(FF97&gt;0,FD97&gt;0,FE97&gt;0,FZ97&gt;0,FG97&gt;0,FI97&gt;0),SRM2.4,"")</f>
        <v>0.2</v>
      </c>
      <c r="BL97" s="39">
        <f>IF(OR(FD97&gt;0,FZ97&gt;0,ER97=$ER$7,FE97&gt;0,FF97&gt;0,FG97&gt;0,FI97&gt;0,FP97&gt;0),SRM3.1,"")</f>
        <v>0.4</v>
      </c>
      <c r="BM97" s="6">
        <f>IF(OR(FD97&gt;0,FZ97&gt;0,ER97=$ER$7,EW97=$EW$2,EW97=$EW$3,EW97=$EW$4,EX97&gt;0,EY97&gt;0,EZ97&gt;0,FE97&gt;0,FF97&gt;0,FG97&gt;0,FI97&gt;0),SRM3.2,"")</f>
        <v>0.5</v>
      </c>
      <c r="BN97" s="6" t="str">
        <f>IF(OR(FP97&gt;0,FZ97&gt;0),SRM3.3,"")</f>
        <v/>
      </c>
      <c r="BO97" s="40" t="str">
        <f>IF(OR(FZ97&gt;1),SRM4.1,"")</f>
        <v/>
      </c>
      <c r="BP97" s="6" t="str">
        <f>IF(OR(ER97=$ER$8,ER97=$ER$9,EV97&gt;0,FQ97&gt;0,FR97&gt;0),SRM4.2,"")</f>
        <v/>
      </c>
      <c r="BQ97" s="6" t="str">
        <f>IF(OR(FW97&gt;0),SRM4.3,"")</f>
        <v/>
      </c>
      <c r="BR97" s="40" t="str">
        <f>IF(OR(GD97&gt;0,GE97&gt;0),SRM5.1,"")</f>
        <v/>
      </c>
      <c r="BS97" s="6" t="str">
        <f>IF(OR(ER97=$ER$8,ER97=$ER$9,FZ97&gt;0),SRM5.2,"")</f>
        <v/>
      </c>
      <c r="BT97" s="6" t="str">
        <f>IF(OR(ER97=$ER$8,ER97=$ER$9,FY97&gt;0,FZ97&gt;0),SRM5.3,"")</f>
        <v/>
      </c>
      <c r="BU97" s="94" t="str">
        <f>IF(COUNTIF(BH97:BT97,"&lt;1")=13,"5",IF(COUNTIF(BH97:BQ97,"&lt;1")=10,"4",IF(COUNTIF(BH97:BN97,"&lt;1")=7,"3",IF(COUNTIF(BH97:BK97,"&lt;1")=4,"2","1"))))</f>
        <v>1</v>
      </c>
      <c r="BV97" s="129">
        <f>IF(BU97="1",SUM(BH97:BK97)+1,IF(BU97="2",SUM(BL97:BN97)+2,IF(BU97="3",SUM(BO97:BQ97)+3,IF(BU97="4",SUM(BR97:BT97)+4,5))))</f>
        <v>2</v>
      </c>
      <c r="BW97" s="41">
        <f>IF(OR(EY97=$EY$1,EY97=$EY$4,EY97=$EY$5,EY97=$EY$6,EY97=$EY$7,EZ97&gt;0,FF97=$FF$1,FF97=$FF$2,FF97=$FF$5,FF97=$FF$6,FG97=$FG$1,FG97=$FG$2,FG97=$FG$5,FG97=$FG$6),LHR2.1,"")</f>
        <v>0.4</v>
      </c>
      <c r="BX97" s="6" t="str">
        <f>IF(OR(FB97=$FB$1,FB97=$FB$2,FB97=$FB$5,FB97=$FB$6,EZ97&gt;0),LHR2.2,"")</f>
        <v/>
      </c>
      <c r="BY97" s="6">
        <f>IF(OR(EY97=$EY$1,EY97=$EY$4,EY97=$EY$5,EY97=$EY$6,EY97=$EY$7,EZ97&gt;0,FF97=$FF$1,FF97=$FF$2,FF97=$FF$5,FF97=$FF$6,FG97=$FG$1,FG97=$FG$2,FG97=$FG$5,FG97=$FG$6),LHR2.3,"")</f>
        <v>0.25</v>
      </c>
      <c r="BZ97" s="6">
        <f>IF(OR(EY97=$EY$1,EY97=$EY$4,EY97=$EY$5,EY97=$EY$6,EY97=$EY$7,EZ97&gt;0,FF97=$FF$1,FF97=$FF$2,FF97=$FF$5,FF97=$FF$6,FG97=$FG$1,FG97=$FG$2,FG97=$FG$5,FG97=$FG$6),LHR2.4,"")</f>
        <v>0.25</v>
      </c>
      <c r="CA97" s="40">
        <f>IF(OR(EY97=$EY$1,EY97=$EY$5,EY97=$EY$6,EY97=$EY$7,EZ97&gt;0,FF97=$FF$1,FF97=$FF$2,FF97=$FF$5,FF97=$FF$6,FG97=$FG$1,FG97=$FG$2,FG97=$FG$5,FG97=$FG$6),LHR3.1,"")</f>
        <v>0.25</v>
      </c>
      <c r="CB97" s="6" t="str">
        <f>IF(OR(FB97=$FB$1,FB97=$FB$5,EZ97&gt;0),LHR3.2,"")</f>
        <v/>
      </c>
      <c r="CC97" s="6" t="str">
        <f>IF(OR(FB97=$FB$1,FB97=$FB$2,FB97=$FB$5,FB97=$FB$6,EZ97&gt;0),LHR3.3,"")</f>
        <v/>
      </c>
      <c r="CD97" s="6">
        <f>IF(OR(EZ97&gt;0,GA97=$GA$1,FF97=$FF$5,FF97=$FF$6,FF97=$FF$1,FF97=$FF$2,GA97=$GA$2,GA97=$GA$3,GA97=$GA$4),LHR3.4,"")</f>
        <v>0.05</v>
      </c>
      <c r="CE97" s="6" t="str">
        <f>IF(OR(EZ97&gt;0,GB97=$GB$1,FG97=$FG$5,FG97=$FG$6,FG97=$FG$1,FG97=$FG$2,GB97=$GB$2,GB97=$GB$3,GB97=$GB$4),LHR3.5,"")</f>
        <v/>
      </c>
      <c r="CF97" s="6">
        <f>IF(OR(EY97=$EY$1,EY97=$EY$4,EY97=$EY$5,EY97=$EY$6,EY97=$EY$7,EZ97&gt;0),LHR3.6,"")</f>
        <v>0.05</v>
      </c>
      <c r="CG97" s="6" t="str">
        <f>IF(OR(EZ97&gt;0,FC97=$FC$1,FC97=$FC$2,FC97=$FC$3,FC97=$FC$4),LHR3.7,"")</f>
        <v/>
      </c>
      <c r="CH97" s="6" t="str">
        <f>IF(OR(GD97=$GD$1,GD97=$GD$3,EZ97&gt;0),LHR3.8,"")</f>
        <v/>
      </c>
      <c r="CI97" s="6">
        <f>IF(OR(EZ97&gt;0,FF97=$FF$2,FF97=$FF$6,FE97=$FE$2,FE97=$FE$6,FI97=$FI$2,FI97=$FI$6,FG97=$FG$2,FG97=$FG$6),LHR3.9,"")</f>
        <v>0.2</v>
      </c>
      <c r="CJ97" s="6" t="str">
        <f>IF(OR(EZ97&gt;0,FA97&gt;0),LHR3.10,"")</f>
        <v/>
      </c>
      <c r="CK97" s="40">
        <f>IF(OR(EY97=$EY$1,EY97=$EY$6,EY97=$EY$7,EZ97&gt;0,FF97=$FF$1,FF97=$FF$2,FF97=$FF$5,FF97=$FF$6,FG97=$FG$1,FG97=$FG$2,FG97=$FG$5,FG97=$FG$6),LHR4.1,"")</f>
        <v>0.15</v>
      </c>
      <c r="CL97" s="6" t="str">
        <f>IF(OR(FB97=$FB$1,FB97=$FB$5,EZ97&gt;0),LHR4.2,"")</f>
        <v/>
      </c>
      <c r="CM97" s="6" t="str">
        <f>IF(OR(EZ97&gt;0,GA97=$GA$2,GA97=$GA$4),LHR4.3,"")</f>
        <v/>
      </c>
      <c r="CN97" s="6" t="str">
        <f>IF(OR(EZ97&gt;0,GB97=$GB$2,GB97=$GB$4),LHR4.4,"")</f>
        <v/>
      </c>
      <c r="CO97" s="6" t="str">
        <f>IF(OR(EZ97&gt;0,FC97=$FC$1,FC97=$FC$3,FC97=$FC$4),LHR4.5,"")</f>
        <v/>
      </c>
      <c r="CP97" s="6" t="str">
        <f>IF(OR(GE97=$GE$1,GE97=$GE$2,GE97=$GE$4,GE97=$GE$5),LHR4.6,"")</f>
        <v/>
      </c>
      <c r="CQ97" s="6">
        <f>IF(OR(EZ97&gt;0,FF97=$FF$2,FF97=$FF$6,FE97=$FE$2,FE97=$FE$6,FI97=$FI$2,FI97=$FI$6,FG97=$FG$2,FG97=$FG$6),LHR4.7,"")</f>
        <v>0.1</v>
      </c>
      <c r="CR97" s="6" t="str">
        <f>IF(OR(EZ97&gt;0,FG97=$FG$1,FG97=$FG$2,FG97=$FG$5,FG97=$FG$6),LHR4.8,"")</f>
        <v/>
      </c>
      <c r="CS97" s="6" t="str">
        <f>IF(OR(FE97=$FE$1,FE97=$FE$2,FE97=$FE$5,FE97=$FE$6),LHR4.9,"")</f>
        <v/>
      </c>
      <c r="CT97" s="6" t="str">
        <f>IF(OR(FM97=$FM$1,FM97=$FM$3,EZ97&gt;0),LHR4.10,"")</f>
        <v/>
      </c>
      <c r="CU97" s="6" t="str">
        <f>IF(OR(GF97=$GF$2,GF97=$GF$6),LHR4.11,"")</f>
        <v/>
      </c>
      <c r="CV97" s="6" t="str">
        <f>IF(OR(EO97=$EO$1,EO97=$EO$3),LHR4.12,"")</f>
        <v/>
      </c>
      <c r="CW97" s="40">
        <f>IF(OR(EY97=$EY$1,EY97=$EY$7,EZ97&gt;0,FF97=$FF$1,FF97=$FF$2,FF97=$FF$5,FF97=$FF$6,FG97=$FG$1,FG97=$FG$2,FG97=$FG$5,FG97=$FG$6),LHR5.1,"")</f>
        <v>0.25</v>
      </c>
      <c r="CX97" s="6" t="str">
        <f>IF(AND(FZ97&gt;0,OR(EY97=$EY$1,EY97=$EY$4,EY97=$EY$5,EY97=$EY$6,EY97=$EY$7)),LHR5.2,"")</f>
        <v/>
      </c>
      <c r="CY97" s="6" t="str">
        <f>IF(OR(EZ97&gt;0,FC97=$FC$1,FC97=$FC$4),LHR5.3,"")</f>
        <v/>
      </c>
      <c r="CZ97" s="6" t="str">
        <f>IF(OR(GE97=$GE$1,GE97=$GE$3,GE97=$GE$4,GE97=$GE$6),LHR5.4,"")</f>
        <v/>
      </c>
      <c r="DA97" s="6">
        <f>IF(OR(EZ97&gt;0,FF97=$FF$2,FF97=$FF$6,FE97=$FE$2,FE97=$FE$6,FI97=$FI$2,FI97=$FI$6,FG97=$FG$2,FG97=$FG$6),LHR5.5,"")</f>
        <v>0.1</v>
      </c>
      <c r="DB97" s="6" t="str">
        <f>IF(OR(FG97=$FG$2,FG97=$FG$6),LHR5.6,"")</f>
        <v/>
      </c>
      <c r="DC97" s="6" t="str">
        <f>IF(OR(FI97=$FI$1,FI97=$FI$2,FI97=$FI$5,FI97=$FI$6,FY97&gt;0),LHR5.7,"")</f>
        <v/>
      </c>
      <c r="DD97" s="6" t="str">
        <f>IF(OR(GC97=$GC$1,GC97=$GC$2),LHR5.8,"")</f>
        <v/>
      </c>
      <c r="DE97" s="38">
        <f>IF(OR(GF97="",GF97=$GF$3,GF97=$GF$4,GF97=$GF$7,GF97=$GF$8),LHR5.9,"")</f>
        <v>0.05</v>
      </c>
      <c r="DF97" s="7" t="str">
        <f>IF(E97&lt;2009,"N/A",IF(COUNTIF(BW97:DE97,"&lt;1")=35,"5",IF(COUNTIF(BW97:CV97,"&lt;1")=26,"4",IF(COUNTIF(BW97:CJ97,"&lt;1")=14,"3",IF(COUNTIF(BW97:BZ97,"&lt;1")=4,"2","1")))))</f>
        <v>1</v>
      </c>
      <c r="DG97" s="129">
        <f>IF(DF97="N/A","N/A",IF(DF97="1",SUM(BW97:BZ97)+1,IF(DF97="2",SUM(CA97:CJ97)+2,IF(DF97="3",SUM(CK97:CV97)+3,IF(DF97="4",SUM(CW97:DE97)+4,5)))))</f>
        <v>1.9</v>
      </c>
      <c r="DH97" s="41">
        <f>IF(OR(EY97=$EY$1,EY97=$EY$8,EZ97&gt;0,FF97=$FF$1,FF97=$FF$2,FF97=$FF$7,FF97=$FF$8,FG97=$FG$1,FG97=$FG$2,FG97=$FG$7,FG97=$FG$8),ES2.1,"")</f>
        <v>0.4</v>
      </c>
      <c r="DI97" s="6" t="str">
        <f>IF(OR(FB97=$FB$1,FB97=$FB$2,FB97=$FB$7,FB97=$FB$8,EZ97&gt;0),ES2.2,"")</f>
        <v/>
      </c>
      <c r="DJ97" s="6">
        <f>IF(OR(EY97=$EY$1,EY97=$EY$8,EZ97&gt;0,FF97=$FF$1,FF97=$FF$2,FF97=$FF$7,FF97=$FF$8,FG97=$FG$1,FG97=$FG$2,FG97=$FG$7,FG97=$FG$8),ES2.3,"")</f>
        <v>0.25</v>
      </c>
      <c r="DK97" s="6">
        <f>IF(OR(EY97=$EY$1,EY97=$EY$8,EZ97&gt;0,FF97=$FF$1,FF97=$FF$2,FF97=$FF$7,FF97=$FF$8,FG97=$FG$1,FG97=$FG$2,FG97=$FG$7,FG97=$FG$8),ES2.4,"")</f>
        <v>0.25</v>
      </c>
      <c r="DL97" s="40" t="str">
        <f>IF(OR(FB97=$FB$1,FB97=$FB$7,EZ97&gt;0),ES3.1,"")</f>
        <v/>
      </c>
      <c r="DM97" s="6" t="str">
        <f>IF(OR(FB97=$FB$1,FB97=$FB$2,FB97=$FB$7,FB97=$FB$8,EZ97&gt;0),ES3.2,"")</f>
        <v/>
      </c>
      <c r="DN97" s="6">
        <f>IF(OR(EZ97&gt;0,FF97=$FF$1,FF97=$FF$2,FF97=$FF$7,FF97=$FF$8,GA97=$GA$1,GA97=$GA$2,GA97=$GA$5,GA97=$GA$6),ES3.3,"")</f>
        <v>0.05</v>
      </c>
      <c r="DO97" s="6" t="str">
        <f>IF(OR(EZ97&gt;0,FG97=$FG$1,FG97=$FG$2,FG97=$FG$7,FG97=$FG$8,GB97=$GB$1,GB97=$GB$2,GB97=$GB$5,GB97=$GB$6),ES3.4,"")</f>
        <v/>
      </c>
      <c r="DP97" s="6">
        <f>IF(OR(EY97=$EY$1,EY97=$EY$8,EZ97&gt;0),ES3.5,"")</f>
        <v>0.25</v>
      </c>
      <c r="DQ97" s="6" t="str">
        <f>IF(OR(EZ97&gt;0,FC97=$FC$1,FC97=$FC$5),ES3.6,"")</f>
        <v/>
      </c>
      <c r="DR97" s="6" t="str">
        <f>IF(OR(GD97=$GD$1,GD97=$GD$4,EZ97&gt;0),ES3.7,"")</f>
        <v/>
      </c>
      <c r="DS97" s="6">
        <f>IF(OR(EZ97&gt;0,FF97=$FF$2,FF97=$FF$8,FE97=$FE$2,FE97=$FE$8,FI97=$FI$2,FI97=$FI$8,FG97=$FG$2,FG97=$FG$8),ES3.8,"")</f>
        <v>0.2</v>
      </c>
      <c r="DT97" s="6" t="str">
        <f>IF(OR(EZ97&gt;0),ES3.9,"")</f>
        <v/>
      </c>
      <c r="DU97" s="40" t="str">
        <f>IF(OR(FB97=$FB$1,FB97=$FB$7,EZ97&gt;0),ES4.1,"")</f>
        <v/>
      </c>
      <c r="DV97" s="6" t="str">
        <f>IF(OR(EZ97&gt;0,GA97=$GA$2,GA97=$GA$6),ES4.2,"")</f>
        <v/>
      </c>
      <c r="DW97" s="6" t="str">
        <f>IF(OR(EZ97&gt;0,GB97=$GB$2,GB97=$GB$6),ES4.3,"")</f>
        <v/>
      </c>
      <c r="DX97" s="6" t="str">
        <f>IF(OR(GE97=$GE$1,GE97=$GE$2,GE97=$GE$7,GE97=$GE$8),ES4.4,"")</f>
        <v/>
      </c>
      <c r="DY97" s="6">
        <f>IF(OR(EZ97&gt;0,FF97=$FF$2,FF97=$FF$8,FE97=$FE$2,FE97=$FE$8,FI97=$FI$2,FI97=$FI$8,FG97=$FG$2,FG97=$FG$8),ES4.5,"")</f>
        <v>0.1</v>
      </c>
      <c r="DZ97" s="6" t="str">
        <f>IF(OR(EZ97&gt;0,FG97=$FG$1,FG97=$FG$2,FG97=$FG$7,FG97=$FG$8),ES4.6,"")</f>
        <v/>
      </c>
      <c r="EA97" s="6" t="str">
        <f>IF(OR(FE97=$FE$1,FE97=$FE$2,FE97=$FE$7,FE97=$FE$8),ES4.7,"")</f>
        <v/>
      </c>
      <c r="EB97" s="6" t="str">
        <f>IF(OR(FM97=$FM$1,FM97=$FM$4,EZ97&gt;0),ES4.8,"")</f>
        <v/>
      </c>
      <c r="EC97" s="6" t="str">
        <f>IF(OR(GF97=$GF$2,GF97=$GF$8),ES4.9,"")</f>
        <v/>
      </c>
      <c r="ED97" s="6" t="str">
        <f>IF(OR(EO97=$EO$1,EO97=$EO$3),ES4.10,"")</f>
        <v/>
      </c>
      <c r="EE97" s="40" t="str">
        <f>IF(OR(AND(FZ97&gt;0,EY97=$EY$1), AND(FZ97&gt;0,EY97=$EY$8)),ES5.1,"")</f>
        <v/>
      </c>
      <c r="EF97" s="6" t="str">
        <f>IF(OR(GE97=$GE$1,GE97=$GE$3,GE97=$GE$7,GE97=$GE$9),ES5.2,"")</f>
        <v/>
      </c>
      <c r="EG97" s="6">
        <f>IF(OR(EZ97&gt;0,FF97=$FF$2,FF97=$FF$8,FE97=$FE$2,FE97=$FE$8,FI97=$FI$2,FI97=$FI$8,FG97=$FG$2,FG97=$FG$8),ES5.3,"")</f>
        <v>0.15</v>
      </c>
      <c r="EH97" s="6" t="str">
        <f>IF(OR(FG97=$FG$2,FG97=$FG$8),ES5.4,"")</f>
        <v/>
      </c>
      <c r="EI97" s="6" t="str">
        <f>IF(OR(FI97=$FI$1,FI97=$FI$2,FI97=$FI$7,FI97=$FI$8,FY97&gt;0),ES5.5,"")</f>
        <v/>
      </c>
      <c r="EJ97" s="6" t="str">
        <f>IF(OR(GC97=$GC$1,GC97=$GC$3),ES5.6,"")</f>
        <v/>
      </c>
      <c r="EK97" s="38">
        <f>IF(OR(GF97="",GF97=$GF$3,GF97=$GF$4,GF97=$GF$5,GF97=$GF$6),ES5.7,"")</f>
        <v>0.1</v>
      </c>
      <c r="EL97" s="104" t="str">
        <f>IF(E97&lt;2010,"N/A",IF(COUNTIF(DH97:EK97,"&lt;1")=30,"5",IF(COUNTIF(DH97:ED97,"&lt;1")=23,"4",IF(COUNTIF(DH97:DT97,"&lt;1")=13,"3",IF(COUNTIF(DH97:DK97,"&lt;1")=4,"2","1")))))</f>
        <v>1</v>
      </c>
      <c r="EM97" s="129">
        <f>IF(EL97="N/A","N/A",IF(EL97="1",SUM(DH97:DK97)+1,IF(EL97="2",SUM(DL97:DT97)+2,IF(EL97="3",SUM(DU97:ED97)+3,IF(EL97="4",SUM(EE97:EK97)+4,5)))))</f>
        <v>1.9</v>
      </c>
      <c r="EN97" s="1"/>
      <c r="EO97" s="43"/>
      <c r="EP97" s="1"/>
      <c r="EQ97" s="1"/>
      <c r="ER97" s="43"/>
      <c r="ES97" s="1" t="s">
        <v>3</v>
      </c>
      <c r="ET97" s="1"/>
      <c r="EV97" s="44"/>
      <c r="EX97" s="42" t="s">
        <v>1</v>
      </c>
      <c r="EY97" s="42" t="s">
        <v>5</v>
      </c>
      <c r="FC97" s="44"/>
      <c r="FE97" s="1"/>
      <c r="FF97" s="42" t="s">
        <v>18</v>
      </c>
      <c r="FH97" s="42" t="s">
        <v>1</v>
      </c>
      <c r="FI97" s="44"/>
      <c r="FJ97" s="42" t="s">
        <v>9</v>
      </c>
      <c r="FK97" s="1"/>
      <c r="FL97" s="1"/>
      <c r="FM97" s="1"/>
      <c r="FN97" s="1"/>
      <c r="FO97" s="1"/>
      <c r="FT97" s="1"/>
      <c r="FU97" s="1" t="s">
        <v>7</v>
      </c>
      <c r="FX97" s="44"/>
      <c r="FY97" s="1"/>
      <c r="FZ97" s="44"/>
      <c r="GA97" s="43"/>
      <c r="GB97" s="1"/>
      <c r="GC97" s="44"/>
      <c r="GF97" s="45"/>
      <c r="GG97" s="74"/>
      <c r="GH97" s="42">
        <f>COUNTIF(EO97:GF97,"*")</f>
        <v>7</v>
      </c>
    </row>
    <row r="98" spans="1:190" s="42" customFormat="1" x14ac:dyDescent="0.25">
      <c r="A98" s="42" t="str">
        <f>VLOOKUP(C98,Sheet1!$A$1:$B$65,2,)</f>
        <v>HS</v>
      </c>
      <c r="B98" s="46" t="s">
        <v>227</v>
      </c>
      <c r="C98" s="47" t="s">
        <v>228</v>
      </c>
      <c r="D98" s="47"/>
      <c r="E98" s="60">
        <v>2013</v>
      </c>
      <c r="F98" s="5">
        <f>IF(OR(ER98=$ER$1,ER98=$ER$2,ER98=$ER$3,ER98=$ER$6,ER98=$ER$7,ES98&gt;0,EW98&gt;0,EY98&gt;0,EU98&gt;0,EZ98&gt;0,FD98&gt;0,FF98&gt;0,FG98&gt;0,FI98&gt;0,FE98&gt;0),SM_2.1,"")</f>
        <v>0.2</v>
      </c>
      <c r="G98" s="5">
        <f>IF(OR(EO98=$EO$4,EQ98&gt;0,ER98=$ER$1, ER98=$ER$2,ER98=$ER$3,ER98=$ER$4,ES98&gt;0,EV98&gt;0,EZ98&gt;0,FD98&gt;0,FF98&gt;0,FG98&gt;0,FI98&gt;0,FE98&gt;0),SM_2.2,"")</f>
        <v>0.35</v>
      </c>
      <c r="H98" s="6">
        <f>IF(OR(EO98&gt;0,EP98&gt;0,EQ98&gt;0,ER98=$ER$1,ER98=$ER$2,ER98=$ER$3,ER98=$ER$4,ER98=$ER$6,ER98=$ER$7,ES98&gt;0,ET98&gt;0,EV98&gt;0,EZ98&gt;0,FD98&gt;0,FF98&gt;0,FG98&gt;0,FI98&gt;0,FE98&gt;0),SM_2.3,"")</f>
        <v>0.3</v>
      </c>
      <c r="I98" s="38">
        <f>IF(OR(ER98=$ER$1,ER98=$ER$2,ER98=$ER$3,ER98=$ER$6,ER98=$ER$7,ES98&gt;0,EW98=$EW$2,EW98=$EW$3,EW98=$EW$4,EY98&gt;0,EU98&gt;0,EZ98&gt;0,FD98&gt;0,FF98&gt;0,FG98&gt;0,FI98&gt;0,FE98&gt;0),SM_2.4,"")</f>
        <v>0.15</v>
      </c>
      <c r="J98" s="6">
        <f>IF(OR(ER98=$ER$3,EW98=$EW$2,EW98=$EW$3,EW98=$EW$4,EY98&gt;0,EU98&gt;0,EZ98&gt;0,FD98&gt;0,FF98&gt;0,FG98&gt;0,FI98&gt;0,FE98&gt;0),SM_3.1,"")</f>
        <v>0.3</v>
      </c>
      <c r="K98" s="6">
        <f>IF(OR(EZ98&gt;0,FD98&gt;0,FF98&gt;0,FG98&gt;0,FI98&gt;0,FE98&gt;0),SM_3.2,"")</f>
        <v>0.3</v>
      </c>
      <c r="L98" s="38">
        <f>IF(OR(ER98=$ER$1,ER98=$ER$3,ER98=$ER$6,ER98=$ER$7,EV98&gt;0,EW98=$EW$2,EW98=$EW$3,EW98=$EW$4,EY98&gt;0,EU98&gt;0,EZ98&gt;0,FD98&gt;0,FF98&gt;0,FG98&gt;0,FI98&gt;0,FE98&gt;0),SM_3.3,"")</f>
        <v>0.4</v>
      </c>
      <c r="M98" s="6">
        <f>IF(OR(ES98&gt;0,EU98&gt;1),SM_4.1,"")</f>
        <v>0.2</v>
      </c>
      <c r="N98" s="6">
        <f>IF(OR(EZ98&gt;0,FD98=$FD$2,FF98=$FF$2,FF98=$FF$4,FF98=$FF$6,FF98=$FF$8,FG98&gt;0,FI98&gt;0,FE98&gt;0),SM_4.2,"")</f>
        <v>0.2</v>
      </c>
      <c r="O98" s="6" t="str">
        <f>IF(OR(EZ98&gt;0,FD98=$FD$2,FE98=$FE$2,FE98=$FE$4,FE98=$FE$6,FE98=$FE$8,FF98=$FF$2,FF98=$FF$4,FF98=$FF$6,FF98=$FF$8,FG98=$FG$2,FG98=$FG$4,FG98=$FG$6,FG98=$FG$8,FI98=$FI$2,FI98=$FI$4,FI98=$FI$6,FI98=$FI$8),SM_4.3,"")</f>
        <v/>
      </c>
      <c r="P98" s="6" t="str">
        <f>IF(OR(FD98&gt;0,FI98&gt;0),SM_4.4,"")</f>
        <v/>
      </c>
      <c r="Q98" s="38" t="str">
        <f>IF(OR(FQ98=$FQ$2,FQ98=$FQ$1),SM_4.5,"")</f>
        <v/>
      </c>
      <c r="R98" s="6">
        <f>IF(OR(ET98&gt;0),SM_5.1,"")</f>
        <v>0.3</v>
      </c>
      <c r="S98" s="6" t="str">
        <f>IF(OR(FB98&gt;0),SM_5.2,"")</f>
        <v/>
      </c>
      <c r="T98" s="6" t="str">
        <f>IF(OR(FR98=$FR$1,FR98=$FR$2),SM_5.3,"")</f>
        <v/>
      </c>
      <c r="U98" s="38" t="str">
        <f>IF(OR(FY98&gt;0),SM_5.4,"")</f>
        <v/>
      </c>
      <c r="V98" s="94" t="str">
        <f>IF(COUNTIF(F98:U98,"&lt;1")=16,"5",IF(COUNTIF(F98:Q98,"&lt;1")=12,"4",IF(COUNTIF(F98:L98,"&lt;1")=7,"3",IF(COUNTIF(F98:I98,"&lt;1")=4,"2","1"))))</f>
        <v>3</v>
      </c>
      <c r="W98" s="129">
        <f>IF(V98="1",SUM(F98:I98)+1,IF(V98="2",SUM(J98:L98)+2,IF(V98="3",SUM(M98:Q98)+3,IF(V98="4",SUM(R98:U98)+4,5))))</f>
        <v>3.4</v>
      </c>
      <c r="X98" s="5">
        <f>IF(OR(EO98&gt;0,EP98&gt;0,EQ98&gt;0,ER98=$ER$1,ER98=$ER$2,ER98=$ER$3,ER98=$ER$4,ER98=$ER$6,ER98=$ER$7,ER98=$ER$8,ES98&gt;0,ET98&gt;0,EV98&gt;0,EZ98&gt;0,FD98&gt;0,FF98&gt;0,FG98&gt;0,FI98&gt;0,FE98&gt;0),SS_2.1,"")</f>
        <v>0.2</v>
      </c>
      <c r="Y98" s="5" t="str">
        <f>IF(OR(EO98=$EO$1,ER98=$ER$1,ER98=$ER$6,ER98=$ER$7,ER98=$ER$8,FJ98&gt;0),SS_2.2,"")</f>
        <v/>
      </c>
      <c r="Z98" s="38" t="str">
        <f>IF(OR(FJ98&gt;0,FO98&gt;0),SS_2.3,"")</f>
        <v/>
      </c>
      <c r="AA98" s="5" t="str">
        <f>IF(OR(FN98&gt;0,FJ98=$FJ$2,FJ98=$FJ$3),SS_3.1,"")</f>
        <v/>
      </c>
      <c r="AB98" s="6" t="str">
        <f>IF(OR(FK98&gt;0),SS_3.2,"")</f>
        <v/>
      </c>
      <c r="AC98" s="38">
        <f>IF(OR(ES98&gt;0,ER98=$ER$1,ER98=$ER$4,ER98=$ER$8,FL98&gt;0),SS_3.3,"")</f>
        <v>0.4</v>
      </c>
      <c r="AD98" s="6" t="str">
        <f>IF(AND(FK98&gt;0,FJ98=$FJ$2,FJ98=$FJ$3),SS_4.1,"")</f>
        <v/>
      </c>
      <c r="AE98" s="6" t="str">
        <f>IF(OR(FJ98=$FJ$2,FJ98=$FJ$3,EZ98&gt;0,FN98&gt;0),SS_4.2,"")</f>
        <v/>
      </c>
      <c r="AF98" s="6">
        <f>IF(OR(EU98&gt;0,EW98=$EW$2,EW98=$EW$3,EW98=$EW$4,EY98&gt;0,EZ98&gt;0),SS_4.3,"")</f>
        <v>0.2</v>
      </c>
      <c r="AG98" s="6" t="str">
        <f>IF(OR(FJ98=$FJ$3,FQ98&gt;0,EZ98&gt;0),SS_4.4,"")</f>
        <v/>
      </c>
      <c r="AH98" s="6">
        <f>IF(OR(FE98&gt;0,FF98&gt;0,FG98&gt;0,FD98&gt;0,EZ98&gt;0,FI98&gt;0),SS_4.5,"")</f>
        <v>0.2</v>
      </c>
      <c r="AI98" s="38" t="str">
        <f>IF(OR(EV98&gt;0,FZ98&gt;0,FH98&gt;0,FD98&gt;0,FI98&gt;0),SS_4.6,"")</f>
        <v/>
      </c>
      <c r="AJ98" s="5" t="str">
        <f>IF(OR(FK98=$FK$3,FZ98=$FZ$1),SS_5.1,"")</f>
        <v/>
      </c>
      <c r="AK98" s="6" t="str">
        <f>IF(OR(FZ98=$FZ$1,FZ98=$FZ$2,FZ98=$FZ$4,FZ98=$FZ$5,FZ98=$FZ$7),SS_5.2,"")</f>
        <v/>
      </c>
      <c r="AL98" s="6" t="str">
        <f>IF(OR(FZ98=$FZ$4,FY98&gt;0,ER98=$ER$8),SS_5.3,"")</f>
        <v/>
      </c>
      <c r="AM98" s="6" t="str">
        <f>IF(FP98&gt;0,SS_5.4,"")</f>
        <v/>
      </c>
      <c r="AN98" s="94" t="str">
        <f>IF(COUNTIF(X98:AM98,"&lt;1")=16,"5",IF(COUNTIF(X98:AI98,"&lt;1")=12,"4",IF(COUNTIF(X98:AC98,"&lt;1")=6,"3",IF(COUNTIF(X98:Z98,"&lt;1")=3,"2","1"))))</f>
        <v>1</v>
      </c>
      <c r="AO98" s="129">
        <f>IF(AN98="1",SUM(X98:Z98)+1,IF(AN98="2",SUM(AA98:AC98)+2,IF(AN98="3",SUM(AD98:AI98)+3,IF(AN98="4",SUM(AJ98:AM98)+4,5))))</f>
        <v>1.2</v>
      </c>
      <c r="AP98" s="5">
        <f>IF(OR(ES98&gt;0,ER98=$ER$1,EO98&gt;0,EP98&gt;0,EQ98&gt;0,EU98&gt;0,EV98&gt;0,FV98&gt;0,FD98&gt;0),CM2.1,"")</f>
        <v>0.25</v>
      </c>
      <c r="AQ98" s="6">
        <f>IF(OR(ES98&gt;0,ER98=$ER$1,ER98=$ER$5,ER98=$ER$3,ER98=$ER$8,ER98=$ER$9,FS98=$FS$3,FS98=$FS$4),CM2.2,"")</f>
        <v>0.25</v>
      </c>
      <c r="AR98" s="6">
        <f>IF(OR(ES98&gt;0,ER98&gt;0,FV98&gt;0),CM2.3,"")</f>
        <v>0.25</v>
      </c>
      <c r="AS98" s="38">
        <f>IF(OR(ES98&gt;0,ER98=$ER$1,ER98=$ER$3,ER98=$ER$8,ER98=$ER$9,FT98&gt;0),CM2.4,"")</f>
        <v>0.25</v>
      </c>
      <c r="AT98" s="6">
        <f>IF(OR(FS98&gt;0),CM3.1,"")</f>
        <v>0.2</v>
      </c>
      <c r="AU98" s="6" t="str">
        <f>IF(ER98=$ER$9,CM3.2,"")</f>
        <v/>
      </c>
      <c r="AV98" s="6" t="str">
        <f>IF(OR(FS98=$FS$3,FS98=$FS$4),CM3.3,"")</f>
        <v/>
      </c>
      <c r="AW98" s="6" t="str">
        <f>IF(OR(FQ98=$FQ$1,FQ98=$FQ$4,FR98=$FR$1,FR98=$FR$4),CM3.4,"")</f>
        <v/>
      </c>
      <c r="AX98" s="38" t="str">
        <f>IF(OR(FZ98=$FZ$1,FZ98=$FZ$2,FT98=$FT$3,FT98=$FT$2),CM3.5,"")</f>
        <v/>
      </c>
      <c r="AY98" s="6">
        <f>IF(OR(FS98&gt;0),CM4.1,"")</f>
        <v>0.4</v>
      </c>
      <c r="AZ98" s="6" t="str">
        <f>IF(OR(FV98=$FV$2),CM4.2,"")</f>
        <v/>
      </c>
      <c r="BA98" s="38" t="str">
        <f>IF(OR(FZ98&gt;0,FT98=$FT$3),CM4.3,"")</f>
        <v/>
      </c>
      <c r="BB98" s="6" t="str">
        <f>IF(OR(FT98=$FT$3,FV98=$FV$3),CM5.1,"")</f>
        <v/>
      </c>
      <c r="BC98" s="6" t="str">
        <f>IF(OR(AND(FX98&gt;0,FQ98=$FQ$4), AND(FX98&gt;0,FQ98=$FQ$1)),CM5.2,"")</f>
        <v/>
      </c>
      <c r="BD98" s="6" t="str">
        <f>IF(OR(FZ98&gt;0),CM5.3,"")</f>
        <v/>
      </c>
      <c r="BE98" s="38" t="str">
        <f>IF(FU98=$FU$2,CM5.4,"")</f>
        <v/>
      </c>
      <c r="BF98" s="94" t="str">
        <f>IF(COUNTIF(AP98:BE98,"&lt;1")=16,"5",IF(COUNTIF(AP98:BA98,"&lt;1")=12,"4",IF(COUNTIF(AP98:AX98,"&lt;1")=9,"3",IF(COUNTIF(AP98:AS98,"&lt;1")=4,"2","1"))))</f>
        <v>2</v>
      </c>
      <c r="BG98" s="129">
        <f>IF(BF98="1",SUM(AP98:AS98)+1,IF(BF98="2",SUM(AT98:AX98)+2,IF(BF98="3",SUM(AY98:BA98)+3,IF(BF98="4",SUM(BB98:BE98)+4,5))))</f>
        <v>2.2000000000000002</v>
      </c>
      <c r="BH98" s="5">
        <f>IF(OR(ER98=$ER$1,ER98=$ER$6,ER98=$ER$7,ER98=$ER$9,ES98&gt;0,EX98&gt;0,FD98&gt;0,FZ98&gt;0,EW98&gt;0,EY98&gt;0,EZ98&gt;0,EV98&gt;0,EU98&gt;0,FE98&gt;0,FF98&gt;0,FG98&gt;0,FI98&gt;0),SRM2.1,"")</f>
        <v>0.4</v>
      </c>
      <c r="BI98" s="5">
        <f>IF(OR(FD98&gt;0,FZ98&gt;0,ER98=$ER$7,EW98&gt;0,EX98&gt;0,EY98&gt;0,EZ98&gt;0,FE98&gt;0,FF98&gt;0,FG98&gt;0,FI98&gt;0),SRM2.2,"")</f>
        <v>0.4</v>
      </c>
      <c r="BJ98" s="6" t="str">
        <f>IF(OR(FX98&gt;0,FZ98&gt;0),SRM2.3,"")</f>
        <v/>
      </c>
      <c r="BK98" s="6">
        <f>IF(OR(FF98&gt;0,FD98&gt;0,FE98&gt;0,FZ98&gt;0,FG98&gt;0,FI98&gt;0),SRM2.4,"")</f>
        <v>0.2</v>
      </c>
      <c r="BL98" s="39">
        <f>IF(OR(FD98&gt;0,FZ98&gt;0,ER98=$ER$7,FE98&gt;0,FF98&gt;0,FG98&gt;0,FI98&gt;0,FP98&gt;0),SRM3.1,"")</f>
        <v>0.4</v>
      </c>
      <c r="BM98" s="6">
        <f>IF(OR(FD98&gt;0,FZ98&gt;0,ER98=$ER$7,EW98=$EW$2,EW98=$EW$3,EW98=$EW$4,EX98&gt;0,EY98&gt;0,EZ98&gt;0,FE98&gt;0,FF98&gt;0,FG98&gt;0,FI98&gt;0),SRM3.2,"")</f>
        <v>0.5</v>
      </c>
      <c r="BN98" s="6" t="str">
        <f>IF(OR(FP98&gt;0,FZ98&gt;0),SRM3.3,"")</f>
        <v/>
      </c>
      <c r="BO98" s="40" t="str">
        <f>IF(OR(FZ98&gt;1),SRM4.1,"")</f>
        <v/>
      </c>
      <c r="BP98" s="6" t="str">
        <f>IF(OR(ER98=$ER$8,ER98=$ER$9,EV98&gt;0,FQ98&gt;0,FR98&gt;0),SRM4.2,"")</f>
        <v/>
      </c>
      <c r="BQ98" s="6" t="str">
        <f>IF(OR(FW98&gt;0),SRM4.3,"")</f>
        <v/>
      </c>
      <c r="BR98" s="40" t="str">
        <f>IF(OR(GD98&gt;0,GE98&gt;0),SRM5.1,"")</f>
        <v/>
      </c>
      <c r="BS98" s="6" t="str">
        <f>IF(OR(ER98=$ER$8,ER98=$ER$9,FZ98&gt;0),SRM5.2,"")</f>
        <v/>
      </c>
      <c r="BT98" s="6" t="str">
        <f>IF(OR(ER98=$ER$8,ER98=$ER$9,FY98&gt;0,FZ98&gt;0),SRM5.3,"")</f>
        <v/>
      </c>
      <c r="BU98" s="94" t="str">
        <f>IF(COUNTIF(BH98:BT98,"&lt;1")=13,"5",IF(COUNTIF(BH98:BQ98,"&lt;1")=10,"4",IF(COUNTIF(BH98:BN98,"&lt;1")=7,"3",IF(COUNTIF(BH98:BK98,"&lt;1")=4,"2","1"))))</f>
        <v>1</v>
      </c>
      <c r="BV98" s="129">
        <f>IF(BU98="1",SUM(BH98:BK98)+1,IF(BU98="2",SUM(BL98:BN98)+2,IF(BU98="3",SUM(BO98:BQ98)+3,IF(BU98="4",SUM(BR98:BT98)+4,5))))</f>
        <v>2</v>
      </c>
      <c r="BW98" s="41">
        <f>IF(OR(EY98=$EY$1,EY98=$EY$4,EY98=$EY$5,EY98=$EY$6,EY98=$EY$7,EZ98&gt;0,FF98=$FF$1,FF98=$FF$2,FF98=$FF$5,FF98=$FF$6,FG98=$FG$1,FG98=$FG$2,FG98=$FG$5,FG98=$FG$6),LHR2.1,"")</f>
        <v>0.4</v>
      </c>
      <c r="BX98" s="6" t="str">
        <f>IF(OR(FB98=$FB$1,FB98=$FB$2,FB98=$FB$5,FB98=$FB$6,EZ98&gt;0),LHR2.2,"")</f>
        <v/>
      </c>
      <c r="BY98" s="6">
        <f>IF(OR(EY98=$EY$1,EY98=$EY$4,EY98=$EY$5,EY98=$EY$6,EY98=$EY$7,EZ98&gt;0,FF98=$FF$1,FF98=$FF$2,FF98=$FF$5,FF98=$FF$6,FG98=$FG$1,FG98=$FG$2,FG98=$FG$5,FG98=$FG$6),LHR2.3,"")</f>
        <v>0.25</v>
      </c>
      <c r="BZ98" s="6">
        <f>IF(OR(EY98=$EY$1,EY98=$EY$4,EY98=$EY$5,EY98=$EY$6,EY98=$EY$7,EZ98&gt;0,FF98=$FF$1,FF98=$FF$2,FF98=$FF$5,FF98=$FF$6,FG98=$FG$1,FG98=$FG$2,FG98=$FG$5,FG98=$FG$6),LHR2.4,"")</f>
        <v>0.25</v>
      </c>
      <c r="CA98" s="40">
        <f>IF(OR(EY98=$EY$1,EY98=$EY$5,EY98=$EY$6,EY98=$EY$7,EZ98&gt;0,FF98=$FF$1,FF98=$FF$2,FF98=$FF$5,FF98=$FF$6,FG98=$FG$1,FG98=$FG$2,FG98=$FG$5,FG98=$FG$6),LHR3.1,"")</f>
        <v>0.25</v>
      </c>
      <c r="CB98" s="6" t="str">
        <f>IF(OR(FB98=$FB$1,FB98=$FB$5,EZ98&gt;0),LHR3.2,"")</f>
        <v/>
      </c>
      <c r="CC98" s="6" t="str">
        <f>IF(OR(FB98=$FB$1,FB98=$FB$2,FB98=$FB$5,FB98=$FB$6,EZ98&gt;0),LHR3.3,"")</f>
        <v/>
      </c>
      <c r="CD98" s="6">
        <f>IF(OR(EZ98&gt;0,GA98=$GA$1,FF98=$FF$5,FF98=$FF$6,FF98=$FF$1,FF98=$FF$2,GA98=$GA$2,GA98=$GA$3,GA98=$GA$4),LHR3.4,"")</f>
        <v>0.05</v>
      </c>
      <c r="CE98" s="6">
        <f>IF(OR(EZ98&gt;0,GB98=$GB$1,FG98=$FG$5,FG98=$FG$6,FG98=$FG$1,FG98=$FG$2,GB98=$GB$2,GB98=$GB$3,GB98=$GB$4),LHR3.5,"")</f>
        <v>0.05</v>
      </c>
      <c r="CF98" s="6">
        <f>IF(OR(EY98=$EY$1,EY98=$EY$4,EY98=$EY$5,EY98=$EY$6,EY98=$EY$7,EZ98&gt;0),LHR3.6,"")</f>
        <v>0.05</v>
      </c>
      <c r="CG98" s="6" t="str">
        <f>IF(OR(EZ98&gt;0,FC98=$FC$1,FC98=$FC$2,FC98=$FC$3,FC98=$FC$4),LHR3.7,"")</f>
        <v/>
      </c>
      <c r="CH98" s="6" t="str">
        <f>IF(OR(GD98=$GD$1,GD98=$GD$3,EZ98&gt;0),LHR3.8,"")</f>
        <v/>
      </c>
      <c r="CI98" s="6" t="str">
        <f>IF(OR(EZ98&gt;0,FF98=$FF$2,FF98=$FF$6,FE98=$FE$2,FE98=$FE$6,FI98=$FI$2,FI98=$FI$6,FG98=$FG$2,FG98=$FG$6),LHR3.9,"")</f>
        <v/>
      </c>
      <c r="CJ98" s="6" t="str">
        <f>IF(OR(EZ98&gt;0,FA98&gt;0),LHR3.10,"")</f>
        <v/>
      </c>
      <c r="CK98" s="40">
        <f>IF(OR(EY98=$EY$1,EY98=$EY$6,EY98=$EY$7,EZ98&gt;0,FF98=$FF$1,FF98=$FF$2,FF98=$FF$5,FF98=$FF$6,FG98=$FG$1,FG98=$FG$2,FG98=$FG$5,FG98=$FG$6),LHR4.1,"")</f>
        <v>0.15</v>
      </c>
      <c r="CL98" s="6" t="str">
        <f>IF(OR(FB98=$FB$1,FB98=$FB$5,EZ98&gt;0),LHR4.2,"")</f>
        <v/>
      </c>
      <c r="CM98" s="6" t="str">
        <f>IF(OR(EZ98&gt;0,GA98=$GA$2,GA98=$GA$4),LHR4.3,"")</f>
        <v/>
      </c>
      <c r="CN98" s="6" t="str">
        <f>IF(OR(EZ98&gt;0,GB98=$GB$2,GB98=$GB$4),LHR4.4,"")</f>
        <v/>
      </c>
      <c r="CO98" s="6" t="str">
        <f>IF(OR(EZ98&gt;0,FC98=$FC$1,FC98=$FC$3,FC98=$FC$4),LHR4.5,"")</f>
        <v/>
      </c>
      <c r="CP98" s="6" t="str">
        <f>IF(OR(GE98=$GE$1,GE98=$GE$2,GE98=$GE$4,GE98=$GE$5),LHR4.6,"")</f>
        <v/>
      </c>
      <c r="CQ98" s="6" t="str">
        <f>IF(OR(EZ98&gt;0,FF98=$FF$2,FF98=$FF$6,FE98=$FE$2,FE98=$FE$6,FI98=$FI$2,FI98=$FI$6,FG98=$FG$2,FG98=$FG$6),LHR4.7,"")</f>
        <v/>
      </c>
      <c r="CR98" s="6">
        <f>IF(OR(EZ98&gt;0,FG98=$FG$1,FG98=$FG$2,FG98=$FG$5,FG98=$FG$6),LHR4.8,"")</f>
        <v>0.1</v>
      </c>
      <c r="CS98" s="6">
        <f>IF(OR(FE98=$FE$1,FE98=$FE$2,FE98=$FE$5,FE98=$FE$6),LHR4.9,"")</f>
        <v>0.1</v>
      </c>
      <c r="CT98" s="6" t="str">
        <f>IF(OR(FM98=$FM$1,FM98=$FM$3,EZ98&gt;0),LHR4.10,"")</f>
        <v/>
      </c>
      <c r="CU98" s="6" t="str">
        <f>IF(OR(GF98=$GF$2,GF98=$GF$6),LHR4.11,"")</f>
        <v/>
      </c>
      <c r="CV98" s="6" t="str">
        <f>IF(OR(EO98=$EO$1,EO98=$EO$3),LHR4.12,"")</f>
        <v/>
      </c>
      <c r="CW98" s="40">
        <f>IF(OR(EY98=$EY$1,EY98=$EY$7,EZ98&gt;0,FF98=$FF$1,FF98=$FF$2,FF98=$FF$5,FF98=$FF$6,FG98=$FG$1,FG98=$FG$2,FG98=$FG$5,FG98=$FG$6),LHR5.1,"")</f>
        <v>0.25</v>
      </c>
      <c r="CX98" s="6" t="str">
        <f>IF(AND(FZ98&gt;0,OR(EY98=$EY$1,EY98=$EY$4,EY98=$EY$5,EY98=$EY$6,EY98=$EY$7)),LHR5.2,"")</f>
        <v/>
      </c>
      <c r="CY98" s="6" t="str">
        <f>IF(OR(EZ98&gt;0,FC98=$FC$1,FC98=$FC$4),LHR5.3,"")</f>
        <v/>
      </c>
      <c r="CZ98" s="6" t="str">
        <f>IF(OR(GE98=$GE$1,GE98=$GE$3,GE98=$GE$4,GE98=$GE$6),LHR5.4,"")</f>
        <v/>
      </c>
      <c r="DA98" s="6" t="str">
        <f>IF(OR(EZ98&gt;0,FF98=$FF$2,FF98=$FF$6,FE98=$FE$2,FE98=$FE$6,FI98=$FI$2,FI98=$FI$6,FG98=$FG$2,FG98=$FG$6),LHR5.5,"")</f>
        <v/>
      </c>
      <c r="DB98" s="6" t="str">
        <f>IF(OR(FG98=$FG$2,FG98=$FG$6),LHR5.6,"")</f>
        <v/>
      </c>
      <c r="DC98" s="6" t="str">
        <f>IF(OR(FI98=$FI$1,FI98=$FI$2,FI98=$FI$5,FI98=$FI$6,FY98&gt;0),LHR5.7,"")</f>
        <v/>
      </c>
      <c r="DD98" s="6" t="str">
        <f>IF(OR(GC98=$GC$1,GC98=$GC$2),LHR5.8,"")</f>
        <v/>
      </c>
      <c r="DE98" s="38" t="str">
        <f>IF(OR(GF98="",GF98=$GF$3,GF98=$GF$4,GF98=$GF$7,GF98=$GF$8),LHR5.9,"")</f>
        <v/>
      </c>
      <c r="DF98" s="7" t="str">
        <f>IF(E98&lt;2009,"N/A",IF(COUNTIF(BW98:DE98,"&lt;1")=35,"5",IF(COUNTIF(BW98:CV98,"&lt;1")=26,"4",IF(COUNTIF(BW98:CJ98,"&lt;1")=14,"3",IF(COUNTIF(BW98:BZ98,"&lt;1")=4,"2","1")))))</f>
        <v>1</v>
      </c>
      <c r="DG98" s="129">
        <f>IF(DF98="N/A","N/A",IF(DF98="1",SUM(BW98:BZ98)+1,IF(DF98="2",SUM(CA98:CJ98)+2,IF(DF98="3",SUM(CK98:CV98)+3,IF(DF98="4",SUM(CW98:DE98)+4,5)))))</f>
        <v>1.9</v>
      </c>
      <c r="DH98" s="41">
        <f>IF(OR(EY98=$EY$1,EY98=$EY$8,EZ98&gt;0,FF98=$FF$1,FF98=$FF$2,FF98=$FF$7,FF98=$FF$8,FG98=$FG$1,FG98=$FG$2,FG98=$FG$7,FG98=$FG$8),ES2.1,"")</f>
        <v>0.4</v>
      </c>
      <c r="DI98" s="6" t="str">
        <f>IF(OR(FB98=$FB$1,FB98=$FB$2,FB98=$FB$7,FB98=$FB$8,EZ98&gt;0),ES2.2,"")</f>
        <v/>
      </c>
      <c r="DJ98" s="6">
        <f>IF(OR(EY98=$EY$1,EY98=$EY$8,EZ98&gt;0,FF98=$FF$1,FF98=$FF$2,FF98=$FF$7,FF98=$FF$8,FG98=$FG$1,FG98=$FG$2,FG98=$FG$7,FG98=$FG$8),ES2.3,"")</f>
        <v>0.25</v>
      </c>
      <c r="DK98" s="6">
        <f>IF(OR(EY98=$EY$1,EY98=$EY$8,EZ98&gt;0,FF98=$FF$1,FF98=$FF$2,FF98=$FF$7,FF98=$FF$8,FG98=$FG$1,FG98=$FG$2,FG98=$FG$7,FG98=$FG$8),ES2.4,"")</f>
        <v>0.25</v>
      </c>
      <c r="DL98" s="40" t="str">
        <f>IF(OR(FB98=$FB$1,FB98=$FB$7,EZ98&gt;0),ES3.1,"")</f>
        <v/>
      </c>
      <c r="DM98" s="6" t="str">
        <f>IF(OR(FB98=$FB$1,FB98=$FB$2,FB98=$FB$7,FB98=$FB$8,EZ98&gt;0),ES3.2,"")</f>
        <v/>
      </c>
      <c r="DN98" s="6" t="str">
        <f>IF(OR(EZ98&gt;0,FF98=$FF$1,FF98=$FF$2,FF98=$FF$7,FF98=$FF$8,GA98=$GA$1,GA98=$GA$2,GA98=$GA$5,GA98=$GA$6),ES3.3,"")</f>
        <v/>
      </c>
      <c r="DO98" s="6" t="str">
        <f>IF(OR(EZ98&gt;0,FG98=$FG$1,FG98=$FG$2,FG98=$FG$7,FG98=$FG$8,GB98=$GB$1,GB98=$GB$2,GB98=$GB$5,GB98=$GB$6),ES3.4,"")</f>
        <v/>
      </c>
      <c r="DP98" s="6">
        <f>IF(OR(EY98=$EY$1,EY98=$EY$8,EZ98&gt;0),ES3.5,"")</f>
        <v>0.25</v>
      </c>
      <c r="DQ98" s="6" t="str">
        <f>IF(OR(EZ98&gt;0,FC98=$FC$1,FC98=$FC$5),ES3.6,"")</f>
        <v/>
      </c>
      <c r="DR98" s="6" t="str">
        <f>IF(OR(GD98=$GD$1,GD98=$GD$4,EZ98&gt;0),ES3.7,"")</f>
        <v/>
      </c>
      <c r="DS98" s="6" t="str">
        <f>IF(OR(EZ98&gt;0,FF98=$FF$2,FF98=$FF$8,FE98=$FE$2,FE98=$FE$8,FI98=$FI$2,FI98=$FI$8,FG98=$FG$2,FG98=$FG$8),ES3.8,"")</f>
        <v/>
      </c>
      <c r="DT98" s="6" t="str">
        <f>IF(OR(EZ98&gt;0),ES3.9,"")</f>
        <v/>
      </c>
      <c r="DU98" s="40" t="str">
        <f>IF(OR(FB98=$FB$1,FB98=$FB$7,EZ98&gt;0),ES4.1,"")</f>
        <v/>
      </c>
      <c r="DV98" s="6" t="str">
        <f>IF(OR(EZ98&gt;0,GA98=$GA$2,GA98=$GA$6),ES4.2,"")</f>
        <v/>
      </c>
      <c r="DW98" s="6" t="str">
        <f>IF(OR(EZ98&gt;0,GB98=$GB$2,GB98=$GB$6),ES4.3,"")</f>
        <v/>
      </c>
      <c r="DX98" s="6" t="str">
        <f>IF(OR(GE98=$GE$1,GE98=$GE$2,GE98=$GE$7,GE98=$GE$8),ES4.4,"")</f>
        <v/>
      </c>
      <c r="DY98" s="6" t="str">
        <f>IF(OR(EZ98&gt;0,FF98=$FF$2,FF98=$FF$8,FE98=$FE$2,FE98=$FE$8,FI98=$FI$2,FI98=$FI$8,FG98=$FG$2,FG98=$FG$8),ES4.5,"")</f>
        <v/>
      </c>
      <c r="DZ98" s="6" t="str">
        <f>IF(OR(EZ98&gt;0,FG98=$FG$1,FG98=$FG$2,FG98=$FG$7,FG98=$FG$8),ES4.6,"")</f>
        <v/>
      </c>
      <c r="EA98" s="6">
        <f>IF(OR(FE98=$FE$1,FE98=$FE$2,FE98=$FE$7,FE98=$FE$8),ES4.7,"")</f>
        <v>0.1</v>
      </c>
      <c r="EB98" s="6" t="str">
        <f>IF(OR(FM98=$FM$1,FM98=$FM$4,EZ98&gt;0),ES4.8,"")</f>
        <v/>
      </c>
      <c r="EC98" s="6" t="str">
        <f>IF(OR(GF98=$GF$2,GF98=$GF$8),ES4.9,"")</f>
        <v/>
      </c>
      <c r="ED98" s="6" t="str">
        <f>IF(OR(EO98=$EO$1,EO98=$EO$3),ES4.10,"")</f>
        <v/>
      </c>
      <c r="EE98" s="40" t="str">
        <f>IF(OR(AND(FZ98&gt;0,EY98=$EY$1), AND(FZ98&gt;0,EY98=$EY$8)),ES5.1,"")</f>
        <v/>
      </c>
      <c r="EF98" s="6" t="str">
        <f>IF(OR(GE98=$GE$1,GE98=$GE$3,GE98=$GE$7,GE98=$GE$9),ES5.2,"")</f>
        <v/>
      </c>
      <c r="EG98" s="6" t="str">
        <f>IF(OR(EZ98&gt;0,FF98=$FF$2,FF98=$FF$8,FE98=$FE$2,FE98=$FE$8,FI98=$FI$2,FI98=$FI$8,FG98=$FG$2,FG98=$FG$8),ES5.3,"")</f>
        <v/>
      </c>
      <c r="EH98" s="6" t="str">
        <f>IF(OR(FG98=$FG$2,FG98=$FG$8),ES5.4,"")</f>
        <v/>
      </c>
      <c r="EI98" s="6" t="str">
        <f>IF(OR(FI98=$FI$1,FI98=$FI$2,FI98=$FI$7,FI98=$FI$8,FY98&gt;0),ES5.5,"")</f>
        <v/>
      </c>
      <c r="EJ98" s="6" t="str">
        <f>IF(OR(GC98=$GC$1,GC98=$GC$3),ES5.6,"")</f>
        <v/>
      </c>
      <c r="EK98" s="38">
        <f>IF(OR(GF98="",GF98=$GF$3,GF98=$GF$4,GF98=$GF$5,GF98=$GF$6),ES5.7,"")</f>
        <v>0.1</v>
      </c>
      <c r="EL98" s="104" t="str">
        <f>IF(E98&lt;2010,"N/A",IF(COUNTIF(DH98:EK98,"&lt;1")=30,"5",IF(COUNTIF(DH98:ED98,"&lt;1")=23,"4",IF(COUNTIF(DH98:DT98,"&lt;1")=13,"3",IF(COUNTIF(DH98:DK98,"&lt;1")=4,"2","1")))))</f>
        <v>1</v>
      </c>
      <c r="EM98" s="129">
        <f>IF(EL98="N/A","N/A",IF(EL98="1",SUM(DH98:DK98)+1,IF(EL98="2",SUM(DL98:DT98)+2,IF(EL98="3",SUM(DU98:ED98)+3,IF(EL98="4",SUM(EE98:EK98)+4,5)))))</f>
        <v>1.9</v>
      </c>
      <c r="EN98" s="1"/>
      <c r="EO98" s="43"/>
      <c r="EP98" s="1"/>
      <c r="EQ98" s="1" t="s">
        <v>1</v>
      </c>
      <c r="ER98" s="43"/>
      <c r="ES98" s="1" t="s">
        <v>3</v>
      </c>
      <c r="ET98" s="1" t="s">
        <v>1</v>
      </c>
      <c r="EV98" s="44"/>
      <c r="EW98" s="42" t="s">
        <v>24</v>
      </c>
      <c r="EY98" s="42" t="s">
        <v>5</v>
      </c>
      <c r="FC98" s="44"/>
      <c r="FE98" s="1" t="s">
        <v>8</v>
      </c>
      <c r="FF98" s="42" t="s">
        <v>41</v>
      </c>
      <c r="FG98" s="42" t="s">
        <v>41</v>
      </c>
      <c r="FI98" s="44"/>
      <c r="FK98" s="1"/>
      <c r="FL98" s="1"/>
      <c r="FM98" s="1"/>
      <c r="FN98" s="1"/>
      <c r="FO98" s="1"/>
      <c r="FS98" s="42" t="s">
        <v>9</v>
      </c>
      <c r="FT98" s="1"/>
      <c r="FU98" s="1"/>
      <c r="FX98" s="44"/>
      <c r="FY98" s="1"/>
      <c r="FZ98" s="44"/>
      <c r="GA98" s="43"/>
      <c r="GB98" s="1"/>
      <c r="GC98" s="44"/>
      <c r="GF98" s="45" t="s">
        <v>132</v>
      </c>
      <c r="GG98" s="74"/>
      <c r="GH98" s="42">
        <f>COUNTIF(EO98:GF98,"*")</f>
        <v>10</v>
      </c>
    </row>
    <row r="99" spans="1:190" s="42" customFormat="1" x14ac:dyDescent="0.25">
      <c r="A99" s="42" t="str">
        <f>VLOOKUP(C99,Sheet1!$A$1:$B$65,2,)</f>
        <v>HS</v>
      </c>
      <c r="B99" s="46" t="s">
        <v>379</v>
      </c>
      <c r="C99" s="47" t="s">
        <v>380</v>
      </c>
      <c r="D99" s="47"/>
      <c r="E99" s="61">
        <v>2013</v>
      </c>
      <c r="F99" s="5">
        <f>IF(OR(ER99=$ER$1,ER99=$ER$2,ER99=$ER$3,ER99=$ER$6,ER99=$ER$7,ES99&gt;0,EW99&gt;0,EY99&gt;0,EU99&gt;0,EZ99&gt;0,FD99&gt;0,FF99&gt;0,FG99&gt;0,FI99&gt;0,FE99&gt;0),SM_2.1,"")</f>
        <v>0.2</v>
      </c>
      <c r="G99" s="5">
        <f>IF(OR(EO99=$EO$4,EQ99&gt;0,ER99=$ER$1, ER99=$ER$2,ER99=$ER$3,ER99=$ER$4,ES99&gt;0,EV99&gt;0,EZ99&gt;0,FD99&gt;0,FF99&gt;0,FG99&gt;0,FI99&gt;0,FE99&gt;0),SM_2.2,"")</f>
        <v>0.35</v>
      </c>
      <c r="H99" s="6">
        <f>IF(OR(EO99&gt;0,EP99&gt;0,EQ99&gt;0,ER99=$ER$1,ER99=$ER$2,ER99=$ER$3,ER99=$ER$4,ER99=$ER$6,ER99=$ER$7,ES99&gt;0,ET99&gt;0,EV99&gt;0,EZ99&gt;0,FD99&gt;0,FF99&gt;0,FG99&gt;0,FI99&gt;0,FE99&gt;0),SM_2.3,"")</f>
        <v>0.3</v>
      </c>
      <c r="I99" s="38">
        <f>IF(OR(ER99=$ER$1,ER99=$ER$2,ER99=$ER$3,ER99=$ER$6,ER99=$ER$7,ES99&gt;0,EW99=$EW$2,EW99=$EW$3,EW99=$EW$4,EY99&gt;0,EU99&gt;0,EZ99&gt;0,FD99&gt;0,FF99&gt;0,FG99&gt;0,FI99&gt;0,FE99&gt;0),SM_2.4,"")</f>
        <v>0.15</v>
      </c>
      <c r="J99" s="6" t="str">
        <f>IF(OR(ER99=$ER$3,EW99=$EW$2,EW99=$EW$3,EW99=$EW$4,EY99&gt;0,EU99&gt;0,EZ99&gt;0,FD99&gt;0,FF99&gt;0,FG99&gt;0,FI99&gt;0,FE99&gt;0),SM_3.1,"")</f>
        <v/>
      </c>
      <c r="K99" s="6" t="str">
        <f>IF(OR(EZ99&gt;0,FD99&gt;0,FF99&gt;0,FG99&gt;0,FI99&gt;0,FE99&gt;0),SM_3.2,"")</f>
        <v/>
      </c>
      <c r="L99" s="38" t="str">
        <f>IF(OR(ER99=$ER$1,ER99=$ER$3,ER99=$ER$6,ER99=$ER$7,EV99&gt;0,EW99=$EW$2,EW99=$EW$3,EW99=$EW$4,EY99&gt;0,EU99&gt;0,EZ99&gt;0,FD99&gt;0,FF99&gt;0,FG99&gt;0,FI99&gt;0,FE99&gt;0),SM_3.3,"")</f>
        <v/>
      </c>
      <c r="M99" s="6">
        <f>IF(OR(ES99&gt;0,EU99&gt;1),SM_4.1,"")</f>
        <v>0.2</v>
      </c>
      <c r="N99" s="6" t="str">
        <f>IF(OR(EZ99&gt;0,FD99=$FD$2,FF99=$FF$2,FF99=$FF$4,FF99=$FF$6,FF99=$FF$8,FG99&gt;0,FI99&gt;0,FE99&gt;0),SM_4.2,"")</f>
        <v/>
      </c>
      <c r="O99" s="6" t="str">
        <f>IF(OR(EZ99&gt;0,FD99=$FD$2,FE99=$FE$2,FE99=$FE$4,FE99=$FE$6,FE99=$FE$8,FF99=$FF$2,FF99=$FF$4,FF99=$FF$6,FF99=$FF$8,FG99=$FG$2,FG99=$FG$4,FG99=$FG$6,FG99=$FG$8,FI99=$FI$2,FI99=$FI$4,FI99=$FI$6,FI99=$FI$8),SM_4.3,"")</f>
        <v/>
      </c>
      <c r="P99" s="6" t="str">
        <f>IF(OR(FD99&gt;0,FI99&gt;0),SM_4.4,"")</f>
        <v/>
      </c>
      <c r="Q99" s="38" t="str">
        <f>IF(OR(FQ99=$FQ$2,FQ99=$FQ$1),SM_4.5,"")</f>
        <v/>
      </c>
      <c r="R99" s="6" t="str">
        <f>IF(OR(ET99&gt;0),SM_5.1,"")</f>
        <v/>
      </c>
      <c r="S99" s="6" t="str">
        <f>IF(OR(FB99&gt;0),SM_5.2,"")</f>
        <v/>
      </c>
      <c r="T99" s="6" t="str">
        <f>IF(OR(FR99=$FR$1,FR99=$FR$2),SM_5.3,"")</f>
        <v/>
      </c>
      <c r="U99" s="38" t="str">
        <f>IF(OR(FY99&gt;0),SM_5.4,"")</f>
        <v/>
      </c>
      <c r="V99" s="94" t="str">
        <f>IF(COUNTIF(F99:U99,"&lt;1")=16,"5",IF(COUNTIF(F99:Q99,"&lt;1")=12,"4",IF(COUNTIF(F99:L99,"&lt;1")=7,"3",IF(COUNTIF(F99:I99,"&lt;1")=4,"2","1"))))</f>
        <v>2</v>
      </c>
      <c r="W99" s="129">
        <f>IF(V99="1",SUM(F99:I99)+1,IF(V99="2",SUM(J99:L99)+2,IF(V99="3",SUM(M99:Q99)+3,IF(V99="4",SUM(R99:U99)+4,5))))</f>
        <v>2</v>
      </c>
      <c r="X99" s="5">
        <f>IF(OR(EO99&gt;0,EP99&gt;0,EQ99&gt;0,ER99=$ER$1,ER99=$ER$2,ER99=$ER$3,ER99=$ER$4,ER99=$ER$6,ER99=$ER$7,ER99=$ER$8,ES99&gt;0,ET99&gt;0,EV99&gt;0,EZ99&gt;0,FD99&gt;0,FF99&gt;0,FG99&gt;0,FI99&gt;0,FE99&gt;0),SS_2.1,"")</f>
        <v>0.2</v>
      </c>
      <c r="Y99" s="5" t="str">
        <f>IF(OR(EO99=$EO$1,ER99=$ER$1,ER99=$ER$6,ER99=$ER$7,ER99=$ER$8,FJ99&gt;0),SS_2.2,"")</f>
        <v/>
      </c>
      <c r="Z99" s="38" t="str">
        <f>IF(OR(FJ99&gt;0,FO99&gt;0),SS_2.3,"")</f>
        <v/>
      </c>
      <c r="AA99" s="5" t="str">
        <f>IF(OR(FN99&gt;0,FJ99=$FJ$2,FJ99=$FJ$3),SS_3.1,"")</f>
        <v/>
      </c>
      <c r="AB99" s="6" t="str">
        <f>IF(OR(FK99&gt;0),SS_3.2,"")</f>
        <v/>
      </c>
      <c r="AC99" s="38">
        <f>IF(OR(ES99&gt;0,ER99=$ER$1,ER99=$ER$4,ER99=$ER$8,FL99&gt;0),SS_3.3,"")</f>
        <v>0.4</v>
      </c>
      <c r="AD99" s="6" t="str">
        <f>IF(AND(FK99&gt;0,FJ99=$FJ$2,FJ99=$FJ$3),SS_4.1,"")</f>
        <v/>
      </c>
      <c r="AE99" s="6" t="str">
        <f>IF(OR(FJ99=$FJ$2,FJ99=$FJ$3,EZ99&gt;0,FN99&gt;0),SS_4.2,"")</f>
        <v/>
      </c>
      <c r="AF99" s="6" t="str">
        <f>IF(OR(EU99&gt;0,EW99=$EW$2,EW99=$EW$3,EW99=$EW$4,EY99&gt;0,EZ99&gt;0),SS_4.3,"")</f>
        <v/>
      </c>
      <c r="AG99" s="6" t="str">
        <f>IF(OR(FJ99=$FJ$3,FQ99&gt;0,EZ99&gt;0),SS_4.4,"")</f>
        <v/>
      </c>
      <c r="AH99" s="6" t="str">
        <f>IF(OR(FE99&gt;0,FF99&gt;0,FG99&gt;0,FD99&gt;0,EZ99&gt;0,FI99&gt;0),SS_4.5,"")</f>
        <v/>
      </c>
      <c r="AI99" s="38" t="str">
        <f>IF(OR(EV99&gt;0,FZ99&gt;0,FH99&gt;0,FD99&gt;0,FI99&gt;0),SS_4.6,"")</f>
        <v/>
      </c>
      <c r="AJ99" s="5" t="str">
        <f>IF(OR(FK99=$FK$3,FZ99=$FZ$1),SS_5.1,"")</f>
        <v/>
      </c>
      <c r="AK99" s="6" t="str">
        <f>IF(OR(FZ99=$FZ$1,FZ99=$FZ$2,FZ99=$FZ$4,FZ99=$FZ$5,FZ99=$FZ$7),SS_5.2,"")</f>
        <v/>
      </c>
      <c r="AL99" s="6" t="str">
        <f>IF(OR(FZ99=$FZ$4,FY99&gt;0,ER99=$ER$8),SS_5.3,"")</f>
        <v/>
      </c>
      <c r="AM99" s="6" t="str">
        <f>IF(FP99&gt;0,SS_5.4,"")</f>
        <v/>
      </c>
      <c r="AN99" s="94" t="str">
        <f>IF(COUNTIF(X99:AM99,"&lt;1")=16,"5",IF(COUNTIF(X99:AI99,"&lt;1")=12,"4",IF(COUNTIF(X99:AC99,"&lt;1")=6,"3",IF(COUNTIF(X99:Z99,"&lt;1")=3,"2","1"))))</f>
        <v>1</v>
      </c>
      <c r="AO99" s="129">
        <f>IF(AN99="1",SUM(X99:Z99)+1,IF(AN99="2",SUM(AA99:AC99)+2,IF(AN99="3",SUM(AD99:AI99)+3,IF(AN99="4",SUM(AJ99:AM99)+4,5))))</f>
        <v>1.2</v>
      </c>
      <c r="AP99" s="5">
        <f>IF(OR(ES99&gt;0,ER99=$ER$1,EO99&gt;0,EP99&gt;0,EQ99&gt;0,EU99&gt;0,EV99&gt;0,FV99&gt;0,FD99&gt;0),CM2.1,"")</f>
        <v>0.25</v>
      </c>
      <c r="AQ99" s="6">
        <f>IF(OR(ES99&gt;0,ER99=$ER$1,ER99=$ER$5,ER99=$ER$3,ER99=$ER$8,ER99=$ER$9,FS99=$FS$3,FS99=$FS$4),CM2.2,"")</f>
        <v>0.25</v>
      </c>
      <c r="AR99" s="6">
        <f>IF(OR(ES99&gt;0,ER99&gt;0,FV99&gt;0),CM2.3,"")</f>
        <v>0.25</v>
      </c>
      <c r="AS99" s="38">
        <f>IF(OR(ES99&gt;0,ER99=$ER$1,ER99=$ER$3,ER99=$ER$8,ER99=$ER$9,FT99&gt;0),CM2.4,"")</f>
        <v>0.25</v>
      </c>
      <c r="AT99" s="6" t="str">
        <f>IF(OR(FS99&gt;0),CM3.1,"")</f>
        <v/>
      </c>
      <c r="AU99" s="6" t="str">
        <f>IF(ER99=$ER$9,CM3.2,"")</f>
        <v/>
      </c>
      <c r="AV99" s="6" t="str">
        <f>IF(OR(FS99=$FS$3,FS99=$FS$4),CM3.3,"")</f>
        <v/>
      </c>
      <c r="AW99" s="6" t="str">
        <f>IF(OR(FQ99=$FQ$1,FQ99=$FQ$4,FR99=$FR$1,FR99=$FR$4),CM3.4,"")</f>
        <v/>
      </c>
      <c r="AX99" s="38" t="str">
        <f>IF(OR(FZ99=$FZ$1,FZ99=$FZ$2,FT99=$FT$3,FT99=$FT$2),CM3.5,"")</f>
        <v/>
      </c>
      <c r="AY99" s="6" t="str">
        <f>IF(OR(FS99&gt;0),CM4.1,"")</f>
        <v/>
      </c>
      <c r="AZ99" s="6" t="str">
        <f>IF(OR(FV99=$FV$2),CM4.2,"")</f>
        <v/>
      </c>
      <c r="BA99" s="38" t="str">
        <f>IF(OR(FZ99&gt;0,FT99=$FT$3),CM4.3,"")</f>
        <v/>
      </c>
      <c r="BB99" s="6" t="str">
        <f>IF(OR(FT99=$FT$3,FV99=$FV$3),CM5.1,"")</f>
        <v/>
      </c>
      <c r="BC99" s="6" t="str">
        <f>IF(OR(AND(FX99&gt;0,FQ99=$FQ$4), AND(FX99&gt;0,FQ99=$FQ$1)),CM5.2,"")</f>
        <v/>
      </c>
      <c r="BD99" s="6" t="str">
        <f>IF(OR(FZ99&gt;0),CM5.3,"")</f>
        <v/>
      </c>
      <c r="BE99" s="38" t="str">
        <f>IF(FU99=$FU$2,CM5.4,"")</f>
        <v/>
      </c>
      <c r="BF99" s="94" t="str">
        <f>IF(COUNTIF(AP99:BE99,"&lt;1")=16,"5",IF(COUNTIF(AP99:BA99,"&lt;1")=12,"4",IF(COUNTIF(AP99:AX99,"&lt;1")=9,"3",IF(COUNTIF(AP99:AS99,"&lt;1")=4,"2","1"))))</f>
        <v>2</v>
      </c>
      <c r="BG99" s="129">
        <f>IF(BF99="1",SUM(AP99:AS99)+1,IF(BF99="2",SUM(AT99:AX99)+2,IF(BF99="3",SUM(AY99:BA99)+3,IF(BF99="4",SUM(BB99:BE99)+4,5))))</f>
        <v>2</v>
      </c>
      <c r="BH99" s="5">
        <f>IF(OR(ER99=$ER$1,ER99=$ER$6,ER99=$ER$7,ER99=$ER$9,ES99&gt;0,EX99&gt;0,FD99&gt;0,FZ99&gt;0,EW99&gt;0,EY99&gt;0,EZ99&gt;0,EV99&gt;0,EU99&gt;0,FE99&gt;0,FF99&gt;0,FG99&gt;0,FI99&gt;0),SRM2.1,"")</f>
        <v>0.4</v>
      </c>
      <c r="BI99" s="5" t="str">
        <f>IF(OR(FD99&gt;0,FZ99&gt;0,ER99=$ER$7,EW99&gt;0,EX99&gt;0,EY99&gt;0,EZ99&gt;0,FE99&gt;0,FF99&gt;0,FG99&gt;0,FI99&gt;0),SRM2.2,"")</f>
        <v/>
      </c>
      <c r="BJ99" s="6" t="str">
        <f>IF(OR(FX99&gt;0,FZ99&gt;0),SRM2.3,"")</f>
        <v/>
      </c>
      <c r="BK99" s="6" t="str">
        <f>IF(OR(FF99&gt;0,FD99&gt;0,FE99&gt;0,FZ99&gt;0,FG99&gt;0,FI99&gt;0),SRM2.4,"")</f>
        <v/>
      </c>
      <c r="BL99" s="39" t="str">
        <f>IF(OR(FD99&gt;0,FZ99&gt;0,ER99=$ER$7,FE99&gt;0,FF99&gt;0,FG99&gt;0,FI99&gt;0,FP99&gt;0),SRM3.1,"")</f>
        <v/>
      </c>
      <c r="BM99" s="6" t="str">
        <f>IF(OR(FD99&gt;0,FZ99&gt;0,ER99=$ER$7,EW99=$EW$2,EW99=$EW$3,EW99=$EW$4,EX99&gt;0,EY99&gt;0,EZ99&gt;0,FE99&gt;0,FF99&gt;0,FG99&gt;0,FI99&gt;0),SRM3.2,"")</f>
        <v/>
      </c>
      <c r="BN99" s="6" t="str">
        <f>IF(OR(FP99&gt;0,FZ99&gt;0),SRM3.3,"")</f>
        <v/>
      </c>
      <c r="BO99" s="40" t="str">
        <f>IF(OR(FZ99&gt;1),SRM4.1,"")</f>
        <v/>
      </c>
      <c r="BP99" s="6" t="str">
        <f>IF(OR(ER99=$ER$8,ER99=$ER$9,EV99&gt;0,FQ99&gt;0,FR99&gt;0),SRM4.2,"")</f>
        <v/>
      </c>
      <c r="BQ99" s="6" t="str">
        <f>IF(OR(FW99&gt;0),SRM4.3,"")</f>
        <v/>
      </c>
      <c r="BR99" s="40" t="str">
        <f>IF(OR(GD99&gt;0,GE99&gt;0),SRM5.1,"")</f>
        <v/>
      </c>
      <c r="BS99" s="6" t="str">
        <f>IF(OR(ER99=$ER$8,ER99=$ER$9,FZ99&gt;0),SRM5.2,"")</f>
        <v/>
      </c>
      <c r="BT99" s="6" t="str">
        <f>IF(OR(ER99=$ER$8,ER99=$ER$9,FY99&gt;0,FZ99&gt;0),SRM5.3,"")</f>
        <v/>
      </c>
      <c r="BU99" s="94" t="str">
        <f>IF(COUNTIF(BH99:BT99,"&lt;1")=13,"5",IF(COUNTIF(BH99:BQ99,"&lt;1")=10,"4",IF(COUNTIF(BH99:BN99,"&lt;1")=7,"3",IF(COUNTIF(BH99:BK99,"&lt;1")=4,"2","1"))))</f>
        <v>1</v>
      </c>
      <c r="BV99" s="129">
        <f>IF(BU99="1",SUM(BH99:BK99)+1,IF(BU99="2",SUM(BL99:BN99)+2,IF(BU99="3",SUM(BO99:BQ99)+3,IF(BU99="4",SUM(BR99:BT99)+4,5))))</f>
        <v>1.4</v>
      </c>
      <c r="BW99" s="41" t="str">
        <f>IF(OR(EY99=$EY$1,EY99=$EY$4,EY99=$EY$5,EY99=$EY$6,EY99=$EY$7,EZ99&gt;0,FF99=$FF$1,FF99=$FF$2,FF99=$FF$5,FF99=$FF$6,FG99=$FG$1,FG99=$FG$2,FG99=$FG$5,FG99=$FG$6),LHR2.1,"")</f>
        <v/>
      </c>
      <c r="BX99" s="6" t="str">
        <f>IF(OR(FB99=$FB$1,FB99=$FB$2,FB99=$FB$5,FB99=$FB$6,EZ99&gt;0),LHR2.2,"")</f>
        <v/>
      </c>
      <c r="BY99" s="6" t="str">
        <f>IF(OR(EY99=$EY$1,EY99=$EY$4,EY99=$EY$5,EY99=$EY$6,EY99=$EY$7,EZ99&gt;0,FF99=$FF$1,FF99=$FF$2,FF99=$FF$5,FF99=$FF$6,FG99=$FG$1,FG99=$FG$2,FG99=$FG$5,FG99=$FG$6),LHR2.3,"")</f>
        <v/>
      </c>
      <c r="BZ99" s="6" t="str">
        <f>IF(OR(EY99=$EY$1,EY99=$EY$4,EY99=$EY$5,EY99=$EY$6,EY99=$EY$7,EZ99&gt;0,FF99=$FF$1,FF99=$FF$2,FF99=$FF$5,FF99=$FF$6,FG99=$FG$1,FG99=$FG$2,FG99=$FG$5,FG99=$FG$6),LHR2.4,"")</f>
        <v/>
      </c>
      <c r="CA99" s="40" t="str">
        <f>IF(OR(EY99=$EY$1,EY99=$EY$5,EY99=$EY$6,EY99=$EY$7,EZ99&gt;0,FF99=$FF$1,FF99=$FF$2,FF99=$FF$5,FF99=$FF$6,FG99=$FG$1,FG99=$FG$2,FG99=$FG$5,FG99=$FG$6),LHR3.1,"")</f>
        <v/>
      </c>
      <c r="CB99" s="6" t="str">
        <f>IF(OR(FB99=$FB$1,FB99=$FB$5,EZ99&gt;0),LHR3.2,"")</f>
        <v/>
      </c>
      <c r="CC99" s="6" t="str">
        <f>IF(OR(FB99=$FB$1,FB99=$FB$2,FB99=$FB$5,FB99=$FB$6,EZ99&gt;0),LHR3.3,"")</f>
        <v/>
      </c>
      <c r="CD99" s="6" t="str">
        <f>IF(OR(EZ99&gt;0,GA99=$GA$1,FF99=$FF$5,FF99=$FF$6,FF99=$FF$1,FF99=$FF$2,GA99=$GA$2,GA99=$GA$3,GA99=$GA$4),LHR3.4,"")</f>
        <v/>
      </c>
      <c r="CE99" s="6" t="str">
        <f>IF(OR(EZ99&gt;0,GB99=$GB$1,FG99=$FG$5,FG99=$FG$6,FG99=$FG$1,FG99=$FG$2,GB99=$GB$2,GB99=$GB$3,GB99=$GB$4),LHR3.5,"")</f>
        <v/>
      </c>
      <c r="CF99" s="6" t="str">
        <f>IF(OR(EY99=$EY$1,EY99=$EY$4,EY99=$EY$5,EY99=$EY$6,EY99=$EY$7,EZ99&gt;0),LHR3.6,"")</f>
        <v/>
      </c>
      <c r="CG99" s="6" t="str">
        <f>IF(OR(EZ99&gt;0,FC99=$FC$1,FC99=$FC$2,FC99=$FC$3,FC99=$FC$4),LHR3.7,"")</f>
        <v/>
      </c>
      <c r="CH99" s="6" t="str">
        <f>IF(OR(GD99=$GD$1,GD99=$GD$3,EZ99&gt;0),LHR3.8,"")</f>
        <v/>
      </c>
      <c r="CI99" s="6" t="str">
        <f>IF(OR(EZ99&gt;0,FF99=$FF$2,FF99=$FF$6,FE99=$FE$2,FE99=$FE$6,FI99=$FI$2,FI99=$FI$6,FG99=$FG$2,FG99=$FG$6),LHR3.9,"")</f>
        <v/>
      </c>
      <c r="CJ99" s="6" t="str">
        <f>IF(OR(EZ99&gt;0,FA99&gt;0),LHR3.10,"")</f>
        <v/>
      </c>
      <c r="CK99" s="40" t="str">
        <f>IF(OR(EY99=$EY$1,EY99=$EY$6,EY99=$EY$7,EZ99&gt;0,FF99=$FF$1,FF99=$FF$2,FF99=$FF$5,FF99=$FF$6,FG99=$FG$1,FG99=$FG$2,FG99=$FG$5,FG99=$FG$6),LHR4.1,"")</f>
        <v/>
      </c>
      <c r="CL99" s="6" t="str">
        <f>IF(OR(FB99=$FB$1,FB99=$FB$5,EZ99&gt;0),LHR4.2,"")</f>
        <v/>
      </c>
      <c r="CM99" s="6" t="str">
        <f>IF(OR(EZ99&gt;0,GA99=$GA$2,GA99=$GA$4),LHR4.3,"")</f>
        <v/>
      </c>
      <c r="CN99" s="6" t="str">
        <f>IF(OR(EZ99&gt;0,GB99=$GB$2,GB99=$GB$4),LHR4.4,"")</f>
        <v/>
      </c>
      <c r="CO99" s="6" t="str">
        <f>IF(OR(EZ99&gt;0,FC99=$FC$1,FC99=$FC$3,FC99=$FC$4),LHR4.5,"")</f>
        <v/>
      </c>
      <c r="CP99" s="6" t="str">
        <f>IF(OR(GE99=$GE$1,GE99=$GE$2,GE99=$GE$4,GE99=$GE$5),LHR4.6,"")</f>
        <v/>
      </c>
      <c r="CQ99" s="6" t="str">
        <f>IF(OR(EZ99&gt;0,FF99=$FF$2,FF99=$FF$6,FE99=$FE$2,FE99=$FE$6,FI99=$FI$2,FI99=$FI$6,FG99=$FG$2,FG99=$FG$6),LHR4.7,"")</f>
        <v/>
      </c>
      <c r="CR99" s="6" t="str">
        <f>IF(OR(EZ99&gt;0,FG99=$FG$1,FG99=$FG$2,FG99=$FG$5,FG99=$FG$6),LHR4.8,"")</f>
        <v/>
      </c>
      <c r="CS99" s="6" t="str">
        <f>IF(OR(FE99=$FE$1,FE99=$FE$2,FE99=$FE$5,FE99=$FE$6),LHR4.9,"")</f>
        <v/>
      </c>
      <c r="CT99" s="6" t="str">
        <f>IF(OR(FM99=$FM$1,FM99=$FM$3,EZ99&gt;0),LHR4.10,"")</f>
        <v/>
      </c>
      <c r="CU99" s="6" t="str">
        <f>IF(OR(GF99=$GF$2,GF99=$GF$6),LHR4.11,"")</f>
        <v/>
      </c>
      <c r="CV99" s="6" t="str">
        <f>IF(OR(EO99=$EO$1,EO99=$EO$3),LHR4.12,"")</f>
        <v/>
      </c>
      <c r="CW99" s="40" t="str">
        <f>IF(OR(EY99=$EY$1,EY99=$EY$7,EZ99&gt;0,FF99=$FF$1,FF99=$FF$2,FF99=$FF$5,FF99=$FF$6,FG99=$FG$1,FG99=$FG$2,FG99=$FG$5,FG99=$FG$6),LHR5.1,"")</f>
        <v/>
      </c>
      <c r="CX99" s="6" t="str">
        <f>IF(AND(FZ99&gt;0,OR(EY99=$EY$1,EY99=$EY$4,EY99=$EY$5,EY99=$EY$6,EY99=$EY$7)),LHR5.2,"")</f>
        <v/>
      </c>
      <c r="CY99" s="6" t="str">
        <f>IF(OR(EZ99&gt;0,FC99=$FC$1,FC99=$FC$4),LHR5.3,"")</f>
        <v/>
      </c>
      <c r="CZ99" s="6" t="str">
        <f>IF(OR(GE99=$GE$1,GE99=$GE$3,GE99=$GE$4,GE99=$GE$6),LHR5.4,"")</f>
        <v/>
      </c>
      <c r="DA99" s="6" t="str">
        <f>IF(OR(EZ99&gt;0,FF99=$FF$2,FF99=$FF$6,FE99=$FE$2,FE99=$FE$6,FI99=$FI$2,FI99=$FI$6,FG99=$FG$2,FG99=$FG$6),LHR5.5,"")</f>
        <v/>
      </c>
      <c r="DB99" s="6" t="str">
        <f>IF(OR(FG99=$FG$2,FG99=$FG$6),LHR5.6,"")</f>
        <v/>
      </c>
      <c r="DC99" s="6" t="str">
        <f>IF(OR(FI99=$FI$1,FI99=$FI$2,FI99=$FI$5,FI99=$FI$6,FY99&gt;0),LHR5.7,"")</f>
        <v/>
      </c>
      <c r="DD99" s="6" t="str">
        <f>IF(OR(GC99=$GC$1,GC99=$GC$2),LHR5.8,"")</f>
        <v/>
      </c>
      <c r="DE99" s="38">
        <f>IF(OR(GF99="",GF99=$GF$3,GF99=$GF$4,GF99=$GF$7,GF99=$GF$8),LHR5.9,"")</f>
        <v>0.05</v>
      </c>
      <c r="DF99" s="7" t="str">
        <f>IF(E99&lt;2009,"N/A",IF(COUNTIF(BW99:DE99,"&lt;1")=35,"5",IF(COUNTIF(BW99:CV99,"&lt;1")=26,"4",IF(COUNTIF(BW99:CJ99,"&lt;1")=14,"3",IF(COUNTIF(BW99:BZ99,"&lt;1")=4,"2","1")))))</f>
        <v>1</v>
      </c>
      <c r="DG99" s="129">
        <f>IF(DF99="N/A","N/A",IF(DF99="1",SUM(BW99:BZ99)+1,IF(DF99="2",SUM(CA99:CJ99)+2,IF(DF99="3",SUM(CK99:CV99)+3,IF(DF99="4",SUM(CW99:DE99)+4,5)))))</f>
        <v>1</v>
      </c>
      <c r="DH99" s="41" t="str">
        <f>IF(OR(EY99=$EY$1,EY99=$EY$8,EZ99&gt;0,FF99=$FF$1,FF99=$FF$2,FF99=$FF$7,FF99=$FF$8,FG99=$FG$1,FG99=$FG$2,FG99=$FG$7,FG99=$FG$8),ES2.1,"")</f>
        <v/>
      </c>
      <c r="DI99" s="6" t="str">
        <f>IF(OR(FB99=$FB$1,FB99=$FB$2,FB99=$FB$7,FB99=$FB$8,EZ99&gt;0),ES2.2,"")</f>
        <v/>
      </c>
      <c r="DJ99" s="6" t="str">
        <f>IF(OR(EY99=$EY$1,EY99=$EY$8,EZ99&gt;0,FF99=$FF$1,FF99=$FF$2,FF99=$FF$7,FF99=$FF$8,FG99=$FG$1,FG99=$FG$2,FG99=$FG$7,FG99=$FG$8),ES2.3,"")</f>
        <v/>
      </c>
      <c r="DK99" s="6" t="str">
        <f>IF(OR(EY99=$EY$1,EY99=$EY$8,EZ99&gt;0,FF99=$FF$1,FF99=$FF$2,FF99=$FF$7,FF99=$FF$8,FG99=$FG$1,FG99=$FG$2,FG99=$FG$7,FG99=$FG$8),ES2.4,"")</f>
        <v/>
      </c>
      <c r="DL99" s="40" t="str">
        <f>IF(OR(FB99=$FB$1,FB99=$FB$7,EZ99&gt;0),ES3.1,"")</f>
        <v/>
      </c>
      <c r="DM99" s="6" t="str">
        <f>IF(OR(FB99=$FB$1,FB99=$FB$2,FB99=$FB$7,FB99=$FB$8,EZ99&gt;0),ES3.2,"")</f>
        <v/>
      </c>
      <c r="DN99" s="6" t="str">
        <f>IF(OR(EZ99&gt;0,FF99=$FF$1,FF99=$FF$2,FF99=$FF$7,FF99=$FF$8,GA99=$GA$1,GA99=$GA$2,GA99=$GA$5,GA99=$GA$6),ES3.3,"")</f>
        <v/>
      </c>
      <c r="DO99" s="6" t="str">
        <f>IF(OR(EZ99&gt;0,FG99=$FG$1,FG99=$FG$2,FG99=$FG$7,FG99=$FG$8,GB99=$GB$1,GB99=$GB$2,GB99=$GB$5,GB99=$GB$6),ES3.4,"")</f>
        <v/>
      </c>
      <c r="DP99" s="6" t="str">
        <f>IF(OR(EY99=$EY$1,EY99=$EY$8,EZ99&gt;0),ES3.5,"")</f>
        <v/>
      </c>
      <c r="DQ99" s="6" t="str">
        <f>IF(OR(EZ99&gt;0,FC99=$FC$1,FC99=$FC$5),ES3.6,"")</f>
        <v/>
      </c>
      <c r="DR99" s="6" t="str">
        <f>IF(OR(GD99=$GD$1,GD99=$GD$4,EZ99&gt;0),ES3.7,"")</f>
        <v/>
      </c>
      <c r="DS99" s="6" t="str">
        <f>IF(OR(EZ99&gt;0,FF99=$FF$2,FF99=$FF$8,FE99=$FE$2,FE99=$FE$8,FI99=$FI$2,FI99=$FI$8,FG99=$FG$2,FG99=$FG$8),ES3.8,"")</f>
        <v/>
      </c>
      <c r="DT99" s="6" t="str">
        <f>IF(OR(EZ99&gt;0),ES3.9,"")</f>
        <v/>
      </c>
      <c r="DU99" s="40" t="str">
        <f>IF(OR(FB99=$FB$1,FB99=$FB$7,EZ99&gt;0),ES4.1,"")</f>
        <v/>
      </c>
      <c r="DV99" s="6" t="str">
        <f>IF(OR(EZ99&gt;0,GA99=$GA$2,GA99=$GA$6),ES4.2,"")</f>
        <v/>
      </c>
      <c r="DW99" s="6" t="str">
        <f>IF(OR(EZ99&gt;0,GB99=$GB$2,GB99=$GB$6),ES4.3,"")</f>
        <v/>
      </c>
      <c r="DX99" s="6" t="str">
        <f>IF(OR(GE99=$GE$1,GE99=$GE$2,GE99=$GE$7,GE99=$GE$8),ES4.4,"")</f>
        <v/>
      </c>
      <c r="DY99" s="6" t="str">
        <f>IF(OR(EZ99&gt;0,FF99=$FF$2,FF99=$FF$8,FE99=$FE$2,FE99=$FE$8,FI99=$FI$2,FI99=$FI$8,FG99=$FG$2,FG99=$FG$8),ES4.5,"")</f>
        <v/>
      </c>
      <c r="DZ99" s="6" t="str">
        <f>IF(OR(EZ99&gt;0,FG99=$FG$1,FG99=$FG$2,FG99=$FG$7,FG99=$FG$8),ES4.6,"")</f>
        <v/>
      </c>
      <c r="EA99" s="6" t="str">
        <f>IF(OR(FE99=$FE$1,FE99=$FE$2,FE99=$FE$7,FE99=$FE$8),ES4.7,"")</f>
        <v/>
      </c>
      <c r="EB99" s="6" t="str">
        <f>IF(OR(FM99=$FM$1,FM99=$FM$4,EZ99&gt;0),ES4.8,"")</f>
        <v/>
      </c>
      <c r="EC99" s="6" t="str">
        <f>IF(OR(GF99=$GF$2,GF99=$GF$8),ES4.9,"")</f>
        <v/>
      </c>
      <c r="ED99" s="6" t="str">
        <f>IF(OR(EO99=$EO$1,EO99=$EO$3),ES4.10,"")</f>
        <v/>
      </c>
      <c r="EE99" s="40" t="str">
        <f>IF(OR(AND(FZ99&gt;0,EY99=$EY$1), AND(FZ99&gt;0,EY99=$EY$8)),ES5.1,"")</f>
        <v/>
      </c>
      <c r="EF99" s="6" t="str">
        <f>IF(OR(GE99=$GE$1,GE99=$GE$3,GE99=$GE$7,GE99=$GE$9),ES5.2,"")</f>
        <v/>
      </c>
      <c r="EG99" s="6" t="str">
        <f>IF(OR(EZ99&gt;0,FF99=$FF$2,FF99=$FF$8,FE99=$FE$2,FE99=$FE$8,FI99=$FI$2,FI99=$FI$8,FG99=$FG$2,FG99=$FG$8),ES5.3,"")</f>
        <v/>
      </c>
      <c r="EH99" s="6" t="str">
        <f>IF(OR(FG99=$FG$2,FG99=$FG$8),ES5.4,"")</f>
        <v/>
      </c>
      <c r="EI99" s="6" t="str">
        <f>IF(OR(FI99=$FI$1,FI99=$FI$2,FI99=$FI$7,FI99=$FI$8,FY99&gt;0),ES5.5,"")</f>
        <v/>
      </c>
      <c r="EJ99" s="6" t="str">
        <f>IF(OR(GC99=$GC$1,GC99=$GC$3),ES5.6,"")</f>
        <v/>
      </c>
      <c r="EK99" s="38">
        <f>IF(OR(GF99="",GF99=$GF$3,GF99=$GF$4,GF99=$GF$5,GF99=$GF$6),ES5.7,"")</f>
        <v>0.1</v>
      </c>
      <c r="EL99" s="104" t="str">
        <f>IF(E99&lt;2010,"N/A",IF(COUNTIF(DH99:EK99,"&lt;1")=30,"5",IF(COUNTIF(DH99:ED99,"&lt;1")=23,"4",IF(COUNTIF(DH99:DT99,"&lt;1")=13,"3",IF(COUNTIF(DH99:DK99,"&lt;1")=4,"2","1")))))</f>
        <v>1</v>
      </c>
      <c r="EM99" s="129">
        <f>IF(EL99="N/A","N/A",IF(EL99="1",SUM(DH99:DK99)+1,IF(EL99="2",SUM(DL99:DT99)+2,IF(EL99="3",SUM(DU99:ED99)+3,IF(EL99="4",SUM(EE99:EK99)+4,5)))))</f>
        <v>1</v>
      </c>
      <c r="EN99" s="1"/>
      <c r="EO99" s="43" t="s">
        <v>11</v>
      </c>
      <c r="EP99" s="1"/>
      <c r="EQ99" s="1"/>
      <c r="ER99" s="43"/>
      <c r="ES99" s="1" t="s">
        <v>32</v>
      </c>
      <c r="ET99" s="1"/>
      <c r="EV99" s="44"/>
      <c r="FC99" s="44"/>
      <c r="FE99" s="1"/>
      <c r="FI99" s="44"/>
      <c r="FK99" s="1"/>
      <c r="FL99" s="1"/>
      <c r="FM99" s="1"/>
      <c r="FN99" s="1"/>
      <c r="FO99" s="1"/>
      <c r="FT99" s="1"/>
      <c r="FU99" s="1"/>
      <c r="FX99" s="44"/>
      <c r="FY99" s="1"/>
      <c r="FZ99" s="44"/>
      <c r="GA99" s="43"/>
      <c r="GB99" s="1"/>
      <c r="GC99" s="44"/>
      <c r="GF99" s="45"/>
      <c r="GG99" s="74"/>
      <c r="GH99" s="42">
        <f>COUNTIF(EO99:GF99,"*")</f>
        <v>2</v>
      </c>
    </row>
    <row r="100" spans="1:190" s="42" customFormat="1" x14ac:dyDescent="0.25">
      <c r="A100" s="42" t="str">
        <f>VLOOKUP(C100,Sheet1!$A$1:$B$65,2,)</f>
        <v>HS</v>
      </c>
      <c r="B100" s="46" t="s">
        <v>381</v>
      </c>
      <c r="C100" s="47" t="s">
        <v>382</v>
      </c>
      <c r="D100" s="47"/>
      <c r="E100" s="61">
        <v>2013</v>
      </c>
      <c r="F100" s="5">
        <f>IF(OR(ER100=$ER$1,ER100=$ER$2,ER100=$ER$3,ER100=$ER$6,ER100=$ER$7,ES100&gt;0,EW100&gt;0,EY100&gt;0,EU100&gt;0,EZ100&gt;0,FD100&gt;0,FF100&gt;0,FG100&gt;0,FI100&gt;0,FE100&gt;0),SM_2.1,"")</f>
        <v>0.2</v>
      </c>
      <c r="G100" s="5">
        <f>IF(OR(EO100=$EO$4,EQ100&gt;0,ER100=$ER$1, ER100=$ER$2,ER100=$ER$3,ER100=$ER$4,ES100&gt;0,EV100&gt;0,EZ100&gt;0,FD100&gt;0,FF100&gt;0,FG100&gt;0,FI100&gt;0,FE100&gt;0),SM_2.2,"")</f>
        <v>0.35</v>
      </c>
      <c r="H100" s="6">
        <f>IF(OR(EO100&gt;0,EP100&gt;0,EQ100&gt;0,ER100=$ER$1,ER100=$ER$2,ER100=$ER$3,ER100=$ER$4,ER100=$ER$6,ER100=$ER$7,ES100&gt;0,ET100&gt;0,EV100&gt;0,EZ100&gt;0,FD100&gt;0,FF100&gt;0,FG100&gt;0,FI100&gt;0,FE100&gt;0),SM_2.3,"")</f>
        <v>0.3</v>
      </c>
      <c r="I100" s="38">
        <f>IF(OR(ER100=$ER$1,ER100=$ER$2,ER100=$ER$3,ER100=$ER$6,ER100=$ER$7,ES100&gt;0,EW100=$EW$2,EW100=$EW$3,EW100=$EW$4,EY100&gt;0,EU100&gt;0,EZ100&gt;0,FD100&gt;0,FF100&gt;0,FG100&gt;0,FI100&gt;0,FE100&gt;0),SM_2.4,"")</f>
        <v>0.15</v>
      </c>
      <c r="J100" s="6" t="str">
        <f>IF(OR(ER100=$ER$3,EW100=$EW$2,EW100=$EW$3,EW100=$EW$4,EY100&gt;0,EU100&gt;0,EZ100&gt;0,FD100&gt;0,FF100&gt;0,FG100&gt;0,FI100&gt;0,FE100&gt;0),SM_3.1,"")</f>
        <v/>
      </c>
      <c r="K100" s="6" t="str">
        <f>IF(OR(EZ100&gt;0,FD100&gt;0,FF100&gt;0,FG100&gt;0,FI100&gt;0,FE100&gt;0),SM_3.2,"")</f>
        <v/>
      </c>
      <c r="L100" s="38" t="str">
        <f>IF(OR(ER100=$ER$1,ER100=$ER$3,ER100=$ER$6,ER100=$ER$7,EV100&gt;0,EW100=$EW$2,EW100=$EW$3,EW100=$EW$4,EY100&gt;0,EU100&gt;0,EZ100&gt;0,FD100&gt;0,FF100&gt;0,FG100&gt;0,FI100&gt;0,FE100&gt;0),SM_3.3,"")</f>
        <v/>
      </c>
      <c r="M100" s="6">
        <f>IF(OR(ES100&gt;0,EU100&gt;1),SM_4.1,"")</f>
        <v>0.2</v>
      </c>
      <c r="N100" s="6" t="str">
        <f>IF(OR(EZ100&gt;0,FD100=$FD$2,FF100=$FF$2,FF100=$FF$4,FF100=$FF$6,FF100=$FF$8,FG100&gt;0,FI100&gt;0,FE100&gt;0),SM_4.2,"")</f>
        <v/>
      </c>
      <c r="O100" s="6" t="str">
        <f>IF(OR(EZ100&gt;0,FD100=$FD$2,FE100=$FE$2,FE100=$FE$4,FE100=$FE$6,FE100=$FE$8,FF100=$FF$2,FF100=$FF$4,FF100=$FF$6,FF100=$FF$8,FG100=$FG$2,FG100=$FG$4,FG100=$FG$6,FG100=$FG$8,FI100=$FI$2,FI100=$FI$4,FI100=$FI$6,FI100=$FI$8),SM_4.3,"")</f>
        <v/>
      </c>
      <c r="P100" s="6" t="str">
        <f>IF(OR(FD100&gt;0,FI100&gt;0),SM_4.4,"")</f>
        <v/>
      </c>
      <c r="Q100" s="38" t="str">
        <f>IF(OR(FQ100=$FQ$2,FQ100=$FQ$1),SM_4.5,"")</f>
        <v/>
      </c>
      <c r="R100" s="6" t="str">
        <f>IF(OR(ET100&gt;0),SM_5.1,"")</f>
        <v/>
      </c>
      <c r="S100" s="6" t="str">
        <f>IF(OR(FB100&gt;0),SM_5.2,"")</f>
        <v/>
      </c>
      <c r="T100" s="6" t="str">
        <f>IF(OR(FR100=$FR$1,FR100=$FR$2),SM_5.3,"")</f>
        <v/>
      </c>
      <c r="U100" s="38" t="str">
        <f>IF(OR(FY100&gt;0),SM_5.4,"")</f>
        <v/>
      </c>
      <c r="V100" s="94" t="str">
        <f>IF(COUNTIF(F100:U100,"&lt;1")=16,"5",IF(COUNTIF(F100:Q100,"&lt;1")=12,"4",IF(COUNTIF(F100:L100,"&lt;1")=7,"3",IF(COUNTIF(F100:I100,"&lt;1")=4,"2","1"))))</f>
        <v>2</v>
      </c>
      <c r="W100" s="129">
        <f>IF(V100="1",SUM(F100:I100)+1,IF(V100="2",SUM(J100:L100)+2,IF(V100="3",SUM(M100:Q100)+3,IF(V100="4",SUM(R100:U100)+4,5))))</f>
        <v>2</v>
      </c>
      <c r="X100" s="5">
        <f>IF(OR(EO100&gt;0,EP100&gt;0,EQ100&gt;0,ER100=$ER$1,ER100=$ER$2,ER100=$ER$3,ER100=$ER$4,ER100=$ER$6,ER100=$ER$7,ER100=$ER$8,ES100&gt;0,ET100&gt;0,EV100&gt;0,EZ100&gt;0,FD100&gt;0,FF100&gt;0,FG100&gt;0,FI100&gt;0,FE100&gt;0),SS_2.1,"")</f>
        <v>0.2</v>
      </c>
      <c r="Y100" s="5">
        <f>IF(OR(EO100=$EO$1,ER100=$ER$1,ER100=$ER$6,ER100=$ER$7,ER100=$ER$8,FJ100&gt;0),SS_2.2,"")</f>
        <v>0.3</v>
      </c>
      <c r="Z100" s="38">
        <f>IF(OR(FJ100&gt;0,FO100&gt;0),SS_2.3,"")</f>
        <v>0.5</v>
      </c>
      <c r="AA100" s="5" t="str">
        <f>IF(OR(FN100&gt;0,FJ100=$FJ$2,FJ100=$FJ$3),SS_3.1,"")</f>
        <v/>
      </c>
      <c r="AB100" s="6" t="str">
        <f>IF(OR(FK100&gt;0),SS_3.2,"")</f>
        <v/>
      </c>
      <c r="AC100" s="38">
        <f>IF(OR(ES100&gt;0,ER100=$ER$1,ER100=$ER$4,ER100=$ER$8,FL100&gt;0),SS_3.3,"")</f>
        <v>0.4</v>
      </c>
      <c r="AD100" s="6" t="str">
        <f>IF(AND(FK100&gt;0,FJ100=$FJ$2,FJ100=$FJ$3),SS_4.1,"")</f>
        <v/>
      </c>
      <c r="AE100" s="6" t="str">
        <f>IF(OR(FJ100=$FJ$2,FJ100=$FJ$3,EZ100&gt;0,FN100&gt;0),SS_4.2,"")</f>
        <v/>
      </c>
      <c r="AF100" s="6" t="str">
        <f>IF(OR(EU100&gt;0,EW100=$EW$2,EW100=$EW$3,EW100=$EW$4,EY100&gt;0,EZ100&gt;0),SS_4.3,"")</f>
        <v/>
      </c>
      <c r="AG100" s="6" t="str">
        <f>IF(OR(FJ100=$FJ$3,FQ100&gt;0,EZ100&gt;0),SS_4.4,"")</f>
        <v/>
      </c>
      <c r="AH100" s="6" t="str">
        <f>IF(OR(FE100&gt;0,FF100&gt;0,FG100&gt;0,FD100&gt;0,EZ100&gt;0,FI100&gt;0),SS_4.5,"")</f>
        <v/>
      </c>
      <c r="AI100" s="38" t="str">
        <f>IF(OR(EV100&gt;0,FZ100&gt;0,FH100&gt;0,FD100&gt;0,FI100&gt;0),SS_4.6,"")</f>
        <v/>
      </c>
      <c r="AJ100" s="5" t="str">
        <f>IF(OR(FK100=$FK$3,FZ100=$FZ$1),SS_5.1,"")</f>
        <v/>
      </c>
      <c r="AK100" s="6" t="str">
        <f>IF(OR(FZ100=$FZ$1,FZ100=$FZ$2,FZ100=$FZ$4,FZ100=$FZ$5,FZ100=$FZ$7),SS_5.2,"")</f>
        <v/>
      </c>
      <c r="AL100" s="6" t="str">
        <f>IF(OR(FZ100=$FZ$4,FY100&gt;0,ER100=$ER$8),SS_5.3,"")</f>
        <v/>
      </c>
      <c r="AM100" s="6" t="str">
        <f>IF(FP100&gt;0,SS_5.4,"")</f>
        <v/>
      </c>
      <c r="AN100" s="94" t="str">
        <f>IF(COUNTIF(X100:AM100,"&lt;1")=16,"5",IF(COUNTIF(X100:AI100,"&lt;1")=12,"4",IF(COUNTIF(X100:AC100,"&lt;1")=6,"3",IF(COUNTIF(X100:Z100,"&lt;1")=3,"2","1"))))</f>
        <v>2</v>
      </c>
      <c r="AO100" s="129">
        <f>IF(AN100="1",SUM(X100:Z100)+1,IF(AN100="2",SUM(AA100:AC100)+2,IF(AN100="3",SUM(AD100:AI100)+3,IF(AN100="4",SUM(AJ100:AM100)+4,5))))</f>
        <v>2.4</v>
      </c>
      <c r="AP100" s="5">
        <f>IF(OR(ES100&gt;0,ER100=$ER$1,EO100&gt;0,EP100&gt;0,EQ100&gt;0,EU100&gt;0,EV100&gt;0,FV100&gt;0,FD100&gt;0),CM2.1,"")</f>
        <v>0.25</v>
      </c>
      <c r="AQ100" s="6">
        <f>IF(OR(ES100&gt;0,ER100=$ER$1,ER100=$ER$5,ER100=$ER$3,ER100=$ER$8,ER100=$ER$9,FS100=$FS$3,FS100=$FS$4),CM2.2,"")</f>
        <v>0.25</v>
      </c>
      <c r="AR100" s="6">
        <f>IF(OR(ES100&gt;0,ER100&gt;0,FV100&gt;0),CM2.3,"")</f>
        <v>0.25</v>
      </c>
      <c r="AS100" s="38">
        <f>IF(OR(ES100&gt;0,ER100=$ER$1,ER100=$ER$3,ER100=$ER$8,ER100=$ER$9,FT100&gt;0),CM2.4,"")</f>
        <v>0.25</v>
      </c>
      <c r="AT100" s="6" t="str">
        <f>IF(OR(FS100&gt;0),CM3.1,"")</f>
        <v/>
      </c>
      <c r="AU100" s="6" t="str">
        <f>IF(ER100=$ER$9,CM3.2,"")</f>
        <v/>
      </c>
      <c r="AV100" s="6" t="str">
        <f>IF(OR(FS100=$FS$3,FS100=$FS$4),CM3.3,"")</f>
        <v/>
      </c>
      <c r="AW100" s="6" t="str">
        <f>IF(OR(FQ100=$FQ$1,FQ100=$FQ$4,FR100=$FR$1,FR100=$FR$4),CM3.4,"")</f>
        <v/>
      </c>
      <c r="AX100" s="38" t="str">
        <f>IF(OR(FZ100=$FZ$1,FZ100=$FZ$2,FT100=$FT$3,FT100=$FT$2),CM3.5,"")</f>
        <v/>
      </c>
      <c r="AY100" s="6" t="str">
        <f>IF(OR(FS100&gt;0),CM4.1,"")</f>
        <v/>
      </c>
      <c r="AZ100" s="6" t="str">
        <f>IF(OR(FV100=$FV$2),CM4.2,"")</f>
        <v/>
      </c>
      <c r="BA100" s="38" t="str">
        <f>IF(OR(FZ100&gt;0,FT100=$FT$3),CM4.3,"")</f>
        <v/>
      </c>
      <c r="BB100" s="6" t="str">
        <f>IF(OR(FT100=$FT$3,FV100=$FV$3),CM5.1,"")</f>
        <v/>
      </c>
      <c r="BC100" s="6" t="str">
        <f>IF(OR(AND(FX100&gt;0,FQ100=$FQ$4), AND(FX100&gt;0,FQ100=$FQ$1)),CM5.2,"")</f>
        <v/>
      </c>
      <c r="BD100" s="6" t="str">
        <f>IF(OR(FZ100&gt;0),CM5.3,"")</f>
        <v/>
      </c>
      <c r="BE100" s="38" t="str">
        <f>IF(FU100=$FU$2,CM5.4,"")</f>
        <v/>
      </c>
      <c r="BF100" s="94" t="str">
        <f>IF(COUNTIF(AP100:BE100,"&lt;1")=16,"5",IF(COUNTIF(AP100:BA100,"&lt;1")=12,"4",IF(COUNTIF(AP100:AX100,"&lt;1")=9,"3",IF(COUNTIF(AP100:AS100,"&lt;1")=4,"2","1"))))</f>
        <v>2</v>
      </c>
      <c r="BG100" s="129">
        <f>IF(BF100="1",SUM(AP100:AS100)+1,IF(BF100="2",SUM(AT100:AX100)+2,IF(BF100="3",SUM(AY100:BA100)+3,IF(BF100="4",SUM(BB100:BE100)+4,5))))</f>
        <v>2</v>
      </c>
      <c r="BH100" s="5">
        <f>IF(OR(ER100=$ER$1,ER100=$ER$6,ER100=$ER$7,ER100=$ER$9,ES100&gt;0,EX100&gt;0,FD100&gt;0,FZ100&gt;0,EW100&gt;0,EY100&gt;0,EZ100&gt;0,EV100&gt;0,EU100&gt;0,FE100&gt;0,FF100&gt;0,FG100&gt;0,FI100&gt;0),SRM2.1,"")</f>
        <v>0.4</v>
      </c>
      <c r="BI100" s="5">
        <f>IF(OR(FD100&gt;0,FZ100&gt;0,ER100=$ER$7,EW100&gt;0,EX100&gt;0,EY100&gt;0,EZ100&gt;0,FE100&gt;0,FF100&gt;0,FG100&gt;0,FI100&gt;0),SRM2.2,"")</f>
        <v>0.4</v>
      </c>
      <c r="BJ100" s="6" t="str">
        <f>IF(OR(FX100&gt;0,FZ100&gt;0),SRM2.3,"")</f>
        <v/>
      </c>
      <c r="BK100" s="6" t="str">
        <f>IF(OR(FF100&gt;0,FD100&gt;0,FE100&gt;0,FZ100&gt;0,FG100&gt;0,FI100&gt;0),SRM2.4,"")</f>
        <v/>
      </c>
      <c r="BL100" s="39" t="str">
        <f>IF(OR(FD100&gt;0,FZ100&gt;0,ER100=$ER$7,FE100&gt;0,FF100&gt;0,FG100&gt;0,FI100&gt;0,FP100&gt;0),SRM3.1,"")</f>
        <v/>
      </c>
      <c r="BM100" s="6" t="str">
        <f>IF(OR(FD100&gt;0,FZ100&gt;0,ER100=$ER$7,EW100=$EW$2,EW100=$EW$3,EW100=$EW$4,EX100&gt;0,EY100&gt;0,EZ100&gt;0,FE100&gt;0,FF100&gt;0,FG100&gt;0,FI100&gt;0),SRM3.2,"")</f>
        <v/>
      </c>
      <c r="BN100" s="6" t="str">
        <f>IF(OR(FP100&gt;0,FZ100&gt;0),SRM3.3,"")</f>
        <v/>
      </c>
      <c r="BO100" s="40" t="str">
        <f>IF(OR(FZ100&gt;1),SRM4.1,"")</f>
        <v/>
      </c>
      <c r="BP100" s="6" t="str">
        <f>IF(OR(ER100=$ER$8,ER100=$ER$9,EV100&gt;0,FQ100&gt;0,FR100&gt;0),SRM4.2,"")</f>
        <v/>
      </c>
      <c r="BQ100" s="6" t="str">
        <f>IF(OR(FW100&gt;0),SRM4.3,"")</f>
        <v/>
      </c>
      <c r="BR100" s="40" t="str">
        <f>IF(OR(GD100&gt;0,GE100&gt;0),SRM5.1,"")</f>
        <v/>
      </c>
      <c r="BS100" s="6" t="str">
        <f>IF(OR(ER100=$ER$8,ER100=$ER$9,FZ100&gt;0),SRM5.2,"")</f>
        <v/>
      </c>
      <c r="BT100" s="6" t="str">
        <f>IF(OR(ER100=$ER$8,ER100=$ER$9,FY100&gt;0,FZ100&gt;0),SRM5.3,"")</f>
        <v/>
      </c>
      <c r="BU100" s="94" t="str">
        <f>IF(COUNTIF(BH100:BT100,"&lt;1")=13,"5",IF(COUNTIF(BH100:BQ100,"&lt;1")=10,"4",IF(COUNTIF(BH100:BN100,"&lt;1")=7,"3",IF(COUNTIF(BH100:BK100,"&lt;1")=4,"2","1"))))</f>
        <v>1</v>
      </c>
      <c r="BV100" s="129">
        <f>IF(BU100="1",SUM(BH100:BK100)+1,IF(BU100="2",SUM(BL100:BN100)+2,IF(BU100="3",SUM(BO100:BQ100)+3,IF(BU100="4",SUM(BR100:BT100)+4,5))))</f>
        <v>1.8</v>
      </c>
      <c r="BW100" s="41" t="str">
        <f>IF(OR(EY100=$EY$1,EY100=$EY$4,EY100=$EY$5,EY100=$EY$6,EY100=$EY$7,EZ100&gt;0,FF100=$FF$1,FF100=$FF$2,FF100=$FF$5,FF100=$FF$6,FG100=$FG$1,FG100=$FG$2,FG100=$FG$5,FG100=$FG$6),LHR2.1,"")</f>
        <v/>
      </c>
      <c r="BX100" s="6" t="str">
        <f>IF(OR(FB100=$FB$1,FB100=$FB$2,FB100=$FB$5,FB100=$FB$6,EZ100&gt;0),LHR2.2,"")</f>
        <v/>
      </c>
      <c r="BY100" s="6" t="str">
        <f>IF(OR(EY100=$EY$1,EY100=$EY$4,EY100=$EY$5,EY100=$EY$6,EY100=$EY$7,EZ100&gt;0,FF100=$FF$1,FF100=$FF$2,FF100=$FF$5,FF100=$FF$6,FG100=$FG$1,FG100=$FG$2,FG100=$FG$5,FG100=$FG$6),LHR2.3,"")</f>
        <v/>
      </c>
      <c r="BZ100" s="6" t="str">
        <f>IF(OR(EY100=$EY$1,EY100=$EY$4,EY100=$EY$5,EY100=$EY$6,EY100=$EY$7,EZ100&gt;0,FF100=$FF$1,FF100=$FF$2,FF100=$FF$5,FF100=$FF$6,FG100=$FG$1,FG100=$FG$2,FG100=$FG$5,FG100=$FG$6),LHR2.4,"")</f>
        <v/>
      </c>
      <c r="CA100" s="40" t="str">
        <f>IF(OR(EY100=$EY$1,EY100=$EY$5,EY100=$EY$6,EY100=$EY$7,EZ100&gt;0,FF100=$FF$1,FF100=$FF$2,FF100=$FF$5,FF100=$FF$6,FG100=$FG$1,FG100=$FG$2,FG100=$FG$5,FG100=$FG$6),LHR3.1,"")</f>
        <v/>
      </c>
      <c r="CB100" s="6" t="str">
        <f>IF(OR(FB100=$FB$1,FB100=$FB$5,EZ100&gt;0),LHR3.2,"")</f>
        <v/>
      </c>
      <c r="CC100" s="6" t="str">
        <f>IF(OR(FB100=$FB$1,FB100=$FB$2,FB100=$FB$5,FB100=$FB$6,EZ100&gt;0),LHR3.3,"")</f>
        <v/>
      </c>
      <c r="CD100" s="6" t="str">
        <f>IF(OR(EZ100&gt;0,GA100=$GA$1,FF100=$FF$5,FF100=$FF$6,FF100=$FF$1,FF100=$FF$2,GA100=$GA$2,GA100=$GA$3,GA100=$GA$4),LHR3.4,"")</f>
        <v/>
      </c>
      <c r="CE100" s="6" t="str">
        <f>IF(OR(EZ100&gt;0,GB100=$GB$1,FG100=$FG$5,FG100=$FG$6,FG100=$FG$1,FG100=$FG$2,GB100=$GB$2,GB100=$GB$3,GB100=$GB$4),LHR3.5,"")</f>
        <v/>
      </c>
      <c r="CF100" s="6" t="str">
        <f>IF(OR(EY100=$EY$1,EY100=$EY$4,EY100=$EY$5,EY100=$EY$6,EY100=$EY$7,EZ100&gt;0),LHR3.6,"")</f>
        <v/>
      </c>
      <c r="CG100" s="6" t="str">
        <f>IF(OR(EZ100&gt;0,FC100=$FC$1,FC100=$FC$2,FC100=$FC$3,FC100=$FC$4),LHR3.7,"")</f>
        <v/>
      </c>
      <c r="CH100" s="6" t="str">
        <f>IF(OR(GD100=$GD$1,GD100=$GD$3,EZ100&gt;0),LHR3.8,"")</f>
        <v/>
      </c>
      <c r="CI100" s="6" t="str">
        <f>IF(OR(EZ100&gt;0,FF100=$FF$2,FF100=$FF$6,FE100=$FE$2,FE100=$FE$6,FI100=$FI$2,FI100=$FI$6,FG100=$FG$2,FG100=$FG$6),LHR3.9,"")</f>
        <v/>
      </c>
      <c r="CJ100" s="6" t="str">
        <f>IF(OR(EZ100&gt;0,FA100&gt;0),LHR3.10,"")</f>
        <v/>
      </c>
      <c r="CK100" s="40" t="str">
        <f>IF(OR(EY100=$EY$1,EY100=$EY$6,EY100=$EY$7,EZ100&gt;0,FF100=$FF$1,FF100=$FF$2,FF100=$FF$5,FF100=$FF$6,FG100=$FG$1,FG100=$FG$2,FG100=$FG$5,FG100=$FG$6),LHR4.1,"")</f>
        <v/>
      </c>
      <c r="CL100" s="6" t="str">
        <f>IF(OR(FB100=$FB$1,FB100=$FB$5,EZ100&gt;0),LHR4.2,"")</f>
        <v/>
      </c>
      <c r="CM100" s="6" t="str">
        <f>IF(OR(EZ100&gt;0,GA100=$GA$2,GA100=$GA$4),LHR4.3,"")</f>
        <v/>
      </c>
      <c r="CN100" s="6" t="str">
        <f>IF(OR(EZ100&gt;0,GB100=$GB$2,GB100=$GB$4),LHR4.4,"")</f>
        <v/>
      </c>
      <c r="CO100" s="6" t="str">
        <f>IF(OR(EZ100&gt;0,FC100=$FC$1,FC100=$FC$3,FC100=$FC$4),LHR4.5,"")</f>
        <v/>
      </c>
      <c r="CP100" s="6" t="str">
        <f>IF(OR(GE100=$GE$1,GE100=$GE$2,GE100=$GE$4,GE100=$GE$5),LHR4.6,"")</f>
        <v/>
      </c>
      <c r="CQ100" s="6" t="str">
        <f>IF(OR(EZ100&gt;0,FF100=$FF$2,FF100=$FF$6,FE100=$FE$2,FE100=$FE$6,FI100=$FI$2,FI100=$FI$6,FG100=$FG$2,FG100=$FG$6),LHR4.7,"")</f>
        <v/>
      </c>
      <c r="CR100" s="6" t="str">
        <f>IF(OR(EZ100&gt;0,FG100=$FG$1,FG100=$FG$2,FG100=$FG$5,FG100=$FG$6),LHR4.8,"")</f>
        <v/>
      </c>
      <c r="CS100" s="6" t="str">
        <f>IF(OR(FE100=$FE$1,FE100=$FE$2,FE100=$FE$5,FE100=$FE$6),LHR4.9,"")</f>
        <v/>
      </c>
      <c r="CT100" s="6" t="str">
        <f>IF(OR(FM100=$FM$1,FM100=$FM$3,EZ100&gt;0),LHR4.10,"")</f>
        <v/>
      </c>
      <c r="CU100" s="6" t="str">
        <f>IF(OR(GF100=$GF$2,GF100=$GF$6),LHR4.11,"")</f>
        <v/>
      </c>
      <c r="CV100" s="6" t="str">
        <f>IF(OR(EO100=$EO$1,EO100=$EO$3),LHR4.12,"")</f>
        <v/>
      </c>
      <c r="CW100" s="40" t="str">
        <f>IF(OR(EY100=$EY$1,EY100=$EY$7,EZ100&gt;0,FF100=$FF$1,FF100=$FF$2,FF100=$FF$5,FF100=$FF$6,FG100=$FG$1,FG100=$FG$2,FG100=$FG$5,FG100=$FG$6),LHR5.1,"")</f>
        <v/>
      </c>
      <c r="CX100" s="6" t="str">
        <f>IF(AND(FZ100&gt;0,OR(EY100=$EY$1,EY100=$EY$4,EY100=$EY$5,EY100=$EY$6,EY100=$EY$7)),LHR5.2,"")</f>
        <v/>
      </c>
      <c r="CY100" s="6" t="str">
        <f>IF(OR(EZ100&gt;0,FC100=$FC$1,FC100=$FC$4),LHR5.3,"")</f>
        <v/>
      </c>
      <c r="CZ100" s="6" t="str">
        <f>IF(OR(GE100=$GE$1,GE100=$GE$3,GE100=$GE$4,GE100=$GE$6),LHR5.4,"")</f>
        <v/>
      </c>
      <c r="DA100" s="6" t="str">
        <f>IF(OR(EZ100&gt;0,FF100=$FF$2,FF100=$FF$6,FE100=$FE$2,FE100=$FE$6,FI100=$FI$2,FI100=$FI$6,FG100=$FG$2,FG100=$FG$6),LHR5.5,"")</f>
        <v/>
      </c>
      <c r="DB100" s="6" t="str">
        <f>IF(OR(FG100=$FG$2,FG100=$FG$6),LHR5.6,"")</f>
        <v/>
      </c>
      <c r="DC100" s="6" t="str">
        <f>IF(OR(FI100=$FI$1,FI100=$FI$2,FI100=$FI$5,FI100=$FI$6,FY100&gt;0),LHR5.7,"")</f>
        <v/>
      </c>
      <c r="DD100" s="6" t="str">
        <f>IF(OR(GC100=$GC$1,GC100=$GC$2),LHR5.8,"")</f>
        <v/>
      </c>
      <c r="DE100" s="38">
        <f>IF(OR(GF100="",GF100=$GF$3,GF100=$GF$4,GF100=$GF$7,GF100=$GF$8),LHR5.9,"")</f>
        <v>0.05</v>
      </c>
      <c r="DF100" s="7" t="str">
        <f>IF(E100&lt;2009,"N/A",IF(COUNTIF(BW100:DE100,"&lt;1")=35,"5",IF(COUNTIF(BW100:CV100,"&lt;1")=26,"4",IF(COUNTIF(BW100:CJ100,"&lt;1")=14,"3",IF(COUNTIF(BW100:BZ100,"&lt;1")=4,"2","1")))))</f>
        <v>1</v>
      </c>
      <c r="DG100" s="129">
        <f>IF(DF100="N/A","N/A",IF(DF100="1",SUM(BW100:BZ100)+1,IF(DF100="2",SUM(CA100:CJ100)+2,IF(DF100="3",SUM(CK100:CV100)+3,IF(DF100="4",SUM(CW100:DE100)+4,5)))))</f>
        <v>1</v>
      </c>
      <c r="DH100" s="41" t="str">
        <f>IF(OR(EY100=$EY$1,EY100=$EY$8,EZ100&gt;0,FF100=$FF$1,FF100=$FF$2,FF100=$FF$7,FF100=$FF$8,FG100=$FG$1,FG100=$FG$2,FG100=$FG$7,FG100=$FG$8),ES2.1,"")</f>
        <v/>
      </c>
      <c r="DI100" s="6" t="str">
        <f>IF(OR(FB100=$FB$1,FB100=$FB$2,FB100=$FB$7,FB100=$FB$8,EZ100&gt;0),ES2.2,"")</f>
        <v/>
      </c>
      <c r="DJ100" s="6" t="str">
        <f>IF(OR(EY100=$EY$1,EY100=$EY$8,EZ100&gt;0,FF100=$FF$1,FF100=$FF$2,FF100=$FF$7,FF100=$FF$8,FG100=$FG$1,FG100=$FG$2,FG100=$FG$7,FG100=$FG$8),ES2.3,"")</f>
        <v/>
      </c>
      <c r="DK100" s="6" t="str">
        <f>IF(OR(EY100=$EY$1,EY100=$EY$8,EZ100&gt;0,FF100=$FF$1,FF100=$FF$2,FF100=$FF$7,FF100=$FF$8,FG100=$FG$1,FG100=$FG$2,FG100=$FG$7,FG100=$FG$8),ES2.4,"")</f>
        <v/>
      </c>
      <c r="DL100" s="40" t="str">
        <f>IF(OR(FB100=$FB$1,FB100=$FB$7,EZ100&gt;0),ES3.1,"")</f>
        <v/>
      </c>
      <c r="DM100" s="6" t="str">
        <f>IF(OR(FB100=$FB$1,FB100=$FB$2,FB100=$FB$7,FB100=$FB$8,EZ100&gt;0),ES3.2,"")</f>
        <v/>
      </c>
      <c r="DN100" s="6" t="str">
        <f>IF(OR(EZ100&gt;0,FF100=$FF$1,FF100=$FF$2,FF100=$FF$7,FF100=$FF$8,GA100=$GA$1,GA100=$GA$2,GA100=$GA$5,GA100=$GA$6),ES3.3,"")</f>
        <v/>
      </c>
      <c r="DO100" s="6" t="str">
        <f>IF(OR(EZ100&gt;0,FG100=$FG$1,FG100=$FG$2,FG100=$FG$7,FG100=$FG$8,GB100=$GB$1,GB100=$GB$2,GB100=$GB$5,GB100=$GB$6),ES3.4,"")</f>
        <v/>
      </c>
      <c r="DP100" s="6" t="str">
        <f>IF(OR(EY100=$EY$1,EY100=$EY$8,EZ100&gt;0),ES3.5,"")</f>
        <v/>
      </c>
      <c r="DQ100" s="6" t="str">
        <f>IF(OR(EZ100&gt;0,FC100=$FC$1,FC100=$FC$5),ES3.6,"")</f>
        <v/>
      </c>
      <c r="DR100" s="6" t="str">
        <f>IF(OR(GD100=$GD$1,GD100=$GD$4,EZ100&gt;0),ES3.7,"")</f>
        <v/>
      </c>
      <c r="DS100" s="6" t="str">
        <f>IF(OR(EZ100&gt;0,FF100=$FF$2,FF100=$FF$8,FE100=$FE$2,FE100=$FE$8,FI100=$FI$2,FI100=$FI$8,FG100=$FG$2,FG100=$FG$8),ES3.8,"")</f>
        <v/>
      </c>
      <c r="DT100" s="6" t="str">
        <f>IF(OR(EZ100&gt;0),ES3.9,"")</f>
        <v/>
      </c>
      <c r="DU100" s="40" t="str">
        <f>IF(OR(FB100=$FB$1,FB100=$FB$7,EZ100&gt;0),ES4.1,"")</f>
        <v/>
      </c>
      <c r="DV100" s="6" t="str">
        <f>IF(OR(EZ100&gt;0,GA100=$GA$2,GA100=$GA$6),ES4.2,"")</f>
        <v/>
      </c>
      <c r="DW100" s="6" t="str">
        <f>IF(OR(EZ100&gt;0,GB100=$GB$2,GB100=$GB$6),ES4.3,"")</f>
        <v/>
      </c>
      <c r="DX100" s="6" t="str">
        <f>IF(OR(GE100=$GE$1,GE100=$GE$2,GE100=$GE$7,GE100=$GE$8),ES4.4,"")</f>
        <v/>
      </c>
      <c r="DY100" s="6" t="str">
        <f>IF(OR(EZ100&gt;0,FF100=$FF$2,FF100=$FF$8,FE100=$FE$2,FE100=$FE$8,FI100=$FI$2,FI100=$FI$8,FG100=$FG$2,FG100=$FG$8),ES4.5,"")</f>
        <v/>
      </c>
      <c r="DZ100" s="6" t="str">
        <f>IF(OR(EZ100&gt;0,FG100=$FG$1,FG100=$FG$2,FG100=$FG$7,FG100=$FG$8),ES4.6,"")</f>
        <v/>
      </c>
      <c r="EA100" s="6" t="str">
        <f>IF(OR(FE100=$FE$1,FE100=$FE$2,FE100=$FE$7,FE100=$FE$8),ES4.7,"")</f>
        <v/>
      </c>
      <c r="EB100" s="6">
        <f>IF(OR(FM100=$FM$1,FM100=$FM$4,EZ100&gt;0),ES4.8,"")</f>
        <v>0.1</v>
      </c>
      <c r="EC100" s="6" t="str">
        <f>IF(OR(GF100=$GF$2,GF100=$GF$8),ES4.9,"")</f>
        <v/>
      </c>
      <c r="ED100" s="6" t="str">
        <f>IF(OR(EO100=$EO$1,EO100=$EO$3),ES4.10,"")</f>
        <v/>
      </c>
      <c r="EE100" s="40" t="str">
        <f>IF(OR(AND(FZ100&gt;0,EY100=$EY$1), AND(FZ100&gt;0,EY100=$EY$8)),ES5.1,"")</f>
        <v/>
      </c>
      <c r="EF100" s="6" t="str">
        <f>IF(OR(GE100=$GE$1,GE100=$GE$3,GE100=$GE$7,GE100=$GE$9),ES5.2,"")</f>
        <v/>
      </c>
      <c r="EG100" s="6" t="str">
        <f>IF(OR(EZ100&gt;0,FF100=$FF$2,FF100=$FF$8,FE100=$FE$2,FE100=$FE$8,FI100=$FI$2,FI100=$FI$8,FG100=$FG$2,FG100=$FG$8),ES5.3,"")</f>
        <v/>
      </c>
      <c r="EH100" s="6" t="str">
        <f>IF(OR(FG100=$FG$2,FG100=$FG$8),ES5.4,"")</f>
        <v/>
      </c>
      <c r="EI100" s="6" t="str">
        <f>IF(OR(FI100=$FI$1,FI100=$FI$2,FI100=$FI$7,FI100=$FI$8,FY100&gt;0),ES5.5,"")</f>
        <v/>
      </c>
      <c r="EJ100" s="6" t="str">
        <f>IF(OR(GC100=$GC$1,GC100=$GC$3),ES5.6,"")</f>
        <v/>
      </c>
      <c r="EK100" s="38">
        <f>IF(OR(GF100="",GF100=$GF$3,GF100=$GF$4,GF100=$GF$5,GF100=$GF$6),ES5.7,"")</f>
        <v>0.1</v>
      </c>
      <c r="EL100" s="104" t="str">
        <f>IF(E100&lt;2010,"N/A",IF(COUNTIF(DH100:EK100,"&lt;1")=30,"5",IF(COUNTIF(DH100:ED100,"&lt;1")=23,"4",IF(COUNTIF(DH100:DT100,"&lt;1")=13,"3",IF(COUNTIF(DH100:DK100,"&lt;1")=4,"2","1")))))</f>
        <v>1</v>
      </c>
      <c r="EM100" s="129">
        <f>IF(EL100="N/A","N/A",IF(EL100="1",SUM(DH100:DK100)+1,IF(EL100="2",SUM(DL100:DT100)+2,IF(EL100="3",SUM(DU100:ED100)+3,IF(EL100="4",SUM(EE100:EK100)+4,5)))))</f>
        <v>1</v>
      </c>
      <c r="EN100" s="1"/>
      <c r="EO100" s="43"/>
      <c r="EP100" s="1"/>
      <c r="EQ100" s="1"/>
      <c r="ER100" s="43"/>
      <c r="ES100" s="1" t="s">
        <v>3</v>
      </c>
      <c r="ET100" s="1"/>
      <c r="EV100" s="44"/>
      <c r="EW100" s="42" t="s">
        <v>4</v>
      </c>
      <c r="FC100" s="44"/>
      <c r="FE100" s="1"/>
      <c r="FI100" s="44"/>
      <c r="FJ100" s="42" t="s">
        <v>9</v>
      </c>
      <c r="FK100" s="1"/>
      <c r="FL100" s="1"/>
      <c r="FM100" s="1" t="s">
        <v>36</v>
      </c>
      <c r="FN100" s="1"/>
      <c r="FO100" s="1"/>
      <c r="FT100" s="1"/>
      <c r="FU100" s="1"/>
      <c r="FX100" s="44"/>
      <c r="FY100" s="1"/>
      <c r="FZ100" s="44"/>
      <c r="GA100" s="43"/>
      <c r="GB100" s="1"/>
      <c r="GC100" s="44"/>
      <c r="GF100" s="45"/>
      <c r="GG100" s="74"/>
      <c r="GH100" s="42">
        <f>COUNTIF(EO100:GF100,"*")</f>
        <v>4</v>
      </c>
    </row>
    <row r="101" spans="1:190" s="42" customFormat="1" x14ac:dyDescent="0.25">
      <c r="A101" s="42" t="str">
        <f>VLOOKUP(C101,Sheet1!$A$1:$B$65,2,)</f>
        <v>HS</v>
      </c>
      <c r="B101" s="46" t="s">
        <v>229</v>
      </c>
      <c r="C101" s="47" t="s">
        <v>230</v>
      </c>
      <c r="D101" s="47"/>
      <c r="E101" s="60">
        <v>2013</v>
      </c>
      <c r="F101" s="5">
        <f>IF(OR(ER101=$ER$1,ER101=$ER$2,ER101=$ER$3,ER101=$ER$6,ER101=$ER$7,ES101&gt;0,EW101&gt;0,EY101&gt;0,EU101&gt;0,EZ101&gt;0,FD101&gt;0,FF101&gt;0,FG101&gt;0,FI101&gt;0,FE101&gt;0),SM_2.1,"")</f>
        <v>0.2</v>
      </c>
      <c r="G101" s="5">
        <f>IF(OR(EO101=$EO$4,EQ101&gt;0,ER101=$ER$1, ER101=$ER$2,ER101=$ER$3,ER101=$ER$4,ES101&gt;0,EV101&gt;0,EZ101&gt;0,FD101&gt;0,FF101&gt;0,FG101&gt;0,FI101&gt;0,FE101&gt;0),SM_2.2,"")</f>
        <v>0.35</v>
      </c>
      <c r="H101" s="6">
        <f>IF(OR(EO101&gt;0,EP101&gt;0,EQ101&gt;0,ER101=$ER$1,ER101=$ER$2,ER101=$ER$3,ER101=$ER$4,ER101=$ER$6,ER101=$ER$7,ES101&gt;0,ET101&gt;0,EV101&gt;0,EZ101&gt;0,FD101&gt;0,FF101&gt;0,FG101&gt;0,FI101&gt;0,FE101&gt;0),SM_2.3,"")</f>
        <v>0.3</v>
      </c>
      <c r="I101" s="38">
        <f>IF(OR(ER101=$ER$1,ER101=$ER$2,ER101=$ER$3,ER101=$ER$6,ER101=$ER$7,ES101&gt;0,EW101=$EW$2,EW101=$EW$3,EW101=$EW$4,EY101&gt;0,EU101&gt;0,EZ101&gt;0,FD101&gt;0,FF101&gt;0,FG101&gt;0,FI101&gt;0,FE101&gt;0),SM_2.4,"")</f>
        <v>0.15</v>
      </c>
      <c r="J101" s="6" t="str">
        <f>IF(OR(ER101=$ER$3,EW101=$EW$2,EW101=$EW$3,EW101=$EW$4,EY101&gt;0,EU101&gt;0,EZ101&gt;0,FD101&gt;0,FF101&gt;0,FG101&gt;0,FI101&gt;0,FE101&gt;0),SM_3.1,"")</f>
        <v/>
      </c>
      <c r="K101" s="6" t="str">
        <f>IF(OR(EZ101&gt;0,FD101&gt;0,FF101&gt;0,FG101&gt;0,FI101&gt;0,FE101&gt;0),SM_3.2,"")</f>
        <v/>
      </c>
      <c r="L101" s="38" t="str">
        <f>IF(OR(ER101=$ER$1,ER101=$ER$3,ER101=$ER$6,ER101=$ER$7,EV101&gt;0,EW101=$EW$2,EW101=$EW$3,EW101=$EW$4,EY101&gt;0,EU101&gt;0,EZ101&gt;0,FD101&gt;0,FF101&gt;0,FG101&gt;0,FI101&gt;0,FE101&gt;0),SM_3.3,"")</f>
        <v/>
      </c>
      <c r="M101" s="6">
        <f>IF(OR(ES101&gt;0,EU101&gt;1),SM_4.1,"")</f>
        <v>0.2</v>
      </c>
      <c r="N101" s="6" t="str">
        <f>IF(OR(EZ101&gt;0,FD101=$FD$2,FF101=$FF$2,FF101=$FF$4,FF101=$FF$6,FF101=$FF$8,FG101&gt;0,FI101&gt;0,FE101&gt;0),SM_4.2,"")</f>
        <v/>
      </c>
      <c r="O101" s="6" t="str">
        <f>IF(OR(EZ101&gt;0,FD101=$FD$2,FE101=$FE$2,FE101=$FE$4,FE101=$FE$6,FE101=$FE$8,FF101=$FF$2,FF101=$FF$4,FF101=$FF$6,FF101=$FF$8,FG101=$FG$2,FG101=$FG$4,FG101=$FG$6,FG101=$FG$8,FI101=$FI$2,FI101=$FI$4,FI101=$FI$6,FI101=$FI$8),SM_4.3,"")</f>
        <v/>
      </c>
      <c r="P101" s="6" t="str">
        <f>IF(OR(FD101&gt;0,FI101&gt;0),SM_4.4,"")</f>
        <v/>
      </c>
      <c r="Q101" s="38" t="str">
        <f>IF(OR(FQ101=$FQ$2,FQ101=$FQ$1),SM_4.5,"")</f>
        <v/>
      </c>
      <c r="R101" s="6" t="str">
        <f>IF(OR(ET101&gt;0),SM_5.1,"")</f>
        <v/>
      </c>
      <c r="S101" s="6" t="str">
        <f>IF(OR(FB101&gt;0),SM_5.2,"")</f>
        <v/>
      </c>
      <c r="T101" s="6" t="str">
        <f>IF(OR(FR101=$FR$1,FR101=$FR$2),SM_5.3,"")</f>
        <v/>
      </c>
      <c r="U101" s="38" t="str">
        <f>IF(OR(FY101&gt;0),SM_5.4,"")</f>
        <v/>
      </c>
      <c r="V101" s="94" t="str">
        <f>IF(COUNTIF(F101:U101,"&lt;1")=16,"5",IF(COUNTIF(F101:Q101,"&lt;1")=12,"4",IF(COUNTIF(F101:L101,"&lt;1")=7,"3",IF(COUNTIF(F101:I101,"&lt;1")=4,"2","1"))))</f>
        <v>2</v>
      </c>
      <c r="W101" s="129">
        <f>IF(V101="1",SUM(F101:I101)+1,IF(V101="2",SUM(J101:L101)+2,IF(V101="3",SUM(M101:Q101)+3,IF(V101="4",SUM(R101:U101)+4,5))))</f>
        <v>2</v>
      </c>
      <c r="X101" s="5">
        <f>IF(OR(EO101&gt;0,EP101&gt;0,EQ101&gt;0,ER101=$ER$1,ER101=$ER$2,ER101=$ER$3,ER101=$ER$4,ER101=$ER$6,ER101=$ER$7,ER101=$ER$8,ES101&gt;0,ET101&gt;0,EV101&gt;0,EZ101&gt;0,FD101&gt;0,FF101&gt;0,FG101&gt;0,FI101&gt;0,FE101&gt;0),SS_2.1,"")</f>
        <v>0.2</v>
      </c>
      <c r="Y101" s="5" t="str">
        <f>IF(OR(EO101=$EO$1,ER101=$ER$1,ER101=$ER$6,ER101=$ER$7,ER101=$ER$8,FJ101&gt;0),SS_2.2,"")</f>
        <v/>
      </c>
      <c r="Z101" s="38" t="str">
        <f>IF(OR(FJ101&gt;0,FO101&gt;0),SS_2.3,"")</f>
        <v/>
      </c>
      <c r="AA101" s="5" t="str">
        <f>IF(OR(FN101&gt;0,FJ101=$FJ$2,FJ101=$FJ$3),SS_3.1,"")</f>
        <v/>
      </c>
      <c r="AB101" s="6" t="str">
        <f>IF(OR(FK101&gt;0),SS_3.2,"")</f>
        <v/>
      </c>
      <c r="AC101" s="38">
        <f>IF(OR(ES101&gt;0,ER101=$ER$1,ER101=$ER$4,ER101=$ER$8,FL101&gt;0),SS_3.3,"")</f>
        <v>0.4</v>
      </c>
      <c r="AD101" s="6" t="str">
        <f>IF(AND(FK101&gt;0,FJ101=$FJ$2,FJ101=$FJ$3),SS_4.1,"")</f>
        <v/>
      </c>
      <c r="AE101" s="6" t="str">
        <f>IF(OR(FJ101=$FJ$2,FJ101=$FJ$3,EZ101&gt;0,FN101&gt;0),SS_4.2,"")</f>
        <v/>
      </c>
      <c r="AF101" s="6" t="str">
        <f>IF(OR(EU101&gt;0,EW101=$EW$2,EW101=$EW$3,EW101=$EW$4,EY101&gt;0,EZ101&gt;0),SS_4.3,"")</f>
        <v/>
      </c>
      <c r="AG101" s="6" t="str">
        <f>IF(OR(FJ101=$FJ$3,FQ101&gt;0,EZ101&gt;0),SS_4.4,"")</f>
        <v/>
      </c>
      <c r="AH101" s="6" t="str">
        <f>IF(OR(FE101&gt;0,FF101&gt;0,FG101&gt;0,FD101&gt;0,EZ101&gt;0,FI101&gt;0),SS_4.5,"")</f>
        <v/>
      </c>
      <c r="AI101" s="38" t="str">
        <f>IF(OR(EV101&gt;0,FZ101&gt;0,FH101&gt;0,FD101&gt;0,FI101&gt;0),SS_4.6,"")</f>
        <v/>
      </c>
      <c r="AJ101" s="5" t="str">
        <f>IF(OR(FK101=$FK$3,FZ101=$FZ$1),SS_5.1,"")</f>
        <v/>
      </c>
      <c r="AK101" s="6" t="str">
        <f>IF(OR(FZ101=$FZ$1,FZ101=$FZ$2,FZ101=$FZ$4,FZ101=$FZ$5,FZ101=$FZ$7),SS_5.2,"")</f>
        <v/>
      </c>
      <c r="AL101" s="6" t="str">
        <f>IF(OR(FZ101=$FZ$4,FY101&gt;0,ER101=$ER$8),SS_5.3,"")</f>
        <v/>
      </c>
      <c r="AM101" s="6" t="str">
        <f>IF(FP101&gt;0,SS_5.4,"")</f>
        <v/>
      </c>
      <c r="AN101" s="94" t="str">
        <f>IF(COUNTIF(X101:AM101,"&lt;1")=16,"5",IF(COUNTIF(X101:AI101,"&lt;1")=12,"4",IF(COUNTIF(X101:AC101,"&lt;1")=6,"3",IF(COUNTIF(X101:Z101,"&lt;1")=3,"2","1"))))</f>
        <v>1</v>
      </c>
      <c r="AO101" s="129">
        <f>IF(AN101="1",SUM(X101:Z101)+1,IF(AN101="2",SUM(AA101:AC101)+2,IF(AN101="3",SUM(AD101:AI101)+3,IF(AN101="4",SUM(AJ101:AM101)+4,5))))</f>
        <v>1.2</v>
      </c>
      <c r="AP101" s="5">
        <f>IF(OR(ES101&gt;0,ER101=$ER$1,EO101&gt;0,EP101&gt;0,EQ101&gt;0,EU101&gt;0,EV101&gt;0,FV101&gt;0,FD101&gt;0),CM2.1,"")</f>
        <v>0.25</v>
      </c>
      <c r="AQ101" s="6">
        <f>IF(OR(ES101&gt;0,ER101=$ER$1,ER101=$ER$5,ER101=$ER$3,ER101=$ER$8,ER101=$ER$9,FS101=$FS$3,FS101=$FS$4),CM2.2,"")</f>
        <v>0.25</v>
      </c>
      <c r="AR101" s="6">
        <f>IF(OR(ES101&gt;0,ER101&gt;0,FV101&gt;0),CM2.3,"")</f>
        <v>0.25</v>
      </c>
      <c r="AS101" s="38">
        <f>IF(OR(ES101&gt;0,ER101=$ER$1,ER101=$ER$3,ER101=$ER$8,ER101=$ER$9,FT101&gt;0),CM2.4,"")</f>
        <v>0.25</v>
      </c>
      <c r="AT101" s="6" t="str">
        <f>IF(OR(FS101&gt;0),CM3.1,"")</f>
        <v/>
      </c>
      <c r="AU101" s="6" t="str">
        <f>IF(ER101=$ER$9,CM3.2,"")</f>
        <v/>
      </c>
      <c r="AV101" s="6" t="str">
        <f>IF(OR(FS101=$FS$3,FS101=$FS$4),CM3.3,"")</f>
        <v/>
      </c>
      <c r="AW101" s="6" t="str">
        <f>IF(OR(FQ101=$FQ$1,FQ101=$FQ$4,FR101=$FR$1,FR101=$FR$4),CM3.4,"")</f>
        <v/>
      </c>
      <c r="AX101" s="38" t="str">
        <f>IF(OR(FZ101=$FZ$1,FZ101=$FZ$2,FT101=$FT$3,FT101=$FT$2),CM3.5,"")</f>
        <v/>
      </c>
      <c r="AY101" s="6" t="str">
        <f>IF(OR(FS101&gt;0),CM4.1,"")</f>
        <v/>
      </c>
      <c r="AZ101" s="6" t="str">
        <f>IF(OR(FV101=$FV$2),CM4.2,"")</f>
        <v/>
      </c>
      <c r="BA101" s="38" t="str">
        <f>IF(OR(FZ101&gt;0,FT101=$FT$3),CM4.3,"")</f>
        <v/>
      </c>
      <c r="BB101" s="6" t="str">
        <f>IF(OR(FT101=$FT$3,FV101=$FV$3),CM5.1,"")</f>
        <v/>
      </c>
      <c r="BC101" s="6" t="str">
        <f>IF(OR(AND(FX101&gt;0,FQ101=$FQ$4), AND(FX101&gt;0,FQ101=$FQ$1)),CM5.2,"")</f>
        <v/>
      </c>
      <c r="BD101" s="6" t="str">
        <f>IF(OR(FZ101&gt;0),CM5.3,"")</f>
        <v/>
      </c>
      <c r="BE101" s="38" t="str">
        <f>IF(FU101=$FU$2,CM5.4,"")</f>
        <v/>
      </c>
      <c r="BF101" s="94" t="str">
        <f>IF(COUNTIF(AP101:BE101,"&lt;1")=16,"5",IF(COUNTIF(AP101:BA101,"&lt;1")=12,"4",IF(COUNTIF(AP101:AX101,"&lt;1")=9,"3",IF(COUNTIF(AP101:AS101,"&lt;1")=4,"2","1"))))</f>
        <v>2</v>
      </c>
      <c r="BG101" s="129">
        <f>IF(BF101="1",SUM(AP101:AS101)+1,IF(BF101="2",SUM(AT101:AX101)+2,IF(BF101="3",SUM(AY101:BA101)+3,IF(BF101="4",SUM(BB101:BE101)+4,5))))</f>
        <v>2</v>
      </c>
      <c r="BH101" s="5">
        <f>IF(OR(ER101=$ER$1,ER101=$ER$6,ER101=$ER$7,ER101=$ER$9,ES101&gt;0,EX101&gt;0,FD101&gt;0,FZ101&gt;0,EW101&gt;0,EY101&gt;0,EZ101&gt;0,EV101&gt;0,EU101&gt;0,FE101&gt;0,FF101&gt;0,FG101&gt;0,FI101&gt;0),SRM2.1,"")</f>
        <v>0.4</v>
      </c>
      <c r="BI101" s="5" t="str">
        <f>IF(OR(FD101&gt;0,FZ101&gt;0,ER101=$ER$7,EW101&gt;0,EX101&gt;0,EY101&gt;0,EZ101&gt;0,FE101&gt;0,FF101&gt;0,FG101&gt;0,FI101&gt;0),SRM2.2,"")</f>
        <v/>
      </c>
      <c r="BJ101" s="6" t="str">
        <f>IF(OR(FX101&gt;0,FZ101&gt;0),SRM2.3,"")</f>
        <v/>
      </c>
      <c r="BK101" s="6" t="str">
        <f>IF(OR(FF101&gt;0,FD101&gt;0,FE101&gt;0,FZ101&gt;0,FG101&gt;0,FI101&gt;0),SRM2.4,"")</f>
        <v/>
      </c>
      <c r="BL101" s="39" t="str">
        <f>IF(OR(FD101&gt;0,FZ101&gt;0,ER101=$ER$7,FE101&gt;0,FF101&gt;0,FG101&gt;0,FI101&gt;0,FP101&gt;0),SRM3.1,"")</f>
        <v/>
      </c>
      <c r="BM101" s="6" t="str">
        <f>IF(OR(FD101&gt;0,FZ101&gt;0,ER101=$ER$7,EW101=$EW$2,EW101=$EW$3,EW101=$EW$4,EX101&gt;0,EY101&gt;0,EZ101&gt;0,FE101&gt;0,FF101&gt;0,FG101&gt;0,FI101&gt;0),SRM3.2,"")</f>
        <v/>
      </c>
      <c r="BN101" s="6" t="str">
        <f>IF(OR(FP101&gt;0,FZ101&gt;0),SRM3.3,"")</f>
        <v/>
      </c>
      <c r="BO101" s="40" t="str">
        <f>IF(OR(FZ101&gt;1),SRM4.1,"")</f>
        <v/>
      </c>
      <c r="BP101" s="6" t="str">
        <f>IF(OR(ER101=$ER$8,ER101=$ER$9,EV101&gt;0,FQ101&gt;0,FR101&gt;0),SRM4.2,"")</f>
        <v/>
      </c>
      <c r="BQ101" s="6" t="str">
        <f>IF(OR(FW101&gt;0),SRM4.3,"")</f>
        <v/>
      </c>
      <c r="BR101" s="40" t="str">
        <f>IF(OR(GD101&gt;0,GE101&gt;0),SRM5.1,"")</f>
        <v/>
      </c>
      <c r="BS101" s="6" t="str">
        <f>IF(OR(ER101=$ER$8,ER101=$ER$9,FZ101&gt;0),SRM5.2,"")</f>
        <v/>
      </c>
      <c r="BT101" s="6" t="str">
        <f>IF(OR(ER101=$ER$8,ER101=$ER$9,FY101&gt;0,FZ101&gt;0),SRM5.3,"")</f>
        <v/>
      </c>
      <c r="BU101" s="94" t="str">
        <f>IF(COUNTIF(BH101:BT101,"&lt;1")=13,"5",IF(COUNTIF(BH101:BQ101,"&lt;1")=10,"4",IF(COUNTIF(BH101:BN101,"&lt;1")=7,"3",IF(COUNTIF(BH101:BK101,"&lt;1")=4,"2","1"))))</f>
        <v>1</v>
      </c>
      <c r="BV101" s="129">
        <f>IF(BU101="1",SUM(BH101:BK101)+1,IF(BU101="2",SUM(BL101:BN101)+2,IF(BU101="3",SUM(BO101:BQ101)+3,IF(BU101="4",SUM(BR101:BT101)+4,5))))</f>
        <v>1.4</v>
      </c>
      <c r="BW101" s="41" t="str">
        <f>IF(OR(EY101=$EY$1,EY101=$EY$4,EY101=$EY$5,EY101=$EY$6,EY101=$EY$7,EZ101&gt;0,FF101=$FF$1,FF101=$FF$2,FF101=$FF$5,FF101=$FF$6,FG101=$FG$1,FG101=$FG$2,FG101=$FG$5,FG101=$FG$6),LHR2.1,"")</f>
        <v/>
      </c>
      <c r="BX101" s="6" t="str">
        <f>IF(OR(FB101=$FB$1,FB101=$FB$2,FB101=$FB$5,FB101=$FB$6,EZ101&gt;0),LHR2.2,"")</f>
        <v/>
      </c>
      <c r="BY101" s="6" t="str">
        <f>IF(OR(EY101=$EY$1,EY101=$EY$4,EY101=$EY$5,EY101=$EY$6,EY101=$EY$7,EZ101&gt;0,FF101=$FF$1,FF101=$FF$2,FF101=$FF$5,FF101=$FF$6,FG101=$FG$1,FG101=$FG$2,FG101=$FG$5,FG101=$FG$6),LHR2.3,"")</f>
        <v/>
      </c>
      <c r="BZ101" s="6" t="str">
        <f>IF(OR(EY101=$EY$1,EY101=$EY$4,EY101=$EY$5,EY101=$EY$6,EY101=$EY$7,EZ101&gt;0,FF101=$FF$1,FF101=$FF$2,FF101=$FF$5,FF101=$FF$6,FG101=$FG$1,FG101=$FG$2,FG101=$FG$5,FG101=$FG$6),LHR2.4,"")</f>
        <v/>
      </c>
      <c r="CA101" s="40" t="str">
        <f>IF(OR(EY101=$EY$1,EY101=$EY$5,EY101=$EY$6,EY101=$EY$7,EZ101&gt;0,FF101=$FF$1,FF101=$FF$2,FF101=$FF$5,FF101=$FF$6,FG101=$FG$1,FG101=$FG$2,FG101=$FG$5,FG101=$FG$6),LHR3.1,"")</f>
        <v/>
      </c>
      <c r="CB101" s="6" t="str">
        <f>IF(OR(FB101=$FB$1,FB101=$FB$5,EZ101&gt;0),LHR3.2,"")</f>
        <v/>
      </c>
      <c r="CC101" s="6" t="str">
        <f>IF(OR(FB101=$FB$1,FB101=$FB$2,FB101=$FB$5,FB101=$FB$6,EZ101&gt;0),LHR3.3,"")</f>
        <v/>
      </c>
      <c r="CD101" s="6" t="str">
        <f>IF(OR(EZ101&gt;0,GA101=$GA$1,FF101=$FF$5,FF101=$FF$6,FF101=$FF$1,FF101=$FF$2,GA101=$GA$2,GA101=$GA$3,GA101=$GA$4),LHR3.4,"")</f>
        <v/>
      </c>
      <c r="CE101" s="6" t="str">
        <f>IF(OR(EZ101&gt;0,GB101=$GB$1,FG101=$FG$5,FG101=$FG$6,FG101=$FG$1,FG101=$FG$2,GB101=$GB$2,GB101=$GB$3,GB101=$GB$4),LHR3.5,"")</f>
        <v/>
      </c>
      <c r="CF101" s="6" t="str">
        <f>IF(OR(EY101=$EY$1,EY101=$EY$4,EY101=$EY$5,EY101=$EY$6,EY101=$EY$7,EZ101&gt;0),LHR3.6,"")</f>
        <v/>
      </c>
      <c r="CG101" s="6" t="str">
        <f>IF(OR(EZ101&gt;0,FC101=$FC$1,FC101=$FC$2,FC101=$FC$3,FC101=$FC$4),LHR3.7,"")</f>
        <v/>
      </c>
      <c r="CH101" s="6" t="str">
        <f>IF(OR(GD101=$GD$1,GD101=$GD$3,EZ101&gt;0),LHR3.8,"")</f>
        <v/>
      </c>
      <c r="CI101" s="6" t="str">
        <f>IF(OR(EZ101&gt;0,FF101=$FF$2,FF101=$FF$6,FE101=$FE$2,FE101=$FE$6,FI101=$FI$2,FI101=$FI$6,FG101=$FG$2,FG101=$FG$6),LHR3.9,"")</f>
        <v/>
      </c>
      <c r="CJ101" s="6" t="str">
        <f>IF(OR(EZ101&gt;0,FA101&gt;0),LHR3.10,"")</f>
        <v/>
      </c>
      <c r="CK101" s="40" t="str">
        <f>IF(OR(EY101=$EY$1,EY101=$EY$6,EY101=$EY$7,EZ101&gt;0,FF101=$FF$1,FF101=$FF$2,FF101=$FF$5,FF101=$FF$6,FG101=$FG$1,FG101=$FG$2,FG101=$FG$5,FG101=$FG$6),LHR4.1,"")</f>
        <v/>
      </c>
      <c r="CL101" s="6" t="str">
        <f>IF(OR(FB101=$FB$1,FB101=$FB$5,EZ101&gt;0),LHR4.2,"")</f>
        <v/>
      </c>
      <c r="CM101" s="6" t="str">
        <f>IF(OR(EZ101&gt;0,GA101=$GA$2,GA101=$GA$4),LHR4.3,"")</f>
        <v/>
      </c>
      <c r="CN101" s="6" t="str">
        <f>IF(OR(EZ101&gt;0,GB101=$GB$2,GB101=$GB$4),LHR4.4,"")</f>
        <v/>
      </c>
      <c r="CO101" s="6" t="str">
        <f>IF(OR(EZ101&gt;0,FC101=$FC$1,FC101=$FC$3,FC101=$FC$4),LHR4.5,"")</f>
        <v/>
      </c>
      <c r="CP101" s="6" t="str">
        <f>IF(OR(GE101=$GE$1,GE101=$GE$2,GE101=$GE$4,GE101=$GE$5),LHR4.6,"")</f>
        <v/>
      </c>
      <c r="CQ101" s="6" t="str">
        <f>IF(OR(EZ101&gt;0,FF101=$FF$2,FF101=$FF$6,FE101=$FE$2,FE101=$FE$6,FI101=$FI$2,FI101=$FI$6,FG101=$FG$2,FG101=$FG$6),LHR4.7,"")</f>
        <v/>
      </c>
      <c r="CR101" s="6" t="str">
        <f>IF(OR(EZ101&gt;0,FG101=$FG$1,FG101=$FG$2,FG101=$FG$5,FG101=$FG$6),LHR4.8,"")</f>
        <v/>
      </c>
      <c r="CS101" s="6" t="str">
        <f>IF(OR(FE101=$FE$1,FE101=$FE$2,FE101=$FE$5,FE101=$FE$6),LHR4.9,"")</f>
        <v/>
      </c>
      <c r="CT101" s="6" t="str">
        <f>IF(OR(FM101=$FM$1,FM101=$FM$3,EZ101&gt;0),LHR4.10,"")</f>
        <v/>
      </c>
      <c r="CU101" s="6" t="str">
        <f>IF(OR(GF101=$GF$2,GF101=$GF$6),LHR4.11,"")</f>
        <v/>
      </c>
      <c r="CV101" s="6" t="str">
        <f>IF(OR(EO101=$EO$1,EO101=$EO$3),LHR4.12,"")</f>
        <v/>
      </c>
      <c r="CW101" s="40" t="str">
        <f>IF(OR(EY101=$EY$1,EY101=$EY$7,EZ101&gt;0,FF101=$FF$1,FF101=$FF$2,FF101=$FF$5,FF101=$FF$6,FG101=$FG$1,FG101=$FG$2,FG101=$FG$5,FG101=$FG$6),LHR5.1,"")</f>
        <v/>
      </c>
      <c r="CX101" s="6" t="str">
        <f>IF(AND(FZ101&gt;0,OR(EY101=$EY$1,EY101=$EY$4,EY101=$EY$5,EY101=$EY$6,EY101=$EY$7)),LHR5.2,"")</f>
        <v/>
      </c>
      <c r="CY101" s="6" t="str">
        <f>IF(OR(EZ101&gt;0,FC101=$FC$1,FC101=$FC$4),LHR5.3,"")</f>
        <v/>
      </c>
      <c r="CZ101" s="6" t="str">
        <f>IF(OR(GE101=$GE$1,GE101=$GE$3,GE101=$GE$4,GE101=$GE$6),LHR5.4,"")</f>
        <v/>
      </c>
      <c r="DA101" s="6" t="str">
        <f>IF(OR(EZ101&gt;0,FF101=$FF$2,FF101=$FF$6,FE101=$FE$2,FE101=$FE$6,FI101=$FI$2,FI101=$FI$6,FG101=$FG$2,FG101=$FG$6),LHR5.5,"")</f>
        <v/>
      </c>
      <c r="DB101" s="6" t="str">
        <f>IF(OR(FG101=$FG$2,FG101=$FG$6),LHR5.6,"")</f>
        <v/>
      </c>
      <c r="DC101" s="6" t="str">
        <f>IF(OR(FI101=$FI$1,FI101=$FI$2,FI101=$FI$5,FI101=$FI$6,FY101&gt;0),LHR5.7,"")</f>
        <v/>
      </c>
      <c r="DD101" s="6" t="str">
        <f>IF(OR(GC101=$GC$1,GC101=$GC$2),LHR5.8,"")</f>
        <v/>
      </c>
      <c r="DE101" s="38">
        <f>IF(OR(GF101="",GF101=$GF$3,GF101=$GF$4,GF101=$GF$7,GF101=$GF$8),LHR5.9,"")</f>
        <v>0.05</v>
      </c>
      <c r="DF101" s="7" t="str">
        <f>IF(E101&lt;2009,"N/A",IF(COUNTIF(BW101:DE101,"&lt;1")=35,"5",IF(COUNTIF(BW101:CV101,"&lt;1")=26,"4",IF(COUNTIF(BW101:CJ101,"&lt;1")=14,"3",IF(COUNTIF(BW101:BZ101,"&lt;1")=4,"2","1")))))</f>
        <v>1</v>
      </c>
      <c r="DG101" s="129">
        <f>IF(DF101="N/A","N/A",IF(DF101="1",SUM(BW101:BZ101)+1,IF(DF101="2",SUM(CA101:CJ101)+2,IF(DF101="3",SUM(CK101:CV101)+3,IF(DF101="4",SUM(CW101:DE101)+4,5)))))</f>
        <v>1</v>
      </c>
      <c r="DH101" s="41" t="str">
        <f>IF(OR(EY101=$EY$1,EY101=$EY$8,EZ101&gt;0,FF101=$FF$1,FF101=$FF$2,FF101=$FF$7,FF101=$FF$8,FG101=$FG$1,FG101=$FG$2,FG101=$FG$7,FG101=$FG$8),ES2.1,"")</f>
        <v/>
      </c>
      <c r="DI101" s="6" t="str">
        <f>IF(OR(FB101=$FB$1,FB101=$FB$2,FB101=$FB$7,FB101=$FB$8,EZ101&gt;0),ES2.2,"")</f>
        <v/>
      </c>
      <c r="DJ101" s="6" t="str">
        <f>IF(OR(EY101=$EY$1,EY101=$EY$8,EZ101&gt;0,FF101=$FF$1,FF101=$FF$2,FF101=$FF$7,FF101=$FF$8,FG101=$FG$1,FG101=$FG$2,FG101=$FG$7,FG101=$FG$8),ES2.3,"")</f>
        <v/>
      </c>
      <c r="DK101" s="6" t="str">
        <f>IF(OR(EY101=$EY$1,EY101=$EY$8,EZ101&gt;0,FF101=$FF$1,FF101=$FF$2,FF101=$FF$7,FF101=$FF$8,FG101=$FG$1,FG101=$FG$2,FG101=$FG$7,FG101=$FG$8),ES2.4,"")</f>
        <v/>
      </c>
      <c r="DL101" s="40" t="str">
        <f>IF(OR(FB101=$FB$1,FB101=$FB$7,EZ101&gt;0),ES3.1,"")</f>
        <v/>
      </c>
      <c r="DM101" s="6" t="str">
        <f>IF(OR(FB101=$FB$1,FB101=$FB$2,FB101=$FB$7,FB101=$FB$8,EZ101&gt;0),ES3.2,"")</f>
        <v/>
      </c>
      <c r="DN101" s="6" t="str">
        <f>IF(OR(EZ101&gt;0,FF101=$FF$1,FF101=$FF$2,FF101=$FF$7,FF101=$FF$8,GA101=$GA$1,GA101=$GA$2,GA101=$GA$5,GA101=$GA$6),ES3.3,"")</f>
        <v/>
      </c>
      <c r="DO101" s="6" t="str">
        <f>IF(OR(EZ101&gt;0,FG101=$FG$1,FG101=$FG$2,FG101=$FG$7,FG101=$FG$8,GB101=$GB$1,GB101=$GB$2,GB101=$GB$5,GB101=$GB$6),ES3.4,"")</f>
        <v/>
      </c>
      <c r="DP101" s="6" t="str">
        <f>IF(OR(EY101=$EY$1,EY101=$EY$8,EZ101&gt;0),ES3.5,"")</f>
        <v/>
      </c>
      <c r="DQ101" s="6" t="str">
        <f>IF(OR(EZ101&gt;0,FC101=$FC$1,FC101=$FC$5),ES3.6,"")</f>
        <v/>
      </c>
      <c r="DR101" s="6" t="str">
        <f>IF(OR(GD101=$GD$1,GD101=$GD$4,EZ101&gt;0),ES3.7,"")</f>
        <v/>
      </c>
      <c r="DS101" s="6" t="str">
        <f>IF(OR(EZ101&gt;0,FF101=$FF$2,FF101=$FF$8,FE101=$FE$2,FE101=$FE$8,FI101=$FI$2,FI101=$FI$8,FG101=$FG$2,FG101=$FG$8),ES3.8,"")</f>
        <v/>
      </c>
      <c r="DT101" s="6" t="str">
        <f>IF(OR(EZ101&gt;0),ES3.9,"")</f>
        <v/>
      </c>
      <c r="DU101" s="40" t="str">
        <f>IF(OR(FB101=$FB$1,FB101=$FB$7,EZ101&gt;0),ES4.1,"")</f>
        <v/>
      </c>
      <c r="DV101" s="6" t="str">
        <f>IF(OR(EZ101&gt;0,GA101=$GA$2,GA101=$GA$6),ES4.2,"")</f>
        <v/>
      </c>
      <c r="DW101" s="6" t="str">
        <f>IF(OR(EZ101&gt;0,GB101=$GB$2,GB101=$GB$6),ES4.3,"")</f>
        <v/>
      </c>
      <c r="DX101" s="6" t="str">
        <f>IF(OR(GE101=$GE$1,GE101=$GE$2,GE101=$GE$7,GE101=$GE$8),ES4.4,"")</f>
        <v/>
      </c>
      <c r="DY101" s="6" t="str">
        <f>IF(OR(EZ101&gt;0,FF101=$FF$2,FF101=$FF$8,FE101=$FE$2,FE101=$FE$8,FI101=$FI$2,FI101=$FI$8,FG101=$FG$2,FG101=$FG$8),ES4.5,"")</f>
        <v/>
      </c>
      <c r="DZ101" s="6" t="str">
        <f>IF(OR(EZ101&gt;0,FG101=$FG$1,FG101=$FG$2,FG101=$FG$7,FG101=$FG$8),ES4.6,"")</f>
        <v/>
      </c>
      <c r="EA101" s="6" t="str">
        <f>IF(OR(FE101=$FE$1,FE101=$FE$2,FE101=$FE$7,FE101=$FE$8),ES4.7,"")</f>
        <v/>
      </c>
      <c r="EB101" s="6" t="str">
        <f>IF(OR(FM101=$FM$1,FM101=$FM$4,EZ101&gt;0),ES4.8,"")</f>
        <v/>
      </c>
      <c r="EC101" s="6" t="str">
        <f>IF(OR(GF101=$GF$2,GF101=$GF$8),ES4.9,"")</f>
        <v/>
      </c>
      <c r="ED101" s="6" t="str">
        <f>IF(OR(EO101=$EO$1,EO101=$EO$3),ES4.10,"")</f>
        <v/>
      </c>
      <c r="EE101" s="40" t="str">
        <f>IF(OR(AND(FZ101&gt;0,EY101=$EY$1), AND(FZ101&gt;0,EY101=$EY$8)),ES5.1,"")</f>
        <v/>
      </c>
      <c r="EF101" s="6" t="str">
        <f>IF(OR(GE101=$GE$1,GE101=$GE$3,GE101=$GE$7,GE101=$GE$9),ES5.2,"")</f>
        <v/>
      </c>
      <c r="EG101" s="6" t="str">
        <f>IF(OR(EZ101&gt;0,FF101=$FF$2,FF101=$FF$8,FE101=$FE$2,FE101=$FE$8,FI101=$FI$2,FI101=$FI$8,FG101=$FG$2,FG101=$FG$8),ES5.3,"")</f>
        <v/>
      </c>
      <c r="EH101" s="6" t="str">
        <f>IF(OR(FG101=$FG$2,FG101=$FG$8),ES5.4,"")</f>
        <v/>
      </c>
      <c r="EI101" s="6" t="str">
        <f>IF(OR(FI101=$FI$1,FI101=$FI$2,FI101=$FI$7,FI101=$FI$8,FY101&gt;0),ES5.5,"")</f>
        <v/>
      </c>
      <c r="EJ101" s="6" t="str">
        <f>IF(OR(GC101=$GC$1,GC101=$GC$3),ES5.6,"")</f>
        <v/>
      </c>
      <c r="EK101" s="38">
        <f>IF(OR(GF101="",GF101=$GF$3,GF101=$GF$4,GF101=$GF$5,GF101=$GF$6),ES5.7,"")</f>
        <v>0.1</v>
      </c>
      <c r="EL101" s="104" t="str">
        <f>IF(E101&lt;2010,"N/A",IF(COUNTIF(DH101:EK101,"&lt;1")=30,"5",IF(COUNTIF(DH101:ED101,"&lt;1")=23,"4",IF(COUNTIF(DH101:DT101,"&lt;1")=13,"3",IF(COUNTIF(DH101:DK101,"&lt;1")=4,"2","1")))))</f>
        <v>1</v>
      </c>
      <c r="EM101" s="129">
        <f>IF(EL101="N/A","N/A",IF(EL101="1",SUM(DH101:DK101)+1,IF(EL101="2",SUM(DL101:DT101)+2,IF(EL101="3",SUM(DU101:ED101)+3,IF(EL101="4",SUM(EE101:EK101)+4,5)))))</f>
        <v>1</v>
      </c>
      <c r="EN101" s="1"/>
      <c r="EO101" s="43"/>
      <c r="EP101" s="1"/>
      <c r="EQ101" s="1"/>
      <c r="ER101" s="43"/>
      <c r="ES101" s="1" t="s">
        <v>13</v>
      </c>
      <c r="ET101" s="1"/>
      <c r="EV101" s="44"/>
      <c r="FC101" s="44"/>
      <c r="FE101" s="1"/>
      <c r="FI101" s="44"/>
      <c r="FK101" s="1"/>
      <c r="FL101" s="1"/>
      <c r="FM101" s="1"/>
      <c r="FN101" s="1"/>
      <c r="FO101" s="1"/>
      <c r="FT101" s="1"/>
      <c r="FU101" s="1"/>
      <c r="FX101" s="44"/>
      <c r="FY101" s="1"/>
      <c r="FZ101" s="44"/>
      <c r="GA101" s="43"/>
      <c r="GB101" s="1"/>
      <c r="GC101" s="44"/>
      <c r="GF101" s="45"/>
      <c r="GG101" s="74"/>
      <c r="GH101" s="42">
        <f>COUNTIF(EO101:GF101,"*")</f>
        <v>1</v>
      </c>
    </row>
    <row r="102" spans="1:190" s="42" customFormat="1" x14ac:dyDescent="0.25">
      <c r="A102" s="42" t="str">
        <f>VLOOKUP(C102,Sheet1!$A$1:$B$65,2,)</f>
        <v>HS</v>
      </c>
      <c r="B102" s="46" t="s">
        <v>231</v>
      </c>
      <c r="C102" s="47" t="s">
        <v>232</v>
      </c>
      <c r="D102" s="47"/>
      <c r="E102" s="61">
        <v>2013</v>
      </c>
      <c r="F102" s="5">
        <f>IF(OR(ER102=$ER$1,ER102=$ER$2,ER102=$ER$3,ER102=$ER$6,ER102=$ER$7,ES102&gt;0,EW102&gt;0,EY102&gt;0,EU102&gt;0,EZ102&gt;0,FD102&gt;0,FF102&gt;0,FG102&gt;0,FI102&gt;0,FE102&gt;0),SM_2.1,"")</f>
        <v>0.2</v>
      </c>
      <c r="G102" s="5">
        <f>IF(OR(EO102=$EO$4,EQ102&gt;0,ER102=$ER$1, ER102=$ER$2,ER102=$ER$3,ER102=$ER$4,ES102&gt;0,EV102&gt;0,EZ102&gt;0,FD102&gt;0,FF102&gt;0,FG102&gt;0,FI102&gt;0,FE102&gt;0),SM_2.2,"")</f>
        <v>0.35</v>
      </c>
      <c r="H102" s="6">
        <f>IF(OR(EO102&gt;0,EP102&gt;0,EQ102&gt;0,ER102=$ER$1,ER102=$ER$2,ER102=$ER$3,ER102=$ER$4,ER102=$ER$6,ER102=$ER$7,ES102&gt;0,ET102&gt;0,EV102&gt;0,EZ102&gt;0,FD102&gt;0,FF102&gt;0,FG102&gt;0,FI102&gt;0,FE102&gt;0),SM_2.3,"")</f>
        <v>0.3</v>
      </c>
      <c r="I102" s="38">
        <f>IF(OR(ER102=$ER$1,ER102=$ER$2,ER102=$ER$3,ER102=$ER$6,ER102=$ER$7,ES102&gt;0,EW102=$EW$2,EW102=$EW$3,EW102=$EW$4,EY102&gt;0,EU102&gt;0,EZ102&gt;0,FD102&gt;0,FF102&gt;0,FG102&gt;0,FI102&gt;0,FE102&gt;0),SM_2.4,"")</f>
        <v>0.15</v>
      </c>
      <c r="J102" s="6">
        <f>IF(OR(ER102=$ER$3,EW102=$EW$2,EW102=$EW$3,EW102=$EW$4,EY102&gt;0,EU102&gt;0,EZ102&gt;0,FD102&gt;0,FF102&gt;0,FG102&gt;0,FI102&gt;0,FE102&gt;0),SM_3.1,"")</f>
        <v>0.3</v>
      </c>
      <c r="K102" s="6">
        <f>IF(OR(EZ102&gt;0,FD102&gt;0,FF102&gt;0,FG102&gt;0,FI102&gt;0,FE102&gt;0),SM_3.2,"")</f>
        <v>0.3</v>
      </c>
      <c r="L102" s="38">
        <f>IF(OR(ER102=$ER$1,ER102=$ER$3,ER102=$ER$6,ER102=$ER$7,EV102&gt;0,EW102=$EW$2,EW102=$EW$3,EW102=$EW$4,EY102&gt;0,EU102&gt;0,EZ102&gt;0,FD102&gt;0,FF102&gt;0,FG102&gt;0,FI102&gt;0,FE102&gt;0),SM_3.3,"")</f>
        <v>0.4</v>
      </c>
      <c r="M102" s="6">
        <f>IF(OR(ES102&gt;0,EU102&gt;1),SM_4.1,"")</f>
        <v>0.2</v>
      </c>
      <c r="N102" s="6">
        <f>IF(OR(EZ102&gt;0,FD102=$FD$2,FF102=$FF$2,FF102=$FF$4,FF102=$FF$6,FF102=$FF$8,FG102&gt;0,FI102&gt;0,FE102&gt;0),SM_4.2,"")</f>
        <v>0.2</v>
      </c>
      <c r="O102" s="6" t="str">
        <f>IF(OR(EZ102&gt;0,FD102=$FD$2,FE102=$FE$2,FE102=$FE$4,FE102=$FE$6,FE102=$FE$8,FF102=$FF$2,FF102=$FF$4,FF102=$FF$6,FF102=$FF$8,FG102=$FG$2,FG102=$FG$4,FG102=$FG$6,FG102=$FG$8,FI102=$FI$2,FI102=$FI$4,FI102=$FI$6,FI102=$FI$8),SM_4.3,"")</f>
        <v/>
      </c>
      <c r="P102" s="6">
        <f>IF(OR(FD102&gt;0,FI102&gt;0),SM_4.4,"")</f>
        <v>0.2</v>
      </c>
      <c r="Q102" s="38" t="str">
        <f>IF(OR(FQ102=$FQ$2,FQ102=$FQ$1),SM_4.5,"")</f>
        <v/>
      </c>
      <c r="R102" s="6" t="str">
        <f>IF(OR(ET102&gt;0),SM_5.1,"")</f>
        <v/>
      </c>
      <c r="S102" s="6" t="str">
        <f>IF(OR(FB102&gt;0),SM_5.2,"")</f>
        <v/>
      </c>
      <c r="T102" s="6" t="str">
        <f>IF(OR(FR102=$FR$1,FR102=$FR$2),SM_5.3,"")</f>
        <v/>
      </c>
      <c r="U102" s="38" t="str">
        <f>IF(OR(FY102&gt;0),SM_5.4,"")</f>
        <v/>
      </c>
      <c r="V102" s="94" t="str">
        <f>IF(COUNTIF(F102:U102,"&lt;1")=16,"5",IF(COUNTIF(F102:Q102,"&lt;1")=12,"4",IF(COUNTIF(F102:L102,"&lt;1")=7,"3",IF(COUNTIF(F102:I102,"&lt;1")=4,"2","1"))))</f>
        <v>3</v>
      </c>
      <c r="W102" s="129">
        <f>IF(V102="1",SUM(F102:I102)+1,IF(V102="2",SUM(J102:L102)+2,IF(V102="3",SUM(M102:Q102)+3,IF(V102="4",SUM(R102:U102)+4,5))))</f>
        <v>3.6</v>
      </c>
      <c r="X102" s="5">
        <f>IF(OR(EO102&gt;0,EP102&gt;0,EQ102&gt;0,ER102=$ER$1,ER102=$ER$2,ER102=$ER$3,ER102=$ER$4,ER102=$ER$6,ER102=$ER$7,ER102=$ER$8,ES102&gt;0,ET102&gt;0,EV102&gt;0,EZ102&gt;0,FD102&gt;0,FF102&gt;0,FG102&gt;0,FI102&gt;0,FE102&gt;0),SS_2.1,"")</f>
        <v>0.2</v>
      </c>
      <c r="Y102" s="5">
        <f>IF(OR(EO102=$EO$1,ER102=$ER$1,ER102=$ER$6,ER102=$ER$7,ER102=$ER$8,FJ102&gt;0),SS_2.2,"")</f>
        <v>0.3</v>
      </c>
      <c r="Z102" s="38">
        <f>IF(OR(FJ102&gt;0,FO102&gt;0),SS_2.3,"")</f>
        <v>0.5</v>
      </c>
      <c r="AA102" s="5">
        <f>IF(OR(FN102&gt;0,FJ102=$FJ$2,FJ102=$FJ$3),SS_3.1,"")</f>
        <v>0.2</v>
      </c>
      <c r="AB102" s="6" t="str">
        <f>IF(OR(FK102&gt;0),SS_3.2,"")</f>
        <v/>
      </c>
      <c r="AC102" s="38">
        <f>IF(OR(ES102&gt;0,ER102=$ER$1,ER102=$ER$4,ER102=$ER$8,FL102&gt;0),SS_3.3,"")</f>
        <v>0.4</v>
      </c>
      <c r="AD102" s="6" t="str">
        <f>IF(AND(FK102&gt;0,FJ102=$FJ$2,FJ102=$FJ$3),SS_4.1,"")</f>
        <v/>
      </c>
      <c r="AE102" s="6">
        <f>IF(OR(FJ102=$FJ$2,FJ102=$FJ$3,EZ102&gt;0,FN102&gt;0),SS_4.2,"")</f>
        <v>0.2</v>
      </c>
      <c r="AF102" s="6">
        <f>IF(OR(EU102&gt;0,EW102=$EW$2,EW102=$EW$3,EW102=$EW$4,EY102&gt;0,EZ102&gt;0),SS_4.3,"")</f>
        <v>0.2</v>
      </c>
      <c r="AG102" s="6" t="str">
        <f>IF(OR(FJ102=$FJ$3,FQ102&gt;0,EZ102&gt;0),SS_4.4,"")</f>
        <v/>
      </c>
      <c r="AH102" s="6">
        <f>IF(OR(FE102&gt;0,FF102&gt;0,FG102&gt;0,FD102&gt;0,EZ102&gt;0,FI102&gt;0),SS_4.5,"")</f>
        <v>0.2</v>
      </c>
      <c r="AI102" s="38">
        <f>IF(OR(EV102&gt;0,FZ102&gt;0,FH102&gt;0,FD102&gt;0,FI102&gt;0),SS_4.6,"")</f>
        <v>0.2</v>
      </c>
      <c r="AJ102" s="5" t="str">
        <f>IF(OR(FK102=$FK$3,FZ102=$FZ$1),SS_5.1,"")</f>
        <v/>
      </c>
      <c r="AK102" s="6" t="str">
        <f>IF(OR(FZ102=$FZ$1,FZ102=$FZ$2,FZ102=$FZ$4,FZ102=$FZ$5,FZ102=$FZ$7),SS_5.2,"")</f>
        <v/>
      </c>
      <c r="AL102" s="6" t="str">
        <f>IF(OR(FZ102=$FZ$4,FY102&gt;0,ER102=$ER$8),SS_5.3,"")</f>
        <v/>
      </c>
      <c r="AM102" s="6" t="str">
        <f>IF(FP102&gt;0,SS_5.4,"")</f>
        <v/>
      </c>
      <c r="AN102" s="94" t="str">
        <f>IF(COUNTIF(X102:AM102,"&lt;1")=16,"5",IF(COUNTIF(X102:AI102,"&lt;1")=12,"4",IF(COUNTIF(X102:AC102,"&lt;1")=6,"3",IF(COUNTIF(X102:Z102,"&lt;1")=3,"2","1"))))</f>
        <v>2</v>
      </c>
      <c r="AO102" s="129">
        <f>IF(AN102="1",SUM(X102:Z102)+1,IF(AN102="2",SUM(AA102:AC102)+2,IF(AN102="3",SUM(AD102:AI102)+3,IF(AN102="4",SUM(AJ102:AM102)+4,5))))</f>
        <v>2.6</v>
      </c>
      <c r="AP102" s="5">
        <f>IF(OR(ES102&gt;0,ER102=$ER$1,EO102&gt;0,EP102&gt;0,EQ102&gt;0,EU102&gt;0,EV102&gt;0,FV102&gt;0,FD102&gt;0),CM2.1,"")</f>
        <v>0.25</v>
      </c>
      <c r="AQ102" s="6">
        <f>IF(OR(ES102&gt;0,ER102=$ER$1,ER102=$ER$5,ER102=$ER$3,ER102=$ER$8,ER102=$ER$9,FS102=$FS$3,FS102=$FS$4),CM2.2,"")</f>
        <v>0.25</v>
      </c>
      <c r="AR102" s="6">
        <f>IF(OR(ES102&gt;0,ER102&gt;0,FV102&gt;0),CM2.3,"")</f>
        <v>0.25</v>
      </c>
      <c r="AS102" s="38">
        <f>IF(OR(ES102&gt;0,ER102=$ER$1,ER102=$ER$3,ER102=$ER$8,ER102=$ER$9,FT102&gt;0),CM2.4,"")</f>
        <v>0.25</v>
      </c>
      <c r="AT102" s="6" t="str">
        <f>IF(OR(FS102&gt;0),CM3.1,"")</f>
        <v/>
      </c>
      <c r="AU102" s="6" t="str">
        <f>IF(ER102=$ER$9,CM3.2,"")</f>
        <v/>
      </c>
      <c r="AV102" s="6" t="str">
        <f>IF(OR(FS102=$FS$3,FS102=$FS$4),CM3.3,"")</f>
        <v/>
      </c>
      <c r="AW102" s="6" t="str">
        <f>IF(OR(FQ102=$FQ$1,FQ102=$FQ$4,FR102=$FR$1,FR102=$FR$4),CM3.4,"")</f>
        <v/>
      </c>
      <c r="AX102" s="38" t="str">
        <f>IF(OR(FZ102=$FZ$1,FZ102=$FZ$2,FT102=$FT$3,FT102=$FT$2),CM3.5,"")</f>
        <v/>
      </c>
      <c r="AY102" s="6" t="str">
        <f>IF(OR(FS102&gt;0),CM4.1,"")</f>
        <v/>
      </c>
      <c r="AZ102" s="6" t="str">
        <f>IF(OR(FV102=$FV$2),CM4.2,"")</f>
        <v/>
      </c>
      <c r="BA102" s="38" t="str">
        <f>IF(OR(FZ102&gt;0,FT102=$FT$3),CM4.3,"")</f>
        <v/>
      </c>
      <c r="BB102" s="6" t="str">
        <f>IF(OR(FT102=$FT$3,FV102=$FV$3),CM5.1,"")</f>
        <v/>
      </c>
      <c r="BC102" s="6" t="str">
        <f>IF(OR(AND(FX102&gt;0,FQ102=$FQ$4), AND(FX102&gt;0,FQ102=$FQ$1)),CM5.2,"")</f>
        <v/>
      </c>
      <c r="BD102" s="6" t="str">
        <f>IF(OR(FZ102&gt;0),CM5.3,"")</f>
        <v/>
      </c>
      <c r="BE102" s="38" t="str">
        <f>IF(FU102=$FU$2,CM5.4,"")</f>
        <v/>
      </c>
      <c r="BF102" s="94" t="str">
        <f>IF(COUNTIF(AP102:BE102,"&lt;1")=16,"5",IF(COUNTIF(AP102:BA102,"&lt;1")=12,"4",IF(COUNTIF(AP102:AX102,"&lt;1")=9,"3",IF(COUNTIF(AP102:AS102,"&lt;1")=4,"2","1"))))</f>
        <v>2</v>
      </c>
      <c r="BG102" s="129">
        <f>IF(BF102="1",SUM(AP102:AS102)+1,IF(BF102="2",SUM(AT102:AX102)+2,IF(BF102="3",SUM(AY102:BA102)+3,IF(BF102="4",SUM(BB102:BE102)+4,5))))</f>
        <v>2</v>
      </c>
      <c r="BH102" s="5">
        <f>IF(OR(ER102=$ER$1,ER102=$ER$6,ER102=$ER$7,ER102=$ER$9,ES102&gt;0,EX102&gt;0,FD102&gt;0,FZ102&gt;0,EW102&gt;0,EY102&gt;0,EZ102&gt;0,EV102&gt;0,EU102&gt;0,FE102&gt;0,FF102&gt;0,FG102&gt;0,FI102&gt;0),SRM2.1,"")</f>
        <v>0.4</v>
      </c>
      <c r="BI102" s="5">
        <f>IF(OR(FD102&gt;0,FZ102&gt;0,ER102=$ER$7,EW102&gt;0,EX102&gt;0,EY102&gt;0,EZ102&gt;0,FE102&gt;0,FF102&gt;0,FG102&gt;0,FI102&gt;0),SRM2.2,"")</f>
        <v>0.4</v>
      </c>
      <c r="BJ102" s="6">
        <f>IF(OR(FX102&gt;0,FZ102&gt;0),SRM2.3,"")</f>
        <v>0</v>
      </c>
      <c r="BK102" s="6">
        <f>IF(OR(FF102&gt;0,FD102&gt;0,FE102&gt;0,FZ102&gt;0,FG102&gt;0,FI102&gt;0),SRM2.4,"")</f>
        <v>0.2</v>
      </c>
      <c r="BL102" s="39">
        <f>IF(OR(FD102&gt;0,FZ102&gt;0,ER102=$ER$7,FE102&gt;0,FF102&gt;0,FG102&gt;0,FI102&gt;0,FP102&gt;0),SRM3.1,"")</f>
        <v>0.4</v>
      </c>
      <c r="BM102" s="6">
        <f>IF(OR(FD102&gt;0,FZ102&gt;0,ER102=$ER$7,EW102=$EW$2,EW102=$EW$3,EW102=$EW$4,EX102&gt;0,EY102&gt;0,EZ102&gt;0,FE102&gt;0,FF102&gt;0,FG102&gt;0,FI102&gt;0),SRM3.2,"")</f>
        <v>0.5</v>
      </c>
      <c r="BN102" s="6" t="str">
        <f>IF(OR(FP102&gt;0,FZ102&gt;0),SRM3.3,"")</f>
        <v/>
      </c>
      <c r="BO102" s="40" t="str">
        <f>IF(OR(FZ102&gt;1),SRM4.1,"")</f>
        <v/>
      </c>
      <c r="BP102" s="6" t="str">
        <f>IF(OR(ER102=$ER$8,ER102=$ER$9,EV102&gt;0,FQ102&gt;0,FR102&gt;0),SRM4.2,"")</f>
        <v/>
      </c>
      <c r="BQ102" s="6" t="str">
        <f>IF(OR(FW102&gt;0),SRM4.3,"")</f>
        <v/>
      </c>
      <c r="BR102" s="40" t="str">
        <f>IF(OR(GD102&gt;0,GE102&gt;0),SRM5.1,"")</f>
        <v/>
      </c>
      <c r="BS102" s="6" t="str">
        <f>IF(OR(ER102=$ER$8,ER102=$ER$9,FZ102&gt;0),SRM5.2,"")</f>
        <v/>
      </c>
      <c r="BT102" s="6" t="str">
        <f>IF(OR(ER102=$ER$8,ER102=$ER$9,FY102&gt;0,FZ102&gt;0),SRM5.3,"")</f>
        <v/>
      </c>
      <c r="BU102" s="94" t="str">
        <f>IF(COUNTIF(BH102:BT102,"&lt;1")=13,"5",IF(COUNTIF(BH102:BQ102,"&lt;1")=10,"4",IF(COUNTIF(BH102:BN102,"&lt;1")=7,"3",IF(COUNTIF(BH102:BK102,"&lt;1")=4,"2","1"))))</f>
        <v>2</v>
      </c>
      <c r="BV102" s="129">
        <f>IF(BU102="1",SUM(BH102:BK102)+1,IF(BU102="2",SUM(BL102:BN102)+2,IF(BU102="3",SUM(BO102:BQ102)+3,IF(BU102="4",SUM(BR102:BT102)+4,5))))</f>
        <v>2.9</v>
      </c>
      <c r="BW102" s="41" t="str">
        <f>IF(OR(EY102=$EY$1,EY102=$EY$4,EY102=$EY$5,EY102=$EY$6,EY102=$EY$7,EZ102&gt;0,FF102=$FF$1,FF102=$FF$2,FF102=$FF$5,FF102=$FF$6,FG102=$FG$1,FG102=$FG$2,FG102=$FG$5,FG102=$FG$6),LHR2.1,"")</f>
        <v/>
      </c>
      <c r="BX102" s="6" t="str">
        <f>IF(OR(FB102=$FB$1,FB102=$FB$2,FB102=$FB$5,FB102=$FB$6,EZ102&gt;0),LHR2.2,"")</f>
        <v/>
      </c>
      <c r="BY102" s="6" t="str">
        <f>IF(OR(EY102=$EY$1,EY102=$EY$4,EY102=$EY$5,EY102=$EY$6,EY102=$EY$7,EZ102&gt;0,FF102=$FF$1,FF102=$FF$2,FF102=$FF$5,FF102=$FF$6,FG102=$FG$1,FG102=$FG$2,FG102=$FG$5,FG102=$FG$6),LHR2.3,"")</f>
        <v/>
      </c>
      <c r="BZ102" s="6" t="str">
        <f>IF(OR(EY102=$EY$1,EY102=$EY$4,EY102=$EY$5,EY102=$EY$6,EY102=$EY$7,EZ102&gt;0,FF102=$FF$1,FF102=$FF$2,FF102=$FF$5,FF102=$FF$6,FG102=$FG$1,FG102=$FG$2,FG102=$FG$5,FG102=$FG$6),LHR2.4,"")</f>
        <v/>
      </c>
      <c r="CA102" s="40" t="str">
        <f>IF(OR(EY102=$EY$1,EY102=$EY$5,EY102=$EY$6,EY102=$EY$7,EZ102&gt;0,FF102=$FF$1,FF102=$FF$2,FF102=$FF$5,FF102=$FF$6,FG102=$FG$1,FG102=$FG$2,FG102=$FG$5,FG102=$FG$6),LHR3.1,"")</f>
        <v/>
      </c>
      <c r="CB102" s="6" t="str">
        <f>IF(OR(FB102=$FB$1,FB102=$FB$5,EZ102&gt;0),LHR3.2,"")</f>
        <v/>
      </c>
      <c r="CC102" s="6" t="str">
        <f>IF(OR(FB102=$FB$1,FB102=$FB$2,FB102=$FB$5,FB102=$FB$6,EZ102&gt;0),LHR3.3,"")</f>
        <v/>
      </c>
      <c r="CD102" s="6" t="str">
        <f>IF(OR(EZ102&gt;0,GA102=$GA$1,FF102=$FF$5,FF102=$FF$6,FF102=$FF$1,FF102=$FF$2,GA102=$GA$2,GA102=$GA$3,GA102=$GA$4),LHR3.4,"")</f>
        <v/>
      </c>
      <c r="CE102" s="6" t="str">
        <f>IF(OR(EZ102&gt;0,GB102=$GB$1,FG102=$FG$5,FG102=$FG$6,FG102=$FG$1,FG102=$FG$2,GB102=$GB$2,GB102=$GB$3,GB102=$GB$4),LHR3.5,"")</f>
        <v/>
      </c>
      <c r="CF102" s="6" t="str">
        <f>IF(OR(EY102=$EY$1,EY102=$EY$4,EY102=$EY$5,EY102=$EY$6,EY102=$EY$7,EZ102&gt;0),LHR3.6,"")</f>
        <v/>
      </c>
      <c r="CG102" s="6" t="str">
        <f>IF(OR(EZ102&gt;0,FC102=$FC$1,FC102=$FC$2,FC102=$FC$3,FC102=$FC$4),LHR3.7,"")</f>
        <v/>
      </c>
      <c r="CH102" s="6" t="str">
        <f>IF(OR(GD102=$GD$1,GD102=$GD$3,EZ102&gt;0),LHR3.8,"")</f>
        <v/>
      </c>
      <c r="CI102" s="6" t="str">
        <f>IF(OR(EZ102&gt;0,FF102=$FF$2,FF102=$FF$6,FE102=$FE$2,FE102=$FE$6,FI102=$FI$2,FI102=$FI$6,FG102=$FG$2,FG102=$FG$6),LHR3.9,"")</f>
        <v/>
      </c>
      <c r="CJ102" s="6" t="str">
        <f>IF(OR(EZ102&gt;0,FA102&gt;0),LHR3.10,"")</f>
        <v/>
      </c>
      <c r="CK102" s="40" t="str">
        <f>IF(OR(EY102=$EY$1,EY102=$EY$6,EY102=$EY$7,EZ102&gt;0,FF102=$FF$1,FF102=$FF$2,FF102=$FF$5,FF102=$FF$6,FG102=$FG$1,FG102=$FG$2,FG102=$FG$5,FG102=$FG$6),LHR4.1,"")</f>
        <v/>
      </c>
      <c r="CL102" s="6" t="str">
        <f>IF(OR(FB102=$FB$1,FB102=$FB$5,EZ102&gt;0),LHR4.2,"")</f>
        <v/>
      </c>
      <c r="CM102" s="6" t="str">
        <f>IF(OR(EZ102&gt;0,GA102=$GA$2,GA102=$GA$4),LHR4.3,"")</f>
        <v/>
      </c>
      <c r="CN102" s="6" t="str">
        <f>IF(OR(EZ102&gt;0,GB102=$GB$2,GB102=$GB$4),LHR4.4,"")</f>
        <v/>
      </c>
      <c r="CO102" s="6" t="str">
        <f>IF(OR(EZ102&gt;0,FC102=$FC$1,FC102=$FC$3,FC102=$FC$4),LHR4.5,"")</f>
        <v/>
      </c>
      <c r="CP102" s="6" t="str">
        <f>IF(OR(GE102=$GE$1,GE102=$GE$2,GE102=$GE$4,GE102=$GE$5),LHR4.6,"")</f>
        <v/>
      </c>
      <c r="CQ102" s="6" t="str">
        <f>IF(OR(EZ102&gt;0,FF102=$FF$2,FF102=$FF$6,FE102=$FE$2,FE102=$FE$6,FI102=$FI$2,FI102=$FI$6,FG102=$FG$2,FG102=$FG$6),LHR4.7,"")</f>
        <v/>
      </c>
      <c r="CR102" s="6" t="str">
        <f>IF(OR(EZ102&gt;0,FG102=$FG$1,FG102=$FG$2,FG102=$FG$5,FG102=$FG$6),LHR4.8,"")</f>
        <v/>
      </c>
      <c r="CS102" s="6" t="str">
        <f>IF(OR(FE102=$FE$1,FE102=$FE$2,FE102=$FE$5,FE102=$FE$6),LHR4.9,"")</f>
        <v/>
      </c>
      <c r="CT102" s="6" t="str">
        <f>IF(OR(FM102=$FM$1,FM102=$FM$3,EZ102&gt;0),LHR4.10,"")</f>
        <v/>
      </c>
      <c r="CU102" s="6" t="str">
        <f>IF(OR(GF102=$GF$2,GF102=$GF$6),LHR4.11,"")</f>
        <v/>
      </c>
      <c r="CV102" s="6">
        <f>IF(OR(EO102=$EO$1,EO102=$EO$3),LHR4.12,"")</f>
        <v>0.05</v>
      </c>
      <c r="CW102" s="40" t="str">
        <f>IF(OR(EY102=$EY$1,EY102=$EY$7,EZ102&gt;0,FF102=$FF$1,FF102=$FF$2,FF102=$FF$5,FF102=$FF$6,FG102=$FG$1,FG102=$FG$2,FG102=$FG$5,FG102=$FG$6),LHR5.1,"")</f>
        <v/>
      </c>
      <c r="CX102" s="6" t="str">
        <f>IF(AND(FZ102&gt;0,OR(EY102=$EY$1,EY102=$EY$4,EY102=$EY$5,EY102=$EY$6,EY102=$EY$7)),LHR5.2,"")</f>
        <v/>
      </c>
      <c r="CY102" s="6" t="str">
        <f>IF(OR(EZ102&gt;0,FC102=$FC$1,FC102=$FC$4),LHR5.3,"")</f>
        <v/>
      </c>
      <c r="CZ102" s="6" t="str">
        <f>IF(OR(GE102=$GE$1,GE102=$GE$3,GE102=$GE$4,GE102=$GE$6),LHR5.4,"")</f>
        <v/>
      </c>
      <c r="DA102" s="6" t="str">
        <f>IF(OR(EZ102&gt;0,FF102=$FF$2,FF102=$FF$6,FE102=$FE$2,FE102=$FE$6,FI102=$FI$2,FI102=$FI$6,FG102=$FG$2,FG102=$FG$6),LHR5.5,"")</f>
        <v/>
      </c>
      <c r="DB102" s="6" t="str">
        <f>IF(OR(FG102=$FG$2,FG102=$FG$6),LHR5.6,"")</f>
        <v/>
      </c>
      <c r="DC102" s="6">
        <f>IF(OR(FI102=$FI$1,FI102=$FI$2,FI102=$FI$5,FI102=$FI$6,FY102&gt;0),LHR5.7,"")</f>
        <v>0.1</v>
      </c>
      <c r="DD102" s="6" t="str">
        <f>IF(OR(GC102=$GC$1,GC102=$GC$2),LHR5.8,"")</f>
        <v/>
      </c>
      <c r="DE102" s="38">
        <f>IF(OR(GF102="",GF102=$GF$3,GF102=$GF$4,GF102=$GF$7,GF102=$GF$8),LHR5.9,"")</f>
        <v>0.05</v>
      </c>
      <c r="DF102" s="7" t="str">
        <f>IF(E102&lt;2009,"N/A",IF(COUNTIF(BW102:DE102,"&lt;1")=35,"5",IF(COUNTIF(BW102:CV102,"&lt;1")=26,"4",IF(COUNTIF(BW102:CJ102,"&lt;1")=14,"3",IF(COUNTIF(BW102:BZ102,"&lt;1")=4,"2","1")))))</f>
        <v>1</v>
      </c>
      <c r="DG102" s="129">
        <f>IF(DF102="N/A","N/A",IF(DF102="1",SUM(BW102:BZ102)+1,IF(DF102="2",SUM(CA102:CJ102)+2,IF(DF102="3",SUM(CK102:CV102)+3,IF(DF102="4",SUM(CW102:DE102)+4,5)))))</f>
        <v>1</v>
      </c>
      <c r="DH102" s="41" t="str">
        <f>IF(OR(EY102=$EY$1,EY102=$EY$8,EZ102&gt;0,FF102=$FF$1,FF102=$FF$2,FF102=$FF$7,FF102=$FF$8,FG102=$FG$1,FG102=$FG$2,FG102=$FG$7,FG102=$FG$8),ES2.1,"")</f>
        <v/>
      </c>
      <c r="DI102" s="6" t="str">
        <f>IF(OR(FB102=$FB$1,FB102=$FB$2,FB102=$FB$7,FB102=$FB$8,EZ102&gt;0),ES2.2,"")</f>
        <v/>
      </c>
      <c r="DJ102" s="6" t="str">
        <f>IF(OR(EY102=$EY$1,EY102=$EY$8,EZ102&gt;0,FF102=$FF$1,FF102=$FF$2,FF102=$FF$7,FF102=$FF$8,FG102=$FG$1,FG102=$FG$2,FG102=$FG$7,FG102=$FG$8),ES2.3,"")</f>
        <v/>
      </c>
      <c r="DK102" s="6" t="str">
        <f>IF(OR(EY102=$EY$1,EY102=$EY$8,EZ102&gt;0,FF102=$FF$1,FF102=$FF$2,FF102=$FF$7,FF102=$FF$8,FG102=$FG$1,FG102=$FG$2,FG102=$FG$7,FG102=$FG$8),ES2.4,"")</f>
        <v/>
      </c>
      <c r="DL102" s="40" t="str">
        <f>IF(OR(FB102=$FB$1,FB102=$FB$7,EZ102&gt;0),ES3.1,"")</f>
        <v/>
      </c>
      <c r="DM102" s="6" t="str">
        <f>IF(OR(FB102=$FB$1,FB102=$FB$2,FB102=$FB$7,FB102=$FB$8,EZ102&gt;0),ES3.2,"")</f>
        <v/>
      </c>
      <c r="DN102" s="6" t="str">
        <f>IF(OR(EZ102&gt;0,FF102=$FF$1,FF102=$FF$2,FF102=$FF$7,FF102=$FF$8,GA102=$GA$1,GA102=$GA$2,GA102=$GA$5,GA102=$GA$6),ES3.3,"")</f>
        <v/>
      </c>
      <c r="DO102" s="6" t="str">
        <f>IF(OR(EZ102&gt;0,FG102=$FG$1,FG102=$FG$2,FG102=$FG$7,FG102=$FG$8,GB102=$GB$1,GB102=$GB$2,GB102=$GB$5,GB102=$GB$6),ES3.4,"")</f>
        <v/>
      </c>
      <c r="DP102" s="6" t="str">
        <f>IF(OR(EY102=$EY$1,EY102=$EY$8,EZ102&gt;0),ES3.5,"")</f>
        <v/>
      </c>
      <c r="DQ102" s="6" t="str">
        <f>IF(OR(EZ102&gt;0,FC102=$FC$1,FC102=$FC$5),ES3.6,"")</f>
        <v/>
      </c>
      <c r="DR102" s="6" t="str">
        <f>IF(OR(GD102=$GD$1,GD102=$GD$4,EZ102&gt;0),ES3.7,"")</f>
        <v/>
      </c>
      <c r="DS102" s="6" t="str">
        <f>IF(OR(EZ102&gt;0,FF102=$FF$2,FF102=$FF$8,FE102=$FE$2,FE102=$FE$8,FI102=$FI$2,FI102=$FI$8,FG102=$FG$2,FG102=$FG$8),ES3.8,"")</f>
        <v/>
      </c>
      <c r="DT102" s="6" t="str">
        <f>IF(OR(EZ102&gt;0),ES3.9,"")</f>
        <v/>
      </c>
      <c r="DU102" s="40" t="str">
        <f>IF(OR(FB102=$FB$1,FB102=$FB$7,EZ102&gt;0),ES4.1,"")</f>
        <v/>
      </c>
      <c r="DV102" s="6" t="str">
        <f>IF(OR(EZ102&gt;0,GA102=$GA$2,GA102=$GA$6),ES4.2,"")</f>
        <v/>
      </c>
      <c r="DW102" s="6" t="str">
        <f>IF(OR(EZ102&gt;0,GB102=$GB$2,GB102=$GB$6),ES4.3,"")</f>
        <v/>
      </c>
      <c r="DX102" s="6" t="str">
        <f>IF(OR(GE102=$GE$1,GE102=$GE$2,GE102=$GE$7,GE102=$GE$8),ES4.4,"")</f>
        <v/>
      </c>
      <c r="DY102" s="6" t="str">
        <f>IF(OR(EZ102&gt;0,FF102=$FF$2,FF102=$FF$8,FE102=$FE$2,FE102=$FE$8,FI102=$FI$2,FI102=$FI$8,FG102=$FG$2,FG102=$FG$8),ES4.5,"")</f>
        <v/>
      </c>
      <c r="DZ102" s="6" t="str">
        <f>IF(OR(EZ102&gt;0,FG102=$FG$1,FG102=$FG$2,FG102=$FG$7,FG102=$FG$8),ES4.6,"")</f>
        <v/>
      </c>
      <c r="EA102" s="6" t="str">
        <f>IF(OR(FE102=$FE$1,FE102=$FE$2,FE102=$FE$7,FE102=$FE$8),ES4.7,"")</f>
        <v/>
      </c>
      <c r="EB102" s="6" t="str">
        <f>IF(OR(FM102=$FM$1,FM102=$FM$4,EZ102&gt;0),ES4.8,"")</f>
        <v/>
      </c>
      <c r="EC102" s="6" t="str">
        <f>IF(OR(GF102=$GF$2,GF102=$GF$8),ES4.9,"")</f>
        <v/>
      </c>
      <c r="ED102" s="6">
        <f>IF(OR(EO102=$EO$1,EO102=$EO$3),ES4.10,"")</f>
        <v>0.05</v>
      </c>
      <c r="EE102" s="40" t="str">
        <f>IF(OR(AND(FZ102&gt;0,EY102=$EY$1), AND(FZ102&gt;0,EY102=$EY$8)),ES5.1,"")</f>
        <v/>
      </c>
      <c r="EF102" s="6" t="str">
        <f>IF(OR(GE102=$GE$1,GE102=$GE$3,GE102=$GE$7,GE102=$GE$9),ES5.2,"")</f>
        <v/>
      </c>
      <c r="EG102" s="6" t="str">
        <f>IF(OR(EZ102&gt;0,FF102=$FF$2,FF102=$FF$8,FE102=$FE$2,FE102=$FE$8,FI102=$FI$2,FI102=$FI$8,FG102=$FG$2,FG102=$FG$8),ES5.3,"")</f>
        <v/>
      </c>
      <c r="EH102" s="6" t="str">
        <f>IF(OR(FG102=$FG$2,FG102=$FG$8),ES5.4,"")</f>
        <v/>
      </c>
      <c r="EI102" s="6">
        <f>IF(OR(FI102=$FI$1,FI102=$FI$2,FI102=$FI$7,FI102=$FI$8,FY102&gt;0),ES5.5,"")</f>
        <v>0.2</v>
      </c>
      <c r="EJ102" s="6" t="str">
        <f>IF(OR(GC102=$GC$1,GC102=$GC$3),ES5.6,"")</f>
        <v/>
      </c>
      <c r="EK102" s="38">
        <f>IF(OR(GF102="",GF102=$GF$3,GF102=$GF$4,GF102=$GF$5,GF102=$GF$6),ES5.7,"")</f>
        <v>0.1</v>
      </c>
      <c r="EL102" s="104" t="str">
        <f>IF(E102&lt;2010,"N/A",IF(COUNTIF(DH102:EK102,"&lt;1")=30,"5",IF(COUNTIF(DH102:ED102,"&lt;1")=23,"4",IF(COUNTIF(DH102:DT102,"&lt;1")=13,"3",IF(COUNTIF(DH102:DK102,"&lt;1")=4,"2","1")))))</f>
        <v>1</v>
      </c>
      <c r="EM102" s="129">
        <f>IF(EL102="N/A","N/A",IF(EL102="1",SUM(DH102:DK102)+1,IF(EL102="2",SUM(DL102:DT102)+2,IF(EL102="3",SUM(DU102:ED102)+3,IF(EL102="4",SUM(EE102:EK102)+4,5)))))</f>
        <v>1</v>
      </c>
      <c r="EN102" s="1"/>
      <c r="EO102" s="43" t="s">
        <v>0</v>
      </c>
      <c r="EP102" s="1"/>
      <c r="EQ102" s="1"/>
      <c r="ER102" s="43"/>
      <c r="ES102" s="1" t="s">
        <v>32</v>
      </c>
      <c r="ET102" s="1"/>
      <c r="EV102" s="44"/>
      <c r="EW102" s="42" t="s">
        <v>14</v>
      </c>
      <c r="EX102" s="42" t="s">
        <v>1</v>
      </c>
      <c r="FC102" s="44"/>
      <c r="FE102" s="1"/>
      <c r="FH102" s="42" t="s">
        <v>1</v>
      </c>
      <c r="FI102" s="44" t="s">
        <v>8</v>
      </c>
      <c r="FJ102" s="42" t="s">
        <v>19</v>
      </c>
      <c r="FK102" s="1"/>
      <c r="FL102" s="1"/>
      <c r="FM102" s="1"/>
      <c r="FN102" s="1"/>
      <c r="FO102" s="1"/>
      <c r="FT102" s="1"/>
      <c r="FU102" s="1" t="s">
        <v>7</v>
      </c>
      <c r="FX102" s="44" t="s">
        <v>1</v>
      </c>
      <c r="FY102" s="1"/>
      <c r="FZ102" s="44"/>
      <c r="GA102" s="43"/>
      <c r="GB102" s="1"/>
      <c r="GC102" s="44"/>
      <c r="GF102" s="45"/>
      <c r="GG102" s="74"/>
      <c r="GH102" s="42">
        <f>COUNTIF(EO102:GF102,"*")</f>
        <v>9</v>
      </c>
    </row>
    <row r="103" spans="1:190" s="42" customFormat="1" x14ac:dyDescent="0.25">
      <c r="A103" s="42" t="str">
        <f>VLOOKUP(C103,Sheet1!$A$1:$B$65,2,)</f>
        <v>HS</v>
      </c>
      <c r="B103" s="46" t="s">
        <v>385</v>
      </c>
      <c r="C103" s="47" t="s">
        <v>233</v>
      </c>
      <c r="D103" s="47"/>
      <c r="E103" s="60">
        <v>2013</v>
      </c>
      <c r="F103" s="5">
        <f>IF(OR(ER103=$ER$1,ER103=$ER$2,ER103=$ER$3,ER103=$ER$6,ER103=$ER$7,ES103&gt;0,EW103&gt;0,EY103&gt;0,EU103&gt;0,EZ103&gt;0,FD103&gt;0,FF103&gt;0,FG103&gt;0,FI103&gt;0,FE103&gt;0),SM_2.1,"")</f>
        <v>0.2</v>
      </c>
      <c r="G103" s="5">
        <f>IF(OR(EO103=$EO$4,EQ103&gt;0,ER103=$ER$1, ER103=$ER$2,ER103=$ER$3,ER103=$ER$4,ES103&gt;0,EV103&gt;0,EZ103&gt;0,FD103&gt;0,FF103&gt;0,FG103&gt;0,FI103&gt;0,FE103&gt;0),SM_2.2,"")</f>
        <v>0.35</v>
      </c>
      <c r="H103" s="6">
        <f>IF(OR(EO103&gt;0,EP103&gt;0,EQ103&gt;0,ER103=$ER$1,ER103=$ER$2,ER103=$ER$3,ER103=$ER$4,ER103=$ER$6,ER103=$ER$7,ES103&gt;0,ET103&gt;0,EV103&gt;0,EZ103&gt;0,FD103&gt;0,FF103&gt;0,FG103&gt;0,FI103&gt;0,FE103&gt;0),SM_2.3,"")</f>
        <v>0.3</v>
      </c>
      <c r="I103" s="38">
        <f>IF(OR(ER103=$ER$1,ER103=$ER$2,ER103=$ER$3,ER103=$ER$6,ER103=$ER$7,ES103&gt;0,EW103=$EW$2,EW103=$EW$3,EW103=$EW$4,EY103&gt;0,EU103&gt;0,EZ103&gt;0,FD103&gt;0,FF103&gt;0,FG103&gt;0,FI103&gt;0,FE103&gt;0),SM_2.4,"")</f>
        <v>0.15</v>
      </c>
      <c r="J103" s="6" t="str">
        <f>IF(OR(ER103=$ER$3,EW103=$EW$2,EW103=$EW$3,EW103=$EW$4,EY103&gt;0,EU103&gt;0,EZ103&gt;0,FD103&gt;0,FF103&gt;0,FG103&gt;0,FI103&gt;0,FE103&gt;0),SM_3.1,"")</f>
        <v/>
      </c>
      <c r="K103" s="6" t="str">
        <f>IF(OR(EZ103&gt;0,FD103&gt;0,FF103&gt;0,FG103&gt;0,FI103&gt;0,FE103&gt;0),SM_3.2,"")</f>
        <v/>
      </c>
      <c r="L103" s="38" t="str">
        <f>IF(OR(ER103=$ER$1,ER103=$ER$3,ER103=$ER$6,ER103=$ER$7,EV103&gt;0,EW103=$EW$2,EW103=$EW$3,EW103=$EW$4,EY103&gt;0,EU103&gt;0,EZ103&gt;0,FD103&gt;0,FF103&gt;0,FG103&gt;0,FI103&gt;0,FE103&gt;0),SM_3.3,"")</f>
        <v/>
      </c>
      <c r="M103" s="6">
        <f>IF(OR(ES103&gt;0,EU103&gt;1),SM_4.1,"")</f>
        <v>0.2</v>
      </c>
      <c r="N103" s="6" t="str">
        <f>IF(OR(EZ103&gt;0,FD103=$FD$2,FF103=$FF$2,FF103=$FF$4,FF103=$FF$6,FF103=$FF$8,FG103&gt;0,FI103&gt;0,FE103&gt;0),SM_4.2,"")</f>
        <v/>
      </c>
      <c r="O103" s="6" t="str">
        <f>IF(OR(EZ103&gt;0,FD103=$FD$2,FE103=$FE$2,FE103=$FE$4,FE103=$FE$6,FE103=$FE$8,FF103=$FF$2,FF103=$FF$4,FF103=$FF$6,FF103=$FF$8,FG103=$FG$2,FG103=$FG$4,FG103=$FG$6,FG103=$FG$8,FI103=$FI$2,FI103=$FI$4,FI103=$FI$6,FI103=$FI$8),SM_4.3,"")</f>
        <v/>
      </c>
      <c r="P103" s="6" t="str">
        <f>IF(OR(FD103&gt;0,FI103&gt;0),SM_4.4,"")</f>
        <v/>
      </c>
      <c r="Q103" s="38" t="str">
        <f>IF(OR(FQ103=$FQ$2,FQ103=$FQ$1),SM_4.5,"")</f>
        <v/>
      </c>
      <c r="R103" s="6" t="str">
        <f>IF(OR(ET103&gt;0),SM_5.1,"")</f>
        <v/>
      </c>
      <c r="S103" s="6" t="str">
        <f>IF(OR(FB103&gt;0),SM_5.2,"")</f>
        <v/>
      </c>
      <c r="T103" s="6" t="str">
        <f>IF(OR(FR103=$FR$1,FR103=$FR$2),SM_5.3,"")</f>
        <v/>
      </c>
      <c r="U103" s="38" t="str">
        <f>IF(OR(FY103&gt;0),SM_5.4,"")</f>
        <v/>
      </c>
      <c r="V103" s="94" t="str">
        <f>IF(COUNTIF(F103:U103,"&lt;1")=16,"5",IF(COUNTIF(F103:Q103,"&lt;1")=12,"4",IF(COUNTIF(F103:L103,"&lt;1")=7,"3",IF(COUNTIF(F103:I103,"&lt;1")=4,"2","1"))))</f>
        <v>2</v>
      </c>
      <c r="W103" s="129">
        <f>IF(V103="1",SUM(F103:I103)+1,IF(V103="2",SUM(J103:L103)+2,IF(V103="3",SUM(M103:Q103)+3,IF(V103="4",SUM(R103:U103)+4,5))))</f>
        <v>2</v>
      </c>
      <c r="X103" s="5">
        <f>IF(OR(EO103&gt;0,EP103&gt;0,EQ103&gt;0,ER103=$ER$1,ER103=$ER$2,ER103=$ER$3,ER103=$ER$4,ER103=$ER$6,ER103=$ER$7,ER103=$ER$8,ES103&gt;0,ET103&gt;0,EV103&gt;0,EZ103&gt;0,FD103&gt;0,FF103&gt;0,FG103&gt;0,FI103&gt;0,FE103&gt;0),SS_2.1,"")</f>
        <v>0.2</v>
      </c>
      <c r="Y103" s="5">
        <f>IF(OR(EO103=$EO$1,ER103=$ER$1,ER103=$ER$6,ER103=$ER$7,ER103=$ER$8,FJ103&gt;0),SS_2.2,"")</f>
        <v>0.3</v>
      </c>
      <c r="Z103" s="38">
        <f>IF(OR(FJ103&gt;0,FO103&gt;0),SS_2.3,"")</f>
        <v>0.5</v>
      </c>
      <c r="AA103" s="5" t="str">
        <f>IF(OR(FN103&gt;0,FJ103=$FJ$2,FJ103=$FJ$3),SS_3.1,"")</f>
        <v/>
      </c>
      <c r="AB103" s="6" t="str">
        <f>IF(OR(FK103&gt;0),SS_3.2,"")</f>
        <v/>
      </c>
      <c r="AC103" s="38">
        <f>IF(OR(ES103&gt;0,ER103=$ER$1,ER103=$ER$4,ER103=$ER$8,FL103&gt;0),SS_3.3,"")</f>
        <v>0.4</v>
      </c>
      <c r="AD103" s="6" t="str">
        <f>IF(AND(FK103&gt;0,FJ103=$FJ$2,FJ103=$FJ$3),SS_4.1,"")</f>
        <v/>
      </c>
      <c r="AE103" s="6" t="str">
        <f>IF(OR(FJ103=$FJ$2,FJ103=$FJ$3,EZ103&gt;0,FN103&gt;0),SS_4.2,"")</f>
        <v/>
      </c>
      <c r="AF103" s="6" t="str">
        <f>IF(OR(EU103&gt;0,EW103=$EW$2,EW103=$EW$3,EW103=$EW$4,EY103&gt;0,EZ103&gt;0),SS_4.3,"")</f>
        <v/>
      </c>
      <c r="AG103" s="6" t="str">
        <f>IF(OR(FJ103=$FJ$3,FQ103&gt;0,EZ103&gt;0),SS_4.4,"")</f>
        <v/>
      </c>
      <c r="AH103" s="6" t="str">
        <f>IF(OR(FE103&gt;0,FF103&gt;0,FG103&gt;0,FD103&gt;0,EZ103&gt;0,FI103&gt;0),SS_4.5,"")</f>
        <v/>
      </c>
      <c r="AI103" s="38" t="str">
        <f>IF(OR(EV103&gt;0,FZ103&gt;0,FH103&gt;0,FD103&gt;0,FI103&gt;0),SS_4.6,"")</f>
        <v/>
      </c>
      <c r="AJ103" s="5" t="str">
        <f>IF(OR(FK103=$FK$3,FZ103=$FZ$1),SS_5.1,"")</f>
        <v/>
      </c>
      <c r="AK103" s="6" t="str">
        <f>IF(OR(FZ103=$FZ$1,FZ103=$FZ$2,FZ103=$FZ$4,FZ103=$FZ$5,FZ103=$FZ$7),SS_5.2,"")</f>
        <v/>
      </c>
      <c r="AL103" s="6" t="str">
        <f>IF(OR(FZ103=$FZ$4,FY103&gt;0,ER103=$ER$8),SS_5.3,"")</f>
        <v/>
      </c>
      <c r="AM103" s="6" t="str">
        <f>IF(FP103&gt;0,SS_5.4,"")</f>
        <v/>
      </c>
      <c r="AN103" s="94" t="str">
        <f>IF(COUNTIF(X103:AM103,"&lt;1")=16,"5",IF(COUNTIF(X103:AI103,"&lt;1")=12,"4",IF(COUNTIF(X103:AC103,"&lt;1")=6,"3",IF(COUNTIF(X103:Z103,"&lt;1")=3,"2","1"))))</f>
        <v>2</v>
      </c>
      <c r="AO103" s="129">
        <f>IF(AN103="1",SUM(X103:Z103)+1,IF(AN103="2",SUM(AA103:AC103)+2,IF(AN103="3",SUM(AD103:AI103)+3,IF(AN103="4",SUM(AJ103:AM103)+4,5))))</f>
        <v>2.4</v>
      </c>
      <c r="AP103" s="5">
        <f>IF(OR(ES103&gt;0,ER103=$ER$1,EO103&gt;0,EP103&gt;0,EQ103&gt;0,EU103&gt;0,EV103&gt;0,FV103&gt;0,FD103&gt;0),CM2.1,"")</f>
        <v>0.25</v>
      </c>
      <c r="AQ103" s="6">
        <f>IF(OR(ES103&gt;0,ER103=$ER$1,ER103=$ER$5,ER103=$ER$3,ER103=$ER$8,ER103=$ER$9,FS103=$FS$3,FS103=$FS$4),CM2.2,"")</f>
        <v>0.25</v>
      </c>
      <c r="AR103" s="6">
        <f>IF(OR(ES103&gt;0,ER103&gt;0,FV103&gt;0),CM2.3,"")</f>
        <v>0.25</v>
      </c>
      <c r="AS103" s="38">
        <f>IF(OR(ES103&gt;0,ER103=$ER$1,ER103=$ER$3,ER103=$ER$8,ER103=$ER$9,FT103&gt;0),CM2.4,"")</f>
        <v>0.25</v>
      </c>
      <c r="AT103" s="6" t="str">
        <f>IF(OR(FS103&gt;0),CM3.1,"")</f>
        <v/>
      </c>
      <c r="AU103" s="6" t="str">
        <f>IF(ER103=$ER$9,CM3.2,"")</f>
        <v/>
      </c>
      <c r="AV103" s="6" t="str">
        <f>IF(OR(FS103=$FS$3,FS103=$FS$4),CM3.3,"")</f>
        <v/>
      </c>
      <c r="AW103" s="6" t="str">
        <f>IF(OR(FQ103=$FQ$1,FQ103=$FQ$4,FR103=$FR$1,FR103=$FR$4),CM3.4,"")</f>
        <v/>
      </c>
      <c r="AX103" s="38" t="str">
        <f>IF(OR(FZ103=$FZ$1,FZ103=$FZ$2,FT103=$FT$3,FT103=$FT$2),CM3.5,"")</f>
        <v/>
      </c>
      <c r="AY103" s="6" t="str">
        <f>IF(OR(FS103&gt;0),CM4.1,"")</f>
        <v/>
      </c>
      <c r="AZ103" s="6" t="str">
        <f>IF(OR(FV103=$FV$2),CM4.2,"")</f>
        <v/>
      </c>
      <c r="BA103" s="38" t="str">
        <f>IF(OR(FZ103&gt;0,FT103=$FT$3),CM4.3,"")</f>
        <v/>
      </c>
      <c r="BB103" s="6" t="str">
        <f>IF(OR(FT103=$FT$3,FV103=$FV$3),CM5.1,"")</f>
        <v/>
      </c>
      <c r="BC103" s="6" t="str">
        <f>IF(OR(AND(FX103&gt;0,FQ103=$FQ$4), AND(FX103&gt;0,FQ103=$FQ$1)),CM5.2,"")</f>
        <v/>
      </c>
      <c r="BD103" s="6" t="str">
        <f>IF(OR(FZ103&gt;0),CM5.3,"")</f>
        <v/>
      </c>
      <c r="BE103" s="38" t="str">
        <f>IF(FU103=$FU$2,CM5.4,"")</f>
        <v/>
      </c>
      <c r="BF103" s="94" t="str">
        <f>IF(COUNTIF(AP103:BE103,"&lt;1")=16,"5",IF(COUNTIF(AP103:BA103,"&lt;1")=12,"4",IF(COUNTIF(AP103:AX103,"&lt;1")=9,"3",IF(COUNTIF(AP103:AS103,"&lt;1")=4,"2","1"))))</f>
        <v>2</v>
      </c>
      <c r="BG103" s="129">
        <f>IF(BF103="1",SUM(AP103:AS103)+1,IF(BF103="2",SUM(AT103:AX103)+2,IF(BF103="3",SUM(AY103:BA103)+3,IF(BF103="4",SUM(BB103:BE103)+4,5))))</f>
        <v>2</v>
      </c>
      <c r="BH103" s="5">
        <f>IF(OR(ER103=$ER$1,ER103=$ER$6,ER103=$ER$7,ER103=$ER$9,ES103&gt;0,EX103&gt;0,FD103&gt;0,FZ103&gt;0,EW103&gt;0,EY103&gt;0,EZ103&gt;0,EV103&gt;0,EU103&gt;0,FE103&gt;0,FF103&gt;0,FG103&gt;0,FI103&gt;0),SRM2.1,"")</f>
        <v>0.4</v>
      </c>
      <c r="BI103" s="5">
        <f>IF(OR(FD103&gt;0,FZ103&gt;0,ER103=$ER$7,EW103&gt;0,EX103&gt;0,EY103&gt;0,EZ103&gt;0,FE103&gt;0,FF103&gt;0,FG103&gt;0,FI103&gt;0),SRM2.2,"")</f>
        <v>0.4</v>
      </c>
      <c r="BJ103" s="6" t="str">
        <f>IF(OR(FX103&gt;0,FZ103&gt;0),SRM2.3,"")</f>
        <v/>
      </c>
      <c r="BK103" s="6" t="str">
        <f>IF(OR(FF103&gt;0,FD103&gt;0,FE103&gt;0,FZ103&gt;0,FG103&gt;0,FI103&gt;0),SRM2.4,"")</f>
        <v/>
      </c>
      <c r="BL103" s="39" t="str">
        <f>IF(OR(FD103&gt;0,FZ103&gt;0,ER103=$ER$7,FE103&gt;0,FF103&gt;0,FG103&gt;0,FI103&gt;0,FP103&gt;0),SRM3.1,"")</f>
        <v/>
      </c>
      <c r="BM103" s="6">
        <f>IF(OR(FD103&gt;0,FZ103&gt;0,ER103=$ER$7,EW103=$EW$2,EW103=$EW$3,EW103=$EW$4,EX103&gt;0,EY103&gt;0,EZ103&gt;0,FE103&gt;0,FF103&gt;0,FG103&gt;0,FI103&gt;0),SRM3.2,"")</f>
        <v>0.5</v>
      </c>
      <c r="BN103" s="6" t="str">
        <f>IF(OR(FP103&gt;0,FZ103&gt;0),SRM3.3,"")</f>
        <v/>
      </c>
      <c r="BO103" s="40" t="str">
        <f>IF(OR(FZ103&gt;1),SRM4.1,"")</f>
        <v/>
      </c>
      <c r="BP103" s="6" t="str">
        <f>IF(OR(ER103=$ER$8,ER103=$ER$9,EV103&gt;0,FQ103&gt;0,FR103&gt;0),SRM4.2,"")</f>
        <v/>
      </c>
      <c r="BQ103" s="6" t="str">
        <f>IF(OR(FW103&gt;0),SRM4.3,"")</f>
        <v/>
      </c>
      <c r="BR103" s="40" t="str">
        <f>IF(OR(GD103&gt;0,GE103&gt;0),SRM5.1,"")</f>
        <v/>
      </c>
      <c r="BS103" s="6" t="str">
        <f>IF(OR(ER103=$ER$8,ER103=$ER$9,FZ103&gt;0),SRM5.2,"")</f>
        <v/>
      </c>
      <c r="BT103" s="6" t="str">
        <f>IF(OR(ER103=$ER$8,ER103=$ER$9,FY103&gt;0,FZ103&gt;0),SRM5.3,"")</f>
        <v/>
      </c>
      <c r="BU103" s="94" t="str">
        <f>IF(COUNTIF(BH103:BT103,"&lt;1")=13,"5",IF(COUNTIF(BH103:BQ103,"&lt;1")=10,"4",IF(COUNTIF(BH103:BN103,"&lt;1")=7,"3",IF(COUNTIF(BH103:BK103,"&lt;1")=4,"2","1"))))</f>
        <v>1</v>
      </c>
      <c r="BV103" s="129">
        <f>IF(BU103="1",SUM(BH103:BK103)+1,IF(BU103="2",SUM(BL103:BN103)+2,IF(BU103="3",SUM(BO103:BQ103)+3,IF(BU103="4",SUM(BR103:BT103)+4,5))))</f>
        <v>1.8</v>
      </c>
      <c r="BW103" s="41" t="str">
        <f>IF(OR(EY103=$EY$1,EY103=$EY$4,EY103=$EY$5,EY103=$EY$6,EY103=$EY$7,EZ103&gt;0,FF103=$FF$1,FF103=$FF$2,FF103=$FF$5,FF103=$FF$6,FG103=$FG$1,FG103=$FG$2,FG103=$FG$5,FG103=$FG$6),LHR2.1,"")</f>
        <v/>
      </c>
      <c r="BX103" s="6" t="str">
        <f>IF(OR(FB103=$FB$1,FB103=$FB$2,FB103=$FB$5,FB103=$FB$6,EZ103&gt;0),LHR2.2,"")</f>
        <v/>
      </c>
      <c r="BY103" s="6" t="str">
        <f>IF(OR(EY103=$EY$1,EY103=$EY$4,EY103=$EY$5,EY103=$EY$6,EY103=$EY$7,EZ103&gt;0,FF103=$FF$1,FF103=$FF$2,FF103=$FF$5,FF103=$FF$6,FG103=$FG$1,FG103=$FG$2,FG103=$FG$5,FG103=$FG$6),LHR2.3,"")</f>
        <v/>
      </c>
      <c r="BZ103" s="6" t="str">
        <f>IF(OR(EY103=$EY$1,EY103=$EY$4,EY103=$EY$5,EY103=$EY$6,EY103=$EY$7,EZ103&gt;0,FF103=$FF$1,FF103=$FF$2,FF103=$FF$5,FF103=$FF$6,FG103=$FG$1,FG103=$FG$2,FG103=$FG$5,FG103=$FG$6),LHR2.4,"")</f>
        <v/>
      </c>
      <c r="CA103" s="40" t="str">
        <f>IF(OR(EY103=$EY$1,EY103=$EY$5,EY103=$EY$6,EY103=$EY$7,EZ103&gt;0,FF103=$FF$1,FF103=$FF$2,FF103=$FF$5,FF103=$FF$6,FG103=$FG$1,FG103=$FG$2,FG103=$FG$5,FG103=$FG$6),LHR3.1,"")</f>
        <v/>
      </c>
      <c r="CB103" s="6" t="str">
        <f>IF(OR(FB103=$FB$1,FB103=$FB$5,EZ103&gt;0),LHR3.2,"")</f>
        <v/>
      </c>
      <c r="CC103" s="6" t="str">
        <f>IF(OR(FB103=$FB$1,FB103=$FB$2,FB103=$FB$5,FB103=$FB$6,EZ103&gt;0),LHR3.3,"")</f>
        <v/>
      </c>
      <c r="CD103" s="6" t="str">
        <f>IF(OR(EZ103&gt;0,GA103=$GA$1,FF103=$FF$5,FF103=$FF$6,FF103=$FF$1,FF103=$FF$2,GA103=$GA$2,GA103=$GA$3,GA103=$GA$4),LHR3.4,"")</f>
        <v/>
      </c>
      <c r="CE103" s="6" t="str">
        <f>IF(OR(EZ103&gt;0,GB103=$GB$1,FG103=$FG$5,FG103=$FG$6,FG103=$FG$1,FG103=$FG$2,GB103=$GB$2,GB103=$GB$3,GB103=$GB$4),LHR3.5,"")</f>
        <v/>
      </c>
      <c r="CF103" s="6" t="str">
        <f>IF(OR(EY103=$EY$1,EY103=$EY$4,EY103=$EY$5,EY103=$EY$6,EY103=$EY$7,EZ103&gt;0),LHR3.6,"")</f>
        <v/>
      </c>
      <c r="CG103" s="6" t="str">
        <f>IF(OR(EZ103&gt;0,FC103=$FC$1,FC103=$FC$2,FC103=$FC$3,FC103=$FC$4),LHR3.7,"")</f>
        <v/>
      </c>
      <c r="CH103" s="6" t="str">
        <f>IF(OR(GD103=$GD$1,GD103=$GD$3,EZ103&gt;0),LHR3.8,"")</f>
        <v/>
      </c>
      <c r="CI103" s="6" t="str">
        <f>IF(OR(EZ103&gt;0,FF103=$FF$2,FF103=$FF$6,FE103=$FE$2,FE103=$FE$6,FI103=$FI$2,FI103=$FI$6,FG103=$FG$2,FG103=$FG$6),LHR3.9,"")</f>
        <v/>
      </c>
      <c r="CJ103" s="6" t="str">
        <f>IF(OR(EZ103&gt;0,FA103&gt;0),LHR3.10,"")</f>
        <v/>
      </c>
      <c r="CK103" s="40" t="str">
        <f>IF(OR(EY103=$EY$1,EY103=$EY$6,EY103=$EY$7,EZ103&gt;0,FF103=$FF$1,FF103=$FF$2,FF103=$FF$5,FF103=$FF$6,FG103=$FG$1,FG103=$FG$2,FG103=$FG$5,FG103=$FG$6),LHR4.1,"")</f>
        <v/>
      </c>
      <c r="CL103" s="6" t="str">
        <f>IF(OR(FB103=$FB$1,FB103=$FB$5,EZ103&gt;0),LHR4.2,"")</f>
        <v/>
      </c>
      <c r="CM103" s="6" t="str">
        <f>IF(OR(EZ103&gt;0,GA103=$GA$2,GA103=$GA$4),LHR4.3,"")</f>
        <v/>
      </c>
      <c r="CN103" s="6" t="str">
        <f>IF(OR(EZ103&gt;0,GB103=$GB$2,GB103=$GB$4),LHR4.4,"")</f>
        <v/>
      </c>
      <c r="CO103" s="6" t="str">
        <f>IF(OR(EZ103&gt;0,FC103=$FC$1,FC103=$FC$3,FC103=$FC$4),LHR4.5,"")</f>
        <v/>
      </c>
      <c r="CP103" s="6" t="str">
        <f>IF(OR(GE103=$GE$1,GE103=$GE$2,GE103=$GE$4,GE103=$GE$5),LHR4.6,"")</f>
        <v/>
      </c>
      <c r="CQ103" s="6" t="str">
        <f>IF(OR(EZ103&gt;0,FF103=$FF$2,FF103=$FF$6,FE103=$FE$2,FE103=$FE$6,FI103=$FI$2,FI103=$FI$6,FG103=$FG$2,FG103=$FG$6),LHR4.7,"")</f>
        <v/>
      </c>
      <c r="CR103" s="6" t="str">
        <f>IF(OR(EZ103&gt;0,FG103=$FG$1,FG103=$FG$2,FG103=$FG$5,FG103=$FG$6),LHR4.8,"")</f>
        <v/>
      </c>
      <c r="CS103" s="6" t="str">
        <f>IF(OR(FE103=$FE$1,FE103=$FE$2,FE103=$FE$5,FE103=$FE$6),LHR4.9,"")</f>
        <v/>
      </c>
      <c r="CT103" s="6" t="str">
        <f>IF(OR(FM103=$FM$1,FM103=$FM$3,EZ103&gt;0),LHR4.10,"")</f>
        <v/>
      </c>
      <c r="CU103" s="6" t="str">
        <f>IF(OR(GF103=$GF$2,GF103=$GF$6),LHR4.11,"")</f>
        <v/>
      </c>
      <c r="CV103" s="6" t="str">
        <f>IF(OR(EO103=$EO$1,EO103=$EO$3),LHR4.12,"")</f>
        <v/>
      </c>
      <c r="CW103" s="40" t="str">
        <f>IF(OR(EY103=$EY$1,EY103=$EY$7,EZ103&gt;0,FF103=$FF$1,FF103=$FF$2,FF103=$FF$5,FF103=$FF$6,FG103=$FG$1,FG103=$FG$2,FG103=$FG$5,FG103=$FG$6),LHR5.1,"")</f>
        <v/>
      </c>
      <c r="CX103" s="6" t="str">
        <f>IF(AND(FZ103&gt;0,OR(EY103=$EY$1,EY103=$EY$4,EY103=$EY$5,EY103=$EY$6,EY103=$EY$7)),LHR5.2,"")</f>
        <v/>
      </c>
      <c r="CY103" s="6" t="str">
        <f>IF(OR(EZ103&gt;0,FC103=$FC$1,FC103=$FC$4),LHR5.3,"")</f>
        <v/>
      </c>
      <c r="CZ103" s="6" t="str">
        <f>IF(OR(GE103=$GE$1,GE103=$GE$3,GE103=$GE$4,GE103=$GE$6),LHR5.4,"")</f>
        <v/>
      </c>
      <c r="DA103" s="6" t="str">
        <f>IF(OR(EZ103&gt;0,FF103=$FF$2,FF103=$FF$6,FE103=$FE$2,FE103=$FE$6,FI103=$FI$2,FI103=$FI$6,FG103=$FG$2,FG103=$FG$6),LHR5.5,"")</f>
        <v/>
      </c>
      <c r="DB103" s="6" t="str">
        <f>IF(OR(FG103=$FG$2,FG103=$FG$6),LHR5.6,"")</f>
        <v/>
      </c>
      <c r="DC103" s="6" t="str">
        <f>IF(OR(FI103=$FI$1,FI103=$FI$2,FI103=$FI$5,FI103=$FI$6,FY103&gt;0),LHR5.7,"")</f>
        <v/>
      </c>
      <c r="DD103" s="6" t="str">
        <f>IF(OR(GC103=$GC$1,GC103=$GC$2),LHR5.8,"")</f>
        <v/>
      </c>
      <c r="DE103" s="38">
        <f>IF(OR(GF103="",GF103=$GF$3,GF103=$GF$4,GF103=$GF$7,GF103=$GF$8),LHR5.9,"")</f>
        <v>0.05</v>
      </c>
      <c r="DF103" s="7" t="str">
        <f>IF(E103&lt;2009,"N/A",IF(COUNTIF(BW103:DE103,"&lt;1")=35,"5",IF(COUNTIF(BW103:CV103,"&lt;1")=26,"4",IF(COUNTIF(BW103:CJ103,"&lt;1")=14,"3",IF(COUNTIF(BW103:BZ103,"&lt;1")=4,"2","1")))))</f>
        <v>1</v>
      </c>
      <c r="DG103" s="129">
        <f>IF(DF103="N/A","N/A",IF(DF103="1",SUM(BW103:BZ103)+1,IF(DF103="2",SUM(CA103:CJ103)+2,IF(DF103="3",SUM(CK103:CV103)+3,IF(DF103="4",SUM(CW103:DE103)+4,5)))))</f>
        <v>1</v>
      </c>
      <c r="DH103" s="41" t="str">
        <f>IF(OR(EY103=$EY$1,EY103=$EY$8,EZ103&gt;0,FF103=$FF$1,FF103=$FF$2,FF103=$FF$7,FF103=$FF$8,FG103=$FG$1,FG103=$FG$2,FG103=$FG$7,FG103=$FG$8),ES2.1,"")</f>
        <v/>
      </c>
      <c r="DI103" s="6" t="str">
        <f>IF(OR(FB103=$FB$1,FB103=$FB$2,FB103=$FB$7,FB103=$FB$8,EZ103&gt;0),ES2.2,"")</f>
        <v/>
      </c>
      <c r="DJ103" s="6" t="str">
        <f>IF(OR(EY103=$EY$1,EY103=$EY$8,EZ103&gt;0,FF103=$FF$1,FF103=$FF$2,FF103=$FF$7,FF103=$FF$8,FG103=$FG$1,FG103=$FG$2,FG103=$FG$7,FG103=$FG$8),ES2.3,"")</f>
        <v/>
      </c>
      <c r="DK103" s="6" t="str">
        <f>IF(OR(EY103=$EY$1,EY103=$EY$8,EZ103&gt;0,FF103=$FF$1,FF103=$FF$2,FF103=$FF$7,FF103=$FF$8,FG103=$FG$1,FG103=$FG$2,FG103=$FG$7,FG103=$FG$8),ES2.4,"")</f>
        <v/>
      </c>
      <c r="DL103" s="40" t="str">
        <f>IF(OR(FB103=$FB$1,FB103=$FB$7,EZ103&gt;0),ES3.1,"")</f>
        <v/>
      </c>
      <c r="DM103" s="6" t="str">
        <f>IF(OR(FB103=$FB$1,FB103=$FB$2,FB103=$FB$7,FB103=$FB$8,EZ103&gt;0),ES3.2,"")</f>
        <v/>
      </c>
      <c r="DN103" s="6" t="str">
        <f>IF(OR(EZ103&gt;0,FF103=$FF$1,FF103=$FF$2,FF103=$FF$7,FF103=$FF$8,GA103=$GA$1,GA103=$GA$2,GA103=$GA$5,GA103=$GA$6),ES3.3,"")</f>
        <v/>
      </c>
      <c r="DO103" s="6" t="str">
        <f>IF(OR(EZ103&gt;0,FG103=$FG$1,FG103=$FG$2,FG103=$FG$7,FG103=$FG$8,GB103=$GB$1,GB103=$GB$2,GB103=$GB$5,GB103=$GB$6),ES3.4,"")</f>
        <v/>
      </c>
      <c r="DP103" s="6" t="str">
        <f>IF(OR(EY103=$EY$1,EY103=$EY$8,EZ103&gt;0),ES3.5,"")</f>
        <v/>
      </c>
      <c r="DQ103" s="6" t="str">
        <f>IF(OR(EZ103&gt;0,FC103=$FC$1,FC103=$FC$5),ES3.6,"")</f>
        <v/>
      </c>
      <c r="DR103" s="6" t="str">
        <f>IF(OR(GD103=$GD$1,GD103=$GD$4,EZ103&gt;0),ES3.7,"")</f>
        <v/>
      </c>
      <c r="DS103" s="6" t="str">
        <f>IF(OR(EZ103&gt;0,FF103=$FF$2,FF103=$FF$8,FE103=$FE$2,FE103=$FE$8,FI103=$FI$2,FI103=$FI$8,FG103=$FG$2,FG103=$FG$8),ES3.8,"")</f>
        <v/>
      </c>
      <c r="DT103" s="6" t="str">
        <f>IF(OR(EZ103&gt;0),ES3.9,"")</f>
        <v/>
      </c>
      <c r="DU103" s="40" t="str">
        <f>IF(OR(FB103=$FB$1,FB103=$FB$7,EZ103&gt;0),ES4.1,"")</f>
        <v/>
      </c>
      <c r="DV103" s="6" t="str">
        <f>IF(OR(EZ103&gt;0,GA103=$GA$2,GA103=$GA$6),ES4.2,"")</f>
        <v/>
      </c>
      <c r="DW103" s="6" t="str">
        <f>IF(OR(EZ103&gt;0,GB103=$GB$2,GB103=$GB$6),ES4.3,"")</f>
        <v/>
      </c>
      <c r="DX103" s="6" t="str">
        <f>IF(OR(GE103=$GE$1,GE103=$GE$2,GE103=$GE$7,GE103=$GE$8),ES4.4,"")</f>
        <v/>
      </c>
      <c r="DY103" s="6" t="str">
        <f>IF(OR(EZ103&gt;0,FF103=$FF$2,FF103=$FF$8,FE103=$FE$2,FE103=$FE$8,FI103=$FI$2,FI103=$FI$8,FG103=$FG$2,FG103=$FG$8),ES4.5,"")</f>
        <v/>
      </c>
      <c r="DZ103" s="6" t="str">
        <f>IF(OR(EZ103&gt;0,FG103=$FG$1,FG103=$FG$2,FG103=$FG$7,FG103=$FG$8),ES4.6,"")</f>
        <v/>
      </c>
      <c r="EA103" s="6" t="str">
        <f>IF(OR(FE103=$FE$1,FE103=$FE$2,FE103=$FE$7,FE103=$FE$8),ES4.7,"")</f>
        <v/>
      </c>
      <c r="EB103" s="6" t="str">
        <f>IF(OR(FM103=$FM$1,FM103=$FM$4,EZ103&gt;0),ES4.8,"")</f>
        <v/>
      </c>
      <c r="EC103" s="6" t="str">
        <f>IF(OR(GF103=$GF$2,GF103=$GF$8),ES4.9,"")</f>
        <v/>
      </c>
      <c r="ED103" s="6" t="str">
        <f>IF(OR(EO103=$EO$1,EO103=$EO$3),ES4.10,"")</f>
        <v/>
      </c>
      <c r="EE103" s="40" t="str">
        <f>IF(OR(AND(FZ103&gt;0,EY103=$EY$1), AND(FZ103&gt;0,EY103=$EY$8)),ES5.1,"")</f>
        <v/>
      </c>
      <c r="EF103" s="6" t="str">
        <f>IF(OR(GE103=$GE$1,GE103=$GE$3,GE103=$GE$7,GE103=$GE$9),ES5.2,"")</f>
        <v/>
      </c>
      <c r="EG103" s="6" t="str">
        <f>IF(OR(EZ103&gt;0,FF103=$FF$2,FF103=$FF$8,FE103=$FE$2,FE103=$FE$8,FI103=$FI$2,FI103=$FI$8,FG103=$FG$2,FG103=$FG$8),ES5.3,"")</f>
        <v/>
      </c>
      <c r="EH103" s="6" t="str">
        <f>IF(OR(FG103=$FG$2,FG103=$FG$8),ES5.4,"")</f>
        <v/>
      </c>
      <c r="EI103" s="6" t="str">
        <f>IF(OR(FI103=$FI$1,FI103=$FI$2,FI103=$FI$7,FI103=$FI$8,FY103&gt;0),ES5.5,"")</f>
        <v/>
      </c>
      <c r="EJ103" s="6" t="str">
        <f>IF(OR(GC103=$GC$1,GC103=$GC$3),ES5.6,"")</f>
        <v/>
      </c>
      <c r="EK103" s="38">
        <f>IF(OR(GF103="",GF103=$GF$3,GF103=$GF$4,GF103=$GF$5,GF103=$GF$6),ES5.7,"")</f>
        <v>0.1</v>
      </c>
      <c r="EL103" s="104" t="str">
        <f>IF(E103&lt;2010,"N/A",IF(COUNTIF(DH103:EK103,"&lt;1")=30,"5",IF(COUNTIF(DH103:ED103,"&lt;1")=23,"4",IF(COUNTIF(DH103:DT103,"&lt;1")=13,"3",IF(COUNTIF(DH103:DK103,"&lt;1")=4,"2","1")))))</f>
        <v>1</v>
      </c>
      <c r="EM103" s="129">
        <f>IF(EL103="N/A","N/A",IF(EL103="1",SUM(DH103:DK103)+1,IF(EL103="2",SUM(DL103:DT103)+2,IF(EL103="3",SUM(DU103:ED103)+3,IF(EL103="4",SUM(EE103:EK103)+4,5)))))</f>
        <v>1</v>
      </c>
      <c r="EN103" s="1"/>
      <c r="EO103" s="43"/>
      <c r="EP103" s="1"/>
      <c r="EQ103" s="1"/>
      <c r="ER103" s="43"/>
      <c r="ES103" s="1" t="s">
        <v>32</v>
      </c>
      <c r="ET103" s="1"/>
      <c r="EV103" s="44"/>
      <c r="EX103" s="42" t="s">
        <v>1</v>
      </c>
      <c r="FC103" s="44"/>
      <c r="FE103" s="1"/>
      <c r="FI103" s="44"/>
      <c r="FJ103" s="42" t="s">
        <v>9</v>
      </c>
      <c r="FK103" s="1"/>
      <c r="FL103" s="1"/>
      <c r="FM103" s="1"/>
      <c r="FN103" s="1"/>
      <c r="FO103" s="1"/>
      <c r="FT103" s="1"/>
      <c r="FU103" s="1" t="s">
        <v>7</v>
      </c>
      <c r="FX103" s="44"/>
      <c r="FY103" s="1"/>
      <c r="FZ103" s="44"/>
      <c r="GA103" s="43"/>
      <c r="GB103" s="1"/>
      <c r="GC103" s="44"/>
      <c r="GF103" s="45"/>
      <c r="GG103" s="74"/>
      <c r="GH103" s="42">
        <f>COUNTIF(EO103:GF103,"*")</f>
        <v>4</v>
      </c>
    </row>
    <row r="104" spans="1:190" s="42" customFormat="1" x14ac:dyDescent="0.25">
      <c r="A104" s="42" t="str">
        <f>VLOOKUP(C104,Sheet1!$A$1:$B$65,2,)</f>
        <v>HS</v>
      </c>
      <c r="B104" s="46" t="s">
        <v>389</v>
      </c>
      <c r="C104" s="47" t="s">
        <v>390</v>
      </c>
      <c r="D104" s="47"/>
      <c r="E104" s="60">
        <v>2013</v>
      </c>
      <c r="F104" s="5">
        <f>IF(OR(ER104=$ER$1,ER104=$ER$2,ER104=$ER$3,ER104=$ER$6,ER104=$ER$7,ES104&gt;0,EW104&gt;0,EY104&gt;0,EU104&gt;0,EZ104&gt;0,FD104&gt;0,FF104&gt;0,FG104&gt;0,FI104&gt;0,FE104&gt;0),SM_2.1,"")</f>
        <v>0.2</v>
      </c>
      <c r="G104" s="5">
        <f>IF(OR(EO104=$EO$4,EQ104&gt;0,ER104=$ER$1, ER104=$ER$2,ER104=$ER$3,ER104=$ER$4,ES104&gt;0,EV104&gt;0,EZ104&gt;0,FD104&gt;0,FF104&gt;0,FG104&gt;0,FI104&gt;0,FE104&gt;0),SM_2.2,"")</f>
        <v>0.35</v>
      </c>
      <c r="H104" s="6">
        <f>IF(OR(EO104&gt;0,EP104&gt;0,EQ104&gt;0,ER104=$ER$1,ER104=$ER$2,ER104=$ER$3,ER104=$ER$4,ER104=$ER$6,ER104=$ER$7,ES104&gt;0,ET104&gt;0,EV104&gt;0,EZ104&gt;0,FD104&gt;0,FF104&gt;0,FG104&gt;0,FI104&gt;0,FE104&gt;0),SM_2.3,"")</f>
        <v>0.3</v>
      </c>
      <c r="I104" s="38">
        <f>IF(OR(ER104=$ER$1,ER104=$ER$2,ER104=$ER$3,ER104=$ER$6,ER104=$ER$7,ES104&gt;0,EW104=$EW$2,EW104=$EW$3,EW104=$EW$4,EY104&gt;0,EU104&gt;0,EZ104&gt;0,FD104&gt;0,FF104&gt;0,FG104&gt;0,FI104&gt;0,FE104&gt;0),SM_2.4,"")</f>
        <v>0.15</v>
      </c>
      <c r="J104" s="6" t="str">
        <f>IF(OR(ER104=$ER$3,EW104=$EW$2,EW104=$EW$3,EW104=$EW$4,EY104&gt;0,EU104&gt;0,EZ104&gt;0,FD104&gt;0,FF104&gt;0,FG104&gt;0,FI104&gt;0,FE104&gt;0),SM_3.1,"")</f>
        <v/>
      </c>
      <c r="K104" s="6" t="str">
        <f>IF(OR(EZ104&gt;0,FD104&gt;0,FF104&gt;0,FG104&gt;0,FI104&gt;0,FE104&gt;0),SM_3.2,"")</f>
        <v/>
      </c>
      <c r="L104" s="38" t="str">
        <f>IF(OR(ER104=$ER$1,ER104=$ER$3,ER104=$ER$6,ER104=$ER$7,EV104&gt;0,EW104=$EW$2,EW104=$EW$3,EW104=$EW$4,EY104&gt;0,EU104&gt;0,EZ104&gt;0,FD104&gt;0,FF104&gt;0,FG104&gt;0,FI104&gt;0,FE104&gt;0),SM_3.3,"")</f>
        <v/>
      </c>
      <c r="M104" s="6">
        <f>IF(OR(ES104&gt;0,EU104&gt;1),SM_4.1,"")</f>
        <v>0.2</v>
      </c>
      <c r="N104" s="6" t="str">
        <f>IF(OR(EZ104&gt;0,FD104=$FD$2,FF104=$FF$2,FF104=$FF$4,FF104=$FF$6,FF104=$FF$8,FG104&gt;0,FI104&gt;0,FE104&gt;0),SM_4.2,"")</f>
        <v/>
      </c>
      <c r="O104" s="6" t="str">
        <f>IF(OR(EZ104&gt;0,FD104=$FD$2,FE104=$FE$2,FE104=$FE$4,FE104=$FE$6,FE104=$FE$8,FF104=$FF$2,FF104=$FF$4,FF104=$FF$6,FF104=$FF$8,FG104=$FG$2,FG104=$FG$4,FG104=$FG$6,FG104=$FG$8,FI104=$FI$2,FI104=$FI$4,FI104=$FI$6,FI104=$FI$8),SM_4.3,"")</f>
        <v/>
      </c>
      <c r="P104" s="6" t="str">
        <f>IF(OR(FD104&gt;0,FI104&gt;0),SM_4.4,"")</f>
        <v/>
      </c>
      <c r="Q104" s="38" t="str">
        <f>IF(OR(FQ104=$FQ$2,FQ104=$FQ$1),SM_4.5,"")</f>
        <v/>
      </c>
      <c r="R104" s="6" t="str">
        <f>IF(OR(ET104&gt;0),SM_5.1,"")</f>
        <v/>
      </c>
      <c r="S104" s="6" t="str">
        <f>IF(OR(FB104&gt;0),SM_5.2,"")</f>
        <v/>
      </c>
      <c r="T104" s="6" t="str">
        <f>IF(OR(FR104=$FR$1,FR104=$FR$2),SM_5.3,"")</f>
        <v/>
      </c>
      <c r="U104" s="38" t="str">
        <f>IF(OR(FY104&gt;0),SM_5.4,"")</f>
        <v/>
      </c>
      <c r="V104" s="94" t="str">
        <f>IF(COUNTIF(F104:U104,"&lt;1")=16,"5",IF(COUNTIF(F104:Q104,"&lt;1")=12,"4",IF(COUNTIF(F104:L104,"&lt;1")=7,"3",IF(COUNTIF(F104:I104,"&lt;1")=4,"2","1"))))</f>
        <v>2</v>
      </c>
      <c r="W104" s="129">
        <f>IF(V104="1",SUM(F104:I104)+1,IF(V104="2",SUM(J104:L104)+2,IF(V104="3",SUM(M104:Q104)+3,IF(V104="4",SUM(R104:U104)+4,5))))</f>
        <v>2</v>
      </c>
      <c r="X104" s="5">
        <f>IF(OR(EO104&gt;0,EP104&gt;0,EQ104&gt;0,ER104=$ER$1,ER104=$ER$2,ER104=$ER$3,ER104=$ER$4,ER104=$ER$6,ER104=$ER$7,ER104=$ER$8,ES104&gt;0,ET104&gt;0,EV104&gt;0,EZ104&gt;0,FD104&gt;0,FF104&gt;0,FG104&gt;0,FI104&gt;0,FE104&gt;0),SS_2.1,"")</f>
        <v>0.2</v>
      </c>
      <c r="Y104" s="5">
        <f>IF(OR(EO104=$EO$1,ER104=$ER$1,ER104=$ER$6,ER104=$ER$7,ER104=$ER$8,FJ104&gt;0),SS_2.2,"")</f>
        <v>0.3</v>
      </c>
      <c r="Z104" s="38">
        <f>IF(OR(FJ104&gt;0,FO104&gt;0),SS_2.3,"")</f>
        <v>0.5</v>
      </c>
      <c r="AA104" s="5">
        <f>IF(OR(FN104&gt;0,FJ104=$FJ$2,FJ104=$FJ$3),SS_3.1,"")</f>
        <v>0.2</v>
      </c>
      <c r="AB104" s="6" t="str">
        <f>IF(OR(FK104&gt;0),SS_3.2,"")</f>
        <v/>
      </c>
      <c r="AC104" s="38">
        <f>IF(OR(ES104&gt;0,ER104=$ER$1,ER104=$ER$4,ER104=$ER$8,FL104&gt;0),SS_3.3,"")</f>
        <v>0.4</v>
      </c>
      <c r="AD104" s="6" t="str">
        <f>IF(AND(FK104&gt;0,FJ104=$FJ$2,FJ104=$FJ$3),SS_4.1,"")</f>
        <v/>
      </c>
      <c r="AE104" s="6">
        <f>IF(OR(FJ104=$FJ$2,FJ104=$FJ$3,EZ104&gt;0,FN104&gt;0),SS_4.2,"")</f>
        <v>0.2</v>
      </c>
      <c r="AF104" s="6" t="str">
        <f>IF(OR(EU104&gt;0,EW104=$EW$2,EW104=$EW$3,EW104=$EW$4,EY104&gt;0,EZ104&gt;0),SS_4.3,"")</f>
        <v/>
      </c>
      <c r="AG104" s="6" t="str">
        <f>IF(OR(FJ104=$FJ$3,FQ104&gt;0,EZ104&gt;0),SS_4.4,"")</f>
        <v/>
      </c>
      <c r="AH104" s="6" t="str">
        <f>IF(OR(FE104&gt;0,FF104&gt;0,FG104&gt;0,FD104&gt;0,EZ104&gt;0,FI104&gt;0),SS_4.5,"")</f>
        <v/>
      </c>
      <c r="AI104" s="38">
        <f>IF(OR(EV104&gt;0,FZ104&gt;0,FH104&gt;0,FD104&gt;0,FI104&gt;0),SS_4.6,"")</f>
        <v>0.2</v>
      </c>
      <c r="AJ104" s="5" t="str">
        <f>IF(OR(FK104=$FK$3,FZ104=$FZ$1),SS_5.1,"")</f>
        <v/>
      </c>
      <c r="AK104" s="6" t="str">
        <f>IF(OR(FZ104=$FZ$1,FZ104=$FZ$2,FZ104=$FZ$4,FZ104=$FZ$5,FZ104=$FZ$7),SS_5.2,"")</f>
        <v/>
      </c>
      <c r="AL104" s="6" t="str">
        <f>IF(OR(FZ104=$FZ$4,FY104&gt;0,ER104=$ER$8),SS_5.3,"")</f>
        <v/>
      </c>
      <c r="AM104" s="6" t="str">
        <f>IF(FP104&gt;0,SS_5.4,"")</f>
        <v/>
      </c>
      <c r="AN104" s="94" t="str">
        <f>IF(COUNTIF(X104:AM104,"&lt;1")=16,"5",IF(COUNTIF(X104:AI104,"&lt;1")=12,"4",IF(COUNTIF(X104:AC104,"&lt;1")=6,"3",IF(COUNTIF(X104:Z104,"&lt;1")=3,"2","1"))))</f>
        <v>2</v>
      </c>
      <c r="AO104" s="129">
        <f>IF(AN104="1",SUM(X104:Z104)+1,IF(AN104="2",SUM(AA104:AC104)+2,IF(AN104="3",SUM(AD104:AI104)+3,IF(AN104="4",SUM(AJ104:AM104)+4,5))))</f>
        <v>2.6</v>
      </c>
      <c r="AP104" s="5">
        <f>IF(OR(ES104&gt;0,ER104=$ER$1,EO104&gt;0,EP104&gt;0,EQ104&gt;0,EU104&gt;0,EV104&gt;0,FV104&gt;0,FD104&gt;0),CM2.1,"")</f>
        <v>0.25</v>
      </c>
      <c r="AQ104" s="6">
        <f>IF(OR(ES104&gt;0,ER104=$ER$1,ER104=$ER$5,ER104=$ER$3,ER104=$ER$8,ER104=$ER$9,FS104=$FS$3,FS104=$FS$4),CM2.2,"")</f>
        <v>0.25</v>
      </c>
      <c r="AR104" s="6">
        <f>IF(OR(ES104&gt;0,ER104&gt;0,FV104&gt;0),CM2.3,"")</f>
        <v>0.25</v>
      </c>
      <c r="AS104" s="38">
        <f>IF(OR(ES104&gt;0,ER104=$ER$1,ER104=$ER$3,ER104=$ER$8,ER104=$ER$9,FT104&gt;0),CM2.4,"")</f>
        <v>0.25</v>
      </c>
      <c r="AT104" s="6" t="str">
        <f>IF(OR(FS104&gt;0),CM3.1,"")</f>
        <v/>
      </c>
      <c r="AU104" s="6" t="str">
        <f>IF(ER104=$ER$9,CM3.2,"")</f>
        <v/>
      </c>
      <c r="AV104" s="6" t="str">
        <f>IF(OR(FS104=$FS$3,FS104=$FS$4),CM3.3,"")</f>
        <v/>
      </c>
      <c r="AW104" s="6" t="str">
        <f>IF(OR(FQ104=$FQ$1,FQ104=$FQ$4,FR104=$FR$1,FR104=$FR$4),CM3.4,"")</f>
        <v/>
      </c>
      <c r="AX104" s="38" t="str">
        <f>IF(OR(FZ104=$FZ$1,FZ104=$FZ$2,FT104=$FT$3,FT104=$FT$2),CM3.5,"")</f>
        <v/>
      </c>
      <c r="AY104" s="6" t="str">
        <f>IF(OR(FS104&gt;0),CM4.1,"")</f>
        <v/>
      </c>
      <c r="AZ104" s="6" t="str">
        <f>IF(OR(FV104=$FV$2),CM4.2,"")</f>
        <v/>
      </c>
      <c r="BA104" s="38">
        <f>IF(OR(FZ104&gt;0,FT104=$FT$3),CM4.3,"")</f>
        <v>0.2</v>
      </c>
      <c r="BB104" s="6" t="str">
        <f>IF(OR(FT104=$FT$3,FV104=$FV$3),CM5.1,"")</f>
        <v/>
      </c>
      <c r="BC104" s="6" t="str">
        <f>IF(OR(AND(FX104&gt;0,FQ104=$FQ$4), AND(FX104&gt;0,FQ104=$FQ$1)),CM5.2,"")</f>
        <v/>
      </c>
      <c r="BD104" s="6">
        <f>IF(OR(FZ104&gt;0),CM5.3,"")</f>
        <v>0.25</v>
      </c>
      <c r="BE104" s="38" t="str">
        <f>IF(FU104=$FU$2,CM5.4,"")</f>
        <v/>
      </c>
      <c r="BF104" s="94" t="str">
        <f>IF(COUNTIF(AP104:BE104,"&lt;1")=16,"5",IF(COUNTIF(AP104:BA104,"&lt;1")=12,"4",IF(COUNTIF(AP104:AX104,"&lt;1")=9,"3",IF(COUNTIF(AP104:AS104,"&lt;1")=4,"2","1"))))</f>
        <v>2</v>
      </c>
      <c r="BG104" s="129">
        <f>IF(BF104="1",SUM(AP104:AS104)+1,IF(BF104="2",SUM(AT104:AX104)+2,IF(BF104="3",SUM(AY104:BA104)+3,IF(BF104="4",SUM(BB104:BE104)+4,5))))</f>
        <v>2</v>
      </c>
      <c r="BH104" s="5">
        <f>IF(OR(ER104=$ER$1,ER104=$ER$6,ER104=$ER$7,ER104=$ER$9,ES104&gt;0,EX104&gt;0,FD104&gt;0,FZ104&gt;0,EW104&gt;0,EY104&gt;0,EZ104&gt;0,EV104&gt;0,EU104&gt;0,FE104&gt;0,FF104&gt;0,FG104&gt;0,FI104&gt;0),SRM2.1,"")</f>
        <v>0.4</v>
      </c>
      <c r="BI104" s="5">
        <f>IF(OR(FD104&gt;0,FZ104&gt;0,ER104=$ER$7,EW104&gt;0,EX104&gt;0,EY104&gt;0,EZ104&gt;0,FE104&gt;0,FF104&gt;0,FG104&gt;0,FI104&gt;0),SRM2.2,"")</f>
        <v>0.4</v>
      </c>
      <c r="BJ104" s="6">
        <f>IF(OR(FX104&gt;0,FZ104&gt;0),SRM2.3,"")</f>
        <v>0</v>
      </c>
      <c r="BK104" s="6">
        <f>IF(OR(FF104&gt;0,FD104&gt;0,FE104&gt;0,FZ104&gt;0,FG104&gt;0,FI104&gt;0),SRM2.4,"")</f>
        <v>0.2</v>
      </c>
      <c r="BL104" s="39">
        <f>IF(OR(FD104&gt;0,FZ104&gt;0,ER104=$ER$7,FE104&gt;0,FF104&gt;0,FG104&gt;0,FI104&gt;0,FP104&gt;0),SRM3.1,"")</f>
        <v>0.4</v>
      </c>
      <c r="BM104" s="6">
        <f>IF(OR(FD104&gt;0,FZ104&gt;0,ER104=$ER$7,EW104=$EW$2,EW104=$EW$3,EW104=$EW$4,EX104&gt;0,EY104&gt;0,EZ104&gt;0,FE104&gt;0,FF104&gt;0,FG104&gt;0,FI104&gt;0),SRM3.2,"")</f>
        <v>0.5</v>
      </c>
      <c r="BN104" s="6">
        <f>IF(OR(FP104&gt;0,FZ104&gt;0),SRM3.3,"")</f>
        <v>0.1</v>
      </c>
      <c r="BO104" s="40">
        <f>IF(OR(FZ104&gt;1),SRM4.1,"")</f>
        <v>0.4</v>
      </c>
      <c r="BP104" s="6" t="str">
        <f>IF(OR(ER104=$ER$8,ER104=$ER$9,EV104&gt;0,FQ104&gt;0,FR104&gt;0),SRM4.2,"")</f>
        <v/>
      </c>
      <c r="BQ104" s="6" t="str">
        <f>IF(OR(FW104&gt;0),SRM4.3,"")</f>
        <v/>
      </c>
      <c r="BR104" s="40" t="str">
        <f>IF(OR(GD104&gt;0,GE104&gt;0),SRM5.1,"")</f>
        <v/>
      </c>
      <c r="BS104" s="6">
        <f>IF(OR(ER104=$ER$8,ER104=$ER$9,FZ104&gt;0),SRM5.2,"")</f>
        <v>0.4</v>
      </c>
      <c r="BT104" s="6">
        <f>IF(OR(ER104=$ER$8,ER104=$ER$9,FY104&gt;0,FZ104&gt;0),SRM5.3,"")</f>
        <v>0.2</v>
      </c>
      <c r="BU104" s="94" t="str">
        <f>IF(COUNTIF(BH104:BT104,"&lt;1")=13,"5",IF(COUNTIF(BH104:BQ104,"&lt;1")=10,"4",IF(COUNTIF(BH104:BN104,"&lt;1")=7,"3",IF(COUNTIF(BH104:BK104,"&lt;1")=4,"2","1"))))</f>
        <v>3</v>
      </c>
      <c r="BV104" s="129">
        <f>IF(BU104="1",SUM(BH104:BK104)+1,IF(BU104="2",SUM(BL104:BN104)+2,IF(BU104="3",SUM(BO104:BQ104)+3,IF(BU104="4",SUM(BR104:BT104)+4,5))))</f>
        <v>3.4</v>
      </c>
      <c r="BW104" s="41" t="str">
        <f>IF(OR(EY104=$EY$1,EY104=$EY$4,EY104=$EY$5,EY104=$EY$6,EY104=$EY$7,EZ104&gt;0,FF104=$FF$1,FF104=$FF$2,FF104=$FF$5,FF104=$FF$6,FG104=$FG$1,FG104=$FG$2,FG104=$FG$5,FG104=$FG$6),LHR2.1,"")</f>
        <v/>
      </c>
      <c r="BX104" s="6" t="str">
        <f>IF(OR(FB104=$FB$1,FB104=$FB$2,FB104=$FB$5,FB104=$FB$6,EZ104&gt;0),LHR2.2,"")</f>
        <v/>
      </c>
      <c r="BY104" s="6" t="str">
        <f>IF(OR(EY104=$EY$1,EY104=$EY$4,EY104=$EY$5,EY104=$EY$6,EY104=$EY$7,EZ104&gt;0,FF104=$FF$1,FF104=$FF$2,FF104=$FF$5,FF104=$FF$6,FG104=$FG$1,FG104=$FG$2,FG104=$FG$5,FG104=$FG$6),LHR2.3,"")</f>
        <v/>
      </c>
      <c r="BZ104" s="6" t="str">
        <f>IF(OR(EY104=$EY$1,EY104=$EY$4,EY104=$EY$5,EY104=$EY$6,EY104=$EY$7,EZ104&gt;0,FF104=$FF$1,FF104=$FF$2,FF104=$FF$5,FF104=$FF$6,FG104=$FG$1,FG104=$FG$2,FG104=$FG$5,FG104=$FG$6),LHR2.4,"")</f>
        <v/>
      </c>
      <c r="CA104" s="40" t="str">
        <f>IF(OR(EY104=$EY$1,EY104=$EY$5,EY104=$EY$6,EY104=$EY$7,EZ104&gt;0,FF104=$FF$1,FF104=$FF$2,FF104=$FF$5,FF104=$FF$6,FG104=$FG$1,FG104=$FG$2,FG104=$FG$5,FG104=$FG$6),LHR3.1,"")</f>
        <v/>
      </c>
      <c r="CB104" s="6" t="str">
        <f>IF(OR(FB104=$FB$1,FB104=$FB$5,EZ104&gt;0),LHR3.2,"")</f>
        <v/>
      </c>
      <c r="CC104" s="6" t="str">
        <f>IF(OR(FB104=$FB$1,FB104=$FB$2,FB104=$FB$5,FB104=$FB$6,EZ104&gt;0),LHR3.3,"")</f>
        <v/>
      </c>
      <c r="CD104" s="6" t="str">
        <f>IF(OR(EZ104&gt;0,GA104=$GA$1,FF104=$FF$5,FF104=$FF$6,FF104=$FF$1,FF104=$FF$2,GA104=$GA$2,GA104=$GA$3,GA104=$GA$4),LHR3.4,"")</f>
        <v/>
      </c>
      <c r="CE104" s="6" t="str">
        <f>IF(OR(EZ104&gt;0,GB104=$GB$1,FG104=$FG$5,FG104=$FG$6,FG104=$FG$1,FG104=$FG$2,GB104=$GB$2,GB104=$GB$3,GB104=$GB$4),LHR3.5,"")</f>
        <v/>
      </c>
      <c r="CF104" s="6" t="str">
        <f>IF(OR(EY104=$EY$1,EY104=$EY$4,EY104=$EY$5,EY104=$EY$6,EY104=$EY$7,EZ104&gt;0),LHR3.6,"")</f>
        <v/>
      </c>
      <c r="CG104" s="6" t="str">
        <f>IF(OR(EZ104&gt;0,FC104=$FC$1,FC104=$FC$2,FC104=$FC$3,FC104=$FC$4),LHR3.7,"")</f>
        <v/>
      </c>
      <c r="CH104" s="6" t="str">
        <f>IF(OR(GD104=$GD$1,GD104=$GD$3,EZ104&gt;0),LHR3.8,"")</f>
        <v/>
      </c>
      <c r="CI104" s="6" t="str">
        <f>IF(OR(EZ104&gt;0,FF104=$FF$2,FF104=$FF$6,FE104=$FE$2,FE104=$FE$6,FI104=$FI$2,FI104=$FI$6,FG104=$FG$2,FG104=$FG$6),LHR3.9,"")</f>
        <v/>
      </c>
      <c r="CJ104" s="6" t="str">
        <f>IF(OR(EZ104&gt;0,FA104&gt;0),LHR3.10,"")</f>
        <v/>
      </c>
      <c r="CK104" s="40" t="str">
        <f>IF(OR(EY104=$EY$1,EY104=$EY$6,EY104=$EY$7,EZ104&gt;0,FF104=$FF$1,FF104=$FF$2,FF104=$FF$5,FF104=$FF$6,FG104=$FG$1,FG104=$FG$2,FG104=$FG$5,FG104=$FG$6),LHR4.1,"")</f>
        <v/>
      </c>
      <c r="CL104" s="6" t="str">
        <f>IF(OR(FB104=$FB$1,FB104=$FB$5,EZ104&gt;0),LHR4.2,"")</f>
        <v/>
      </c>
      <c r="CM104" s="6" t="str">
        <f>IF(OR(EZ104&gt;0,GA104=$GA$2,GA104=$GA$4),LHR4.3,"")</f>
        <v/>
      </c>
      <c r="CN104" s="6" t="str">
        <f>IF(OR(EZ104&gt;0,GB104=$GB$2,GB104=$GB$4),LHR4.4,"")</f>
        <v/>
      </c>
      <c r="CO104" s="6" t="str">
        <f>IF(OR(EZ104&gt;0,FC104=$FC$1,FC104=$FC$3,FC104=$FC$4),LHR4.5,"")</f>
        <v/>
      </c>
      <c r="CP104" s="6" t="str">
        <f>IF(OR(GE104=$GE$1,GE104=$GE$2,GE104=$GE$4,GE104=$GE$5),LHR4.6,"")</f>
        <v/>
      </c>
      <c r="CQ104" s="6" t="str">
        <f>IF(OR(EZ104&gt;0,FF104=$FF$2,FF104=$FF$6,FE104=$FE$2,FE104=$FE$6,FI104=$FI$2,FI104=$FI$6,FG104=$FG$2,FG104=$FG$6),LHR4.7,"")</f>
        <v/>
      </c>
      <c r="CR104" s="6" t="str">
        <f>IF(OR(EZ104&gt;0,FG104=$FG$1,FG104=$FG$2,FG104=$FG$5,FG104=$FG$6),LHR4.8,"")</f>
        <v/>
      </c>
      <c r="CS104" s="6" t="str">
        <f>IF(OR(FE104=$FE$1,FE104=$FE$2,FE104=$FE$5,FE104=$FE$6),LHR4.9,"")</f>
        <v/>
      </c>
      <c r="CT104" s="6" t="str">
        <f>IF(OR(FM104=$FM$1,FM104=$FM$3,EZ104&gt;0),LHR4.10,"")</f>
        <v/>
      </c>
      <c r="CU104" s="6" t="str">
        <f>IF(OR(GF104=$GF$2,GF104=$GF$6),LHR4.11,"")</f>
        <v/>
      </c>
      <c r="CV104" s="6" t="str">
        <f>IF(OR(EO104=$EO$1,EO104=$EO$3),LHR4.12,"")</f>
        <v/>
      </c>
      <c r="CW104" s="40" t="str">
        <f>IF(OR(EY104=$EY$1,EY104=$EY$7,EZ104&gt;0,FF104=$FF$1,FF104=$FF$2,FF104=$FF$5,FF104=$FF$6,FG104=$FG$1,FG104=$FG$2,FG104=$FG$5,FG104=$FG$6),LHR5.1,"")</f>
        <v/>
      </c>
      <c r="CX104" s="6" t="str">
        <f>IF(AND(FZ104&gt;0,OR(EY104=$EY$1,EY104=$EY$4,EY104=$EY$5,EY104=$EY$6,EY104=$EY$7)),LHR5.2,"")</f>
        <v/>
      </c>
      <c r="CY104" s="6" t="str">
        <f>IF(OR(EZ104&gt;0,FC104=$FC$1,FC104=$FC$4),LHR5.3,"")</f>
        <v/>
      </c>
      <c r="CZ104" s="6" t="str">
        <f>IF(OR(GE104=$GE$1,GE104=$GE$3,GE104=$GE$4,GE104=$GE$6),LHR5.4,"")</f>
        <v/>
      </c>
      <c r="DA104" s="6" t="str">
        <f>IF(OR(EZ104&gt;0,FF104=$FF$2,FF104=$FF$6,FE104=$FE$2,FE104=$FE$6,FI104=$FI$2,FI104=$FI$6,FG104=$FG$2,FG104=$FG$6),LHR5.5,"")</f>
        <v/>
      </c>
      <c r="DB104" s="6" t="str">
        <f>IF(OR(FG104=$FG$2,FG104=$FG$6),LHR5.6,"")</f>
        <v/>
      </c>
      <c r="DC104" s="6" t="str">
        <f>IF(OR(FI104=$FI$1,FI104=$FI$2,FI104=$FI$5,FI104=$FI$6,FY104&gt;0),LHR5.7,"")</f>
        <v/>
      </c>
      <c r="DD104" s="6" t="str">
        <f>IF(OR(GC104=$GC$1,GC104=$GC$2),LHR5.8,"")</f>
        <v/>
      </c>
      <c r="DE104" s="38">
        <f>IF(OR(GF104="",GF104=$GF$3,GF104=$GF$4,GF104=$GF$7,GF104=$GF$8),LHR5.9,"")</f>
        <v>0.05</v>
      </c>
      <c r="DF104" s="7" t="str">
        <f>IF(E104&lt;2009,"N/A",IF(COUNTIF(BW104:DE104,"&lt;1")=35,"5",IF(COUNTIF(BW104:CV104,"&lt;1")=26,"4",IF(COUNTIF(BW104:CJ104,"&lt;1")=14,"3",IF(COUNTIF(BW104:BZ104,"&lt;1")=4,"2","1")))))</f>
        <v>1</v>
      </c>
      <c r="DG104" s="129">
        <f>IF(DF104="N/A","N/A",IF(DF104="1",SUM(BW104:BZ104)+1,IF(DF104="2",SUM(CA104:CJ104)+2,IF(DF104="3",SUM(CK104:CV104)+3,IF(DF104="4",SUM(CW104:DE104)+4,5)))))</f>
        <v>1</v>
      </c>
      <c r="DH104" s="41" t="str">
        <f>IF(OR(EY104=$EY$1,EY104=$EY$8,EZ104&gt;0,FF104=$FF$1,FF104=$FF$2,FF104=$FF$7,FF104=$FF$8,FG104=$FG$1,FG104=$FG$2,FG104=$FG$7,FG104=$FG$8),ES2.1,"")</f>
        <v/>
      </c>
      <c r="DI104" s="6" t="str">
        <f>IF(OR(FB104=$FB$1,FB104=$FB$2,FB104=$FB$7,FB104=$FB$8,EZ104&gt;0),ES2.2,"")</f>
        <v/>
      </c>
      <c r="DJ104" s="6" t="str">
        <f>IF(OR(EY104=$EY$1,EY104=$EY$8,EZ104&gt;0,FF104=$FF$1,FF104=$FF$2,FF104=$FF$7,FF104=$FF$8,FG104=$FG$1,FG104=$FG$2,FG104=$FG$7,FG104=$FG$8),ES2.3,"")</f>
        <v/>
      </c>
      <c r="DK104" s="6" t="str">
        <f>IF(OR(EY104=$EY$1,EY104=$EY$8,EZ104&gt;0,FF104=$FF$1,FF104=$FF$2,FF104=$FF$7,FF104=$FF$8,FG104=$FG$1,FG104=$FG$2,FG104=$FG$7,FG104=$FG$8),ES2.4,"")</f>
        <v/>
      </c>
      <c r="DL104" s="40" t="str">
        <f>IF(OR(FB104=$FB$1,FB104=$FB$7,EZ104&gt;0),ES3.1,"")</f>
        <v/>
      </c>
      <c r="DM104" s="6" t="str">
        <f>IF(OR(FB104=$FB$1,FB104=$FB$2,FB104=$FB$7,FB104=$FB$8,EZ104&gt;0),ES3.2,"")</f>
        <v/>
      </c>
      <c r="DN104" s="6" t="str">
        <f>IF(OR(EZ104&gt;0,FF104=$FF$1,FF104=$FF$2,FF104=$FF$7,FF104=$FF$8,GA104=$GA$1,GA104=$GA$2,GA104=$GA$5,GA104=$GA$6),ES3.3,"")</f>
        <v/>
      </c>
      <c r="DO104" s="6" t="str">
        <f>IF(OR(EZ104&gt;0,FG104=$FG$1,FG104=$FG$2,FG104=$FG$7,FG104=$FG$8,GB104=$GB$1,GB104=$GB$2,GB104=$GB$5,GB104=$GB$6),ES3.4,"")</f>
        <v/>
      </c>
      <c r="DP104" s="6" t="str">
        <f>IF(OR(EY104=$EY$1,EY104=$EY$8,EZ104&gt;0),ES3.5,"")</f>
        <v/>
      </c>
      <c r="DQ104" s="6" t="str">
        <f>IF(OR(EZ104&gt;0,FC104=$FC$1,FC104=$FC$5),ES3.6,"")</f>
        <v/>
      </c>
      <c r="DR104" s="6" t="str">
        <f>IF(OR(GD104=$GD$1,GD104=$GD$4,EZ104&gt;0),ES3.7,"")</f>
        <v/>
      </c>
      <c r="DS104" s="6" t="str">
        <f>IF(OR(EZ104&gt;0,FF104=$FF$2,FF104=$FF$8,FE104=$FE$2,FE104=$FE$8,FI104=$FI$2,FI104=$FI$8,FG104=$FG$2,FG104=$FG$8),ES3.8,"")</f>
        <v/>
      </c>
      <c r="DT104" s="6" t="str">
        <f>IF(OR(EZ104&gt;0),ES3.9,"")</f>
        <v/>
      </c>
      <c r="DU104" s="40" t="str">
        <f>IF(OR(FB104=$FB$1,FB104=$FB$7,EZ104&gt;0),ES4.1,"")</f>
        <v/>
      </c>
      <c r="DV104" s="6" t="str">
        <f>IF(OR(EZ104&gt;0,GA104=$GA$2,GA104=$GA$6),ES4.2,"")</f>
        <v/>
      </c>
      <c r="DW104" s="6" t="str">
        <f>IF(OR(EZ104&gt;0,GB104=$GB$2,GB104=$GB$6),ES4.3,"")</f>
        <v/>
      </c>
      <c r="DX104" s="6" t="str">
        <f>IF(OR(GE104=$GE$1,GE104=$GE$2,GE104=$GE$7,GE104=$GE$8),ES4.4,"")</f>
        <v/>
      </c>
      <c r="DY104" s="6" t="str">
        <f>IF(OR(EZ104&gt;0,FF104=$FF$2,FF104=$FF$8,FE104=$FE$2,FE104=$FE$8,FI104=$FI$2,FI104=$FI$8,FG104=$FG$2,FG104=$FG$8),ES4.5,"")</f>
        <v/>
      </c>
      <c r="DZ104" s="6" t="str">
        <f>IF(OR(EZ104&gt;0,FG104=$FG$1,FG104=$FG$2,FG104=$FG$7,FG104=$FG$8),ES4.6,"")</f>
        <v/>
      </c>
      <c r="EA104" s="6" t="str">
        <f>IF(OR(FE104=$FE$1,FE104=$FE$2,FE104=$FE$7,FE104=$FE$8),ES4.7,"")</f>
        <v/>
      </c>
      <c r="EB104" s="6" t="str">
        <f>IF(OR(FM104=$FM$1,FM104=$FM$4,EZ104&gt;0),ES4.8,"")</f>
        <v/>
      </c>
      <c r="EC104" s="6" t="str">
        <f>IF(OR(GF104=$GF$2,GF104=$GF$8),ES4.9,"")</f>
        <v/>
      </c>
      <c r="ED104" s="6" t="str">
        <f>IF(OR(EO104=$EO$1,EO104=$EO$3),ES4.10,"")</f>
        <v/>
      </c>
      <c r="EE104" s="40" t="str">
        <f>IF(OR(AND(FZ104&gt;0,EY104=$EY$1), AND(FZ104&gt;0,EY104=$EY$8)),ES5.1,"")</f>
        <v/>
      </c>
      <c r="EF104" s="6" t="str">
        <f>IF(OR(GE104=$GE$1,GE104=$GE$3,GE104=$GE$7,GE104=$GE$9),ES5.2,"")</f>
        <v/>
      </c>
      <c r="EG104" s="6" t="str">
        <f>IF(OR(EZ104&gt;0,FF104=$FF$2,FF104=$FF$8,FE104=$FE$2,FE104=$FE$8,FI104=$FI$2,FI104=$FI$8,FG104=$FG$2,FG104=$FG$8),ES5.3,"")</f>
        <v/>
      </c>
      <c r="EH104" s="6" t="str">
        <f>IF(OR(FG104=$FG$2,FG104=$FG$8),ES5.4,"")</f>
        <v/>
      </c>
      <c r="EI104" s="6" t="str">
        <f>IF(OR(FI104=$FI$1,FI104=$FI$2,FI104=$FI$7,FI104=$FI$8,FY104&gt;0),ES5.5,"")</f>
        <v/>
      </c>
      <c r="EJ104" s="6" t="str">
        <f>IF(OR(GC104=$GC$1,GC104=$GC$3),ES5.6,"")</f>
        <v/>
      </c>
      <c r="EK104" s="38">
        <f>IF(OR(GF104="",GF104=$GF$3,GF104=$GF$4,GF104=$GF$5,GF104=$GF$6),ES5.7,"")</f>
        <v>0.1</v>
      </c>
      <c r="EL104" s="104" t="str">
        <f>IF(E104&lt;2010,"N/A",IF(COUNTIF(DH104:EK104,"&lt;1")=30,"5",IF(COUNTIF(DH104:ED104,"&lt;1")=23,"4",IF(COUNTIF(DH104:DT104,"&lt;1")=13,"3",IF(COUNTIF(DH104:DK104,"&lt;1")=4,"2","1")))))</f>
        <v>1</v>
      </c>
      <c r="EM104" s="129">
        <f>IF(EL104="N/A","N/A",IF(EL104="1",SUM(DH104:DK104)+1,IF(EL104="2",SUM(DL104:DT104)+2,IF(EL104="3",SUM(DU104:ED104)+3,IF(EL104="4",SUM(EE104:EK104)+4,5)))))</f>
        <v>1</v>
      </c>
      <c r="EN104" s="1"/>
      <c r="EO104" s="43"/>
      <c r="EP104" s="1"/>
      <c r="EQ104" s="1"/>
      <c r="ER104" s="43"/>
      <c r="ES104" s="1" t="s">
        <v>3</v>
      </c>
      <c r="ET104" s="1"/>
      <c r="EV104" s="44"/>
      <c r="FC104" s="44"/>
      <c r="FE104" s="1"/>
      <c r="FH104" s="42" t="s">
        <v>1</v>
      </c>
      <c r="FI104" s="44"/>
      <c r="FJ104" s="42" t="s">
        <v>19</v>
      </c>
      <c r="FK104" s="1"/>
      <c r="FL104" s="1"/>
      <c r="FM104" s="1"/>
      <c r="FN104" s="1"/>
      <c r="FO104" s="1"/>
      <c r="FT104" s="1"/>
      <c r="FU104" s="1"/>
      <c r="FX104" s="44"/>
      <c r="FY104" s="1"/>
      <c r="FZ104" s="44" t="s">
        <v>29</v>
      </c>
      <c r="GA104" s="43"/>
      <c r="GB104" s="1"/>
      <c r="GC104" s="44"/>
      <c r="GF104" s="45"/>
      <c r="GG104" s="74"/>
      <c r="GH104" s="42">
        <f>COUNTIF(EO104:GF104,"*")</f>
        <v>4</v>
      </c>
    </row>
    <row r="105" spans="1:190" s="42" customFormat="1" x14ac:dyDescent="0.25">
      <c r="A105" s="42" t="str">
        <f>VLOOKUP(C105,Sheet1!$A$1:$B$65,2,)</f>
        <v>HS</v>
      </c>
      <c r="B105" s="46" t="s">
        <v>391</v>
      </c>
      <c r="C105" s="47" t="s">
        <v>392</v>
      </c>
      <c r="D105" s="47"/>
      <c r="E105" s="61">
        <v>2013</v>
      </c>
      <c r="F105" s="5" t="str">
        <f>IF(OR(ER105=$ER$1,ER105=$ER$2,ER105=$ER$3,ER105=$ER$6,ER105=$ER$7,ES105&gt;0,EW105&gt;0,EY105&gt;0,EU105&gt;0,EZ105&gt;0,FD105&gt;0,FF105&gt;0,FG105&gt;0,FI105&gt;0,FE105&gt;0),SM_2.1,"")</f>
        <v/>
      </c>
      <c r="G105" s="5" t="str">
        <f>IF(OR(EO105=$EO$4,EQ105&gt;0,ER105=$ER$1, ER105=$ER$2,ER105=$ER$3,ER105=$ER$4,ES105&gt;0,EV105&gt;0,EZ105&gt;0,FD105&gt;0,FF105&gt;0,FG105&gt;0,FI105&gt;0,FE105&gt;0),SM_2.2,"")</f>
        <v/>
      </c>
      <c r="H105" s="6" t="str">
        <f>IF(OR(EO105&gt;0,EP105&gt;0,EQ105&gt;0,ER105=$ER$1,ER105=$ER$2,ER105=$ER$3,ER105=$ER$4,ER105=$ER$6,ER105=$ER$7,ES105&gt;0,ET105&gt;0,EV105&gt;0,EZ105&gt;0,FD105&gt;0,FF105&gt;0,FG105&gt;0,FI105&gt;0,FE105&gt;0),SM_2.3,"")</f>
        <v/>
      </c>
      <c r="I105" s="38" t="str">
        <f>IF(OR(ER105=$ER$1,ER105=$ER$2,ER105=$ER$3,ER105=$ER$6,ER105=$ER$7,ES105&gt;0,EW105=$EW$2,EW105=$EW$3,EW105=$EW$4,EY105&gt;0,EU105&gt;0,EZ105&gt;0,FD105&gt;0,FF105&gt;0,FG105&gt;0,FI105&gt;0,FE105&gt;0),SM_2.4,"")</f>
        <v/>
      </c>
      <c r="J105" s="6" t="str">
        <f>IF(OR(ER105=$ER$3,EW105=$EW$2,EW105=$EW$3,EW105=$EW$4,EY105&gt;0,EU105&gt;0,EZ105&gt;0,FD105&gt;0,FF105&gt;0,FG105&gt;0,FI105&gt;0,FE105&gt;0),SM_3.1,"")</f>
        <v/>
      </c>
      <c r="K105" s="6" t="str">
        <f>IF(OR(EZ105&gt;0,FD105&gt;0,FF105&gt;0,FG105&gt;0,FI105&gt;0,FE105&gt;0),SM_3.2,"")</f>
        <v/>
      </c>
      <c r="L105" s="38" t="str">
        <f>IF(OR(ER105=$ER$1,ER105=$ER$3,ER105=$ER$6,ER105=$ER$7,EV105&gt;0,EW105=$EW$2,EW105=$EW$3,EW105=$EW$4,EY105&gt;0,EU105&gt;0,EZ105&gt;0,FD105&gt;0,FF105&gt;0,FG105&gt;0,FI105&gt;0,FE105&gt;0),SM_3.3,"")</f>
        <v/>
      </c>
      <c r="M105" s="6" t="str">
        <f>IF(OR(ES105&gt;0,EU105&gt;1),SM_4.1,"")</f>
        <v/>
      </c>
      <c r="N105" s="6" t="str">
        <f>IF(OR(EZ105&gt;0,FD105=$FD$2,FF105=$FF$2,FF105=$FF$4,FF105=$FF$6,FF105=$FF$8,FG105&gt;0,FI105&gt;0,FE105&gt;0),SM_4.2,"")</f>
        <v/>
      </c>
      <c r="O105" s="6" t="str">
        <f>IF(OR(EZ105&gt;0,FD105=$FD$2,FE105=$FE$2,FE105=$FE$4,FE105=$FE$6,FE105=$FE$8,FF105=$FF$2,FF105=$FF$4,FF105=$FF$6,FF105=$FF$8,FG105=$FG$2,FG105=$FG$4,FG105=$FG$6,FG105=$FG$8,FI105=$FI$2,FI105=$FI$4,FI105=$FI$6,FI105=$FI$8),SM_4.3,"")</f>
        <v/>
      </c>
      <c r="P105" s="6" t="str">
        <f>IF(OR(FD105&gt;0,FI105&gt;0),SM_4.4,"")</f>
        <v/>
      </c>
      <c r="Q105" s="38" t="str">
        <f>IF(OR(FQ105=$FQ$2,FQ105=$FQ$1),SM_4.5,"")</f>
        <v/>
      </c>
      <c r="R105" s="6" t="str">
        <f>IF(OR(ET105&gt;0),SM_5.1,"")</f>
        <v/>
      </c>
      <c r="S105" s="6" t="str">
        <f>IF(OR(FB105&gt;0),SM_5.2,"")</f>
        <v/>
      </c>
      <c r="T105" s="6" t="str">
        <f>IF(OR(FR105=$FR$1,FR105=$FR$2),SM_5.3,"")</f>
        <v/>
      </c>
      <c r="U105" s="38" t="str">
        <f>IF(OR(FY105&gt;0),SM_5.4,"")</f>
        <v/>
      </c>
      <c r="V105" s="94" t="str">
        <f>IF(COUNTIF(F105:U105,"&lt;1")=16,"5",IF(COUNTIF(F105:Q105,"&lt;1")=12,"4",IF(COUNTIF(F105:L105,"&lt;1")=7,"3",IF(COUNTIF(F105:I105,"&lt;1")=4,"2","1"))))</f>
        <v>1</v>
      </c>
      <c r="W105" s="129">
        <f>IF(V105="1",SUM(F105:I105)+1,IF(V105="2",SUM(J105:L105)+2,IF(V105="3",SUM(M105:Q105)+3,IF(V105="4",SUM(R105:U105)+4,5))))</f>
        <v>1</v>
      </c>
      <c r="X105" s="5" t="str">
        <f>IF(OR(EO105&gt;0,EP105&gt;0,EQ105&gt;0,ER105=$ER$1,ER105=$ER$2,ER105=$ER$3,ER105=$ER$4,ER105=$ER$6,ER105=$ER$7,ER105=$ER$8,ES105&gt;0,ET105&gt;0,EV105&gt;0,EZ105&gt;0,FD105&gt;0,FF105&gt;0,FG105&gt;0,FI105&gt;0,FE105&gt;0),SS_2.1,"")</f>
        <v/>
      </c>
      <c r="Y105" s="5">
        <f>IF(OR(EO105=$EO$1,ER105=$ER$1,ER105=$ER$6,ER105=$ER$7,ER105=$ER$8,FJ105&gt;0),SS_2.2,"")</f>
        <v>0.3</v>
      </c>
      <c r="Z105" s="38">
        <f>IF(OR(FJ105&gt;0,FO105&gt;0),SS_2.3,"")</f>
        <v>0.5</v>
      </c>
      <c r="AA105" s="5" t="str">
        <f>IF(OR(FN105&gt;0,FJ105=$FJ$2,FJ105=$FJ$3),SS_3.1,"")</f>
        <v/>
      </c>
      <c r="AB105" s="6" t="str">
        <f>IF(OR(FK105&gt;0),SS_3.2,"")</f>
        <v/>
      </c>
      <c r="AC105" s="38" t="str">
        <f>IF(OR(ES105&gt;0,ER105=$ER$1,ER105=$ER$4,ER105=$ER$8,FL105&gt;0),SS_3.3,"")</f>
        <v/>
      </c>
      <c r="AD105" s="6" t="str">
        <f>IF(AND(FK105&gt;0,FJ105=$FJ$2,FJ105=$FJ$3),SS_4.1,"")</f>
        <v/>
      </c>
      <c r="AE105" s="6" t="str">
        <f>IF(OR(FJ105=$FJ$2,FJ105=$FJ$3,EZ105&gt;0,FN105&gt;0),SS_4.2,"")</f>
        <v/>
      </c>
      <c r="AF105" s="6" t="str">
        <f>IF(OR(EU105&gt;0,EW105=$EW$2,EW105=$EW$3,EW105=$EW$4,EY105&gt;0,EZ105&gt;0),SS_4.3,"")</f>
        <v/>
      </c>
      <c r="AG105" s="6" t="str">
        <f>IF(OR(FJ105=$FJ$3,FQ105&gt;0,EZ105&gt;0),SS_4.4,"")</f>
        <v/>
      </c>
      <c r="AH105" s="6" t="str">
        <f>IF(OR(FE105&gt;0,FF105&gt;0,FG105&gt;0,FD105&gt;0,EZ105&gt;0,FI105&gt;0),SS_4.5,"")</f>
        <v/>
      </c>
      <c r="AI105" s="38" t="str">
        <f>IF(OR(EV105&gt;0,FZ105&gt;0,FH105&gt;0,FD105&gt;0,FI105&gt;0),SS_4.6,"")</f>
        <v/>
      </c>
      <c r="AJ105" s="5" t="str">
        <f>IF(OR(FK105=$FK$3,FZ105=$FZ$1),SS_5.1,"")</f>
        <v/>
      </c>
      <c r="AK105" s="6" t="str">
        <f>IF(OR(FZ105=$FZ$1,FZ105=$FZ$2,FZ105=$FZ$4,FZ105=$FZ$5,FZ105=$FZ$7),SS_5.2,"")</f>
        <v/>
      </c>
      <c r="AL105" s="6" t="str">
        <f>IF(OR(FZ105=$FZ$4,FY105&gt;0,ER105=$ER$8),SS_5.3,"")</f>
        <v/>
      </c>
      <c r="AM105" s="6" t="str">
        <f>IF(FP105&gt;0,SS_5.4,"")</f>
        <v/>
      </c>
      <c r="AN105" s="94" t="str">
        <f>IF(COUNTIF(X105:AM105,"&lt;1")=16,"5",IF(COUNTIF(X105:AI105,"&lt;1")=12,"4",IF(COUNTIF(X105:AC105,"&lt;1")=6,"3",IF(COUNTIF(X105:Z105,"&lt;1")=3,"2","1"))))</f>
        <v>1</v>
      </c>
      <c r="AO105" s="129">
        <f>IF(AN105="1",SUM(X105:Z105)+1,IF(AN105="2",SUM(AA105:AC105)+2,IF(AN105="3",SUM(AD105:AI105)+3,IF(AN105="4",SUM(AJ105:AM105)+4,5))))</f>
        <v>1.8</v>
      </c>
      <c r="AP105" s="5" t="str">
        <f>IF(OR(ES105&gt;0,ER105=$ER$1,EO105&gt;0,EP105&gt;0,EQ105&gt;0,EU105&gt;0,EV105&gt;0,FV105&gt;0,FD105&gt;0),CM2.1,"")</f>
        <v/>
      </c>
      <c r="AQ105" s="6" t="str">
        <f>IF(OR(ES105&gt;0,ER105=$ER$1,ER105=$ER$5,ER105=$ER$3,ER105=$ER$8,ER105=$ER$9,FS105=$FS$3,FS105=$FS$4),CM2.2,"")</f>
        <v/>
      </c>
      <c r="AR105" s="6" t="str">
        <f>IF(OR(ES105&gt;0,ER105&gt;0,FV105&gt;0),CM2.3,"")</f>
        <v/>
      </c>
      <c r="AS105" s="38" t="str">
        <f>IF(OR(ES105&gt;0,ER105=$ER$1,ER105=$ER$3,ER105=$ER$8,ER105=$ER$9,FT105&gt;0),CM2.4,"")</f>
        <v/>
      </c>
      <c r="AT105" s="6" t="str">
        <f>IF(OR(FS105&gt;0),CM3.1,"")</f>
        <v/>
      </c>
      <c r="AU105" s="6" t="str">
        <f>IF(ER105=$ER$9,CM3.2,"")</f>
        <v/>
      </c>
      <c r="AV105" s="6" t="str">
        <f>IF(OR(FS105=$FS$3,FS105=$FS$4),CM3.3,"")</f>
        <v/>
      </c>
      <c r="AW105" s="6" t="str">
        <f>IF(OR(FQ105=$FQ$1,FQ105=$FQ$4,FR105=$FR$1,FR105=$FR$4),CM3.4,"")</f>
        <v/>
      </c>
      <c r="AX105" s="38" t="str">
        <f>IF(OR(FZ105=$FZ$1,FZ105=$FZ$2,FT105=$FT$3,FT105=$FT$2),CM3.5,"")</f>
        <v/>
      </c>
      <c r="AY105" s="6" t="str">
        <f>IF(OR(FS105&gt;0),CM4.1,"")</f>
        <v/>
      </c>
      <c r="AZ105" s="6" t="str">
        <f>IF(OR(FV105=$FV$2),CM4.2,"")</f>
        <v/>
      </c>
      <c r="BA105" s="38" t="str">
        <f>IF(OR(FZ105&gt;0,FT105=$FT$3),CM4.3,"")</f>
        <v/>
      </c>
      <c r="BB105" s="6" t="str">
        <f>IF(OR(FT105=$FT$3,FV105=$FV$3),CM5.1,"")</f>
        <v/>
      </c>
      <c r="BC105" s="6" t="str">
        <f>IF(OR(AND(FX105&gt;0,FQ105=$FQ$4), AND(FX105&gt;0,FQ105=$FQ$1)),CM5.2,"")</f>
        <v/>
      </c>
      <c r="BD105" s="6" t="str">
        <f>IF(OR(FZ105&gt;0),CM5.3,"")</f>
        <v/>
      </c>
      <c r="BE105" s="38" t="str">
        <f>IF(FU105=$FU$2,CM5.4,"")</f>
        <v/>
      </c>
      <c r="BF105" s="94" t="str">
        <f>IF(COUNTIF(AP105:BE105,"&lt;1")=16,"5",IF(COUNTIF(AP105:BA105,"&lt;1")=12,"4",IF(COUNTIF(AP105:AX105,"&lt;1")=9,"3",IF(COUNTIF(AP105:AS105,"&lt;1")=4,"2","1"))))</f>
        <v>1</v>
      </c>
      <c r="BG105" s="129">
        <f>IF(BF105="1",SUM(AP105:AS105)+1,IF(BF105="2",SUM(AT105:AX105)+2,IF(BF105="3",SUM(AY105:BA105)+3,IF(BF105="4",SUM(BB105:BE105)+4,5))))</f>
        <v>1</v>
      </c>
      <c r="BH105" s="5" t="str">
        <f>IF(OR(ER105=$ER$1,ER105=$ER$6,ER105=$ER$7,ER105=$ER$9,ES105&gt;0,EX105&gt;0,FD105&gt;0,FZ105&gt;0,EW105&gt;0,EY105&gt;0,EZ105&gt;0,EV105&gt;0,EU105&gt;0,FE105&gt;0,FF105&gt;0,FG105&gt;0,FI105&gt;0),SRM2.1,"")</f>
        <v/>
      </c>
      <c r="BI105" s="5" t="str">
        <f>IF(OR(FD105&gt;0,FZ105&gt;0,ER105=$ER$7,EW105&gt;0,EX105&gt;0,EY105&gt;0,EZ105&gt;0,FE105&gt;0,FF105&gt;0,FG105&gt;0,FI105&gt;0),SRM2.2,"")</f>
        <v/>
      </c>
      <c r="BJ105" s="6" t="str">
        <f>IF(OR(FX105&gt;0,FZ105&gt;0),SRM2.3,"")</f>
        <v/>
      </c>
      <c r="BK105" s="6" t="str">
        <f>IF(OR(FF105&gt;0,FD105&gt;0,FE105&gt;0,FZ105&gt;0,FG105&gt;0,FI105&gt;0),SRM2.4,"")</f>
        <v/>
      </c>
      <c r="BL105" s="39" t="str">
        <f>IF(OR(FD105&gt;0,FZ105&gt;0,ER105=$ER$7,FE105&gt;0,FF105&gt;0,FG105&gt;0,FI105&gt;0,FP105&gt;0),SRM3.1,"")</f>
        <v/>
      </c>
      <c r="BM105" s="6" t="str">
        <f>IF(OR(FD105&gt;0,FZ105&gt;0,ER105=$ER$7,EW105=$EW$2,EW105=$EW$3,EW105=$EW$4,EX105&gt;0,EY105&gt;0,EZ105&gt;0,FE105&gt;0,FF105&gt;0,FG105&gt;0,FI105&gt;0),SRM3.2,"")</f>
        <v/>
      </c>
      <c r="BN105" s="6" t="str">
        <f>IF(OR(FP105&gt;0,FZ105&gt;0),SRM3.3,"")</f>
        <v/>
      </c>
      <c r="BO105" s="40" t="str">
        <f>IF(OR(FZ105&gt;1),SRM4.1,"")</f>
        <v/>
      </c>
      <c r="BP105" s="6" t="str">
        <f>IF(OR(ER105=$ER$8,ER105=$ER$9,EV105&gt;0,FQ105&gt;0,FR105&gt;0),SRM4.2,"")</f>
        <v/>
      </c>
      <c r="BQ105" s="6" t="str">
        <f>IF(OR(FW105&gt;0),SRM4.3,"")</f>
        <v/>
      </c>
      <c r="BR105" s="40" t="str">
        <f>IF(OR(GD105&gt;0,GE105&gt;0),SRM5.1,"")</f>
        <v/>
      </c>
      <c r="BS105" s="6" t="str">
        <f>IF(OR(ER105=$ER$8,ER105=$ER$9,FZ105&gt;0),SRM5.2,"")</f>
        <v/>
      </c>
      <c r="BT105" s="6" t="str">
        <f>IF(OR(ER105=$ER$8,ER105=$ER$9,FY105&gt;0,FZ105&gt;0),SRM5.3,"")</f>
        <v/>
      </c>
      <c r="BU105" s="94" t="str">
        <f>IF(COUNTIF(BH105:BT105,"&lt;1")=13,"5",IF(COUNTIF(BH105:BQ105,"&lt;1")=10,"4",IF(COUNTIF(BH105:BN105,"&lt;1")=7,"3",IF(COUNTIF(BH105:BK105,"&lt;1")=4,"2","1"))))</f>
        <v>1</v>
      </c>
      <c r="BV105" s="129">
        <f>IF(BU105="1",SUM(BH105:BK105)+1,IF(BU105="2",SUM(BL105:BN105)+2,IF(BU105="3",SUM(BO105:BQ105)+3,IF(BU105="4",SUM(BR105:BT105)+4,5))))</f>
        <v>1</v>
      </c>
      <c r="BW105" s="41" t="str">
        <f>IF(OR(EY105=$EY$1,EY105=$EY$4,EY105=$EY$5,EY105=$EY$6,EY105=$EY$7,EZ105&gt;0,FF105=$FF$1,FF105=$FF$2,FF105=$FF$5,FF105=$FF$6,FG105=$FG$1,FG105=$FG$2,FG105=$FG$5,FG105=$FG$6),LHR2.1,"")</f>
        <v/>
      </c>
      <c r="BX105" s="6" t="str">
        <f>IF(OR(FB105=$FB$1,FB105=$FB$2,FB105=$FB$5,FB105=$FB$6,EZ105&gt;0),LHR2.2,"")</f>
        <v/>
      </c>
      <c r="BY105" s="6" t="str">
        <f>IF(OR(EY105=$EY$1,EY105=$EY$4,EY105=$EY$5,EY105=$EY$6,EY105=$EY$7,EZ105&gt;0,FF105=$FF$1,FF105=$FF$2,FF105=$FF$5,FF105=$FF$6,FG105=$FG$1,FG105=$FG$2,FG105=$FG$5,FG105=$FG$6),LHR2.3,"")</f>
        <v/>
      </c>
      <c r="BZ105" s="6" t="str">
        <f>IF(OR(EY105=$EY$1,EY105=$EY$4,EY105=$EY$5,EY105=$EY$6,EY105=$EY$7,EZ105&gt;0,FF105=$FF$1,FF105=$FF$2,FF105=$FF$5,FF105=$FF$6,FG105=$FG$1,FG105=$FG$2,FG105=$FG$5,FG105=$FG$6),LHR2.4,"")</f>
        <v/>
      </c>
      <c r="CA105" s="40" t="str">
        <f>IF(OR(EY105=$EY$1,EY105=$EY$5,EY105=$EY$6,EY105=$EY$7,EZ105&gt;0,FF105=$FF$1,FF105=$FF$2,FF105=$FF$5,FF105=$FF$6,FG105=$FG$1,FG105=$FG$2,FG105=$FG$5,FG105=$FG$6),LHR3.1,"")</f>
        <v/>
      </c>
      <c r="CB105" s="6" t="str">
        <f>IF(OR(FB105=$FB$1,FB105=$FB$5,EZ105&gt;0),LHR3.2,"")</f>
        <v/>
      </c>
      <c r="CC105" s="6" t="str">
        <f>IF(OR(FB105=$FB$1,FB105=$FB$2,FB105=$FB$5,FB105=$FB$6,EZ105&gt;0),LHR3.3,"")</f>
        <v/>
      </c>
      <c r="CD105" s="6" t="str">
        <f>IF(OR(EZ105&gt;0,GA105=$GA$1,FF105=$FF$5,FF105=$FF$6,FF105=$FF$1,FF105=$FF$2,GA105=$GA$2,GA105=$GA$3,GA105=$GA$4),LHR3.4,"")</f>
        <v/>
      </c>
      <c r="CE105" s="6" t="str">
        <f>IF(OR(EZ105&gt;0,GB105=$GB$1,FG105=$FG$5,FG105=$FG$6,FG105=$FG$1,FG105=$FG$2,GB105=$GB$2,GB105=$GB$3,GB105=$GB$4),LHR3.5,"")</f>
        <v/>
      </c>
      <c r="CF105" s="6" t="str">
        <f>IF(OR(EY105=$EY$1,EY105=$EY$4,EY105=$EY$5,EY105=$EY$6,EY105=$EY$7,EZ105&gt;0),LHR3.6,"")</f>
        <v/>
      </c>
      <c r="CG105" s="6" t="str">
        <f>IF(OR(EZ105&gt;0,FC105=$FC$1,FC105=$FC$2,FC105=$FC$3,FC105=$FC$4),LHR3.7,"")</f>
        <v/>
      </c>
      <c r="CH105" s="6" t="str">
        <f>IF(OR(GD105=$GD$1,GD105=$GD$3,EZ105&gt;0),LHR3.8,"")</f>
        <v/>
      </c>
      <c r="CI105" s="6" t="str">
        <f>IF(OR(EZ105&gt;0,FF105=$FF$2,FF105=$FF$6,FE105=$FE$2,FE105=$FE$6,FI105=$FI$2,FI105=$FI$6,FG105=$FG$2,FG105=$FG$6),LHR3.9,"")</f>
        <v/>
      </c>
      <c r="CJ105" s="6" t="str">
        <f>IF(OR(EZ105&gt;0,FA105&gt;0),LHR3.10,"")</f>
        <v/>
      </c>
      <c r="CK105" s="40" t="str">
        <f>IF(OR(EY105=$EY$1,EY105=$EY$6,EY105=$EY$7,EZ105&gt;0,FF105=$FF$1,FF105=$FF$2,FF105=$FF$5,FF105=$FF$6,FG105=$FG$1,FG105=$FG$2,FG105=$FG$5,FG105=$FG$6),LHR4.1,"")</f>
        <v/>
      </c>
      <c r="CL105" s="6" t="str">
        <f>IF(OR(FB105=$FB$1,FB105=$FB$5,EZ105&gt;0),LHR4.2,"")</f>
        <v/>
      </c>
      <c r="CM105" s="6" t="str">
        <f>IF(OR(EZ105&gt;0,GA105=$GA$2,GA105=$GA$4),LHR4.3,"")</f>
        <v/>
      </c>
      <c r="CN105" s="6" t="str">
        <f>IF(OR(EZ105&gt;0,GB105=$GB$2,GB105=$GB$4),LHR4.4,"")</f>
        <v/>
      </c>
      <c r="CO105" s="6" t="str">
        <f>IF(OR(EZ105&gt;0,FC105=$FC$1,FC105=$FC$3,FC105=$FC$4),LHR4.5,"")</f>
        <v/>
      </c>
      <c r="CP105" s="6" t="str">
        <f>IF(OR(GE105=$GE$1,GE105=$GE$2,GE105=$GE$4,GE105=$GE$5),LHR4.6,"")</f>
        <v/>
      </c>
      <c r="CQ105" s="6" t="str">
        <f>IF(OR(EZ105&gt;0,FF105=$FF$2,FF105=$FF$6,FE105=$FE$2,FE105=$FE$6,FI105=$FI$2,FI105=$FI$6,FG105=$FG$2,FG105=$FG$6),LHR4.7,"")</f>
        <v/>
      </c>
      <c r="CR105" s="6" t="str">
        <f>IF(OR(EZ105&gt;0,FG105=$FG$1,FG105=$FG$2,FG105=$FG$5,FG105=$FG$6),LHR4.8,"")</f>
        <v/>
      </c>
      <c r="CS105" s="6" t="str">
        <f>IF(OR(FE105=$FE$1,FE105=$FE$2,FE105=$FE$5,FE105=$FE$6),LHR4.9,"")</f>
        <v/>
      </c>
      <c r="CT105" s="6" t="str">
        <f>IF(OR(FM105=$FM$1,FM105=$FM$3,EZ105&gt;0),LHR4.10,"")</f>
        <v/>
      </c>
      <c r="CU105" s="6" t="str">
        <f>IF(OR(GF105=$GF$2,GF105=$GF$6),LHR4.11,"")</f>
        <v/>
      </c>
      <c r="CV105" s="6" t="str">
        <f>IF(OR(EO105=$EO$1,EO105=$EO$3),LHR4.12,"")</f>
        <v/>
      </c>
      <c r="CW105" s="40" t="str">
        <f>IF(OR(EY105=$EY$1,EY105=$EY$7,EZ105&gt;0,FF105=$FF$1,FF105=$FF$2,FF105=$FF$5,FF105=$FF$6,FG105=$FG$1,FG105=$FG$2,FG105=$FG$5,FG105=$FG$6),LHR5.1,"")</f>
        <v/>
      </c>
      <c r="CX105" s="6" t="str">
        <f>IF(AND(FZ105&gt;0,OR(EY105=$EY$1,EY105=$EY$4,EY105=$EY$5,EY105=$EY$6,EY105=$EY$7)),LHR5.2,"")</f>
        <v/>
      </c>
      <c r="CY105" s="6" t="str">
        <f>IF(OR(EZ105&gt;0,FC105=$FC$1,FC105=$FC$4),LHR5.3,"")</f>
        <v/>
      </c>
      <c r="CZ105" s="6" t="str">
        <f>IF(OR(GE105=$GE$1,GE105=$GE$3,GE105=$GE$4,GE105=$GE$6),LHR5.4,"")</f>
        <v/>
      </c>
      <c r="DA105" s="6" t="str">
        <f>IF(OR(EZ105&gt;0,FF105=$FF$2,FF105=$FF$6,FE105=$FE$2,FE105=$FE$6,FI105=$FI$2,FI105=$FI$6,FG105=$FG$2,FG105=$FG$6),LHR5.5,"")</f>
        <v/>
      </c>
      <c r="DB105" s="6" t="str">
        <f>IF(OR(FG105=$FG$2,FG105=$FG$6),LHR5.6,"")</f>
        <v/>
      </c>
      <c r="DC105" s="6" t="str">
        <f>IF(OR(FI105=$FI$1,FI105=$FI$2,FI105=$FI$5,FI105=$FI$6,FY105&gt;0),LHR5.7,"")</f>
        <v/>
      </c>
      <c r="DD105" s="6" t="str">
        <f>IF(OR(GC105=$GC$1,GC105=$GC$2),LHR5.8,"")</f>
        <v/>
      </c>
      <c r="DE105" s="38">
        <f>IF(OR(GF105="",GF105=$GF$3,GF105=$GF$4,GF105=$GF$7,GF105=$GF$8),LHR5.9,"")</f>
        <v>0.05</v>
      </c>
      <c r="DF105" s="7" t="str">
        <f>IF(E105&lt;2009,"N/A",IF(COUNTIF(BW105:DE105,"&lt;1")=35,"5",IF(COUNTIF(BW105:CV105,"&lt;1")=26,"4",IF(COUNTIF(BW105:CJ105,"&lt;1")=14,"3",IF(COUNTIF(BW105:BZ105,"&lt;1")=4,"2","1")))))</f>
        <v>1</v>
      </c>
      <c r="DG105" s="129">
        <f>IF(DF105="N/A","N/A",IF(DF105="1",SUM(BW105:BZ105)+1,IF(DF105="2",SUM(CA105:CJ105)+2,IF(DF105="3",SUM(CK105:CV105)+3,IF(DF105="4",SUM(CW105:DE105)+4,5)))))</f>
        <v>1</v>
      </c>
      <c r="DH105" s="41" t="str">
        <f>IF(OR(EY105=$EY$1,EY105=$EY$8,EZ105&gt;0,FF105=$FF$1,FF105=$FF$2,FF105=$FF$7,FF105=$FF$8,FG105=$FG$1,FG105=$FG$2,FG105=$FG$7,FG105=$FG$8),ES2.1,"")</f>
        <v/>
      </c>
      <c r="DI105" s="6" t="str">
        <f>IF(OR(FB105=$FB$1,FB105=$FB$2,FB105=$FB$7,FB105=$FB$8,EZ105&gt;0),ES2.2,"")</f>
        <v/>
      </c>
      <c r="DJ105" s="6" t="str">
        <f>IF(OR(EY105=$EY$1,EY105=$EY$8,EZ105&gt;0,FF105=$FF$1,FF105=$FF$2,FF105=$FF$7,FF105=$FF$8,FG105=$FG$1,FG105=$FG$2,FG105=$FG$7,FG105=$FG$8),ES2.3,"")</f>
        <v/>
      </c>
      <c r="DK105" s="6" t="str">
        <f>IF(OR(EY105=$EY$1,EY105=$EY$8,EZ105&gt;0,FF105=$FF$1,FF105=$FF$2,FF105=$FF$7,FF105=$FF$8,FG105=$FG$1,FG105=$FG$2,FG105=$FG$7,FG105=$FG$8),ES2.4,"")</f>
        <v/>
      </c>
      <c r="DL105" s="40" t="str">
        <f>IF(OR(FB105=$FB$1,FB105=$FB$7,EZ105&gt;0),ES3.1,"")</f>
        <v/>
      </c>
      <c r="DM105" s="6" t="str">
        <f>IF(OR(FB105=$FB$1,FB105=$FB$2,FB105=$FB$7,FB105=$FB$8,EZ105&gt;0),ES3.2,"")</f>
        <v/>
      </c>
      <c r="DN105" s="6" t="str">
        <f>IF(OR(EZ105&gt;0,FF105=$FF$1,FF105=$FF$2,FF105=$FF$7,FF105=$FF$8,GA105=$GA$1,GA105=$GA$2,GA105=$GA$5,GA105=$GA$6),ES3.3,"")</f>
        <v/>
      </c>
      <c r="DO105" s="6" t="str">
        <f>IF(OR(EZ105&gt;0,FG105=$FG$1,FG105=$FG$2,FG105=$FG$7,FG105=$FG$8,GB105=$GB$1,GB105=$GB$2,GB105=$GB$5,GB105=$GB$6),ES3.4,"")</f>
        <v/>
      </c>
      <c r="DP105" s="6" t="str">
        <f>IF(OR(EY105=$EY$1,EY105=$EY$8,EZ105&gt;0),ES3.5,"")</f>
        <v/>
      </c>
      <c r="DQ105" s="6" t="str">
        <f>IF(OR(EZ105&gt;0,FC105=$FC$1,FC105=$FC$5),ES3.6,"")</f>
        <v/>
      </c>
      <c r="DR105" s="6" t="str">
        <f>IF(OR(GD105=$GD$1,GD105=$GD$4,EZ105&gt;0),ES3.7,"")</f>
        <v/>
      </c>
      <c r="DS105" s="6" t="str">
        <f>IF(OR(EZ105&gt;0,FF105=$FF$2,FF105=$FF$8,FE105=$FE$2,FE105=$FE$8,FI105=$FI$2,FI105=$FI$8,FG105=$FG$2,FG105=$FG$8),ES3.8,"")</f>
        <v/>
      </c>
      <c r="DT105" s="6" t="str">
        <f>IF(OR(EZ105&gt;0),ES3.9,"")</f>
        <v/>
      </c>
      <c r="DU105" s="40" t="str">
        <f>IF(OR(FB105=$FB$1,FB105=$FB$7,EZ105&gt;0),ES4.1,"")</f>
        <v/>
      </c>
      <c r="DV105" s="6" t="str">
        <f>IF(OR(EZ105&gt;0,GA105=$GA$2,GA105=$GA$6),ES4.2,"")</f>
        <v/>
      </c>
      <c r="DW105" s="6" t="str">
        <f>IF(OR(EZ105&gt;0,GB105=$GB$2,GB105=$GB$6),ES4.3,"")</f>
        <v/>
      </c>
      <c r="DX105" s="6" t="str">
        <f>IF(OR(GE105=$GE$1,GE105=$GE$2,GE105=$GE$7,GE105=$GE$8),ES4.4,"")</f>
        <v/>
      </c>
      <c r="DY105" s="6" t="str">
        <f>IF(OR(EZ105&gt;0,FF105=$FF$2,FF105=$FF$8,FE105=$FE$2,FE105=$FE$8,FI105=$FI$2,FI105=$FI$8,FG105=$FG$2,FG105=$FG$8),ES4.5,"")</f>
        <v/>
      </c>
      <c r="DZ105" s="6" t="str">
        <f>IF(OR(EZ105&gt;0,FG105=$FG$1,FG105=$FG$2,FG105=$FG$7,FG105=$FG$8),ES4.6,"")</f>
        <v/>
      </c>
      <c r="EA105" s="6" t="str">
        <f>IF(OR(FE105=$FE$1,FE105=$FE$2,FE105=$FE$7,FE105=$FE$8),ES4.7,"")</f>
        <v/>
      </c>
      <c r="EB105" s="6" t="str">
        <f>IF(OR(FM105=$FM$1,FM105=$FM$4,EZ105&gt;0),ES4.8,"")</f>
        <v/>
      </c>
      <c r="EC105" s="6" t="str">
        <f>IF(OR(GF105=$GF$2,GF105=$GF$8),ES4.9,"")</f>
        <v/>
      </c>
      <c r="ED105" s="6" t="str">
        <f>IF(OR(EO105=$EO$1,EO105=$EO$3),ES4.10,"")</f>
        <v/>
      </c>
      <c r="EE105" s="40" t="str">
        <f>IF(OR(AND(FZ105&gt;0,EY105=$EY$1), AND(FZ105&gt;0,EY105=$EY$8)),ES5.1,"")</f>
        <v/>
      </c>
      <c r="EF105" s="6" t="str">
        <f>IF(OR(GE105=$GE$1,GE105=$GE$3,GE105=$GE$7,GE105=$GE$9),ES5.2,"")</f>
        <v/>
      </c>
      <c r="EG105" s="6" t="str">
        <f>IF(OR(EZ105&gt;0,FF105=$FF$2,FF105=$FF$8,FE105=$FE$2,FE105=$FE$8,FI105=$FI$2,FI105=$FI$8,FG105=$FG$2,FG105=$FG$8),ES5.3,"")</f>
        <v/>
      </c>
      <c r="EH105" s="6" t="str">
        <f>IF(OR(FG105=$FG$2,FG105=$FG$8),ES5.4,"")</f>
        <v/>
      </c>
      <c r="EI105" s="6" t="str">
        <f>IF(OR(FI105=$FI$1,FI105=$FI$2,FI105=$FI$7,FI105=$FI$8,FY105&gt;0),ES5.5,"")</f>
        <v/>
      </c>
      <c r="EJ105" s="6" t="str">
        <f>IF(OR(GC105=$GC$1,GC105=$GC$3),ES5.6,"")</f>
        <v/>
      </c>
      <c r="EK105" s="38">
        <f>IF(OR(GF105="",GF105=$GF$3,GF105=$GF$4,GF105=$GF$5,GF105=$GF$6),ES5.7,"")</f>
        <v>0.1</v>
      </c>
      <c r="EL105" s="104" t="str">
        <f>IF(E105&lt;2010,"N/A",IF(COUNTIF(DH105:EK105,"&lt;1")=30,"5",IF(COUNTIF(DH105:ED105,"&lt;1")=23,"4",IF(COUNTIF(DH105:DT105,"&lt;1")=13,"3",IF(COUNTIF(DH105:DK105,"&lt;1")=4,"2","1")))))</f>
        <v>1</v>
      </c>
      <c r="EM105" s="129">
        <f>IF(EL105="N/A","N/A",IF(EL105="1",SUM(DH105:DK105)+1,IF(EL105="2",SUM(DL105:DT105)+2,IF(EL105="3",SUM(DU105:ED105)+3,IF(EL105="4",SUM(EE105:EK105)+4,5)))))</f>
        <v>1</v>
      </c>
      <c r="EN105" s="1"/>
      <c r="EO105" s="43"/>
      <c r="EP105" s="1"/>
      <c r="EQ105" s="1"/>
      <c r="ER105" s="43"/>
      <c r="ES105" s="1"/>
      <c r="ET105" s="1"/>
      <c r="EV105" s="44"/>
      <c r="FC105" s="44"/>
      <c r="FE105" s="1"/>
      <c r="FI105" s="44"/>
      <c r="FJ105" s="42" t="s">
        <v>9</v>
      </c>
      <c r="FK105" s="1"/>
      <c r="FL105" s="1"/>
      <c r="FM105" s="1"/>
      <c r="FN105" s="1"/>
      <c r="FO105" s="1"/>
      <c r="FT105" s="1"/>
      <c r="FU105" s="1"/>
      <c r="FX105" s="44"/>
      <c r="FY105" s="1"/>
      <c r="FZ105" s="44"/>
      <c r="GA105" s="43"/>
      <c r="GB105" s="1"/>
      <c r="GC105" s="44"/>
      <c r="GF105" s="45"/>
      <c r="GG105" s="74"/>
      <c r="GH105" s="42">
        <f>COUNTIF(EO105:GF105,"*")</f>
        <v>1</v>
      </c>
    </row>
    <row r="106" spans="1:190" s="42" customFormat="1" x14ac:dyDescent="0.25">
      <c r="A106" s="42" t="str">
        <f>VLOOKUP(C106,Sheet1!$A$1:$B$65,2,)</f>
        <v>HS</v>
      </c>
      <c r="B106" s="46" t="s">
        <v>383</v>
      </c>
      <c r="C106" s="47" t="s">
        <v>384</v>
      </c>
      <c r="D106" s="47"/>
      <c r="E106" s="61">
        <v>2013</v>
      </c>
      <c r="F106" s="5">
        <f>IF(OR(ER106=$ER$1,ER106=$ER$2,ER106=$ER$3,ER106=$ER$6,ER106=$ER$7,ES106&gt;0,EW106&gt;0,EY106&gt;0,EU106&gt;0,EZ106&gt;0,FD106&gt;0,FF106&gt;0,FG106&gt;0,FI106&gt;0,FE106&gt;0),SM_2.1,"")</f>
        <v>0.2</v>
      </c>
      <c r="G106" s="5">
        <f>IF(OR(EO106=$EO$4,EQ106&gt;0,ER106=$ER$1, ER106=$ER$2,ER106=$ER$3,ER106=$ER$4,ES106&gt;0,EV106&gt;0,EZ106&gt;0,FD106&gt;0,FF106&gt;0,FG106&gt;0,FI106&gt;0,FE106&gt;0),SM_2.2,"")</f>
        <v>0.35</v>
      </c>
      <c r="H106" s="6">
        <f>IF(OR(EO106&gt;0,EP106&gt;0,EQ106&gt;0,ER106=$ER$1,ER106=$ER$2,ER106=$ER$3,ER106=$ER$4,ER106=$ER$6,ER106=$ER$7,ES106&gt;0,ET106&gt;0,EV106&gt;0,EZ106&gt;0,FD106&gt;0,FF106&gt;0,FG106&gt;0,FI106&gt;0,FE106&gt;0),SM_2.3,"")</f>
        <v>0.3</v>
      </c>
      <c r="I106" s="38">
        <f>IF(OR(ER106=$ER$1,ER106=$ER$2,ER106=$ER$3,ER106=$ER$6,ER106=$ER$7,ES106&gt;0,EW106=$EW$2,EW106=$EW$3,EW106=$EW$4,EY106&gt;0,EU106&gt;0,EZ106&gt;0,FD106&gt;0,FF106&gt;0,FG106&gt;0,FI106&gt;0,FE106&gt;0),SM_2.4,"")</f>
        <v>0.15</v>
      </c>
      <c r="J106" s="6">
        <f>IF(OR(ER106=$ER$3,EW106=$EW$2,EW106=$EW$3,EW106=$EW$4,EY106&gt;0,EU106&gt;0,EZ106&gt;0,FD106&gt;0,FF106&gt;0,FG106&gt;0,FI106&gt;0,FE106&gt;0),SM_3.1,"")</f>
        <v>0.3</v>
      </c>
      <c r="K106" s="6">
        <f>IF(OR(EZ106&gt;0,FD106&gt;0,FF106&gt;0,FG106&gt;0,FI106&gt;0,FE106&gt;0),SM_3.2,"")</f>
        <v>0.3</v>
      </c>
      <c r="L106" s="38">
        <f>IF(OR(ER106=$ER$1,ER106=$ER$3,ER106=$ER$6,ER106=$ER$7,EV106&gt;0,EW106=$EW$2,EW106=$EW$3,EW106=$EW$4,EY106&gt;0,EU106&gt;0,EZ106&gt;0,FD106&gt;0,FF106&gt;0,FG106&gt;0,FI106&gt;0,FE106&gt;0),SM_3.3,"")</f>
        <v>0.4</v>
      </c>
      <c r="M106" s="6">
        <f>IF(OR(ES106&gt;0,EU106&gt;1),SM_4.1,"")</f>
        <v>0.2</v>
      </c>
      <c r="N106" s="6">
        <f>IF(OR(EZ106&gt;0,FD106=$FD$2,FF106=$FF$2,FF106=$FF$4,FF106=$FF$6,FF106=$FF$8,FG106&gt;0,FI106&gt;0,FE106&gt;0),SM_4.2,"")</f>
        <v>0.2</v>
      </c>
      <c r="O106" s="6">
        <f>IF(OR(EZ106&gt;0,FD106=$FD$2,FE106=$FE$2,FE106=$FE$4,FE106=$FE$6,FE106=$FE$8,FF106=$FF$2,FF106=$FF$4,FF106=$FF$6,FF106=$FF$8,FG106=$FG$2,FG106=$FG$4,FG106=$FG$6,FG106=$FG$8,FI106=$FI$2,FI106=$FI$4,FI106=$FI$6,FI106=$FI$8),SM_4.3,"")</f>
        <v>0.2</v>
      </c>
      <c r="P106" s="6" t="str">
        <f>IF(OR(FD106&gt;0,FI106&gt;0),SM_4.4,"")</f>
        <v/>
      </c>
      <c r="Q106" s="38" t="str">
        <f>IF(OR(FQ106=$FQ$2,FQ106=$FQ$1),SM_4.5,"")</f>
        <v/>
      </c>
      <c r="R106" s="6" t="str">
        <f>IF(OR(ET106&gt;0),SM_5.1,"")</f>
        <v/>
      </c>
      <c r="S106" s="6" t="str">
        <f>IF(OR(FB106&gt;0),SM_5.2,"")</f>
        <v/>
      </c>
      <c r="T106" s="6" t="str">
        <f>IF(OR(FR106=$FR$1,FR106=$FR$2),SM_5.3,"")</f>
        <v/>
      </c>
      <c r="U106" s="38" t="str">
        <f>IF(OR(FY106&gt;0),SM_5.4,"")</f>
        <v/>
      </c>
      <c r="V106" s="94" t="str">
        <f>IF(COUNTIF(F106:U106,"&lt;1")=16,"5",IF(COUNTIF(F106:Q106,"&lt;1")=12,"4",IF(COUNTIF(F106:L106,"&lt;1")=7,"3",IF(COUNTIF(F106:I106,"&lt;1")=4,"2","1"))))</f>
        <v>3</v>
      </c>
      <c r="W106" s="129">
        <f>IF(V106="1",SUM(F106:I106)+1,IF(V106="2",SUM(J106:L106)+2,IF(V106="3",SUM(M106:Q106)+3,IF(V106="4",SUM(R106:U106)+4,5))))</f>
        <v>3.6</v>
      </c>
      <c r="X106" s="5">
        <f>IF(OR(EO106&gt;0,EP106&gt;0,EQ106&gt;0,ER106=$ER$1,ER106=$ER$2,ER106=$ER$3,ER106=$ER$4,ER106=$ER$6,ER106=$ER$7,ER106=$ER$8,ES106&gt;0,ET106&gt;0,EV106&gt;0,EZ106&gt;0,FD106&gt;0,FF106&gt;0,FG106&gt;0,FI106&gt;0,FE106&gt;0),SS_2.1,"")</f>
        <v>0.2</v>
      </c>
      <c r="Y106" s="5">
        <f>IF(OR(EO106=$EO$1,ER106=$ER$1,ER106=$ER$6,ER106=$ER$7,ER106=$ER$8,FJ106&gt;0),SS_2.2,"")</f>
        <v>0.3</v>
      </c>
      <c r="Z106" s="38">
        <f>IF(OR(FJ106&gt;0,FO106&gt;0),SS_2.3,"")</f>
        <v>0.5</v>
      </c>
      <c r="AA106" s="5" t="str">
        <f>IF(OR(FN106&gt;0,FJ106=$FJ$2,FJ106=$FJ$3),SS_3.1,"")</f>
        <v/>
      </c>
      <c r="AB106" s="6" t="str">
        <f>IF(OR(FK106&gt;0),SS_3.2,"")</f>
        <v/>
      </c>
      <c r="AC106" s="38">
        <f>IF(OR(ES106&gt;0,ER106=$ER$1,ER106=$ER$4,ER106=$ER$8,FL106&gt;0),SS_3.3,"")</f>
        <v>0.4</v>
      </c>
      <c r="AD106" s="6" t="str">
        <f>IF(AND(FK106&gt;0,FJ106=$FJ$2,FJ106=$FJ$3),SS_4.1,"")</f>
        <v/>
      </c>
      <c r="AE106" s="6">
        <f>IF(OR(FJ106=$FJ$2,FJ106=$FJ$3,EZ106&gt;0,FN106&gt;0),SS_4.2,"")</f>
        <v>0.2</v>
      </c>
      <c r="AF106" s="6">
        <f>IF(OR(EU106&gt;0,EW106=$EW$2,EW106=$EW$3,EW106=$EW$4,EY106&gt;0,EZ106&gt;0),SS_4.3,"")</f>
        <v>0.2</v>
      </c>
      <c r="AG106" s="6">
        <f>IF(OR(FJ106=$FJ$3,FQ106&gt;0,EZ106&gt;0),SS_4.4,"")</f>
        <v>0.1</v>
      </c>
      <c r="AH106" s="6">
        <f>IF(OR(FE106&gt;0,FF106&gt;0,FG106&gt;0,FD106&gt;0,EZ106&gt;0,FI106&gt;0),SS_4.5,"")</f>
        <v>0.2</v>
      </c>
      <c r="AI106" s="38" t="str">
        <f>IF(OR(EV106&gt;0,FZ106&gt;0,FH106&gt;0,FD106&gt;0,FI106&gt;0),SS_4.6,"")</f>
        <v/>
      </c>
      <c r="AJ106" s="5" t="str">
        <f>IF(OR(FK106=$FK$3,FZ106=$FZ$1),SS_5.1,"")</f>
        <v/>
      </c>
      <c r="AK106" s="6" t="str">
        <f>IF(OR(FZ106=$FZ$1,FZ106=$FZ$2,FZ106=$FZ$4,FZ106=$FZ$5,FZ106=$FZ$7),SS_5.2,"")</f>
        <v/>
      </c>
      <c r="AL106" s="6" t="str">
        <f>IF(OR(FZ106=$FZ$4,FY106&gt;0,ER106=$ER$8),SS_5.3,"")</f>
        <v/>
      </c>
      <c r="AM106" s="6" t="str">
        <f>IF(FP106&gt;0,SS_5.4,"")</f>
        <v/>
      </c>
      <c r="AN106" s="94" t="str">
        <f>IF(COUNTIF(X106:AM106,"&lt;1")=16,"5",IF(COUNTIF(X106:AI106,"&lt;1")=12,"4",IF(COUNTIF(X106:AC106,"&lt;1")=6,"3",IF(COUNTIF(X106:Z106,"&lt;1")=3,"2","1"))))</f>
        <v>2</v>
      </c>
      <c r="AO106" s="129">
        <f>IF(AN106="1",SUM(X106:Z106)+1,IF(AN106="2",SUM(AA106:AC106)+2,IF(AN106="3",SUM(AD106:AI106)+3,IF(AN106="4",SUM(AJ106:AM106)+4,5))))</f>
        <v>2.4</v>
      </c>
      <c r="AP106" s="5">
        <f>IF(OR(ES106&gt;0,ER106=$ER$1,EO106&gt;0,EP106&gt;0,EQ106&gt;0,EU106&gt;0,EV106&gt;0,FV106&gt;0,FD106&gt;0),CM2.1,"")</f>
        <v>0.25</v>
      </c>
      <c r="AQ106" s="6">
        <f>IF(OR(ES106&gt;0,ER106=$ER$1,ER106=$ER$5,ER106=$ER$3,ER106=$ER$8,ER106=$ER$9,FS106=$FS$3,FS106=$FS$4),CM2.2,"")</f>
        <v>0.25</v>
      </c>
      <c r="AR106" s="6">
        <f>IF(OR(ES106&gt;0,ER106&gt;0,FV106&gt;0),CM2.3,"")</f>
        <v>0.25</v>
      </c>
      <c r="AS106" s="38">
        <f>IF(OR(ES106&gt;0,ER106=$ER$1,ER106=$ER$3,ER106=$ER$8,ER106=$ER$9,FT106&gt;0),CM2.4,"")</f>
        <v>0.25</v>
      </c>
      <c r="AT106" s="6" t="str">
        <f>IF(OR(FS106&gt;0),CM3.1,"")</f>
        <v/>
      </c>
      <c r="AU106" s="6" t="str">
        <f>IF(ER106=$ER$9,CM3.2,"")</f>
        <v/>
      </c>
      <c r="AV106" s="6" t="str">
        <f>IF(OR(FS106=$FS$3,FS106=$FS$4),CM3.3,"")</f>
        <v/>
      </c>
      <c r="AW106" s="6" t="str">
        <f>IF(OR(FQ106=$FQ$1,FQ106=$FQ$4,FR106=$FR$1,FR106=$FR$4),CM3.4,"")</f>
        <v/>
      </c>
      <c r="AX106" s="38" t="str">
        <f>IF(OR(FZ106=$FZ$1,FZ106=$FZ$2,FT106=$FT$3,FT106=$FT$2),CM3.5,"")</f>
        <v/>
      </c>
      <c r="AY106" s="6" t="str">
        <f>IF(OR(FS106&gt;0),CM4.1,"")</f>
        <v/>
      </c>
      <c r="AZ106" s="6" t="str">
        <f>IF(OR(FV106=$FV$2),CM4.2,"")</f>
        <v/>
      </c>
      <c r="BA106" s="38" t="str">
        <f>IF(OR(FZ106&gt;0,FT106=$FT$3),CM4.3,"")</f>
        <v/>
      </c>
      <c r="BB106" s="6" t="str">
        <f>IF(OR(FT106=$FT$3,FV106=$FV$3),CM5.1,"")</f>
        <v/>
      </c>
      <c r="BC106" s="6" t="str">
        <f>IF(OR(AND(FX106&gt;0,FQ106=$FQ$4), AND(FX106&gt;0,FQ106=$FQ$1)),CM5.2,"")</f>
        <v/>
      </c>
      <c r="BD106" s="6" t="str">
        <f>IF(OR(FZ106&gt;0),CM5.3,"")</f>
        <v/>
      </c>
      <c r="BE106" s="38" t="str">
        <f>IF(FU106=$FU$2,CM5.4,"")</f>
        <v/>
      </c>
      <c r="BF106" s="94" t="str">
        <f>IF(COUNTIF(AP106:BE106,"&lt;1")=16,"5",IF(COUNTIF(AP106:BA106,"&lt;1")=12,"4",IF(COUNTIF(AP106:AX106,"&lt;1")=9,"3",IF(COUNTIF(AP106:AS106,"&lt;1")=4,"2","1"))))</f>
        <v>2</v>
      </c>
      <c r="BG106" s="129">
        <f>IF(BF106="1",SUM(AP106:AS106)+1,IF(BF106="2",SUM(AT106:AX106)+2,IF(BF106="3",SUM(AY106:BA106)+3,IF(BF106="4",SUM(BB106:BE106)+4,5))))</f>
        <v>2</v>
      </c>
      <c r="BH106" s="5">
        <f>IF(OR(ER106=$ER$1,ER106=$ER$6,ER106=$ER$7,ER106=$ER$9,ES106&gt;0,EX106&gt;0,FD106&gt;0,FZ106&gt;0,EW106&gt;0,EY106&gt;0,EZ106&gt;0,EV106&gt;0,EU106&gt;0,FE106&gt;0,FF106&gt;0,FG106&gt;0,FI106&gt;0),SRM2.1,"")</f>
        <v>0.4</v>
      </c>
      <c r="BI106" s="5">
        <f>IF(OR(FD106&gt;0,FZ106&gt;0,ER106=$ER$7,EW106&gt;0,EX106&gt;0,EY106&gt;0,EZ106&gt;0,FE106&gt;0,FF106&gt;0,FG106&gt;0,FI106&gt;0),SRM2.2,"")</f>
        <v>0.4</v>
      </c>
      <c r="BJ106" s="6">
        <f>IF(OR(FX106&gt;0,FZ106&gt;0),SRM2.3,"")</f>
        <v>0</v>
      </c>
      <c r="BK106" s="6">
        <f>IF(OR(FF106&gt;0,FD106&gt;0,FE106&gt;0,FZ106&gt;0,FG106&gt;0,FI106&gt;0),SRM2.4,"")</f>
        <v>0.2</v>
      </c>
      <c r="BL106" s="39">
        <f>IF(OR(FD106&gt;0,FZ106&gt;0,ER106=$ER$7,FE106&gt;0,FF106&gt;0,FG106&gt;0,FI106&gt;0,FP106&gt;0),SRM3.1,"")</f>
        <v>0.4</v>
      </c>
      <c r="BM106" s="6">
        <f>IF(OR(FD106&gt;0,FZ106&gt;0,ER106=$ER$7,EW106=$EW$2,EW106=$EW$3,EW106=$EW$4,EX106&gt;0,EY106&gt;0,EZ106&gt;0,FE106&gt;0,FF106&gt;0,FG106&gt;0,FI106&gt;0),SRM3.2,"")</f>
        <v>0.5</v>
      </c>
      <c r="BN106" s="6" t="str">
        <f>IF(OR(FP106&gt;0,FZ106&gt;0),SRM3.3,"")</f>
        <v/>
      </c>
      <c r="BO106" s="40" t="str">
        <f>IF(OR(FZ106&gt;1),SRM4.1,"")</f>
        <v/>
      </c>
      <c r="BP106" s="6" t="str">
        <f>IF(OR(ER106=$ER$8,ER106=$ER$9,EV106&gt;0,FQ106&gt;0,FR106&gt;0),SRM4.2,"")</f>
        <v/>
      </c>
      <c r="BQ106" s="6" t="str">
        <f>IF(OR(FW106&gt;0),SRM4.3,"")</f>
        <v/>
      </c>
      <c r="BR106" s="40" t="str">
        <f>IF(OR(GD106&gt;0,GE106&gt;0),SRM5.1,"")</f>
        <v/>
      </c>
      <c r="BS106" s="6" t="str">
        <f>IF(OR(ER106=$ER$8,ER106=$ER$9,FZ106&gt;0),SRM5.2,"")</f>
        <v/>
      </c>
      <c r="BT106" s="6" t="str">
        <f>IF(OR(ER106=$ER$8,ER106=$ER$9,FY106&gt;0,FZ106&gt;0),SRM5.3,"")</f>
        <v/>
      </c>
      <c r="BU106" s="94" t="str">
        <f>IF(COUNTIF(BH106:BT106,"&lt;1")=13,"5",IF(COUNTIF(BH106:BQ106,"&lt;1")=10,"4",IF(COUNTIF(BH106:BN106,"&lt;1")=7,"3",IF(COUNTIF(BH106:BK106,"&lt;1")=4,"2","1"))))</f>
        <v>2</v>
      </c>
      <c r="BV106" s="129">
        <f>IF(BU106="1",SUM(BH106:BK106)+1,IF(BU106="2",SUM(BL106:BN106)+2,IF(BU106="3",SUM(BO106:BQ106)+3,IF(BU106="4",SUM(BR106:BT106)+4,5))))</f>
        <v>2.9</v>
      </c>
      <c r="BW106" s="41">
        <f>IF(OR(EY106=$EY$1,EY106=$EY$4,EY106=$EY$5,EY106=$EY$6,EY106=$EY$7,EZ106&gt;0,FF106=$FF$1,FF106=$FF$2,FF106=$FF$5,FF106=$FF$6,FG106=$FG$1,FG106=$FG$2,FG106=$FG$5,FG106=$FG$6),LHR2.1,"")</f>
        <v>0.4</v>
      </c>
      <c r="BX106" s="6">
        <f>IF(OR(FB106=$FB$1,FB106=$FB$2,FB106=$FB$5,FB106=$FB$6,EZ106&gt;0),LHR2.2,"")</f>
        <v>0.1</v>
      </c>
      <c r="BY106" s="6">
        <f>IF(OR(EY106=$EY$1,EY106=$EY$4,EY106=$EY$5,EY106=$EY$6,EY106=$EY$7,EZ106&gt;0,FF106=$FF$1,FF106=$FF$2,FF106=$FF$5,FF106=$FF$6,FG106=$FG$1,FG106=$FG$2,FG106=$FG$5,FG106=$FG$6),LHR2.3,"")</f>
        <v>0.25</v>
      </c>
      <c r="BZ106" s="6">
        <f>IF(OR(EY106=$EY$1,EY106=$EY$4,EY106=$EY$5,EY106=$EY$6,EY106=$EY$7,EZ106&gt;0,FF106=$FF$1,FF106=$FF$2,FF106=$FF$5,FF106=$FF$6,FG106=$FG$1,FG106=$FG$2,FG106=$FG$5,FG106=$FG$6),LHR2.4,"")</f>
        <v>0.25</v>
      </c>
      <c r="CA106" s="40">
        <f>IF(OR(EY106=$EY$1,EY106=$EY$5,EY106=$EY$6,EY106=$EY$7,EZ106&gt;0,FF106=$FF$1,FF106=$FF$2,FF106=$FF$5,FF106=$FF$6,FG106=$FG$1,FG106=$FG$2,FG106=$FG$5,FG106=$FG$6),LHR3.1,"")</f>
        <v>0.25</v>
      </c>
      <c r="CB106" s="6">
        <f>IF(OR(FB106=$FB$1,FB106=$FB$5,EZ106&gt;0),LHR3.2,"")</f>
        <v>0.1</v>
      </c>
      <c r="CC106" s="6">
        <f>IF(OR(FB106=$FB$1,FB106=$FB$2,FB106=$FB$5,FB106=$FB$6,EZ106&gt;0),LHR3.3,"")</f>
        <v>0.15</v>
      </c>
      <c r="CD106" s="6">
        <f>IF(OR(EZ106&gt;0,GA106=$GA$1,FF106=$FF$5,FF106=$FF$6,FF106=$FF$1,FF106=$FF$2,GA106=$GA$2,GA106=$GA$3,GA106=$GA$4),LHR3.4,"")</f>
        <v>0.05</v>
      </c>
      <c r="CE106" s="6">
        <f>IF(OR(EZ106&gt;0,GB106=$GB$1,FG106=$FG$5,FG106=$FG$6,FG106=$FG$1,FG106=$FG$2,GB106=$GB$2,GB106=$GB$3,GB106=$GB$4),LHR3.5,"")</f>
        <v>0.05</v>
      </c>
      <c r="CF106" s="6">
        <f>IF(OR(EY106=$EY$1,EY106=$EY$4,EY106=$EY$5,EY106=$EY$6,EY106=$EY$7,EZ106&gt;0),LHR3.6,"")</f>
        <v>0.05</v>
      </c>
      <c r="CG106" s="6">
        <f>IF(OR(EZ106&gt;0,FC106=$FC$1,FC106=$FC$2,FC106=$FC$3,FC106=$FC$4),LHR3.7,"")</f>
        <v>0.05</v>
      </c>
      <c r="CH106" s="6">
        <f>IF(OR(GD106=$GD$1,GD106=$GD$3,EZ106&gt;0),LHR3.8,"")</f>
        <v>0.05</v>
      </c>
      <c r="CI106" s="6">
        <f>IF(OR(EZ106&gt;0,FF106=$FF$2,FF106=$FF$6,FE106=$FE$2,FE106=$FE$6,FI106=$FI$2,FI106=$FI$6,FG106=$FG$2,FG106=$FG$6),LHR3.9,"")</f>
        <v>0.2</v>
      </c>
      <c r="CJ106" s="6">
        <f>IF(OR(EZ106&gt;0,FA106&gt;0),LHR3.10,"")</f>
        <v>0.05</v>
      </c>
      <c r="CK106" s="40">
        <f>IF(OR(EY106=$EY$1,EY106=$EY$6,EY106=$EY$7,EZ106&gt;0,FF106=$FF$1,FF106=$FF$2,FF106=$FF$5,FF106=$FF$6,FG106=$FG$1,FG106=$FG$2,FG106=$FG$5,FG106=$FG$6),LHR4.1,"")</f>
        <v>0.15</v>
      </c>
      <c r="CL106" s="6">
        <f>IF(OR(FB106=$FB$1,FB106=$FB$5,EZ106&gt;0),LHR4.2,"")</f>
        <v>0.15</v>
      </c>
      <c r="CM106" s="6">
        <f>IF(OR(EZ106&gt;0,GA106=$GA$2,GA106=$GA$4),LHR4.3,"")</f>
        <v>0.05</v>
      </c>
      <c r="CN106" s="6">
        <f>IF(OR(EZ106&gt;0,GB106=$GB$2,GB106=$GB$4),LHR4.4,"")</f>
        <v>0.05</v>
      </c>
      <c r="CO106" s="6">
        <f>IF(OR(EZ106&gt;0,FC106=$FC$1,FC106=$FC$3,FC106=$FC$4),LHR4.5,"")</f>
        <v>0.1</v>
      </c>
      <c r="CP106" s="6" t="str">
        <f>IF(OR(GE106=$GE$1,GE106=$GE$2,GE106=$GE$4,GE106=$GE$5),LHR4.6,"")</f>
        <v/>
      </c>
      <c r="CQ106" s="6">
        <f>IF(OR(EZ106&gt;0,FF106=$FF$2,FF106=$FF$6,FE106=$FE$2,FE106=$FE$6,FI106=$FI$2,FI106=$FI$6,FG106=$FG$2,FG106=$FG$6),LHR4.7,"")</f>
        <v>0.1</v>
      </c>
      <c r="CR106" s="6">
        <f>IF(OR(EZ106&gt;0,FG106=$FG$1,FG106=$FG$2,FG106=$FG$5,FG106=$FG$6),LHR4.8,"")</f>
        <v>0.1</v>
      </c>
      <c r="CS106" s="6" t="str">
        <f>IF(OR(FE106=$FE$1,FE106=$FE$2,FE106=$FE$5,FE106=$FE$6),LHR4.9,"")</f>
        <v/>
      </c>
      <c r="CT106" s="6">
        <f>IF(OR(FM106=$FM$1,FM106=$FM$3,EZ106&gt;0),LHR4.10,"")</f>
        <v>0.05</v>
      </c>
      <c r="CU106" s="6" t="str">
        <f>IF(OR(GF106=$GF$2,GF106=$GF$6),LHR4.11,"")</f>
        <v/>
      </c>
      <c r="CV106" s="6">
        <f>IF(OR(EO106=$EO$1,EO106=$EO$3),LHR4.12,"")</f>
        <v>0.05</v>
      </c>
      <c r="CW106" s="40">
        <f>IF(OR(EY106=$EY$1,EY106=$EY$7,EZ106&gt;0,FF106=$FF$1,FF106=$FF$2,FF106=$FF$5,FF106=$FF$6,FG106=$FG$1,FG106=$FG$2,FG106=$FG$5,FG106=$FG$6),LHR5.1,"")</f>
        <v>0.25</v>
      </c>
      <c r="CX106" s="6" t="str">
        <f>IF(AND(FZ106&gt;0,OR(EY106=$EY$1,EY106=$EY$4,EY106=$EY$5,EY106=$EY$6,EY106=$EY$7)),LHR5.2,"")</f>
        <v/>
      </c>
      <c r="CY106" s="6">
        <f>IF(OR(EZ106&gt;0,FC106=$FC$1,FC106=$FC$4),LHR5.3,"")</f>
        <v>0.05</v>
      </c>
      <c r="CZ106" s="6" t="str">
        <f>IF(OR(GE106=$GE$1,GE106=$GE$3,GE106=$GE$4,GE106=$GE$6),LHR5.4,"")</f>
        <v/>
      </c>
      <c r="DA106" s="6">
        <f>IF(OR(EZ106&gt;0,FF106=$FF$2,FF106=$FF$6,FE106=$FE$2,FE106=$FE$6,FI106=$FI$2,FI106=$FI$6,FG106=$FG$2,FG106=$FG$6),LHR5.5,"")</f>
        <v>0.1</v>
      </c>
      <c r="DB106" s="6" t="str">
        <f>IF(OR(FG106=$FG$2,FG106=$FG$6),LHR5.6,"")</f>
        <v/>
      </c>
      <c r="DC106" s="6" t="str">
        <f>IF(OR(FI106=$FI$1,FI106=$FI$2,FI106=$FI$5,FI106=$FI$6,FY106&gt;0),LHR5.7,"")</f>
        <v/>
      </c>
      <c r="DD106" s="6" t="str">
        <f>IF(OR(GC106=$GC$1,GC106=$GC$2),LHR5.8,"")</f>
        <v/>
      </c>
      <c r="DE106" s="38">
        <f>IF(OR(GF106="",GF106=$GF$3,GF106=$GF$4,GF106=$GF$7,GF106=$GF$8),LHR5.9,"")</f>
        <v>0.05</v>
      </c>
      <c r="DF106" s="7" t="str">
        <f>IF(E106&lt;2009,"N/A",IF(COUNTIF(BW106:DE106,"&lt;1")=35,"5",IF(COUNTIF(BW106:CV106,"&lt;1")=26,"4",IF(COUNTIF(BW106:CJ106,"&lt;1")=14,"3",IF(COUNTIF(BW106:BZ106,"&lt;1")=4,"2","1")))))</f>
        <v>3</v>
      </c>
      <c r="DG106" s="129">
        <f>IF(DF106="N/A","N/A",IF(DF106="1",SUM(BW106:BZ106)+1,IF(DF106="2",SUM(CA106:CJ106)+2,IF(DF106="3",SUM(CK106:CV106)+3,IF(DF106="4",SUM(CW106:DE106)+4,5)))))</f>
        <v>3.8</v>
      </c>
      <c r="DH106" s="41">
        <f>IF(OR(EY106=$EY$1,EY106=$EY$8,EZ106&gt;0,FF106=$FF$1,FF106=$FF$2,FF106=$FF$7,FF106=$FF$8,FG106=$FG$1,FG106=$FG$2,FG106=$FG$7,FG106=$FG$8),ES2.1,"")</f>
        <v>0.4</v>
      </c>
      <c r="DI106" s="6">
        <f>IF(OR(FB106=$FB$1,FB106=$FB$2,FB106=$FB$7,FB106=$FB$8,EZ106&gt;0),ES2.2,"")</f>
        <v>0.1</v>
      </c>
      <c r="DJ106" s="6">
        <f>IF(OR(EY106=$EY$1,EY106=$EY$8,EZ106&gt;0,FF106=$FF$1,FF106=$FF$2,FF106=$FF$7,FF106=$FF$8,FG106=$FG$1,FG106=$FG$2,FG106=$FG$7,FG106=$FG$8),ES2.3,"")</f>
        <v>0.25</v>
      </c>
      <c r="DK106" s="6">
        <f>IF(OR(EY106=$EY$1,EY106=$EY$8,EZ106&gt;0,FF106=$FF$1,FF106=$FF$2,FF106=$FF$7,FF106=$FF$8,FG106=$FG$1,FG106=$FG$2,FG106=$FG$7,FG106=$FG$8),ES2.4,"")</f>
        <v>0.25</v>
      </c>
      <c r="DL106" s="40">
        <f>IF(OR(FB106=$FB$1,FB106=$FB$7,EZ106&gt;0),ES3.1,"")</f>
        <v>0.1</v>
      </c>
      <c r="DM106" s="6">
        <f>IF(OR(FB106=$FB$1,FB106=$FB$2,FB106=$FB$7,FB106=$FB$8,EZ106&gt;0),ES3.2,"")</f>
        <v>0.15</v>
      </c>
      <c r="DN106" s="6">
        <f>IF(OR(EZ106&gt;0,FF106=$FF$1,FF106=$FF$2,FF106=$FF$7,FF106=$FF$8,GA106=$GA$1,GA106=$GA$2,GA106=$GA$5,GA106=$GA$6),ES3.3,"")</f>
        <v>0.05</v>
      </c>
      <c r="DO106" s="6">
        <f>IF(OR(EZ106&gt;0,FG106=$FG$1,FG106=$FG$2,FG106=$FG$7,FG106=$FG$8,GB106=$GB$1,GB106=$GB$2,GB106=$GB$5,GB106=$GB$6),ES3.4,"")</f>
        <v>0.05</v>
      </c>
      <c r="DP106" s="6">
        <f>IF(OR(EY106=$EY$1,EY106=$EY$8,EZ106&gt;0),ES3.5,"")</f>
        <v>0.25</v>
      </c>
      <c r="DQ106" s="6">
        <f>IF(OR(EZ106&gt;0,FC106=$FC$1,FC106=$FC$5),ES3.6,"")</f>
        <v>0.05</v>
      </c>
      <c r="DR106" s="6">
        <f>IF(OR(GD106=$GD$1,GD106=$GD$4,EZ106&gt;0),ES3.7,"")</f>
        <v>0.1</v>
      </c>
      <c r="DS106" s="6">
        <f>IF(OR(EZ106&gt;0,FF106=$FF$2,FF106=$FF$8,FE106=$FE$2,FE106=$FE$8,FI106=$FI$2,FI106=$FI$8,FG106=$FG$2,FG106=$FG$8),ES3.8,"")</f>
        <v>0.2</v>
      </c>
      <c r="DT106" s="6">
        <f>IF(OR(EZ106&gt;0),ES3.9,"")</f>
        <v>0.05</v>
      </c>
      <c r="DU106" s="40">
        <f>IF(OR(FB106=$FB$1,FB106=$FB$7,EZ106&gt;0),ES4.1,"")</f>
        <v>0.2</v>
      </c>
      <c r="DV106" s="6">
        <f>IF(OR(EZ106&gt;0,GA106=$GA$2,GA106=$GA$6),ES4.2,"")</f>
        <v>0.05</v>
      </c>
      <c r="DW106" s="6">
        <f>IF(OR(EZ106&gt;0,GB106=$GB$2,GB106=$GB$6),ES4.3,"")</f>
        <v>0.1</v>
      </c>
      <c r="DX106" s="6" t="str">
        <f>IF(OR(GE106=$GE$1,GE106=$GE$2,GE106=$GE$7,GE106=$GE$8),ES4.4,"")</f>
        <v/>
      </c>
      <c r="DY106" s="6">
        <f>IF(OR(EZ106&gt;0,FF106=$FF$2,FF106=$FF$8,FE106=$FE$2,FE106=$FE$8,FI106=$FI$2,FI106=$FI$8,FG106=$FG$2,FG106=$FG$8),ES4.5,"")</f>
        <v>0.1</v>
      </c>
      <c r="DZ106" s="6">
        <f>IF(OR(EZ106&gt;0,FG106=$FG$1,FG106=$FG$2,FG106=$FG$7,FG106=$FG$8),ES4.6,"")</f>
        <v>0.1</v>
      </c>
      <c r="EA106" s="6" t="str">
        <f>IF(OR(FE106=$FE$1,FE106=$FE$2,FE106=$FE$7,FE106=$FE$8),ES4.7,"")</f>
        <v/>
      </c>
      <c r="EB106" s="6">
        <f>IF(OR(FM106=$FM$1,FM106=$FM$4,EZ106&gt;0),ES4.8,"")</f>
        <v>0.1</v>
      </c>
      <c r="EC106" s="6" t="str">
        <f>IF(OR(GF106=$GF$2,GF106=$GF$8),ES4.9,"")</f>
        <v/>
      </c>
      <c r="ED106" s="6">
        <f>IF(OR(EO106=$EO$1,EO106=$EO$3),ES4.10,"")</f>
        <v>0.05</v>
      </c>
      <c r="EE106" s="40" t="str">
        <f>IF(OR(AND(FZ106&gt;0,EY106=$EY$1), AND(FZ106&gt;0,EY106=$EY$8)),ES5.1,"")</f>
        <v/>
      </c>
      <c r="EF106" s="6" t="str">
        <f>IF(OR(GE106=$GE$1,GE106=$GE$3,GE106=$GE$7,GE106=$GE$9),ES5.2,"")</f>
        <v/>
      </c>
      <c r="EG106" s="6">
        <f>IF(OR(EZ106&gt;0,FF106=$FF$2,FF106=$FF$8,FE106=$FE$2,FE106=$FE$8,FI106=$FI$2,FI106=$FI$8,FG106=$FG$2,FG106=$FG$8),ES5.3,"")</f>
        <v>0.15</v>
      </c>
      <c r="EH106" s="6" t="str">
        <f>IF(OR(FG106=$FG$2,FG106=$FG$8),ES5.4,"")</f>
        <v/>
      </c>
      <c r="EI106" s="6" t="str">
        <f>IF(OR(FI106=$FI$1,FI106=$FI$2,FI106=$FI$7,FI106=$FI$8,FY106&gt;0),ES5.5,"")</f>
        <v/>
      </c>
      <c r="EJ106" s="6" t="str">
        <f>IF(OR(GC106=$GC$1,GC106=$GC$3),ES5.6,"")</f>
        <v/>
      </c>
      <c r="EK106" s="38">
        <f>IF(OR(GF106="",GF106=$GF$3,GF106=$GF$4,GF106=$GF$5,GF106=$GF$6),ES5.7,"")</f>
        <v>0.1</v>
      </c>
      <c r="EL106" s="104" t="str">
        <f>IF(E106&lt;2010,"N/A",IF(COUNTIF(DH106:EK106,"&lt;1")=30,"5",IF(COUNTIF(DH106:ED106,"&lt;1")=23,"4",IF(COUNTIF(DH106:DT106,"&lt;1")=13,"3",IF(COUNTIF(DH106:DK106,"&lt;1")=4,"2","1")))))</f>
        <v>3</v>
      </c>
      <c r="EM106" s="129">
        <f>IF(EL106="N/A","N/A",IF(EL106="1",SUM(DH106:DK106)+1,IF(EL106="2",SUM(DL106:DT106)+2,IF(EL106="3",SUM(DU106:ED106)+3,IF(EL106="4",SUM(EE106:EK106)+4,5)))))</f>
        <v>3.7</v>
      </c>
      <c r="EN106" s="1"/>
      <c r="EO106" s="43" t="s">
        <v>0</v>
      </c>
      <c r="EP106" s="1"/>
      <c r="EQ106" s="1"/>
      <c r="ER106" s="43"/>
      <c r="ES106" s="1" t="s">
        <v>3</v>
      </c>
      <c r="ET106" s="1"/>
      <c r="EV106" s="44"/>
      <c r="EW106" s="42" t="s">
        <v>24</v>
      </c>
      <c r="EX106" s="42" t="s">
        <v>1</v>
      </c>
      <c r="EY106" s="42" t="s">
        <v>5</v>
      </c>
      <c r="EZ106" s="42" t="s">
        <v>1</v>
      </c>
      <c r="FC106" s="44"/>
      <c r="FE106" s="1"/>
      <c r="FF106" s="42" t="s">
        <v>8</v>
      </c>
      <c r="FI106" s="44"/>
      <c r="FJ106" s="42" t="s">
        <v>9</v>
      </c>
      <c r="FK106" s="1"/>
      <c r="FL106" s="1"/>
      <c r="FM106" s="1"/>
      <c r="FN106" s="1"/>
      <c r="FO106" s="1"/>
      <c r="FT106" s="1"/>
      <c r="FU106" s="1" t="s">
        <v>7</v>
      </c>
      <c r="FX106" s="44" t="s">
        <v>1</v>
      </c>
      <c r="FY106" s="1"/>
      <c r="FZ106" s="44"/>
      <c r="GA106" s="43"/>
      <c r="GB106" s="1"/>
      <c r="GC106" s="44"/>
      <c r="GF106" s="45"/>
      <c r="GG106" s="74"/>
      <c r="GH106" s="42">
        <f>COUNTIF(EO106:GF106,"*")</f>
        <v>10</v>
      </c>
    </row>
    <row r="107" spans="1:190" s="42" customFormat="1" x14ac:dyDescent="0.25">
      <c r="A107" s="42" t="str">
        <f>VLOOKUP(C107,Sheet1!$A$1:$B$65,2,)</f>
        <v>HS</v>
      </c>
      <c r="B107" s="46" t="s">
        <v>234</v>
      </c>
      <c r="C107" s="47" t="s">
        <v>490</v>
      </c>
      <c r="D107" s="47"/>
      <c r="E107" s="60">
        <v>2013</v>
      </c>
      <c r="F107" s="5" t="str">
        <f>IF(OR(ER107=$ER$1,ER107=$ER$2,ER107=$ER$3,ER107=$ER$6,ER107=$ER$7,ES107&gt;0,EW107&gt;0,EY107&gt;0,EU107&gt;0,EZ107&gt;0,FD107&gt;0,FF107&gt;0,FG107&gt;0,FI107&gt;0,FE107&gt;0),SM_2.1,"")</f>
        <v/>
      </c>
      <c r="G107" s="5">
        <f>IF(OR(EO107=$EO$4,EQ107&gt;0,ER107=$ER$1, ER107=$ER$2,ER107=$ER$3,ER107=$ER$4,ES107&gt;0,EV107&gt;0,EZ107&gt;0,FD107&gt;0,FF107&gt;0,FG107&gt;0,FI107&gt;0,FE107&gt;0),SM_2.2,"")</f>
        <v>0.35</v>
      </c>
      <c r="H107" s="6">
        <f>IF(OR(EO107&gt;0,EP107&gt;0,EQ107&gt;0,ER107=$ER$1,ER107=$ER$2,ER107=$ER$3,ER107=$ER$4,ER107=$ER$6,ER107=$ER$7,ES107&gt;0,ET107&gt;0,EV107&gt;0,EZ107&gt;0,FD107&gt;0,FF107&gt;0,FG107&gt;0,FI107&gt;0,FE107&gt;0),SM_2.3,"")</f>
        <v>0.3</v>
      </c>
      <c r="I107" s="38" t="str">
        <f>IF(OR(ER107=$ER$1,ER107=$ER$2,ER107=$ER$3,ER107=$ER$6,ER107=$ER$7,ES107&gt;0,EW107=$EW$2,EW107=$EW$3,EW107=$EW$4,EY107&gt;0,EU107&gt;0,EZ107&gt;0,FD107&gt;0,FF107&gt;0,FG107&gt;0,FI107&gt;0,FE107&gt;0),SM_2.4,"")</f>
        <v/>
      </c>
      <c r="J107" s="6" t="str">
        <f>IF(OR(ER107=$ER$3,EW107=$EW$2,EW107=$EW$3,EW107=$EW$4,EY107&gt;0,EU107&gt;0,EZ107&gt;0,FD107&gt;0,FF107&gt;0,FG107&gt;0,FI107&gt;0,FE107&gt;0),SM_3.1,"")</f>
        <v/>
      </c>
      <c r="K107" s="6" t="str">
        <f>IF(OR(EZ107&gt;0,FD107&gt;0,FF107&gt;0,FG107&gt;0,FI107&gt;0,FE107&gt;0),SM_3.2,"")</f>
        <v/>
      </c>
      <c r="L107" s="38" t="str">
        <f>IF(OR(ER107=$ER$1,ER107=$ER$3,ER107=$ER$6,ER107=$ER$7,EV107&gt;0,EW107=$EW$2,EW107=$EW$3,EW107=$EW$4,EY107&gt;0,EU107&gt;0,EZ107&gt;0,FD107&gt;0,FF107&gt;0,FG107&gt;0,FI107&gt;0,FE107&gt;0),SM_3.3,"")</f>
        <v/>
      </c>
      <c r="M107" s="6" t="str">
        <f>IF(OR(ES107&gt;0,EU107&gt;1),SM_4.1,"")</f>
        <v/>
      </c>
      <c r="N107" s="6" t="str">
        <f>IF(OR(EZ107&gt;0,FD107=$FD$2,FF107=$FF$2,FF107=$FF$4,FF107=$FF$6,FF107=$FF$8,FG107&gt;0,FI107&gt;0,FE107&gt;0),SM_4.2,"")</f>
        <v/>
      </c>
      <c r="O107" s="6" t="str">
        <f>IF(OR(EZ107&gt;0,FD107=$FD$2,FE107=$FE$2,FE107=$FE$4,FE107=$FE$6,FE107=$FE$8,FF107=$FF$2,FF107=$FF$4,FF107=$FF$6,FF107=$FF$8,FG107=$FG$2,FG107=$FG$4,FG107=$FG$6,FG107=$FG$8,FI107=$FI$2,FI107=$FI$4,FI107=$FI$6,FI107=$FI$8),SM_4.3,"")</f>
        <v/>
      </c>
      <c r="P107" s="6" t="str">
        <f>IF(OR(FD107&gt;0,FI107&gt;0),SM_4.4,"")</f>
        <v/>
      </c>
      <c r="Q107" s="38" t="str">
        <f>IF(OR(FQ107=$FQ$2,FQ107=$FQ$1),SM_4.5,"")</f>
        <v/>
      </c>
      <c r="R107" s="6" t="str">
        <f>IF(OR(ET107&gt;0),SM_5.1,"")</f>
        <v/>
      </c>
      <c r="S107" s="6" t="str">
        <f>IF(OR(FB107&gt;0),SM_5.2,"")</f>
        <v/>
      </c>
      <c r="T107" s="6" t="str">
        <f>IF(OR(FR107=$FR$1,FR107=$FR$2),SM_5.3,"")</f>
        <v/>
      </c>
      <c r="U107" s="38" t="str">
        <f>IF(OR(FY107&gt;0),SM_5.4,"")</f>
        <v/>
      </c>
      <c r="V107" s="94" t="str">
        <f>IF(COUNTIF(F107:U107,"&lt;1")=16,"5",IF(COUNTIF(F107:Q107,"&lt;1")=12,"4",IF(COUNTIF(F107:L107,"&lt;1")=7,"3",IF(COUNTIF(F107:I107,"&lt;1")=4,"2","1"))))</f>
        <v>1</v>
      </c>
      <c r="W107" s="129">
        <f>IF(V107="1",SUM(F107:I107)+1,IF(V107="2",SUM(J107:L107)+2,IF(V107="3",SUM(M107:Q107)+3,IF(V107="4",SUM(R107:U107)+4,5))))</f>
        <v>1.65</v>
      </c>
      <c r="X107" s="5">
        <f>IF(OR(EO107&gt;0,EP107&gt;0,EQ107&gt;0,ER107=$ER$1,ER107=$ER$2,ER107=$ER$3,ER107=$ER$4,ER107=$ER$6,ER107=$ER$7,ER107=$ER$8,ES107&gt;0,ET107&gt;0,EV107&gt;0,EZ107&gt;0,FD107&gt;0,FF107&gt;0,FG107&gt;0,FI107&gt;0,FE107&gt;0),SS_2.1,"")</f>
        <v>0.2</v>
      </c>
      <c r="Y107" s="5">
        <f>IF(OR(EO107=$EO$1,ER107=$ER$1,ER107=$ER$6,ER107=$ER$7,ER107=$ER$8,FJ107&gt;0),SS_2.2,"")</f>
        <v>0.3</v>
      </c>
      <c r="Z107" s="38" t="str">
        <f>IF(OR(FJ107&gt;0,FO107&gt;0),SS_2.3,"")</f>
        <v/>
      </c>
      <c r="AA107" s="5" t="str">
        <f>IF(OR(FN107&gt;0,FJ107=$FJ$2,FJ107=$FJ$3),SS_3.1,"")</f>
        <v/>
      </c>
      <c r="AB107" s="6" t="str">
        <f>IF(OR(FK107&gt;0),SS_3.2,"")</f>
        <v/>
      </c>
      <c r="AC107" s="38" t="str">
        <f>IF(OR(ES107&gt;0,ER107=$ER$1,ER107=$ER$4,ER107=$ER$8,FL107&gt;0),SS_3.3,"")</f>
        <v/>
      </c>
      <c r="AD107" s="6" t="str">
        <f>IF(AND(FK107&gt;0,FJ107=$FJ$2,FJ107=$FJ$3),SS_4.1,"")</f>
        <v/>
      </c>
      <c r="AE107" s="6" t="str">
        <f>IF(OR(FJ107=$FJ$2,FJ107=$FJ$3,EZ107&gt;0,FN107&gt;0),SS_4.2,"")</f>
        <v/>
      </c>
      <c r="AF107" s="6" t="str">
        <f>IF(OR(EU107&gt;0,EW107=$EW$2,EW107=$EW$3,EW107=$EW$4,EY107&gt;0,EZ107&gt;0),SS_4.3,"")</f>
        <v/>
      </c>
      <c r="AG107" s="6" t="str">
        <f>IF(OR(FJ107=$FJ$3,FQ107&gt;0,EZ107&gt;0),SS_4.4,"")</f>
        <v/>
      </c>
      <c r="AH107" s="6" t="str">
        <f>IF(OR(FE107&gt;0,FF107&gt;0,FG107&gt;0,FD107&gt;0,EZ107&gt;0,FI107&gt;0),SS_4.5,"")</f>
        <v/>
      </c>
      <c r="AI107" s="38">
        <f>IF(OR(EV107&gt;0,FZ107&gt;0,FH107&gt;0,FD107&gt;0,FI107&gt;0),SS_4.6,"")</f>
        <v>0.2</v>
      </c>
      <c r="AJ107" s="5">
        <f>IF(OR(FK107=$FK$3,FZ107=$FZ$1),SS_5.1,"")</f>
        <v>0.1</v>
      </c>
      <c r="AK107" s="6">
        <f>IF(OR(FZ107=$FZ$1,FZ107=$FZ$2,FZ107=$FZ$4,FZ107=$FZ$5,FZ107=$FZ$7),SS_5.2,"")</f>
        <v>0.35</v>
      </c>
      <c r="AL107" s="6" t="str">
        <f>IF(OR(FZ107=$FZ$4,FY107&gt;0,ER107=$ER$8),SS_5.3,"")</f>
        <v/>
      </c>
      <c r="AM107" s="6" t="str">
        <f>IF(FP107&gt;0,SS_5.4,"")</f>
        <v/>
      </c>
      <c r="AN107" s="94" t="str">
        <f>IF(COUNTIF(X107:AM107,"&lt;1")=16,"5",IF(COUNTIF(X107:AI107,"&lt;1")=12,"4",IF(COUNTIF(X107:AC107,"&lt;1")=6,"3",IF(COUNTIF(X107:Z107,"&lt;1")=3,"2","1"))))</f>
        <v>1</v>
      </c>
      <c r="AO107" s="129">
        <f>IF(AN107="1",SUM(X107:Z107)+1,IF(AN107="2",SUM(AA107:AC107)+2,IF(AN107="3",SUM(AD107:AI107)+3,IF(AN107="4",SUM(AJ107:AM107)+4,5))))</f>
        <v>1.5</v>
      </c>
      <c r="AP107" s="5">
        <f>IF(OR(ES107&gt;0,ER107=$ER$1,EO107&gt;0,EP107&gt;0,EQ107&gt;0,EU107&gt;0,EV107&gt;0,FV107&gt;0,FD107&gt;0),CM2.1,"")</f>
        <v>0.25</v>
      </c>
      <c r="AQ107" s="6" t="str">
        <f>IF(OR(ES107&gt;0,ER107=$ER$1,ER107=$ER$5,ER107=$ER$3,ER107=$ER$8,ER107=$ER$9,FS107=$FS$3,FS107=$FS$4),CM2.2,"")</f>
        <v/>
      </c>
      <c r="AR107" s="6" t="str">
        <f>IF(OR(ES107&gt;0,ER107&gt;0,FV107&gt;0),CM2.3,"")</f>
        <v/>
      </c>
      <c r="AS107" s="38" t="str">
        <f>IF(OR(ES107&gt;0,ER107=$ER$1,ER107=$ER$3,ER107=$ER$8,ER107=$ER$9,FT107&gt;0),CM2.4,"")</f>
        <v/>
      </c>
      <c r="AT107" s="6" t="str">
        <f>IF(OR(FS107&gt;0),CM3.1,"")</f>
        <v/>
      </c>
      <c r="AU107" s="6" t="str">
        <f>IF(ER107=$ER$9,CM3.2,"")</f>
        <v/>
      </c>
      <c r="AV107" s="6" t="str">
        <f>IF(OR(FS107=$FS$3,FS107=$FS$4),CM3.3,"")</f>
        <v/>
      </c>
      <c r="AW107" s="6" t="str">
        <f>IF(OR(FQ107=$FQ$1,FQ107=$FQ$4,FR107=$FR$1,FR107=$FR$4),CM3.4,"")</f>
        <v/>
      </c>
      <c r="AX107" s="38">
        <f>IF(OR(FZ107=$FZ$1,FZ107=$FZ$2,FT107=$FT$3,FT107=$FT$2),CM3.5,"")</f>
        <v>0.2</v>
      </c>
      <c r="AY107" s="6" t="str">
        <f>IF(OR(FS107&gt;0),CM4.1,"")</f>
        <v/>
      </c>
      <c r="AZ107" s="6" t="str">
        <f>IF(OR(FV107=$FV$2),CM4.2,"")</f>
        <v/>
      </c>
      <c r="BA107" s="38">
        <f>IF(OR(FZ107&gt;0,FT107=$FT$3),CM4.3,"")</f>
        <v>0.2</v>
      </c>
      <c r="BB107" s="6" t="str">
        <f>IF(OR(FT107=$FT$3,FV107=$FV$3),CM5.1,"")</f>
        <v/>
      </c>
      <c r="BC107" s="6" t="str">
        <f>IF(OR(AND(FX107&gt;0,FQ107=$FQ$4), AND(FX107&gt;0,FQ107=$FQ$1)),CM5.2,"")</f>
        <v/>
      </c>
      <c r="BD107" s="6">
        <f>IF(OR(FZ107&gt;0),CM5.3,"")</f>
        <v>0.25</v>
      </c>
      <c r="BE107" s="38" t="str">
        <f>IF(FU107=$FU$2,CM5.4,"")</f>
        <v/>
      </c>
      <c r="BF107" s="94" t="str">
        <f>IF(COUNTIF(AP107:BE107,"&lt;1")=16,"5",IF(COUNTIF(AP107:BA107,"&lt;1")=12,"4",IF(COUNTIF(AP107:AX107,"&lt;1")=9,"3",IF(COUNTIF(AP107:AS107,"&lt;1")=4,"2","1"))))</f>
        <v>1</v>
      </c>
      <c r="BG107" s="129">
        <f>IF(BF107="1",SUM(AP107:AS107)+1,IF(BF107="2",SUM(AT107:AX107)+2,IF(BF107="3",SUM(AY107:BA107)+3,IF(BF107="4",SUM(BB107:BE107)+4,5))))</f>
        <v>1.25</v>
      </c>
      <c r="BH107" s="5">
        <f>IF(OR(ER107=$ER$1,ER107=$ER$6,ER107=$ER$7,ER107=$ER$9,ES107&gt;0,EX107&gt;0,FD107&gt;0,FZ107&gt;0,EW107&gt;0,EY107&gt;0,EZ107&gt;0,EV107&gt;0,EU107&gt;0,FE107&gt;0,FF107&gt;0,FG107&gt;0,FI107&gt;0),SRM2.1,"")</f>
        <v>0.4</v>
      </c>
      <c r="BI107" s="5">
        <f>IF(OR(FD107&gt;0,FZ107&gt;0,ER107=$ER$7,EW107&gt;0,EX107&gt;0,EY107&gt;0,EZ107&gt;0,FE107&gt;0,FF107&gt;0,FG107&gt;0,FI107&gt;0),SRM2.2,"")</f>
        <v>0.4</v>
      </c>
      <c r="BJ107" s="6">
        <f>IF(OR(FX107&gt;0,FZ107&gt;0),SRM2.3,"")</f>
        <v>0</v>
      </c>
      <c r="BK107" s="6">
        <f>IF(OR(FF107&gt;0,FD107&gt;0,FE107&gt;0,FZ107&gt;0,FG107&gt;0,FI107&gt;0),SRM2.4,"")</f>
        <v>0.2</v>
      </c>
      <c r="BL107" s="39">
        <f>IF(OR(FD107&gt;0,FZ107&gt;0,ER107=$ER$7,FE107&gt;0,FF107&gt;0,FG107&gt;0,FI107&gt;0,FP107&gt;0),SRM3.1,"")</f>
        <v>0.4</v>
      </c>
      <c r="BM107" s="6">
        <f>IF(OR(FD107&gt;0,FZ107&gt;0,ER107=$ER$7,EW107=$EW$2,EW107=$EW$3,EW107=$EW$4,EX107&gt;0,EY107&gt;0,EZ107&gt;0,FE107&gt;0,FF107&gt;0,FG107&gt;0,FI107&gt;0),SRM3.2,"")</f>
        <v>0.5</v>
      </c>
      <c r="BN107" s="6">
        <f>IF(OR(FP107&gt;0,FZ107&gt;0),SRM3.3,"")</f>
        <v>0.1</v>
      </c>
      <c r="BO107" s="40">
        <f>IF(OR(FZ107&gt;1),SRM4.1,"")</f>
        <v>0.4</v>
      </c>
      <c r="BP107" s="6" t="str">
        <f>IF(OR(ER107=$ER$8,ER107=$ER$9,EV107&gt;0,FQ107&gt;0,FR107&gt;0),SRM4.2,"")</f>
        <v/>
      </c>
      <c r="BQ107" s="6" t="str">
        <f>IF(OR(FW107&gt;0),SRM4.3,"")</f>
        <v/>
      </c>
      <c r="BR107" s="40" t="str">
        <f>IF(OR(GD107&gt;0,GE107&gt;0),SRM5.1,"")</f>
        <v/>
      </c>
      <c r="BS107" s="6">
        <f>IF(OR(ER107=$ER$8,ER107=$ER$9,FZ107&gt;0),SRM5.2,"")</f>
        <v>0.4</v>
      </c>
      <c r="BT107" s="6">
        <f>IF(OR(ER107=$ER$8,ER107=$ER$9,FY107&gt;0,FZ107&gt;0),SRM5.3,"")</f>
        <v>0.2</v>
      </c>
      <c r="BU107" s="94" t="str">
        <f>IF(COUNTIF(BH107:BT107,"&lt;1")=13,"5",IF(COUNTIF(BH107:BQ107,"&lt;1")=10,"4",IF(COUNTIF(BH107:BN107,"&lt;1")=7,"3",IF(COUNTIF(BH107:BK107,"&lt;1")=4,"2","1"))))</f>
        <v>3</v>
      </c>
      <c r="BV107" s="129">
        <f>IF(BU107="1",SUM(BH107:BK107)+1,IF(BU107="2",SUM(BL107:BN107)+2,IF(BU107="3",SUM(BO107:BQ107)+3,IF(BU107="4",SUM(BR107:BT107)+4,5))))</f>
        <v>3.4</v>
      </c>
      <c r="BW107" s="41" t="str">
        <f>IF(OR(EY107=$EY$1,EY107=$EY$4,EY107=$EY$5,EY107=$EY$6,EY107=$EY$7,EZ107&gt;0,FF107=$FF$1,FF107=$FF$2,FF107=$FF$5,FF107=$FF$6,FG107=$FG$1,FG107=$FG$2,FG107=$FG$5,FG107=$FG$6),LHR2.1,"")</f>
        <v/>
      </c>
      <c r="BX107" s="6" t="str">
        <f>IF(OR(FB107=$FB$1,FB107=$FB$2,FB107=$FB$5,FB107=$FB$6,EZ107&gt;0),LHR2.2,"")</f>
        <v/>
      </c>
      <c r="BY107" s="6" t="str">
        <f>IF(OR(EY107=$EY$1,EY107=$EY$4,EY107=$EY$5,EY107=$EY$6,EY107=$EY$7,EZ107&gt;0,FF107=$FF$1,FF107=$FF$2,FF107=$FF$5,FF107=$FF$6,FG107=$FG$1,FG107=$FG$2,FG107=$FG$5,FG107=$FG$6),LHR2.3,"")</f>
        <v/>
      </c>
      <c r="BZ107" s="6" t="str">
        <f>IF(OR(EY107=$EY$1,EY107=$EY$4,EY107=$EY$5,EY107=$EY$6,EY107=$EY$7,EZ107&gt;0,FF107=$FF$1,FF107=$FF$2,FF107=$FF$5,FF107=$FF$6,FG107=$FG$1,FG107=$FG$2,FG107=$FG$5,FG107=$FG$6),LHR2.4,"")</f>
        <v/>
      </c>
      <c r="CA107" s="40" t="str">
        <f>IF(OR(EY107=$EY$1,EY107=$EY$5,EY107=$EY$6,EY107=$EY$7,EZ107&gt;0,FF107=$FF$1,FF107=$FF$2,FF107=$FF$5,FF107=$FF$6,FG107=$FG$1,FG107=$FG$2,FG107=$FG$5,FG107=$FG$6),LHR3.1,"")</f>
        <v/>
      </c>
      <c r="CB107" s="6" t="str">
        <f>IF(OR(FB107=$FB$1,FB107=$FB$5,EZ107&gt;0),LHR3.2,"")</f>
        <v/>
      </c>
      <c r="CC107" s="6" t="str">
        <f>IF(OR(FB107=$FB$1,FB107=$FB$2,FB107=$FB$5,FB107=$FB$6,EZ107&gt;0),LHR3.3,"")</f>
        <v/>
      </c>
      <c r="CD107" s="6" t="str">
        <f>IF(OR(EZ107&gt;0,GA107=$GA$1,FF107=$FF$5,FF107=$FF$6,FF107=$FF$1,FF107=$FF$2,GA107=$GA$2,GA107=$GA$3,GA107=$GA$4),LHR3.4,"")</f>
        <v/>
      </c>
      <c r="CE107" s="6" t="str">
        <f>IF(OR(EZ107&gt;0,GB107=$GB$1,FG107=$FG$5,FG107=$FG$6,FG107=$FG$1,FG107=$FG$2,GB107=$GB$2,GB107=$GB$3,GB107=$GB$4),LHR3.5,"")</f>
        <v/>
      </c>
      <c r="CF107" s="6" t="str">
        <f>IF(OR(EY107=$EY$1,EY107=$EY$4,EY107=$EY$5,EY107=$EY$6,EY107=$EY$7,EZ107&gt;0),LHR3.6,"")</f>
        <v/>
      </c>
      <c r="CG107" s="6" t="str">
        <f>IF(OR(EZ107&gt;0,FC107=$FC$1,FC107=$FC$2,FC107=$FC$3,FC107=$FC$4),LHR3.7,"")</f>
        <v/>
      </c>
      <c r="CH107" s="6" t="str">
        <f>IF(OR(GD107=$GD$1,GD107=$GD$3,EZ107&gt;0),LHR3.8,"")</f>
        <v/>
      </c>
      <c r="CI107" s="6" t="str">
        <f>IF(OR(EZ107&gt;0,FF107=$FF$2,FF107=$FF$6,FE107=$FE$2,FE107=$FE$6,FI107=$FI$2,FI107=$FI$6,FG107=$FG$2,FG107=$FG$6),LHR3.9,"")</f>
        <v/>
      </c>
      <c r="CJ107" s="6" t="str">
        <f>IF(OR(EZ107&gt;0,FA107&gt;0),LHR3.10,"")</f>
        <v/>
      </c>
      <c r="CK107" s="40" t="str">
        <f>IF(OR(EY107=$EY$1,EY107=$EY$6,EY107=$EY$7,EZ107&gt;0,FF107=$FF$1,FF107=$FF$2,FF107=$FF$5,FF107=$FF$6,FG107=$FG$1,FG107=$FG$2,FG107=$FG$5,FG107=$FG$6),LHR4.1,"")</f>
        <v/>
      </c>
      <c r="CL107" s="6" t="str">
        <f>IF(OR(FB107=$FB$1,FB107=$FB$5,EZ107&gt;0),LHR4.2,"")</f>
        <v/>
      </c>
      <c r="CM107" s="6" t="str">
        <f>IF(OR(EZ107&gt;0,GA107=$GA$2,GA107=$GA$4),LHR4.3,"")</f>
        <v/>
      </c>
      <c r="CN107" s="6" t="str">
        <f>IF(OR(EZ107&gt;0,GB107=$GB$2,GB107=$GB$4),LHR4.4,"")</f>
        <v/>
      </c>
      <c r="CO107" s="6" t="str">
        <f>IF(OR(EZ107&gt;0,FC107=$FC$1,FC107=$FC$3,FC107=$FC$4),LHR4.5,"")</f>
        <v/>
      </c>
      <c r="CP107" s="6" t="str">
        <f>IF(OR(GE107=$GE$1,GE107=$GE$2,GE107=$GE$4,GE107=$GE$5),LHR4.6,"")</f>
        <v/>
      </c>
      <c r="CQ107" s="6" t="str">
        <f>IF(OR(EZ107&gt;0,FF107=$FF$2,FF107=$FF$6,FE107=$FE$2,FE107=$FE$6,FI107=$FI$2,FI107=$FI$6,FG107=$FG$2,FG107=$FG$6),LHR4.7,"")</f>
        <v/>
      </c>
      <c r="CR107" s="6" t="str">
        <f>IF(OR(EZ107&gt;0,FG107=$FG$1,FG107=$FG$2,FG107=$FG$5,FG107=$FG$6),LHR4.8,"")</f>
        <v/>
      </c>
      <c r="CS107" s="6" t="str">
        <f>IF(OR(FE107=$FE$1,FE107=$FE$2,FE107=$FE$5,FE107=$FE$6),LHR4.9,"")</f>
        <v/>
      </c>
      <c r="CT107" s="6" t="str">
        <f>IF(OR(FM107=$FM$1,FM107=$FM$3,EZ107&gt;0),LHR4.10,"")</f>
        <v/>
      </c>
      <c r="CU107" s="6" t="str">
        <f>IF(OR(GF107=$GF$2,GF107=$GF$6),LHR4.11,"")</f>
        <v/>
      </c>
      <c r="CV107" s="6">
        <f>IF(OR(EO107=$EO$1,EO107=$EO$3),LHR4.12,"")</f>
        <v>0.05</v>
      </c>
      <c r="CW107" s="40" t="str">
        <f>IF(OR(EY107=$EY$1,EY107=$EY$7,EZ107&gt;0,FF107=$FF$1,FF107=$FF$2,FF107=$FF$5,FF107=$FF$6,FG107=$FG$1,FG107=$FG$2,FG107=$FG$5,FG107=$FG$6),LHR5.1,"")</f>
        <v/>
      </c>
      <c r="CX107" s="6" t="str">
        <f>IF(AND(FZ107&gt;0,OR(EY107=$EY$1,EY107=$EY$4,EY107=$EY$5,EY107=$EY$6,EY107=$EY$7)),LHR5.2,"")</f>
        <v/>
      </c>
      <c r="CY107" s="6" t="str">
        <f>IF(OR(EZ107&gt;0,FC107=$FC$1,FC107=$FC$4),LHR5.3,"")</f>
        <v/>
      </c>
      <c r="CZ107" s="6" t="str">
        <f>IF(OR(GE107=$GE$1,GE107=$GE$3,GE107=$GE$4,GE107=$GE$6),LHR5.4,"")</f>
        <v/>
      </c>
      <c r="DA107" s="6" t="str">
        <f>IF(OR(EZ107&gt;0,FF107=$FF$2,FF107=$FF$6,FE107=$FE$2,FE107=$FE$6,FI107=$FI$2,FI107=$FI$6,FG107=$FG$2,FG107=$FG$6),LHR5.5,"")</f>
        <v/>
      </c>
      <c r="DB107" s="6" t="str">
        <f>IF(OR(FG107=$FG$2,FG107=$FG$6),LHR5.6,"")</f>
        <v/>
      </c>
      <c r="DC107" s="6" t="str">
        <f>IF(OR(FI107=$FI$1,FI107=$FI$2,FI107=$FI$5,FI107=$FI$6,FY107&gt;0),LHR5.7,"")</f>
        <v/>
      </c>
      <c r="DD107" s="6" t="str">
        <f>IF(OR(GC107=$GC$1,GC107=$GC$2),LHR5.8,"")</f>
        <v/>
      </c>
      <c r="DE107" s="38">
        <f>IF(OR(GF107="",GF107=$GF$3,GF107=$GF$4,GF107=$GF$7,GF107=$GF$8),LHR5.9,"")</f>
        <v>0.05</v>
      </c>
      <c r="DF107" s="7" t="str">
        <f>IF(E107&lt;2009,"N/A",IF(COUNTIF(BW107:DE107,"&lt;1")=35,"5",IF(COUNTIF(BW107:CV107,"&lt;1")=26,"4",IF(COUNTIF(BW107:CJ107,"&lt;1")=14,"3",IF(COUNTIF(BW107:BZ107,"&lt;1")=4,"2","1")))))</f>
        <v>1</v>
      </c>
      <c r="DG107" s="129">
        <f>IF(DF107="N/A","N/A",IF(DF107="1",SUM(BW107:BZ107)+1,IF(DF107="2",SUM(CA107:CJ107)+2,IF(DF107="3",SUM(CK107:CV107)+3,IF(DF107="4",SUM(CW107:DE107)+4,5)))))</f>
        <v>1</v>
      </c>
      <c r="DH107" s="41" t="str">
        <f>IF(OR(EY107=$EY$1,EY107=$EY$8,EZ107&gt;0,FF107=$FF$1,FF107=$FF$2,FF107=$FF$7,FF107=$FF$8,FG107=$FG$1,FG107=$FG$2,FG107=$FG$7,FG107=$FG$8),ES2.1,"")</f>
        <v/>
      </c>
      <c r="DI107" s="6" t="str">
        <f>IF(OR(FB107=$FB$1,FB107=$FB$2,FB107=$FB$7,FB107=$FB$8,EZ107&gt;0),ES2.2,"")</f>
        <v/>
      </c>
      <c r="DJ107" s="6" t="str">
        <f>IF(OR(EY107=$EY$1,EY107=$EY$8,EZ107&gt;0,FF107=$FF$1,FF107=$FF$2,FF107=$FF$7,FF107=$FF$8,FG107=$FG$1,FG107=$FG$2,FG107=$FG$7,FG107=$FG$8),ES2.3,"")</f>
        <v/>
      </c>
      <c r="DK107" s="6" t="str">
        <f>IF(OR(EY107=$EY$1,EY107=$EY$8,EZ107&gt;0,FF107=$FF$1,FF107=$FF$2,FF107=$FF$7,FF107=$FF$8,FG107=$FG$1,FG107=$FG$2,FG107=$FG$7,FG107=$FG$8),ES2.4,"")</f>
        <v/>
      </c>
      <c r="DL107" s="40" t="str">
        <f>IF(OR(FB107=$FB$1,FB107=$FB$7,EZ107&gt;0),ES3.1,"")</f>
        <v/>
      </c>
      <c r="DM107" s="6" t="str">
        <f>IF(OR(FB107=$FB$1,FB107=$FB$2,FB107=$FB$7,FB107=$FB$8,EZ107&gt;0),ES3.2,"")</f>
        <v/>
      </c>
      <c r="DN107" s="6" t="str">
        <f>IF(OR(EZ107&gt;0,FF107=$FF$1,FF107=$FF$2,FF107=$FF$7,FF107=$FF$8,GA107=$GA$1,GA107=$GA$2,GA107=$GA$5,GA107=$GA$6),ES3.3,"")</f>
        <v/>
      </c>
      <c r="DO107" s="6" t="str">
        <f>IF(OR(EZ107&gt;0,FG107=$FG$1,FG107=$FG$2,FG107=$FG$7,FG107=$FG$8,GB107=$GB$1,GB107=$GB$2,GB107=$GB$5,GB107=$GB$6),ES3.4,"")</f>
        <v/>
      </c>
      <c r="DP107" s="6" t="str">
        <f>IF(OR(EY107=$EY$1,EY107=$EY$8,EZ107&gt;0),ES3.5,"")</f>
        <v/>
      </c>
      <c r="DQ107" s="6" t="str">
        <f>IF(OR(EZ107&gt;0,FC107=$FC$1,FC107=$FC$5),ES3.6,"")</f>
        <v/>
      </c>
      <c r="DR107" s="6" t="str">
        <f>IF(OR(GD107=$GD$1,GD107=$GD$4,EZ107&gt;0),ES3.7,"")</f>
        <v/>
      </c>
      <c r="DS107" s="6" t="str">
        <f>IF(OR(EZ107&gt;0,FF107=$FF$2,FF107=$FF$8,FE107=$FE$2,FE107=$FE$8,FI107=$FI$2,FI107=$FI$8,FG107=$FG$2,FG107=$FG$8),ES3.8,"")</f>
        <v/>
      </c>
      <c r="DT107" s="6" t="str">
        <f>IF(OR(EZ107&gt;0),ES3.9,"")</f>
        <v/>
      </c>
      <c r="DU107" s="40" t="str">
        <f>IF(OR(FB107=$FB$1,FB107=$FB$7,EZ107&gt;0),ES4.1,"")</f>
        <v/>
      </c>
      <c r="DV107" s="6" t="str">
        <f>IF(OR(EZ107&gt;0,GA107=$GA$2,GA107=$GA$6),ES4.2,"")</f>
        <v/>
      </c>
      <c r="DW107" s="6" t="str">
        <f>IF(OR(EZ107&gt;0,GB107=$GB$2,GB107=$GB$6),ES4.3,"")</f>
        <v/>
      </c>
      <c r="DX107" s="6" t="str">
        <f>IF(OR(GE107=$GE$1,GE107=$GE$2,GE107=$GE$7,GE107=$GE$8),ES4.4,"")</f>
        <v/>
      </c>
      <c r="DY107" s="6" t="str">
        <f>IF(OR(EZ107&gt;0,FF107=$FF$2,FF107=$FF$8,FE107=$FE$2,FE107=$FE$8,FI107=$FI$2,FI107=$FI$8,FG107=$FG$2,FG107=$FG$8),ES4.5,"")</f>
        <v/>
      </c>
      <c r="DZ107" s="6" t="str">
        <f>IF(OR(EZ107&gt;0,FG107=$FG$1,FG107=$FG$2,FG107=$FG$7,FG107=$FG$8),ES4.6,"")</f>
        <v/>
      </c>
      <c r="EA107" s="6" t="str">
        <f>IF(OR(FE107=$FE$1,FE107=$FE$2,FE107=$FE$7,FE107=$FE$8),ES4.7,"")</f>
        <v/>
      </c>
      <c r="EB107" s="6" t="str">
        <f>IF(OR(FM107=$FM$1,FM107=$FM$4,EZ107&gt;0),ES4.8,"")</f>
        <v/>
      </c>
      <c r="EC107" s="6" t="str">
        <f>IF(OR(GF107=$GF$2,GF107=$GF$8),ES4.9,"")</f>
        <v/>
      </c>
      <c r="ED107" s="6">
        <f>IF(OR(EO107=$EO$1,EO107=$EO$3),ES4.10,"")</f>
        <v>0.05</v>
      </c>
      <c r="EE107" s="40" t="str">
        <f>IF(OR(AND(FZ107&gt;0,EY107=$EY$1), AND(FZ107&gt;0,EY107=$EY$8)),ES5.1,"")</f>
        <v/>
      </c>
      <c r="EF107" s="6" t="str">
        <f>IF(OR(GE107=$GE$1,GE107=$GE$3,GE107=$GE$7,GE107=$GE$9),ES5.2,"")</f>
        <v/>
      </c>
      <c r="EG107" s="6" t="str">
        <f>IF(OR(EZ107&gt;0,FF107=$FF$2,FF107=$FF$8,FE107=$FE$2,FE107=$FE$8,FI107=$FI$2,FI107=$FI$8,FG107=$FG$2,FG107=$FG$8),ES5.3,"")</f>
        <v/>
      </c>
      <c r="EH107" s="6" t="str">
        <f>IF(OR(FG107=$FG$2,FG107=$FG$8),ES5.4,"")</f>
        <v/>
      </c>
      <c r="EI107" s="6" t="str">
        <f>IF(OR(FI107=$FI$1,FI107=$FI$2,FI107=$FI$7,FI107=$FI$8,FY107&gt;0),ES5.5,"")</f>
        <v/>
      </c>
      <c r="EJ107" s="6" t="str">
        <f>IF(OR(GC107=$GC$1,GC107=$GC$3),ES5.6,"")</f>
        <v/>
      </c>
      <c r="EK107" s="38">
        <f>IF(OR(GF107="",GF107=$GF$3,GF107=$GF$4,GF107=$GF$5,GF107=$GF$6),ES5.7,"")</f>
        <v>0.1</v>
      </c>
      <c r="EL107" s="104" t="str">
        <f>IF(E107&lt;2010,"N/A",IF(COUNTIF(DH107:EK107,"&lt;1")=30,"5",IF(COUNTIF(DH107:ED107,"&lt;1")=23,"4",IF(COUNTIF(DH107:DT107,"&lt;1")=13,"3",IF(COUNTIF(DH107:DK107,"&lt;1")=4,"2","1")))))</f>
        <v>1</v>
      </c>
      <c r="EM107" s="129">
        <f>IF(EL107="N/A","N/A",IF(EL107="1",SUM(DH107:DK107)+1,IF(EL107="2",SUM(DL107:DT107)+2,IF(EL107="3",SUM(DU107:ED107)+3,IF(EL107="4",SUM(EE107:EK107)+4,5)))))</f>
        <v>1</v>
      </c>
      <c r="EN107" s="1"/>
      <c r="EO107" s="43" t="s">
        <v>0</v>
      </c>
      <c r="EP107" s="1"/>
      <c r="EQ107" s="1" t="s">
        <v>1</v>
      </c>
      <c r="ER107" s="43"/>
      <c r="ES107" s="1"/>
      <c r="ET107" s="1"/>
      <c r="EV107" s="44"/>
      <c r="FC107" s="44"/>
      <c r="FE107" s="1"/>
      <c r="FI107" s="44"/>
      <c r="FK107" s="1"/>
      <c r="FL107" s="1"/>
      <c r="FM107" s="1"/>
      <c r="FN107" s="1"/>
      <c r="FO107" s="1"/>
      <c r="FT107" s="1"/>
      <c r="FU107" s="1"/>
      <c r="FX107" s="44"/>
      <c r="FY107" s="1"/>
      <c r="FZ107" s="44" t="s">
        <v>10</v>
      </c>
      <c r="GA107" s="43"/>
      <c r="GB107" s="1"/>
      <c r="GC107" s="44"/>
      <c r="GF107" s="45"/>
      <c r="GG107" s="74"/>
      <c r="GH107" s="42">
        <f>COUNTIF(EO107:GF107,"*")</f>
        <v>3</v>
      </c>
    </row>
    <row r="108" spans="1:190" s="42" customFormat="1" x14ac:dyDescent="0.25">
      <c r="A108" s="42" t="str">
        <f>VLOOKUP(C108,Sheet1!$A$1:$B$65,2,)</f>
        <v>HS</v>
      </c>
      <c r="B108" s="46" t="s">
        <v>386</v>
      </c>
      <c r="C108" s="47" t="s">
        <v>235</v>
      </c>
      <c r="D108" s="47"/>
      <c r="E108" s="60">
        <v>2013</v>
      </c>
      <c r="F108" s="5">
        <f>IF(OR(ER108=$ER$1,ER108=$ER$2,ER108=$ER$3,ER108=$ER$6,ER108=$ER$7,ES108&gt;0,EW108&gt;0,EY108&gt;0,EU108&gt;0,EZ108&gt;0,FD108&gt;0,FF108&gt;0,FG108&gt;0,FI108&gt;0,FE108&gt;0),SM_2.1,"")</f>
        <v>0.2</v>
      </c>
      <c r="G108" s="5">
        <f>IF(OR(EO108=$EO$4,EQ108&gt;0,ER108=$ER$1, ER108=$ER$2,ER108=$ER$3,ER108=$ER$4,ES108&gt;0,EV108&gt;0,EZ108&gt;0,FD108&gt;0,FF108&gt;0,FG108&gt;0,FI108&gt;0,FE108&gt;0),SM_2.2,"")</f>
        <v>0.35</v>
      </c>
      <c r="H108" s="6">
        <f>IF(OR(EO108&gt;0,EP108&gt;0,EQ108&gt;0,ER108=$ER$1,ER108=$ER$2,ER108=$ER$3,ER108=$ER$4,ER108=$ER$6,ER108=$ER$7,ES108&gt;0,ET108&gt;0,EV108&gt;0,EZ108&gt;0,FD108&gt;0,FF108&gt;0,FG108&gt;0,FI108&gt;0,FE108&gt;0),SM_2.3,"")</f>
        <v>0.3</v>
      </c>
      <c r="I108" s="38">
        <f>IF(OR(ER108=$ER$1,ER108=$ER$2,ER108=$ER$3,ER108=$ER$6,ER108=$ER$7,ES108&gt;0,EW108=$EW$2,EW108=$EW$3,EW108=$EW$4,EY108&gt;0,EU108&gt;0,EZ108&gt;0,FD108&gt;0,FF108&gt;0,FG108&gt;0,FI108&gt;0,FE108&gt;0),SM_2.4,"")</f>
        <v>0.15</v>
      </c>
      <c r="J108" s="6" t="str">
        <f>IF(OR(ER108=$ER$3,EW108=$EW$2,EW108=$EW$3,EW108=$EW$4,EY108&gt;0,EU108&gt;0,EZ108&gt;0,FD108&gt;0,FF108&gt;0,FG108&gt;0,FI108&gt;0,FE108&gt;0),SM_3.1,"")</f>
        <v/>
      </c>
      <c r="K108" s="6" t="str">
        <f>IF(OR(EZ108&gt;0,FD108&gt;0,FF108&gt;0,FG108&gt;0,FI108&gt;0,FE108&gt;0),SM_3.2,"")</f>
        <v/>
      </c>
      <c r="L108" s="38" t="str">
        <f>IF(OR(ER108=$ER$1,ER108=$ER$3,ER108=$ER$6,ER108=$ER$7,EV108&gt;0,EW108=$EW$2,EW108=$EW$3,EW108=$EW$4,EY108&gt;0,EU108&gt;0,EZ108&gt;0,FD108&gt;0,FF108&gt;0,FG108&gt;0,FI108&gt;0,FE108&gt;0),SM_3.3,"")</f>
        <v/>
      </c>
      <c r="M108" s="6">
        <f>IF(OR(ES108&gt;0,EU108&gt;1),SM_4.1,"")</f>
        <v>0.2</v>
      </c>
      <c r="N108" s="6" t="str">
        <f>IF(OR(EZ108&gt;0,FD108=$FD$2,FF108=$FF$2,FF108=$FF$4,FF108=$FF$6,FF108=$FF$8,FG108&gt;0,FI108&gt;0,FE108&gt;0),SM_4.2,"")</f>
        <v/>
      </c>
      <c r="O108" s="6" t="str">
        <f>IF(OR(EZ108&gt;0,FD108=$FD$2,FE108=$FE$2,FE108=$FE$4,FE108=$FE$6,FE108=$FE$8,FF108=$FF$2,FF108=$FF$4,FF108=$FF$6,FF108=$FF$8,FG108=$FG$2,FG108=$FG$4,FG108=$FG$6,FG108=$FG$8,FI108=$FI$2,FI108=$FI$4,FI108=$FI$6,FI108=$FI$8),SM_4.3,"")</f>
        <v/>
      </c>
      <c r="P108" s="6" t="str">
        <f>IF(OR(FD108&gt;0,FI108&gt;0),SM_4.4,"")</f>
        <v/>
      </c>
      <c r="Q108" s="38" t="str">
        <f>IF(OR(FQ108=$FQ$2,FQ108=$FQ$1),SM_4.5,"")</f>
        <v/>
      </c>
      <c r="R108" s="6" t="str">
        <f>IF(OR(ET108&gt;0),SM_5.1,"")</f>
        <v/>
      </c>
      <c r="S108" s="6" t="str">
        <f>IF(OR(FB108&gt;0),SM_5.2,"")</f>
        <v/>
      </c>
      <c r="T108" s="6" t="str">
        <f>IF(OR(FR108=$FR$1,FR108=$FR$2),SM_5.3,"")</f>
        <v/>
      </c>
      <c r="U108" s="38" t="str">
        <f>IF(OR(FY108&gt;0),SM_5.4,"")</f>
        <v/>
      </c>
      <c r="V108" s="94" t="str">
        <f>IF(COUNTIF(F108:U108,"&lt;1")=16,"5",IF(COUNTIF(F108:Q108,"&lt;1")=12,"4",IF(COUNTIF(F108:L108,"&lt;1")=7,"3",IF(COUNTIF(F108:I108,"&lt;1")=4,"2","1"))))</f>
        <v>2</v>
      </c>
      <c r="W108" s="129">
        <f>IF(V108="1",SUM(F108:I108)+1,IF(V108="2",SUM(J108:L108)+2,IF(V108="3",SUM(M108:Q108)+3,IF(V108="4",SUM(R108:U108)+4,5))))</f>
        <v>2</v>
      </c>
      <c r="X108" s="5">
        <f>IF(OR(EO108&gt;0,EP108&gt;0,EQ108&gt;0,ER108=$ER$1,ER108=$ER$2,ER108=$ER$3,ER108=$ER$4,ER108=$ER$6,ER108=$ER$7,ER108=$ER$8,ES108&gt;0,ET108&gt;0,EV108&gt;0,EZ108&gt;0,FD108&gt;0,FF108&gt;0,FG108&gt;0,FI108&gt;0,FE108&gt;0),SS_2.1,"")</f>
        <v>0.2</v>
      </c>
      <c r="Y108" s="5" t="str">
        <f>IF(OR(EO108=$EO$1,ER108=$ER$1,ER108=$ER$6,ER108=$ER$7,ER108=$ER$8,FJ108&gt;0),SS_2.2,"")</f>
        <v/>
      </c>
      <c r="Z108" s="38" t="str">
        <f>IF(OR(FJ108&gt;0,FO108&gt;0),SS_2.3,"")</f>
        <v/>
      </c>
      <c r="AA108" s="5" t="str">
        <f>IF(OR(FN108&gt;0,FJ108=$FJ$2,FJ108=$FJ$3),SS_3.1,"")</f>
        <v/>
      </c>
      <c r="AB108" s="6" t="str">
        <f>IF(OR(FK108&gt;0),SS_3.2,"")</f>
        <v/>
      </c>
      <c r="AC108" s="38">
        <f>IF(OR(ES108&gt;0,ER108=$ER$1,ER108=$ER$4,ER108=$ER$8,FL108&gt;0),SS_3.3,"")</f>
        <v>0.4</v>
      </c>
      <c r="AD108" s="6" t="str">
        <f>IF(AND(FK108&gt;0,FJ108=$FJ$2,FJ108=$FJ$3),SS_4.1,"")</f>
        <v/>
      </c>
      <c r="AE108" s="6" t="str">
        <f>IF(OR(FJ108=$FJ$2,FJ108=$FJ$3,EZ108&gt;0,FN108&gt;0),SS_4.2,"")</f>
        <v/>
      </c>
      <c r="AF108" s="6" t="str">
        <f>IF(OR(EU108&gt;0,EW108=$EW$2,EW108=$EW$3,EW108=$EW$4,EY108&gt;0,EZ108&gt;0),SS_4.3,"")</f>
        <v/>
      </c>
      <c r="AG108" s="6" t="str">
        <f>IF(OR(FJ108=$FJ$3,FQ108&gt;0,EZ108&gt;0),SS_4.4,"")</f>
        <v/>
      </c>
      <c r="AH108" s="6" t="str">
        <f>IF(OR(FE108&gt;0,FF108&gt;0,FG108&gt;0,FD108&gt;0,EZ108&gt;0,FI108&gt;0),SS_4.5,"")</f>
        <v/>
      </c>
      <c r="AI108" s="38" t="str">
        <f>IF(OR(EV108&gt;0,FZ108&gt;0,FH108&gt;0,FD108&gt;0,FI108&gt;0),SS_4.6,"")</f>
        <v/>
      </c>
      <c r="AJ108" s="5" t="str">
        <f>IF(OR(FK108=$FK$3,FZ108=$FZ$1),SS_5.1,"")</f>
        <v/>
      </c>
      <c r="AK108" s="6" t="str">
        <f>IF(OR(FZ108=$FZ$1,FZ108=$FZ$2,FZ108=$FZ$4,FZ108=$FZ$5,FZ108=$FZ$7),SS_5.2,"")</f>
        <v/>
      </c>
      <c r="AL108" s="6" t="str">
        <f>IF(OR(FZ108=$FZ$4,FY108&gt;0,ER108=$ER$8),SS_5.3,"")</f>
        <v/>
      </c>
      <c r="AM108" s="6" t="str">
        <f>IF(FP108&gt;0,SS_5.4,"")</f>
        <v/>
      </c>
      <c r="AN108" s="94" t="str">
        <f>IF(COUNTIF(X108:AM108,"&lt;1")=16,"5",IF(COUNTIF(X108:AI108,"&lt;1")=12,"4",IF(COUNTIF(X108:AC108,"&lt;1")=6,"3",IF(COUNTIF(X108:Z108,"&lt;1")=3,"2","1"))))</f>
        <v>1</v>
      </c>
      <c r="AO108" s="129">
        <f>IF(AN108="1",SUM(X108:Z108)+1,IF(AN108="2",SUM(AA108:AC108)+2,IF(AN108="3",SUM(AD108:AI108)+3,IF(AN108="4",SUM(AJ108:AM108)+4,5))))</f>
        <v>1.2</v>
      </c>
      <c r="AP108" s="5">
        <f>IF(OR(ES108&gt;0,ER108=$ER$1,EO108&gt;0,EP108&gt;0,EQ108&gt;0,EU108&gt;0,EV108&gt;0,FV108&gt;0,FD108&gt;0),CM2.1,"")</f>
        <v>0.25</v>
      </c>
      <c r="AQ108" s="6">
        <f>IF(OR(ES108&gt;0,ER108=$ER$1,ER108=$ER$5,ER108=$ER$3,ER108=$ER$8,ER108=$ER$9,FS108=$FS$3,FS108=$FS$4),CM2.2,"")</f>
        <v>0.25</v>
      </c>
      <c r="AR108" s="6">
        <f>IF(OR(ES108&gt;0,ER108&gt;0,FV108&gt;0),CM2.3,"")</f>
        <v>0.25</v>
      </c>
      <c r="AS108" s="38">
        <f>IF(OR(ES108&gt;0,ER108=$ER$1,ER108=$ER$3,ER108=$ER$8,ER108=$ER$9,FT108&gt;0),CM2.4,"")</f>
        <v>0.25</v>
      </c>
      <c r="AT108" s="6" t="str">
        <f>IF(OR(FS108&gt;0),CM3.1,"")</f>
        <v/>
      </c>
      <c r="AU108" s="6" t="str">
        <f>IF(ER108=$ER$9,CM3.2,"")</f>
        <v/>
      </c>
      <c r="AV108" s="6" t="str">
        <f>IF(OR(FS108=$FS$3,FS108=$FS$4),CM3.3,"")</f>
        <v/>
      </c>
      <c r="AW108" s="6" t="str">
        <f>IF(OR(FQ108=$FQ$1,FQ108=$FQ$4,FR108=$FR$1,FR108=$FR$4),CM3.4,"")</f>
        <v/>
      </c>
      <c r="AX108" s="38" t="str">
        <f>IF(OR(FZ108=$FZ$1,FZ108=$FZ$2,FT108=$FT$3,FT108=$FT$2),CM3.5,"")</f>
        <v/>
      </c>
      <c r="AY108" s="6" t="str">
        <f>IF(OR(FS108&gt;0),CM4.1,"")</f>
        <v/>
      </c>
      <c r="AZ108" s="6" t="str">
        <f>IF(OR(FV108=$FV$2),CM4.2,"")</f>
        <v/>
      </c>
      <c r="BA108" s="38" t="str">
        <f>IF(OR(FZ108&gt;0,FT108=$FT$3),CM4.3,"")</f>
        <v/>
      </c>
      <c r="BB108" s="6" t="str">
        <f>IF(OR(FT108=$FT$3,FV108=$FV$3),CM5.1,"")</f>
        <v/>
      </c>
      <c r="BC108" s="6" t="str">
        <f>IF(OR(AND(FX108&gt;0,FQ108=$FQ$4), AND(FX108&gt;0,FQ108=$FQ$1)),CM5.2,"")</f>
        <v/>
      </c>
      <c r="BD108" s="6" t="str">
        <f>IF(OR(FZ108&gt;0),CM5.3,"")</f>
        <v/>
      </c>
      <c r="BE108" s="38" t="str">
        <f>IF(FU108=$FU$2,CM5.4,"")</f>
        <v/>
      </c>
      <c r="BF108" s="94" t="str">
        <f>IF(COUNTIF(AP108:BE108,"&lt;1")=16,"5",IF(COUNTIF(AP108:BA108,"&lt;1")=12,"4",IF(COUNTIF(AP108:AX108,"&lt;1")=9,"3",IF(COUNTIF(AP108:AS108,"&lt;1")=4,"2","1"))))</f>
        <v>2</v>
      </c>
      <c r="BG108" s="129">
        <f>IF(BF108="1",SUM(AP108:AS108)+1,IF(BF108="2",SUM(AT108:AX108)+2,IF(BF108="3",SUM(AY108:BA108)+3,IF(BF108="4",SUM(BB108:BE108)+4,5))))</f>
        <v>2</v>
      </c>
      <c r="BH108" s="5">
        <f>IF(OR(ER108=$ER$1,ER108=$ER$6,ER108=$ER$7,ER108=$ER$9,ES108&gt;0,EX108&gt;0,FD108&gt;0,FZ108&gt;0,EW108&gt;0,EY108&gt;0,EZ108&gt;0,EV108&gt;0,EU108&gt;0,FE108&gt;0,FF108&gt;0,FG108&gt;0,FI108&gt;0),SRM2.1,"")</f>
        <v>0.4</v>
      </c>
      <c r="BI108" s="5" t="str">
        <f>IF(OR(FD108&gt;0,FZ108&gt;0,ER108=$ER$7,EW108&gt;0,EX108&gt;0,EY108&gt;0,EZ108&gt;0,FE108&gt;0,FF108&gt;0,FG108&gt;0,FI108&gt;0),SRM2.2,"")</f>
        <v/>
      </c>
      <c r="BJ108" s="6" t="str">
        <f>IF(OR(FX108&gt;0,FZ108&gt;0),SRM2.3,"")</f>
        <v/>
      </c>
      <c r="BK108" s="6" t="str">
        <f>IF(OR(FF108&gt;0,FD108&gt;0,FE108&gt;0,FZ108&gt;0,FG108&gt;0,FI108&gt;0),SRM2.4,"")</f>
        <v/>
      </c>
      <c r="BL108" s="39" t="str">
        <f>IF(OR(FD108&gt;0,FZ108&gt;0,ER108=$ER$7,FE108&gt;0,FF108&gt;0,FG108&gt;0,FI108&gt;0,FP108&gt;0),SRM3.1,"")</f>
        <v/>
      </c>
      <c r="BM108" s="6" t="str">
        <f>IF(OR(FD108&gt;0,FZ108&gt;0,ER108=$ER$7,EW108=$EW$2,EW108=$EW$3,EW108=$EW$4,EX108&gt;0,EY108&gt;0,EZ108&gt;0,FE108&gt;0,FF108&gt;0,FG108&gt;0,FI108&gt;0),SRM3.2,"")</f>
        <v/>
      </c>
      <c r="BN108" s="6" t="str">
        <f>IF(OR(FP108&gt;0,FZ108&gt;0),SRM3.3,"")</f>
        <v/>
      </c>
      <c r="BO108" s="40" t="str">
        <f>IF(OR(FZ108&gt;1),SRM4.1,"")</f>
        <v/>
      </c>
      <c r="BP108" s="6" t="str">
        <f>IF(OR(ER108=$ER$8,ER108=$ER$9,EV108&gt;0,FQ108&gt;0,FR108&gt;0),SRM4.2,"")</f>
        <v/>
      </c>
      <c r="BQ108" s="6" t="str">
        <f>IF(OR(FW108&gt;0),SRM4.3,"")</f>
        <v/>
      </c>
      <c r="BR108" s="40" t="str">
        <f>IF(OR(GD108&gt;0,GE108&gt;0),SRM5.1,"")</f>
        <v/>
      </c>
      <c r="BS108" s="6" t="str">
        <f>IF(OR(ER108=$ER$8,ER108=$ER$9,FZ108&gt;0),SRM5.2,"")</f>
        <v/>
      </c>
      <c r="BT108" s="6" t="str">
        <f>IF(OR(ER108=$ER$8,ER108=$ER$9,FY108&gt;0,FZ108&gt;0),SRM5.3,"")</f>
        <v/>
      </c>
      <c r="BU108" s="94" t="str">
        <f>IF(COUNTIF(BH108:BT108,"&lt;1")=13,"5",IF(COUNTIF(BH108:BQ108,"&lt;1")=10,"4",IF(COUNTIF(BH108:BN108,"&lt;1")=7,"3",IF(COUNTIF(BH108:BK108,"&lt;1")=4,"2","1"))))</f>
        <v>1</v>
      </c>
      <c r="BV108" s="129">
        <f>IF(BU108="1",SUM(BH108:BK108)+1,IF(BU108="2",SUM(BL108:BN108)+2,IF(BU108="3",SUM(BO108:BQ108)+3,IF(BU108="4",SUM(BR108:BT108)+4,5))))</f>
        <v>1.4</v>
      </c>
      <c r="BW108" s="41" t="str">
        <f>IF(OR(EY108=$EY$1,EY108=$EY$4,EY108=$EY$5,EY108=$EY$6,EY108=$EY$7,EZ108&gt;0,FF108=$FF$1,FF108=$FF$2,FF108=$FF$5,FF108=$FF$6,FG108=$FG$1,FG108=$FG$2,FG108=$FG$5,FG108=$FG$6),LHR2.1,"")</f>
        <v/>
      </c>
      <c r="BX108" s="6" t="str">
        <f>IF(OR(FB108=$FB$1,FB108=$FB$2,FB108=$FB$5,FB108=$FB$6,EZ108&gt;0),LHR2.2,"")</f>
        <v/>
      </c>
      <c r="BY108" s="6" t="str">
        <f>IF(OR(EY108=$EY$1,EY108=$EY$4,EY108=$EY$5,EY108=$EY$6,EY108=$EY$7,EZ108&gt;0,FF108=$FF$1,FF108=$FF$2,FF108=$FF$5,FF108=$FF$6,FG108=$FG$1,FG108=$FG$2,FG108=$FG$5,FG108=$FG$6),LHR2.3,"")</f>
        <v/>
      </c>
      <c r="BZ108" s="6" t="str">
        <f>IF(OR(EY108=$EY$1,EY108=$EY$4,EY108=$EY$5,EY108=$EY$6,EY108=$EY$7,EZ108&gt;0,FF108=$FF$1,FF108=$FF$2,FF108=$FF$5,FF108=$FF$6,FG108=$FG$1,FG108=$FG$2,FG108=$FG$5,FG108=$FG$6),LHR2.4,"")</f>
        <v/>
      </c>
      <c r="CA108" s="40" t="str">
        <f>IF(OR(EY108=$EY$1,EY108=$EY$5,EY108=$EY$6,EY108=$EY$7,EZ108&gt;0,FF108=$FF$1,FF108=$FF$2,FF108=$FF$5,FF108=$FF$6,FG108=$FG$1,FG108=$FG$2,FG108=$FG$5,FG108=$FG$6),LHR3.1,"")</f>
        <v/>
      </c>
      <c r="CB108" s="6" t="str">
        <f>IF(OR(FB108=$FB$1,FB108=$FB$5,EZ108&gt;0),LHR3.2,"")</f>
        <v/>
      </c>
      <c r="CC108" s="6" t="str">
        <f>IF(OR(FB108=$FB$1,FB108=$FB$2,FB108=$FB$5,FB108=$FB$6,EZ108&gt;0),LHR3.3,"")</f>
        <v/>
      </c>
      <c r="CD108" s="6" t="str">
        <f>IF(OR(EZ108&gt;0,GA108=$GA$1,FF108=$FF$5,FF108=$FF$6,FF108=$FF$1,FF108=$FF$2,GA108=$GA$2,GA108=$GA$3,GA108=$GA$4),LHR3.4,"")</f>
        <v/>
      </c>
      <c r="CE108" s="6" t="str">
        <f>IF(OR(EZ108&gt;0,GB108=$GB$1,FG108=$FG$5,FG108=$FG$6,FG108=$FG$1,FG108=$FG$2,GB108=$GB$2,GB108=$GB$3,GB108=$GB$4),LHR3.5,"")</f>
        <v/>
      </c>
      <c r="CF108" s="6" t="str">
        <f>IF(OR(EY108=$EY$1,EY108=$EY$4,EY108=$EY$5,EY108=$EY$6,EY108=$EY$7,EZ108&gt;0),LHR3.6,"")</f>
        <v/>
      </c>
      <c r="CG108" s="6" t="str">
        <f>IF(OR(EZ108&gt;0,FC108=$FC$1,FC108=$FC$2,FC108=$FC$3,FC108=$FC$4),LHR3.7,"")</f>
        <v/>
      </c>
      <c r="CH108" s="6" t="str">
        <f>IF(OR(GD108=$GD$1,GD108=$GD$3,EZ108&gt;0),LHR3.8,"")</f>
        <v/>
      </c>
      <c r="CI108" s="6" t="str">
        <f>IF(OR(EZ108&gt;0,FF108=$FF$2,FF108=$FF$6,FE108=$FE$2,FE108=$FE$6,FI108=$FI$2,FI108=$FI$6,FG108=$FG$2,FG108=$FG$6),LHR3.9,"")</f>
        <v/>
      </c>
      <c r="CJ108" s="6" t="str">
        <f>IF(OR(EZ108&gt;0,FA108&gt;0),LHR3.10,"")</f>
        <v/>
      </c>
      <c r="CK108" s="40" t="str">
        <f>IF(OR(EY108=$EY$1,EY108=$EY$6,EY108=$EY$7,EZ108&gt;0,FF108=$FF$1,FF108=$FF$2,FF108=$FF$5,FF108=$FF$6,FG108=$FG$1,FG108=$FG$2,FG108=$FG$5,FG108=$FG$6),LHR4.1,"")</f>
        <v/>
      </c>
      <c r="CL108" s="6" t="str">
        <f>IF(OR(FB108=$FB$1,FB108=$FB$5,EZ108&gt;0),LHR4.2,"")</f>
        <v/>
      </c>
      <c r="CM108" s="6" t="str">
        <f>IF(OR(EZ108&gt;0,GA108=$GA$2,GA108=$GA$4),LHR4.3,"")</f>
        <v/>
      </c>
      <c r="CN108" s="6" t="str">
        <f>IF(OR(EZ108&gt;0,GB108=$GB$2,GB108=$GB$4),LHR4.4,"")</f>
        <v/>
      </c>
      <c r="CO108" s="6" t="str">
        <f>IF(OR(EZ108&gt;0,FC108=$FC$1,FC108=$FC$3,FC108=$FC$4),LHR4.5,"")</f>
        <v/>
      </c>
      <c r="CP108" s="6" t="str">
        <f>IF(OR(GE108=$GE$1,GE108=$GE$2,GE108=$GE$4,GE108=$GE$5),LHR4.6,"")</f>
        <v/>
      </c>
      <c r="CQ108" s="6" t="str">
        <f>IF(OR(EZ108&gt;0,FF108=$FF$2,FF108=$FF$6,FE108=$FE$2,FE108=$FE$6,FI108=$FI$2,FI108=$FI$6,FG108=$FG$2,FG108=$FG$6),LHR4.7,"")</f>
        <v/>
      </c>
      <c r="CR108" s="6" t="str">
        <f>IF(OR(EZ108&gt;0,FG108=$FG$1,FG108=$FG$2,FG108=$FG$5,FG108=$FG$6),LHR4.8,"")</f>
        <v/>
      </c>
      <c r="CS108" s="6" t="str">
        <f>IF(OR(FE108=$FE$1,FE108=$FE$2,FE108=$FE$5,FE108=$FE$6),LHR4.9,"")</f>
        <v/>
      </c>
      <c r="CT108" s="6" t="str">
        <f>IF(OR(FM108=$FM$1,FM108=$FM$3,EZ108&gt;0),LHR4.10,"")</f>
        <v/>
      </c>
      <c r="CU108" s="6" t="str">
        <f>IF(OR(GF108=$GF$2,GF108=$GF$6),LHR4.11,"")</f>
        <v/>
      </c>
      <c r="CV108" s="6" t="str">
        <f>IF(OR(EO108=$EO$1,EO108=$EO$3),LHR4.12,"")</f>
        <v/>
      </c>
      <c r="CW108" s="40" t="str">
        <f>IF(OR(EY108=$EY$1,EY108=$EY$7,EZ108&gt;0,FF108=$FF$1,FF108=$FF$2,FF108=$FF$5,FF108=$FF$6,FG108=$FG$1,FG108=$FG$2,FG108=$FG$5,FG108=$FG$6),LHR5.1,"")</f>
        <v/>
      </c>
      <c r="CX108" s="6" t="str">
        <f>IF(AND(FZ108&gt;0,OR(EY108=$EY$1,EY108=$EY$4,EY108=$EY$5,EY108=$EY$6,EY108=$EY$7)),LHR5.2,"")</f>
        <v/>
      </c>
      <c r="CY108" s="6" t="str">
        <f>IF(OR(EZ108&gt;0,FC108=$FC$1,FC108=$FC$4),LHR5.3,"")</f>
        <v/>
      </c>
      <c r="CZ108" s="6" t="str">
        <f>IF(OR(GE108=$GE$1,GE108=$GE$3,GE108=$GE$4,GE108=$GE$6),LHR5.4,"")</f>
        <v/>
      </c>
      <c r="DA108" s="6" t="str">
        <f>IF(OR(EZ108&gt;0,FF108=$FF$2,FF108=$FF$6,FE108=$FE$2,FE108=$FE$6,FI108=$FI$2,FI108=$FI$6,FG108=$FG$2,FG108=$FG$6),LHR5.5,"")</f>
        <v/>
      </c>
      <c r="DB108" s="6" t="str">
        <f>IF(OR(FG108=$FG$2,FG108=$FG$6),LHR5.6,"")</f>
        <v/>
      </c>
      <c r="DC108" s="6" t="str">
        <f>IF(OR(FI108=$FI$1,FI108=$FI$2,FI108=$FI$5,FI108=$FI$6,FY108&gt;0),LHR5.7,"")</f>
        <v/>
      </c>
      <c r="DD108" s="6" t="str">
        <f>IF(OR(GC108=$GC$1,GC108=$GC$2),LHR5.8,"")</f>
        <v/>
      </c>
      <c r="DE108" s="38">
        <f>IF(OR(GF108="",GF108=$GF$3,GF108=$GF$4,GF108=$GF$7,GF108=$GF$8),LHR5.9,"")</f>
        <v>0.05</v>
      </c>
      <c r="DF108" s="7" t="str">
        <f>IF(E108&lt;2009,"N/A",IF(COUNTIF(BW108:DE108,"&lt;1")=35,"5",IF(COUNTIF(BW108:CV108,"&lt;1")=26,"4",IF(COUNTIF(BW108:CJ108,"&lt;1")=14,"3",IF(COUNTIF(BW108:BZ108,"&lt;1")=4,"2","1")))))</f>
        <v>1</v>
      </c>
      <c r="DG108" s="129">
        <f>IF(DF108="N/A","N/A",IF(DF108="1",SUM(BW108:BZ108)+1,IF(DF108="2",SUM(CA108:CJ108)+2,IF(DF108="3",SUM(CK108:CV108)+3,IF(DF108="4",SUM(CW108:DE108)+4,5)))))</f>
        <v>1</v>
      </c>
      <c r="DH108" s="41" t="str">
        <f>IF(OR(EY108=$EY$1,EY108=$EY$8,EZ108&gt;0,FF108=$FF$1,FF108=$FF$2,FF108=$FF$7,FF108=$FF$8,FG108=$FG$1,FG108=$FG$2,FG108=$FG$7,FG108=$FG$8),ES2.1,"")</f>
        <v/>
      </c>
      <c r="DI108" s="6" t="str">
        <f>IF(OR(FB108=$FB$1,FB108=$FB$2,FB108=$FB$7,FB108=$FB$8,EZ108&gt;0),ES2.2,"")</f>
        <v/>
      </c>
      <c r="DJ108" s="6" t="str">
        <f>IF(OR(EY108=$EY$1,EY108=$EY$8,EZ108&gt;0,FF108=$FF$1,FF108=$FF$2,FF108=$FF$7,FF108=$FF$8,FG108=$FG$1,FG108=$FG$2,FG108=$FG$7,FG108=$FG$8),ES2.3,"")</f>
        <v/>
      </c>
      <c r="DK108" s="6" t="str">
        <f>IF(OR(EY108=$EY$1,EY108=$EY$8,EZ108&gt;0,FF108=$FF$1,FF108=$FF$2,FF108=$FF$7,FF108=$FF$8,FG108=$FG$1,FG108=$FG$2,FG108=$FG$7,FG108=$FG$8),ES2.4,"")</f>
        <v/>
      </c>
      <c r="DL108" s="40" t="str">
        <f>IF(OR(FB108=$FB$1,FB108=$FB$7,EZ108&gt;0),ES3.1,"")</f>
        <v/>
      </c>
      <c r="DM108" s="6" t="str">
        <f>IF(OR(FB108=$FB$1,FB108=$FB$2,FB108=$FB$7,FB108=$FB$8,EZ108&gt;0),ES3.2,"")</f>
        <v/>
      </c>
      <c r="DN108" s="6" t="str">
        <f>IF(OR(EZ108&gt;0,FF108=$FF$1,FF108=$FF$2,FF108=$FF$7,FF108=$FF$8,GA108=$GA$1,GA108=$GA$2,GA108=$GA$5,GA108=$GA$6),ES3.3,"")</f>
        <v/>
      </c>
      <c r="DO108" s="6" t="str">
        <f>IF(OR(EZ108&gt;0,FG108=$FG$1,FG108=$FG$2,FG108=$FG$7,FG108=$FG$8,GB108=$GB$1,GB108=$GB$2,GB108=$GB$5,GB108=$GB$6),ES3.4,"")</f>
        <v/>
      </c>
      <c r="DP108" s="6" t="str">
        <f>IF(OR(EY108=$EY$1,EY108=$EY$8,EZ108&gt;0),ES3.5,"")</f>
        <v/>
      </c>
      <c r="DQ108" s="6" t="str">
        <f>IF(OR(EZ108&gt;0,FC108=$FC$1,FC108=$FC$5),ES3.6,"")</f>
        <v/>
      </c>
      <c r="DR108" s="6" t="str">
        <f>IF(OR(GD108=$GD$1,GD108=$GD$4,EZ108&gt;0),ES3.7,"")</f>
        <v/>
      </c>
      <c r="DS108" s="6" t="str">
        <f>IF(OR(EZ108&gt;0,FF108=$FF$2,FF108=$FF$8,FE108=$FE$2,FE108=$FE$8,FI108=$FI$2,FI108=$FI$8,FG108=$FG$2,FG108=$FG$8),ES3.8,"")</f>
        <v/>
      </c>
      <c r="DT108" s="6" t="str">
        <f>IF(OR(EZ108&gt;0),ES3.9,"")</f>
        <v/>
      </c>
      <c r="DU108" s="40" t="str">
        <f>IF(OR(FB108=$FB$1,FB108=$FB$7,EZ108&gt;0),ES4.1,"")</f>
        <v/>
      </c>
      <c r="DV108" s="6" t="str">
        <f>IF(OR(EZ108&gt;0,GA108=$GA$2,GA108=$GA$6),ES4.2,"")</f>
        <v/>
      </c>
      <c r="DW108" s="6" t="str">
        <f>IF(OR(EZ108&gt;0,GB108=$GB$2,GB108=$GB$6),ES4.3,"")</f>
        <v/>
      </c>
      <c r="DX108" s="6" t="str">
        <f>IF(OR(GE108=$GE$1,GE108=$GE$2,GE108=$GE$7,GE108=$GE$8),ES4.4,"")</f>
        <v/>
      </c>
      <c r="DY108" s="6" t="str">
        <f>IF(OR(EZ108&gt;0,FF108=$FF$2,FF108=$FF$8,FE108=$FE$2,FE108=$FE$8,FI108=$FI$2,FI108=$FI$8,FG108=$FG$2,FG108=$FG$8),ES4.5,"")</f>
        <v/>
      </c>
      <c r="DZ108" s="6" t="str">
        <f>IF(OR(EZ108&gt;0,FG108=$FG$1,FG108=$FG$2,FG108=$FG$7,FG108=$FG$8),ES4.6,"")</f>
        <v/>
      </c>
      <c r="EA108" s="6" t="str">
        <f>IF(OR(FE108=$FE$1,FE108=$FE$2,FE108=$FE$7,FE108=$FE$8),ES4.7,"")</f>
        <v/>
      </c>
      <c r="EB108" s="6" t="str">
        <f>IF(OR(FM108=$FM$1,FM108=$FM$4,EZ108&gt;0),ES4.8,"")</f>
        <v/>
      </c>
      <c r="EC108" s="6" t="str">
        <f>IF(OR(GF108=$GF$2,GF108=$GF$8),ES4.9,"")</f>
        <v/>
      </c>
      <c r="ED108" s="6" t="str">
        <f>IF(OR(EO108=$EO$1,EO108=$EO$3),ES4.10,"")</f>
        <v/>
      </c>
      <c r="EE108" s="40" t="str">
        <f>IF(OR(AND(FZ108&gt;0,EY108=$EY$1), AND(FZ108&gt;0,EY108=$EY$8)),ES5.1,"")</f>
        <v/>
      </c>
      <c r="EF108" s="6" t="str">
        <f>IF(OR(GE108=$GE$1,GE108=$GE$3,GE108=$GE$7,GE108=$GE$9),ES5.2,"")</f>
        <v/>
      </c>
      <c r="EG108" s="6" t="str">
        <f>IF(OR(EZ108&gt;0,FF108=$FF$2,FF108=$FF$8,FE108=$FE$2,FE108=$FE$8,FI108=$FI$2,FI108=$FI$8,FG108=$FG$2,FG108=$FG$8),ES5.3,"")</f>
        <v/>
      </c>
      <c r="EH108" s="6" t="str">
        <f>IF(OR(FG108=$FG$2,FG108=$FG$8),ES5.4,"")</f>
        <v/>
      </c>
      <c r="EI108" s="6" t="str">
        <f>IF(OR(FI108=$FI$1,FI108=$FI$2,FI108=$FI$7,FI108=$FI$8,FY108&gt;0),ES5.5,"")</f>
        <v/>
      </c>
      <c r="EJ108" s="6" t="str">
        <f>IF(OR(GC108=$GC$1,GC108=$GC$3),ES5.6,"")</f>
        <v/>
      </c>
      <c r="EK108" s="38">
        <f>IF(OR(GF108="",GF108=$GF$3,GF108=$GF$4,GF108=$GF$5,GF108=$GF$6),ES5.7,"")</f>
        <v>0.1</v>
      </c>
      <c r="EL108" s="104" t="str">
        <f>IF(E108&lt;2010,"N/A",IF(COUNTIF(DH108:EK108,"&lt;1")=30,"5",IF(COUNTIF(DH108:ED108,"&lt;1")=23,"4",IF(COUNTIF(DH108:DT108,"&lt;1")=13,"3",IF(COUNTIF(DH108:DK108,"&lt;1")=4,"2","1")))))</f>
        <v>1</v>
      </c>
      <c r="EM108" s="129">
        <f>IF(EL108="N/A","N/A",IF(EL108="1",SUM(DH108:DK108)+1,IF(EL108="2",SUM(DL108:DT108)+2,IF(EL108="3",SUM(DU108:ED108)+3,IF(EL108="4",SUM(EE108:EK108)+4,5)))))</f>
        <v>1</v>
      </c>
      <c r="EN108" s="1"/>
      <c r="EO108" s="43"/>
      <c r="EP108" s="1"/>
      <c r="EQ108" s="1"/>
      <c r="ER108" s="43"/>
      <c r="ES108" s="1" t="s">
        <v>3</v>
      </c>
      <c r="ET108" s="1"/>
      <c r="EV108" s="44"/>
      <c r="FC108" s="44"/>
      <c r="FE108" s="1"/>
      <c r="FI108" s="44"/>
      <c r="FK108" s="1"/>
      <c r="FL108" s="1"/>
      <c r="FM108" s="1"/>
      <c r="FN108" s="1"/>
      <c r="FO108" s="1"/>
      <c r="FT108" s="1"/>
      <c r="FU108" s="1"/>
      <c r="FX108" s="44"/>
      <c r="FY108" s="1"/>
      <c r="FZ108" s="44"/>
      <c r="GA108" s="43"/>
      <c r="GB108" s="1"/>
      <c r="GC108" s="44"/>
      <c r="GF108" s="45"/>
      <c r="GG108" s="74"/>
      <c r="GH108" s="42">
        <f>COUNTIF(EO108:GF108,"*")</f>
        <v>1</v>
      </c>
    </row>
    <row r="109" spans="1:190" s="42" customFormat="1" x14ac:dyDescent="0.25">
      <c r="A109" s="42" t="str">
        <f>VLOOKUP(C109,Sheet1!$A$1:$B$65,2,)</f>
        <v>HS</v>
      </c>
      <c r="B109" s="46" t="s">
        <v>387</v>
      </c>
      <c r="C109" s="47" t="s">
        <v>388</v>
      </c>
      <c r="D109" s="47"/>
      <c r="E109" s="61">
        <v>2013</v>
      </c>
      <c r="F109" s="5" t="str">
        <f>IF(OR(ER109=$ER$1,ER109=$ER$2,ER109=$ER$3,ER109=$ER$6,ER109=$ER$7,ES109&gt;0,EW109&gt;0,EY109&gt;0,EU109&gt;0,EZ109&gt;0,FD109&gt;0,FF109&gt;0,FG109&gt;0,FI109&gt;0,FE109&gt;0),SM_2.1,"")</f>
        <v/>
      </c>
      <c r="G109" s="5" t="str">
        <f>IF(OR(EO109=$EO$4,EQ109&gt;0,ER109=$ER$1, ER109=$ER$2,ER109=$ER$3,ER109=$ER$4,ES109&gt;0,EV109&gt;0,EZ109&gt;0,FD109&gt;0,FF109&gt;0,FG109&gt;0,FI109&gt;0,FE109&gt;0),SM_2.2,"")</f>
        <v/>
      </c>
      <c r="H109" s="6" t="str">
        <f>IF(OR(EO109&gt;0,EP109&gt;0,EQ109&gt;0,ER109=$ER$1,ER109=$ER$2,ER109=$ER$3,ER109=$ER$4,ER109=$ER$6,ER109=$ER$7,ES109&gt;0,ET109&gt;0,EV109&gt;0,EZ109&gt;0,FD109&gt;0,FF109&gt;0,FG109&gt;0,FI109&gt;0,FE109&gt;0),SM_2.3,"")</f>
        <v/>
      </c>
      <c r="I109" s="38" t="str">
        <f>IF(OR(ER109=$ER$1,ER109=$ER$2,ER109=$ER$3,ER109=$ER$6,ER109=$ER$7,ES109&gt;0,EW109=$EW$2,EW109=$EW$3,EW109=$EW$4,EY109&gt;0,EU109&gt;0,EZ109&gt;0,FD109&gt;0,FF109&gt;0,FG109&gt;0,FI109&gt;0,FE109&gt;0),SM_2.4,"")</f>
        <v/>
      </c>
      <c r="J109" s="6" t="str">
        <f>IF(OR(ER109=$ER$3,EW109=$EW$2,EW109=$EW$3,EW109=$EW$4,EY109&gt;0,EU109&gt;0,EZ109&gt;0,FD109&gt;0,FF109&gt;0,FG109&gt;0,FI109&gt;0,FE109&gt;0),SM_3.1,"")</f>
        <v/>
      </c>
      <c r="K109" s="6" t="str">
        <f>IF(OR(EZ109&gt;0,FD109&gt;0,FF109&gt;0,FG109&gt;0,FI109&gt;0,FE109&gt;0),SM_3.2,"")</f>
        <v/>
      </c>
      <c r="L109" s="38" t="str">
        <f>IF(OR(ER109=$ER$1,ER109=$ER$3,ER109=$ER$6,ER109=$ER$7,EV109&gt;0,EW109=$EW$2,EW109=$EW$3,EW109=$EW$4,EY109&gt;0,EU109&gt;0,EZ109&gt;0,FD109&gt;0,FF109&gt;0,FG109&gt;0,FI109&gt;0,FE109&gt;0),SM_3.3,"")</f>
        <v/>
      </c>
      <c r="M109" s="6" t="str">
        <f>IF(OR(ES109&gt;0,EU109&gt;1),SM_4.1,"")</f>
        <v/>
      </c>
      <c r="N109" s="6" t="str">
        <f>IF(OR(EZ109&gt;0,FD109=$FD$2,FF109=$FF$2,FF109=$FF$4,FF109=$FF$6,FF109=$FF$8,FG109&gt;0,FI109&gt;0,FE109&gt;0),SM_4.2,"")</f>
        <v/>
      </c>
      <c r="O109" s="6" t="str">
        <f>IF(OR(EZ109&gt;0,FD109=$FD$2,FE109=$FE$2,FE109=$FE$4,FE109=$FE$6,FE109=$FE$8,FF109=$FF$2,FF109=$FF$4,FF109=$FF$6,FF109=$FF$8,FG109=$FG$2,FG109=$FG$4,FG109=$FG$6,FG109=$FG$8,FI109=$FI$2,FI109=$FI$4,FI109=$FI$6,FI109=$FI$8),SM_4.3,"")</f>
        <v/>
      </c>
      <c r="P109" s="6" t="str">
        <f>IF(OR(FD109&gt;0,FI109&gt;0),SM_4.4,"")</f>
        <v/>
      </c>
      <c r="Q109" s="38" t="str">
        <f>IF(OR(FQ109=$FQ$2,FQ109=$FQ$1),SM_4.5,"")</f>
        <v/>
      </c>
      <c r="R109" s="6" t="str">
        <f>IF(OR(ET109&gt;0),SM_5.1,"")</f>
        <v/>
      </c>
      <c r="S109" s="6" t="str">
        <f>IF(OR(FB109&gt;0),SM_5.2,"")</f>
        <v/>
      </c>
      <c r="T109" s="6" t="str">
        <f>IF(OR(FR109=$FR$1,FR109=$FR$2),SM_5.3,"")</f>
        <v/>
      </c>
      <c r="U109" s="38" t="str">
        <f>IF(OR(FY109&gt;0),SM_5.4,"")</f>
        <v/>
      </c>
      <c r="V109" s="94" t="str">
        <f>IF(COUNTIF(F109:U109,"&lt;1")=16,"5",IF(COUNTIF(F109:Q109,"&lt;1")=12,"4",IF(COUNTIF(F109:L109,"&lt;1")=7,"3",IF(COUNTIF(F109:I109,"&lt;1")=4,"2","1"))))</f>
        <v>1</v>
      </c>
      <c r="W109" s="129">
        <f>IF(V109="1",SUM(F109:I109)+1,IF(V109="2",SUM(J109:L109)+2,IF(V109="3",SUM(M109:Q109)+3,IF(V109="4",SUM(R109:U109)+4,5))))</f>
        <v>1</v>
      </c>
      <c r="X109" s="5" t="str">
        <f>IF(OR(EO109&gt;0,EP109&gt;0,EQ109&gt;0,ER109=$ER$1,ER109=$ER$2,ER109=$ER$3,ER109=$ER$4,ER109=$ER$6,ER109=$ER$7,ER109=$ER$8,ES109&gt;0,ET109&gt;0,EV109&gt;0,EZ109&gt;0,FD109&gt;0,FF109&gt;0,FG109&gt;0,FI109&gt;0,FE109&gt;0),SS_2.1,"")</f>
        <v/>
      </c>
      <c r="Y109" s="5" t="str">
        <f>IF(OR(EO109=$EO$1,ER109=$ER$1,ER109=$ER$6,ER109=$ER$7,ER109=$ER$8,FJ109&gt;0),SS_2.2,"")</f>
        <v/>
      </c>
      <c r="Z109" s="38" t="str">
        <f>IF(OR(FJ109&gt;0,FO109&gt;0),SS_2.3,"")</f>
        <v/>
      </c>
      <c r="AA109" s="5" t="str">
        <f>IF(OR(FN109&gt;0,FJ109=$FJ$2,FJ109=$FJ$3),SS_3.1,"")</f>
        <v/>
      </c>
      <c r="AB109" s="6" t="str">
        <f>IF(OR(FK109&gt;0),SS_3.2,"")</f>
        <v/>
      </c>
      <c r="AC109" s="38" t="str">
        <f>IF(OR(ES109&gt;0,ER109=$ER$1,ER109=$ER$4,ER109=$ER$8,FL109&gt;0),SS_3.3,"")</f>
        <v/>
      </c>
      <c r="AD109" s="6" t="str">
        <f>IF(AND(FK109&gt;0,FJ109=$FJ$2,FJ109=$FJ$3),SS_4.1,"")</f>
        <v/>
      </c>
      <c r="AE109" s="6" t="str">
        <f>IF(OR(FJ109=$FJ$2,FJ109=$FJ$3,EZ109&gt;0,FN109&gt;0),SS_4.2,"")</f>
        <v/>
      </c>
      <c r="AF109" s="6" t="str">
        <f>IF(OR(EU109&gt;0,EW109=$EW$2,EW109=$EW$3,EW109=$EW$4,EY109&gt;0,EZ109&gt;0),SS_4.3,"")</f>
        <v/>
      </c>
      <c r="AG109" s="6" t="str">
        <f>IF(OR(FJ109=$FJ$3,FQ109&gt;0,EZ109&gt;0),SS_4.4,"")</f>
        <v/>
      </c>
      <c r="AH109" s="6" t="str">
        <f>IF(OR(FE109&gt;0,FF109&gt;0,FG109&gt;0,FD109&gt;0,EZ109&gt;0,FI109&gt;0),SS_4.5,"")</f>
        <v/>
      </c>
      <c r="AI109" s="38" t="str">
        <f>IF(OR(EV109&gt;0,FZ109&gt;0,FH109&gt;0,FD109&gt;0,FI109&gt;0),SS_4.6,"")</f>
        <v/>
      </c>
      <c r="AJ109" s="5" t="str">
        <f>IF(OR(FK109=$FK$3,FZ109=$FZ$1),SS_5.1,"")</f>
        <v/>
      </c>
      <c r="AK109" s="6" t="str">
        <f>IF(OR(FZ109=$FZ$1,FZ109=$FZ$2,FZ109=$FZ$4,FZ109=$FZ$5,FZ109=$FZ$7),SS_5.2,"")</f>
        <v/>
      </c>
      <c r="AL109" s="6" t="str">
        <f>IF(OR(FZ109=$FZ$4,FY109&gt;0,ER109=$ER$8),SS_5.3,"")</f>
        <v/>
      </c>
      <c r="AM109" s="6" t="str">
        <f>IF(FP109&gt;0,SS_5.4,"")</f>
        <v/>
      </c>
      <c r="AN109" s="94" t="str">
        <f>IF(COUNTIF(X109:AM109,"&lt;1")=16,"5",IF(COUNTIF(X109:AI109,"&lt;1")=12,"4",IF(COUNTIF(X109:AC109,"&lt;1")=6,"3",IF(COUNTIF(X109:Z109,"&lt;1")=3,"2","1"))))</f>
        <v>1</v>
      </c>
      <c r="AO109" s="129">
        <f>IF(AN109="1",SUM(X109:Z109)+1,IF(AN109="2",SUM(AA109:AC109)+2,IF(AN109="3",SUM(AD109:AI109)+3,IF(AN109="4",SUM(AJ109:AM109)+4,5))))</f>
        <v>1</v>
      </c>
      <c r="AP109" s="5" t="str">
        <f>IF(OR(ES109&gt;0,ER109=$ER$1,EO109&gt;0,EP109&gt;0,EQ109&gt;0,EU109&gt;0,EV109&gt;0,FV109&gt;0,FD109&gt;0),CM2.1,"")</f>
        <v/>
      </c>
      <c r="AQ109" s="6" t="str">
        <f>IF(OR(ES109&gt;0,ER109=$ER$1,ER109=$ER$5,ER109=$ER$3,ER109=$ER$8,ER109=$ER$9,FS109=$FS$3,FS109=$FS$4),CM2.2,"")</f>
        <v/>
      </c>
      <c r="AR109" s="6" t="str">
        <f>IF(OR(ES109&gt;0,ER109&gt;0,FV109&gt;0),CM2.3,"")</f>
        <v/>
      </c>
      <c r="AS109" s="38" t="str">
        <f>IF(OR(ES109&gt;0,ER109=$ER$1,ER109=$ER$3,ER109=$ER$8,ER109=$ER$9,FT109&gt;0),CM2.4,"")</f>
        <v/>
      </c>
      <c r="AT109" s="6" t="str">
        <f>IF(OR(FS109&gt;0),CM3.1,"")</f>
        <v/>
      </c>
      <c r="AU109" s="6" t="str">
        <f>IF(ER109=$ER$9,CM3.2,"")</f>
        <v/>
      </c>
      <c r="AV109" s="6" t="str">
        <f>IF(OR(FS109=$FS$3,FS109=$FS$4),CM3.3,"")</f>
        <v/>
      </c>
      <c r="AW109" s="6" t="str">
        <f>IF(OR(FQ109=$FQ$1,FQ109=$FQ$4,FR109=$FR$1,FR109=$FR$4),CM3.4,"")</f>
        <v/>
      </c>
      <c r="AX109" s="38" t="str">
        <f>IF(OR(FZ109=$FZ$1,FZ109=$FZ$2,FT109=$FT$3,FT109=$FT$2),CM3.5,"")</f>
        <v/>
      </c>
      <c r="AY109" s="6" t="str">
        <f>IF(OR(FS109&gt;0),CM4.1,"")</f>
        <v/>
      </c>
      <c r="AZ109" s="6" t="str">
        <f>IF(OR(FV109=$FV$2),CM4.2,"")</f>
        <v/>
      </c>
      <c r="BA109" s="38" t="str">
        <f>IF(OR(FZ109&gt;0,FT109=$FT$3),CM4.3,"")</f>
        <v/>
      </c>
      <c r="BB109" s="6" t="str">
        <f>IF(OR(FT109=$FT$3,FV109=$FV$3),CM5.1,"")</f>
        <v/>
      </c>
      <c r="BC109" s="6" t="str">
        <f>IF(OR(AND(FX109&gt;0,FQ109=$FQ$4), AND(FX109&gt;0,FQ109=$FQ$1)),CM5.2,"")</f>
        <v/>
      </c>
      <c r="BD109" s="6" t="str">
        <f>IF(OR(FZ109&gt;0),CM5.3,"")</f>
        <v/>
      </c>
      <c r="BE109" s="38" t="str">
        <f>IF(FU109=$FU$2,CM5.4,"")</f>
        <v/>
      </c>
      <c r="BF109" s="94" t="str">
        <f>IF(COUNTIF(AP109:BE109,"&lt;1")=16,"5",IF(COUNTIF(AP109:BA109,"&lt;1")=12,"4",IF(COUNTIF(AP109:AX109,"&lt;1")=9,"3",IF(COUNTIF(AP109:AS109,"&lt;1")=4,"2","1"))))</f>
        <v>1</v>
      </c>
      <c r="BG109" s="129">
        <f>IF(BF109="1",SUM(AP109:AS109)+1,IF(BF109="2",SUM(AT109:AX109)+2,IF(BF109="3",SUM(AY109:BA109)+3,IF(BF109="4",SUM(BB109:BE109)+4,5))))</f>
        <v>1</v>
      </c>
      <c r="BH109" s="5" t="str">
        <f>IF(OR(ER109=$ER$1,ER109=$ER$6,ER109=$ER$7,ER109=$ER$9,ES109&gt;0,EX109&gt;0,FD109&gt;0,FZ109&gt;0,EW109&gt;0,EY109&gt;0,EZ109&gt;0,EV109&gt;0,EU109&gt;0,FE109&gt;0,FF109&gt;0,FG109&gt;0,FI109&gt;0),SRM2.1,"")</f>
        <v/>
      </c>
      <c r="BI109" s="5" t="str">
        <f>IF(OR(FD109&gt;0,FZ109&gt;0,ER109=$ER$7,EW109&gt;0,EX109&gt;0,EY109&gt;0,EZ109&gt;0,FE109&gt;0,FF109&gt;0,FG109&gt;0,FI109&gt;0),SRM2.2,"")</f>
        <v/>
      </c>
      <c r="BJ109" s="6" t="str">
        <f>IF(OR(FX109&gt;0,FZ109&gt;0),SRM2.3,"")</f>
        <v/>
      </c>
      <c r="BK109" s="6" t="str">
        <f>IF(OR(FF109&gt;0,FD109&gt;0,FE109&gt;0,FZ109&gt;0,FG109&gt;0,FI109&gt;0),SRM2.4,"")</f>
        <v/>
      </c>
      <c r="BL109" s="39" t="str">
        <f>IF(OR(FD109&gt;0,FZ109&gt;0,ER109=$ER$7,FE109&gt;0,FF109&gt;0,FG109&gt;0,FI109&gt;0,FP109&gt;0),SRM3.1,"")</f>
        <v/>
      </c>
      <c r="BM109" s="6" t="str">
        <f>IF(OR(FD109&gt;0,FZ109&gt;0,ER109=$ER$7,EW109=$EW$2,EW109=$EW$3,EW109=$EW$4,EX109&gt;0,EY109&gt;0,EZ109&gt;0,FE109&gt;0,FF109&gt;0,FG109&gt;0,FI109&gt;0),SRM3.2,"")</f>
        <v/>
      </c>
      <c r="BN109" s="6" t="str">
        <f>IF(OR(FP109&gt;0,FZ109&gt;0),SRM3.3,"")</f>
        <v/>
      </c>
      <c r="BO109" s="40" t="str">
        <f>IF(OR(FZ109&gt;1),SRM4.1,"")</f>
        <v/>
      </c>
      <c r="BP109" s="6" t="str">
        <f>IF(OR(ER109=$ER$8,ER109=$ER$9,EV109&gt;0,FQ109&gt;0,FR109&gt;0),SRM4.2,"")</f>
        <v/>
      </c>
      <c r="BQ109" s="6" t="str">
        <f>IF(OR(FW109&gt;0),SRM4.3,"")</f>
        <v/>
      </c>
      <c r="BR109" s="40" t="str">
        <f>IF(OR(GD109&gt;0,GE109&gt;0),SRM5.1,"")</f>
        <v/>
      </c>
      <c r="BS109" s="6" t="str">
        <f>IF(OR(ER109=$ER$8,ER109=$ER$9,FZ109&gt;0),SRM5.2,"")</f>
        <v/>
      </c>
      <c r="BT109" s="6" t="str">
        <f>IF(OR(ER109=$ER$8,ER109=$ER$9,FY109&gt;0,FZ109&gt;0),SRM5.3,"")</f>
        <v/>
      </c>
      <c r="BU109" s="94" t="str">
        <f>IF(COUNTIF(BH109:BT109,"&lt;1")=13,"5",IF(COUNTIF(BH109:BQ109,"&lt;1")=10,"4",IF(COUNTIF(BH109:BN109,"&lt;1")=7,"3",IF(COUNTIF(BH109:BK109,"&lt;1")=4,"2","1"))))</f>
        <v>1</v>
      </c>
      <c r="BV109" s="129">
        <f>IF(BU109="1",SUM(BH109:BK109)+1,IF(BU109="2",SUM(BL109:BN109)+2,IF(BU109="3",SUM(BO109:BQ109)+3,IF(BU109="4",SUM(BR109:BT109)+4,5))))</f>
        <v>1</v>
      </c>
      <c r="BW109" s="41" t="str">
        <f>IF(OR(EY109=$EY$1,EY109=$EY$4,EY109=$EY$5,EY109=$EY$6,EY109=$EY$7,EZ109&gt;0,FF109=$FF$1,FF109=$FF$2,FF109=$FF$5,FF109=$FF$6,FG109=$FG$1,FG109=$FG$2,FG109=$FG$5,FG109=$FG$6),LHR2.1,"")</f>
        <v/>
      </c>
      <c r="BX109" s="6" t="str">
        <f>IF(OR(FB109=$FB$1,FB109=$FB$2,FB109=$FB$5,FB109=$FB$6,EZ109&gt;0),LHR2.2,"")</f>
        <v/>
      </c>
      <c r="BY109" s="6" t="str">
        <f>IF(OR(EY109=$EY$1,EY109=$EY$4,EY109=$EY$5,EY109=$EY$6,EY109=$EY$7,EZ109&gt;0,FF109=$FF$1,FF109=$FF$2,FF109=$FF$5,FF109=$FF$6,FG109=$FG$1,FG109=$FG$2,FG109=$FG$5,FG109=$FG$6),LHR2.3,"")</f>
        <v/>
      </c>
      <c r="BZ109" s="6" t="str">
        <f>IF(OR(EY109=$EY$1,EY109=$EY$4,EY109=$EY$5,EY109=$EY$6,EY109=$EY$7,EZ109&gt;0,FF109=$FF$1,FF109=$FF$2,FF109=$FF$5,FF109=$FF$6,FG109=$FG$1,FG109=$FG$2,FG109=$FG$5,FG109=$FG$6),LHR2.4,"")</f>
        <v/>
      </c>
      <c r="CA109" s="40" t="str">
        <f>IF(OR(EY109=$EY$1,EY109=$EY$5,EY109=$EY$6,EY109=$EY$7,EZ109&gt;0,FF109=$FF$1,FF109=$FF$2,FF109=$FF$5,FF109=$FF$6,FG109=$FG$1,FG109=$FG$2,FG109=$FG$5,FG109=$FG$6),LHR3.1,"")</f>
        <v/>
      </c>
      <c r="CB109" s="6" t="str">
        <f>IF(OR(FB109=$FB$1,FB109=$FB$5,EZ109&gt;0),LHR3.2,"")</f>
        <v/>
      </c>
      <c r="CC109" s="6" t="str">
        <f>IF(OR(FB109=$FB$1,FB109=$FB$2,FB109=$FB$5,FB109=$FB$6,EZ109&gt;0),LHR3.3,"")</f>
        <v/>
      </c>
      <c r="CD109" s="6" t="str">
        <f>IF(OR(EZ109&gt;0,GA109=$GA$1,FF109=$FF$5,FF109=$FF$6,FF109=$FF$1,FF109=$FF$2,GA109=$GA$2,GA109=$GA$3,GA109=$GA$4),LHR3.4,"")</f>
        <v/>
      </c>
      <c r="CE109" s="6" t="str">
        <f>IF(OR(EZ109&gt;0,GB109=$GB$1,FG109=$FG$5,FG109=$FG$6,FG109=$FG$1,FG109=$FG$2,GB109=$GB$2,GB109=$GB$3,GB109=$GB$4),LHR3.5,"")</f>
        <v/>
      </c>
      <c r="CF109" s="6" t="str">
        <f>IF(OR(EY109=$EY$1,EY109=$EY$4,EY109=$EY$5,EY109=$EY$6,EY109=$EY$7,EZ109&gt;0),LHR3.6,"")</f>
        <v/>
      </c>
      <c r="CG109" s="6" t="str">
        <f>IF(OR(EZ109&gt;0,FC109=$FC$1,FC109=$FC$2,FC109=$FC$3,FC109=$FC$4),LHR3.7,"")</f>
        <v/>
      </c>
      <c r="CH109" s="6" t="str">
        <f>IF(OR(GD109=$GD$1,GD109=$GD$3,EZ109&gt;0),LHR3.8,"")</f>
        <v/>
      </c>
      <c r="CI109" s="6" t="str">
        <f>IF(OR(EZ109&gt;0,FF109=$FF$2,FF109=$FF$6,FE109=$FE$2,FE109=$FE$6,FI109=$FI$2,FI109=$FI$6,FG109=$FG$2,FG109=$FG$6),LHR3.9,"")</f>
        <v/>
      </c>
      <c r="CJ109" s="6" t="str">
        <f>IF(OR(EZ109&gt;0,FA109&gt;0),LHR3.10,"")</f>
        <v/>
      </c>
      <c r="CK109" s="40" t="str">
        <f>IF(OR(EY109=$EY$1,EY109=$EY$6,EY109=$EY$7,EZ109&gt;0,FF109=$FF$1,FF109=$FF$2,FF109=$FF$5,FF109=$FF$6,FG109=$FG$1,FG109=$FG$2,FG109=$FG$5,FG109=$FG$6),LHR4.1,"")</f>
        <v/>
      </c>
      <c r="CL109" s="6" t="str">
        <f>IF(OR(FB109=$FB$1,FB109=$FB$5,EZ109&gt;0),LHR4.2,"")</f>
        <v/>
      </c>
      <c r="CM109" s="6" t="str">
        <f>IF(OR(EZ109&gt;0,GA109=$GA$2,GA109=$GA$4),LHR4.3,"")</f>
        <v/>
      </c>
      <c r="CN109" s="6" t="str">
        <f>IF(OR(EZ109&gt;0,GB109=$GB$2,GB109=$GB$4),LHR4.4,"")</f>
        <v/>
      </c>
      <c r="CO109" s="6" t="str">
        <f>IF(OR(EZ109&gt;0,FC109=$FC$1,FC109=$FC$3,FC109=$FC$4),LHR4.5,"")</f>
        <v/>
      </c>
      <c r="CP109" s="6" t="str">
        <f>IF(OR(GE109=$GE$1,GE109=$GE$2,GE109=$GE$4,GE109=$GE$5),LHR4.6,"")</f>
        <v/>
      </c>
      <c r="CQ109" s="6" t="str">
        <f>IF(OR(EZ109&gt;0,FF109=$FF$2,FF109=$FF$6,FE109=$FE$2,FE109=$FE$6,FI109=$FI$2,FI109=$FI$6,FG109=$FG$2,FG109=$FG$6),LHR4.7,"")</f>
        <v/>
      </c>
      <c r="CR109" s="6" t="str">
        <f>IF(OR(EZ109&gt;0,FG109=$FG$1,FG109=$FG$2,FG109=$FG$5,FG109=$FG$6),LHR4.8,"")</f>
        <v/>
      </c>
      <c r="CS109" s="6" t="str">
        <f>IF(OR(FE109=$FE$1,FE109=$FE$2,FE109=$FE$5,FE109=$FE$6),LHR4.9,"")</f>
        <v/>
      </c>
      <c r="CT109" s="6" t="str">
        <f>IF(OR(FM109=$FM$1,FM109=$FM$3,EZ109&gt;0),LHR4.10,"")</f>
        <v/>
      </c>
      <c r="CU109" s="6" t="str">
        <f>IF(OR(GF109=$GF$2,GF109=$GF$6),LHR4.11,"")</f>
        <v/>
      </c>
      <c r="CV109" s="6" t="str">
        <f>IF(OR(EO109=$EO$1,EO109=$EO$3),LHR4.12,"")</f>
        <v/>
      </c>
      <c r="CW109" s="40" t="str">
        <f>IF(OR(EY109=$EY$1,EY109=$EY$7,EZ109&gt;0,FF109=$FF$1,FF109=$FF$2,FF109=$FF$5,FF109=$FF$6,FG109=$FG$1,FG109=$FG$2,FG109=$FG$5,FG109=$FG$6),LHR5.1,"")</f>
        <v/>
      </c>
      <c r="CX109" s="6" t="str">
        <f>IF(AND(FZ109&gt;0,OR(EY109=$EY$1,EY109=$EY$4,EY109=$EY$5,EY109=$EY$6,EY109=$EY$7)),LHR5.2,"")</f>
        <v/>
      </c>
      <c r="CY109" s="6" t="str">
        <f>IF(OR(EZ109&gt;0,FC109=$FC$1,FC109=$FC$4),LHR5.3,"")</f>
        <v/>
      </c>
      <c r="CZ109" s="6" t="str">
        <f>IF(OR(GE109=$GE$1,GE109=$GE$3,GE109=$GE$4,GE109=$GE$6),LHR5.4,"")</f>
        <v/>
      </c>
      <c r="DA109" s="6" t="str">
        <f>IF(OR(EZ109&gt;0,FF109=$FF$2,FF109=$FF$6,FE109=$FE$2,FE109=$FE$6,FI109=$FI$2,FI109=$FI$6,FG109=$FG$2,FG109=$FG$6),LHR5.5,"")</f>
        <v/>
      </c>
      <c r="DB109" s="6" t="str">
        <f>IF(OR(FG109=$FG$2,FG109=$FG$6),LHR5.6,"")</f>
        <v/>
      </c>
      <c r="DC109" s="6" t="str">
        <f>IF(OR(FI109=$FI$1,FI109=$FI$2,FI109=$FI$5,FI109=$FI$6,FY109&gt;0),LHR5.7,"")</f>
        <v/>
      </c>
      <c r="DD109" s="6" t="str">
        <f>IF(OR(GC109=$GC$1,GC109=$GC$2),LHR5.8,"")</f>
        <v/>
      </c>
      <c r="DE109" s="38">
        <f>IF(OR(GF109="",GF109=$GF$3,GF109=$GF$4,GF109=$GF$7,GF109=$GF$8),LHR5.9,"")</f>
        <v>0.05</v>
      </c>
      <c r="DF109" s="7" t="str">
        <f>IF(E109&lt;2009,"N/A",IF(COUNTIF(BW109:DE109,"&lt;1")=35,"5",IF(COUNTIF(BW109:CV109,"&lt;1")=26,"4",IF(COUNTIF(BW109:CJ109,"&lt;1")=14,"3",IF(COUNTIF(BW109:BZ109,"&lt;1")=4,"2","1")))))</f>
        <v>1</v>
      </c>
      <c r="DG109" s="129">
        <f>IF(DF109="N/A","N/A",IF(DF109="1",SUM(BW109:BZ109)+1,IF(DF109="2",SUM(CA109:CJ109)+2,IF(DF109="3",SUM(CK109:CV109)+3,IF(DF109="4",SUM(CW109:DE109)+4,5)))))</f>
        <v>1</v>
      </c>
      <c r="DH109" s="41" t="str">
        <f>IF(OR(EY109=$EY$1,EY109=$EY$8,EZ109&gt;0,FF109=$FF$1,FF109=$FF$2,FF109=$FF$7,FF109=$FF$8,FG109=$FG$1,FG109=$FG$2,FG109=$FG$7,FG109=$FG$8),ES2.1,"")</f>
        <v/>
      </c>
      <c r="DI109" s="6" t="str">
        <f>IF(OR(FB109=$FB$1,FB109=$FB$2,FB109=$FB$7,FB109=$FB$8,EZ109&gt;0),ES2.2,"")</f>
        <v/>
      </c>
      <c r="DJ109" s="6" t="str">
        <f>IF(OR(EY109=$EY$1,EY109=$EY$8,EZ109&gt;0,FF109=$FF$1,FF109=$FF$2,FF109=$FF$7,FF109=$FF$8,FG109=$FG$1,FG109=$FG$2,FG109=$FG$7,FG109=$FG$8),ES2.3,"")</f>
        <v/>
      </c>
      <c r="DK109" s="6" t="str">
        <f>IF(OR(EY109=$EY$1,EY109=$EY$8,EZ109&gt;0,FF109=$FF$1,FF109=$FF$2,FF109=$FF$7,FF109=$FF$8,FG109=$FG$1,FG109=$FG$2,FG109=$FG$7,FG109=$FG$8),ES2.4,"")</f>
        <v/>
      </c>
      <c r="DL109" s="40" t="str">
        <f>IF(OR(FB109=$FB$1,FB109=$FB$7,EZ109&gt;0),ES3.1,"")</f>
        <v/>
      </c>
      <c r="DM109" s="6" t="str">
        <f>IF(OR(FB109=$FB$1,FB109=$FB$2,FB109=$FB$7,FB109=$FB$8,EZ109&gt;0),ES3.2,"")</f>
        <v/>
      </c>
      <c r="DN109" s="6" t="str">
        <f>IF(OR(EZ109&gt;0,FF109=$FF$1,FF109=$FF$2,FF109=$FF$7,FF109=$FF$8,GA109=$GA$1,GA109=$GA$2,GA109=$GA$5,GA109=$GA$6),ES3.3,"")</f>
        <v/>
      </c>
      <c r="DO109" s="6" t="str">
        <f>IF(OR(EZ109&gt;0,FG109=$FG$1,FG109=$FG$2,FG109=$FG$7,FG109=$FG$8,GB109=$GB$1,GB109=$GB$2,GB109=$GB$5,GB109=$GB$6),ES3.4,"")</f>
        <v/>
      </c>
      <c r="DP109" s="6" t="str">
        <f>IF(OR(EY109=$EY$1,EY109=$EY$8,EZ109&gt;0),ES3.5,"")</f>
        <v/>
      </c>
      <c r="DQ109" s="6" t="str">
        <f>IF(OR(EZ109&gt;0,FC109=$FC$1,FC109=$FC$5),ES3.6,"")</f>
        <v/>
      </c>
      <c r="DR109" s="6" t="str">
        <f>IF(OR(GD109=$GD$1,GD109=$GD$4,EZ109&gt;0),ES3.7,"")</f>
        <v/>
      </c>
      <c r="DS109" s="6" t="str">
        <f>IF(OR(EZ109&gt;0,FF109=$FF$2,FF109=$FF$8,FE109=$FE$2,FE109=$FE$8,FI109=$FI$2,FI109=$FI$8,FG109=$FG$2,FG109=$FG$8),ES3.8,"")</f>
        <v/>
      </c>
      <c r="DT109" s="6" t="str">
        <f>IF(OR(EZ109&gt;0),ES3.9,"")</f>
        <v/>
      </c>
      <c r="DU109" s="40" t="str">
        <f>IF(OR(FB109=$FB$1,FB109=$FB$7,EZ109&gt;0),ES4.1,"")</f>
        <v/>
      </c>
      <c r="DV109" s="6" t="str">
        <f>IF(OR(EZ109&gt;0,GA109=$GA$2,GA109=$GA$6),ES4.2,"")</f>
        <v/>
      </c>
      <c r="DW109" s="6" t="str">
        <f>IF(OR(EZ109&gt;0,GB109=$GB$2,GB109=$GB$6),ES4.3,"")</f>
        <v/>
      </c>
      <c r="DX109" s="6" t="str">
        <f>IF(OR(GE109=$GE$1,GE109=$GE$2,GE109=$GE$7,GE109=$GE$8),ES4.4,"")</f>
        <v/>
      </c>
      <c r="DY109" s="6" t="str">
        <f>IF(OR(EZ109&gt;0,FF109=$FF$2,FF109=$FF$8,FE109=$FE$2,FE109=$FE$8,FI109=$FI$2,FI109=$FI$8,FG109=$FG$2,FG109=$FG$8),ES4.5,"")</f>
        <v/>
      </c>
      <c r="DZ109" s="6" t="str">
        <f>IF(OR(EZ109&gt;0,FG109=$FG$1,FG109=$FG$2,FG109=$FG$7,FG109=$FG$8),ES4.6,"")</f>
        <v/>
      </c>
      <c r="EA109" s="6" t="str">
        <f>IF(OR(FE109=$FE$1,FE109=$FE$2,FE109=$FE$7,FE109=$FE$8),ES4.7,"")</f>
        <v/>
      </c>
      <c r="EB109" s="6" t="str">
        <f>IF(OR(FM109=$FM$1,FM109=$FM$4,EZ109&gt;0),ES4.8,"")</f>
        <v/>
      </c>
      <c r="EC109" s="6" t="str">
        <f>IF(OR(GF109=$GF$2,GF109=$GF$8),ES4.9,"")</f>
        <v/>
      </c>
      <c r="ED109" s="6" t="str">
        <f>IF(OR(EO109=$EO$1,EO109=$EO$3),ES4.10,"")</f>
        <v/>
      </c>
      <c r="EE109" s="40" t="str">
        <f>IF(OR(AND(FZ109&gt;0,EY109=$EY$1), AND(FZ109&gt;0,EY109=$EY$8)),ES5.1,"")</f>
        <v/>
      </c>
      <c r="EF109" s="6" t="str">
        <f>IF(OR(GE109=$GE$1,GE109=$GE$3,GE109=$GE$7,GE109=$GE$9),ES5.2,"")</f>
        <v/>
      </c>
      <c r="EG109" s="6" t="str">
        <f>IF(OR(EZ109&gt;0,FF109=$FF$2,FF109=$FF$8,FE109=$FE$2,FE109=$FE$8,FI109=$FI$2,FI109=$FI$8,FG109=$FG$2,FG109=$FG$8),ES5.3,"")</f>
        <v/>
      </c>
      <c r="EH109" s="6" t="str">
        <f>IF(OR(FG109=$FG$2,FG109=$FG$8),ES5.4,"")</f>
        <v/>
      </c>
      <c r="EI109" s="6" t="str">
        <f>IF(OR(FI109=$FI$1,FI109=$FI$2,FI109=$FI$7,FI109=$FI$8,FY109&gt;0),ES5.5,"")</f>
        <v/>
      </c>
      <c r="EJ109" s="6" t="str">
        <f>IF(OR(GC109=$GC$1,GC109=$GC$3),ES5.6,"")</f>
        <v/>
      </c>
      <c r="EK109" s="38">
        <f>IF(OR(GF109="",GF109=$GF$3,GF109=$GF$4,GF109=$GF$5,GF109=$GF$6),ES5.7,"")</f>
        <v>0.1</v>
      </c>
      <c r="EL109" s="104" t="str">
        <f>IF(E109&lt;2010,"N/A",IF(COUNTIF(DH109:EK109,"&lt;1")=30,"5",IF(COUNTIF(DH109:ED109,"&lt;1")=23,"4",IF(COUNTIF(DH109:DT109,"&lt;1")=13,"3",IF(COUNTIF(DH109:DK109,"&lt;1")=4,"2","1")))))</f>
        <v>1</v>
      </c>
      <c r="EM109" s="129">
        <f>IF(EL109="N/A","N/A",IF(EL109="1",SUM(DH109:DK109)+1,IF(EL109="2",SUM(DL109:DT109)+2,IF(EL109="3",SUM(DU109:ED109)+3,IF(EL109="4",SUM(EE109:EK109)+4,5)))))</f>
        <v>1</v>
      </c>
      <c r="EN109" s="1"/>
      <c r="EO109" s="43"/>
      <c r="EP109" s="1"/>
      <c r="EQ109" s="1"/>
      <c r="ER109" s="43"/>
      <c r="ES109" s="1"/>
      <c r="ET109" s="1"/>
      <c r="EV109" s="44"/>
      <c r="FC109" s="44"/>
      <c r="FE109" s="1"/>
      <c r="FI109" s="44"/>
      <c r="FK109" s="1"/>
      <c r="FL109" s="1"/>
      <c r="FM109" s="1"/>
      <c r="FN109" s="1"/>
      <c r="FO109" s="1"/>
      <c r="FT109" s="1"/>
      <c r="FU109" s="1"/>
      <c r="FX109" s="44"/>
      <c r="FY109" s="1"/>
      <c r="FZ109" s="44"/>
      <c r="GA109" s="43"/>
      <c r="GB109" s="1"/>
      <c r="GC109" s="44"/>
      <c r="GF109" s="45"/>
      <c r="GG109" s="74" t="s">
        <v>162</v>
      </c>
      <c r="GH109" s="42">
        <f>COUNTIF(EO109:GF109,"*")</f>
        <v>0</v>
      </c>
    </row>
    <row r="110" spans="1:190" s="42" customFormat="1" x14ac:dyDescent="0.25">
      <c r="A110" s="42" t="str">
        <f>VLOOKUP(C110,Sheet1!$A$1:$B$65,2,)</f>
        <v>HS</v>
      </c>
      <c r="B110" s="46" t="s">
        <v>393</v>
      </c>
      <c r="C110" s="47" t="s">
        <v>394</v>
      </c>
      <c r="D110" s="47"/>
      <c r="E110" s="60">
        <v>2013</v>
      </c>
      <c r="F110" s="5">
        <f>IF(OR(ER110=$ER$1,ER110=$ER$2,ER110=$ER$3,ER110=$ER$6,ER110=$ER$7,ES110&gt;0,EW110&gt;0,EY110&gt;0,EU110&gt;0,EZ110&gt;0,FD110&gt;0,FF110&gt;0,FG110&gt;0,FI110&gt;0,FE110&gt;0),SM_2.1,"")</f>
        <v>0.2</v>
      </c>
      <c r="G110" s="5">
        <f>IF(OR(EO110=$EO$4,EQ110&gt;0,ER110=$ER$1, ER110=$ER$2,ER110=$ER$3,ER110=$ER$4,ES110&gt;0,EV110&gt;0,EZ110&gt;0,FD110&gt;0,FF110&gt;0,FG110&gt;0,FI110&gt;0,FE110&gt;0),SM_2.2,"")</f>
        <v>0.35</v>
      </c>
      <c r="H110" s="6">
        <f>IF(OR(EO110&gt;0,EP110&gt;0,EQ110&gt;0,ER110=$ER$1,ER110=$ER$2,ER110=$ER$3,ER110=$ER$4,ER110=$ER$6,ER110=$ER$7,ES110&gt;0,ET110&gt;0,EV110&gt;0,EZ110&gt;0,FD110&gt;0,FF110&gt;0,FG110&gt;0,FI110&gt;0,FE110&gt;0),SM_2.3,"")</f>
        <v>0.3</v>
      </c>
      <c r="I110" s="38">
        <f>IF(OR(ER110=$ER$1,ER110=$ER$2,ER110=$ER$3,ER110=$ER$6,ER110=$ER$7,ES110&gt;0,EW110=$EW$2,EW110=$EW$3,EW110=$EW$4,EY110&gt;0,EU110&gt;0,EZ110&gt;0,FD110&gt;0,FF110&gt;0,FG110&gt;0,FI110&gt;0,FE110&gt;0),SM_2.4,"")</f>
        <v>0.15</v>
      </c>
      <c r="J110" s="6" t="str">
        <f>IF(OR(ER110=$ER$3,EW110=$EW$2,EW110=$EW$3,EW110=$EW$4,EY110&gt;0,EU110&gt;0,EZ110&gt;0,FD110&gt;0,FF110&gt;0,FG110&gt;0,FI110&gt;0,FE110&gt;0),SM_3.1,"")</f>
        <v/>
      </c>
      <c r="K110" s="6" t="str">
        <f>IF(OR(EZ110&gt;0,FD110&gt;0,FF110&gt;0,FG110&gt;0,FI110&gt;0,FE110&gt;0),SM_3.2,"")</f>
        <v/>
      </c>
      <c r="L110" s="38" t="str">
        <f>IF(OR(ER110=$ER$1,ER110=$ER$3,ER110=$ER$6,ER110=$ER$7,EV110&gt;0,EW110=$EW$2,EW110=$EW$3,EW110=$EW$4,EY110&gt;0,EU110&gt;0,EZ110&gt;0,FD110&gt;0,FF110&gt;0,FG110&gt;0,FI110&gt;0,FE110&gt;0),SM_3.3,"")</f>
        <v/>
      </c>
      <c r="M110" s="6">
        <f>IF(OR(ES110&gt;0,EU110&gt;1),SM_4.1,"")</f>
        <v>0.2</v>
      </c>
      <c r="N110" s="6" t="str">
        <f>IF(OR(EZ110&gt;0,FD110=$FD$2,FF110=$FF$2,FF110=$FF$4,FF110=$FF$6,FF110=$FF$8,FG110&gt;0,FI110&gt;0,FE110&gt;0),SM_4.2,"")</f>
        <v/>
      </c>
      <c r="O110" s="6" t="str">
        <f>IF(OR(EZ110&gt;0,FD110=$FD$2,FE110=$FE$2,FE110=$FE$4,FE110=$FE$6,FE110=$FE$8,FF110=$FF$2,FF110=$FF$4,FF110=$FF$6,FF110=$FF$8,FG110=$FG$2,FG110=$FG$4,FG110=$FG$6,FG110=$FG$8,FI110=$FI$2,FI110=$FI$4,FI110=$FI$6,FI110=$FI$8),SM_4.3,"")</f>
        <v/>
      </c>
      <c r="P110" s="6" t="str">
        <f>IF(OR(FD110&gt;0,FI110&gt;0),SM_4.4,"")</f>
        <v/>
      </c>
      <c r="Q110" s="38" t="str">
        <f>IF(OR(FQ110=$FQ$2,FQ110=$FQ$1),SM_4.5,"")</f>
        <v/>
      </c>
      <c r="R110" s="6" t="str">
        <f>IF(OR(ET110&gt;0),SM_5.1,"")</f>
        <v/>
      </c>
      <c r="S110" s="6" t="str">
        <f>IF(OR(FB110&gt;0),SM_5.2,"")</f>
        <v/>
      </c>
      <c r="T110" s="6" t="str">
        <f>IF(OR(FR110=$FR$1,FR110=$FR$2),SM_5.3,"")</f>
        <v/>
      </c>
      <c r="U110" s="38" t="str">
        <f>IF(OR(FY110&gt;0),SM_5.4,"")</f>
        <v/>
      </c>
      <c r="V110" s="94" t="str">
        <f>IF(COUNTIF(F110:U110,"&lt;1")=16,"5",IF(COUNTIF(F110:Q110,"&lt;1")=12,"4",IF(COUNTIF(F110:L110,"&lt;1")=7,"3",IF(COUNTIF(F110:I110,"&lt;1")=4,"2","1"))))</f>
        <v>2</v>
      </c>
      <c r="W110" s="129">
        <f>IF(V110="1",SUM(F110:I110)+1,IF(V110="2",SUM(J110:L110)+2,IF(V110="3",SUM(M110:Q110)+3,IF(V110="4",SUM(R110:U110)+4,5))))</f>
        <v>2</v>
      </c>
      <c r="X110" s="5">
        <f>IF(OR(EO110&gt;0,EP110&gt;0,EQ110&gt;0,ER110=$ER$1,ER110=$ER$2,ER110=$ER$3,ER110=$ER$4,ER110=$ER$6,ER110=$ER$7,ER110=$ER$8,ES110&gt;0,ET110&gt;0,EV110&gt;0,EZ110&gt;0,FD110&gt;0,FF110&gt;0,FG110&gt;0,FI110&gt;0,FE110&gt;0),SS_2.1,"")</f>
        <v>0.2</v>
      </c>
      <c r="Y110" s="5" t="str">
        <f>IF(OR(EO110=$EO$1,ER110=$ER$1,ER110=$ER$6,ER110=$ER$7,ER110=$ER$8,FJ110&gt;0),SS_2.2,"")</f>
        <v/>
      </c>
      <c r="Z110" s="38" t="str">
        <f>IF(OR(FJ110&gt;0,FO110&gt;0),SS_2.3,"")</f>
        <v/>
      </c>
      <c r="AA110" s="5" t="str">
        <f>IF(OR(FN110&gt;0,FJ110=$FJ$2,FJ110=$FJ$3),SS_3.1,"")</f>
        <v/>
      </c>
      <c r="AB110" s="6" t="str">
        <f>IF(OR(FK110&gt;0),SS_3.2,"")</f>
        <v/>
      </c>
      <c r="AC110" s="38">
        <f>IF(OR(ES110&gt;0,ER110=$ER$1,ER110=$ER$4,ER110=$ER$8,FL110&gt;0),SS_3.3,"")</f>
        <v>0.4</v>
      </c>
      <c r="AD110" s="6" t="str">
        <f>IF(AND(FK110&gt;0,FJ110=$FJ$2,FJ110=$FJ$3),SS_4.1,"")</f>
        <v/>
      </c>
      <c r="AE110" s="6" t="str">
        <f>IF(OR(FJ110=$FJ$2,FJ110=$FJ$3,EZ110&gt;0,FN110&gt;0),SS_4.2,"")</f>
        <v/>
      </c>
      <c r="AF110" s="6" t="str">
        <f>IF(OR(EU110&gt;0,EW110=$EW$2,EW110=$EW$3,EW110=$EW$4,EY110&gt;0,EZ110&gt;0),SS_4.3,"")</f>
        <v/>
      </c>
      <c r="AG110" s="6" t="str">
        <f>IF(OR(FJ110=$FJ$3,FQ110&gt;0,EZ110&gt;0),SS_4.4,"")</f>
        <v/>
      </c>
      <c r="AH110" s="6" t="str">
        <f>IF(OR(FE110&gt;0,FF110&gt;0,FG110&gt;0,FD110&gt;0,EZ110&gt;0,FI110&gt;0),SS_4.5,"")</f>
        <v/>
      </c>
      <c r="AI110" s="38" t="str">
        <f>IF(OR(EV110&gt;0,FZ110&gt;0,FH110&gt;0,FD110&gt;0,FI110&gt;0),SS_4.6,"")</f>
        <v/>
      </c>
      <c r="AJ110" s="5" t="str">
        <f>IF(OR(FK110=$FK$3,FZ110=$FZ$1),SS_5.1,"")</f>
        <v/>
      </c>
      <c r="AK110" s="6" t="str">
        <f>IF(OR(FZ110=$FZ$1,FZ110=$FZ$2,FZ110=$FZ$4,FZ110=$FZ$5,FZ110=$FZ$7),SS_5.2,"")</f>
        <v/>
      </c>
      <c r="AL110" s="6" t="str">
        <f>IF(OR(FZ110=$FZ$4,FY110&gt;0,ER110=$ER$8),SS_5.3,"")</f>
        <v/>
      </c>
      <c r="AM110" s="6" t="str">
        <f>IF(FP110&gt;0,SS_5.4,"")</f>
        <v/>
      </c>
      <c r="AN110" s="94" t="str">
        <f>IF(COUNTIF(X110:AM110,"&lt;1")=16,"5",IF(COUNTIF(X110:AI110,"&lt;1")=12,"4",IF(COUNTIF(X110:AC110,"&lt;1")=6,"3",IF(COUNTIF(X110:Z110,"&lt;1")=3,"2","1"))))</f>
        <v>1</v>
      </c>
      <c r="AO110" s="129">
        <f>IF(AN110="1",SUM(X110:Z110)+1,IF(AN110="2",SUM(AA110:AC110)+2,IF(AN110="3",SUM(AD110:AI110)+3,IF(AN110="4",SUM(AJ110:AM110)+4,5))))</f>
        <v>1.2</v>
      </c>
      <c r="AP110" s="5">
        <f>IF(OR(ES110&gt;0,ER110=$ER$1,EO110&gt;0,EP110&gt;0,EQ110&gt;0,EU110&gt;0,EV110&gt;0,FV110&gt;0,FD110&gt;0),CM2.1,"")</f>
        <v>0.25</v>
      </c>
      <c r="AQ110" s="6">
        <f>IF(OR(ES110&gt;0,ER110=$ER$1,ER110=$ER$5,ER110=$ER$3,ER110=$ER$8,ER110=$ER$9,FS110=$FS$3,FS110=$FS$4),CM2.2,"")</f>
        <v>0.25</v>
      </c>
      <c r="AR110" s="6">
        <f>IF(OR(ES110&gt;0,ER110&gt;0,FV110&gt;0),CM2.3,"")</f>
        <v>0.25</v>
      </c>
      <c r="AS110" s="38">
        <f>IF(OR(ES110&gt;0,ER110=$ER$1,ER110=$ER$3,ER110=$ER$8,ER110=$ER$9,FT110&gt;0),CM2.4,"")</f>
        <v>0.25</v>
      </c>
      <c r="AT110" s="6" t="str">
        <f>IF(OR(FS110&gt;0),CM3.1,"")</f>
        <v/>
      </c>
      <c r="AU110" s="6" t="str">
        <f>IF(ER110=$ER$9,CM3.2,"")</f>
        <v/>
      </c>
      <c r="AV110" s="6" t="str">
        <f>IF(OR(FS110=$FS$3,FS110=$FS$4),CM3.3,"")</f>
        <v/>
      </c>
      <c r="AW110" s="6" t="str">
        <f>IF(OR(FQ110=$FQ$1,FQ110=$FQ$4,FR110=$FR$1,FR110=$FR$4),CM3.4,"")</f>
        <v/>
      </c>
      <c r="AX110" s="38" t="str">
        <f>IF(OR(FZ110=$FZ$1,FZ110=$FZ$2,FT110=$FT$3,FT110=$FT$2),CM3.5,"")</f>
        <v/>
      </c>
      <c r="AY110" s="6" t="str">
        <f>IF(OR(FS110&gt;0),CM4.1,"")</f>
        <v/>
      </c>
      <c r="AZ110" s="6" t="str">
        <f>IF(OR(FV110=$FV$2),CM4.2,"")</f>
        <v/>
      </c>
      <c r="BA110" s="38" t="str">
        <f>IF(OR(FZ110&gt;0,FT110=$FT$3),CM4.3,"")</f>
        <v/>
      </c>
      <c r="BB110" s="6" t="str">
        <f>IF(OR(FT110=$FT$3,FV110=$FV$3),CM5.1,"")</f>
        <v/>
      </c>
      <c r="BC110" s="6" t="str">
        <f>IF(OR(AND(FX110&gt;0,FQ110=$FQ$4), AND(FX110&gt;0,FQ110=$FQ$1)),CM5.2,"")</f>
        <v/>
      </c>
      <c r="BD110" s="6" t="str">
        <f>IF(OR(FZ110&gt;0),CM5.3,"")</f>
        <v/>
      </c>
      <c r="BE110" s="38" t="str">
        <f>IF(FU110=$FU$2,CM5.4,"")</f>
        <v/>
      </c>
      <c r="BF110" s="94" t="str">
        <f>IF(COUNTIF(AP110:BE110,"&lt;1")=16,"5",IF(COUNTIF(AP110:BA110,"&lt;1")=12,"4",IF(COUNTIF(AP110:AX110,"&lt;1")=9,"3",IF(COUNTIF(AP110:AS110,"&lt;1")=4,"2","1"))))</f>
        <v>2</v>
      </c>
      <c r="BG110" s="129">
        <f>IF(BF110="1",SUM(AP110:AS110)+1,IF(BF110="2",SUM(AT110:AX110)+2,IF(BF110="3",SUM(AY110:BA110)+3,IF(BF110="4",SUM(BB110:BE110)+4,5))))</f>
        <v>2</v>
      </c>
      <c r="BH110" s="5">
        <f>IF(OR(ER110=$ER$1,ER110=$ER$6,ER110=$ER$7,ER110=$ER$9,ES110&gt;0,EX110&gt;0,FD110&gt;0,FZ110&gt;0,EW110&gt;0,EY110&gt;0,EZ110&gt;0,EV110&gt;0,EU110&gt;0,FE110&gt;0,FF110&gt;0,FG110&gt;0,FI110&gt;0),SRM2.1,"")</f>
        <v>0.4</v>
      </c>
      <c r="BI110" s="5" t="str">
        <f>IF(OR(FD110&gt;0,FZ110&gt;0,ER110=$ER$7,EW110&gt;0,EX110&gt;0,EY110&gt;0,EZ110&gt;0,FE110&gt;0,FF110&gt;0,FG110&gt;0,FI110&gt;0),SRM2.2,"")</f>
        <v/>
      </c>
      <c r="BJ110" s="6" t="str">
        <f>IF(OR(FX110&gt;0,FZ110&gt;0),SRM2.3,"")</f>
        <v/>
      </c>
      <c r="BK110" s="6" t="str">
        <f>IF(OR(FF110&gt;0,FD110&gt;0,FE110&gt;0,FZ110&gt;0,FG110&gt;0,FI110&gt;0),SRM2.4,"")</f>
        <v/>
      </c>
      <c r="BL110" s="39" t="str">
        <f>IF(OR(FD110&gt;0,FZ110&gt;0,ER110=$ER$7,FE110&gt;0,FF110&gt;0,FG110&gt;0,FI110&gt;0,FP110&gt;0),SRM3.1,"")</f>
        <v/>
      </c>
      <c r="BM110" s="6" t="str">
        <f>IF(OR(FD110&gt;0,FZ110&gt;0,ER110=$ER$7,EW110=$EW$2,EW110=$EW$3,EW110=$EW$4,EX110&gt;0,EY110&gt;0,EZ110&gt;0,FE110&gt;0,FF110&gt;0,FG110&gt;0,FI110&gt;0),SRM3.2,"")</f>
        <v/>
      </c>
      <c r="BN110" s="6" t="str">
        <f>IF(OR(FP110&gt;0,FZ110&gt;0),SRM3.3,"")</f>
        <v/>
      </c>
      <c r="BO110" s="40" t="str">
        <f>IF(OR(FZ110&gt;1),SRM4.1,"")</f>
        <v/>
      </c>
      <c r="BP110" s="6" t="str">
        <f>IF(OR(ER110=$ER$8,ER110=$ER$9,EV110&gt;0,FQ110&gt;0,FR110&gt;0),SRM4.2,"")</f>
        <v/>
      </c>
      <c r="BQ110" s="6" t="str">
        <f>IF(OR(FW110&gt;0),SRM4.3,"")</f>
        <v/>
      </c>
      <c r="BR110" s="40" t="str">
        <f>IF(OR(GD110&gt;0,GE110&gt;0),SRM5.1,"")</f>
        <v/>
      </c>
      <c r="BS110" s="6" t="str">
        <f>IF(OR(ER110=$ER$8,ER110=$ER$9,FZ110&gt;0),SRM5.2,"")</f>
        <v/>
      </c>
      <c r="BT110" s="6" t="str">
        <f>IF(OR(ER110=$ER$8,ER110=$ER$9,FY110&gt;0,FZ110&gt;0),SRM5.3,"")</f>
        <v/>
      </c>
      <c r="BU110" s="94" t="str">
        <f>IF(COUNTIF(BH110:BT110,"&lt;1")=13,"5",IF(COUNTIF(BH110:BQ110,"&lt;1")=10,"4",IF(COUNTIF(BH110:BN110,"&lt;1")=7,"3",IF(COUNTIF(BH110:BK110,"&lt;1")=4,"2","1"))))</f>
        <v>1</v>
      </c>
      <c r="BV110" s="129">
        <f>IF(BU110="1",SUM(BH110:BK110)+1,IF(BU110="2",SUM(BL110:BN110)+2,IF(BU110="3",SUM(BO110:BQ110)+3,IF(BU110="4",SUM(BR110:BT110)+4,5))))</f>
        <v>1.4</v>
      </c>
      <c r="BW110" s="41" t="str">
        <f>IF(OR(EY110=$EY$1,EY110=$EY$4,EY110=$EY$5,EY110=$EY$6,EY110=$EY$7,EZ110&gt;0,FF110=$FF$1,FF110=$FF$2,FF110=$FF$5,FF110=$FF$6,FG110=$FG$1,FG110=$FG$2,FG110=$FG$5,FG110=$FG$6),LHR2.1,"")</f>
        <v/>
      </c>
      <c r="BX110" s="6" t="str">
        <f>IF(OR(FB110=$FB$1,FB110=$FB$2,FB110=$FB$5,FB110=$FB$6,EZ110&gt;0),LHR2.2,"")</f>
        <v/>
      </c>
      <c r="BY110" s="6" t="str">
        <f>IF(OR(EY110=$EY$1,EY110=$EY$4,EY110=$EY$5,EY110=$EY$6,EY110=$EY$7,EZ110&gt;0,FF110=$FF$1,FF110=$FF$2,FF110=$FF$5,FF110=$FF$6,FG110=$FG$1,FG110=$FG$2,FG110=$FG$5,FG110=$FG$6),LHR2.3,"")</f>
        <v/>
      </c>
      <c r="BZ110" s="6" t="str">
        <f>IF(OR(EY110=$EY$1,EY110=$EY$4,EY110=$EY$5,EY110=$EY$6,EY110=$EY$7,EZ110&gt;0,FF110=$FF$1,FF110=$FF$2,FF110=$FF$5,FF110=$FF$6,FG110=$FG$1,FG110=$FG$2,FG110=$FG$5,FG110=$FG$6),LHR2.4,"")</f>
        <v/>
      </c>
      <c r="CA110" s="40" t="str">
        <f>IF(OR(EY110=$EY$1,EY110=$EY$5,EY110=$EY$6,EY110=$EY$7,EZ110&gt;0,FF110=$FF$1,FF110=$FF$2,FF110=$FF$5,FF110=$FF$6,FG110=$FG$1,FG110=$FG$2,FG110=$FG$5,FG110=$FG$6),LHR3.1,"")</f>
        <v/>
      </c>
      <c r="CB110" s="6" t="str">
        <f>IF(OR(FB110=$FB$1,FB110=$FB$5,EZ110&gt;0),LHR3.2,"")</f>
        <v/>
      </c>
      <c r="CC110" s="6" t="str">
        <f>IF(OR(FB110=$FB$1,FB110=$FB$2,FB110=$FB$5,FB110=$FB$6,EZ110&gt;0),LHR3.3,"")</f>
        <v/>
      </c>
      <c r="CD110" s="6" t="str">
        <f>IF(OR(EZ110&gt;0,GA110=$GA$1,FF110=$FF$5,FF110=$FF$6,FF110=$FF$1,FF110=$FF$2,GA110=$GA$2,GA110=$GA$3,GA110=$GA$4),LHR3.4,"")</f>
        <v/>
      </c>
      <c r="CE110" s="6" t="str">
        <f>IF(OR(EZ110&gt;0,GB110=$GB$1,FG110=$FG$5,FG110=$FG$6,FG110=$FG$1,FG110=$FG$2,GB110=$GB$2,GB110=$GB$3,GB110=$GB$4),LHR3.5,"")</f>
        <v/>
      </c>
      <c r="CF110" s="6" t="str">
        <f>IF(OR(EY110=$EY$1,EY110=$EY$4,EY110=$EY$5,EY110=$EY$6,EY110=$EY$7,EZ110&gt;0),LHR3.6,"")</f>
        <v/>
      </c>
      <c r="CG110" s="6" t="str">
        <f>IF(OR(EZ110&gt;0,FC110=$FC$1,FC110=$FC$2,FC110=$FC$3,FC110=$FC$4),LHR3.7,"")</f>
        <v/>
      </c>
      <c r="CH110" s="6" t="str">
        <f>IF(OR(GD110=$GD$1,GD110=$GD$3,EZ110&gt;0),LHR3.8,"")</f>
        <v/>
      </c>
      <c r="CI110" s="6" t="str">
        <f>IF(OR(EZ110&gt;0,FF110=$FF$2,FF110=$FF$6,FE110=$FE$2,FE110=$FE$6,FI110=$FI$2,FI110=$FI$6,FG110=$FG$2,FG110=$FG$6),LHR3.9,"")</f>
        <v/>
      </c>
      <c r="CJ110" s="6" t="str">
        <f>IF(OR(EZ110&gt;0,FA110&gt;0),LHR3.10,"")</f>
        <v/>
      </c>
      <c r="CK110" s="40" t="str">
        <f>IF(OR(EY110=$EY$1,EY110=$EY$6,EY110=$EY$7,EZ110&gt;0,FF110=$FF$1,FF110=$FF$2,FF110=$FF$5,FF110=$FF$6,FG110=$FG$1,FG110=$FG$2,FG110=$FG$5,FG110=$FG$6),LHR4.1,"")</f>
        <v/>
      </c>
      <c r="CL110" s="6" t="str">
        <f>IF(OR(FB110=$FB$1,FB110=$FB$5,EZ110&gt;0),LHR4.2,"")</f>
        <v/>
      </c>
      <c r="CM110" s="6" t="str">
        <f>IF(OR(EZ110&gt;0,GA110=$GA$2,GA110=$GA$4),LHR4.3,"")</f>
        <v/>
      </c>
      <c r="CN110" s="6" t="str">
        <f>IF(OR(EZ110&gt;0,GB110=$GB$2,GB110=$GB$4),LHR4.4,"")</f>
        <v/>
      </c>
      <c r="CO110" s="6" t="str">
        <f>IF(OR(EZ110&gt;0,FC110=$FC$1,FC110=$FC$3,FC110=$FC$4),LHR4.5,"")</f>
        <v/>
      </c>
      <c r="CP110" s="6" t="str">
        <f>IF(OR(GE110=$GE$1,GE110=$GE$2,GE110=$GE$4,GE110=$GE$5),LHR4.6,"")</f>
        <v/>
      </c>
      <c r="CQ110" s="6" t="str">
        <f>IF(OR(EZ110&gt;0,FF110=$FF$2,FF110=$FF$6,FE110=$FE$2,FE110=$FE$6,FI110=$FI$2,FI110=$FI$6,FG110=$FG$2,FG110=$FG$6),LHR4.7,"")</f>
        <v/>
      </c>
      <c r="CR110" s="6" t="str">
        <f>IF(OR(EZ110&gt;0,FG110=$FG$1,FG110=$FG$2,FG110=$FG$5,FG110=$FG$6),LHR4.8,"")</f>
        <v/>
      </c>
      <c r="CS110" s="6" t="str">
        <f>IF(OR(FE110=$FE$1,FE110=$FE$2,FE110=$FE$5,FE110=$FE$6),LHR4.9,"")</f>
        <v/>
      </c>
      <c r="CT110" s="6" t="str">
        <f>IF(OR(FM110=$FM$1,FM110=$FM$3,EZ110&gt;0),LHR4.10,"")</f>
        <v/>
      </c>
      <c r="CU110" s="6" t="str">
        <f>IF(OR(GF110=$GF$2,GF110=$GF$6),LHR4.11,"")</f>
        <v/>
      </c>
      <c r="CV110" s="6" t="str">
        <f>IF(OR(EO110=$EO$1,EO110=$EO$3),LHR4.12,"")</f>
        <v/>
      </c>
      <c r="CW110" s="40" t="str">
        <f>IF(OR(EY110=$EY$1,EY110=$EY$7,EZ110&gt;0,FF110=$FF$1,FF110=$FF$2,FF110=$FF$5,FF110=$FF$6,FG110=$FG$1,FG110=$FG$2,FG110=$FG$5,FG110=$FG$6),LHR5.1,"")</f>
        <v/>
      </c>
      <c r="CX110" s="6" t="str">
        <f>IF(AND(FZ110&gt;0,OR(EY110=$EY$1,EY110=$EY$4,EY110=$EY$5,EY110=$EY$6,EY110=$EY$7)),LHR5.2,"")</f>
        <v/>
      </c>
      <c r="CY110" s="6" t="str">
        <f>IF(OR(EZ110&gt;0,FC110=$FC$1,FC110=$FC$4),LHR5.3,"")</f>
        <v/>
      </c>
      <c r="CZ110" s="6" t="str">
        <f>IF(OR(GE110=$GE$1,GE110=$GE$3,GE110=$GE$4,GE110=$GE$6),LHR5.4,"")</f>
        <v/>
      </c>
      <c r="DA110" s="6" t="str">
        <f>IF(OR(EZ110&gt;0,FF110=$FF$2,FF110=$FF$6,FE110=$FE$2,FE110=$FE$6,FI110=$FI$2,FI110=$FI$6,FG110=$FG$2,FG110=$FG$6),LHR5.5,"")</f>
        <v/>
      </c>
      <c r="DB110" s="6" t="str">
        <f>IF(OR(FG110=$FG$2,FG110=$FG$6),LHR5.6,"")</f>
        <v/>
      </c>
      <c r="DC110" s="6" t="str">
        <f>IF(OR(FI110=$FI$1,FI110=$FI$2,FI110=$FI$5,FI110=$FI$6,FY110&gt;0),LHR5.7,"")</f>
        <v/>
      </c>
      <c r="DD110" s="6" t="str">
        <f>IF(OR(GC110=$GC$1,GC110=$GC$2),LHR5.8,"")</f>
        <v/>
      </c>
      <c r="DE110" s="38">
        <f>IF(OR(GF110="",GF110=$GF$3,GF110=$GF$4,GF110=$GF$7,GF110=$GF$8),LHR5.9,"")</f>
        <v>0.05</v>
      </c>
      <c r="DF110" s="7" t="str">
        <f>IF(E110&lt;2009,"N/A",IF(COUNTIF(BW110:DE110,"&lt;1")=35,"5",IF(COUNTIF(BW110:CV110,"&lt;1")=26,"4",IF(COUNTIF(BW110:CJ110,"&lt;1")=14,"3",IF(COUNTIF(BW110:BZ110,"&lt;1")=4,"2","1")))))</f>
        <v>1</v>
      </c>
      <c r="DG110" s="129">
        <f>IF(DF110="N/A","N/A",IF(DF110="1",SUM(BW110:BZ110)+1,IF(DF110="2",SUM(CA110:CJ110)+2,IF(DF110="3",SUM(CK110:CV110)+3,IF(DF110="4",SUM(CW110:DE110)+4,5)))))</f>
        <v>1</v>
      </c>
      <c r="DH110" s="41" t="str">
        <f>IF(OR(EY110=$EY$1,EY110=$EY$8,EZ110&gt;0,FF110=$FF$1,FF110=$FF$2,FF110=$FF$7,FF110=$FF$8,FG110=$FG$1,FG110=$FG$2,FG110=$FG$7,FG110=$FG$8),ES2.1,"")</f>
        <v/>
      </c>
      <c r="DI110" s="6" t="str">
        <f>IF(OR(FB110=$FB$1,FB110=$FB$2,FB110=$FB$7,FB110=$FB$8,EZ110&gt;0),ES2.2,"")</f>
        <v/>
      </c>
      <c r="DJ110" s="6" t="str">
        <f>IF(OR(EY110=$EY$1,EY110=$EY$8,EZ110&gt;0,FF110=$FF$1,FF110=$FF$2,FF110=$FF$7,FF110=$FF$8,FG110=$FG$1,FG110=$FG$2,FG110=$FG$7,FG110=$FG$8),ES2.3,"")</f>
        <v/>
      </c>
      <c r="DK110" s="6" t="str">
        <f>IF(OR(EY110=$EY$1,EY110=$EY$8,EZ110&gt;0,FF110=$FF$1,FF110=$FF$2,FF110=$FF$7,FF110=$FF$8,FG110=$FG$1,FG110=$FG$2,FG110=$FG$7,FG110=$FG$8),ES2.4,"")</f>
        <v/>
      </c>
      <c r="DL110" s="40" t="str">
        <f>IF(OR(FB110=$FB$1,FB110=$FB$7,EZ110&gt;0),ES3.1,"")</f>
        <v/>
      </c>
      <c r="DM110" s="6" t="str">
        <f>IF(OR(FB110=$FB$1,FB110=$FB$2,FB110=$FB$7,FB110=$FB$8,EZ110&gt;0),ES3.2,"")</f>
        <v/>
      </c>
      <c r="DN110" s="6" t="str">
        <f>IF(OR(EZ110&gt;0,FF110=$FF$1,FF110=$FF$2,FF110=$FF$7,FF110=$FF$8,GA110=$GA$1,GA110=$GA$2,GA110=$GA$5,GA110=$GA$6),ES3.3,"")</f>
        <v/>
      </c>
      <c r="DO110" s="6" t="str">
        <f>IF(OR(EZ110&gt;0,FG110=$FG$1,FG110=$FG$2,FG110=$FG$7,FG110=$FG$8,GB110=$GB$1,GB110=$GB$2,GB110=$GB$5,GB110=$GB$6),ES3.4,"")</f>
        <v/>
      </c>
      <c r="DP110" s="6" t="str">
        <f>IF(OR(EY110=$EY$1,EY110=$EY$8,EZ110&gt;0),ES3.5,"")</f>
        <v/>
      </c>
      <c r="DQ110" s="6" t="str">
        <f>IF(OR(EZ110&gt;0,FC110=$FC$1,FC110=$FC$5),ES3.6,"")</f>
        <v/>
      </c>
      <c r="DR110" s="6" t="str">
        <f>IF(OR(GD110=$GD$1,GD110=$GD$4,EZ110&gt;0),ES3.7,"")</f>
        <v/>
      </c>
      <c r="DS110" s="6" t="str">
        <f>IF(OR(EZ110&gt;0,FF110=$FF$2,FF110=$FF$8,FE110=$FE$2,FE110=$FE$8,FI110=$FI$2,FI110=$FI$8,FG110=$FG$2,FG110=$FG$8),ES3.8,"")</f>
        <v/>
      </c>
      <c r="DT110" s="6" t="str">
        <f>IF(OR(EZ110&gt;0),ES3.9,"")</f>
        <v/>
      </c>
      <c r="DU110" s="40" t="str">
        <f>IF(OR(FB110=$FB$1,FB110=$FB$7,EZ110&gt;0),ES4.1,"")</f>
        <v/>
      </c>
      <c r="DV110" s="6" t="str">
        <f>IF(OR(EZ110&gt;0,GA110=$GA$2,GA110=$GA$6),ES4.2,"")</f>
        <v/>
      </c>
      <c r="DW110" s="6" t="str">
        <f>IF(OR(EZ110&gt;0,GB110=$GB$2,GB110=$GB$6),ES4.3,"")</f>
        <v/>
      </c>
      <c r="DX110" s="6" t="str">
        <f>IF(OR(GE110=$GE$1,GE110=$GE$2,GE110=$GE$7,GE110=$GE$8),ES4.4,"")</f>
        <v/>
      </c>
      <c r="DY110" s="6" t="str">
        <f>IF(OR(EZ110&gt;0,FF110=$FF$2,FF110=$FF$8,FE110=$FE$2,FE110=$FE$8,FI110=$FI$2,FI110=$FI$8,FG110=$FG$2,FG110=$FG$8),ES4.5,"")</f>
        <v/>
      </c>
      <c r="DZ110" s="6" t="str">
        <f>IF(OR(EZ110&gt;0,FG110=$FG$1,FG110=$FG$2,FG110=$FG$7,FG110=$FG$8),ES4.6,"")</f>
        <v/>
      </c>
      <c r="EA110" s="6" t="str">
        <f>IF(OR(FE110=$FE$1,FE110=$FE$2,FE110=$FE$7,FE110=$FE$8),ES4.7,"")</f>
        <v/>
      </c>
      <c r="EB110" s="6" t="str">
        <f>IF(OR(FM110=$FM$1,FM110=$FM$4,EZ110&gt;0),ES4.8,"")</f>
        <v/>
      </c>
      <c r="EC110" s="6" t="str">
        <f>IF(OR(GF110=$GF$2,GF110=$GF$8),ES4.9,"")</f>
        <v/>
      </c>
      <c r="ED110" s="6" t="str">
        <f>IF(OR(EO110=$EO$1,EO110=$EO$3),ES4.10,"")</f>
        <v/>
      </c>
      <c r="EE110" s="40" t="str">
        <f>IF(OR(AND(FZ110&gt;0,EY110=$EY$1), AND(FZ110&gt;0,EY110=$EY$8)),ES5.1,"")</f>
        <v/>
      </c>
      <c r="EF110" s="6" t="str">
        <f>IF(OR(GE110=$GE$1,GE110=$GE$3,GE110=$GE$7,GE110=$GE$9),ES5.2,"")</f>
        <v/>
      </c>
      <c r="EG110" s="6" t="str">
        <f>IF(OR(EZ110&gt;0,FF110=$FF$2,FF110=$FF$8,FE110=$FE$2,FE110=$FE$8,FI110=$FI$2,FI110=$FI$8,FG110=$FG$2,FG110=$FG$8),ES5.3,"")</f>
        <v/>
      </c>
      <c r="EH110" s="6" t="str">
        <f>IF(OR(FG110=$FG$2,FG110=$FG$8),ES5.4,"")</f>
        <v/>
      </c>
      <c r="EI110" s="6" t="str">
        <f>IF(OR(FI110=$FI$1,FI110=$FI$2,FI110=$FI$7,FI110=$FI$8,FY110&gt;0),ES5.5,"")</f>
        <v/>
      </c>
      <c r="EJ110" s="6" t="str">
        <f>IF(OR(GC110=$GC$1,GC110=$GC$3),ES5.6,"")</f>
        <v/>
      </c>
      <c r="EK110" s="38">
        <f>IF(OR(GF110="",GF110=$GF$3,GF110=$GF$4,GF110=$GF$5,GF110=$GF$6),ES5.7,"")</f>
        <v>0.1</v>
      </c>
      <c r="EL110" s="104" t="str">
        <f>IF(E110&lt;2010,"N/A",IF(COUNTIF(DH110:EK110,"&lt;1")=30,"5",IF(COUNTIF(DH110:ED110,"&lt;1")=23,"4",IF(COUNTIF(DH110:DT110,"&lt;1")=13,"3",IF(COUNTIF(DH110:DK110,"&lt;1")=4,"2","1")))))</f>
        <v>1</v>
      </c>
      <c r="EM110" s="129">
        <f>IF(EL110="N/A","N/A",IF(EL110="1",SUM(DH110:DK110)+1,IF(EL110="2",SUM(DL110:DT110)+2,IF(EL110="3",SUM(DU110:ED110)+3,IF(EL110="4",SUM(EE110:EK110)+4,5)))))</f>
        <v>1</v>
      </c>
      <c r="EN110" s="1"/>
      <c r="EO110" s="43"/>
      <c r="EP110" s="1"/>
      <c r="EQ110" s="1"/>
      <c r="ER110" s="43"/>
      <c r="ES110" s="1" t="s">
        <v>13</v>
      </c>
      <c r="ET110" s="1"/>
      <c r="EV110" s="44"/>
      <c r="FC110" s="44"/>
      <c r="FE110" s="1"/>
      <c r="FI110" s="44"/>
      <c r="FK110" s="1"/>
      <c r="FL110" s="1"/>
      <c r="FM110" s="1"/>
      <c r="FN110" s="1"/>
      <c r="FO110" s="1"/>
      <c r="FT110" s="1"/>
      <c r="FU110" s="1"/>
      <c r="FX110" s="44"/>
      <c r="FY110" s="1"/>
      <c r="FZ110" s="44"/>
      <c r="GA110" s="43"/>
      <c r="GB110" s="1"/>
      <c r="GC110" s="44"/>
      <c r="GF110" s="45"/>
      <c r="GG110" s="74"/>
      <c r="GH110" s="42">
        <f>COUNTIF(EO110:GF110,"*")</f>
        <v>1</v>
      </c>
    </row>
    <row r="111" spans="1:190" s="42" customFormat="1" x14ac:dyDescent="0.25">
      <c r="A111" s="42" t="str">
        <f>VLOOKUP(C111,Sheet1!$A$1:$B$65,2,)</f>
        <v>HS</v>
      </c>
      <c r="B111" s="46" t="s">
        <v>395</v>
      </c>
      <c r="C111" s="47" t="s">
        <v>236</v>
      </c>
      <c r="D111" s="47"/>
      <c r="E111" s="61">
        <v>2013</v>
      </c>
      <c r="F111" s="5">
        <f>IF(OR(ER111=$ER$1,ER111=$ER$2,ER111=$ER$3,ER111=$ER$6,ER111=$ER$7,ES111&gt;0,EW111&gt;0,EY111&gt;0,EU111&gt;0,EZ111&gt;0,FD111&gt;0,FF111&gt;0,FG111&gt;0,FI111&gt;0,FE111&gt;0),SM_2.1,"")</f>
        <v>0.2</v>
      </c>
      <c r="G111" s="5">
        <f>IF(OR(EO111=$EO$4,EQ111&gt;0,ER111=$ER$1, ER111=$ER$2,ER111=$ER$3,ER111=$ER$4,ES111&gt;0,EV111&gt;0,EZ111&gt;0,FD111&gt;0,FF111&gt;0,FG111&gt;0,FI111&gt;0,FE111&gt;0),SM_2.2,"")</f>
        <v>0.35</v>
      </c>
      <c r="H111" s="6">
        <f>IF(OR(EO111&gt;0,EP111&gt;0,EQ111&gt;0,ER111=$ER$1,ER111=$ER$2,ER111=$ER$3,ER111=$ER$4,ER111=$ER$6,ER111=$ER$7,ES111&gt;0,ET111&gt;0,EV111&gt;0,EZ111&gt;0,FD111&gt;0,FF111&gt;0,FG111&gt;0,FI111&gt;0,FE111&gt;0),SM_2.3,"")</f>
        <v>0.3</v>
      </c>
      <c r="I111" s="38">
        <f>IF(OR(ER111=$ER$1,ER111=$ER$2,ER111=$ER$3,ER111=$ER$6,ER111=$ER$7,ES111&gt;0,EW111=$EW$2,EW111=$EW$3,EW111=$EW$4,EY111&gt;0,EU111&gt;0,EZ111&gt;0,FD111&gt;0,FF111&gt;0,FG111&gt;0,FI111&gt;0,FE111&gt;0),SM_2.4,"")</f>
        <v>0.15</v>
      </c>
      <c r="J111" s="6" t="str">
        <f>IF(OR(ER111=$ER$3,EW111=$EW$2,EW111=$EW$3,EW111=$EW$4,EY111&gt;0,EU111&gt;0,EZ111&gt;0,FD111&gt;0,FF111&gt;0,FG111&gt;0,FI111&gt;0,FE111&gt;0),SM_3.1,"")</f>
        <v/>
      </c>
      <c r="K111" s="6" t="str">
        <f>IF(OR(EZ111&gt;0,FD111&gt;0,FF111&gt;0,FG111&gt;0,FI111&gt;0,FE111&gt;0),SM_3.2,"")</f>
        <v/>
      </c>
      <c r="L111" s="38" t="str">
        <f>IF(OR(ER111=$ER$1,ER111=$ER$3,ER111=$ER$6,ER111=$ER$7,EV111&gt;0,EW111=$EW$2,EW111=$EW$3,EW111=$EW$4,EY111&gt;0,EU111&gt;0,EZ111&gt;0,FD111&gt;0,FF111&gt;0,FG111&gt;0,FI111&gt;0,FE111&gt;0),SM_3.3,"")</f>
        <v/>
      </c>
      <c r="M111" s="6">
        <f>IF(OR(ES111&gt;0,EU111&gt;1),SM_4.1,"")</f>
        <v>0.2</v>
      </c>
      <c r="N111" s="6" t="str">
        <f>IF(OR(EZ111&gt;0,FD111=$FD$2,FF111=$FF$2,FF111=$FF$4,FF111=$FF$6,FF111=$FF$8,FG111&gt;0,FI111&gt;0,FE111&gt;0),SM_4.2,"")</f>
        <v/>
      </c>
      <c r="O111" s="6" t="str">
        <f>IF(OR(EZ111&gt;0,FD111=$FD$2,FE111=$FE$2,FE111=$FE$4,FE111=$FE$6,FE111=$FE$8,FF111=$FF$2,FF111=$FF$4,FF111=$FF$6,FF111=$FF$8,FG111=$FG$2,FG111=$FG$4,FG111=$FG$6,FG111=$FG$8,FI111=$FI$2,FI111=$FI$4,FI111=$FI$6,FI111=$FI$8),SM_4.3,"")</f>
        <v/>
      </c>
      <c r="P111" s="6" t="str">
        <f>IF(OR(FD111&gt;0,FI111&gt;0),SM_4.4,"")</f>
        <v/>
      </c>
      <c r="Q111" s="38" t="str">
        <f>IF(OR(FQ111=$FQ$2,FQ111=$FQ$1),SM_4.5,"")</f>
        <v/>
      </c>
      <c r="R111" s="6" t="str">
        <f>IF(OR(ET111&gt;0),SM_5.1,"")</f>
        <v/>
      </c>
      <c r="S111" s="6" t="str">
        <f>IF(OR(FB111&gt;0),SM_5.2,"")</f>
        <v/>
      </c>
      <c r="T111" s="6" t="str">
        <f>IF(OR(FR111=$FR$1,FR111=$FR$2),SM_5.3,"")</f>
        <v/>
      </c>
      <c r="U111" s="38" t="str">
        <f>IF(OR(FY111&gt;0),SM_5.4,"")</f>
        <v/>
      </c>
      <c r="V111" s="94" t="str">
        <f>IF(COUNTIF(F111:U111,"&lt;1")=16,"5",IF(COUNTIF(F111:Q111,"&lt;1")=12,"4",IF(COUNTIF(F111:L111,"&lt;1")=7,"3",IF(COUNTIF(F111:I111,"&lt;1")=4,"2","1"))))</f>
        <v>2</v>
      </c>
      <c r="W111" s="129">
        <f>IF(V111="1",SUM(F111:I111)+1,IF(V111="2",SUM(J111:L111)+2,IF(V111="3",SUM(M111:Q111)+3,IF(V111="4",SUM(R111:U111)+4,5))))</f>
        <v>2</v>
      </c>
      <c r="X111" s="5">
        <f>IF(OR(EO111&gt;0,EP111&gt;0,EQ111&gt;0,ER111=$ER$1,ER111=$ER$2,ER111=$ER$3,ER111=$ER$4,ER111=$ER$6,ER111=$ER$7,ER111=$ER$8,ES111&gt;0,ET111&gt;0,EV111&gt;0,EZ111&gt;0,FD111&gt;0,FF111&gt;0,FG111&gt;0,FI111&gt;0,FE111&gt;0),SS_2.1,"")</f>
        <v>0.2</v>
      </c>
      <c r="Y111" s="5" t="str">
        <f>IF(OR(EO111=$EO$1,ER111=$ER$1,ER111=$ER$6,ER111=$ER$7,ER111=$ER$8,FJ111&gt;0),SS_2.2,"")</f>
        <v/>
      </c>
      <c r="Z111" s="38" t="str">
        <f>IF(OR(FJ111&gt;0,FO111&gt;0),SS_2.3,"")</f>
        <v/>
      </c>
      <c r="AA111" s="5" t="str">
        <f>IF(OR(FN111&gt;0,FJ111=$FJ$2,FJ111=$FJ$3),SS_3.1,"")</f>
        <v/>
      </c>
      <c r="AB111" s="6" t="str">
        <f>IF(OR(FK111&gt;0),SS_3.2,"")</f>
        <v/>
      </c>
      <c r="AC111" s="38">
        <f>IF(OR(ES111&gt;0,ER111=$ER$1,ER111=$ER$4,ER111=$ER$8,FL111&gt;0),SS_3.3,"")</f>
        <v>0.4</v>
      </c>
      <c r="AD111" s="6" t="str">
        <f>IF(AND(FK111&gt;0,FJ111=$FJ$2,FJ111=$FJ$3),SS_4.1,"")</f>
        <v/>
      </c>
      <c r="AE111" s="6" t="str">
        <f>IF(OR(FJ111=$FJ$2,FJ111=$FJ$3,EZ111&gt;0,FN111&gt;0),SS_4.2,"")</f>
        <v/>
      </c>
      <c r="AF111" s="6" t="str">
        <f>IF(OR(EU111&gt;0,EW111=$EW$2,EW111=$EW$3,EW111=$EW$4,EY111&gt;0,EZ111&gt;0),SS_4.3,"")</f>
        <v/>
      </c>
      <c r="AG111" s="6" t="str">
        <f>IF(OR(FJ111=$FJ$3,FQ111&gt;0,EZ111&gt;0),SS_4.4,"")</f>
        <v/>
      </c>
      <c r="AH111" s="6" t="str">
        <f>IF(OR(FE111&gt;0,FF111&gt;0,FG111&gt;0,FD111&gt;0,EZ111&gt;0,FI111&gt;0),SS_4.5,"")</f>
        <v/>
      </c>
      <c r="AI111" s="38" t="str">
        <f>IF(OR(EV111&gt;0,FZ111&gt;0,FH111&gt;0,FD111&gt;0,FI111&gt;0),SS_4.6,"")</f>
        <v/>
      </c>
      <c r="AJ111" s="5" t="str">
        <f>IF(OR(FK111=$FK$3,FZ111=$FZ$1),SS_5.1,"")</f>
        <v/>
      </c>
      <c r="AK111" s="6" t="str">
        <f>IF(OR(FZ111=$FZ$1,FZ111=$FZ$2,FZ111=$FZ$4,FZ111=$FZ$5,FZ111=$FZ$7),SS_5.2,"")</f>
        <v/>
      </c>
      <c r="AL111" s="6" t="str">
        <f>IF(OR(FZ111=$FZ$4,FY111&gt;0,ER111=$ER$8),SS_5.3,"")</f>
        <v/>
      </c>
      <c r="AM111" s="6" t="str">
        <f>IF(FP111&gt;0,SS_5.4,"")</f>
        <v/>
      </c>
      <c r="AN111" s="94" t="str">
        <f>IF(COUNTIF(X111:AM111,"&lt;1")=16,"5",IF(COUNTIF(X111:AI111,"&lt;1")=12,"4",IF(COUNTIF(X111:AC111,"&lt;1")=6,"3",IF(COUNTIF(X111:Z111,"&lt;1")=3,"2","1"))))</f>
        <v>1</v>
      </c>
      <c r="AO111" s="129">
        <f>IF(AN111="1",SUM(X111:Z111)+1,IF(AN111="2",SUM(AA111:AC111)+2,IF(AN111="3",SUM(AD111:AI111)+3,IF(AN111="4",SUM(AJ111:AM111)+4,5))))</f>
        <v>1.2</v>
      </c>
      <c r="AP111" s="5">
        <f>IF(OR(ES111&gt;0,ER111=$ER$1,EO111&gt;0,EP111&gt;0,EQ111&gt;0,EU111&gt;0,EV111&gt;0,FV111&gt;0,FD111&gt;0),CM2.1,"")</f>
        <v>0.25</v>
      </c>
      <c r="AQ111" s="6">
        <f>IF(OR(ES111&gt;0,ER111=$ER$1,ER111=$ER$5,ER111=$ER$3,ER111=$ER$8,ER111=$ER$9,FS111=$FS$3,FS111=$FS$4),CM2.2,"")</f>
        <v>0.25</v>
      </c>
      <c r="AR111" s="6">
        <f>IF(OR(ES111&gt;0,ER111&gt;0,FV111&gt;0),CM2.3,"")</f>
        <v>0.25</v>
      </c>
      <c r="AS111" s="38">
        <f>IF(OR(ES111&gt;0,ER111=$ER$1,ER111=$ER$3,ER111=$ER$8,ER111=$ER$9,FT111&gt;0),CM2.4,"")</f>
        <v>0.25</v>
      </c>
      <c r="AT111" s="6" t="str">
        <f>IF(OR(FS111&gt;0),CM3.1,"")</f>
        <v/>
      </c>
      <c r="AU111" s="6" t="str">
        <f>IF(ER111=$ER$9,CM3.2,"")</f>
        <v/>
      </c>
      <c r="AV111" s="6" t="str">
        <f>IF(OR(FS111=$FS$3,FS111=$FS$4),CM3.3,"")</f>
        <v/>
      </c>
      <c r="AW111" s="6" t="str">
        <f>IF(OR(FQ111=$FQ$1,FQ111=$FQ$4,FR111=$FR$1,FR111=$FR$4),CM3.4,"")</f>
        <v/>
      </c>
      <c r="AX111" s="38" t="str">
        <f>IF(OR(FZ111=$FZ$1,FZ111=$FZ$2,FT111=$FT$3,FT111=$FT$2),CM3.5,"")</f>
        <v/>
      </c>
      <c r="AY111" s="6" t="str">
        <f>IF(OR(FS111&gt;0),CM4.1,"")</f>
        <v/>
      </c>
      <c r="AZ111" s="6" t="str">
        <f>IF(OR(FV111=$FV$2),CM4.2,"")</f>
        <v/>
      </c>
      <c r="BA111" s="38" t="str">
        <f>IF(OR(FZ111&gt;0,FT111=$FT$3),CM4.3,"")</f>
        <v/>
      </c>
      <c r="BB111" s="6" t="str">
        <f>IF(OR(FT111=$FT$3,FV111=$FV$3),CM5.1,"")</f>
        <v/>
      </c>
      <c r="BC111" s="6" t="str">
        <f>IF(OR(AND(FX111&gt;0,FQ111=$FQ$4), AND(FX111&gt;0,FQ111=$FQ$1)),CM5.2,"")</f>
        <v/>
      </c>
      <c r="BD111" s="6" t="str">
        <f>IF(OR(FZ111&gt;0),CM5.3,"")</f>
        <v/>
      </c>
      <c r="BE111" s="38" t="str">
        <f>IF(FU111=$FU$2,CM5.4,"")</f>
        <v/>
      </c>
      <c r="BF111" s="94" t="str">
        <f>IF(COUNTIF(AP111:BE111,"&lt;1")=16,"5",IF(COUNTIF(AP111:BA111,"&lt;1")=12,"4",IF(COUNTIF(AP111:AX111,"&lt;1")=9,"3",IF(COUNTIF(AP111:AS111,"&lt;1")=4,"2","1"))))</f>
        <v>2</v>
      </c>
      <c r="BG111" s="129">
        <f>IF(BF111="1",SUM(AP111:AS111)+1,IF(BF111="2",SUM(AT111:AX111)+2,IF(BF111="3",SUM(AY111:BA111)+3,IF(BF111="4",SUM(BB111:BE111)+4,5))))</f>
        <v>2</v>
      </c>
      <c r="BH111" s="5">
        <f>IF(OR(ER111=$ER$1,ER111=$ER$6,ER111=$ER$7,ER111=$ER$9,ES111&gt;0,EX111&gt;0,FD111&gt;0,FZ111&gt;0,EW111&gt;0,EY111&gt;0,EZ111&gt;0,EV111&gt;0,EU111&gt;0,FE111&gt;0,FF111&gt;0,FG111&gt;0,FI111&gt;0),SRM2.1,"")</f>
        <v>0.4</v>
      </c>
      <c r="BI111" s="5" t="str">
        <f>IF(OR(FD111&gt;0,FZ111&gt;0,ER111=$ER$7,EW111&gt;0,EX111&gt;0,EY111&gt;0,EZ111&gt;0,FE111&gt;0,FF111&gt;0,FG111&gt;0,FI111&gt;0),SRM2.2,"")</f>
        <v/>
      </c>
      <c r="BJ111" s="6" t="str">
        <f>IF(OR(FX111&gt;0,FZ111&gt;0),SRM2.3,"")</f>
        <v/>
      </c>
      <c r="BK111" s="6" t="str">
        <f>IF(OR(FF111&gt;0,FD111&gt;0,FE111&gt;0,FZ111&gt;0,FG111&gt;0,FI111&gt;0),SRM2.4,"")</f>
        <v/>
      </c>
      <c r="BL111" s="39" t="str">
        <f>IF(OR(FD111&gt;0,FZ111&gt;0,ER111=$ER$7,FE111&gt;0,FF111&gt;0,FG111&gt;0,FI111&gt;0,FP111&gt;0),SRM3.1,"")</f>
        <v/>
      </c>
      <c r="BM111" s="6" t="str">
        <f>IF(OR(FD111&gt;0,FZ111&gt;0,ER111=$ER$7,EW111=$EW$2,EW111=$EW$3,EW111=$EW$4,EX111&gt;0,EY111&gt;0,EZ111&gt;0,FE111&gt;0,FF111&gt;0,FG111&gt;0,FI111&gt;0),SRM3.2,"")</f>
        <v/>
      </c>
      <c r="BN111" s="6" t="str">
        <f>IF(OR(FP111&gt;0,FZ111&gt;0),SRM3.3,"")</f>
        <v/>
      </c>
      <c r="BO111" s="40" t="str">
        <f>IF(OR(FZ111&gt;1),SRM4.1,"")</f>
        <v/>
      </c>
      <c r="BP111" s="6" t="str">
        <f>IF(OR(ER111=$ER$8,ER111=$ER$9,EV111&gt;0,FQ111&gt;0,FR111&gt;0),SRM4.2,"")</f>
        <v/>
      </c>
      <c r="BQ111" s="6" t="str">
        <f>IF(OR(FW111&gt;0),SRM4.3,"")</f>
        <v/>
      </c>
      <c r="BR111" s="40" t="str">
        <f>IF(OR(GD111&gt;0,GE111&gt;0),SRM5.1,"")</f>
        <v/>
      </c>
      <c r="BS111" s="6" t="str">
        <f>IF(OR(ER111=$ER$8,ER111=$ER$9,FZ111&gt;0),SRM5.2,"")</f>
        <v/>
      </c>
      <c r="BT111" s="6" t="str">
        <f>IF(OR(ER111=$ER$8,ER111=$ER$9,FY111&gt;0,FZ111&gt;0),SRM5.3,"")</f>
        <v/>
      </c>
      <c r="BU111" s="94" t="str">
        <f>IF(COUNTIF(BH111:BT111,"&lt;1")=13,"5",IF(COUNTIF(BH111:BQ111,"&lt;1")=10,"4",IF(COUNTIF(BH111:BN111,"&lt;1")=7,"3",IF(COUNTIF(BH111:BK111,"&lt;1")=4,"2","1"))))</f>
        <v>1</v>
      </c>
      <c r="BV111" s="129">
        <f>IF(BU111="1",SUM(BH111:BK111)+1,IF(BU111="2",SUM(BL111:BN111)+2,IF(BU111="3",SUM(BO111:BQ111)+3,IF(BU111="4",SUM(BR111:BT111)+4,5))))</f>
        <v>1.4</v>
      </c>
      <c r="BW111" s="41" t="str">
        <f>IF(OR(EY111=$EY$1,EY111=$EY$4,EY111=$EY$5,EY111=$EY$6,EY111=$EY$7,EZ111&gt;0,FF111=$FF$1,FF111=$FF$2,FF111=$FF$5,FF111=$FF$6,FG111=$FG$1,FG111=$FG$2,FG111=$FG$5,FG111=$FG$6),LHR2.1,"")</f>
        <v/>
      </c>
      <c r="BX111" s="6" t="str">
        <f>IF(OR(FB111=$FB$1,FB111=$FB$2,FB111=$FB$5,FB111=$FB$6,EZ111&gt;0),LHR2.2,"")</f>
        <v/>
      </c>
      <c r="BY111" s="6" t="str">
        <f>IF(OR(EY111=$EY$1,EY111=$EY$4,EY111=$EY$5,EY111=$EY$6,EY111=$EY$7,EZ111&gt;0,FF111=$FF$1,FF111=$FF$2,FF111=$FF$5,FF111=$FF$6,FG111=$FG$1,FG111=$FG$2,FG111=$FG$5,FG111=$FG$6),LHR2.3,"")</f>
        <v/>
      </c>
      <c r="BZ111" s="6" t="str">
        <f>IF(OR(EY111=$EY$1,EY111=$EY$4,EY111=$EY$5,EY111=$EY$6,EY111=$EY$7,EZ111&gt;0,FF111=$FF$1,FF111=$FF$2,FF111=$FF$5,FF111=$FF$6,FG111=$FG$1,FG111=$FG$2,FG111=$FG$5,FG111=$FG$6),LHR2.4,"")</f>
        <v/>
      </c>
      <c r="CA111" s="40" t="str">
        <f>IF(OR(EY111=$EY$1,EY111=$EY$5,EY111=$EY$6,EY111=$EY$7,EZ111&gt;0,FF111=$FF$1,FF111=$FF$2,FF111=$FF$5,FF111=$FF$6,FG111=$FG$1,FG111=$FG$2,FG111=$FG$5,FG111=$FG$6),LHR3.1,"")</f>
        <v/>
      </c>
      <c r="CB111" s="6" t="str">
        <f>IF(OR(FB111=$FB$1,FB111=$FB$5,EZ111&gt;0),LHR3.2,"")</f>
        <v/>
      </c>
      <c r="CC111" s="6" t="str">
        <f>IF(OR(FB111=$FB$1,FB111=$FB$2,FB111=$FB$5,FB111=$FB$6,EZ111&gt;0),LHR3.3,"")</f>
        <v/>
      </c>
      <c r="CD111" s="6" t="str">
        <f>IF(OR(EZ111&gt;0,GA111=$GA$1,FF111=$FF$5,FF111=$FF$6,FF111=$FF$1,FF111=$FF$2,GA111=$GA$2,GA111=$GA$3,GA111=$GA$4),LHR3.4,"")</f>
        <v/>
      </c>
      <c r="CE111" s="6" t="str">
        <f>IF(OR(EZ111&gt;0,GB111=$GB$1,FG111=$FG$5,FG111=$FG$6,FG111=$FG$1,FG111=$FG$2,GB111=$GB$2,GB111=$GB$3,GB111=$GB$4),LHR3.5,"")</f>
        <v/>
      </c>
      <c r="CF111" s="6" t="str">
        <f>IF(OR(EY111=$EY$1,EY111=$EY$4,EY111=$EY$5,EY111=$EY$6,EY111=$EY$7,EZ111&gt;0),LHR3.6,"")</f>
        <v/>
      </c>
      <c r="CG111" s="6" t="str">
        <f>IF(OR(EZ111&gt;0,FC111=$FC$1,FC111=$FC$2,FC111=$FC$3,FC111=$FC$4),LHR3.7,"")</f>
        <v/>
      </c>
      <c r="CH111" s="6" t="str">
        <f>IF(OR(GD111=$GD$1,GD111=$GD$3,EZ111&gt;0),LHR3.8,"")</f>
        <v/>
      </c>
      <c r="CI111" s="6" t="str">
        <f>IF(OR(EZ111&gt;0,FF111=$FF$2,FF111=$FF$6,FE111=$FE$2,FE111=$FE$6,FI111=$FI$2,FI111=$FI$6,FG111=$FG$2,FG111=$FG$6),LHR3.9,"")</f>
        <v/>
      </c>
      <c r="CJ111" s="6" t="str">
        <f>IF(OR(EZ111&gt;0,FA111&gt;0),LHR3.10,"")</f>
        <v/>
      </c>
      <c r="CK111" s="40" t="str">
        <f>IF(OR(EY111=$EY$1,EY111=$EY$6,EY111=$EY$7,EZ111&gt;0,FF111=$FF$1,FF111=$FF$2,FF111=$FF$5,FF111=$FF$6,FG111=$FG$1,FG111=$FG$2,FG111=$FG$5,FG111=$FG$6),LHR4.1,"")</f>
        <v/>
      </c>
      <c r="CL111" s="6" t="str">
        <f>IF(OR(FB111=$FB$1,FB111=$FB$5,EZ111&gt;0),LHR4.2,"")</f>
        <v/>
      </c>
      <c r="CM111" s="6" t="str">
        <f>IF(OR(EZ111&gt;0,GA111=$GA$2,GA111=$GA$4),LHR4.3,"")</f>
        <v/>
      </c>
      <c r="CN111" s="6" t="str">
        <f>IF(OR(EZ111&gt;0,GB111=$GB$2,GB111=$GB$4),LHR4.4,"")</f>
        <v/>
      </c>
      <c r="CO111" s="6" t="str">
        <f>IF(OR(EZ111&gt;0,FC111=$FC$1,FC111=$FC$3,FC111=$FC$4),LHR4.5,"")</f>
        <v/>
      </c>
      <c r="CP111" s="6" t="str">
        <f>IF(OR(GE111=$GE$1,GE111=$GE$2,GE111=$GE$4,GE111=$GE$5),LHR4.6,"")</f>
        <v/>
      </c>
      <c r="CQ111" s="6" t="str">
        <f>IF(OR(EZ111&gt;0,FF111=$FF$2,FF111=$FF$6,FE111=$FE$2,FE111=$FE$6,FI111=$FI$2,FI111=$FI$6,FG111=$FG$2,FG111=$FG$6),LHR4.7,"")</f>
        <v/>
      </c>
      <c r="CR111" s="6" t="str">
        <f>IF(OR(EZ111&gt;0,FG111=$FG$1,FG111=$FG$2,FG111=$FG$5,FG111=$FG$6),LHR4.8,"")</f>
        <v/>
      </c>
      <c r="CS111" s="6" t="str">
        <f>IF(OR(FE111=$FE$1,FE111=$FE$2,FE111=$FE$5,FE111=$FE$6),LHR4.9,"")</f>
        <v/>
      </c>
      <c r="CT111" s="6" t="str">
        <f>IF(OR(FM111=$FM$1,FM111=$FM$3,EZ111&gt;0),LHR4.10,"")</f>
        <v/>
      </c>
      <c r="CU111" s="6" t="str">
        <f>IF(OR(GF111=$GF$2,GF111=$GF$6),LHR4.11,"")</f>
        <v/>
      </c>
      <c r="CV111" s="6" t="str">
        <f>IF(OR(EO111=$EO$1,EO111=$EO$3),LHR4.12,"")</f>
        <v/>
      </c>
      <c r="CW111" s="40" t="str">
        <f>IF(OR(EY111=$EY$1,EY111=$EY$7,EZ111&gt;0,FF111=$FF$1,FF111=$FF$2,FF111=$FF$5,FF111=$FF$6,FG111=$FG$1,FG111=$FG$2,FG111=$FG$5,FG111=$FG$6),LHR5.1,"")</f>
        <v/>
      </c>
      <c r="CX111" s="6" t="str">
        <f>IF(AND(FZ111&gt;0,OR(EY111=$EY$1,EY111=$EY$4,EY111=$EY$5,EY111=$EY$6,EY111=$EY$7)),LHR5.2,"")</f>
        <v/>
      </c>
      <c r="CY111" s="6" t="str">
        <f>IF(OR(EZ111&gt;0,FC111=$FC$1,FC111=$FC$4),LHR5.3,"")</f>
        <v/>
      </c>
      <c r="CZ111" s="6" t="str">
        <f>IF(OR(GE111=$GE$1,GE111=$GE$3,GE111=$GE$4,GE111=$GE$6),LHR5.4,"")</f>
        <v/>
      </c>
      <c r="DA111" s="6" t="str">
        <f>IF(OR(EZ111&gt;0,FF111=$FF$2,FF111=$FF$6,FE111=$FE$2,FE111=$FE$6,FI111=$FI$2,FI111=$FI$6,FG111=$FG$2,FG111=$FG$6),LHR5.5,"")</f>
        <v/>
      </c>
      <c r="DB111" s="6" t="str">
        <f>IF(OR(FG111=$FG$2,FG111=$FG$6),LHR5.6,"")</f>
        <v/>
      </c>
      <c r="DC111" s="6" t="str">
        <f>IF(OR(FI111=$FI$1,FI111=$FI$2,FI111=$FI$5,FI111=$FI$6,FY111&gt;0),LHR5.7,"")</f>
        <v/>
      </c>
      <c r="DD111" s="6" t="str">
        <f>IF(OR(GC111=$GC$1,GC111=$GC$2),LHR5.8,"")</f>
        <v/>
      </c>
      <c r="DE111" s="38">
        <f>IF(OR(GF111="",GF111=$GF$3,GF111=$GF$4,GF111=$GF$7,GF111=$GF$8),LHR5.9,"")</f>
        <v>0.05</v>
      </c>
      <c r="DF111" s="7" t="str">
        <f>IF(E111&lt;2009,"N/A",IF(COUNTIF(BW111:DE111,"&lt;1")=35,"5",IF(COUNTIF(BW111:CV111,"&lt;1")=26,"4",IF(COUNTIF(BW111:CJ111,"&lt;1")=14,"3",IF(COUNTIF(BW111:BZ111,"&lt;1")=4,"2","1")))))</f>
        <v>1</v>
      </c>
      <c r="DG111" s="129">
        <f>IF(DF111="N/A","N/A",IF(DF111="1",SUM(BW111:BZ111)+1,IF(DF111="2",SUM(CA111:CJ111)+2,IF(DF111="3",SUM(CK111:CV111)+3,IF(DF111="4",SUM(CW111:DE111)+4,5)))))</f>
        <v>1</v>
      </c>
      <c r="DH111" s="41" t="str">
        <f>IF(OR(EY111=$EY$1,EY111=$EY$8,EZ111&gt;0,FF111=$FF$1,FF111=$FF$2,FF111=$FF$7,FF111=$FF$8,FG111=$FG$1,FG111=$FG$2,FG111=$FG$7,FG111=$FG$8),ES2.1,"")</f>
        <v/>
      </c>
      <c r="DI111" s="6" t="str">
        <f>IF(OR(FB111=$FB$1,FB111=$FB$2,FB111=$FB$7,FB111=$FB$8,EZ111&gt;0),ES2.2,"")</f>
        <v/>
      </c>
      <c r="DJ111" s="6" t="str">
        <f>IF(OR(EY111=$EY$1,EY111=$EY$8,EZ111&gt;0,FF111=$FF$1,FF111=$FF$2,FF111=$FF$7,FF111=$FF$8,FG111=$FG$1,FG111=$FG$2,FG111=$FG$7,FG111=$FG$8),ES2.3,"")</f>
        <v/>
      </c>
      <c r="DK111" s="6" t="str">
        <f>IF(OR(EY111=$EY$1,EY111=$EY$8,EZ111&gt;0,FF111=$FF$1,FF111=$FF$2,FF111=$FF$7,FF111=$FF$8,FG111=$FG$1,FG111=$FG$2,FG111=$FG$7,FG111=$FG$8),ES2.4,"")</f>
        <v/>
      </c>
      <c r="DL111" s="40" t="str">
        <f>IF(OR(FB111=$FB$1,FB111=$FB$7,EZ111&gt;0),ES3.1,"")</f>
        <v/>
      </c>
      <c r="DM111" s="6" t="str">
        <f>IF(OR(FB111=$FB$1,FB111=$FB$2,FB111=$FB$7,FB111=$FB$8,EZ111&gt;0),ES3.2,"")</f>
        <v/>
      </c>
      <c r="DN111" s="6" t="str">
        <f>IF(OR(EZ111&gt;0,FF111=$FF$1,FF111=$FF$2,FF111=$FF$7,FF111=$FF$8,GA111=$GA$1,GA111=$GA$2,GA111=$GA$5,GA111=$GA$6),ES3.3,"")</f>
        <v/>
      </c>
      <c r="DO111" s="6" t="str">
        <f>IF(OR(EZ111&gt;0,FG111=$FG$1,FG111=$FG$2,FG111=$FG$7,FG111=$FG$8,GB111=$GB$1,GB111=$GB$2,GB111=$GB$5,GB111=$GB$6),ES3.4,"")</f>
        <v/>
      </c>
      <c r="DP111" s="6" t="str">
        <f>IF(OR(EY111=$EY$1,EY111=$EY$8,EZ111&gt;0),ES3.5,"")</f>
        <v/>
      </c>
      <c r="DQ111" s="6" t="str">
        <f>IF(OR(EZ111&gt;0,FC111=$FC$1,FC111=$FC$5),ES3.6,"")</f>
        <v/>
      </c>
      <c r="DR111" s="6" t="str">
        <f>IF(OR(GD111=$GD$1,GD111=$GD$4,EZ111&gt;0),ES3.7,"")</f>
        <v/>
      </c>
      <c r="DS111" s="6" t="str">
        <f>IF(OR(EZ111&gt;0,FF111=$FF$2,FF111=$FF$8,FE111=$FE$2,FE111=$FE$8,FI111=$FI$2,FI111=$FI$8,FG111=$FG$2,FG111=$FG$8),ES3.8,"")</f>
        <v/>
      </c>
      <c r="DT111" s="6" t="str">
        <f>IF(OR(EZ111&gt;0),ES3.9,"")</f>
        <v/>
      </c>
      <c r="DU111" s="40" t="str">
        <f>IF(OR(FB111=$FB$1,FB111=$FB$7,EZ111&gt;0),ES4.1,"")</f>
        <v/>
      </c>
      <c r="DV111" s="6" t="str">
        <f>IF(OR(EZ111&gt;0,GA111=$GA$2,GA111=$GA$6),ES4.2,"")</f>
        <v/>
      </c>
      <c r="DW111" s="6" t="str">
        <f>IF(OR(EZ111&gt;0,GB111=$GB$2,GB111=$GB$6),ES4.3,"")</f>
        <v/>
      </c>
      <c r="DX111" s="6" t="str">
        <f>IF(OR(GE111=$GE$1,GE111=$GE$2,GE111=$GE$7,GE111=$GE$8),ES4.4,"")</f>
        <v/>
      </c>
      <c r="DY111" s="6" t="str">
        <f>IF(OR(EZ111&gt;0,FF111=$FF$2,FF111=$FF$8,FE111=$FE$2,FE111=$FE$8,FI111=$FI$2,FI111=$FI$8,FG111=$FG$2,FG111=$FG$8),ES4.5,"")</f>
        <v/>
      </c>
      <c r="DZ111" s="6" t="str">
        <f>IF(OR(EZ111&gt;0,FG111=$FG$1,FG111=$FG$2,FG111=$FG$7,FG111=$FG$8),ES4.6,"")</f>
        <v/>
      </c>
      <c r="EA111" s="6" t="str">
        <f>IF(OR(FE111=$FE$1,FE111=$FE$2,FE111=$FE$7,FE111=$FE$8),ES4.7,"")</f>
        <v/>
      </c>
      <c r="EB111" s="6" t="str">
        <f>IF(OR(FM111=$FM$1,FM111=$FM$4,EZ111&gt;0),ES4.8,"")</f>
        <v/>
      </c>
      <c r="EC111" s="6" t="str">
        <f>IF(OR(GF111=$GF$2,GF111=$GF$8),ES4.9,"")</f>
        <v/>
      </c>
      <c r="ED111" s="6" t="str">
        <f>IF(OR(EO111=$EO$1,EO111=$EO$3),ES4.10,"")</f>
        <v/>
      </c>
      <c r="EE111" s="40" t="str">
        <f>IF(OR(AND(FZ111&gt;0,EY111=$EY$1), AND(FZ111&gt;0,EY111=$EY$8)),ES5.1,"")</f>
        <v/>
      </c>
      <c r="EF111" s="6" t="str">
        <f>IF(OR(GE111=$GE$1,GE111=$GE$3,GE111=$GE$7,GE111=$GE$9),ES5.2,"")</f>
        <v/>
      </c>
      <c r="EG111" s="6" t="str">
        <f>IF(OR(EZ111&gt;0,FF111=$FF$2,FF111=$FF$8,FE111=$FE$2,FE111=$FE$8,FI111=$FI$2,FI111=$FI$8,FG111=$FG$2,FG111=$FG$8),ES5.3,"")</f>
        <v/>
      </c>
      <c r="EH111" s="6" t="str">
        <f>IF(OR(FG111=$FG$2,FG111=$FG$8),ES5.4,"")</f>
        <v/>
      </c>
      <c r="EI111" s="6" t="str">
        <f>IF(OR(FI111=$FI$1,FI111=$FI$2,FI111=$FI$7,FI111=$FI$8,FY111&gt;0),ES5.5,"")</f>
        <v/>
      </c>
      <c r="EJ111" s="6" t="str">
        <f>IF(OR(GC111=$GC$1,GC111=$GC$3),ES5.6,"")</f>
        <v/>
      </c>
      <c r="EK111" s="38">
        <f>IF(OR(GF111="",GF111=$GF$3,GF111=$GF$4,GF111=$GF$5,GF111=$GF$6),ES5.7,"")</f>
        <v>0.1</v>
      </c>
      <c r="EL111" s="104" t="str">
        <f>IF(E111&lt;2010,"N/A",IF(COUNTIF(DH111:EK111,"&lt;1")=30,"5",IF(COUNTIF(DH111:ED111,"&lt;1")=23,"4",IF(COUNTIF(DH111:DT111,"&lt;1")=13,"3",IF(COUNTIF(DH111:DK111,"&lt;1")=4,"2","1")))))</f>
        <v>1</v>
      </c>
      <c r="EM111" s="129">
        <f>IF(EL111="N/A","N/A",IF(EL111="1",SUM(DH111:DK111)+1,IF(EL111="2",SUM(DL111:DT111)+2,IF(EL111="3",SUM(DU111:ED111)+3,IF(EL111="4",SUM(EE111:EK111)+4,5)))))</f>
        <v>1</v>
      </c>
      <c r="EN111" s="1"/>
      <c r="EO111" s="43"/>
      <c r="EP111" s="1"/>
      <c r="EQ111" s="1"/>
      <c r="ER111" s="43"/>
      <c r="ES111" s="1" t="s">
        <v>3</v>
      </c>
      <c r="ET111" s="1"/>
      <c r="EV111" s="44"/>
      <c r="FC111" s="44"/>
      <c r="FE111" s="1"/>
      <c r="FI111" s="44"/>
      <c r="FK111" s="1"/>
      <c r="FL111" s="1"/>
      <c r="FM111" s="1"/>
      <c r="FN111" s="1"/>
      <c r="FO111" s="1"/>
      <c r="FT111" s="1"/>
      <c r="FU111" s="1"/>
      <c r="FX111" s="44"/>
      <c r="FY111" s="1"/>
      <c r="FZ111" s="44"/>
      <c r="GA111" s="43"/>
      <c r="GB111" s="1"/>
      <c r="GC111" s="44"/>
      <c r="GF111" s="45"/>
      <c r="GG111" s="74"/>
      <c r="GH111" s="42">
        <f>COUNTIF(EO111:GF111,"*")</f>
        <v>1</v>
      </c>
    </row>
    <row r="112" spans="1:190" s="42" customFormat="1" x14ac:dyDescent="0.25">
      <c r="A112" s="42" t="str">
        <f>VLOOKUP(C112,Sheet1!$A$1:$B$65,2,)</f>
        <v>HS</v>
      </c>
      <c r="B112" s="46" t="s">
        <v>237</v>
      </c>
      <c r="C112" s="47" t="s">
        <v>238</v>
      </c>
      <c r="D112" s="47"/>
      <c r="E112" s="60">
        <v>2013</v>
      </c>
      <c r="F112" s="5">
        <f>IF(OR(ER112=$ER$1,ER112=$ER$2,ER112=$ER$3,ER112=$ER$6,ER112=$ER$7,ES112&gt;0,EW112&gt;0,EY112&gt;0,EU112&gt;0,EZ112&gt;0,FD112&gt;0,FF112&gt;0,FG112&gt;0,FI112&gt;0,FE112&gt;0),SM_2.1,"")</f>
        <v>0.2</v>
      </c>
      <c r="G112" s="5">
        <f>IF(OR(EO112=$EO$4,EQ112&gt;0,ER112=$ER$1, ER112=$ER$2,ER112=$ER$3,ER112=$ER$4,ES112&gt;0,EV112&gt;0,EZ112&gt;0,FD112&gt;0,FF112&gt;0,FG112&gt;0,FI112&gt;0,FE112&gt;0),SM_2.2,"")</f>
        <v>0.35</v>
      </c>
      <c r="H112" s="6">
        <f>IF(OR(EO112&gt;0,EP112&gt;0,EQ112&gt;0,ER112=$ER$1,ER112=$ER$2,ER112=$ER$3,ER112=$ER$4,ER112=$ER$6,ER112=$ER$7,ES112&gt;0,ET112&gt;0,EV112&gt;0,EZ112&gt;0,FD112&gt;0,FF112&gt;0,FG112&gt;0,FI112&gt;0,FE112&gt;0),SM_2.3,"")</f>
        <v>0.3</v>
      </c>
      <c r="I112" s="38">
        <f>IF(OR(ER112=$ER$1,ER112=$ER$2,ER112=$ER$3,ER112=$ER$6,ER112=$ER$7,ES112&gt;0,EW112=$EW$2,EW112=$EW$3,EW112=$EW$4,EY112&gt;0,EU112&gt;0,EZ112&gt;0,FD112&gt;0,FF112&gt;0,FG112&gt;0,FI112&gt;0,FE112&gt;0),SM_2.4,"")</f>
        <v>0.15</v>
      </c>
      <c r="J112" s="6" t="str">
        <f>IF(OR(ER112=$ER$3,EW112=$EW$2,EW112=$EW$3,EW112=$EW$4,EY112&gt;0,EU112&gt;0,EZ112&gt;0,FD112&gt;0,FF112&gt;0,FG112&gt;0,FI112&gt;0,FE112&gt;0),SM_3.1,"")</f>
        <v/>
      </c>
      <c r="K112" s="6" t="str">
        <f>IF(OR(EZ112&gt;0,FD112&gt;0,FF112&gt;0,FG112&gt;0,FI112&gt;0,FE112&gt;0),SM_3.2,"")</f>
        <v/>
      </c>
      <c r="L112" s="38">
        <f>IF(OR(ER112=$ER$1,ER112=$ER$3,ER112=$ER$6,ER112=$ER$7,EV112&gt;0,EW112=$EW$2,EW112=$EW$3,EW112=$EW$4,EY112&gt;0,EU112&gt;0,EZ112&gt;0,FD112&gt;0,FF112&gt;0,FG112&gt;0,FI112&gt;0,FE112&gt;0),SM_3.3,"")</f>
        <v>0.4</v>
      </c>
      <c r="M112" s="6">
        <f>IF(OR(ES112&gt;0,EU112&gt;1),SM_4.1,"")</f>
        <v>0.2</v>
      </c>
      <c r="N112" s="6" t="str">
        <f>IF(OR(EZ112&gt;0,FD112=$FD$2,FF112=$FF$2,FF112=$FF$4,FF112=$FF$6,FF112=$FF$8,FG112&gt;0,FI112&gt;0,FE112&gt;0),SM_4.2,"")</f>
        <v/>
      </c>
      <c r="O112" s="6" t="str">
        <f>IF(OR(EZ112&gt;0,FD112=$FD$2,FE112=$FE$2,FE112=$FE$4,FE112=$FE$6,FE112=$FE$8,FF112=$FF$2,FF112=$FF$4,FF112=$FF$6,FF112=$FF$8,FG112=$FG$2,FG112=$FG$4,FG112=$FG$6,FG112=$FG$8,FI112=$FI$2,FI112=$FI$4,FI112=$FI$6,FI112=$FI$8),SM_4.3,"")</f>
        <v/>
      </c>
      <c r="P112" s="6" t="str">
        <f>IF(OR(FD112&gt;0,FI112&gt;0),SM_4.4,"")</f>
        <v/>
      </c>
      <c r="Q112" s="38" t="str">
        <f>IF(OR(FQ112=$FQ$2,FQ112=$FQ$1),SM_4.5,"")</f>
        <v/>
      </c>
      <c r="R112" s="6" t="str">
        <f>IF(OR(ET112&gt;0),SM_5.1,"")</f>
        <v/>
      </c>
      <c r="S112" s="6" t="str">
        <f>IF(OR(FB112&gt;0),SM_5.2,"")</f>
        <v/>
      </c>
      <c r="T112" s="6" t="str">
        <f>IF(OR(FR112=$FR$1,FR112=$FR$2),SM_5.3,"")</f>
        <v/>
      </c>
      <c r="U112" s="38" t="str">
        <f>IF(OR(FY112&gt;0),SM_5.4,"")</f>
        <v/>
      </c>
      <c r="V112" s="94" t="str">
        <f>IF(COUNTIF(F112:U112,"&lt;1")=16,"5",IF(COUNTIF(F112:Q112,"&lt;1")=12,"4",IF(COUNTIF(F112:L112,"&lt;1")=7,"3",IF(COUNTIF(F112:I112,"&lt;1")=4,"2","1"))))</f>
        <v>2</v>
      </c>
      <c r="W112" s="129">
        <f>IF(V112="1",SUM(F112:I112)+1,IF(V112="2",SUM(J112:L112)+2,IF(V112="3",SUM(M112:Q112)+3,IF(V112="4",SUM(R112:U112)+4,5))))</f>
        <v>2.4</v>
      </c>
      <c r="X112" s="5">
        <f>IF(OR(EO112&gt;0,EP112&gt;0,EQ112&gt;0,ER112=$ER$1,ER112=$ER$2,ER112=$ER$3,ER112=$ER$4,ER112=$ER$6,ER112=$ER$7,ER112=$ER$8,ES112&gt;0,ET112&gt;0,EV112&gt;0,EZ112&gt;0,FD112&gt;0,FF112&gt;0,FG112&gt;0,FI112&gt;0,FE112&gt;0),SS_2.1,"")</f>
        <v>0.2</v>
      </c>
      <c r="Y112" s="5" t="str">
        <f>IF(OR(EO112=$EO$1,ER112=$ER$1,ER112=$ER$6,ER112=$ER$7,ER112=$ER$8,FJ112&gt;0),SS_2.2,"")</f>
        <v/>
      </c>
      <c r="Z112" s="38" t="str">
        <f>IF(OR(FJ112&gt;0,FO112&gt;0),SS_2.3,"")</f>
        <v/>
      </c>
      <c r="AA112" s="5" t="str">
        <f>IF(OR(FN112&gt;0,FJ112=$FJ$2,FJ112=$FJ$3),SS_3.1,"")</f>
        <v/>
      </c>
      <c r="AB112" s="6" t="str">
        <f>IF(OR(FK112&gt;0),SS_3.2,"")</f>
        <v/>
      </c>
      <c r="AC112" s="38">
        <f>IF(OR(ES112&gt;0,ER112=$ER$1,ER112=$ER$4,ER112=$ER$8,FL112&gt;0),SS_3.3,"")</f>
        <v>0.4</v>
      </c>
      <c r="AD112" s="6" t="str">
        <f>IF(AND(FK112&gt;0,FJ112=$FJ$2,FJ112=$FJ$3),SS_4.1,"")</f>
        <v/>
      </c>
      <c r="AE112" s="6" t="str">
        <f>IF(OR(FJ112=$FJ$2,FJ112=$FJ$3,EZ112&gt;0,FN112&gt;0),SS_4.2,"")</f>
        <v/>
      </c>
      <c r="AF112" s="6" t="str">
        <f>IF(OR(EU112&gt;0,EW112=$EW$2,EW112=$EW$3,EW112=$EW$4,EY112&gt;0,EZ112&gt;0),SS_4.3,"")</f>
        <v/>
      </c>
      <c r="AG112" s="6" t="str">
        <f>IF(OR(FJ112=$FJ$3,FQ112&gt;0,EZ112&gt;0),SS_4.4,"")</f>
        <v/>
      </c>
      <c r="AH112" s="6" t="str">
        <f>IF(OR(FE112&gt;0,FF112&gt;0,FG112&gt;0,FD112&gt;0,EZ112&gt;0,FI112&gt;0),SS_4.5,"")</f>
        <v/>
      </c>
      <c r="AI112" s="38">
        <f>IF(OR(EV112&gt;0,FZ112&gt;0,FH112&gt;0,FD112&gt;0,FI112&gt;0),SS_4.6,"")</f>
        <v>0.2</v>
      </c>
      <c r="AJ112" s="5" t="str">
        <f>IF(OR(FK112=$FK$3,FZ112=$FZ$1),SS_5.1,"")</f>
        <v/>
      </c>
      <c r="AK112" s="6" t="str">
        <f>IF(OR(FZ112=$FZ$1,FZ112=$FZ$2,FZ112=$FZ$4,FZ112=$FZ$5,FZ112=$FZ$7),SS_5.2,"")</f>
        <v/>
      </c>
      <c r="AL112" s="6" t="str">
        <f>IF(OR(FZ112=$FZ$4,FY112&gt;0,ER112=$ER$8),SS_5.3,"")</f>
        <v/>
      </c>
      <c r="AM112" s="6" t="str">
        <f>IF(FP112&gt;0,SS_5.4,"")</f>
        <v/>
      </c>
      <c r="AN112" s="94" t="str">
        <f>IF(COUNTIF(X112:AM112,"&lt;1")=16,"5",IF(COUNTIF(X112:AI112,"&lt;1")=12,"4",IF(COUNTIF(X112:AC112,"&lt;1")=6,"3",IF(COUNTIF(X112:Z112,"&lt;1")=3,"2","1"))))</f>
        <v>1</v>
      </c>
      <c r="AO112" s="129">
        <f>IF(AN112="1",SUM(X112:Z112)+1,IF(AN112="2",SUM(AA112:AC112)+2,IF(AN112="3",SUM(AD112:AI112)+3,IF(AN112="4",SUM(AJ112:AM112)+4,5))))</f>
        <v>1.2</v>
      </c>
      <c r="AP112" s="5">
        <f>IF(OR(ES112&gt;0,ER112=$ER$1,EO112&gt;0,EP112&gt;0,EQ112&gt;0,EU112&gt;0,EV112&gt;0,FV112&gt;0,FD112&gt;0),CM2.1,"")</f>
        <v>0.25</v>
      </c>
      <c r="AQ112" s="6">
        <f>IF(OR(ES112&gt;0,ER112=$ER$1,ER112=$ER$5,ER112=$ER$3,ER112=$ER$8,ER112=$ER$9,FS112=$FS$3,FS112=$FS$4),CM2.2,"")</f>
        <v>0.25</v>
      </c>
      <c r="AR112" s="6">
        <f>IF(OR(ES112&gt;0,ER112&gt;0,FV112&gt;0),CM2.3,"")</f>
        <v>0.25</v>
      </c>
      <c r="AS112" s="38">
        <f>IF(OR(ES112&gt;0,ER112=$ER$1,ER112=$ER$3,ER112=$ER$8,ER112=$ER$9,FT112&gt;0),CM2.4,"")</f>
        <v>0.25</v>
      </c>
      <c r="AT112" s="6" t="str">
        <f>IF(OR(FS112&gt;0),CM3.1,"")</f>
        <v/>
      </c>
      <c r="AU112" s="6" t="str">
        <f>IF(ER112=$ER$9,CM3.2,"")</f>
        <v/>
      </c>
      <c r="AV112" s="6" t="str">
        <f>IF(OR(FS112=$FS$3,FS112=$FS$4),CM3.3,"")</f>
        <v/>
      </c>
      <c r="AW112" s="6" t="str">
        <f>IF(OR(FQ112=$FQ$1,FQ112=$FQ$4,FR112=$FR$1,FR112=$FR$4),CM3.4,"")</f>
        <v/>
      </c>
      <c r="AX112" s="38" t="str">
        <f>IF(OR(FZ112=$FZ$1,FZ112=$FZ$2,FT112=$FT$3,FT112=$FT$2),CM3.5,"")</f>
        <v/>
      </c>
      <c r="AY112" s="6" t="str">
        <f>IF(OR(FS112&gt;0),CM4.1,"")</f>
        <v/>
      </c>
      <c r="AZ112" s="6" t="str">
        <f>IF(OR(FV112=$FV$2),CM4.2,"")</f>
        <v/>
      </c>
      <c r="BA112" s="38" t="str">
        <f>IF(OR(FZ112&gt;0,FT112=$FT$3),CM4.3,"")</f>
        <v/>
      </c>
      <c r="BB112" s="6" t="str">
        <f>IF(OR(FT112=$FT$3,FV112=$FV$3),CM5.1,"")</f>
        <v/>
      </c>
      <c r="BC112" s="6" t="str">
        <f>IF(OR(AND(FX112&gt;0,FQ112=$FQ$4), AND(FX112&gt;0,FQ112=$FQ$1)),CM5.2,"")</f>
        <v/>
      </c>
      <c r="BD112" s="6" t="str">
        <f>IF(OR(FZ112&gt;0),CM5.3,"")</f>
        <v/>
      </c>
      <c r="BE112" s="38" t="str">
        <f>IF(FU112=$FU$2,CM5.4,"")</f>
        <v/>
      </c>
      <c r="BF112" s="94" t="str">
        <f>IF(COUNTIF(AP112:BE112,"&lt;1")=16,"5",IF(COUNTIF(AP112:BA112,"&lt;1")=12,"4",IF(COUNTIF(AP112:AX112,"&lt;1")=9,"3",IF(COUNTIF(AP112:AS112,"&lt;1")=4,"2","1"))))</f>
        <v>2</v>
      </c>
      <c r="BG112" s="129">
        <f>IF(BF112="1",SUM(AP112:AS112)+1,IF(BF112="2",SUM(AT112:AX112)+2,IF(BF112="3",SUM(AY112:BA112)+3,IF(BF112="4",SUM(BB112:BE112)+4,5))))</f>
        <v>2</v>
      </c>
      <c r="BH112" s="5">
        <f>IF(OR(ER112=$ER$1,ER112=$ER$6,ER112=$ER$7,ER112=$ER$9,ES112&gt;0,EX112&gt;0,FD112&gt;0,FZ112&gt;0,EW112&gt;0,EY112&gt;0,EZ112&gt;0,EV112&gt;0,EU112&gt;0,FE112&gt;0,FF112&gt;0,FG112&gt;0,FI112&gt;0),SRM2.1,"")</f>
        <v>0.4</v>
      </c>
      <c r="BI112" s="5" t="str">
        <f>IF(OR(FD112&gt;0,FZ112&gt;0,ER112=$ER$7,EW112&gt;0,EX112&gt;0,EY112&gt;0,EZ112&gt;0,FE112&gt;0,FF112&gt;0,FG112&gt;0,FI112&gt;0),SRM2.2,"")</f>
        <v/>
      </c>
      <c r="BJ112" s="6" t="str">
        <f>IF(OR(FX112&gt;0,FZ112&gt;0),SRM2.3,"")</f>
        <v/>
      </c>
      <c r="BK112" s="6" t="str">
        <f>IF(OR(FF112&gt;0,FD112&gt;0,FE112&gt;0,FZ112&gt;0,FG112&gt;0,FI112&gt;0),SRM2.4,"")</f>
        <v/>
      </c>
      <c r="BL112" s="39" t="str">
        <f>IF(OR(FD112&gt;0,FZ112&gt;0,ER112=$ER$7,FE112&gt;0,FF112&gt;0,FG112&gt;0,FI112&gt;0,FP112&gt;0),SRM3.1,"")</f>
        <v/>
      </c>
      <c r="BM112" s="6" t="str">
        <f>IF(OR(FD112&gt;0,FZ112&gt;0,ER112=$ER$7,EW112=$EW$2,EW112=$EW$3,EW112=$EW$4,EX112&gt;0,EY112&gt;0,EZ112&gt;0,FE112&gt;0,FF112&gt;0,FG112&gt;0,FI112&gt;0),SRM3.2,"")</f>
        <v/>
      </c>
      <c r="BN112" s="6" t="str">
        <f>IF(OR(FP112&gt;0,FZ112&gt;0),SRM3.3,"")</f>
        <v/>
      </c>
      <c r="BO112" s="40" t="str">
        <f>IF(OR(FZ112&gt;1),SRM4.1,"")</f>
        <v/>
      </c>
      <c r="BP112" s="6">
        <f>IF(OR(ER112=$ER$8,ER112=$ER$9,EV112&gt;0,FQ112&gt;0,FR112&gt;0),SRM4.2,"")</f>
        <v>0.4</v>
      </c>
      <c r="BQ112" s="6" t="str">
        <f>IF(OR(FW112&gt;0),SRM4.3,"")</f>
        <v/>
      </c>
      <c r="BR112" s="40" t="str">
        <f>IF(OR(GD112&gt;0,GE112&gt;0),SRM5.1,"")</f>
        <v/>
      </c>
      <c r="BS112" s="6" t="str">
        <f>IF(OR(ER112=$ER$8,ER112=$ER$9,FZ112&gt;0),SRM5.2,"")</f>
        <v/>
      </c>
      <c r="BT112" s="6" t="str">
        <f>IF(OR(ER112=$ER$8,ER112=$ER$9,FY112&gt;0,FZ112&gt;0),SRM5.3,"")</f>
        <v/>
      </c>
      <c r="BU112" s="94" t="str">
        <f>IF(COUNTIF(BH112:BT112,"&lt;1")=13,"5",IF(COUNTIF(BH112:BQ112,"&lt;1")=10,"4",IF(COUNTIF(BH112:BN112,"&lt;1")=7,"3",IF(COUNTIF(BH112:BK112,"&lt;1")=4,"2","1"))))</f>
        <v>1</v>
      </c>
      <c r="BV112" s="129">
        <f>IF(BU112="1",SUM(BH112:BK112)+1,IF(BU112="2",SUM(BL112:BN112)+2,IF(BU112="3",SUM(BO112:BQ112)+3,IF(BU112="4",SUM(BR112:BT112)+4,5))))</f>
        <v>1.4</v>
      </c>
      <c r="BW112" s="41" t="str">
        <f>IF(OR(EY112=$EY$1,EY112=$EY$4,EY112=$EY$5,EY112=$EY$6,EY112=$EY$7,EZ112&gt;0,FF112=$FF$1,FF112=$FF$2,FF112=$FF$5,FF112=$FF$6,FG112=$FG$1,FG112=$FG$2,FG112=$FG$5,FG112=$FG$6),LHR2.1,"")</f>
        <v/>
      </c>
      <c r="BX112" s="6" t="str">
        <f>IF(OR(FB112=$FB$1,FB112=$FB$2,FB112=$FB$5,FB112=$FB$6,EZ112&gt;0),LHR2.2,"")</f>
        <v/>
      </c>
      <c r="BY112" s="6" t="str">
        <f>IF(OR(EY112=$EY$1,EY112=$EY$4,EY112=$EY$5,EY112=$EY$6,EY112=$EY$7,EZ112&gt;0,FF112=$FF$1,FF112=$FF$2,FF112=$FF$5,FF112=$FF$6,FG112=$FG$1,FG112=$FG$2,FG112=$FG$5,FG112=$FG$6),LHR2.3,"")</f>
        <v/>
      </c>
      <c r="BZ112" s="6" t="str">
        <f>IF(OR(EY112=$EY$1,EY112=$EY$4,EY112=$EY$5,EY112=$EY$6,EY112=$EY$7,EZ112&gt;0,FF112=$FF$1,FF112=$FF$2,FF112=$FF$5,FF112=$FF$6,FG112=$FG$1,FG112=$FG$2,FG112=$FG$5,FG112=$FG$6),LHR2.4,"")</f>
        <v/>
      </c>
      <c r="CA112" s="40" t="str">
        <f>IF(OR(EY112=$EY$1,EY112=$EY$5,EY112=$EY$6,EY112=$EY$7,EZ112&gt;0,FF112=$FF$1,FF112=$FF$2,FF112=$FF$5,FF112=$FF$6,FG112=$FG$1,FG112=$FG$2,FG112=$FG$5,FG112=$FG$6),LHR3.1,"")</f>
        <v/>
      </c>
      <c r="CB112" s="6" t="str">
        <f>IF(OR(FB112=$FB$1,FB112=$FB$5,EZ112&gt;0),LHR3.2,"")</f>
        <v/>
      </c>
      <c r="CC112" s="6" t="str">
        <f>IF(OR(FB112=$FB$1,FB112=$FB$2,FB112=$FB$5,FB112=$FB$6,EZ112&gt;0),LHR3.3,"")</f>
        <v/>
      </c>
      <c r="CD112" s="6" t="str">
        <f>IF(OR(EZ112&gt;0,GA112=$GA$1,FF112=$FF$5,FF112=$FF$6,FF112=$FF$1,FF112=$FF$2,GA112=$GA$2,GA112=$GA$3,GA112=$GA$4),LHR3.4,"")</f>
        <v/>
      </c>
      <c r="CE112" s="6" t="str">
        <f>IF(OR(EZ112&gt;0,GB112=$GB$1,FG112=$FG$5,FG112=$FG$6,FG112=$FG$1,FG112=$FG$2,GB112=$GB$2,GB112=$GB$3,GB112=$GB$4),LHR3.5,"")</f>
        <v/>
      </c>
      <c r="CF112" s="6" t="str">
        <f>IF(OR(EY112=$EY$1,EY112=$EY$4,EY112=$EY$5,EY112=$EY$6,EY112=$EY$7,EZ112&gt;0),LHR3.6,"")</f>
        <v/>
      </c>
      <c r="CG112" s="6" t="str">
        <f>IF(OR(EZ112&gt;0,FC112=$FC$1,FC112=$FC$2,FC112=$FC$3,FC112=$FC$4),LHR3.7,"")</f>
        <v/>
      </c>
      <c r="CH112" s="6" t="str">
        <f>IF(OR(GD112=$GD$1,GD112=$GD$3,EZ112&gt;0),LHR3.8,"")</f>
        <v/>
      </c>
      <c r="CI112" s="6" t="str">
        <f>IF(OR(EZ112&gt;0,FF112=$FF$2,FF112=$FF$6,FE112=$FE$2,FE112=$FE$6,FI112=$FI$2,FI112=$FI$6,FG112=$FG$2,FG112=$FG$6),LHR3.9,"")</f>
        <v/>
      </c>
      <c r="CJ112" s="6" t="str">
        <f>IF(OR(EZ112&gt;0,FA112&gt;0),LHR3.10,"")</f>
        <v/>
      </c>
      <c r="CK112" s="40" t="str">
        <f>IF(OR(EY112=$EY$1,EY112=$EY$6,EY112=$EY$7,EZ112&gt;0,FF112=$FF$1,FF112=$FF$2,FF112=$FF$5,FF112=$FF$6,FG112=$FG$1,FG112=$FG$2,FG112=$FG$5,FG112=$FG$6),LHR4.1,"")</f>
        <v/>
      </c>
      <c r="CL112" s="6" t="str">
        <f>IF(OR(FB112=$FB$1,FB112=$FB$5,EZ112&gt;0),LHR4.2,"")</f>
        <v/>
      </c>
      <c r="CM112" s="6" t="str">
        <f>IF(OR(EZ112&gt;0,GA112=$GA$2,GA112=$GA$4),LHR4.3,"")</f>
        <v/>
      </c>
      <c r="CN112" s="6" t="str">
        <f>IF(OR(EZ112&gt;0,GB112=$GB$2,GB112=$GB$4),LHR4.4,"")</f>
        <v/>
      </c>
      <c r="CO112" s="6" t="str">
        <f>IF(OR(EZ112&gt;0,FC112=$FC$1,FC112=$FC$3,FC112=$FC$4),LHR4.5,"")</f>
        <v/>
      </c>
      <c r="CP112" s="6" t="str">
        <f>IF(OR(GE112=$GE$1,GE112=$GE$2,GE112=$GE$4,GE112=$GE$5),LHR4.6,"")</f>
        <v/>
      </c>
      <c r="CQ112" s="6" t="str">
        <f>IF(OR(EZ112&gt;0,FF112=$FF$2,FF112=$FF$6,FE112=$FE$2,FE112=$FE$6,FI112=$FI$2,FI112=$FI$6,FG112=$FG$2,FG112=$FG$6),LHR4.7,"")</f>
        <v/>
      </c>
      <c r="CR112" s="6" t="str">
        <f>IF(OR(EZ112&gt;0,FG112=$FG$1,FG112=$FG$2,FG112=$FG$5,FG112=$FG$6),LHR4.8,"")</f>
        <v/>
      </c>
      <c r="CS112" s="6" t="str">
        <f>IF(OR(FE112=$FE$1,FE112=$FE$2,FE112=$FE$5,FE112=$FE$6),LHR4.9,"")</f>
        <v/>
      </c>
      <c r="CT112" s="6" t="str">
        <f>IF(OR(FM112=$FM$1,FM112=$FM$3,EZ112&gt;0),LHR4.10,"")</f>
        <v/>
      </c>
      <c r="CU112" s="6" t="str">
        <f>IF(OR(GF112=$GF$2,GF112=$GF$6),LHR4.11,"")</f>
        <v/>
      </c>
      <c r="CV112" s="6" t="str">
        <f>IF(OR(EO112=$EO$1,EO112=$EO$3),LHR4.12,"")</f>
        <v/>
      </c>
      <c r="CW112" s="40" t="str">
        <f>IF(OR(EY112=$EY$1,EY112=$EY$7,EZ112&gt;0,FF112=$FF$1,FF112=$FF$2,FF112=$FF$5,FF112=$FF$6,FG112=$FG$1,FG112=$FG$2,FG112=$FG$5,FG112=$FG$6),LHR5.1,"")</f>
        <v/>
      </c>
      <c r="CX112" s="6" t="str">
        <f>IF(AND(FZ112&gt;0,OR(EY112=$EY$1,EY112=$EY$4,EY112=$EY$5,EY112=$EY$6,EY112=$EY$7)),LHR5.2,"")</f>
        <v/>
      </c>
      <c r="CY112" s="6" t="str">
        <f>IF(OR(EZ112&gt;0,FC112=$FC$1,FC112=$FC$4),LHR5.3,"")</f>
        <v/>
      </c>
      <c r="CZ112" s="6" t="str">
        <f>IF(OR(GE112=$GE$1,GE112=$GE$3,GE112=$GE$4,GE112=$GE$6),LHR5.4,"")</f>
        <v/>
      </c>
      <c r="DA112" s="6" t="str">
        <f>IF(OR(EZ112&gt;0,FF112=$FF$2,FF112=$FF$6,FE112=$FE$2,FE112=$FE$6,FI112=$FI$2,FI112=$FI$6,FG112=$FG$2,FG112=$FG$6),LHR5.5,"")</f>
        <v/>
      </c>
      <c r="DB112" s="6" t="str">
        <f>IF(OR(FG112=$FG$2,FG112=$FG$6),LHR5.6,"")</f>
        <v/>
      </c>
      <c r="DC112" s="6" t="str">
        <f>IF(OR(FI112=$FI$1,FI112=$FI$2,FI112=$FI$5,FI112=$FI$6,FY112&gt;0),LHR5.7,"")</f>
        <v/>
      </c>
      <c r="DD112" s="6" t="str">
        <f>IF(OR(GC112=$GC$1,GC112=$GC$2),LHR5.8,"")</f>
        <v/>
      </c>
      <c r="DE112" s="38">
        <f>IF(OR(GF112="",GF112=$GF$3,GF112=$GF$4,GF112=$GF$7,GF112=$GF$8),LHR5.9,"")</f>
        <v>0.05</v>
      </c>
      <c r="DF112" s="7" t="str">
        <f>IF(E112&lt;2009,"N/A",IF(COUNTIF(BW112:DE112,"&lt;1")=35,"5",IF(COUNTIF(BW112:CV112,"&lt;1")=26,"4",IF(COUNTIF(BW112:CJ112,"&lt;1")=14,"3",IF(COUNTIF(BW112:BZ112,"&lt;1")=4,"2","1")))))</f>
        <v>1</v>
      </c>
      <c r="DG112" s="129">
        <f>IF(DF112="N/A","N/A",IF(DF112="1",SUM(BW112:BZ112)+1,IF(DF112="2",SUM(CA112:CJ112)+2,IF(DF112="3",SUM(CK112:CV112)+3,IF(DF112="4",SUM(CW112:DE112)+4,5)))))</f>
        <v>1</v>
      </c>
      <c r="DH112" s="41" t="str">
        <f>IF(OR(EY112=$EY$1,EY112=$EY$8,EZ112&gt;0,FF112=$FF$1,FF112=$FF$2,FF112=$FF$7,FF112=$FF$8,FG112=$FG$1,FG112=$FG$2,FG112=$FG$7,FG112=$FG$8),ES2.1,"")</f>
        <v/>
      </c>
      <c r="DI112" s="6" t="str">
        <f>IF(OR(FB112=$FB$1,FB112=$FB$2,FB112=$FB$7,FB112=$FB$8,EZ112&gt;0),ES2.2,"")</f>
        <v/>
      </c>
      <c r="DJ112" s="6" t="str">
        <f>IF(OR(EY112=$EY$1,EY112=$EY$8,EZ112&gt;0,FF112=$FF$1,FF112=$FF$2,FF112=$FF$7,FF112=$FF$8,FG112=$FG$1,FG112=$FG$2,FG112=$FG$7,FG112=$FG$8),ES2.3,"")</f>
        <v/>
      </c>
      <c r="DK112" s="6" t="str">
        <f>IF(OR(EY112=$EY$1,EY112=$EY$8,EZ112&gt;0,FF112=$FF$1,FF112=$FF$2,FF112=$FF$7,FF112=$FF$8,FG112=$FG$1,FG112=$FG$2,FG112=$FG$7,FG112=$FG$8),ES2.4,"")</f>
        <v/>
      </c>
      <c r="DL112" s="40" t="str">
        <f>IF(OR(FB112=$FB$1,FB112=$FB$7,EZ112&gt;0),ES3.1,"")</f>
        <v/>
      </c>
      <c r="DM112" s="6" t="str">
        <f>IF(OR(FB112=$FB$1,FB112=$FB$2,FB112=$FB$7,FB112=$FB$8,EZ112&gt;0),ES3.2,"")</f>
        <v/>
      </c>
      <c r="DN112" s="6" t="str">
        <f>IF(OR(EZ112&gt;0,FF112=$FF$1,FF112=$FF$2,FF112=$FF$7,FF112=$FF$8,GA112=$GA$1,GA112=$GA$2,GA112=$GA$5,GA112=$GA$6),ES3.3,"")</f>
        <v/>
      </c>
      <c r="DO112" s="6" t="str">
        <f>IF(OR(EZ112&gt;0,FG112=$FG$1,FG112=$FG$2,FG112=$FG$7,FG112=$FG$8,GB112=$GB$1,GB112=$GB$2,GB112=$GB$5,GB112=$GB$6),ES3.4,"")</f>
        <v/>
      </c>
      <c r="DP112" s="6" t="str">
        <f>IF(OR(EY112=$EY$1,EY112=$EY$8,EZ112&gt;0),ES3.5,"")</f>
        <v/>
      </c>
      <c r="DQ112" s="6" t="str">
        <f>IF(OR(EZ112&gt;0,FC112=$FC$1,FC112=$FC$5),ES3.6,"")</f>
        <v/>
      </c>
      <c r="DR112" s="6" t="str">
        <f>IF(OR(GD112=$GD$1,GD112=$GD$4,EZ112&gt;0),ES3.7,"")</f>
        <v/>
      </c>
      <c r="DS112" s="6" t="str">
        <f>IF(OR(EZ112&gt;0,FF112=$FF$2,FF112=$FF$8,FE112=$FE$2,FE112=$FE$8,FI112=$FI$2,FI112=$FI$8,FG112=$FG$2,FG112=$FG$8),ES3.8,"")</f>
        <v/>
      </c>
      <c r="DT112" s="6" t="str">
        <f>IF(OR(EZ112&gt;0),ES3.9,"")</f>
        <v/>
      </c>
      <c r="DU112" s="40" t="str">
        <f>IF(OR(FB112=$FB$1,FB112=$FB$7,EZ112&gt;0),ES4.1,"")</f>
        <v/>
      </c>
      <c r="DV112" s="6" t="str">
        <f>IF(OR(EZ112&gt;0,GA112=$GA$2,GA112=$GA$6),ES4.2,"")</f>
        <v/>
      </c>
      <c r="DW112" s="6" t="str">
        <f>IF(OR(EZ112&gt;0,GB112=$GB$2,GB112=$GB$6),ES4.3,"")</f>
        <v/>
      </c>
      <c r="DX112" s="6" t="str">
        <f>IF(OR(GE112=$GE$1,GE112=$GE$2,GE112=$GE$7,GE112=$GE$8),ES4.4,"")</f>
        <v/>
      </c>
      <c r="DY112" s="6" t="str">
        <f>IF(OR(EZ112&gt;0,FF112=$FF$2,FF112=$FF$8,FE112=$FE$2,FE112=$FE$8,FI112=$FI$2,FI112=$FI$8,FG112=$FG$2,FG112=$FG$8),ES4.5,"")</f>
        <v/>
      </c>
      <c r="DZ112" s="6" t="str">
        <f>IF(OR(EZ112&gt;0,FG112=$FG$1,FG112=$FG$2,FG112=$FG$7,FG112=$FG$8),ES4.6,"")</f>
        <v/>
      </c>
      <c r="EA112" s="6" t="str">
        <f>IF(OR(FE112=$FE$1,FE112=$FE$2,FE112=$FE$7,FE112=$FE$8),ES4.7,"")</f>
        <v/>
      </c>
      <c r="EB112" s="6" t="str">
        <f>IF(OR(FM112=$FM$1,FM112=$FM$4,EZ112&gt;0),ES4.8,"")</f>
        <v/>
      </c>
      <c r="EC112" s="6" t="str">
        <f>IF(OR(GF112=$GF$2,GF112=$GF$8),ES4.9,"")</f>
        <v/>
      </c>
      <c r="ED112" s="6" t="str">
        <f>IF(OR(EO112=$EO$1,EO112=$EO$3),ES4.10,"")</f>
        <v/>
      </c>
      <c r="EE112" s="40" t="str">
        <f>IF(OR(AND(FZ112&gt;0,EY112=$EY$1), AND(FZ112&gt;0,EY112=$EY$8)),ES5.1,"")</f>
        <v/>
      </c>
      <c r="EF112" s="6" t="str">
        <f>IF(OR(GE112=$GE$1,GE112=$GE$3,GE112=$GE$7,GE112=$GE$9),ES5.2,"")</f>
        <v/>
      </c>
      <c r="EG112" s="6" t="str">
        <f>IF(OR(EZ112&gt;0,FF112=$FF$2,FF112=$FF$8,FE112=$FE$2,FE112=$FE$8,FI112=$FI$2,FI112=$FI$8,FG112=$FG$2,FG112=$FG$8),ES5.3,"")</f>
        <v/>
      </c>
      <c r="EH112" s="6" t="str">
        <f>IF(OR(FG112=$FG$2,FG112=$FG$8),ES5.4,"")</f>
        <v/>
      </c>
      <c r="EI112" s="6" t="str">
        <f>IF(OR(FI112=$FI$1,FI112=$FI$2,FI112=$FI$7,FI112=$FI$8,FY112&gt;0),ES5.5,"")</f>
        <v/>
      </c>
      <c r="EJ112" s="6" t="str">
        <f>IF(OR(GC112=$GC$1,GC112=$GC$3),ES5.6,"")</f>
        <v/>
      </c>
      <c r="EK112" s="38">
        <f>IF(OR(GF112="",GF112=$GF$3,GF112=$GF$4,GF112=$GF$5,GF112=$GF$6),ES5.7,"")</f>
        <v>0.1</v>
      </c>
      <c r="EL112" s="104" t="str">
        <f>IF(E112&lt;2010,"N/A",IF(COUNTIF(DH112:EK112,"&lt;1")=30,"5",IF(COUNTIF(DH112:ED112,"&lt;1")=23,"4",IF(COUNTIF(DH112:DT112,"&lt;1")=13,"3",IF(COUNTIF(DH112:DK112,"&lt;1")=4,"2","1")))))</f>
        <v>1</v>
      </c>
      <c r="EM112" s="129">
        <f>IF(EL112="N/A","N/A",IF(EL112="1",SUM(DH112:DK112)+1,IF(EL112="2",SUM(DL112:DT112)+2,IF(EL112="3",SUM(DU112:ED112)+3,IF(EL112="4",SUM(EE112:EK112)+4,5)))))</f>
        <v>1</v>
      </c>
      <c r="EN112" s="1"/>
      <c r="EO112" s="43"/>
      <c r="EP112" s="1"/>
      <c r="EQ112" s="1"/>
      <c r="ER112" s="43"/>
      <c r="ES112" s="1" t="s">
        <v>32</v>
      </c>
      <c r="ET112" s="1"/>
      <c r="EV112" s="44" t="s">
        <v>1</v>
      </c>
      <c r="FC112" s="44"/>
      <c r="FE112" s="1"/>
      <c r="FI112" s="44"/>
      <c r="FK112" s="1"/>
      <c r="FL112" s="1"/>
      <c r="FM112" s="1"/>
      <c r="FN112" s="1"/>
      <c r="FO112" s="1"/>
      <c r="FT112" s="1"/>
      <c r="FU112" s="1"/>
      <c r="FX112" s="44"/>
      <c r="FY112" s="1"/>
      <c r="FZ112" s="44"/>
      <c r="GA112" s="43"/>
      <c r="GB112" s="1"/>
      <c r="GC112" s="44"/>
      <c r="GF112" s="45"/>
      <c r="GG112" s="74"/>
      <c r="GH112" s="42">
        <f>COUNTIF(EO112:GF112,"*")</f>
        <v>2</v>
      </c>
    </row>
    <row r="113" spans="1:190" s="42" customFormat="1" x14ac:dyDescent="0.25">
      <c r="A113" s="42" t="str">
        <f>VLOOKUP(C113,Sheet1!$A$1:$B$65,2,)</f>
        <v>HS</v>
      </c>
      <c r="B113" s="46" t="s">
        <v>400</v>
      </c>
      <c r="C113" s="47" t="s">
        <v>239</v>
      </c>
      <c r="D113" s="47"/>
      <c r="E113" s="61">
        <v>2013</v>
      </c>
      <c r="F113" s="5" t="str">
        <f>IF(OR(ER113=$ER$1,ER113=$ER$2,ER113=$ER$3,ER113=$ER$6,ER113=$ER$7,ES113&gt;0,EW113&gt;0,EY113&gt;0,EU113&gt;0,EZ113&gt;0,FD113&gt;0,FF113&gt;0,FG113&gt;0,FI113&gt;0,FE113&gt;0),SM_2.1,"")</f>
        <v/>
      </c>
      <c r="G113" s="5" t="str">
        <f>IF(OR(EO113=$EO$4,EQ113&gt;0,ER113=$ER$1, ER113=$ER$2,ER113=$ER$3,ER113=$ER$4,ES113&gt;0,EV113&gt;0,EZ113&gt;0,FD113&gt;0,FF113&gt;0,FG113&gt;0,FI113&gt;0,FE113&gt;0),SM_2.2,"")</f>
        <v/>
      </c>
      <c r="H113" s="6" t="str">
        <f>IF(OR(EO113&gt;0,EP113&gt;0,EQ113&gt;0,ER113=$ER$1,ER113=$ER$2,ER113=$ER$3,ER113=$ER$4,ER113=$ER$6,ER113=$ER$7,ES113&gt;0,ET113&gt;0,EV113&gt;0,EZ113&gt;0,FD113&gt;0,FF113&gt;0,FG113&gt;0,FI113&gt;0,FE113&gt;0),SM_2.3,"")</f>
        <v/>
      </c>
      <c r="I113" s="38" t="str">
        <f>IF(OR(ER113=$ER$1,ER113=$ER$2,ER113=$ER$3,ER113=$ER$6,ER113=$ER$7,ES113&gt;0,EW113=$EW$2,EW113=$EW$3,EW113=$EW$4,EY113&gt;0,EU113&gt;0,EZ113&gt;0,FD113&gt;0,FF113&gt;0,FG113&gt;0,FI113&gt;0,FE113&gt;0),SM_2.4,"")</f>
        <v/>
      </c>
      <c r="J113" s="6" t="str">
        <f>IF(OR(ER113=$ER$3,EW113=$EW$2,EW113=$EW$3,EW113=$EW$4,EY113&gt;0,EU113&gt;0,EZ113&gt;0,FD113&gt;0,FF113&gt;0,FG113&gt;0,FI113&gt;0,FE113&gt;0),SM_3.1,"")</f>
        <v/>
      </c>
      <c r="K113" s="6" t="str">
        <f>IF(OR(EZ113&gt;0,FD113&gt;0,FF113&gt;0,FG113&gt;0,FI113&gt;0,FE113&gt;0),SM_3.2,"")</f>
        <v/>
      </c>
      <c r="L113" s="38" t="str">
        <f>IF(OR(ER113=$ER$1,ER113=$ER$3,ER113=$ER$6,ER113=$ER$7,EV113&gt;0,EW113=$EW$2,EW113=$EW$3,EW113=$EW$4,EY113&gt;0,EU113&gt;0,EZ113&gt;0,FD113&gt;0,FF113&gt;0,FG113&gt;0,FI113&gt;0,FE113&gt;0),SM_3.3,"")</f>
        <v/>
      </c>
      <c r="M113" s="6" t="str">
        <f>IF(OR(ES113&gt;0,EU113&gt;1),SM_4.1,"")</f>
        <v/>
      </c>
      <c r="N113" s="6" t="str">
        <f>IF(OR(EZ113&gt;0,FD113=$FD$2,FF113=$FF$2,FF113=$FF$4,FF113=$FF$6,FF113=$FF$8,FG113&gt;0,FI113&gt;0,FE113&gt;0),SM_4.2,"")</f>
        <v/>
      </c>
      <c r="O113" s="6" t="str">
        <f>IF(OR(EZ113&gt;0,FD113=$FD$2,FE113=$FE$2,FE113=$FE$4,FE113=$FE$6,FE113=$FE$8,FF113=$FF$2,FF113=$FF$4,FF113=$FF$6,FF113=$FF$8,FG113=$FG$2,FG113=$FG$4,FG113=$FG$6,FG113=$FG$8,FI113=$FI$2,FI113=$FI$4,FI113=$FI$6,FI113=$FI$8),SM_4.3,"")</f>
        <v/>
      </c>
      <c r="P113" s="6" t="str">
        <f>IF(OR(FD113&gt;0,FI113&gt;0),SM_4.4,"")</f>
        <v/>
      </c>
      <c r="Q113" s="38" t="str">
        <f>IF(OR(FQ113=$FQ$2,FQ113=$FQ$1),SM_4.5,"")</f>
        <v/>
      </c>
      <c r="R113" s="6" t="str">
        <f>IF(OR(ET113&gt;0),SM_5.1,"")</f>
        <v/>
      </c>
      <c r="S113" s="6" t="str">
        <f>IF(OR(FB113&gt;0),SM_5.2,"")</f>
        <v/>
      </c>
      <c r="T113" s="6" t="str">
        <f>IF(OR(FR113=$FR$1,FR113=$FR$2),SM_5.3,"")</f>
        <v/>
      </c>
      <c r="U113" s="38" t="str">
        <f>IF(OR(FY113&gt;0),SM_5.4,"")</f>
        <v/>
      </c>
      <c r="V113" s="94" t="str">
        <f>IF(COUNTIF(F113:U113,"&lt;1")=16,"5",IF(COUNTIF(F113:Q113,"&lt;1")=12,"4",IF(COUNTIF(F113:L113,"&lt;1")=7,"3",IF(COUNTIF(F113:I113,"&lt;1")=4,"2","1"))))</f>
        <v>1</v>
      </c>
      <c r="W113" s="129">
        <f>IF(V113="1",SUM(F113:I113)+1,IF(V113="2",SUM(J113:L113)+2,IF(V113="3",SUM(M113:Q113)+3,IF(V113="4",SUM(R113:U113)+4,5))))</f>
        <v>1</v>
      </c>
      <c r="X113" s="5" t="str">
        <f>IF(OR(EO113&gt;0,EP113&gt;0,EQ113&gt;0,ER113=$ER$1,ER113=$ER$2,ER113=$ER$3,ER113=$ER$4,ER113=$ER$6,ER113=$ER$7,ER113=$ER$8,ES113&gt;0,ET113&gt;0,EV113&gt;0,EZ113&gt;0,FD113&gt;0,FF113&gt;0,FG113&gt;0,FI113&gt;0,FE113&gt;0),SS_2.1,"")</f>
        <v/>
      </c>
      <c r="Y113" s="5" t="str">
        <f>IF(OR(EO113=$EO$1,ER113=$ER$1,ER113=$ER$6,ER113=$ER$7,ER113=$ER$8,FJ113&gt;0),SS_2.2,"")</f>
        <v/>
      </c>
      <c r="Z113" s="38" t="str">
        <f>IF(OR(FJ113&gt;0,FO113&gt;0),SS_2.3,"")</f>
        <v/>
      </c>
      <c r="AA113" s="5" t="str">
        <f>IF(OR(FN113&gt;0,FJ113=$FJ$2,FJ113=$FJ$3),SS_3.1,"")</f>
        <v/>
      </c>
      <c r="AB113" s="6" t="str">
        <f>IF(OR(FK113&gt;0),SS_3.2,"")</f>
        <v/>
      </c>
      <c r="AC113" s="38" t="str">
        <f>IF(OR(ES113&gt;0,ER113=$ER$1,ER113=$ER$4,ER113=$ER$8,FL113&gt;0),SS_3.3,"")</f>
        <v/>
      </c>
      <c r="AD113" s="6" t="str">
        <f>IF(AND(FK113&gt;0,FJ113=$FJ$2,FJ113=$FJ$3),SS_4.1,"")</f>
        <v/>
      </c>
      <c r="AE113" s="6" t="str">
        <f>IF(OR(FJ113=$FJ$2,FJ113=$FJ$3,EZ113&gt;0,FN113&gt;0),SS_4.2,"")</f>
        <v/>
      </c>
      <c r="AF113" s="6" t="str">
        <f>IF(OR(EU113&gt;0,EW113=$EW$2,EW113=$EW$3,EW113=$EW$4,EY113&gt;0,EZ113&gt;0),SS_4.3,"")</f>
        <v/>
      </c>
      <c r="AG113" s="6" t="str">
        <f>IF(OR(FJ113=$FJ$3,FQ113&gt;0,EZ113&gt;0),SS_4.4,"")</f>
        <v/>
      </c>
      <c r="AH113" s="6" t="str">
        <f>IF(OR(FE113&gt;0,FF113&gt;0,FG113&gt;0,FD113&gt;0,EZ113&gt;0,FI113&gt;0),SS_4.5,"")</f>
        <v/>
      </c>
      <c r="AI113" s="38" t="str">
        <f>IF(OR(EV113&gt;0,FZ113&gt;0,FH113&gt;0,FD113&gt;0,FI113&gt;0),SS_4.6,"")</f>
        <v/>
      </c>
      <c r="AJ113" s="5" t="str">
        <f>IF(OR(FK113=$FK$3,FZ113=$FZ$1),SS_5.1,"")</f>
        <v/>
      </c>
      <c r="AK113" s="6" t="str">
        <f>IF(OR(FZ113=$FZ$1,FZ113=$FZ$2,FZ113=$FZ$4,FZ113=$FZ$5,FZ113=$FZ$7),SS_5.2,"")</f>
        <v/>
      </c>
      <c r="AL113" s="6" t="str">
        <f>IF(OR(FZ113=$FZ$4,FY113&gt;0,ER113=$ER$8),SS_5.3,"")</f>
        <v/>
      </c>
      <c r="AM113" s="6" t="str">
        <f>IF(FP113&gt;0,SS_5.4,"")</f>
        <v/>
      </c>
      <c r="AN113" s="94" t="str">
        <f>IF(COUNTIF(X113:AM113,"&lt;1")=16,"5",IF(COUNTIF(X113:AI113,"&lt;1")=12,"4",IF(COUNTIF(X113:AC113,"&lt;1")=6,"3",IF(COUNTIF(X113:Z113,"&lt;1")=3,"2","1"))))</f>
        <v>1</v>
      </c>
      <c r="AO113" s="129">
        <f>IF(AN113="1",SUM(X113:Z113)+1,IF(AN113="2",SUM(AA113:AC113)+2,IF(AN113="3",SUM(AD113:AI113)+3,IF(AN113="4",SUM(AJ113:AM113)+4,5))))</f>
        <v>1</v>
      </c>
      <c r="AP113" s="5" t="str">
        <f>IF(OR(ES113&gt;0,ER113=$ER$1,EO113&gt;0,EP113&gt;0,EQ113&gt;0,EU113&gt;0,EV113&gt;0,FV113&gt;0,FD113&gt;0),CM2.1,"")</f>
        <v/>
      </c>
      <c r="AQ113" s="6" t="str">
        <f>IF(OR(ES113&gt;0,ER113=$ER$1,ER113=$ER$5,ER113=$ER$3,ER113=$ER$8,ER113=$ER$9,FS113=$FS$3,FS113=$FS$4),CM2.2,"")</f>
        <v/>
      </c>
      <c r="AR113" s="6" t="str">
        <f>IF(OR(ES113&gt;0,ER113&gt;0,FV113&gt;0),CM2.3,"")</f>
        <v/>
      </c>
      <c r="AS113" s="38" t="str">
        <f>IF(OR(ES113&gt;0,ER113=$ER$1,ER113=$ER$3,ER113=$ER$8,ER113=$ER$9,FT113&gt;0),CM2.4,"")</f>
        <v/>
      </c>
      <c r="AT113" s="6" t="str">
        <f>IF(OR(FS113&gt;0),CM3.1,"")</f>
        <v/>
      </c>
      <c r="AU113" s="6" t="str">
        <f>IF(ER113=$ER$9,CM3.2,"")</f>
        <v/>
      </c>
      <c r="AV113" s="6" t="str">
        <f>IF(OR(FS113=$FS$3,FS113=$FS$4),CM3.3,"")</f>
        <v/>
      </c>
      <c r="AW113" s="6" t="str">
        <f>IF(OR(FQ113=$FQ$1,FQ113=$FQ$4,FR113=$FR$1,FR113=$FR$4),CM3.4,"")</f>
        <v/>
      </c>
      <c r="AX113" s="38" t="str">
        <f>IF(OR(FZ113=$FZ$1,FZ113=$FZ$2,FT113=$FT$3,FT113=$FT$2),CM3.5,"")</f>
        <v/>
      </c>
      <c r="AY113" s="6" t="str">
        <f>IF(OR(FS113&gt;0),CM4.1,"")</f>
        <v/>
      </c>
      <c r="AZ113" s="6" t="str">
        <f>IF(OR(FV113=$FV$2),CM4.2,"")</f>
        <v/>
      </c>
      <c r="BA113" s="38" t="str">
        <f>IF(OR(FZ113&gt;0,FT113=$FT$3),CM4.3,"")</f>
        <v/>
      </c>
      <c r="BB113" s="6" t="str">
        <f>IF(OR(FT113=$FT$3,FV113=$FV$3),CM5.1,"")</f>
        <v/>
      </c>
      <c r="BC113" s="6" t="str">
        <f>IF(OR(AND(FX113&gt;0,FQ113=$FQ$4), AND(FX113&gt;0,FQ113=$FQ$1)),CM5.2,"")</f>
        <v/>
      </c>
      <c r="BD113" s="6" t="str">
        <f>IF(OR(FZ113&gt;0),CM5.3,"")</f>
        <v/>
      </c>
      <c r="BE113" s="38" t="str">
        <f>IF(FU113=$FU$2,CM5.4,"")</f>
        <v/>
      </c>
      <c r="BF113" s="94" t="str">
        <f>IF(COUNTIF(AP113:BE113,"&lt;1")=16,"5",IF(COUNTIF(AP113:BA113,"&lt;1")=12,"4",IF(COUNTIF(AP113:AX113,"&lt;1")=9,"3",IF(COUNTIF(AP113:AS113,"&lt;1")=4,"2","1"))))</f>
        <v>1</v>
      </c>
      <c r="BG113" s="129">
        <f>IF(BF113="1",SUM(AP113:AS113)+1,IF(BF113="2",SUM(AT113:AX113)+2,IF(BF113="3",SUM(AY113:BA113)+3,IF(BF113="4",SUM(BB113:BE113)+4,5))))</f>
        <v>1</v>
      </c>
      <c r="BH113" s="5" t="str">
        <f>IF(OR(ER113=$ER$1,ER113=$ER$6,ER113=$ER$7,ER113=$ER$9,ES113&gt;0,EX113&gt;0,FD113&gt;0,FZ113&gt;0,EW113&gt;0,EY113&gt;0,EZ113&gt;0,EV113&gt;0,EU113&gt;0,FE113&gt;0,FF113&gt;0,FG113&gt;0,FI113&gt;0),SRM2.1,"")</f>
        <v/>
      </c>
      <c r="BI113" s="5" t="str">
        <f>IF(OR(FD113&gt;0,FZ113&gt;0,ER113=$ER$7,EW113&gt;0,EX113&gt;0,EY113&gt;0,EZ113&gt;0,FE113&gt;0,FF113&gt;0,FG113&gt;0,FI113&gt;0),SRM2.2,"")</f>
        <v/>
      </c>
      <c r="BJ113" s="6" t="str">
        <f>IF(OR(FX113&gt;0,FZ113&gt;0),SRM2.3,"")</f>
        <v/>
      </c>
      <c r="BK113" s="6" t="str">
        <f>IF(OR(FF113&gt;0,FD113&gt;0,FE113&gt;0,FZ113&gt;0,FG113&gt;0,FI113&gt;0),SRM2.4,"")</f>
        <v/>
      </c>
      <c r="BL113" s="39" t="str">
        <f>IF(OR(FD113&gt;0,FZ113&gt;0,ER113=$ER$7,FE113&gt;0,FF113&gt;0,FG113&gt;0,FI113&gt;0,FP113&gt;0),SRM3.1,"")</f>
        <v/>
      </c>
      <c r="BM113" s="6" t="str">
        <f>IF(OR(FD113&gt;0,FZ113&gt;0,ER113=$ER$7,EW113=$EW$2,EW113=$EW$3,EW113=$EW$4,EX113&gt;0,EY113&gt;0,EZ113&gt;0,FE113&gt;0,FF113&gt;0,FG113&gt;0,FI113&gt;0),SRM3.2,"")</f>
        <v/>
      </c>
      <c r="BN113" s="6" t="str">
        <f>IF(OR(FP113&gt;0,FZ113&gt;0),SRM3.3,"")</f>
        <v/>
      </c>
      <c r="BO113" s="40" t="str">
        <f>IF(OR(FZ113&gt;1),SRM4.1,"")</f>
        <v/>
      </c>
      <c r="BP113" s="6" t="str">
        <f>IF(OR(ER113=$ER$8,ER113=$ER$9,EV113&gt;0,FQ113&gt;0,FR113&gt;0),SRM4.2,"")</f>
        <v/>
      </c>
      <c r="BQ113" s="6" t="str">
        <f>IF(OR(FW113&gt;0),SRM4.3,"")</f>
        <v/>
      </c>
      <c r="BR113" s="40" t="str">
        <f>IF(OR(GD113&gt;0,GE113&gt;0),SRM5.1,"")</f>
        <v/>
      </c>
      <c r="BS113" s="6" t="str">
        <f>IF(OR(ER113=$ER$8,ER113=$ER$9,FZ113&gt;0),SRM5.2,"")</f>
        <v/>
      </c>
      <c r="BT113" s="6" t="str">
        <f>IF(OR(ER113=$ER$8,ER113=$ER$9,FY113&gt;0,FZ113&gt;0),SRM5.3,"")</f>
        <v/>
      </c>
      <c r="BU113" s="94" t="str">
        <f>IF(COUNTIF(BH113:BT113,"&lt;1")=13,"5",IF(COUNTIF(BH113:BQ113,"&lt;1")=10,"4",IF(COUNTIF(BH113:BN113,"&lt;1")=7,"3",IF(COUNTIF(BH113:BK113,"&lt;1")=4,"2","1"))))</f>
        <v>1</v>
      </c>
      <c r="BV113" s="129">
        <f>IF(BU113="1",SUM(BH113:BK113)+1,IF(BU113="2",SUM(BL113:BN113)+2,IF(BU113="3",SUM(BO113:BQ113)+3,IF(BU113="4",SUM(BR113:BT113)+4,5))))</f>
        <v>1</v>
      </c>
      <c r="BW113" s="41" t="str">
        <f>IF(OR(EY113=$EY$1,EY113=$EY$4,EY113=$EY$5,EY113=$EY$6,EY113=$EY$7,EZ113&gt;0,FF113=$FF$1,FF113=$FF$2,FF113=$FF$5,FF113=$FF$6,FG113=$FG$1,FG113=$FG$2,FG113=$FG$5,FG113=$FG$6),LHR2.1,"")</f>
        <v/>
      </c>
      <c r="BX113" s="6" t="str">
        <f>IF(OR(FB113=$FB$1,FB113=$FB$2,FB113=$FB$5,FB113=$FB$6,EZ113&gt;0),LHR2.2,"")</f>
        <v/>
      </c>
      <c r="BY113" s="6" t="str">
        <f>IF(OR(EY113=$EY$1,EY113=$EY$4,EY113=$EY$5,EY113=$EY$6,EY113=$EY$7,EZ113&gt;0,FF113=$FF$1,FF113=$FF$2,FF113=$FF$5,FF113=$FF$6,FG113=$FG$1,FG113=$FG$2,FG113=$FG$5,FG113=$FG$6),LHR2.3,"")</f>
        <v/>
      </c>
      <c r="BZ113" s="6" t="str">
        <f>IF(OR(EY113=$EY$1,EY113=$EY$4,EY113=$EY$5,EY113=$EY$6,EY113=$EY$7,EZ113&gt;0,FF113=$FF$1,FF113=$FF$2,FF113=$FF$5,FF113=$FF$6,FG113=$FG$1,FG113=$FG$2,FG113=$FG$5,FG113=$FG$6),LHR2.4,"")</f>
        <v/>
      </c>
      <c r="CA113" s="40" t="str">
        <f>IF(OR(EY113=$EY$1,EY113=$EY$5,EY113=$EY$6,EY113=$EY$7,EZ113&gt;0,FF113=$FF$1,FF113=$FF$2,FF113=$FF$5,FF113=$FF$6,FG113=$FG$1,FG113=$FG$2,FG113=$FG$5,FG113=$FG$6),LHR3.1,"")</f>
        <v/>
      </c>
      <c r="CB113" s="6" t="str">
        <f>IF(OR(FB113=$FB$1,FB113=$FB$5,EZ113&gt;0),LHR3.2,"")</f>
        <v/>
      </c>
      <c r="CC113" s="6" t="str">
        <f>IF(OR(FB113=$FB$1,FB113=$FB$2,FB113=$FB$5,FB113=$FB$6,EZ113&gt;0),LHR3.3,"")</f>
        <v/>
      </c>
      <c r="CD113" s="6" t="str">
        <f>IF(OR(EZ113&gt;0,GA113=$GA$1,FF113=$FF$5,FF113=$FF$6,FF113=$FF$1,FF113=$FF$2,GA113=$GA$2,GA113=$GA$3,GA113=$GA$4),LHR3.4,"")</f>
        <v/>
      </c>
      <c r="CE113" s="6" t="str">
        <f>IF(OR(EZ113&gt;0,GB113=$GB$1,FG113=$FG$5,FG113=$FG$6,FG113=$FG$1,FG113=$FG$2,GB113=$GB$2,GB113=$GB$3,GB113=$GB$4),LHR3.5,"")</f>
        <v/>
      </c>
      <c r="CF113" s="6" t="str">
        <f>IF(OR(EY113=$EY$1,EY113=$EY$4,EY113=$EY$5,EY113=$EY$6,EY113=$EY$7,EZ113&gt;0),LHR3.6,"")</f>
        <v/>
      </c>
      <c r="CG113" s="6" t="str">
        <f>IF(OR(EZ113&gt;0,FC113=$FC$1,FC113=$FC$2,FC113=$FC$3,FC113=$FC$4),LHR3.7,"")</f>
        <v/>
      </c>
      <c r="CH113" s="6" t="str">
        <f>IF(OR(GD113=$GD$1,GD113=$GD$3,EZ113&gt;0),LHR3.8,"")</f>
        <v/>
      </c>
      <c r="CI113" s="6" t="str">
        <f>IF(OR(EZ113&gt;0,FF113=$FF$2,FF113=$FF$6,FE113=$FE$2,FE113=$FE$6,FI113=$FI$2,FI113=$FI$6,FG113=$FG$2,FG113=$FG$6),LHR3.9,"")</f>
        <v/>
      </c>
      <c r="CJ113" s="6" t="str">
        <f>IF(OR(EZ113&gt;0,FA113&gt;0),LHR3.10,"")</f>
        <v/>
      </c>
      <c r="CK113" s="40" t="str">
        <f>IF(OR(EY113=$EY$1,EY113=$EY$6,EY113=$EY$7,EZ113&gt;0,FF113=$FF$1,FF113=$FF$2,FF113=$FF$5,FF113=$FF$6,FG113=$FG$1,FG113=$FG$2,FG113=$FG$5,FG113=$FG$6),LHR4.1,"")</f>
        <v/>
      </c>
      <c r="CL113" s="6" t="str">
        <f>IF(OR(FB113=$FB$1,FB113=$FB$5,EZ113&gt;0),LHR4.2,"")</f>
        <v/>
      </c>
      <c r="CM113" s="6" t="str">
        <f>IF(OR(EZ113&gt;0,GA113=$GA$2,GA113=$GA$4),LHR4.3,"")</f>
        <v/>
      </c>
      <c r="CN113" s="6" t="str">
        <f>IF(OR(EZ113&gt;0,GB113=$GB$2,GB113=$GB$4),LHR4.4,"")</f>
        <v/>
      </c>
      <c r="CO113" s="6" t="str">
        <f>IF(OR(EZ113&gt;0,FC113=$FC$1,FC113=$FC$3,FC113=$FC$4),LHR4.5,"")</f>
        <v/>
      </c>
      <c r="CP113" s="6" t="str">
        <f>IF(OR(GE113=$GE$1,GE113=$GE$2,GE113=$GE$4,GE113=$GE$5),LHR4.6,"")</f>
        <v/>
      </c>
      <c r="CQ113" s="6" t="str">
        <f>IF(OR(EZ113&gt;0,FF113=$FF$2,FF113=$FF$6,FE113=$FE$2,FE113=$FE$6,FI113=$FI$2,FI113=$FI$6,FG113=$FG$2,FG113=$FG$6),LHR4.7,"")</f>
        <v/>
      </c>
      <c r="CR113" s="6" t="str">
        <f>IF(OR(EZ113&gt;0,FG113=$FG$1,FG113=$FG$2,FG113=$FG$5,FG113=$FG$6),LHR4.8,"")</f>
        <v/>
      </c>
      <c r="CS113" s="6" t="str">
        <f>IF(OR(FE113=$FE$1,FE113=$FE$2,FE113=$FE$5,FE113=$FE$6),LHR4.9,"")</f>
        <v/>
      </c>
      <c r="CT113" s="6" t="str">
        <f>IF(OR(FM113=$FM$1,FM113=$FM$3,EZ113&gt;0),LHR4.10,"")</f>
        <v/>
      </c>
      <c r="CU113" s="6" t="str">
        <f>IF(OR(GF113=$GF$2,GF113=$GF$6),LHR4.11,"")</f>
        <v/>
      </c>
      <c r="CV113" s="6" t="str">
        <f>IF(OR(EO113=$EO$1,EO113=$EO$3),LHR4.12,"")</f>
        <v/>
      </c>
      <c r="CW113" s="40" t="str">
        <f>IF(OR(EY113=$EY$1,EY113=$EY$7,EZ113&gt;0,FF113=$FF$1,FF113=$FF$2,FF113=$FF$5,FF113=$FF$6,FG113=$FG$1,FG113=$FG$2,FG113=$FG$5,FG113=$FG$6),LHR5.1,"")</f>
        <v/>
      </c>
      <c r="CX113" s="6" t="str">
        <f>IF(AND(FZ113&gt;0,OR(EY113=$EY$1,EY113=$EY$4,EY113=$EY$5,EY113=$EY$6,EY113=$EY$7)),LHR5.2,"")</f>
        <v/>
      </c>
      <c r="CY113" s="6" t="str">
        <f>IF(OR(EZ113&gt;0,FC113=$FC$1,FC113=$FC$4),LHR5.3,"")</f>
        <v/>
      </c>
      <c r="CZ113" s="6" t="str">
        <f>IF(OR(GE113=$GE$1,GE113=$GE$3,GE113=$GE$4,GE113=$GE$6),LHR5.4,"")</f>
        <v/>
      </c>
      <c r="DA113" s="6" t="str">
        <f>IF(OR(EZ113&gt;0,FF113=$FF$2,FF113=$FF$6,FE113=$FE$2,FE113=$FE$6,FI113=$FI$2,FI113=$FI$6,FG113=$FG$2,FG113=$FG$6),LHR5.5,"")</f>
        <v/>
      </c>
      <c r="DB113" s="6" t="str">
        <f>IF(OR(FG113=$FG$2,FG113=$FG$6),LHR5.6,"")</f>
        <v/>
      </c>
      <c r="DC113" s="6" t="str">
        <f>IF(OR(FI113=$FI$1,FI113=$FI$2,FI113=$FI$5,FI113=$FI$6,FY113&gt;0),LHR5.7,"")</f>
        <v/>
      </c>
      <c r="DD113" s="6" t="str">
        <f>IF(OR(GC113=$GC$1,GC113=$GC$2),LHR5.8,"")</f>
        <v/>
      </c>
      <c r="DE113" s="38">
        <f>IF(OR(GF113="",GF113=$GF$3,GF113=$GF$4,GF113=$GF$7,GF113=$GF$8),LHR5.9,"")</f>
        <v>0.05</v>
      </c>
      <c r="DF113" s="7" t="str">
        <f>IF(E113&lt;2009,"N/A",IF(COUNTIF(BW113:DE113,"&lt;1")=35,"5",IF(COUNTIF(BW113:CV113,"&lt;1")=26,"4",IF(COUNTIF(BW113:CJ113,"&lt;1")=14,"3",IF(COUNTIF(BW113:BZ113,"&lt;1")=4,"2","1")))))</f>
        <v>1</v>
      </c>
      <c r="DG113" s="129">
        <f>IF(DF113="N/A","N/A",IF(DF113="1",SUM(BW113:BZ113)+1,IF(DF113="2",SUM(CA113:CJ113)+2,IF(DF113="3",SUM(CK113:CV113)+3,IF(DF113="4",SUM(CW113:DE113)+4,5)))))</f>
        <v>1</v>
      </c>
      <c r="DH113" s="41" t="str">
        <f>IF(OR(EY113=$EY$1,EY113=$EY$8,EZ113&gt;0,FF113=$FF$1,FF113=$FF$2,FF113=$FF$7,FF113=$FF$8,FG113=$FG$1,FG113=$FG$2,FG113=$FG$7,FG113=$FG$8),ES2.1,"")</f>
        <v/>
      </c>
      <c r="DI113" s="6" t="str">
        <f>IF(OR(FB113=$FB$1,FB113=$FB$2,FB113=$FB$7,FB113=$FB$8,EZ113&gt;0),ES2.2,"")</f>
        <v/>
      </c>
      <c r="DJ113" s="6" t="str">
        <f>IF(OR(EY113=$EY$1,EY113=$EY$8,EZ113&gt;0,FF113=$FF$1,FF113=$FF$2,FF113=$FF$7,FF113=$FF$8,FG113=$FG$1,FG113=$FG$2,FG113=$FG$7,FG113=$FG$8),ES2.3,"")</f>
        <v/>
      </c>
      <c r="DK113" s="6" t="str">
        <f>IF(OR(EY113=$EY$1,EY113=$EY$8,EZ113&gt;0,FF113=$FF$1,FF113=$FF$2,FF113=$FF$7,FF113=$FF$8,FG113=$FG$1,FG113=$FG$2,FG113=$FG$7,FG113=$FG$8),ES2.4,"")</f>
        <v/>
      </c>
      <c r="DL113" s="40" t="str">
        <f>IF(OR(FB113=$FB$1,FB113=$FB$7,EZ113&gt;0),ES3.1,"")</f>
        <v/>
      </c>
      <c r="DM113" s="6" t="str">
        <f>IF(OR(FB113=$FB$1,FB113=$FB$2,FB113=$FB$7,FB113=$FB$8,EZ113&gt;0),ES3.2,"")</f>
        <v/>
      </c>
      <c r="DN113" s="6" t="str">
        <f>IF(OR(EZ113&gt;0,FF113=$FF$1,FF113=$FF$2,FF113=$FF$7,FF113=$FF$8,GA113=$GA$1,GA113=$GA$2,GA113=$GA$5,GA113=$GA$6),ES3.3,"")</f>
        <v/>
      </c>
      <c r="DO113" s="6" t="str">
        <f>IF(OR(EZ113&gt;0,FG113=$FG$1,FG113=$FG$2,FG113=$FG$7,FG113=$FG$8,GB113=$GB$1,GB113=$GB$2,GB113=$GB$5,GB113=$GB$6),ES3.4,"")</f>
        <v/>
      </c>
      <c r="DP113" s="6" t="str">
        <f>IF(OR(EY113=$EY$1,EY113=$EY$8,EZ113&gt;0),ES3.5,"")</f>
        <v/>
      </c>
      <c r="DQ113" s="6" t="str">
        <f>IF(OR(EZ113&gt;0,FC113=$FC$1,FC113=$FC$5),ES3.6,"")</f>
        <v/>
      </c>
      <c r="DR113" s="6" t="str">
        <f>IF(OR(GD113=$GD$1,GD113=$GD$4,EZ113&gt;0),ES3.7,"")</f>
        <v/>
      </c>
      <c r="DS113" s="6" t="str">
        <f>IF(OR(EZ113&gt;0,FF113=$FF$2,FF113=$FF$8,FE113=$FE$2,FE113=$FE$8,FI113=$FI$2,FI113=$FI$8,FG113=$FG$2,FG113=$FG$8),ES3.8,"")</f>
        <v/>
      </c>
      <c r="DT113" s="6" t="str">
        <f>IF(OR(EZ113&gt;0),ES3.9,"")</f>
        <v/>
      </c>
      <c r="DU113" s="40" t="str">
        <f>IF(OR(FB113=$FB$1,FB113=$FB$7,EZ113&gt;0),ES4.1,"")</f>
        <v/>
      </c>
      <c r="DV113" s="6" t="str">
        <f>IF(OR(EZ113&gt;0,GA113=$GA$2,GA113=$GA$6),ES4.2,"")</f>
        <v/>
      </c>
      <c r="DW113" s="6" t="str">
        <f>IF(OR(EZ113&gt;0,GB113=$GB$2,GB113=$GB$6),ES4.3,"")</f>
        <v/>
      </c>
      <c r="DX113" s="6" t="str">
        <f>IF(OR(GE113=$GE$1,GE113=$GE$2,GE113=$GE$7,GE113=$GE$8),ES4.4,"")</f>
        <v/>
      </c>
      <c r="DY113" s="6" t="str">
        <f>IF(OR(EZ113&gt;0,FF113=$FF$2,FF113=$FF$8,FE113=$FE$2,FE113=$FE$8,FI113=$FI$2,FI113=$FI$8,FG113=$FG$2,FG113=$FG$8),ES4.5,"")</f>
        <v/>
      </c>
      <c r="DZ113" s="6" t="str">
        <f>IF(OR(EZ113&gt;0,FG113=$FG$1,FG113=$FG$2,FG113=$FG$7,FG113=$FG$8),ES4.6,"")</f>
        <v/>
      </c>
      <c r="EA113" s="6" t="str">
        <f>IF(OR(FE113=$FE$1,FE113=$FE$2,FE113=$FE$7,FE113=$FE$8),ES4.7,"")</f>
        <v/>
      </c>
      <c r="EB113" s="6" t="str">
        <f>IF(OR(FM113=$FM$1,FM113=$FM$4,EZ113&gt;0),ES4.8,"")</f>
        <v/>
      </c>
      <c r="EC113" s="6" t="str">
        <f>IF(OR(GF113=$GF$2,GF113=$GF$8),ES4.9,"")</f>
        <v/>
      </c>
      <c r="ED113" s="6" t="str">
        <f>IF(OR(EO113=$EO$1,EO113=$EO$3),ES4.10,"")</f>
        <v/>
      </c>
      <c r="EE113" s="40" t="str">
        <f>IF(OR(AND(FZ113&gt;0,EY113=$EY$1), AND(FZ113&gt;0,EY113=$EY$8)),ES5.1,"")</f>
        <v/>
      </c>
      <c r="EF113" s="6" t="str">
        <f>IF(OR(GE113=$GE$1,GE113=$GE$3,GE113=$GE$7,GE113=$GE$9),ES5.2,"")</f>
        <v/>
      </c>
      <c r="EG113" s="6" t="str">
        <f>IF(OR(EZ113&gt;0,FF113=$FF$2,FF113=$FF$8,FE113=$FE$2,FE113=$FE$8,FI113=$FI$2,FI113=$FI$8,FG113=$FG$2,FG113=$FG$8),ES5.3,"")</f>
        <v/>
      </c>
      <c r="EH113" s="6" t="str">
        <f>IF(OR(FG113=$FG$2,FG113=$FG$8),ES5.4,"")</f>
        <v/>
      </c>
      <c r="EI113" s="6" t="str">
        <f>IF(OR(FI113=$FI$1,FI113=$FI$2,FI113=$FI$7,FI113=$FI$8,FY113&gt;0),ES5.5,"")</f>
        <v/>
      </c>
      <c r="EJ113" s="6" t="str">
        <f>IF(OR(GC113=$GC$1,GC113=$GC$3),ES5.6,"")</f>
        <v/>
      </c>
      <c r="EK113" s="38">
        <f>IF(OR(GF113="",GF113=$GF$3,GF113=$GF$4,GF113=$GF$5,GF113=$GF$6),ES5.7,"")</f>
        <v>0.1</v>
      </c>
      <c r="EL113" s="104" t="str">
        <f>IF(E113&lt;2010,"N/A",IF(COUNTIF(DH113:EK113,"&lt;1")=30,"5",IF(COUNTIF(DH113:ED113,"&lt;1")=23,"4",IF(COUNTIF(DH113:DT113,"&lt;1")=13,"3",IF(COUNTIF(DH113:DK113,"&lt;1")=4,"2","1")))))</f>
        <v>1</v>
      </c>
      <c r="EM113" s="129">
        <f>IF(EL113="N/A","N/A",IF(EL113="1",SUM(DH113:DK113)+1,IF(EL113="2",SUM(DL113:DT113)+2,IF(EL113="3",SUM(DU113:ED113)+3,IF(EL113="4",SUM(EE113:EK113)+4,5)))))</f>
        <v>1</v>
      </c>
      <c r="EN113" s="1"/>
      <c r="EO113" s="43"/>
      <c r="EP113" s="1"/>
      <c r="EQ113" s="1"/>
      <c r="ER113" s="43"/>
      <c r="ES113" s="1"/>
      <c r="ET113" s="1"/>
      <c r="EV113" s="44"/>
      <c r="FC113" s="44"/>
      <c r="FE113" s="1"/>
      <c r="FI113" s="44"/>
      <c r="FK113" s="1"/>
      <c r="FL113" s="1"/>
      <c r="FM113" s="1"/>
      <c r="FN113" s="1"/>
      <c r="FO113" s="1"/>
      <c r="FT113" s="1"/>
      <c r="FU113" s="1"/>
      <c r="FX113" s="44"/>
      <c r="FY113" s="1"/>
      <c r="FZ113" s="44"/>
      <c r="GA113" s="43"/>
      <c r="GB113" s="1"/>
      <c r="GC113" s="44"/>
      <c r="GF113" s="45"/>
      <c r="GG113" s="74" t="s">
        <v>162</v>
      </c>
      <c r="GH113" s="42">
        <f>COUNTIF(EO113:GF113,"*")</f>
        <v>0</v>
      </c>
    </row>
    <row r="114" spans="1:190" s="42" customFormat="1" x14ac:dyDescent="0.25">
      <c r="A114" s="42" t="str">
        <f>VLOOKUP(C114,Sheet1!$A$1:$B$65,2,)</f>
        <v>HS</v>
      </c>
      <c r="B114" s="46" t="s">
        <v>396</v>
      </c>
      <c r="C114" s="47" t="s">
        <v>397</v>
      </c>
      <c r="D114" s="47"/>
      <c r="E114" s="60">
        <v>2013</v>
      </c>
      <c r="F114" s="5">
        <f>IF(OR(ER114=$ER$1,ER114=$ER$2,ER114=$ER$3,ER114=$ER$6,ER114=$ER$7,ES114&gt;0,EW114&gt;0,EY114&gt;0,EU114&gt;0,EZ114&gt;0,FD114&gt;0,FF114&gt;0,FG114&gt;0,FI114&gt;0,FE114&gt;0),SM_2.1,"")</f>
        <v>0.2</v>
      </c>
      <c r="G114" s="5">
        <f>IF(OR(EO114=$EO$4,EQ114&gt;0,ER114=$ER$1, ER114=$ER$2,ER114=$ER$3,ER114=$ER$4,ES114&gt;0,EV114&gt;0,EZ114&gt;0,FD114&gt;0,FF114&gt;0,FG114&gt;0,FI114&gt;0,FE114&gt;0),SM_2.2,"")</f>
        <v>0.35</v>
      </c>
      <c r="H114" s="6">
        <f>IF(OR(EO114&gt;0,EP114&gt;0,EQ114&gt;0,ER114=$ER$1,ER114=$ER$2,ER114=$ER$3,ER114=$ER$4,ER114=$ER$6,ER114=$ER$7,ES114&gt;0,ET114&gt;0,EV114&gt;0,EZ114&gt;0,FD114&gt;0,FF114&gt;0,FG114&gt;0,FI114&gt;0,FE114&gt;0),SM_2.3,"")</f>
        <v>0.3</v>
      </c>
      <c r="I114" s="38">
        <f>IF(OR(ER114=$ER$1,ER114=$ER$2,ER114=$ER$3,ER114=$ER$6,ER114=$ER$7,ES114&gt;0,EW114=$EW$2,EW114=$EW$3,EW114=$EW$4,EY114&gt;0,EU114&gt;0,EZ114&gt;0,FD114&gt;0,FF114&gt;0,FG114&gt;0,FI114&gt;0,FE114&gt;0),SM_2.4,"")</f>
        <v>0.15</v>
      </c>
      <c r="J114" s="6">
        <f>IF(OR(ER114=$ER$3,EW114=$EW$2,EW114=$EW$3,EW114=$EW$4,EY114&gt;0,EU114&gt;0,EZ114&gt;0,FD114&gt;0,FF114&gt;0,FG114&gt;0,FI114&gt;0,FE114&gt;0),SM_3.1,"")</f>
        <v>0.3</v>
      </c>
      <c r="K114" s="6">
        <f>IF(OR(EZ114&gt;0,FD114&gt;0,FF114&gt;0,FG114&gt;0,FI114&gt;0,FE114&gt;0),SM_3.2,"")</f>
        <v>0.3</v>
      </c>
      <c r="L114" s="38">
        <f>IF(OR(ER114=$ER$1,ER114=$ER$3,ER114=$ER$6,ER114=$ER$7,EV114&gt;0,EW114=$EW$2,EW114=$EW$3,EW114=$EW$4,EY114&gt;0,EU114&gt;0,EZ114&gt;0,FD114&gt;0,FF114&gt;0,FG114&gt;0,FI114&gt;0,FE114&gt;0),SM_3.3,"")</f>
        <v>0.4</v>
      </c>
      <c r="M114" s="6">
        <f>IF(OR(ES114&gt;0,EU114&gt;1),SM_4.1,"")</f>
        <v>0.2</v>
      </c>
      <c r="N114" s="6">
        <f>IF(OR(EZ114&gt;0,FD114=$FD$2,FF114=$FF$2,FF114=$FF$4,FF114=$FF$6,FF114=$FF$8,FG114&gt;0,FI114&gt;0,FE114&gt;0),SM_4.2,"")</f>
        <v>0.2</v>
      </c>
      <c r="O114" s="6" t="str">
        <f>IF(OR(EZ114&gt;0,FD114=$FD$2,FE114=$FE$2,FE114=$FE$4,FE114=$FE$6,FE114=$FE$8,FF114=$FF$2,FF114=$FF$4,FF114=$FF$6,FF114=$FF$8,FG114=$FG$2,FG114=$FG$4,FG114=$FG$6,FG114=$FG$8,FI114=$FI$2,FI114=$FI$4,FI114=$FI$6,FI114=$FI$8),SM_4.3,"")</f>
        <v/>
      </c>
      <c r="P114" s="6" t="str">
        <f>IF(OR(FD114&gt;0,FI114&gt;0),SM_4.4,"")</f>
        <v/>
      </c>
      <c r="Q114" s="38" t="str">
        <f>IF(OR(FQ114=$FQ$2,FQ114=$FQ$1),SM_4.5,"")</f>
        <v/>
      </c>
      <c r="R114" s="6" t="str">
        <f>IF(OR(ET114&gt;0),SM_5.1,"")</f>
        <v/>
      </c>
      <c r="S114" s="6" t="str">
        <f>IF(OR(FB114&gt;0),SM_5.2,"")</f>
        <v/>
      </c>
      <c r="T114" s="6" t="str">
        <f>IF(OR(FR114=$FR$1,FR114=$FR$2),SM_5.3,"")</f>
        <v/>
      </c>
      <c r="U114" s="38" t="str">
        <f>IF(OR(FY114&gt;0),SM_5.4,"")</f>
        <v/>
      </c>
      <c r="V114" s="94" t="str">
        <f>IF(COUNTIF(F114:U114,"&lt;1")=16,"5",IF(COUNTIF(F114:Q114,"&lt;1")=12,"4",IF(COUNTIF(F114:L114,"&lt;1")=7,"3",IF(COUNTIF(F114:I114,"&lt;1")=4,"2","1"))))</f>
        <v>3</v>
      </c>
      <c r="W114" s="129">
        <f>IF(V114="1",SUM(F114:I114)+1,IF(V114="2",SUM(J114:L114)+2,IF(V114="3",SUM(M114:Q114)+3,IF(V114="4",SUM(R114:U114)+4,5))))</f>
        <v>3.4</v>
      </c>
      <c r="X114" s="5">
        <f>IF(OR(EO114&gt;0,EP114&gt;0,EQ114&gt;0,ER114=$ER$1,ER114=$ER$2,ER114=$ER$3,ER114=$ER$4,ER114=$ER$6,ER114=$ER$7,ER114=$ER$8,ES114&gt;0,ET114&gt;0,EV114&gt;0,EZ114&gt;0,FD114&gt;0,FF114&gt;0,FG114&gt;0,FI114&gt;0,FE114&gt;0),SS_2.1,"")</f>
        <v>0.2</v>
      </c>
      <c r="Y114" s="5">
        <f>IF(OR(EO114=$EO$1,ER114=$ER$1,ER114=$ER$6,ER114=$ER$7,ER114=$ER$8,FJ114&gt;0),SS_2.2,"")</f>
        <v>0.3</v>
      </c>
      <c r="Z114" s="38">
        <f>IF(OR(FJ114&gt;0,FO114&gt;0),SS_2.3,"")</f>
        <v>0.5</v>
      </c>
      <c r="AA114" s="5" t="str">
        <f>IF(OR(FN114&gt;0,FJ114=$FJ$2,FJ114=$FJ$3),SS_3.1,"")</f>
        <v/>
      </c>
      <c r="AB114" s="6" t="str">
        <f>IF(OR(FK114&gt;0),SS_3.2,"")</f>
        <v/>
      </c>
      <c r="AC114" s="38">
        <f>IF(OR(ES114&gt;0,ER114=$ER$1,ER114=$ER$4,ER114=$ER$8,FL114&gt;0),SS_3.3,"")</f>
        <v>0.4</v>
      </c>
      <c r="AD114" s="6" t="str">
        <f>IF(AND(FK114&gt;0,FJ114=$FJ$2,FJ114=$FJ$3),SS_4.1,"")</f>
        <v/>
      </c>
      <c r="AE114" s="6" t="str">
        <f>IF(OR(FJ114=$FJ$2,FJ114=$FJ$3,EZ114&gt;0,FN114&gt;0),SS_4.2,"")</f>
        <v/>
      </c>
      <c r="AF114" s="6">
        <f>IF(OR(EU114&gt;0,EW114=$EW$2,EW114=$EW$3,EW114=$EW$4,EY114&gt;0,EZ114&gt;0),SS_4.3,"")</f>
        <v>0.2</v>
      </c>
      <c r="AG114" s="6" t="str">
        <f>IF(OR(FJ114=$FJ$3,FQ114&gt;0,EZ114&gt;0),SS_4.4,"")</f>
        <v/>
      </c>
      <c r="AH114" s="6">
        <f>IF(OR(FE114&gt;0,FF114&gt;0,FG114&gt;0,FD114&gt;0,EZ114&gt;0,FI114&gt;0),SS_4.5,"")</f>
        <v>0.2</v>
      </c>
      <c r="AI114" s="38">
        <f>IF(OR(EV114&gt;0,FZ114&gt;0,FH114&gt;0,FD114&gt;0,FI114&gt;0),SS_4.6,"")</f>
        <v>0.2</v>
      </c>
      <c r="AJ114" s="5" t="str">
        <f>IF(OR(FK114=$FK$3,FZ114=$FZ$1),SS_5.1,"")</f>
        <v/>
      </c>
      <c r="AK114" s="6">
        <f>IF(OR(FZ114=$FZ$1,FZ114=$FZ$2,FZ114=$FZ$4,FZ114=$FZ$5,FZ114=$FZ$7),SS_5.2,"")</f>
        <v>0.35</v>
      </c>
      <c r="AL114" s="6" t="str">
        <f>IF(OR(FZ114=$FZ$4,FY114&gt;0,ER114=$ER$8),SS_5.3,"")</f>
        <v/>
      </c>
      <c r="AM114" s="6" t="str">
        <f>IF(FP114&gt;0,SS_5.4,"")</f>
        <v/>
      </c>
      <c r="AN114" s="94" t="str">
        <f>IF(COUNTIF(X114:AM114,"&lt;1")=16,"5",IF(COUNTIF(X114:AI114,"&lt;1")=12,"4",IF(COUNTIF(X114:AC114,"&lt;1")=6,"3",IF(COUNTIF(X114:Z114,"&lt;1")=3,"2","1"))))</f>
        <v>2</v>
      </c>
      <c r="AO114" s="129">
        <f>IF(AN114="1",SUM(X114:Z114)+1,IF(AN114="2",SUM(AA114:AC114)+2,IF(AN114="3",SUM(AD114:AI114)+3,IF(AN114="4",SUM(AJ114:AM114)+4,5))))</f>
        <v>2.4</v>
      </c>
      <c r="AP114" s="5">
        <f>IF(OR(ES114&gt;0,ER114=$ER$1,EO114&gt;0,EP114&gt;0,EQ114&gt;0,EU114&gt;0,EV114&gt;0,FV114&gt;0,FD114&gt;0),CM2.1,"")</f>
        <v>0.25</v>
      </c>
      <c r="AQ114" s="6">
        <f>IF(OR(ES114&gt;0,ER114=$ER$1,ER114=$ER$5,ER114=$ER$3,ER114=$ER$8,ER114=$ER$9,FS114=$FS$3,FS114=$FS$4),CM2.2,"")</f>
        <v>0.25</v>
      </c>
      <c r="AR114" s="6">
        <f>IF(OR(ES114&gt;0,ER114&gt;0,FV114&gt;0),CM2.3,"")</f>
        <v>0.25</v>
      </c>
      <c r="AS114" s="38">
        <f>IF(OR(ES114&gt;0,ER114=$ER$1,ER114=$ER$3,ER114=$ER$8,ER114=$ER$9,FT114&gt;0),CM2.4,"")</f>
        <v>0.25</v>
      </c>
      <c r="AT114" s="6" t="str">
        <f>IF(OR(FS114&gt;0),CM3.1,"")</f>
        <v/>
      </c>
      <c r="AU114" s="6" t="str">
        <f>IF(ER114=$ER$9,CM3.2,"")</f>
        <v/>
      </c>
      <c r="AV114" s="6" t="str">
        <f>IF(OR(FS114=$FS$3,FS114=$FS$4),CM3.3,"")</f>
        <v/>
      </c>
      <c r="AW114" s="6" t="str">
        <f>IF(OR(FQ114=$FQ$1,FQ114=$FQ$4,FR114=$FR$1,FR114=$FR$4),CM3.4,"")</f>
        <v/>
      </c>
      <c r="AX114" s="38">
        <f>IF(OR(FZ114=$FZ$1,FZ114=$FZ$2,FT114=$FT$3,FT114=$FT$2),CM3.5,"")</f>
        <v>0.2</v>
      </c>
      <c r="AY114" s="6" t="str">
        <f>IF(OR(FS114&gt;0),CM4.1,"")</f>
        <v/>
      </c>
      <c r="AZ114" s="6" t="str">
        <f>IF(OR(FV114=$FV$2),CM4.2,"")</f>
        <v/>
      </c>
      <c r="BA114" s="38">
        <f>IF(OR(FZ114&gt;0,FT114=$FT$3),CM4.3,"")</f>
        <v>0.2</v>
      </c>
      <c r="BB114" s="6" t="str">
        <f>IF(OR(FT114=$FT$3,FV114=$FV$3),CM5.1,"")</f>
        <v/>
      </c>
      <c r="BC114" s="6" t="str">
        <f>IF(OR(AND(FX114&gt;0,FQ114=$FQ$4), AND(FX114&gt;0,FQ114=$FQ$1)),CM5.2,"")</f>
        <v/>
      </c>
      <c r="BD114" s="6">
        <f>IF(OR(FZ114&gt;0),CM5.3,"")</f>
        <v>0.25</v>
      </c>
      <c r="BE114" s="38" t="str">
        <f>IF(FU114=$FU$2,CM5.4,"")</f>
        <v/>
      </c>
      <c r="BF114" s="94" t="str">
        <f>IF(COUNTIF(AP114:BE114,"&lt;1")=16,"5",IF(COUNTIF(AP114:BA114,"&lt;1")=12,"4",IF(COUNTIF(AP114:AX114,"&lt;1")=9,"3",IF(COUNTIF(AP114:AS114,"&lt;1")=4,"2","1"))))</f>
        <v>2</v>
      </c>
      <c r="BG114" s="129">
        <f>IF(BF114="1",SUM(AP114:AS114)+1,IF(BF114="2",SUM(AT114:AX114)+2,IF(BF114="3",SUM(AY114:BA114)+3,IF(BF114="4",SUM(BB114:BE114)+4,5))))</f>
        <v>2.2000000000000002</v>
      </c>
      <c r="BH114" s="5">
        <f>IF(OR(ER114=$ER$1,ER114=$ER$6,ER114=$ER$7,ER114=$ER$9,ES114&gt;0,EX114&gt;0,FD114&gt;0,FZ114&gt;0,EW114&gt;0,EY114&gt;0,EZ114&gt;0,EV114&gt;0,EU114&gt;0,FE114&gt;0,FF114&gt;0,FG114&gt;0,FI114&gt;0),SRM2.1,"")</f>
        <v>0.4</v>
      </c>
      <c r="BI114" s="5">
        <f>IF(OR(FD114&gt;0,FZ114&gt;0,ER114=$ER$7,EW114&gt;0,EX114&gt;0,EY114&gt;0,EZ114&gt;0,FE114&gt;0,FF114&gt;0,FG114&gt;0,FI114&gt;0),SRM2.2,"")</f>
        <v>0.4</v>
      </c>
      <c r="BJ114" s="6">
        <f>IF(OR(FX114&gt;0,FZ114&gt;0),SRM2.3,"")</f>
        <v>0</v>
      </c>
      <c r="BK114" s="6">
        <f>IF(OR(FF114&gt;0,FD114&gt;0,FE114&gt;0,FZ114&gt;0,FG114&gt;0,FI114&gt;0),SRM2.4,"")</f>
        <v>0.2</v>
      </c>
      <c r="BL114" s="39">
        <f>IF(OR(FD114&gt;0,FZ114&gt;0,ER114=$ER$7,FE114&gt;0,FF114&gt;0,FG114&gt;0,FI114&gt;0,FP114&gt;0),SRM3.1,"")</f>
        <v>0.4</v>
      </c>
      <c r="BM114" s="6">
        <f>IF(OR(FD114&gt;0,FZ114&gt;0,ER114=$ER$7,EW114=$EW$2,EW114=$EW$3,EW114=$EW$4,EX114&gt;0,EY114&gt;0,EZ114&gt;0,FE114&gt;0,FF114&gt;0,FG114&gt;0,FI114&gt;0),SRM3.2,"")</f>
        <v>0.5</v>
      </c>
      <c r="BN114" s="6">
        <f>IF(OR(FP114&gt;0,FZ114&gt;0),SRM3.3,"")</f>
        <v>0.1</v>
      </c>
      <c r="BO114" s="40">
        <f>IF(OR(FZ114&gt;1),SRM4.1,"")</f>
        <v>0.4</v>
      </c>
      <c r="BP114" s="6" t="str">
        <f>IF(OR(ER114=$ER$8,ER114=$ER$9,EV114&gt;0,FQ114&gt;0,FR114&gt;0),SRM4.2,"")</f>
        <v/>
      </c>
      <c r="BQ114" s="6" t="str">
        <f>IF(OR(FW114&gt;0),SRM4.3,"")</f>
        <v/>
      </c>
      <c r="BR114" s="40" t="str">
        <f>IF(OR(GD114&gt;0,GE114&gt;0),SRM5.1,"")</f>
        <v/>
      </c>
      <c r="BS114" s="6">
        <f>IF(OR(ER114=$ER$8,ER114=$ER$9,FZ114&gt;0),SRM5.2,"")</f>
        <v>0.4</v>
      </c>
      <c r="BT114" s="6">
        <f>IF(OR(ER114=$ER$8,ER114=$ER$9,FY114&gt;0,FZ114&gt;0),SRM5.3,"")</f>
        <v>0.2</v>
      </c>
      <c r="BU114" s="94" t="str">
        <f>IF(COUNTIF(BH114:BT114,"&lt;1")=13,"5",IF(COUNTIF(BH114:BQ114,"&lt;1")=10,"4",IF(COUNTIF(BH114:BN114,"&lt;1")=7,"3",IF(COUNTIF(BH114:BK114,"&lt;1")=4,"2","1"))))</f>
        <v>3</v>
      </c>
      <c r="BV114" s="129">
        <f>IF(BU114="1",SUM(BH114:BK114)+1,IF(BU114="2",SUM(BL114:BN114)+2,IF(BU114="3",SUM(BO114:BQ114)+3,IF(BU114="4",SUM(BR114:BT114)+4,5))))</f>
        <v>3.4</v>
      </c>
      <c r="BW114" s="41">
        <f>IF(OR(EY114=$EY$1,EY114=$EY$4,EY114=$EY$5,EY114=$EY$6,EY114=$EY$7,EZ114&gt;0,FF114=$FF$1,FF114=$FF$2,FF114=$FF$5,FF114=$FF$6,FG114=$FG$1,FG114=$FG$2,FG114=$FG$5,FG114=$FG$6),LHR2.1,"")</f>
        <v>0.4</v>
      </c>
      <c r="BX114" s="6" t="str">
        <f>IF(OR(FB114=$FB$1,FB114=$FB$2,FB114=$FB$5,FB114=$FB$6,EZ114&gt;0),LHR2.2,"")</f>
        <v/>
      </c>
      <c r="BY114" s="6">
        <f>IF(OR(EY114=$EY$1,EY114=$EY$4,EY114=$EY$5,EY114=$EY$6,EY114=$EY$7,EZ114&gt;0,FF114=$FF$1,FF114=$FF$2,FF114=$FF$5,FF114=$FF$6,FG114=$FG$1,FG114=$FG$2,FG114=$FG$5,FG114=$FG$6),LHR2.3,"")</f>
        <v>0.25</v>
      </c>
      <c r="BZ114" s="6">
        <f>IF(OR(EY114=$EY$1,EY114=$EY$4,EY114=$EY$5,EY114=$EY$6,EY114=$EY$7,EZ114&gt;0,FF114=$FF$1,FF114=$FF$2,FF114=$FF$5,FF114=$FF$6,FG114=$FG$1,FG114=$FG$2,FG114=$FG$5,FG114=$FG$6),LHR2.4,"")</f>
        <v>0.25</v>
      </c>
      <c r="CA114" s="40">
        <f>IF(OR(EY114=$EY$1,EY114=$EY$5,EY114=$EY$6,EY114=$EY$7,EZ114&gt;0,FF114=$FF$1,FF114=$FF$2,FF114=$FF$5,FF114=$FF$6,FG114=$FG$1,FG114=$FG$2,FG114=$FG$5,FG114=$FG$6),LHR3.1,"")</f>
        <v>0.25</v>
      </c>
      <c r="CB114" s="6" t="str">
        <f>IF(OR(FB114=$FB$1,FB114=$FB$5,EZ114&gt;0),LHR3.2,"")</f>
        <v/>
      </c>
      <c r="CC114" s="6" t="str">
        <f>IF(OR(FB114=$FB$1,FB114=$FB$2,FB114=$FB$5,FB114=$FB$6,EZ114&gt;0),LHR3.3,"")</f>
        <v/>
      </c>
      <c r="CD114" s="6">
        <f>IF(OR(EZ114&gt;0,GA114=$GA$1,FF114=$FF$5,FF114=$FF$6,FF114=$FF$1,FF114=$FF$2,GA114=$GA$2,GA114=$GA$3,GA114=$GA$4),LHR3.4,"")</f>
        <v>0.05</v>
      </c>
      <c r="CE114" s="6">
        <f>IF(OR(EZ114&gt;0,GB114=$GB$1,FG114=$FG$5,FG114=$FG$6,FG114=$FG$1,FG114=$FG$2,GB114=$GB$2,GB114=$GB$3,GB114=$GB$4),LHR3.5,"")</f>
        <v>0.05</v>
      </c>
      <c r="CF114" s="6" t="str">
        <f>IF(OR(EY114=$EY$1,EY114=$EY$4,EY114=$EY$5,EY114=$EY$6,EY114=$EY$7,EZ114&gt;0),LHR3.6,"")</f>
        <v/>
      </c>
      <c r="CG114" s="6" t="str">
        <f>IF(OR(EZ114&gt;0,FC114=$FC$1,FC114=$FC$2,FC114=$FC$3,FC114=$FC$4),LHR3.7,"")</f>
        <v/>
      </c>
      <c r="CH114" s="6" t="str">
        <f>IF(OR(GD114=$GD$1,GD114=$GD$3,EZ114&gt;0),LHR3.8,"")</f>
        <v/>
      </c>
      <c r="CI114" s="6" t="str">
        <f>IF(OR(EZ114&gt;0,FF114=$FF$2,FF114=$FF$6,FE114=$FE$2,FE114=$FE$6,FI114=$FI$2,FI114=$FI$6,FG114=$FG$2,FG114=$FG$6),LHR3.9,"")</f>
        <v/>
      </c>
      <c r="CJ114" s="6" t="str">
        <f>IF(OR(EZ114&gt;0,FA114&gt;0),LHR3.10,"")</f>
        <v/>
      </c>
      <c r="CK114" s="40">
        <f>IF(OR(EY114=$EY$1,EY114=$EY$6,EY114=$EY$7,EZ114&gt;0,FF114=$FF$1,FF114=$FF$2,FF114=$FF$5,FF114=$FF$6,FG114=$FG$1,FG114=$FG$2,FG114=$FG$5,FG114=$FG$6),LHR4.1,"")</f>
        <v>0.15</v>
      </c>
      <c r="CL114" s="6" t="str">
        <f>IF(OR(FB114=$FB$1,FB114=$FB$5,EZ114&gt;0),LHR4.2,"")</f>
        <v/>
      </c>
      <c r="CM114" s="6" t="str">
        <f>IF(OR(EZ114&gt;0,GA114=$GA$2,GA114=$GA$4),LHR4.3,"")</f>
        <v/>
      </c>
      <c r="CN114" s="6" t="str">
        <f>IF(OR(EZ114&gt;0,GB114=$GB$2,GB114=$GB$4),LHR4.4,"")</f>
        <v/>
      </c>
      <c r="CO114" s="6" t="str">
        <f>IF(OR(EZ114&gt;0,FC114=$FC$1,FC114=$FC$3,FC114=$FC$4),LHR4.5,"")</f>
        <v/>
      </c>
      <c r="CP114" s="6" t="str">
        <f>IF(OR(GE114=$GE$1,GE114=$GE$2,GE114=$GE$4,GE114=$GE$5),LHR4.6,"")</f>
        <v/>
      </c>
      <c r="CQ114" s="6" t="str">
        <f>IF(OR(EZ114&gt;0,FF114=$FF$2,FF114=$FF$6,FE114=$FE$2,FE114=$FE$6,FI114=$FI$2,FI114=$FI$6,FG114=$FG$2,FG114=$FG$6),LHR4.7,"")</f>
        <v/>
      </c>
      <c r="CR114" s="6">
        <f>IF(OR(EZ114&gt;0,FG114=$FG$1,FG114=$FG$2,FG114=$FG$5,FG114=$FG$6),LHR4.8,"")</f>
        <v>0.1</v>
      </c>
      <c r="CS114" s="6" t="str">
        <f>IF(OR(FE114=$FE$1,FE114=$FE$2,FE114=$FE$5,FE114=$FE$6),LHR4.9,"")</f>
        <v/>
      </c>
      <c r="CT114" s="6" t="str">
        <f>IF(OR(FM114=$FM$1,FM114=$FM$3,EZ114&gt;0),LHR4.10,"")</f>
        <v/>
      </c>
      <c r="CU114" s="6" t="str">
        <f>IF(OR(GF114=$GF$2,GF114=$GF$6),LHR4.11,"")</f>
        <v/>
      </c>
      <c r="CV114" s="6">
        <f>IF(OR(EO114=$EO$1,EO114=$EO$3),LHR4.12,"")</f>
        <v>0.05</v>
      </c>
      <c r="CW114" s="40">
        <f>IF(OR(EY114=$EY$1,EY114=$EY$7,EZ114&gt;0,FF114=$FF$1,FF114=$FF$2,FF114=$FF$5,FF114=$FF$6,FG114=$FG$1,FG114=$FG$2,FG114=$FG$5,FG114=$FG$6),LHR5.1,"")</f>
        <v>0.25</v>
      </c>
      <c r="CX114" s="6" t="str">
        <f>IF(AND(FZ114&gt;0,OR(EY114=$EY$1,EY114=$EY$4,EY114=$EY$5,EY114=$EY$6,EY114=$EY$7)),LHR5.2,"")</f>
        <v/>
      </c>
      <c r="CY114" s="6" t="str">
        <f>IF(OR(EZ114&gt;0,FC114=$FC$1,FC114=$FC$4),LHR5.3,"")</f>
        <v/>
      </c>
      <c r="CZ114" s="6" t="str">
        <f>IF(OR(GE114=$GE$1,GE114=$GE$3,GE114=$GE$4,GE114=$GE$6),LHR5.4,"")</f>
        <v/>
      </c>
      <c r="DA114" s="6" t="str">
        <f>IF(OR(EZ114&gt;0,FF114=$FF$2,FF114=$FF$6,FE114=$FE$2,FE114=$FE$6,FI114=$FI$2,FI114=$FI$6,FG114=$FG$2,FG114=$FG$6),LHR5.5,"")</f>
        <v/>
      </c>
      <c r="DB114" s="6" t="str">
        <f>IF(OR(FG114=$FG$2,FG114=$FG$6),LHR5.6,"")</f>
        <v/>
      </c>
      <c r="DC114" s="6" t="str">
        <f>IF(OR(FI114=$FI$1,FI114=$FI$2,FI114=$FI$5,FI114=$FI$6,FY114&gt;0),LHR5.7,"")</f>
        <v/>
      </c>
      <c r="DD114" s="6" t="str">
        <f>IF(OR(GC114=$GC$1,GC114=$GC$2),LHR5.8,"")</f>
        <v/>
      </c>
      <c r="DE114" s="38">
        <f>IF(OR(GF114="",GF114=$GF$3,GF114=$GF$4,GF114=$GF$7,GF114=$GF$8),LHR5.9,"")</f>
        <v>0.05</v>
      </c>
      <c r="DF114" s="7" t="str">
        <f>IF(E114&lt;2009,"N/A",IF(COUNTIF(BW114:DE114,"&lt;1")=35,"5",IF(COUNTIF(BW114:CV114,"&lt;1")=26,"4",IF(COUNTIF(BW114:CJ114,"&lt;1")=14,"3",IF(COUNTIF(BW114:BZ114,"&lt;1")=4,"2","1")))))</f>
        <v>1</v>
      </c>
      <c r="DG114" s="129">
        <f>IF(DF114="N/A","N/A",IF(DF114="1",SUM(BW114:BZ114)+1,IF(DF114="2",SUM(CA114:CJ114)+2,IF(DF114="3",SUM(CK114:CV114)+3,IF(DF114="4",SUM(CW114:DE114)+4,5)))))</f>
        <v>1.9</v>
      </c>
      <c r="DH114" s="41">
        <f>IF(OR(EY114=$EY$1,EY114=$EY$8,EZ114&gt;0,FF114=$FF$1,FF114=$FF$2,FF114=$FF$7,FF114=$FF$8,FG114=$FG$1,FG114=$FG$2,FG114=$FG$7,FG114=$FG$8),ES2.1,"")</f>
        <v>0.4</v>
      </c>
      <c r="DI114" s="6" t="str">
        <f>IF(OR(FB114=$FB$1,FB114=$FB$2,FB114=$FB$7,FB114=$FB$8,EZ114&gt;0),ES2.2,"")</f>
        <v/>
      </c>
      <c r="DJ114" s="6">
        <f>IF(OR(EY114=$EY$1,EY114=$EY$8,EZ114&gt;0,FF114=$FF$1,FF114=$FF$2,FF114=$FF$7,FF114=$FF$8,FG114=$FG$1,FG114=$FG$2,FG114=$FG$7,FG114=$FG$8),ES2.3,"")</f>
        <v>0.25</v>
      </c>
      <c r="DK114" s="6">
        <f>IF(OR(EY114=$EY$1,EY114=$EY$8,EZ114&gt;0,FF114=$FF$1,FF114=$FF$2,FF114=$FF$7,FF114=$FF$8,FG114=$FG$1,FG114=$FG$2,FG114=$FG$7,FG114=$FG$8),ES2.4,"")</f>
        <v>0.25</v>
      </c>
      <c r="DL114" s="40" t="str">
        <f>IF(OR(FB114=$FB$1,FB114=$FB$7,EZ114&gt;0),ES3.1,"")</f>
        <v/>
      </c>
      <c r="DM114" s="6" t="str">
        <f>IF(OR(FB114=$FB$1,FB114=$FB$2,FB114=$FB$7,FB114=$FB$8,EZ114&gt;0),ES3.2,"")</f>
        <v/>
      </c>
      <c r="DN114" s="6">
        <f>IF(OR(EZ114&gt;0,FF114=$FF$1,FF114=$FF$2,FF114=$FF$7,FF114=$FF$8,GA114=$GA$1,GA114=$GA$2,GA114=$GA$5,GA114=$GA$6),ES3.3,"")</f>
        <v>0.05</v>
      </c>
      <c r="DO114" s="6">
        <f>IF(OR(EZ114&gt;0,FG114=$FG$1,FG114=$FG$2,FG114=$FG$7,FG114=$FG$8,GB114=$GB$1,GB114=$GB$2,GB114=$GB$5,GB114=$GB$6),ES3.4,"")</f>
        <v>0.05</v>
      </c>
      <c r="DP114" s="6" t="str">
        <f>IF(OR(EY114=$EY$1,EY114=$EY$8,EZ114&gt;0),ES3.5,"")</f>
        <v/>
      </c>
      <c r="DQ114" s="6" t="str">
        <f>IF(OR(EZ114&gt;0,FC114=$FC$1,FC114=$FC$5),ES3.6,"")</f>
        <v/>
      </c>
      <c r="DR114" s="6" t="str">
        <f>IF(OR(GD114=$GD$1,GD114=$GD$4,EZ114&gt;0),ES3.7,"")</f>
        <v/>
      </c>
      <c r="DS114" s="6" t="str">
        <f>IF(OR(EZ114&gt;0,FF114=$FF$2,FF114=$FF$8,FE114=$FE$2,FE114=$FE$8,FI114=$FI$2,FI114=$FI$8,FG114=$FG$2,FG114=$FG$8),ES3.8,"")</f>
        <v/>
      </c>
      <c r="DT114" s="6" t="str">
        <f>IF(OR(EZ114&gt;0),ES3.9,"")</f>
        <v/>
      </c>
      <c r="DU114" s="40" t="str">
        <f>IF(OR(FB114=$FB$1,FB114=$FB$7,EZ114&gt;0),ES4.1,"")</f>
        <v/>
      </c>
      <c r="DV114" s="6" t="str">
        <f>IF(OR(EZ114&gt;0,GA114=$GA$2,GA114=$GA$6),ES4.2,"")</f>
        <v/>
      </c>
      <c r="DW114" s="6" t="str">
        <f>IF(OR(EZ114&gt;0,GB114=$GB$2,GB114=$GB$6),ES4.3,"")</f>
        <v/>
      </c>
      <c r="DX114" s="6" t="str">
        <f>IF(OR(GE114=$GE$1,GE114=$GE$2,GE114=$GE$7,GE114=$GE$8),ES4.4,"")</f>
        <v/>
      </c>
      <c r="DY114" s="6" t="str">
        <f>IF(OR(EZ114&gt;0,FF114=$FF$2,FF114=$FF$8,FE114=$FE$2,FE114=$FE$8,FI114=$FI$2,FI114=$FI$8,FG114=$FG$2,FG114=$FG$8),ES4.5,"")</f>
        <v/>
      </c>
      <c r="DZ114" s="6">
        <f>IF(OR(EZ114&gt;0,FG114=$FG$1,FG114=$FG$2,FG114=$FG$7,FG114=$FG$8),ES4.6,"")</f>
        <v>0.1</v>
      </c>
      <c r="EA114" s="6" t="str">
        <f>IF(OR(FE114=$FE$1,FE114=$FE$2,FE114=$FE$7,FE114=$FE$8),ES4.7,"")</f>
        <v/>
      </c>
      <c r="EB114" s="6" t="str">
        <f>IF(OR(FM114=$FM$1,FM114=$FM$4,EZ114&gt;0),ES4.8,"")</f>
        <v/>
      </c>
      <c r="EC114" s="6" t="str">
        <f>IF(OR(GF114=$GF$2,GF114=$GF$8),ES4.9,"")</f>
        <v/>
      </c>
      <c r="ED114" s="6">
        <f>IF(OR(EO114=$EO$1,EO114=$EO$3),ES4.10,"")</f>
        <v>0.05</v>
      </c>
      <c r="EE114" s="40" t="str">
        <f>IF(OR(AND(FZ114&gt;0,EY114=$EY$1), AND(FZ114&gt;0,EY114=$EY$8)),ES5.1,"")</f>
        <v/>
      </c>
      <c r="EF114" s="6" t="str">
        <f>IF(OR(GE114=$GE$1,GE114=$GE$3,GE114=$GE$7,GE114=$GE$9),ES5.2,"")</f>
        <v/>
      </c>
      <c r="EG114" s="6" t="str">
        <f>IF(OR(EZ114&gt;0,FF114=$FF$2,FF114=$FF$8,FE114=$FE$2,FE114=$FE$8,FI114=$FI$2,FI114=$FI$8,FG114=$FG$2,FG114=$FG$8),ES5.3,"")</f>
        <v/>
      </c>
      <c r="EH114" s="6" t="str">
        <f>IF(OR(FG114=$FG$2,FG114=$FG$8),ES5.4,"")</f>
        <v/>
      </c>
      <c r="EI114" s="6" t="str">
        <f>IF(OR(FI114=$FI$1,FI114=$FI$2,FI114=$FI$7,FI114=$FI$8,FY114&gt;0),ES5.5,"")</f>
        <v/>
      </c>
      <c r="EJ114" s="6" t="str">
        <f>IF(OR(GC114=$GC$1,GC114=$GC$3),ES5.6,"")</f>
        <v/>
      </c>
      <c r="EK114" s="38">
        <f>IF(OR(GF114="",GF114=$GF$3,GF114=$GF$4,GF114=$GF$5,GF114=$GF$6),ES5.7,"")</f>
        <v>0.1</v>
      </c>
      <c r="EL114" s="104" t="str">
        <f>IF(E114&lt;2010,"N/A",IF(COUNTIF(DH114:EK114,"&lt;1")=30,"5",IF(COUNTIF(DH114:ED114,"&lt;1")=23,"4",IF(COUNTIF(DH114:DT114,"&lt;1")=13,"3",IF(COUNTIF(DH114:DK114,"&lt;1")=4,"2","1")))))</f>
        <v>1</v>
      </c>
      <c r="EM114" s="129">
        <f>IF(EL114="N/A","N/A",IF(EL114="1",SUM(DH114:DK114)+1,IF(EL114="2",SUM(DL114:DT114)+2,IF(EL114="3",SUM(DU114:ED114)+3,IF(EL114="4",SUM(EE114:EK114)+4,5)))))</f>
        <v>1.9</v>
      </c>
      <c r="EN114" s="1"/>
      <c r="EO114" s="43" t="s">
        <v>0</v>
      </c>
      <c r="EP114" s="1"/>
      <c r="EQ114" s="1"/>
      <c r="ER114" s="43"/>
      <c r="ES114" s="1" t="s">
        <v>13</v>
      </c>
      <c r="ET114" s="1"/>
      <c r="EV114" s="44"/>
      <c r="EW114" s="42" t="s">
        <v>14</v>
      </c>
      <c r="FC114" s="44"/>
      <c r="FE114" s="1"/>
      <c r="FF114" s="42" t="s">
        <v>8</v>
      </c>
      <c r="FG114" s="42" t="s">
        <v>8</v>
      </c>
      <c r="FH114" s="42" t="s">
        <v>1</v>
      </c>
      <c r="FI114" s="44"/>
      <c r="FJ114" s="42" t="s">
        <v>9</v>
      </c>
      <c r="FK114" s="1"/>
      <c r="FL114" s="1"/>
      <c r="FM114" s="1"/>
      <c r="FN114" s="1"/>
      <c r="FO114" s="1"/>
      <c r="FT114" s="1"/>
      <c r="FU114" s="1"/>
      <c r="FX114" s="44"/>
      <c r="FY114" s="1"/>
      <c r="FZ114" s="44" t="s">
        <v>20</v>
      </c>
      <c r="GA114" s="43"/>
      <c r="GB114" s="1"/>
      <c r="GC114" s="44"/>
      <c r="GF114" s="45"/>
      <c r="GG114" s="74"/>
      <c r="GH114" s="42">
        <f>COUNTIF(EO114:GF114,"*")</f>
        <v>8</v>
      </c>
    </row>
    <row r="115" spans="1:190" s="42" customFormat="1" x14ac:dyDescent="0.25">
      <c r="A115" s="42" t="str">
        <f>VLOOKUP(C115,Sheet1!$A$1:$B$65,2,)</f>
        <v>HS</v>
      </c>
      <c r="B115" s="46" t="s">
        <v>398</v>
      </c>
      <c r="C115" s="47" t="s">
        <v>399</v>
      </c>
      <c r="D115" s="47"/>
      <c r="E115" s="61">
        <v>2013</v>
      </c>
      <c r="F115" s="5">
        <f>IF(OR(ER115=$ER$1,ER115=$ER$2,ER115=$ER$3,ER115=$ER$6,ER115=$ER$7,ES115&gt;0,EW115&gt;0,EY115&gt;0,EU115&gt;0,EZ115&gt;0,FD115&gt;0,FF115&gt;0,FG115&gt;0,FI115&gt;0,FE115&gt;0),SM_2.1,"")</f>
        <v>0.2</v>
      </c>
      <c r="G115" s="5">
        <f>IF(OR(EO115=$EO$4,EQ115&gt;0,ER115=$ER$1, ER115=$ER$2,ER115=$ER$3,ER115=$ER$4,ES115&gt;0,EV115&gt;0,EZ115&gt;0,FD115&gt;0,FF115&gt;0,FG115&gt;0,FI115&gt;0,FE115&gt;0),SM_2.2,"")</f>
        <v>0.35</v>
      </c>
      <c r="H115" s="6">
        <f>IF(OR(EO115&gt;0,EP115&gt;0,EQ115&gt;0,ER115=$ER$1,ER115=$ER$2,ER115=$ER$3,ER115=$ER$4,ER115=$ER$6,ER115=$ER$7,ES115&gt;0,ET115&gt;0,EV115&gt;0,EZ115&gt;0,FD115&gt;0,FF115&gt;0,FG115&gt;0,FI115&gt;0,FE115&gt;0),SM_2.3,"")</f>
        <v>0.3</v>
      </c>
      <c r="I115" s="38">
        <f>IF(OR(ER115=$ER$1,ER115=$ER$2,ER115=$ER$3,ER115=$ER$6,ER115=$ER$7,ES115&gt;0,EW115=$EW$2,EW115=$EW$3,EW115=$EW$4,EY115&gt;0,EU115&gt;0,EZ115&gt;0,FD115&gt;0,FF115&gt;0,FG115&gt;0,FI115&gt;0,FE115&gt;0),SM_2.4,"")</f>
        <v>0.15</v>
      </c>
      <c r="J115" s="6">
        <f>IF(OR(ER115=$ER$3,EW115=$EW$2,EW115=$EW$3,EW115=$EW$4,EY115&gt;0,EU115&gt;0,EZ115&gt;0,FD115&gt;0,FF115&gt;0,FG115&gt;0,FI115&gt;0,FE115&gt;0),SM_3.1,"")</f>
        <v>0.3</v>
      </c>
      <c r="K115" s="6">
        <f>IF(OR(EZ115&gt;0,FD115&gt;0,FF115&gt;0,FG115&gt;0,FI115&gt;0,FE115&gt;0),SM_3.2,"")</f>
        <v>0.3</v>
      </c>
      <c r="L115" s="38">
        <f>IF(OR(ER115=$ER$1,ER115=$ER$3,ER115=$ER$6,ER115=$ER$7,EV115&gt;0,EW115=$EW$2,EW115=$EW$3,EW115=$EW$4,EY115&gt;0,EU115&gt;0,EZ115&gt;0,FD115&gt;0,FF115&gt;0,FG115&gt;0,FI115&gt;0,FE115&gt;0),SM_3.3,"")</f>
        <v>0.4</v>
      </c>
      <c r="M115" s="6">
        <f>IF(OR(ES115&gt;0,EU115&gt;1),SM_4.1,"")</f>
        <v>0.2</v>
      </c>
      <c r="N115" s="6">
        <f>IF(OR(EZ115&gt;0,FD115=$FD$2,FF115=$FF$2,FF115=$FF$4,FF115=$FF$6,FF115=$FF$8,FG115&gt;0,FI115&gt;0,FE115&gt;0),SM_4.2,"")</f>
        <v>0.2</v>
      </c>
      <c r="O115" s="6" t="str">
        <f>IF(OR(EZ115&gt;0,FD115=$FD$2,FE115=$FE$2,FE115=$FE$4,FE115=$FE$6,FE115=$FE$8,FF115=$FF$2,FF115=$FF$4,FF115=$FF$6,FF115=$FF$8,FG115=$FG$2,FG115=$FG$4,FG115=$FG$6,FG115=$FG$8,FI115=$FI$2,FI115=$FI$4,FI115=$FI$6,FI115=$FI$8),SM_4.3,"")</f>
        <v/>
      </c>
      <c r="P115" s="6" t="str">
        <f>IF(OR(FD115&gt;0,FI115&gt;0),SM_4.4,"")</f>
        <v/>
      </c>
      <c r="Q115" s="38" t="str">
        <f>IF(OR(FQ115=$FQ$2,FQ115=$FQ$1),SM_4.5,"")</f>
        <v/>
      </c>
      <c r="R115" s="6" t="str">
        <f>IF(OR(ET115&gt;0),SM_5.1,"")</f>
        <v/>
      </c>
      <c r="S115" s="6" t="str">
        <f>IF(OR(FB115&gt;0),SM_5.2,"")</f>
        <v/>
      </c>
      <c r="T115" s="6" t="str">
        <f>IF(OR(FR115=$FR$1,FR115=$FR$2),SM_5.3,"")</f>
        <v/>
      </c>
      <c r="U115" s="38" t="str">
        <f>IF(OR(FY115&gt;0),SM_5.4,"")</f>
        <v/>
      </c>
      <c r="V115" s="94" t="str">
        <f>IF(COUNTIF(F115:U115,"&lt;1")=16,"5",IF(COUNTIF(F115:Q115,"&lt;1")=12,"4",IF(COUNTIF(F115:L115,"&lt;1")=7,"3",IF(COUNTIF(F115:I115,"&lt;1")=4,"2","1"))))</f>
        <v>3</v>
      </c>
      <c r="W115" s="129">
        <f>IF(V115="1",SUM(F115:I115)+1,IF(V115="2",SUM(J115:L115)+2,IF(V115="3",SUM(M115:Q115)+3,IF(V115="4",SUM(R115:U115)+4,5))))</f>
        <v>3.4</v>
      </c>
      <c r="X115" s="5">
        <f>IF(OR(EO115&gt;0,EP115&gt;0,EQ115&gt;0,ER115=$ER$1,ER115=$ER$2,ER115=$ER$3,ER115=$ER$4,ER115=$ER$6,ER115=$ER$7,ER115=$ER$8,ES115&gt;0,ET115&gt;0,EV115&gt;0,EZ115&gt;0,FD115&gt;0,FF115&gt;0,FG115&gt;0,FI115&gt;0,FE115&gt;0),SS_2.1,"")</f>
        <v>0.2</v>
      </c>
      <c r="Y115" s="5">
        <f>IF(OR(EO115=$EO$1,ER115=$ER$1,ER115=$ER$6,ER115=$ER$7,ER115=$ER$8,FJ115&gt;0),SS_2.2,"")</f>
        <v>0.3</v>
      </c>
      <c r="Z115" s="38">
        <f>IF(OR(FJ115&gt;0,FO115&gt;0),SS_2.3,"")</f>
        <v>0.5</v>
      </c>
      <c r="AA115" s="5" t="str">
        <f>IF(OR(FN115&gt;0,FJ115=$FJ$2,FJ115=$FJ$3),SS_3.1,"")</f>
        <v/>
      </c>
      <c r="AB115" s="6" t="str">
        <f>IF(OR(FK115&gt;0),SS_3.2,"")</f>
        <v/>
      </c>
      <c r="AC115" s="38">
        <f>IF(OR(ES115&gt;0,ER115=$ER$1,ER115=$ER$4,ER115=$ER$8,FL115&gt;0),SS_3.3,"")</f>
        <v>0.4</v>
      </c>
      <c r="AD115" s="6" t="str">
        <f>IF(AND(FK115&gt;0,FJ115=$FJ$2,FJ115=$FJ$3),SS_4.1,"")</f>
        <v/>
      </c>
      <c r="AE115" s="6" t="str">
        <f>IF(OR(FJ115=$FJ$2,FJ115=$FJ$3,EZ115&gt;0,FN115&gt;0),SS_4.2,"")</f>
        <v/>
      </c>
      <c r="AF115" s="6">
        <f>IF(OR(EU115&gt;0,EW115=$EW$2,EW115=$EW$3,EW115=$EW$4,EY115&gt;0,EZ115&gt;0),SS_4.3,"")</f>
        <v>0.2</v>
      </c>
      <c r="AG115" s="6" t="str">
        <f>IF(OR(FJ115=$FJ$3,FQ115&gt;0,EZ115&gt;0),SS_4.4,"")</f>
        <v/>
      </c>
      <c r="AH115" s="6">
        <f>IF(OR(FE115&gt;0,FF115&gt;0,FG115&gt;0,FD115&gt;0,EZ115&gt;0,FI115&gt;0),SS_4.5,"")</f>
        <v>0.2</v>
      </c>
      <c r="AI115" s="38" t="str">
        <f>IF(OR(EV115&gt;0,FZ115&gt;0,FH115&gt;0,FD115&gt;0,FI115&gt;0),SS_4.6,"")</f>
        <v/>
      </c>
      <c r="AJ115" s="5" t="str">
        <f>IF(OR(FK115=$FK$3,FZ115=$FZ$1),SS_5.1,"")</f>
        <v/>
      </c>
      <c r="AK115" s="6" t="str">
        <f>IF(OR(FZ115=$FZ$1,FZ115=$FZ$2,FZ115=$FZ$4,FZ115=$FZ$5,FZ115=$FZ$7),SS_5.2,"")</f>
        <v/>
      </c>
      <c r="AL115" s="6" t="str">
        <f>IF(OR(FZ115=$FZ$4,FY115&gt;0,ER115=$ER$8),SS_5.3,"")</f>
        <v/>
      </c>
      <c r="AM115" s="6" t="str">
        <f>IF(FP115&gt;0,SS_5.4,"")</f>
        <v/>
      </c>
      <c r="AN115" s="94" t="str">
        <f>IF(COUNTIF(X115:AM115,"&lt;1")=16,"5",IF(COUNTIF(X115:AI115,"&lt;1")=12,"4",IF(COUNTIF(X115:AC115,"&lt;1")=6,"3",IF(COUNTIF(X115:Z115,"&lt;1")=3,"2","1"))))</f>
        <v>2</v>
      </c>
      <c r="AO115" s="129">
        <f>IF(AN115="1",SUM(X115:Z115)+1,IF(AN115="2",SUM(AA115:AC115)+2,IF(AN115="3",SUM(AD115:AI115)+3,IF(AN115="4",SUM(AJ115:AM115)+4,5))))</f>
        <v>2.4</v>
      </c>
      <c r="AP115" s="5">
        <f>IF(OR(ES115&gt;0,ER115=$ER$1,EO115&gt;0,EP115&gt;0,EQ115&gt;0,EU115&gt;0,EV115&gt;0,FV115&gt;0,FD115&gt;0),CM2.1,"")</f>
        <v>0.25</v>
      </c>
      <c r="AQ115" s="6">
        <f>IF(OR(ES115&gt;0,ER115=$ER$1,ER115=$ER$5,ER115=$ER$3,ER115=$ER$8,ER115=$ER$9,FS115=$FS$3,FS115=$FS$4),CM2.2,"")</f>
        <v>0.25</v>
      </c>
      <c r="AR115" s="6">
        <f>IF(OR(ES115&gt;0,ER115&gt;0,FV115&gt;0),CM2.3,"")</f>
        <v>0.25</v>
      </c>
      <c r="AS115" s="38">
        <f>IF(OR(ES115&gt;0,ER115=$ER$1,ER115=$ER$3,ER115=$ER$8,ER115=$ER$9,FT115&gt;0),CM2.4,"")</f>
        <v>0.25</v>
      </c>
      <c r="AT115" s="6" t="str">
        <f>IF(OR(FS115&gt;0),CM3.1,"")</f>
        <v/>
      </c>
      <c r="AU115" s="6" t="str">
        <f>IF(ER115=$ER$9,CM3.2,"")</f>
        <v/>
      </c>
      <c r="AV115" s="6" t="str">
        <f>IF(OR(FS115=$FS$3,FS115=$FS$4),CM3.3,"")</f>
        <v/>
      </c>
      <c r="AW115" s="6" t="str">
        <f>IF(OR(FQ115=$FQ$1,FQ115=$FQ$4,FR115=$FR$1,FR115=$FR$4),CM3.4,"")</f>
        <v/>
      </c>
      <c r="AX115" s="38" t="str">
        <f>IF(OR(FZ115=$FZ$1,FZ115=$FZ$2,FT115=$FT$3,FT115=$FT$2),CM3.5,"")</f>
        <v/>
      </c>
      <c r="AY115" s="6" t="str">
        <f>IF(OR(FS115&gt;0),CM4.1,"")</f>
        <v/>
      </c>
      <c r="AZ115" s="6" t="str">
        <f>IF(OR(FV115=$FV$2),CM4.2,"")</f>
        <v/>
      </c>
      <c r="BA115" s="38" t="str">
        <f>IF(OR(FZ115&gt;0,FT115=$FT$3),CM4.3,"")</f>
        <v/>
      </c>
      <c r="BB115" s="6" t="str">
        <f>IF(OR(FT115=$FT$3,FV115=$FV$3),CM5.1,"")</f>
        <v/>
      </c>
      <c r="BC115" s="6" t="str">
        <f>IF(OR(AND(FX115&gt;0,FQ115=$FQ$4), AND(FX115&gt;0,FQ115=$FQ$1)),CM5.2,"")</f>
        <v/>
      </c>
      <c r="BD115" s="6" t="str">
        <f>IF(OR(FZ115&gt;0),CM5.3,"")</f>
        <v/>
      </c>
      <c r="BE115" s="38" t="str">
        <f>IF(FU115=$FU$2,CM5.4,"")</f>
        <v/>
      </c>
      <c r="BF115" s="94" t="str">
        <f>IF(COUNTIF(AP115:BE115,"&lt;1")=16,"5",IF(COUNTIF(AP115:BA115,"&lt;1")=12,"4",IF(COUNTIF(AP115:AX115,"&lt;1")=9,"3",IF(COUNTIF(AP115:AS115,"&lt;1")=4,"2","1"))))</f>
        <v>2</v>
      </c>
      <c r="BG115" s="129">
        <f>IF(BF115="1",SUM(AP115:AS115)+1,IF(BF115="2",SUM(AT115:AX115)+2,IF(BF115="3",SUM(AY115:BA115)+3,IF(BF115="4",SUM(BB115:BE115)+4,5))))</f>
        <v>2</v>
      </c>
      <c r="BH115" s="5">
        <f>IF(OR(ER115=$ER$1,ER115=$ER$6,ER115=$ER$7,ER115=$ER$9,ES115&gt;0,EX115&gt;0,FD115&gt;0,FZ115&gt;0,EW115&gt;0,EY115&gt;0,EZ115&gt;0,EV115&gt;0,EU115&gt;0,FE115&gt;0,FF115&gt;0,FG115&gt;0,FI115&gt;0),SRM2.1,"")</f>
        <v>0.4</v>
      </c>
      <c r="BI115" s="5">
        <f>IF(OR(FD115&gt;0,FZ115&gt;0,ER115=$ER$7,EW115&gt;0,EX115&gt;0,EY115&gt;0,EZ115&gt;0,FE115&gt;0,FF115&gt;0,FG115&gt;0,FI115&gt;0),SRM2.2,"")</f>
        <v>0.4</v>
      </c>
      <c r="BJ115" s="6">
        <f>IF(OR(FX115&gt;0,FZ115&gt;0),SRM2.3,"")</f>
        <v>0</v>
      </c>
      <c r="BK115" s="6">
        <f>IF(OR(FF115&gt;0,FD115&gt;0,FE115&gt;0,FZ115&gt;0,FG115&gt;0,FI115&gt;0),SRM2.4,"")</f>
        <v>0.2</v>
      </c>
      <c r="BL115" s="39">
        <f>IF(OR(FD115&gt;0,FZ115&gt;0,ER115=$ER$7,FE115&gt;0,FF115&gt;0,FG115&gt;0,FI115&gt;0,FP115&gt;0),SRM3.1,"")</f>
        <v>0.4</v>
      </c>
      <c r="BM115" s="6">
        <f>IF(OR(FD115&gt;0,FZ115&gt;0,ER115=$ER$7,EW115=$EW$2,EW115=$EW$3,EW115=$EW$4,EX115&gt;0,EY115&gt;0,EZ115&gt;0,FE115&gt;0,FF115&gt;0,FG115&gt;0,FI115&gt;0),SRM3.2,"")</f>
        <v>0.5</v>
      </c>
      <c r="BN115" s="6" t="str">
        <f>IF(OR(FP115&gt;0,FZ115&gt;0),SRM3.3,"")</f>
        <v/>
      </c>
      <c r="BO115" s="40" t="str">
        <f>IF(OR(FZ115&gt;1),SRM4.1,"")</f>
        <v/>
      </c>
      <c r="BP115" s="6" t="str">
        <f>IF(OR(ER115=$ER$8,ER115=$ER$9,EV115&gt;0,FQ115&gt;0,FR115&gt;0),SRM4.2,"")</f>
        <v/>
      </c>
      <c r="BQ115" s="6" t="str">
        <f>IF(OR(FW115&gt;0),SRM4.3,"")</f>
        <v/>
      </c>
      <c r="BR115" s="40" t="str">
        <f>IF(OR(GD115&gt;0,GE115&gt;0),SRM5.1,"")</f>
        <v/>
      </c>
      <c r="BS115" s="6" t="str">
        <f>IF(OR(ER115=$ER$8,ER115=$ER$9,FZ115&gt;0),SRM5.2,"")</f>
        <v/>
      </c>
      <c r="BT115" s="6" t="str">
        <f>IF(OR(ER115=$ER$8,ER115=$ER$9,FY115&gt;0,FZ115&gt;0),SRM5.3,"")</f>
        <v/>
      </c>
      <c r="BU115" s="94" t="str">
        <f>IF(COUNTIF(BH115:BT115,"&lt;1")=13,"5",IF(COUNTIF(BH115:BQ115,"&lt;1")=10,"4",IF(COUNTIF(BH115:BN115,"&lt;1")=7,"3",IF(COUNTIF(BH115:BK115,"&lt;1")=4,"2","1"))))</f>
        <v>2</v>
      </c>
      <c r="BV115" s="129">
        <f>IF(BU115="1",SUM(BH115:BK115)+1,IF(BU115="2",SUM(BL115:BN115)+2,IF(BU115="3",SUM(BO115:BQ115)+3,IF(BU115="4",SUM(BR115:BT115)+4,5))))</f>
        <v>2.9</v>
      </c>
      <c r="BW115" s="41">
        <f>IF(OR(EY115=$EY$1,EY115=$EY$4,EY115=$EY$5,EY115=$EY$6,EY115=$EY$7,EZ115&gt;0,FF115=$FF$1,FF115=$FF$2,FF115=$FF$5,FF115=$FF$6,FG115=$FG$1,FG115=$FG$2,FG115=$FG$5,FG115=$FG$6),LHR2.1,"")</f>
        <v>0.4</v>
      </c>
      <c r="BX115" s="6" t="str">
        <f>IF(OR(FB115=$FB$1,FB115=$FB$2,FB115=$FB$5,FB115=$FB$6,EZ115&gt;0),LHR2.2,"")</f>
        <v/>
      </c>
      <c r="BY115" s="6">
        <f>IF(OR(EY115=$EY$1,EY115=$EY$4,EY115=$EY$5,EY115=$EY$6,EY115=$EY$7,EZ115&gt;0,FF115=$FF$1,FF115=$FF$2,FF115=$FF$5,FF115=$FF$6,FG115=$FG$1,FG115=$FG$2,FG115=$FG$5,FG115=$FG$6),LHR2.3,"")</f>
        <v>0.25</v>
      </c>
      <c r="BZ115" s="6">
        <f>IF(OR(EY115=$EY$1,EY115=$EY$4,EY115=$EY$5,EY115=$EY$6,EY115=$EY$7,EZ115&gt;0,FF115=$FF$1,FF115=$FF$2,FF115=$FF$5,FF115=$FF$6,FG115=$FG$1,FG115=$FG$2,FG115=$FG$5,FG115=$FG$6),LHR2.4,"")</f>
        <v>0.25</v>
      </c>
      <c r="CA115" s="40">
        <f>IF(OR(EY115=$EY$1,EY115=$EY$5,EY115=$EY$6,EY115=$EY$7,EZ115&gt;0,FF115=$FF$1,FF115=$FF$2,FF115=$FF$5,FF115=$FF$6,FG115=$FG$1,FG115=$FG$2,FG115=$FG$5,FG115=$FG$6),LHR3.1,"")</f>
        <v>0.25</v>
      </c>
      <c r="CB115" s="6" t="str">
        <f>IF(OR(FB115=$FB$1,FB115=$FB$5,EZ115&gt;0),LHR3.2,"")</f>
        <v/>
      </c>
      <c r="CC115" s="6" t="str">
        <f>IF(OR(FB115=$FB$1,FB115=$FB$2,FB115=$FB$5,FB115=$FB$6,EZ115&gt;0),LHR3.3,"")</f>
        <v/>
      </c>
      <c r="CD115" s="6">
        <f>IF(OR(EZ115&gt;0,GA115=$GA$1,FF115=$FF$5,FF115=$FF$6,FF115=$FF$1,FF115=$FF$2,GA115=$GA$2,GA115=$GA$3,GA115=$GA$4),LHR3.4,"")</f>
        <v>0.05</v>
      </c>
      <c r="CE115" s="6" t="str">
        <f>IF(OR(EZ115&gt;0,GB115=$GB$1,FG115=$FG$5,FG115=$FG$6,FG115=$FG$1,FG115=$FG$2,GB115=$GB$2,GB115=$GB$3,GB115=$GB$4),LHR3.5,"")</f>
        <v/>
      </c>
      <c r="CF115" s="6">
        <f>IF(OR(EY115=$EY$1,EY115=$EY$4,EY115=$EY$5,EY115=$EY$6,EY115=$EY$7,EZ115&gt;0),LHR3.6,"")</f>
        <v>0.05</v>
      </c>
      <c r="CG115" s="6" t="str">
        <f>IF(OR(EZ115&gt;0,FC115=$FC$1,FC115=$FC$2,FC115=$FC$3,FC115=$FC$4),LHR3.7,"")</f>
        <v/>
      </c>
      <c r="CH115" s="6" t="str">
        <f>IF(OR(GD115=$GD$1,GD115=$GD$3,EZ115&gt;0),LHR3.8,"")</f>
        <v/>
      </c>
      <c r="CI115" s="6" t="str">
        <f>IF(OR(EZ115&gt;0,FF115=$FF$2,FF115=$FF$6,FE115=$FE$2,FE115=$FE$6,FI115=$FI$2,FI115=$FI$6,FG115=$FG$2,FG115=$FG$6),LHR3.9,"")</f>
        <v/>
      </c>
      <c r="CJ115" s="6" t="str">
        <f>IF(OR(EZ115&gt;0,FA115&gt;0),LHR3.10,"")</f>
        <v/>
      </c>
      <c r="CK115" s="40">
        <f>IF(OR(EY115=$EY$1,EY115=$EY$6,EY115=$EY$7,EZ115&gt;0,FF115=$FF$1,FF115=$FF$2,FF115=$FF$5,FF115=$FF$6,FG115=$FG$1,FG115=$FG$2,FG115=$FG$5,FG115=$FG$6),LHR4.1,"")</f>
        <v>0.15</v>
      </c>
      <c r="CL115" s="6" t="str">
        <f>IF(OR(FB115=$FB$1,FB115=$FB$5,EZ115&gt;0),LHR4.2,"")</f>
        <v/>
      </c>
      <c r="CM115" s="6" t="str">
        <f>IF(OR(EZ115&gt;0,GA115=$GA$2,GA115=$GA$4),LHR4.3,"")</f>
        <v/>
      </c>
      <c r="CN115" s="6" t="str">
        <f>IF(OR(EZ115&gt;0,GB115=$GB$2,GB115=$GB$4),LHR4.4,"")</f>
        <v/>
      </c>
      <c r="CO115" s="6" t="str">
        <f>IF(OR(EZ115&gt;0,FC115=$FC$1,FC115=$FC$3,FC115=$FC$4),LHR4.5,"")</f>
        <v/>
      </c>
      <c r="CP115" s="6" t="str">
        <f>IF(OR(GE115=$GE$1,GE115=$GE$2,GE115=$GE$4,GE115=$GE$5),LHR4.6,"")</f>
        <v/>
      </c>
      <c r="CQ115" s="6" t="str">
        <f>IF(OR(EZ115&gt;0,FF115=$FF$2,FF115=$FF$6,FE115=$FE$2,FE115=$FE$6,FI115=$FI$2,FI115=$FI$6,FG115=$FG$2,FG115=$FG$6),LHR4.7,"")</f>
        <v/>
      </c>
      <c r="CR115" s="6" t="str">
        <f>IF(OR(EZ115&gt;0,FG115=$FG$1,FG115=$FG$2,FG115=$FG$5,FG115=$FG$6),LHR4.8,"")</f>
        <v/>
      </c>
      <c r="CS115" s="6" t="str">
        <f>IF(OR(FE115=$FE$1,FE115=$FE$2,FE115=$FE$5,FE115=$FE$6),LHR4.9,"")</f>
        <v/>
      </c>
      <c r="CT115" s="6" t="str">
        <f>IF(OR(FM115=$FM$1,FM115=$FM$3,EZ115&gt;0),LHR4.10,"")</f>
        <v/>
      </c>
      <c r="CU115" s="6" t="str">
        <f>IF(OR(GF115=$GF$2,GF115=$GF$6),LHR4.11,"")</f>
        <v/>
      </c>
      <c r="CV115" s="6">
        <f>IF(OR(EO115=$EO$1,EO115=$EO$3),LHR4.12,"")</f>
        <v>0.05</v>
      </c>
      <c r="CW115" s="40">
        <f>IF(OR(EY115=$EY$1,EY115=$EY$7,EZ115&gt;0,FF115=$FF$1,FF115=$FF$2,FF115=$FF$5,FF115=$FF$6,FG115=$FG$1,FG115=$FG$2,FG115=$FG$5,FG115=$FG$6),LHR5.1,"")</f>
        <v>0.25</v>
      </c>
      <c r="CX115" s="6" t="str">
        <f>IF(AND(FZ115&gt;0,OR(EY115=$EY$1,EY115=$EY$4,EY115=$EY$5,EY115=$EY$6,EY115=$EY$7)),LHR5.2,"")</f>
        <v/>
      </c>
      <c r="CY115" s="6" t="str">
        <f>IF(OR(EZ115&gt;0,FC115=$FC$1,FC115=$FC$4),LHR5.3,"")</f>
        <v/>
      </c>
      <c r="CZ115" s="6" t="str">
        <f>IF(OR(GE115=$GE$1,GE115=$GE$3,GE115=$GE$4,GE115=$GE$6),LHR5.4,"")</f>
        <v/>
      </c>
      <c r="DA115" s="6" t="str">
        <f>IF(OR(EZ115&gt;0,FF115=$FF$2,FF115=$FF$6,FE115=$FE$2,FE115=$FE$6,FI115=$FI$2,FI115=$FI$6,FG115=$FG$2,FG115=$FG$6),LHR5.5,"")</f>
        <v/>
      </c>
      <c r="DB115" s="6" t="str">
        <f>IF(OR(FG115=$FG$2,FG115=$FG$6),LHR5.6,"")</f>
        <v/>
      </c>
      <c r="DC115" s="6" t="str">
        <f>IF(OR(FI115=$FI$1,FI115=$FI$2,FI115=$FI$5,FI115=$FI$6,FY115&gt;0),LHR5.7,"")</f>
        <v/>
      </c>
      <c r="DD115" s="6" t="str">
        <f>IF(OR(GC115=$GC$1,GC115=$GC$2),LHR5.8,"")</f>
        <v/>
      </c>
      <c r="DE115" s="38">
        <f>IF(OR(GF115="",GF115=$GF$3,GF115=$GF$4,GF115=$GF$7,GF115=$GF$8),LHR5.9,"")</f>
        <v>0.05</v>
      </c>
      <c r="DF115" s="7" t="str">
        <f>IF(E115&lt;2009,"N/A",IF(COUNTIF(BW115:DE115,"&lt;1")=35,"5",IF(COUNTIF(BW115:CV115,"&lt;1")=26,"4",IF(COUNTIF(BW115:CJ115,"&lt;1")=14,"3",IF(COUNTIF(BW115:BZ115,"&lt;1")=4,"2","1")))))</f>
        <v>1</v>
      </c>
      <c r="DG115" s="129">
        <f>IF(DF115="N/A","N/A",IF(DF115="1",SUM(BW115:BZ115)+1,IF(DF115="2",SUM(CA115:CJ115)+2,IF(DF115="3",SUM(CK115:CV115)+3,IF(DF115="4",SUM(CW115:DE115)+4,5)))))</f>
        <v>1.9</v>
      </c>
      <c r="DH115" s="41">
        <f>IF(OR(EY115=$EY$1,EY115=$EY$8,EZ115&gt;0,FF115=$FF$1,FF115=$FF$2,FF115=$FF$7,FF115=$FF$8,FG115=$FG$1,FG115=$FG$2,FG115=$FG$7,FG115=$FG$8),ES2.1,"")</f>
        <v>0.4</v>
      </c>
      <c r="DI115" s="6" t="str">
        <f>IF(OR(FB115=$FB$1,FB115=$FB$2,FB115=$FB$7,FB115=$FB$8,EZ115&gt;0),ES2.2,"")</f>
        <v/>
      </c>
      <c r="DJ115" s="6">
        <f>IF(OR(EY115=$EY$1,EY115=$EY$8,EZ115&gt;0,FF115=$FF$1,FF115=$FF$2,FF115=$FF$7,FF115=$FF$8,FG115=$FG$1,FG115=$FG$2,FG115=$FG$7,FG115=$FG$8),ES2.3,"")</f>
        <v>0.25</v>
      </c>
      <c r="DK115" s="6">
        <f>IF(OR(EY115=$EY$1,EY115=$EY$8,EZ115&gt;0,FF115=$FF$1,FF115=$FF$2,FF115=$FF$7,FF115=$FF$8,FG115=$FG$1,FG115=$FG$2,FG115=$FG$7,FG115=$FG$8),ES2.4,"")</f>
        <v>0.25</v>
      </c>
      <c r="DL115" s="40" t="str">
        <f>IF(OR(FB115=$FB$1,FB115=$FB$7,EZ115&gt;0),ES3.1,"")</f>
        <v/>
      </c>
      <c r="DM115" s="6" t="str">
        <f>IF(OR(FB115=$FB$1,FB115=$FB$2,FB115=$FB$7,FB115=$FB$8,EZ115&gt;0),ES3.2,"")</f>
        <v/>
      </c>
      <c r="DN115" s="6">
        <f>IF(OR(EZ115&gt;0,FF115=$FF$1,FF115=$FF$2,FF115=$FF$7,FF115=$FF$8,GA115=$GA$1,GA115=$GA$2,GA115=$GA$5,GA115=$GA$6),ES3.3,"")</f>
        <v>0.05</v>
      </c>
      <c r="DO115" s="6" t="str">
        <f>IF(OR(EZ115&gt;0,FG115=$FG$1,FG115=$FG$2,FG115=$FG$7,FG115=$FG$8,GB115=$GB$1,GB115=$GB$2,GB115=$GB$5,GB115=$GB$6),ES3.4,"")</f>
        <v/>
      </c>
      <c r="DP115" s="6">
        <f>IF(OR(EY115=$EY$1,EY115=$EY$8,EZ115&gt;0),ES3.5,"")</f>
        <v>0.25</v>
      </c>
      <c r="DQ115" s="6" t="str">
        <f>IF(OR(EZ115&gt;0,FC115=$FC$1,FC115=$FC$5),ES3.6,"")</f>
        <v/>
      </c>
      <c r="DR115" s="6" t="str">
        <f>IF(OR(GD115=$GD$1,GD115=$GD$4,EZ115&gt;0),ES3.7,"")</f>
        <v/>
      </c>
      <c r="DS115" s="6" t="str">
        <f>IF(OR(EZ115&gt;0,FF115=$FF$2,FF115=$FF$8,FE115=$FE$2,FE115=$FE$8,FI115=$FI$2,FI115=$FI$8,FG115=$FG$2,FG115=$FG$8),ES3.8,"")</f>
        <v/>
      </c>
      <c r="DT115" s="6" t="str">
        <f>IF(OR(EZ115&gt;0),ES3.9,"")</f>
        <v/>
      </c>
      <c r="DU115" s="40" t="str">
        <f>IF(OR(FB115=$FB$1,FB115=$FB$7,EZ115&gt;0),ES4.1,"")</f>
        <v/>
      </c>
      <c r="DV115" s="6" t="str">
        <f>IF(OR(EZ115&gt;0,GA115=$GA$2,GA115=$GA$6),ES4.2,"")</f>
        <v/>
      </c>
      <c r="DW115" s="6" t="str">
        <f>IF(OR(EZ115&gt;0,GB115=$GB$2,GB115=$GB$6),ES4.3,"")</f>
        <v/>
      </c>
      <c r="DX115" s="6" t="str">
        <f>IF(OR(GE115=$GE$1,GE115=$GE$2,GE115=$GE$7,GE115=$GE$8),ES4.4,"")</f>
        <v/>
      </c>
      <c r="DY115" s="6" t="str">
        <f>IF(OR(EZ115&gt;0,FF115=$FF$2,FF115=$FF$8,FE115=$FE$2,FE115=$FE$8,FI115=$FI$2,FI115=$FI$8,FG115=$FG$2,FG115=$FG$8),ES4.5,"")</f>
        <v/>
      </c>
      <c r="DZ115" s="6" t="str">
        <f>IF(OR(EZ115&gt;0,FG115=$FG$1,FG115=$FG$2,FG115=$FG$7,FG115=$FG$8),ES4.6,"")</f>
        <v/>
      </c>
      <c r="EA115" s="6" t="str">
        <f>IF(OR(FE115=$FE$1,FE115=$FE$2,FE115=$FE$7,FE115=$FE$8),ES4.7,"")</f>
        <v/>
      </c>
      <c r="EB115" s="6" t="str">
        <f>IF(OR(FM115=$FM$1,FM115=$FM$4,EZ115&gt;0),ES4.8,"")</f>
        <v/>
      </c>
      <c r="EC115" s="6" t="str">
        <f>IF(OR(GF115=$GF$2,GF115=$GF$8),ES4.9,"")</f>
        <v/>
      </c>
      <c r="ED115" s="6">
        <f>IF(OR(EO115=$EO$1,EO115=$EO$3),ES4.10,"")</f>
        <v>0.05</v>
      </c>
      <c r="EE115" s="40" t="str">
        <f>IF(OR(AND(FZ115&gt;0,EY115=$EY$1), AND(FZ115&gt;0,EY115=$EY$8)),ES5.1,"")</f>
        <v/>
      </c>
      <c r="EF115" s="6" t="str">
        <f>IF(OR(GE115=$GE$1,GE115=$GE$3,GE115=$GE$7,GE115=$GE$9),ES5.2,"")</f>
        <v/>
      </c>
      <c r="EG115" s="6" t="str">
        <f>IF(OR(EZ115&gt;0,FF115=$FF$2,FF115=$FF$8,FE115=$FE$2,FE115=$FE$8,FI115=$FI$2,FI115=$FI$8,FG115=$FG$2,FG115=$FG$8),ES5.3,"")</f>
        <v/>
      </c>
      <c r="EH115" s="6" t="str">
        <f>IF(OR(FG115=$FG$2,FG115=$FG$8),ES5.4,"")</f>
        <v/>
      </c>
      <c r="EI115" s="6" t="str">
        <f>IF(OR(FI115=$FI$1,FI115=$FI$2,FI115=$FI$7,FI115=$FI$8,FY115&gt;0),ES5.5,"")</f>
        <v/>
      </c>
      <c r="EJ115" s="6" t="str">
        <f>IF(OR(GC115=$GC$1,GC115=$GC$3),ES5.6,"")</f>
        <v/>
      </c>
      <c r="EK115" s="38">
        <f>IF(OR(GF115="",GF115=$GF$3,GF115=$GF$4,GF115=$GF$5,GF115=$GF$6),ES5.7,"")</f>
        <v>0.1</v>
      </c>
      <c r="EL115" s="104" t="str">
        <f>IF(E115&lt;2010,"N/A",IF(COUNTIF(DH115:EK115,"&lt;1")=30,"5",IF(COUNTIF(DH115:ED115,"&lt;1")=23,"4",IF(COUNTIF(DH115:DT115,"&lt;1")=13,"3",IF(COUNTIF(DH115:DK115,"&lt;1")=4,"2","1")))))</f>
        <v>1</v>
      </c>
      <c r="EM115" s="129">
        <f>IF(EL115="N/A","N/A",IF(EL115="1",SUM(DH115:DK115)+1,IF(EL115="2",SUM(DL115:DT115)+2,IF(EL115="3",SUM(DU115:ED115)+3,IF(EL115="4",SUM(EE115:EK115)+4,5)))))</f>
        <v>1.9</v>
      </c>
      <c r="EN115" s="1"/>
      <c r="EO115" s="43" t="s">
        <v>0</v>
      </c>
      <c r="EP115" s="1"/>
      <c r="EQ115" s="1"/>
      <c r="ER115" s="43"/>
      <c r="ES115" s="1" t="s">
        <v>13</v>
      </c>
      <c r="ET115" s="1"/>
      <c r="EV115" s="44"/>
      <c r="EW115" s="42" t="s">
        <v>24</v>
      </c>
      <c r="EY115" s="42" t="s">
        <v>5</v>
      </c>
      <c r="FC115" s="44"/>
      <c r="FE115" s="1"/>
      <c r="FF115" s="42" t="s">
        <v>8</v>
      </c>
      <c r="FG115" s="42" t="s">
        <v>28</v>
      </c>
      <c r="FI115" s="44"/>
      <c r="FJ115" s="42" t="s">
        <v>9</v>
      </c>
      <c r="FK115" s="1"/>
      <c r="FL115" s="1"/>
      <c r="FM115" s="1"/>
      <c r="FN115" s="1"/>
      <c r="FO115" s="1"/>
      <c r="FT115" s="1"/>
      <c r="FU115" s="1" t="s">
        <v>7</v>
      </c>
      <c r="FX115" s="44" t="s">
        <v>1</v>
      </c>
      <c r="FY115" s="1"/>
      <c r="FZ115" s="44"/>
      <c r="GA115" s="43"/>
      <c r="GB115" s="1"/>
      <c r="GC115" s="44"/>
      <c r="GF115" s="45"/>
      <c r="GG115" s="74"/>
      <c r="GH115" s="42">
        <f>COUNTIF(EO115:GF115,"*")</f>
        <v>9</v>
      </c>
    </row>
    <row r="116" spans="1:190" s="42" customFormat="1" x14ac:dyDescent="0.25">
      <c r="A116" s="42" t="str">
        <f>VLOOKUP(C116,Sheet1!$A$1:$B$65,2,)</f>
        <v>HS</v>
      </c>
      <c r="B116" s="46" t="s">
        <v>240</v>
      </c>
      <c r="C116" s="47" t="s">
        <v>241</v>
      </c>
      <c r="D116" s="47"/>
      <c r="E116" s="60">
        <v>2013</v>
      </c>
      <c r="F116" s="5" t="str">
        <f>IF(OR(ER116=$ER$1,ER116=$ER$2,ER116=$ER$3,ER116=$ER$6,ER116=$ER$7,ES116&gt;0,EW116&gt;0,EY116&gt;0,EU116&gt;0,EZ116&gt;0,FD116&gt;0,FF116&gt;0,FG116&gt;0,FI116&gt;0,FE116&gt;0),SM_2.1,"")</f>
        <v/>
      </c>
      <c r="G116" s="5" t="str">
        <f>IF(OR(EO116=$EO$4,EQ116&gt;0,ER116=$ER$1, ER116=$ER$2,ER116=$ER$3,ER116=$ER$4,ES116&gt;0,EV116&gt;0,EZ116&gt;0,FD116&gt;0,FF116&gt;0,FG116&gt;0,FI116&gt;0,FE116&gt;0),SM_2.2,"")</f>
        <v/>
      </c>
      <c r="H116" s="6">
        <f>IF(OR(EO116&gt;0,EP116&gt;0,EQ116&gt;0,ER116=$ER$1,ER116=$ER$2,ER116=$ER$3,ER116=$ER$4,ER116=$ER$6,ER116=$ER$7,ES116&gt;0,ET116&gt;0,EV116&gt;0,EZ116&gt;0,FD116&gt;0,FF116&gt;0,FG116&gt;0,FI116&gt;0,FE116&gt;0),SM_2.3,"")</f>
        <v>0.3</v>
      </c>
      <c r="I116" s="38" t="str">
        <f>IF(OR(ER116=$ER$1,ER116=$ER$2,ER116=$ER$3,ER116=$ER$6,ER116=$ER$7,ES116&gt;0,EW116=$EW$2,EW116=$EW$3,EW116=$EW$4,EY116&gt;0,EU116&gt;0,EZ116&gt;0,FD116&gt;0,FF116&gt;0,FG116&gt;0,FI116&gt;0,FE116&gt;0),SM_2.4,"")</f>
        <v/>
      </c>
      <c r="J116" s="6" t="str">
        <f>IF(OR(ER116=$ER$3,EW116=$EW$2,EW116=$EW$3,EW116=$EW$4,EY116&gt;0,EU116&gt;0,EZ116&gt;0,FD116&gt;0,FF116&gt;0,FG116&gt;0,FI116&gt;0,FE116&gt;0),SM_3.1,"")</f>
        <v/>
      </c>
      <c r="K116" s="6" t="str">
        <f>IF(OR(EZ116&gt;0,FD116&gt;0,FF116&gt;0,FG116&gt;0,FI116&gt;0,FE116&gt;0),SM_3.2,"")</f>
        <v/>
      </c>
      <c r="L116" s="38" t="str">
        <f>IF(OR(ER116=$ER$1,ER116=$ER$3,ER116=$ER$6,ER116=$ER$7,EV116&gt;0,EW116=$EW$2,EW116=$EW$3,EW116=$EW$4,EY116&gt;0,EU116&gt;0,EZ116&gt;0,FD116&gt;0,FF116&gt;0,FG116&gt;0,FI116&gt;0,FE116&gt;0),SM_3.3,"")</f>
        <v/>
      </c>
      <c r="M116" s="6" t="str">
        <f>IF(OR(ES116&gt;0,EU116&gt;1),SM_4.1,"")</f>
        <v/>
      </c>
      <c r="N116" s="6" t="str">
        <f>IF(OR(EZ116&gt;0,FD116=$FD$2,FF116=$FF$2,FF116=$FF$4,FF116=$FF$6,FF116=$FF$8,FG116&gt;0,FI116&gt;0,FE116&gt;0),SM_4.2,"")</f>
        <v/>
      </c>
      <c r="O116" s="6" t="str">
        <f>IF(OR(EZ116&gt;0,FD116=$FD$2,FE116=$FE$2,FE116=$FE$4,FE116=$FE$6,FE116=$FE$8,FF116=$FF$2,FF116=$FF$4,FF116=$FF$6,FF116=$FF$8,FG116=$FG$2,FG116=$FG$4,FG116=$FG$6,FG116=$FG$8,FI116=$FI$2,FI116=$FI$4,FI116=$FI$6,FI116=$FI$8),SM_4.3,"")</f>
        <v/>
      </c>
      <c r="P116" s="6" t="str">
        <f>IF(OR(FD116&gt;0,FI116&gt;0),SM_4.4,"")</f>
        <v/>
      </c>
      <c r="Q116" s="38" t="str">
        <f>IF(OR(FQ116=$FQ$2,FQ116=$FQ$1),SM_4.5,"")</f>
        <v/>
      </c>
      <c r="R116" s="6" t="str">
        <f>IF(OR(ET116&gt;0),SM_5.1,"")</f>
        <v/>
      </c>
      <c r="S116" s="6" t="str">
        <f>IF(OR(FB116&gt;0),SM_5.2,"")</f>
        <v/>
      </c>
      <c r="T116" s="6" t="str">
        <f>IF(OR(FR116=$FR$1,FR116=$FR$2),SM_5.3,"")</f>
        <v/>
      </c>
      <c r="U116" s="38" t="str">
        <f>IF(OR(FY116&gt;0),SM_5.4,"")</f>
        <v/>
      </c>
      <c r="V116" s="94" t="str">
        <f>IF(COUNTIF(F116:U116,"&lt;1")=16,"5",IF(COUNTIF(F116:Q116,"&lt;1")=12,"4",IF(COUNTIF(F116:L116,"&lt;1")=7,"3",IF(COUNTIF(F116:I116,"&lt;1")=4,"2","1"))))</f>
        <v>1</v>
      </c>
      <c r="W116" s="129">
        <f>IF(V116="1",SUM(F116:I116)+1,IF(V116="2",SUM(J116:L116)+2,IF(V116="3",SUM(M116:Q116)+3,IF(V116="4",SUM(R116:U116)+4,5))))</f>
        <v>1.3</v>
      </c>
      <c r="X116" s="5">
        <f>IF(OR(EO116&gt;0,EP116&gt;0,EQ116&gt;0,ER116=$ER$1,ER116=$ER$2,ER116=$ER$3,ER116=$ER$4,ER116=$ER$6,ER116=$ER$7,ER116=$ER$8,ES116&gt;0,ET116&gt;0,EV116&gt;0,EZ116&gt;0,FD116&gt;0,FF116&gt;0,FG116&gt;0,FI116&gt;0,FE116&gt;0),SS_2.1,"")</f>
        <v>0.2</v>
      </c>
      <c r="Y116" s="5">
        <f>IF(OR(EO116=$EO$1,ER116=$ER$1,ER116=$ER$6,ER116=$ER$7,ER116=$ER$8,FJ116&gt;0),SS_2.2,"")</f>
        <v>0.3</v>
      </c>
      <c r="Z116" s="38">
        <f>IF(OR(FJ116&gt;0,FO116&gt;0),SS_2.3,"")</f>
        <v>0.5</v>
      </c>
      <c r="AA116" s="5" t="str">
        <f>IF(OR(FN116&gt;0,FJ116=$FJ$2,FJ116=$FJ$3),SS_3.1,"")</f>
        <v/>
      </c>
      <c r="AB116" s="6" t="str">
        <f>IF(OR(FK116&gt;0),SS_3.2,"")</f>
        <v/>
      </c>
      <c r="AC116" s="38" t="str">
        <f>IF(OR(ES116&gt;0,ER116=$ER$1,ER116=$ER$4,ER116=$ER$8,FL116&gt;0),SS_3.3,"")</f>
        <v/>
      </c>
      <c r="AD116" s="6" t="str">
        <f>IF(AND(FK116&gt;0,FJ116=$FJ$2,FJ116=$FJ$3),SS_4.1,"")</f>
        <v/>
      </c>
      <c r="AE116" s="6" t="str">
        <f>IF(OR(FJ116=$FJ$2,FJ116=$FJ$3,EZ116&gt;0,FN116&gt;0),SS_4.2,"")</f>
        <v/>
      </c>
      <c r="AF116" s="6" t="str">
        <f>IF(OR(EU116&gt;0,EW116=$EW$2,EW116=$EW$3,EW116=$EW$4,EY116&gt;0,EZ116&gt;0),SS_4.3,"")</f>
        <v/>
      </c>
      <c r="AG116" s="6" t="str">
        <f>IF(OR(FJ116=$FJ$3,FQ116&gt;0,EZ116&gt;0),SS_4.4,"")</f>
        <v/>
      </c>
      <c r="AH116" s="6" t="str">
        <f>IF(OR(FE116&gt;0,FF116&gt;0,FG116&gt;0,FD116&gt;0,EZ116&gt;0,FI116&gt;0),SS_4.5,"")</f>
        <v/>
      </c>
      <c r="AI116" s="38" t="str">
        <f>IF(OR(EV116&gt;0,FZ116&gt;0,FH116&gt;0,FD116&gt;0,FI116&gt;0),SS_4.6,"")</f>
        <v/>
      </c>
      <c r="AJ116" s="5" t="str">
        <f>IF(OR(FK116=$FK$3,FZ116=$FZ$1),SS_5.1,"")</f>
        <v/>
      </c>
      <c r="AK116" s="6" t="str">
        <f>IF(OR(FZ116=$FZ$1,FZ116=$FZ$2,FZ116=$FZ$4,FZ116=$FZ$5,FZ116=$FZ$7),SS_5.2,"")</f>
        <v/>
      </c>
      <c r="AL116" s="6" t="str">
        <f>IF(OR(FZ116=$FZ$4,FY116&gt;0,ER116=$ER$8),SS_5.3,"")</f>
        <v/>
      </c>
      <c r="AM116" s="6" t="str">
        <f>IF(FP116&gt;0,SS_5.4,"")</f>
        <v/>
      </c>
      <c r="AN116" s="94" t="str">
        <f>IF(COUNTIF(X116:AM116,"&lt;1")=16,"5",IF(COUNTIF(X116:AI116,"&lt;1")=12,"4",IF(COUNTIF(X116:AC116,"&lt;1")=6,"3",IF(COUNTIF(X116:Z116,"&lt;1")=3,"2","1"))))</f>
        <v>2</v>
      </c>
      <c r="AO116" s="129">
        <f>IF(AN116="1",SUM(X116:Z116)+1,IF(AN116="2",SUM(AA116:AC116)+2,IF(AN116="3",SUM(AD116:AI116)+3,IF(AN116="4",SUM(AJ116:AM116)+4,5))))</f>
        <v>2</v>
      </c>
      <c r="AP116" s="5">
        <f>IF(OR(ES116&gt;0,ER116=$ER$1,EO116&gt;0,EP116&gt;0,EQ116&gt;0,EU116&gt;0,EV116&gt;0,FV116&gt;0,FD116&gt;0),CM2.1,"")</f>
        <v>0.25</v>
      </c>
      <c r="AQ116" s="6" t="str">
        <f>IF(OR(ES116&gt;0,ER116=$ER$1,ER116=$ER$5,ER116=$ER$3,ER116=$ER$8,ER116=$ER$9,FS116=$FS$3,FS116=$FS$4),CM2.2,"")</f>
        <v/>
      </c>
      <c r="AR116" s="6" t="str">
        <f>IF(OR(ES116&gt;0,ER116&gt;0,FV116&gt;0),CM2.3,"")</f>
        <v/>
      </c>
      <c r="AS116" s="38" t="str">
        <f>IF(OR(ES116&gt;0,ER116=$ER$1,ER116=$ER$3,ER116=$ER$8,ER116=$ER$9,FT116&gt;0),CM2.4,"")</f>
        <v/>
      </c>
      <c r="AT116" s="6" t="str">
        <f>IF(OR(FS116&gt;0),CM3.1,"")</f>
        <v/>
      </c>
      <c r="AU116" s="6" t="str">
        <f>IF(ER116=$ER$9,CM3.2,"")</f>
        <v/>
      </c>
      <c r="AV116" s="6" t="str">
        <f>IF(OR(FS116=$FS$3,FS116=$FS$4),CM3.3,"")</f>
        <v/>
      </c>
      <c r="AW116" s="6" t="str">
        <f>IF(OR(FQ116=$FQ$1,FQ116=$FQ$4,FR116=$FR$1,FR116=$FR$4),CM3.4,"")</f>
        <v/>
      </c>
      <c r="AX116" s="38" t="str">
        <f>IF(OR(FZ116=$FZ$1,FZ116=$FZ$2,FT116=$FT$3,FT116=$FT$2),CM3.5,"")</f>
        <v/>
      </c>
      <c r="AY116" s="6" t="str">
        <f>IF(OR(FS116&gt;0),CM4.1,"")</f>
        <v/>
      </c>
      <c r="AZ116" s="6" t="str">
        <f>IF(OR(FV116=$FV$2),CM4.2,"")</f>
        <v/>
      </c>
      <c r="BA116" s="38" t="str">
        <f>IF(OR(FZ116&gt;0,FT116=$FT$3),CM4.3,"")</f>
        <v/>
      </c>
      <c r="BB116" s="6" t="str">
        <f>IF(OR(FT116=$FT$3,FV116=$FV$3),CM5.1,"")</f>
        <v/>
      </c>
      <c r="BC116" s="6" t="str">
        <f>IF(OR(AND(FX116&gt;0,FQ116=$FQ$4), AND(FX116&gt;0,FQ116=$FQ$1)),CM5.2,"")</f>
        <v/>
      </c>
      <c r="BD116" s="6" t="str">
        <f>IF(OR(FZ116&gt;0),CM5.3,"")</f>
        <v/>
      </c>
      <c r="BE116" s="38" t="str">
        <f>IF(FU116=$FU$2,CM5.4,"")</f>
        <v/>
      </c>
      <c r="BF116" s="94" t="str">
        <f>IF(COUNTIF(AP116:BE116,"&lt;1")=16,"5",IF(COUNTIF(AP116:BA116,"&lt;1")=12,"4",IF(COUNTIF(AP116:AX116,"&lt;1")=9,"3",IF(COUNTIF(AP116:AS116,"&lt;1")=4,"2","1"))))</f>
        <v>1</v>
      </c>
      <c r="BG116" s="129">
        <f>IF(BF116="1",SUM(AP116:AS116)+1,IF(BF116="2",SUM(AT116:AX116)+2,IF(BF116="3",SUM(AY116:BA116)+3,IF(BF116="4",SUM(BB116:BE116)+4,5))))</f>
        <v>1.25</v>
      </c>
      <c r="BH116" s="5" t="str">
        <f>IF(OR(ER116=$ER$1,ER116=$ER$6,ER116=$ER$7,ER116=$ER$9,ES116&gt;0,EX116&gt;0,FD116&gt;0,FZ116&gt;0,EW116&gt;0,EY116&gt;0,EZ116&gt;0,EV116&gt;0,EU116&gt;0,FE116&gt;0,FF116&gt;0,FG116&gt;0,FI116&gt;0),SRM2.1,"")</f>
        <v/>
      </c>
      <c r="BI116" s="5" t="str">
        <f>IF(OR(FD116&gt;0,FZ116&gt;0,ER116=$ER$7,EW116&gt;0,EX116&gt;0,EY116&gt;0,EZ116&gt;0,FE116&gt;0,FF116&gt;0,FG116&gt;0,FI116&gt;0),SRM2.2,"")</f>
        <v/>
      </c>
      <c r="BJ116" s="6" t="str">
        <f>IF(OR(FX116&gt;0,FZ116&gt;0),SRM2.3,"")</f>
        <v/>
      </c>
      <c r="BK116" s="6" t="str">
        <f>IF(OR(FF116&gt;0,FD116&gt;0,FE116&gt;0,FZ116&gt;0,FG116&gt;0,FI116&gt;0),SRM2.4,"")</f>
        <v/>
      </c>
      <c r="BL116" s="39" t="str">
        <f>IF(OR(FD116&gt;0,FZ116&gt;0,ER116=$ER$7,FE116&gt;0,FF116&gt;0,FG116&gt;0,FI116&gt;0,FP116&gt;0),SRM3.1,"")</f>
        <v/>
      </c>
      <c r="BM116" s="6" t="str">
        <f>IF(OR(FD116&gt;0,FZ116&gt;0,ER116=$ER$7,EW116=$EW$2,EW116=$EW$3,EW116=$EW$4,EX116&gt;0,EY116&gt;0,EZ116&gt;0,FE116&gt;0,FF116&gt;0,FG116&gt;0,FI116&gt;0),SRM3.2,"")</f>
        <v/>
      </c>
      <c r="BN116" s="6" t="str">
        <f>IF(OR(FP116&gt;0,FZ116&gt;0),SRM3.3,"")</f>
        <v/>
      </c>
      <c r="BO116" s="40" t="str">
        <f>IF(OR(FZ116&gt;1),SRM4.1,"")</f>
        <v/>
      </c>
      <c r="BP116" s="6" t="str">
        <f>IF(OR(ER116=$ER$8,ER116=$ER$9,EV116&gt;0,FQ116&gt;0,FR116&gt;0),SRM4.2,"")</f>
        <v/>
      </c>
      <c r="BQ116" s="6" t="str">
        <f>IF(OR(FW116&gt;0),SRM4.3,"")</f>
        <v/>
      </c>
      <c r="BR116" s="40" t="str">
        <f>IF(OR(GD116&gt;0,GE116&gt;0),SRM5.1,"")</f>
        <v/>
      </c>
      <c r="BS116" s="6" t="str">
        <f>IF(OR(ER116=$ER$8,ER116=$ER$9,FZ116&gt;0),SRM5.2,"")</f>
        <v/>
      </c>
      <c r="BT116" s="6" t="str">
        <f>IF(OR(ER116=$ER$8,ER116=$ER$9,FY116&gt;0,FZ116&gt;0),SRM5.3,"")</f>
        <v/>
      </c>
      <c r="BU116" s="94" t="str">
        <f>IF(COUNTIF(BH116:BT116,"&lt;1")=13,"5",IF(COUNTIF(BH116:BQ116,"&lt;1")=10,"4",IF(COUNTIF(BH116:BN116,"&lt;1")=7,"3",IF(COUNTIF(BH116:BK116,"&lt;1")=4,"2","1"))))</f>
        <v>1</v>
      </c>
      <c r="BV116" s="129">
        <f>IF(BU116="1",SUM(BH116:BK116)+1,IF(BU116="2",SUM(BL116:BN116)+2,IF(BU116="3",SUM(BO116:BQ116)+3,IF(BU116="4",SUM(BR116:BT116)+4,5))))</f>
        <v>1</v>
      </c>
      <c r="BW116" s="41" t="str">
        <f>IF(OR(EY116=$EY$1,EY116=$EY$4,EY116=$EY$5,EY116=$EY$6,EY116=$EY$7,EZ116&gt;0,FF116=$FF$1,FF116=$FF$2,FF116=$FF$5,FF116=$FF$6,FG116=$FG$1,FG116=$FG$2,FG116=$FG$5,FG116=$FG$6),LHR2.1,"")</f>
        <v/>
      </c>
      <c r="BX116" s="6" t="str">
        <f>IF(OR(FB116=$FB$1,FB116=$FB$2,FB116=$FB$5,FB116=$FB$6,EZ116&gt;0),LHR2.2,"")</f>
        <v/>
      </c>
      <c r="BY116" s="6" t="str">
        <f>IF(OR(EY116=$EY$1,EY116=$EY$4,EY116=$EY$5,EY116=$EY$6,EY116=$EY$7,EZ116&gt;0,FF116=$FF$1,FF116=$FF$2,FF116=$FF$5,FF116=$FF$6,FG116=$FG$1,FG116=$FG$2,FG116=$FG$5,FG116=$FG$6),LHR2.3,"")</f>
        <v/>
      </c>
      <c r="BZ116" s="6" t="str">
        <f>IF(OR(EY116=$EY$1,EY116=$EY$4,EY116=$EY$5,EY116=$EY$6,EY116=$EY$7,EZ116&gt;0,FF116=$FF$1,FF116=$FF$2,FF116=$FF$5,FF116=$FF$6,FG116=$FG$1,FG116=$FG$2,FG116=$FG$5,FG116=$FG$6),LHR2.4,"")</f>
        <v/>
      </c>
      <c r="CA116" s="40" t="str">
        <f>IF(OR(EY116=$EY$1,EY116=$EY$5,EY116=$EY$6,EY116=$EY$7,EZ116&gt;0,FF116=$FF$1,FF116=$FF$2,FF116=$FF$5,FF116=$FF$6,FG116=$FG$1,FG116=$FG$2,FG116=$FG$5,FG116=$FG$6),LHR3.1,"")</f>
        <v/>
      </c>
      <c r="CB116" s="6" t="str">
        <f>IF(OR(FB116=$FB$1,FB116=$FB$5,EZ116&gt;0),LHR3.2,"")</f>
        <v/>
      </c>
      <c r="CC116" s="6" t="str">
        <f>IF(OR(FB116=$FB$1,FB116=$FB$2,FB116=$FB$5,FB116=$FB$6,EZ116&gt;0),LHR3.3,"")</f>
        <v/>
      </c>
      <c r="CD116" s="6" t="str">
        <f>IF(OR(EZ116&gt;0,GA116=$GA$1,FF116=$FF$5,FF116=$FF$6,FF116=$FF$1,FF116=$FF$2,GA116=$GA$2,GA116=$GA$3,GA116=$GA$4),LHR3.4,"")</f>
        <v/>
      </c>
      <c r="CE116" s="6" t="str">
        <f>IF(OR(EZ116&gt;0,GB116=$GB$1,FG116=$FG$5,FG116=$FG$6,FG116=$FG$1,FG116=$FG$2,GB116=$GB$2,GB116=$GB$3,GB116=$GB$4),LHR3.5,"")</f>
        <v/>
      </c>
      <c r="CF116" s="6" t="str">
        <f>IF(OR(EY116=$EY$1,EY116=$EY$4,EY116=$EY$5,EY116=$EY$6,EY116=$EY$7,EZ116&gt;0),LHR3.6,"")</f>
        <v/>
      </c>
      <c r="CG116" s="6" t="str">
        <f>IF(OR(EZ116&gt;0,FC116=$FC$1,FC116=$FC$2,FC116=$FC$3,FC116=$FC$4),LHR3.7,"")</f>
        <v/>
      </c>
      <c r="CH116" s="6" t="str">
        <f>IF(OR(GD116=$GD$1,GD116=$GD$3,EZ116&gt;0),LHR3.8,"")</f>
        <v/>
      </c>
      <c r="CI116" s="6" t="str">
        <f>IF(OR(EZ116&gt;0,FF116=$FF$2,FF116=$FF$6,FE116=$FE$2,FE116=$FE$6,FI116=$FI$2,FI116=$FI$6,FG116=$FG$2,FG116=$FG$6),LHR3.9,"")</f>
        <v/>
      </c>
      <c r="CJ116" s="6" t="str">
        <f>IF(OR(EZ116&gt;0,FA116&gt;0),LHR3.10,"")</f>
        <v/>
      </c>
      <c r="CK116" s="40" t="str">
        <f>IF(OR(EY116=$EY$1,EY116=$EY$6,EY116=$EY$7,EZ116&gt;0,FF116=$FF$1,FF116=$FF$2,FF116=$FF$5,FF116=$FF$6,FG116=$FG$1,FG116=$FG$2,FG116=$FG$5,FG116=$FG$6),LHR4.1,"")</f>
        <v/>
      </c>
      <c r="CL116" s="6" t="str">
        <f>IF(OR(FB116=$FB$1,FB116=$FB$5,EZ116&gt;0),LHR4.2,"")</f>
        <v/>
      </c>
      <c r="CM116" s="6" t="str">
        <f>IF(OR(EZ116&gt;0,GA116=$GA$2,GA116=$GA$4),LHR4.3,"")</f>
        <v/>
      </c>
      <c r="CN116" s="6" t="str">
        <f>IF(OR(EZ116&gt;0,GB116=$GB$2,GB116=$GB$4),LHR4.4,"")</f>
        <v/>
      </c>
      <c r="CO116" s="6" t="str">
        <f>IF(OR(EZ116&gt;0,FC116=$FC$1,FC116=$FC$3,FC116=$FC$4),LHR4.5,"")</f>
        <v/>
      </c>
      <c r="CP116" s="6" t="str">
        <f>IF(OR(GE116=$GE$1,GE116=$GE$2,GE116=$GE$4,GE116=$GE$5),LHR4.6,"")</f>
        <v/>
      </c>
      <c r="CQ116" s="6" t="str">
        <f>IF(OR(EZ116&gt;0,FF116=$FF$2,FF116=$FF$6,FE116=$FE$2,FE116=$FE$6,FI116=$FI$2,FI116=$FI$6,FG116=$FG$2,FG116=$FG$6),LHR4.7,"")</f>
        <v/>
      </c>
      <c r="CR116" s="6" t="str">
        <f>IF(OR(EZ116&gt;0,FG116=$FG$1,FG116=$FG$2,FG116=$FG$5,FG116=$FG$6),LHR4.8,"")</f>
        <v/>
      </c>
      <c r="CS116" s="6" t="str">
        <f>IF(OR(FE116=$FE$1,FE116=$FE$2,FE116=$FE$5,FE116=$FE$6),LHR4.9,"")</f>
        <v/>
      </c>
      <c r="CT116" s="6" t="str">
        <f>IF(OR(FM116=$FM$1,FM116=$FM$3,EZ116&gt;0),LHR4.10,"")</f>
        <v/>
      </c>
      <c r="CU116" s="6" t="str">
        <f>IF(OR(GF116=$GF$2,GF116=$GF$6),LHR4.11,"")</f>
        <v/>
      </c>
      <c r="CV116" s="6">
        <f>IF(OR(EO116=$EO$1,EO116=$EO$3),LHR4.12,"")</f>
        <v>0.05</v>
      </c>
      <c r="CW116" s="40" t="str">
        <f>IF(OR(EY116=$EY$1,EY116=$EY$7,EZ116&gt;0,FF116=$FF$1,FF116=$FF$2,FF116=$FF$5,FF116=$FF$6,FG116=$FG$1,FG116=$FG$2,FG116=$FG$5,FG116=$FG$6),LHR5.1,"")</f>
        <v/>
      </c>
      <c r="CX116" s="6" t="str">
        <f>IF(AND(FZ116&gt;0,OR(EY116=$EY$1,EY116=$EY$4,EY116=$EY$5,EY116=$EY$6,EY116=$EY$7)),LHR5.2,"")</f>
        <v/>
      </c>
      <c r="CY116" s="6" t="str">
        <f>IF(OR(EZ116&gt;0,FC116=$FC$1,FC116=$FC$4),LHR5.3,"")</f>
        <v/>
      </c>
      <c r="CZ116" s="6" t="str">
        <f>IF(OR(GE116=$GE$1,GE116=$GE$3,GE116=$GE$4,GE116=$GE$6),LHR5.4,"")</f>
        <v/>
      </c>
      <c r="DA116" s="6" t="str">
        <f>IF(OR(EZ116&gt;0,FF116=$FF$2,FF116=$FF$6,FE116=$FE$2,FE116=$FE$6,FI116=$FI$2,FI116=$FI$6,FG116=$FG$2,FG116=$FG$6),LHR5.5,"")</f>
        <v/>
      </c>
      <c r="DB116" s="6" t="str">
        <f>IF(OR(FG116=$FG$2,FG116=$FG$6),LHR5.6,"")</f>
        <v/>
      </c>
      <c r="DC116" s="6" t="str">
        <f>IF(OR(FI116=$FI$1,FI116=$FI$2,FI116=$FI$5,FI116=$FI$6,FY116&gt;0),LHR5.7,"")</f>
        <v/>
      </c>
      <c r="DD116" s="6" t="str">
        <f>IF(OR(GC116=$GC$1,GC116=$GC$2),LHR5.8,"")</f>
        <v/>
      </c>
      <c r="DE116" s="38">
        <f>IF(OR(GF116="",GF116=$GF$3,GF116=$GF$4,GF116=$GF$7,GF116=$GF$8),LHR5.9,"")</f>
        <v>0.05</v>
      </c>
      <c r="DF116" s="7" t="str">
        <f>IF(E116&lt;2009,"N/A",IF(COUNTIF(BW116:DE116,"&lt;1")=35,"5",IF(COUNTIF(BW116:CV116,"&lt;1")=26,"4",IF(COUNTIF(BW116:CJ116,"&lt;1")=14,"3",IF(COUNTIF(BW116:BZ116,"&lt;1")=4,"2","1")))))</f>
        <v>1</v>
      </c>
      <c r="DG116" s="129">
        <f>IF(DF116="N/A","N/A",IF(DF116="1",SUM(BW116:BZ116)+1,IF(DF116="2",SUM(CA116:CJ116)+2,IF(DF116="3",SUM(CK116:CV116)+3,IF(DF116="4",SUM(CW116:DE116)+4,5)))))</f>
        <v>1</v>
      </c>
      <c r="DH116" s="41" t="str">
        <f>IF(OR(EY116=$EY$1,EY116=$EY$8,EZ116&gt;0,FF116=$FF$1,FF116=$FF$2,FF116=$FF$7,FF116=$FF$8,FG116=$FG$1,FG116=$FG$2,FG116=$FG$7,FG116=$FG$8),ES2.1,"")</f>
        <v/>
      </c>
      <c r="DI116" s="6" t="str">
        <f>IF(OR(FB116=$FB$1,FB116=$FB$2,FB116=$FB$7,FB116=$FB$8,EZ116&gt;0),ES2.2,"")</f>
        <v/>
      </c>
      <c r="DJ116" s="6" t="str">
        <f>IF(OR(EY116=$EY$1,EY116=$EY$8,EZ116&gt;0,FF116=$FF$1,FF116=$FF$2,FF116=$FF$7,FF116=$FF$8,FG116=$FG$1,FG116=$FG$2,FG116=$FG$7,FG116=$FG$8),ES2.3,"")</f>
        <v/>
      </c>
      <c r="DK116" s="6" t="str">
        <f>IF(OR(EY116=$EY$1,EY116=$EY$8,EZ116&gt;0,FF116=$FF$1,FF116=$FF$2,FF116=$FF$7,FF116=$FF$8,FG116=$FG$1,FG116=$FG$2,FG116=$FG$7,FG116=$FG$8),ES2.4,"")</f>
        <v/>
      </c>
      <c r="DL116" s="40" t="str">
        <f>IF(OR(FB116=$FB$1,FB116=$FB$7,EZ116&gt;0),ES3.1,"")</f>
        <v/>
      </c>
      <c r="DM116" s="6" t="str">
        <f>IF(OR(FB116=$FB$1,FB116=$FB$2,FB116=$FB$7,FB116=$FB$8,EZ116&gt;0),ES3.2,"")</f>
        <v/>
      </c>
      <c r="DN116" s="6" t="str">
        <f>IF(OR(EZ116&gt;0,FF116=$FF$1,FF116=$FF$2,FF116=$FF$7,FF116=$FF$8,GA116=$GA$1,GA116=$GA$2,GA116=$GA$5,GA116=$GA$6),ES3.3,"")</f>
        <v/>
      </c>
      <c r="DO116" s="6" t="str">
        <f>IF(OR(EZ116&gt;0,FG116=$FG$1,FG116=$FG$2,FG116=$FG$7,FG116=$FG$8,GB116=$GB$1,GB116=$GB$2,GB116=$GB$5,GB116=$GB$6),ES3.4,"")</f>
        <v/>
      </c>
      <c r="DP116" s="6" t="str">
        <f>IF(OR(EY116=$EY$1,EY116=$EY$8,EZ116&gt;0),ES3.5,"")</f>
        <v/>
      </c>
      <c r="DQ116" s="6" t="str">
        <f>IF(OR(EZ116&gt;0,FC116=$FC$1,FC116=$FC$5),ES3.6,"")</f>
        <v/>
      </c>
      <c r="DR116" s="6" t="str">
        <f>IF(OR(GD116=$GD$1,GD116=$GD$4,EZ116&gt;0),ES3.7,"")</f>
        <v/>
      </c>
      <c r="DS116" s="6" t="str">
        <f>IF(OR(EZ116&gt;0,FF116=$FF$2,FF116=$FF$8,FE116=$FE$2,FE116=$FE$8,FI116=$FI$2,FI116=$FI$8,FG116=$FG$2,FG116=$FG$8),ES3.8,"")</f>
        <v/>
      </c>
      <c r="DT116" s="6" t="str">
        <f>IF(OR(EZ116&gt;0),ES3.9,"")</f>
        <v/>
      </c>
      <c r="DU116" s="40" t="str">
        <f>IF(OR(FB116=$FB$1,FB116=$FB$7,EZ116&gt;0),ES4.1,"")</f>
        <v/>
      </c>
      <c r="DV116" s="6" t="str">
        <f>IF(OR(EZ116&gt;0,GA116=$GA$2,GA116=$GA$6),ES4.2,"")</f>
        <v/>
      </c>
      <c r="DW116" s="6" t="str">
        <f>IF(OR(EZ116&gt;0,GB116=$GB$2,GB116=$GB$6),ES4.3,"")</f>
        <v/>
      </c>
      <c r="DX116" s="6" t="str">
        <f>IF(OR(GE116=$GE$1,GE116=$GE$2,GE116=$GE$7,GE116=$GE$8),ES4.4,"")</f>
        <v/>
      </c>
      <c r="DY116" s="6" t="str">
        <f>IF(OR(EZ116&gt;0,FF116=$FF$2,FF116=$FF$8,FE116=$FE$2,FE116=$FE$8,FI116=$FI$2,FI116=$FI$8,FG116=$FG$2,FG116=$FG$8),ES4.5,"")</f>
        <v/>
      </c>
      <c r="DZ116" s="6" t="str">
        <f>IF(OR(EZ116&gt;0,FG116=$FG$1,FG116=$FG$2,FG116=$FG$7,FG116=$FG$8),ES4.6,"")</f>
        <v/>
      </c>
      <c r="EA116" s="6" t="str">
        <f>IF(OR(FE116=$FE$1,FE116=$FE$2,FE116=$FE$7,FE116=$FE$8),ES4.7,"")</f>
        <v/>
      </c>
      <c r="EB116" s="6" t="str">
        <f>IF(OR(FM116=$FM$1,FM116=$FM$4,EZ116&gt;0),ES4.8,"")</f>
        <v/>
      </c>
      <c r="EC116" s="6" t="str">
        <f>IF(OR(GF116=$GF$2,GF116=$GF$8),ES4.9,"")</f>
        <v/>
      </c>
      <c r="ED116" s="6">
        <f>IF(OR(EO116=$EO$1,EO116=$EO$3),ES4.10,"")</f>
        <v>0.05</v>
      </c>
      <c r="EE116" s="40" t="str">
        <f>IF(OR(AND(FZ116&gt;0,EY116=$EY$1), AND(FZ116&gt;0,EY116=$EY$8)),ES5.1,"")</f>
        <v/>
      </c>
      <c r="EF116" s="6" t="str">
        <f>IF(OR(GE116=$GE$1,GE116=$GE$3,GE116=$GE$7,GE116=$GE$9),ES5.2,"")</f>
        <v/>
      </c>
      <c r="EG116" s="6" t="str">
        <f>IF(OR(EZ116&gt;0,FF116=$FF$2,FF116=$FF$8,FE116=$FE$2,FE116=$FE$8,FI116=$FI$2,FI116=$FI$8,FG116=$FG$2,FG116=$FG$8),ES5.3,"")</f>
        <v/>
      </c>
      <c r="EH116" s="6" t="str">
        <f>IF(OR(FG116=$FG$2,FG116=$FG$8),ES5.4,"")</f>
        <v/>
      </c>
      <c r="EI116" s="6" t="str">
        <f>IF(OR(FI116=$FI$1,FI116=$FI$2,FI116=$FI$7,FI116=$FI$8,FY116&gt;0),ES5.5,"")</f>
        <v/>
      </c>
      <c r="EJ116" s="6" t="str">
        <f>IF(OR(GC116=$GC$1,GC116=$GC$3),ES5.6,"")</f>
        <v/>
      </c>
      <c r="EK116" s="38">
        <f>IF(OR(GF116="",GF116=$GF$3,GF116=$GF$4,GF116=$GF$5,GF116=$GF$6),ES5.7,"")</f>
        <v>0.1</v>
      </c>
      <c r="EL116" s="104" t="str">
        <f>IF(E116&lt;2010,"N/A",IF(COUNTIF(DH116:EK116,"&lt;1")=30,"5",IF(COUNTIF(DH116:ED116,"&lt;1")=23,"4",IF(COUNTIF(DH116:DT116,"&lt;1")=13,"3",IF(COUNTIF(DH116:DK116,"&lt;1")=4,"2","1")))))</f>
        <v>1</v>
      </c>
      <c r="EM116" s="129">
        <f>IF(EL116="N/A","N/A",IF(EL116="1",SUM(DH116:DK116)+1,IF(EL116="2",SUM(DL116:DT116)+2,IF(EL116="3",SUM(DU116:ED116)+3,IF(EL116="4",SUM(EE116:EK116)+4,5)))))</f>
        <v>1</v>
      </c>
      <c r="EN116" s="1"/>
      <c r="EO116" s="43" t="s">
        <v>0</v>
      </c>
      <c r="EP116" s="1"/>
      <c r="EQ116" s="1"/>
      <c r="ER116" s="43"/>
      <c r="ES116" s="1"/>
      <c r="ET116" s="1"/>
      <c r="EV116" s="44"/>
      <c r="FC116" s="44"/>
      <c r="FE116" s="1"/>
      <c r="FI116" s="44"/>
      <c r="FJ116" s="42" t="s">
        <v>9</v>
      </c>
      <c r="FK116" s="1"/>
      <c r="FL116" s="1"/>
      <c r="FM116" s="1"/>
      <c r="FN116" s="1"/>
      <c r="FO116" s="1"/>
      <c r="FT116" s="1"/>
      <c r="FU116" s="1"/>
      <c r="FX116" s="44"/>
      <c r="FY116" s="1"/>
      <c r="FZ116" s="44"/>
      <c r="GA116" s="43"/>
      <c r="GB116" s="1"/>
      <c r="GC116" s="44"/>
      <c r="GF116" s="45"/>
      <c r="GG116" s="74"/>
      <c r="GH116" s="42">
        <f>COUNTIF(EO116:GF116,"*")</f>
        <v>2</v>
      </c>
    </row>
    <row r="117" spans="1:190" s="42" customFormat="1" x14ac:dyDescent="0.25">
      <c r="A117" s="42" t="str">
        <f>VLOOKUP(C117,Sheet1!$A$1:$B$65,2,)</f>
        <v>HS</v>
      </c>
      <c r="B117" s="46" t="s">
        <v>401</v>
      </c>
      <c r="C117" s="47" t="s">
        <v>402</v>
      </c>
      <c r="D117" s="47"/>
      <c r="E117" s="61">
        <v>2013</v>
      </c>
      <c r="F117" s="5">
        <f>IF(OR(ER117=$ER$1,ER117=$ER$2,ER117=$ER$3,ER117=$ER$6,ER117=$ER$7,ES117&gt;0,EW117&gt;0,EY117&gt;0,EU117&gt;0,EZ117&gt;0,FD117&gt;0,FF117&gt;0,FG117&gt;0,FI117&gt;0,FE117&gt;0),SM_2.1,"")</f>
        <v>0.2</v>
      </c>
      <c r="G117" s="5">
        <f>IF(OR(EO117=$EO$4,EQ117&gt;0,ER117=$ER$1, ER117=$ER$2,ER117=$ER$3,ER117=$ER$4,ES117&gt;0,EV117&gt;0,EZ117&gt;0,FD117&gt;0,FF117&gt;0,FG117&gt;0,FI117&gt;0,FE117&gt;0),SM_2.2,"")</f>
        <v>0.35</v>
      </c>
      <c r="H117" s="6">
        <f>IF(OR(EO117&gt;0,EP117&gt;0,EQ117&gt;0,ER117=$ER$1,ER117=$ER$2,ER117=$ER$3,ER117=$ER$4,ER117=$ER$6,ER117=$ER$7,ES117&gt;0,ET117&gt;0,EV117&gt;0,EZ117&gt;0,FD117&gt;0,FF117&gt;0,FG117&gt;0,FI117&gt;0,FE117&gt;0),SM_2.3,"")</f>
        <v>0.3</v>
      </c>
      <c r="I117" s="38" t="str">
        <f>IF(OR(ER117=$ER$1,ER117=$ER$2,ER117=$ER$3,ER117=$ER$6,ER117=$ER$7,ES117&gt;0,EW117=$EW$2,EW117=$EW$3,EW117=$EW$4,EY117&gt;0,EU117&gt;0,EZ117&gt;0,FD117&gt;0,FF117&gt;0,FG117&gt;0,FI117&gt;0,FE117&gt;0),SM_2.4,"")</f>
        <v/>
      </c>
      <c r="J117" s="6" t="str">
        <f>IF(OR(ER117=$ER$3,EW117=$EW$2,EW117=$EW$3,EW117=$EW$4,EY117&gt;0,EU117&gt;0,EZ117&gt;0,FD117&gt;0,FF117&gt;0,FG117&gt;0,FI117&gt;0,FE117&gt;0),SM_3.1,"")</f>
        <v/>
      </c>
      <c r="K117" s="6" t="str">
        <f>IF(OR(EZ117&gt;0,FD117&gt;0,FF117&gt;0,FG117&gt;0,FI117&gt;0,FE117&gt;0),SM_3.2,"")</f>
        <v/>
      </c>
      <c r="L117" s="38">
        <f>IF(OR(ER117=$ER$1,ER117=$ER$3,ER117=$ER$6,ER117=$ER$7,EV117&gt;0,EW117=$EW$2,EW117=$EW$3,EW117=$EW$4,EY117&gt;0,EU117&gt;0,EZ117&gt;0,FD117&gt;0,FF117&gt;0,FG117&gt;0,FI117&gt;0,FE117&gt;0),SM_3.3,"")</f>
        <v>0.4</v>
      </c>
      <c r="M117" s="6" t="str">
        <f>IF(OR(ES117&gt;0,EU117&gt;1),SM_4.1,"")</f>
        <v/>
      </c>
      <c r="N117" s="6" t="str">
        <f>IF(OR(EZ117&gt;0,FD117=$FD$2,FF117=$FF$2,FF117=$FF$4,FF117=$FF$6,FF117=$FF$8,FG117&gt;0,FI117&gt;0,FE117&gt;0),SM_4.2,"")</f>
        <v/>
      </c>
      <c r="O117" s="6" t="str">
        <f>IF(OR(EZ117&gt;0,FD117=$FD$2,FE117=$FE$2,FE117=$FE$4,FE117=$FE$6,FE117=$FE$8,FF117=$FF$2,FF117=$FF$4,FF117=$FF$6,FF117=$FF$8,FG117=$FG$2,FG117=$FG$4,FG117=$FG$6,FG117=$FG$8,FI117=$FI$2,FI117=$FI$4,FI117=$FI$6,FI117=$FI$8),SM_4.3,"")</f>
        <v/>
      </c>
      <c r="P117" s="6" t="str">
        <f>IF(OR(FD117&gt;0,FI117&gt;0),SM_4.4,"")</f>
        <v/>
      </c>
      <c r="Q117" s="38" t="str">
        <f>IF(OR(FQ117=$FQ$2,FQ117=$FQ$1),SM_4.5,"")</f>
        <v/>
      </c>
      <c r="R117" s="6">
        <f>IF(OR(ET117&gt;0),SM_5.1,"")</f>
        <v>0.3</v>
      </c>
      <c r="S117" s="6" t="str">
        <f>IF(OR(FB117&gt;0),SM_5.2,"")</f>
        <v/>
      </c>
      <c r="T117" s="6" t="str">
        <f>IF(OR(FR117=$FR$1,FR117=$FR$2),SM_5.3,"")</f>
        <v/>
      </c>
      <c r="U117" s="38" t="str">
        <f>IF(OR(FY117&gt;0),SM_5.4,"")</f>
        <v/>
      </c>
      <c r="V117" s="94" t="str">
        <f>IF(COUNTIF(F117:U117,"&lt;1")=16,"5",IF(COUNTIF(F117:Q117,"&lt;1")=12,"4",IF(COUNTIF(F117:L117,"&lt;1")=7,"3",IF(COUNTIF(F117:I117,"&lt;1")=4,"2","1"))))</f>
        <v>1</v>
      </c>
      <c r="W117" s="129">
        <f>IF(V117="1",SUM(F117:I117)+1,IF(V117="2",SUM(J117:L117)+2,IF(V117="3",SUM(M117:Q117)+3,IF(V117="4",SUM(R117:U117)+4,5))))</f>
        <v>1.85</v>
      </c>
      <c r="X117" s="5">
        <f>IF(OR(EO117&gt;0,EP117&gt;0,EQ117&gt;0,ER117=$ER$1,ER117=$ER$2,ER117=$ER$3,ER117=$ER$4,ER117=$ER$6,ER117=$ER$7,ER117=$ER$8,ES117&gt;0,ET117&gt;0,EV117&gt;0,EZ117&gt;0,FD117&gt;0,FF117&gt;0,FG117&gt;0,FI117&gt;0,FE117&gt;0),SS_2.1,"")</f>
        <v>0.2</v>
      </c>
      <c r="Y117" s="5">
        <f>IF(OR(EO117=$EO$1,ER117=$ER$1,ER117=$ER$6,ER117=$ER$7,ER117=$ER$8,FJ117&gt;0),SS_2.2,"")</f>
        <v>0.3</v>
      </c>
      <c r="Z117" s="38">
        <f>IF(OR(FJ117&gt;0,FO117&gt;0),SS_2.3,"")</f>
        <v>0.5</v>
      </c>
      <c r="AA117" s="5" t="str">
        <f>IF(OR(FN117&gt;0,FJ117=$FJ$2,FJ117=$FJ$3),SS_3.1,"")</f>
        <v/>
      </c>
      <c r="AB117" s="6" t="str">
        <f>IF(OR(FK117&gt;0),SS_3.2,"")</f>
        <v/>
      </c>
      <c r="AC117" s="38" t="str">
        <f>IF(OR(ES117&gt;0,ER117=$ER$1,ER117=$ER$4,ER117=$ER$8,FL117&gt;0),SS_3.3,"")</f>
        <v/>
      </c>
      <c r="AD117" s="6" t="str">
        <f>IF(AND(FK117&gt;0,FJ117=$FJ$2,FJ117=$FJ$3),SS_4.1,"")</f>
        <v/>
      </c>
      <c r="AE117" s="6" t="str">
        <f>IF(OR(FJ117=$FJ$2,FJ117=$FJ$3,EZ117&gt;0,FN117&gt;0),SS_4.2,"")</f>
        <v/>
      </c>
      <c r="AF117" s="6" t="str">
        <f>IF(OR(EU117&gt;0,EW117=$EW$2,EW117=$EW$3,EW117=$EW$4,EY117&gt;0,EZ117&gt;0),SS_4.3,"")</f>
        <v/>
      </c>
      <c r="AG117" s="6" t="str">
        <f>IF(OR(FJ117=$FJ$3,FQ117&gt;0,EZ117&gt;0),SS_4.4,"")</f>
        <v/>
      </c>
      <c r="AH117" s="6" t="str">
        <f>IF(OR(FE117&gt;0,FF117&gt;0,FG117&gt;0,FD117&gt;0,EZ117&gt;0,FI117&gt;0),SS_4.5,"")</f>
        <v/>
      </c>
      <c r="AI117" s="38">
        <f>IF(OR(EV117&gt;0,FZ117&gt;0,FH117&gt;0,FD117&gt;0,FI117&gt;0),SS_4.6,"")</f>
        <v>0.2</v>
      </c>
      <c r="AJ117" s="5" t="str">
        <f>IF(OR(FK117=$FK$3,FZ117=$FZ$1),SS_5.1,"")</f>
        <v/>
      </c>
      <c r="AK117" s="6" t="str">
        <f>IF(OR(FZ117=$FZ$1,FZ117=$FZ$2,FZ117=$FZ$4,FZ117=$FZ$5,FZ117=$FZ$7),SS_5.2,"")</f>
        <v/>
      </c>
      <c r="AL117" s="6" t="str">
        <f>IF(OR(FZ117=$FZ$4,FY117&gt;0,ER117=$ER$8),SS_5.3,"")</f>
        <v/>
      </c>
      <c r="AM117" s="6" t="str">
        <f>IF(FP117&gt;0,SS_5.4,"")</f>
        <v/>
      </c>
      <c r="AN117" s="94" t="str">
        <f>IF(COUNTIF(X117:AM117,"&lt;1")=16,"5",IF(COUNTIF(X117:AI117,"&lt;1")=12,"4",IF(COUNTIF(X117:AC117,"&lt;1")=6,"3",IF(COUNTIF(X117:Z117,"&lt;1")=3,"2","1"))))</f>
        <v>2</v>
      </c>
      <c r="AO117" s="129">
        <f>IF(AN117="1",SUM(X117:Z117)+1,IF(AN117="2",SUM(AA117:AC117)+2,IF(AN117="3",SUM(AD117:AI117)+3,IF(AN117="4",SUM(AJ117:AM117)+4,5))))</f>
        <v>2</v>
      </c>
      <c r="AP117" s="5">
        <f>IF(OR(ES117&gt;0,ER117=$ER$1,EO117&gt;0,EP117&gt;0,EQ117&gt;0,EU117&gt;0,EV117&gt;0,FV117&gt;0,FD117&gt;0),CM2.1,"")</f>
        <v>0.25</v>
      </c>
      <c r="AQ117" s="6" t="str">
        <f>IF(OR(ES117&gt;0,ER117=$ER$1,ER117=$ER$5,ER117=$ER$3,ER117=$ER$8,ER117=$ER$9,FS117=$FS$3,FS117=$FS$4),CM2.2,"")</f>
        <v/>
      </c>
      <c r="AR117" s="6" t="str">
        <f>IF(OR(ES117&gt;0,ER117&gt;0,FV117&gt;0),CM2.3,"")</f>
        <v/>
      </c>
      <c r="AS117" s="38" t="str">
        <f>IF(OR(ES117&gt;0,ER117=$ER$1,ER117=$ER$3,ER117=$ER$8,ER117=$ER$9,FT117&gt;0),CM2.4,"")</f>
        <v/>
      </c>
      <c r="AT117" s="6" t="str">
        <f>IF(OR(FS117&gt;0),CM3.1,"")</f>
        <v/>
      </c>
      <c r="AU117" s="6" t="str">
        <f>IF(ER117=$ER$9,CM3.2,"")</f>
        <v/>
      </c>
      <c r="AV117" s="6" t="str">
        <f>IF(OR(FS117=$FS$3,FS117=$FS$4),CM3.3,"")</f>
        <v/>
      </c>
      <c r="AW117" s="6" t="str">
        <f>IF(OR(FQ117=$FQ$1,FQ117=$FQ$4,FR117=$FR$1,FR117=$FR$4),CM3.4,"")</f>
        <v/>
      </c>
      <c r="AX117" s="38" t="str">
        <f>IF(OR(FZ117=$FZ$1,FZ117=$FZ$2,FT117=$FT$3,FT117=$FT$2),CM3.5,"")</f>
        <v/>
      </c>
      <c r="AY117" s="6" t="str">
        <f>IF(OR(FS117&gt;0),CM4.1,"")</f>
        <v/>
      </c>
      <c r="AZ117" s="6" t="str">
        <f>IF(OR(FV117=$FV$2),CM4.2,"")</f>
        <v/>
      </c>
      <c r="BA117" s="38" t="str">
        <f>IF(OR(FZ117&gt;0,FT117=$FT$3),CM4.3,"")</f>
        <v/>
      </c>
      <c r="BB117" s="6" t="str">
        <f>IF(OR(FT117=$FT$3,FV117=$FV$3),CM5.1,"")</f>
        <v/>
      </c>
      <c r="BC117" s="6" t="str">
        <f>IF(OR(AND(FX117&gt;0,FQ117=$FQ$4), AND(FX117&gt;0,FQ117=$FQ$1)),CM5.2,"")</f>
        <v/>
      </c>
      <c r="BD117" s="6" t="str">
        <f>IF(OR(FZ117&gt;0),CM5.3,"")</f>
        <v/>
      </c>
      <c r="BE117" s="38" t="str">
        <f>IF(FU117=$FU$2,CM5.4,"")</f>
        <v/>
      </c>
      <c r="BF117" s="94" t="str">
        <f>IF(COUNTIF(AP117:BE117,"&lt;1")=16,"5",IF(COUNTIF(AP117:BA117,"&lt;1")=12,"4",IF(COUNTIF(AP117:AX117,"&lt;1")=9,"3",IF(COUNTIF(AP117:AS117,"&lt;1")=4,"2","1"))))</f>
        <v>1</v>
      </c>
      <c r="BG117" s="129">
        <f>IF(BF117="1",SUM(AP117:AS117)+1,IF(BF117="2",SUM(AT117:AX117)+2,IF(BF117="3",SUM(AY117:BA117)+3,IF(BF117="4",SUM(BB117:BE117)+4,5))))</f>
        <v>1.25</v>
      </c>
      <c r="BH117" s="5">
        <f>IF(OR(ER117=$ER$1,ER117=$ER$6,ER117=$ER$7,ER117=$ER$9,ES117&gt;0,EX117&gt;0,FD117&gt;0,FZ117&gt;0,EW117&gt;0,EY117&gt;0,EZ117&gt;0,EV117&gt;0,EU117&gt;0,FE117&gt;0,FF117&gt;0,FG117&gt;0,FI117&gt;0),SRM2.1,"")</f>
        <v>0.4</v>
      </c>
      <c r="BI117" s="5">
        <f>IF(OR(FD117&gt;0,FZ117&gt;0,ER117=$ER$7,EW117&gt;0,EX117&gt;0,EY117&gt;0,EZ117&gt;0,FE117&gt;0,FF117&gt;0,FG117&gt;0,FI117&gt;0),SRM2.2,"")</f>
        <v>0.4</v>
      </c>
      <c r="BJ117" s="6" t="str">
        <f>IF(OR(FX117&gt;0,FZ117&gt;0),SRM2.3,"")</f>
        <v/>
      </c>
      <c r="BK117" s="6" t="str">
        <f>IF(OR(FF117&gt;0,FD117&gt;0,FE117&gt;0,FZ117&gt;0,FG117&gt;0,FI117&gt;0),SRM2.4,"")</f>
        <v/>
      </c>
      <c r="BL117" s="39" t="str">
        <f>IF(OR(FD117&gt;0,FZ117&gt;0,ER117=$ER$7,FE117&gt;0,FF117&gt;0,FG117&gt;0,FI117&gt;0,FP117&gt;0),SRM3.1,"")</f>
        <v/>
      </c>
      <c r="BM117" s="6" t="str">
        <f>IF(OR(FD117&gt;0,FZ117&gt;0,ER117=$ER$7,EW117=$EW$2,EW117=$EW$3,EW117=$EW$4,EX117&gt;0,EY117&gt;0,EZ117&gt;0,FE117&gt;0,FF117&gt;0,FG117&gt;0,FI117&gt;0),SRM3.2,"")</f>
        <v/>
      </c>
      <c r="BN117" s="6" t="str">
        <f>IF(OR(FP117&gt;0,FZ117&gt;0),SRM3.3,"")</f>
        <v/>
      </c>
      <c r="BO117" s="40" t="str">
        <f>IF(OR(FZ117&gt;1),SRM4.1,"")</f>
        <v/>
      </c>
      <c r="BP117" s="6">
        <f>IF(OR(ER117=$ER$8,ER117=$ER$9,EV117&gt;0,FQ117&gt;0,FR117&gt;0),SRM4.2,"")</f>
        <v>0.4</v>
      </c>
      <c r="BQ117" s="6" t="str">
        <f>IF(OR(FW117&gt;0),SRM4.3,"")</f>
        <v/>
      </c>
      <c r="BR117" s="40" t="str">
        <f>IF(OR(GD117&gt;0,GE117&gt;0),SRM5.1,"")</f>
        <v/>
      </c>
      <c r="BS117" s="6" t="str">
        <f>IF(OR(ER117=$ER$8,ER117=$ER$9,FZ117&gt;0),SRM5.2,"")</f>
        <v/>
      </c>
      <c r="BT117" s="6" t="str">
        <f>IF(OR(ER117=$ER$8,ER117=$ER$9,FY117&gt;0,FZ117&gt;0),SRM5.3,"")</f>
        <v/>
      </c>
      <c r="BU117" s="94" t="str">
        <f>IF(COUNTIF(BH117:BT117,"&lt;1")=13,"5",IF(COUNTIF(BH117:BQ117,"&lt;1")=10,"4",IF(COUNTIF(BH117:BN117,"&lt;1")=7,"3",IF(COUNTIF(BH117:BK117,"&lt;1")=4,"2","1"))))</f>
        <v>1</v>
      </c>
      <c r="BV117" s="129">
        <f>IF(BU117="1",SUM(BH117:BK117)+1,IF(BU117="2",SUM(BL117:BN117)+2,IF(BU117="3",SUM(BO117:BQ117)+3,IF(BU117="4",SUM(BR117:BT117)+4,5))))</f>
        <v>1.8</v>
      </c>
      <c r="BW117" s="41" t="str">
        <f>IF(OR(EY117=$EY$1,EY117=$EY$4,EY117=$EY$5,EY117=$EY$6,EY117=$EY$7,EZ117&gt;0,FF117=$FF$1,FF117=$FF$2,FF117=$FF$5,FF117=$FF$6,FG117=$FG$1,FG117=$FG$2,FG117=$FG$5,FG117=$FG$6),LHR2.1,"")</f>
        <v/>
      </c>
      <c r="BX117" s="6" t="str">
        <f>IF(OR(FB117=$FB$1,FB117=$FB$2,FB117=$FB$5,FB117=$FB$6,EZ117&gt;0),LHR2.2,"")</f>
        <v/>
      </c>
      <c r="BY117" s="6" t="str">
        <f>IF(OR(EY117=$EY$1,EY117=$EY$4,EY117=$EY$5,EY117=$EY$6,EY117=$EY$7,EZ117&gt;0,FF117=$FF$1,FF117=$FF$2,FF117=$FF$5,FF117=$FF$6,FG117=$FG$1,FG117=$FG$2,FG117=$FG$5,FG117=$FG$6),LHR2.3,"")</f>
        <v/>
      </c>
      <c r="BZ117" s="6" t="str">
        <f>IF(OR(EY117=$EY$1,EY117=$EY$4,EY117=$EY$5,EY117=$EY$6,EY117=$EY$7,EZ117&gt;0,FF117=$FF$1,FF117=$FF$2,FF117=$FF$5,FF117=$FF$6,FG117=$FG$1,FG117=$FG$2,FG117=$FG$5,FG117=$FG$6),LHR2.4,"")</f>
        <v/>
      </c>
      <c r="CA117" s="40" t="str">
        <f>IF(OR(EY117=$EY$1,EY117=$EY$5,EY117=$EY$6,EY117=$EY$7,EZ117&gt;0,FF117=$FF$1,FF117=$FF$2,FF117=$FF$5,FF117=$FF$6,FG117=$FG$1,FG117=$FG$2,FG117=$FG$5,FG117=$FG$6),LHR3.1,"")</f>
        <v/>
      </c>
      <c r="CB117" s="6" t="str">
        <f>IF(OR(FB117=$FB$1,FB117=$FB$5,EZ117&gt;0),LHR3.2,"")</f>
        <v/>
      </c>
      <c r="CC117" s="6" t="str">
        <f>IF(OR(FB117=$FB$1,FB117=$FB$2,FB117=$FB$5,FB117=$FB$6,EZ117&gt;0),LHR3.3,"")</f>
        <v/>
      </c>
      <c r="CD117" s="6" t="str">
        <f>IF(OR(EZ117&gt;0,GA117=$GA$1,FF117=$FF$5,FF117=$FF$6,FF117=$FF$1,FF117=$FF$2,GA117=$GA$2,GA117=$GA$3,GA117=$GA$4),LHR3.4,"")</f>
        <v/>
      </c>
      <c r="CE117" s="6" t="str">
        <f>IF(OR(EZ117&gt;0,GB117=$GB$1,FG117=$FG$5,FG117=$FG$6,FG117=$FG$1,FG117=$FG$2,GB117=$GB$2,GB117=$GB$3,GB117=$GB$4),LHR3.5,"")</f>
        <v/>
      </c>
      <c r="CF117" s="6" t="str">
        <f>IF(OR(EY117=$EY$1,EY117=$EY$4,EY117=$EY$5,EY117=$EY$6,EY117=$EY$7,EZ117&gt;0),LHR3.6,"")</f>
        <v/>
      </c>
      <c r="CG117" s="6" t="str">
        <f>IF(OR(EZ117&gt;0,FC117=$FC$1,FC117=$FC$2,FC117=$FC$3,FC117=$FC$4),LHR3.7,"")</f>
        <v/>
      </c>
      <c r="CH117" s="6" t="str">
        <f>IF(OR(GD117=$GD$1,GD117=$GD$3,EZ117&gt;0),LHR3.8,"")</f>
        <v/>
      </c>
      <c r="CI117" s="6" t="str">
        <f>IF(OR(EZ117&gt;0,FF117=$FF$2,FF117=$FF$6,FE117=$FE$2,FE117=$FE$6,FI117=$FI$2,FI117=$FI$6,FG117=$FG$2,FG117=$FG$6),LHR3.9,"")</f>
        <v/>
      </c>
      <c r="CJ117" s="6" t="str">
        <f>IF(OR(EZ117&gt;0,FA117&gt;0),LHR3.10,"")</f>
        <v/>
      </c>
      <c r="CK117" s="40" t="str">
        <f>IF(OR(EY117=$EY$1,EY117=$EY$6,EY117=$EY$7,EZ117&gt;0,FF117=$FF$1,FF117=$FF$2,FF117=$FF$5,FF117=$FF$6,FG117=$FG$1,FG117=$FG$2,FG117=$FG$5,FG117=$FG$6),LHR4.1,"")</f>
        <v/>
      </c>
      <c r="CL117" s="6" t="str">
        <f>IF(OR(FB117=$FB$1,FB117=$FB$5,EZ117&gt;0),LHR4.2,"")</f>
        <v/>
      </c>
      <c r="CM117" s="6" t="str">
        <f>IF(OR(EZ117&gt;0,GA117=$GA$2,GA117=$GA$4),LHR4.3,"")</f>
        <v/>
      </c>
      <c r="CN117" s="6" t="str">
        <f>IF(OR(EZ117&gt;0,GB117=$GB$2,GB117=$GB$4),LHR4.4,"")</f>
        <v/>
      </c>
      <c r="CO117" s="6" t="str">
        <f>IF(OR(EZ117&gt;0,FC117=$FC$1,FC117=$FC$3,FC117=$FC$4),LHR4.5,"")</f>
        <v/>
      </c>
      <c r="CP117" s="6" t="str">
        <f>IF(OR(GE117=$GE$1,GE117=$GE$2,GE117=$GE$4,GE117=$GE$5),LHR4.6,"")</f>
        <v/>
      </c>
      <c r="CQ117" s="6" t="str">
        <f>IF(OR(EZ117&gt;0,FF117=$FF$2,FF117=$FF$6,FE117=$FE$2,FE117=$FE$6,FI117=$FI$2,FI117=$FI$6,FG117=$FG$2,FG117=$FG$6),LHR4.7,"")</f>
        <v/>
      </c>
      <c r="CR117" s="6" t="str">
        <f>IF(OR(EZ117&gt;0,FG117=$FG$1,FG117=$FG$2,FG117=$FG$5,FG117=$FG$6),LHR4.8,"")</f>
        <v/>
      </c>
      <c r="CS117" s="6" t="str">
        <f>IF(OR(FE117=$FE$1,FE117=$FE$2,FE117=$FE$5,FE117=$FE$6),LHR4.9,"")</f>
        <v/>
      </c>
      <c r="CT117" s="6" t="str">
        <f>IF(OR(FM117=$FM$1,FM117=$FM$3,EZ117&gt;0),LHR4.10,"")</f>
        <v/>
      </c>
      <c r="CU117" s="6" t="str">
        <f>IF(OR(GF117=$GF$2,GF117=$GF$6),LHR4.11,"")</f>
        <v/>
      </c>
      <c r="CV117" s="6">
        <f>IF(OR(EO117=$EO$1,EO117=$EO$3),LHR4.12,"")</f>
        <v>0.05</v>
      </c>
      <c r="CW117" s="40" t="str">
        <f>IF(OR(EY117=$EY$1,EY117=$EY$7,EZ117&gt;0,FF117=$FF$1,FF117=$FF$2,FF117=$FF$5,FF117=$FF$6,FG117=$FG$1,FG117=$FG$2,FG117=$FG$5,FG117=$FG$6),LHR5.1,"")</f>
        <v/>
      </c>
      <c r="CX117" s="6" t="str">
        <f>IF(AND(FZ117&gt;0,OR(EY117=$EY$1,EY117=$EY$4,EY117=$EY$5,EY117=$EY$6,EY117=$EY$7)),LHR5.2,"")</f>
        <v/>
      </c>
      <c r="CY117" s="6" t="str">
        <f>IF(OR(EZ117&gt;0,FC117=$FC$1,FC117=$FC$4),LHR5.3,"")</f>
        <v/>
      </c>
      <c r="CZ117" s="6" t="str">
        <f>IF(OR(GE117=$GE$1,GE117=$GE$3,GE117=$GE$4,GE117=$GE$6),LHR5.4,"")</f>
        <v/>
      </c>
      <c r="DA117" s="6" t="str">
        <f>IF(OR(EZ117&gt;0,FF117=$FF$2,FF117=$FF$6,FE117=$FE$2,FE117=$FE$6,FI117=$FI$2,FI117=$FI$6,FG117=$FG$2,FG117=$FG$6),LHR5.5,"")</f>
        <v/>
      </c>
      <c r="DB117" s="6" t="str">
        <f>IF(OR(FG117=$FG$2,FG117=$FG$6),LHR5.6,"")</f>
        <v/>
      </c>
      <c r="DC117" s="6" t="str">
        <f>IF(OR(FI117=$FI$1,FI117=$FI$2,FI117=$FI$5,FI117=$FI$6,FY117&gt;0),LHR5.7,"")</f>
        <v/>
      </c>
      <c r="DD117" s="6" t="str">
        <f>IF(OR(GC117=$GC$1,GC117=$GC$2),LHR5.8,"")</f>
        <v/>
      </c>
      <c r="DE117" s="38">
        <f>IF(OR(GF117="",GF117=$GF$3,GF117=$GF$4,GF117=$GF$7,GF117=$GF$8),LHR5.9,"")</f>
        <v>0.05</v>
      </c>
      <c r="DF117" s="7" t="str">
        <f>IF(E117&lt;2009,"N/A",IF(COUNTIF(BW117:DE117,"&lt;1")=35,"5",IF(COUNTIF(BW117:CV117,"&lt;1")=26,"4",IF(COUNTIF(BW117:CJ117,"&lt;1")=14,"3",IF(COUNTIF(BW117:BZ117,"&lt;1")=4,"2","1")))))</f>
        <v>1</v>
      </c>
      <c r="DG117" s="129">
        <f>IF(DF117="N/A","N/A",IF(DF117="1",SUM(BW117:BZ117)+1,IF(DF117="2",SUM(CA117:CJ117)+2,IF(DF117="3",SUM(CK117:CV117)+3,IF(DF117="4",SUM(CW117:DE117)+4,5)))))</f>
        <v>1</v>
      </c>
      <c r="DH117" s="41" t="str">
        <f>IF(OR(EY117=$EY$1,EY117=$EY$8,EZ117&gt;0,FF117=$FF$1,FF117=$FF$2,FF117=$FF$7,FF117=$FF$8,FG117=$FG$1,FG117=$FG$2,FG117=$FG$7,FG117=$FG$8),ES2.1,"")</f>
        <v/>
      </c>
      <c r="DI117" s="6" t="str">
        <f>IF(OR(FB117=$FB$1,FB117=$FB$2,FB117=$FB$7,FB117=$FB$8,EZ117&gt;0),ES2.2,"")</f>
        <v/>
      </c>
      <c r="DJ117" s="6" t="str">
        <f>IF(OR(EY117=$EY$1,EY117=$EY$8,EZ117&gt;0,FF117=$FF$1,FF117=$FF$2,FF117=$FF$7,FF117=$FF$8,FG117=$FG$1,FG117=$FG$2,FG117=$FG$7,FG117=$FG$8),ES2.3,"")</f>
        <v/>
      </c>
      <c r="DK117" s="6" t="str">
        <f>IF(OR(EY117=$EY$1,EY117=$EY$8,EZ117&gt;0,FF117=$FF$1,FF117=$FF$2,FF117=$FF$7,FF117=$FF$8,FG117=$FG$1,FG117=$FG$2,FG117=$FG$7,FG117=$FG$8),ES2.4,"")</f>
        <v/>
      </c>
      <c r="DL117" s="40" t="str">
        <f>IF(OR(FB117=$FB$1,FB117=$FB$7,EZ117&gt;0),ES3.1,"")</f>
        <v/>
      </c>
      <c r="DM117" s="6" t="str">
        <f>IF(OR(FB117=$FB$1,FB117=$FB$2,FB117=$FB$7,FB117=$FB$8,EZ117&gt;0),ES3.2,"")</f>
        <v/>
      </c>
      <c r="DN117" s="6" t="str">
        <f>IF(OR(EZ117&gt;0,FF117=$FF$1,FF117=$FF$2,FF117=$FF$7,FF117=$FF$8,GA117=$GA$1,GA117=$GA$2,GA117=$GA$5,GA117=$GA$6),ES3.3,"")</f>
        <v/>
      </c>
      <c r="DO117" s="6" t="str">
        <f>IF(OR(EZ117&gt;0,FG117=$FG$1,FG117=$FG$2,FG117=$FG$7,FG117=$FG$8,GB117=$GB$1,GB117=$GB$2,GB117=$GB$5,GB117=$GB$6),ES3.4,"")</f>
        <v/>
      </c>
      <c r="DP117" s="6" t="str">
        <f>IF(OR(EY117=$EY$1,EY117=$EY$8,EZ117&gt;0),ES3.5,"")</f>
        <v/>
      </c>
      <c r="DQ117" s="6" t="str">
        <f>IF(OR(EZ117&gt;0,FC117=$FC$1,FC117=$FC$5),ES3.6,"")</f>
        <v/>
      </c>
      <c r="DR117" s="6" t="str">
        <f>IF(OR(GD117=$GD$1,GD117=$GD$4,EZ117&gt;0),ES3.7,"")</f>
        <v/>
      </c>
      <c r="DS117" s="6" t="str">
        <f>IF(OR(EZ117&gt;0,FF117=$FF$2,FF117=$FF$8,FE117=$FE$2,FE117=$FE$8,FI117=$FI$2,FI117=$FI$8,FG117=$FG$2,FG117=$FG$8),ES3.8,"")</f>
        <v/>
      </c>
      <c r="DT117" s="6" t="str">
        <f>IF(OR(EZ117&gt;0),ES3.9,"")</f>
        <v/>
      </c>
      <c r="DU117" s="40" t="str">
        <f>IF(OR(FB117=$FB$1,FB117=$FB$7,EZ117&gt;0),ES4.1,"")</f>
        <v/>
      </c>
      <c r="DV117" s="6" t="str">
        <f>IF(OR(EZ117&gt;0,GA117=$GA$2,GA117=$GA$6),ES4.2,"")</f>
        <v/>
      </c>
      <c r="DW117" s="6" t="str">
        <f>IF(OR(EZ117&gt;0,GB117=$GB$2,GB117=$GB$6),ES4.3,"")</f>
        <v/>
      </c>
      <c r="DX117" s="6" t="str">
        <f>IF(OR(GE117=$GE$1,GE117=$GE$2,GE117=$GE$7,GE117=$GE$8),ES4.4,"")</f>
        <v/>
      </c>
      <c r="DY117" s="6" t="str">
        <f>IF(OR(EZ117&gt;0,FF117=$FF$2,FF117=$FF$8,FE117=$FE$2,FE117=$FE$8,FI117=$FI$2,FI117=$FI$8,FG117=$FG$2,FG117=$FG$8),ES4.5,"")</f>
        <v/>
      </c>
      <c r="DZ117" s="6" t="str">
        <f>IF(OR(EZ117&gt;0,FG117=$FG$1,FG117=$FG$2,FG117=$FG$7,FG117=$FG$8),ES4.6,"")</f>
        <v/>
      </c>
      <c r="EA117" s="6" t="str">
        <f>IF(OR(FE117=$FE$1,FE117=$FE$2,FE117=$FE$7,FE117=$FE$8),ES4.7,"")</f>
        <v/>
      </c>
      <c r="EB117" s="6" t="str">
        <f>IF(OR(FM117=$FM$1,FM117=$FM$4,EZ117&gt;0),ES4.8,"")</f>
        <v/>
      </c>
      <c r="EC117" s="6" t="str">
        <f>IF(OR(GF117=$GF$2,GF117=$GF$8),ES4.9,"")</f>
        <v/>
      </c>
      <c r="ED117" s="6">
        <f>IF(OR(EO117=$EO$1,EO117=$EO$3),ES4.10,"")</f>
        <v>0.05</v>
      </c>
      <c r="EE117" s="40" t="str">
        <f>IF(OR(AND(FZ117&gt;0,EY117=$EY$1), AND(FZ117&gt;0,EY117=$EY$8)),ES5.1,"")</f>
        <v/>
      </c>
      <c r="EF117" s="6" t="str">
        <f>IF(OR(GE117=$GE$1,GE117=$GE$3,GE117=$GE$7,GE117=$GE$9),ES5.2,"")</f>
        <v/>
      </c>
      <c r="EG117" s="6" t="str">
        <f>IF(OR(EZ117&gt;0,FF117=$FF$2,FF117=$FF$8,FE117=$FE$2,FE117=$FE$8,FI117=$FI$2,FI117=$FI$8,FG117=$FG$2,FG117=$FG$8),ES5.3,"")</f>
        <v/>
      </c>
      <c r="EH117" s="6" t="str">
        <f>IF(OR(FG117=$FG$2,FG117=$FG$8),ES5.4,"")</f>
        <v/>
      </c>
      <c r="EI117" s="6" t="str">
        <f>IF(OR(FI117=$FI$1,FI117=$FI$2,FI117=$FI$7,FI117=$FI$8,FY117&gt;0),ES5.5,"")</f>
        <v/>
      </c>
      <c r="EJ117" s="6" t="str">
        <f>IF(OR(GC117=$GC$1,GC117=$GC$3),ES5.6,"")</f>
        <v/>
      </c>
      <c r="EK117" s="38">
        <f>IF(OR(GF117="",GF117=$GF$3,GF117=$GF$4,GF117=$GF$5,GF117=$GF$6),ES5.7,"")</f>
        <v>0.1</v>
      </c>
      <c r="EL117" s="104" t="str">
        <f>IF(E117&lt;2010,"N/A",IF(COUNTIF(DH117:EK117,"&lt;1")=30,"5",IF(COUNTIF(DH117:ED117,"&lt;1")=23,"4",IF(COUNTIF(DH117:DT117,"&lt;1")=13,"3",IF(COUNTIF(DH117:DK117,"&lt;1")=4,"2","1")))))</f>
        <v>1</v>
      </c>
      <c r="EM117" s="129">
        <f>IF(EL117="N/A","N/A",IF(EL117="1",SUM(DH117:DK117)+1,IF(EL117="2",SUM(DL117:DT117)+2,IF(EL117="3",SUM(DU117:ED117)+3,IF(EL117="4",SUM(EE117:EK117)+4,5)))))</f>
        <v>1</v>
      </c>
      <c r="EN117" s="1"/>
      <c r="EO117" s="43" t="s">
        <v>0</v>
      </c>
      <c r="EP117" s="1"/>
      <c r="EQ117" s="1" t="s">
        <v>1</v>
      </c>
      <c r="ER117" s="43"/>
      <c r="ES117" s="1"/>
      <c r="ET117" s="1" t="s">
        <v>1</v>
      </c>
      <c r="EV117" s="44" t="s">
        <v>1</v>
      </c>
      <c r="EW117" s="42" t="s">
        <v>4</v>
      </c>
      <c r="FC117" s="44"/>
      <c r="FE117" s="1"/>
      <c r="FI117" s="44"/>
      <c r="FJ117" s="42" t="s">
        <v>9</v>
      </c>
      <c r="FK117" s="1"/>
      <c r="FL117" s="1"/>
      <c r="FM117" s="1"/>
      <c r="FN117" s="1"/>
      <c r="FO117" s="1"/>
      <c r="FT117" s="1"/>
      <c r="FU117" s="1"/>
      <c r="FX117" s="44"/>
      <c r="FY117" s="1"/>
      <c r="FZ117" s="44"/>
      <c r="GA117" s="43"/>
      <c r="GB117" s="1"/>
      <c r="GC117" s="44"/>
      <c r="GF117" s="45"/>
      <c r="GG117" s="74"/>
      <c r="GH117" s="42">
        <f>COUNTIF(EO117:GF117,"*")</f>
        <v>6</v>
      </c>
    </row>
    <row r="118" spans="1:190" s="42" customFormat="1" x14ac:dyDescent="0.25">
      <c r="A118" s="42" t="str">
        <f>VLOOKUP(C118,Sheet1!$A$1:$B$65,2,)</f>
        <v>HS</v>
      </c>
      <c r="B118" s="46" t="s">
        <v>242</v>
      </c>
      <c r="C118" s="47" t="s">
        <v>243</v>
      </c>
      <c r="D118" s="47"/>
      <c r="E118" s="61">
        <v>2013</v>
      </c>
      <c r="F118" s="5">
        <f>IF(OR(ER118=$ER$1,ER118=$ER$2,ER118=$ER$3,ER118=$ER$6,ER118=$ER$7,ES118&gt;0,EW118&gt;0,EY118&gt;0,EU118&gt;0,EZ118&gt;0,FD118&gt;0,FF118&gt;0,FG118&gt;0,FI118&gt;0,FE118&gt;0),SM_2.1,"")</f>
        <v>0.2</v>
      </c>
      <c r="G118" s="5">
        <f>IF(OR(EO118=$EO$4,EQ118&gt;0,ER118=$ER$1, ER118=$ER$2,ER118=$ER$3,ER118=$ER$4,ES118&gt;0,EV118&gt;0,EZ118&gt;0,FD118&gt;0,FF118&gt;0,FG118&gt;0,FI118&gt;0,FE118&gt;0),SM_2.2,"")</f>
        <v>0.35</v>
      </c>
      <c r="H118" s="6">
        <f>IF(OR(EO118&gt;0,EP118&gt;0,EQ118&gt;0,ER118=$ER$1,ER118=$ER$2,ER118=$ER$3,ER118=$ER$4,ER118=$ER$6,ER118=$ER$7,ES118&gt;0,ET118&gt;0,EV118&gt;0,EZ118&gt;0,FD118&gt;0,FF118&gt;0,FG118&gt;0,FI118&gt;0,FE118&gt;0),SM_2.3,"")</f>
        <v>0.3</v>
      </c>
      <c r="I118" s="38">
        <f>IF(OR(ER118=$ER$1,ER118=$ER$2,ER118=$ER$3,ER118=$ER$6,ER118=$ER$7,ES118&gt;0,EW118=$EW$2,EW118=$EW$3,EW118=$EW$4,EY118&gt;0,EU118&gt;0,EZ118&gt;0,FD118&gt;0,FF118&gt;0,FG118&gt;0,FI118&gt;0,FE118&gt;0),SM_2.4,"")</f>
        <v>0.15</v>
      </c>
      <c r="J118" s="6" t="str">
        <f>IF(OR(ER118=$ER$3,EW118=$EW$2,EW118=$EW$3,EW118=$EW$4,EY118&gt;0,EU118&gt;0,EZ118&gt;0,FD118&gt;0,FF118&gt;0,FG118&gt;0,FI118&gt;0,FE118&gt;0),SM_3.1,"")</f>
        <v/>
      </c>
      <c r="K118" s="6" t="str">
        <f>IF(OR(EZ118&gt;0,FD118&gt;0,FF118&gt;0,FG118&gt;0,FI118&gt;0,FE118&gt;0),SM_3.2,"")</f>
        <v/>
      </c>
      <c r="L118" s="38" t="str">
        <f>IF(OR(ER118=$ER$1,ER118=$ER$3,ER118=$ER$6,ER118=$ER$7,EV118&gt;0,EW118=$EW$2,EW118=$EW$3,EW118=$EW$4,EY118&gt;0,EU118&gt;0,EZ118&gt;0,FD118&gt;0,FF118&gt;0,FG118&gt;0,FI118&gt;0,FE118&gt;0),SM_3.3,"")</f>
        <v/>
      </c>
      <c r="M118" s="6">
        <f>IF(OR(ES118&gt;0,EU118&gt;1),SM_4.1,"")</f>
        <v>0.2</v>
      </c>
      <c r="N118" s="6" t="str">
        <f>IF(OR(EZ118&gt;0,FD118=$FD$2,FF118=$FF$2,FF118=$FF$4,FF118=$FF$6,FF118=$FF$8,FG118&gt;0,FI118&gt;0,FE118&gt;0),SM_4.2,"")</f>
        <v/>
      </c>
      <c r="O118" s="6" t="str">
        <f>IF(OR(EZ118&gt;0,FD118=$FD$2,FE118=$FE$2,FE118=$FE$4,FE118=$FE$6,FE118=$FE$8,FF118=$FF$2,FF118=$FF$4,FF118=$FF$6,FF118=$FF$8,FG118=$FG$2,FG118=$FG$4,FG118=$FG$6,FG118=$FG$8,FI118=$FI$2,FI118=$FI$4,FI118=$FI$6,FI118=$FI$8),SM_4.3,"")</f>
        <v/>
      </c>
      <c r="P118" s="6" t="str">
        <f>IF(OR(FD118&gt;0,FI118&gt;0),SM_4.4,"")</f>
        <v/>
      </c>
      <c r="Q118" s="38" t="str">
        <f>IF(OR(FQ118=$FQ$2,FQ118=$FQ$1),SM_4.5,"")</f>
        <v/>
      </c>
      <c r="R118" s="6" t="str">
        <f>IF(OR(ET118&gt;0),SM_5.1,"")</f>
        <v/>
      </c>
      <c r="S118" s="6" t="str">
        <f>IF(OR(FB118&gt;0),SM_5.2,"")</f>
        <v/>
      </c>
      <c r="T118" s="6" t="str">
        <f>IF(OR(FR118=$FR$1,FR118=$FR$2),SM_5.3,"")</f>
        <v/>
      </c>
      <c r="U118" s="38" t="str">
        <f>IF(OR(FY118&gt;0),SM_5.4,"")</f>
        <v/>
      </c>
      <c r="V118" s="94" t="str">
        <f>IF(COUNTIF(F118:U118,"&lt;1")=16,"5",IF(COUNTIF(F118:Q118,"&lt;1")=12,"4",IF(COUNTIF(F118:L118,"&lt;1")=7,"3",IF(COUNTIF(F118:I118,"&lt;1")=4,"2","1"))))</f>
        <v>2</v>
      </c>
      <c r="W118" s="129">
        <f>IF(V118="1",SUM(F118:I118)+1,IF(V118="2",SUM(J118:L118)+2,IF(V118="3",SUM(M118:Q118)+3,IF(V118="4",SUM(R118:U118)+4,5))))</f>
        <v>2</v>
      </c>
      <c r="X118" s="5">
        <f>IF(OR(EO118&gt;0,EP118&gt;0,EQ118&gt;0,ER118=$ER$1,ER118=$ER$2,ER118=$ER$3,ER118=$ER$4,ER118=$ER$6,ER118=$ER$7,ER118=$ER$8,ES118&gt;0,ET118&gt;0,EV118&gt;0,EZ118&gt;0,FD118&gt;0,FF118&gt;0,FG118&gt;0,FI118&gt;0,FE118&gt;0),SS_2.1,"")</f>
        <v>0.2</v>
      </c>
      <c r="Y118" s="5">
        <f>IF(OR(EO118=$EO$1,ER118=$ER$1,ER118=$ER$6,ER118=$ER$7,ER118=$ER$8,FJ118&gt;0),SS_2.2,"")</f>
        <v>0.3</v>
      </c>
      <c r="Z118" s="38">
        <f>IF(OR(FJ118&gt;0,FO118&gt;0),SS_2.3,"")</f>
        <v>0.5</v>
      </c>
      <c r="AA118" s="5" t="str">
        <f>IF(OR(FN118&gt;0,FJ118=$FJ$2,FJ118=$FJ$3),SS_3.1,"")</f>
        <v/>
      </c>
      <c r="AB118" s="6" t="str">
        <f>IF(OR(FK118&gt;0),SS_3.2,"")</f>
        <v/>
      </c>
      <c r="AC118" s="38">
        <f>IF(OR(ES118&gt;0,ER118=$ER$1,ER118=$ER$4,ER118=$ER$8,FL118&gt;0),SS_3.3,"")</f>
        <v>0.4</v>
      </c>
      <c r="AD118" s="6" t="str">
        <f>IF(AND(FK118&gt;0,FJ118=$FJ$2,FJ118=$FJ$3),SS_4.1,"")</f>
        <v/>
      </c>
      <c r="AE118" s="6" t="str">
        <f>IF(OR(FJ118=$FJ$2,FJ118=$FJ$3,EZ118&gt;0,FN118&gt;0),SS_4.2,"")</f>
        <v/>
      </c>
      <c r="AF118" s="6" t="str">
        <f>IF(OR(EU118&gt;0,EW118=$EW$2,EW118=$EW$3,EW118=$EW$4,EY118&gt;0,EZ118&gt;0),SS_4.3,"")</f>
        <v/>
      </c>
      <c r="AG118" s="6" t="str">
        <f>IF(OR(FJ118=$FJ$3,FQ118&gt;0,EZ118&gt;0),SS_4.4,"")</f>
        <v/>
      </c>
      <c r="AH118" s="6" t="str">
        <f>IF(OR(FE118&gt;0,FF118&gt;0,FG118&gt;0,FD118&gt;0,EZ118&gt;0,FI118&gt;0),SS_4.5,"")</f>
        <v/>
      </c>
      <c r="AI118" s="38" t="str">
        <f>IF(OR(EV118&gt;0,FZ118&gt;0,FH118&gt;0,FD118&gt;0,FI118&gt;0),SS_4.6,"")</f>
        <v/>
      </c>
      <c r="AJ118" s="5" t="str">
        <f>IF(OR(FK118=$FK$3,FZ118=$FZ$1),SS_5.1,"")</f>
        <v/>
      </c>
      <c r="AK118" s="6" t="str">
        <f>IF(OR(FZ118=$FZ$1,FZ118=$FZ$2,FZ118=$FZ$4,FZ118=$FZ$5,FZ118=$FZ$7),SS_5.2,"")</f>
        <v/>
      </c>
      <c r="AL118" s="6" t="str">
        <f>IF(OR(FZ118=$FZ$4,FY118&gt;0,ER118=$ER$8),SS_5.3,"")</f>
        <v/>
      </c>
      <c r="AM118" s="6" t="str">
        <f>IF(FP118&gt;0,SS_5.4,"")</f>
        <v/>
      </c>
      <c r="AN118" s="94" t="str">
        <f>IF(COUNTIF(X118:AM118,"&lt;1")=16,"5",IF(COUNTIF(X118:AI118,"&lt;1")=12,"4",IF(COUNTIF(X118:AC118,"&lt;1")=6,"3",IF(COUNTIF(X118:Z118,"&lt;1")=3,"2","1"))))</f>
        <v>2</v>
      </c>
      <c r="AO118" s="129">
        <f>IF(AN118="1",SUM(X118:Z118)+1,IF(AN118="2",SUM(AA118:AC118)+2,IF(AN118="3",SUM(AD118:AI118)+3,IF(AN118="4",SUM(AJ118:AM118)+4,5))))</f>
        <v>2.4</v>
      </c>
      <c r="AP118" s="5">
        <f>IF(OR(ES118&gt;0,ER118=$ER$1,EO118&gt;0,EP118&gt;0,EQ118&gt;0,EU118&gt;0,EV118&gt;0,FV118&gt;0,FD118&gt;0),CM2.1,"")</f>
        <v>0.25</v>
      </c>
      <c r="AQ118" s="6">
        <f>IF(OR(ES118&gt;0,ER118=$ER$1,ER118=$ER$5,ER118=$ER$3,ER118=$ER$8,ER118=$ER$9,FS118=$FS$3,FS118=$FS$4),CM2.2,"")</f>
        <v>0.25</v>
      </c>
      <c r="AR118" s="6">
        <f>IF(OR(ES118&gt;0,ER118&gt;0,FV118&gt;0),CM2.3,"")</f>
        <v>0.25</v>
      </c>
      <c r="AS118" s="38">
        <f>IF(OR(ES118&gt;0,ER118=$ER$1,ER118=$ER$3,ER118=$ER$8,ER118=$ER$9,FT118&gt;0),CM2.4,"")</f>
        <v>0.25</v>
      </c>
      <c r="AT118" s="6" t="str">
        <f>IF(OR(FS118&gt;0),CM3.1,"")</f>
        <v/>
      </c>
      <c r="AU118" s="6" t="str">
        <f>IF(ER118=$ER$9,CM3.2,"")</f>
        <v/>
      </c>
      <c r="AV118" s="6" t="str">
        <f>IF(OR(FS118=$FS$3,FS118=$FS$4),CM3.3,"")</f>
        <v/>
      </c>
      <c r="AW118" s="6" t="str">
        <f>IF(OR(FQ118=$FQ$1,FQ118=$FQ$4,FR118=$FR$1,FR118=$FR$4),CM3.4,"")</f>
        <v/>
      </c>
      <c r="AX118" s="38" t="str">
        <f>IF(OR(FZ118=$FZ$1,FZ118=$FZ$2,FT118=$FT$3,FT118=$FT$2),CM3.5,"")</f>
        <v/>
      </c>
      <c r="AY118" s="6" t="str">
        <f>IF(OR(FS118&gt;0),CM4.1,"")</f>
        <v/>
      </c>
      <c r="AZ118" s="6" t="str">
        <f>IF(OR(FV118=$FV$2),CM4.2,"")</f>
        <v/>
      </c>
      <c r="BA118" s="38" t="str">
        <f>IF(OR(FZ118&gt;0,FT118=$FT$3),CM4.3,"")</f>
        <v/>
      </c>
      <c r="BB118" s="6" t="str">
        <f>IF(OR(FT118=$FT$3,FV118=$FV$3),CM5.1,"")</f>
        <v/>
      </c>
      <c r="BC118" s="6" t="str">
        <f>IF(OR(AND(FX118&gt;0,FQ118=$FQ$4), AND(FX118&gt;0,FQ118=$FQ$1)),CM5.2,"")</f>
        <v/>
      </c>
      <c r="BD118" s="6" t="str">
        <f>IF(OR(FZ118&gt;0),CM5.3,"")</f>
        <v/>
      </c>
      <c r="BE118" s="38" t="str">
        <f>IF(FU118=$FU$2,CM5.4,"")</f>
        <v/>
      </c>
      <c r="BF118" s="94" t="str">
        <f>IF(COUNTIF(AP118:BE118,"&lt;1")=16,"5",IF(COUNTIF(AP118:BA118,"&lt;1")=12,"4",IF(COUNTIF(AP118:AX118,"&lt;1")=9,"3",IF(COUNTIF(AP118:AS118,"&lt;1")=4,"2","1"))))</f>
        <v>2</v>
      </c>
      <c r="BG118" s="129">
        <f>IF(BF118="1",SUM(AP118:AS118)+1,IF(BF118="2",SUM(AT118:AX118)+2,IF(BF118="3",SUM(AY118:BA118)+3,IF(BF118="4",SUM(BB118:BE118)+4,5))))</f>
        <v>2</v>
      </c>
      <c r="BH118" s="5">
        <f>IF(OR(ER118=$ER$1,ER118=$ER$6,ER118=$ER$7,ER118=$ER$9,ES118&gt;0,EX118&gt;0,FD118&gt;0,FZ118&gt;0,EW118&gt;0,EY118&gt;0,EZ118&gt;0,EV118&gt;0,EU118&gt;0,FE118&gt;0,FF118&gt;0,FG118&gt;0,FI118&gt;0),SRM2.1,"")</f>
        <v>0.4</v>
      </c>
      <c r="BI118" s="5">
        <f>IF(OR(FD118&gt;0,FZ118&gt;0,ER118=$ER$7,EW118&gt;0,EX118&gt;0,EY118&gt;0,EZ118&gt;0,FE118&gt;0,FF118&gt;0,FG118&gt;0,FI118&gt;0),SRM2.2,"")</f>
        <v>0.4</v>
      </c>
      <c r="BJ118" s="6" t="str">
        <f>IF(OR(FX118&gt;0,FZ118&gt;0),SRM2.3,"")</f>
        <v/>
      </c>
      <c r="BK118" s="6" t="str">
        <f>IF(OR(FF118&gt;0,FD118&gt;0,FE118&gt;0,FZ118&gt;0,FG118&gt;0,FI118&gt;0),SRM2.4,"")</f>
        <v/>
      </c>
      <c r="BL118" s="39" t="str">
        <f>IF(OR(FD118&gt;0,FZ118&gt;0,ER118=$ER$7,FE118&gt;0,FF118&gt;0,FG118&gt;0,FI118&gt;0,FP118&gt;0),SRM3.1,"")</f>
        <v/>
      </c>
      <c r="BM118" s="6" t="str">
        <f>IF(OR(FD118&gt;0,FZ118&gt;0,ER118=$ER$7,EW118=$EW$2,EW118=$EW$3,EW118=$EW$4,EX118&gt;0,EY118&gt;0,EZ118&gt;0,FE118&gt;0,FF118&gt;0,FG118&gt;0,FI118&gt;0),SRM3.2,"")</f>
        <v/>
      </c>
      <c r="BN118" s="6" t="str">
        <f>IF(OR(FP118&gt;0,FZ118&gt;0),SRM3.3,"")</f>
        <v/>
      </c>
      <c r="BO118" s="40" t="str">
        <f>IF(OR(FZ118&gt;1),SRM4.1,"")</f>
        <v/>
      </c>
      <c r="BP118" s="6" t="str">
        <f>IF(OR(ER118=$ER$8,ER118=$ER$9,EV118&gt;0,FQ118&gt;0,FR118&gt;0),SRM4.2,"")</f>
        <v/>
      </c>
      <c r="BQ118" s="6" t="str">
        <f>IF(OR(FW118&gt;0),SRM4.3,"")</f>
        <v/>
      </c>
      <c r="BR118" s="40" t="str">
        <f>IF(OR(GD118&gt;0,GE118&gt;0),SRM5.1,"")</f>
        <v/>
      </c>
      <c r="BS118" s="6" t="str">
        <f>IF(OR(ER118=$ER$8,ER118=$ER$9,FZ118&gt;0),SRM5.2,"")</f>
        <v/>
      </c>
      <c r="BT118" s="6" t="str">
        <f>IF(OR(ER118=$ER$8,ER118=$ER$9,FY118&gt;0,FZ118&gt;0),SRM5.3,"")</f>
        <v/>
      </c>
      <c r="BU118" s="94" t="str">
        <f>IF(COUNTIF(BH118:BT118,"&lt;1")=13,"5",IF(COUNTIF(BH118:BQ118,"&lt;1")=10,"4",IF(COUNTIF(BH118:BN118,"&lt;1")=7,"3",IF(COUNTIF(BH118:BK118,"&lt;1")=4,"2","1"))))</f>
        <v>1</v>
      </c>
      <c r="BV118" s="129">
        <f>IF(BU118="1",SUM(BH118:BK118)+1,IF(BU118="2",SUM(BL118:BN118)+2,IF(BU118="3",SUM(BO118:BQ118)+3,IF(BU118="4",SUM(BR118:BT118)+4,5))))</f>
        <v>1.8</v>
      </c>
      <c r="BW118" s="41" t="str">
        <f>IF(OR(EY118=$EY$1,EY118=$EY$4,EY118=$EY$5,EY118=$EY$6,EY118=$EY$7,EZ118&gt;0,FF118=$FF$1,FF118=$FF$2,FF118=$FF$5,FF118=$FF$6,FG118=$FG$1,FG118=$FG$2,FG118=$FG$5,FG118=$FG$6),LHR2.1,"")</f>
        <v/>
      </c>
      <c r="BX118" s="6" t="str">
        <f>IF(OR(FB118=$FB$1,FB118=$FB$2,FB118=$FB$5,FB118=$FB$6,EZ118&gt;0),LHR2.2,"")</f>
        <v/>
      </c>
      <c r="BY118" s="6" t="str">
        <f>IF(OR(EY118=$EY$1,EY118=$EY$4,EY118=$EY$5,EY118=$EY$6,EY118=$EY$7,EZ118&gt;0,FF118=$FF$1,FF118=$FF$2,FF118=$FF$5,FF118=$FF$6,FG118=$FG$1,FG118=$FG$2,FG118=$FG$5,FG118=$FG$6),LHR2.3,"")</f>
        <v/>
      </c>
      <c r="BZ118" s="6" t="str">
        <f>IF(OR(EY118=$EY$1,EY118=$EY$4,EY118=$EY$5,EY118=$EY$6,EY118=$EY$7,EZ118&gt;0,FF118=$FF$1,FF118=$FF$2,FF118=$FF$5,FF118=$FF$6,FG118=$FG$1,FG118=$FG$2,FG118=$FG$5,FG118=$FG$6),LHR2.4,"")</f>
        <v/>
      </c>
      <c r="CA118" s="40" t="str">
        <f>IF(OR(EY118=$EY$1,EY118=$EY$5,EY118=$EY$6,EY118=$EY$7,EZ118&gt;0,FF118=$FF$1,FF118=$FF$2,FF118=$FF$5,FF118=$FF$6,FG118=$FG$1,FG118=$FG$2,FG118=$FG$5,FG118=$FG$6),LHR3.1,"")</f>
        <v/>
      </c>
      <c r="CB118" s="6" t="str">
        <f>IF(OR(FB118=$FB$1,FB118=$FB$5,EZ118&gt;0),LHR3.2,"")</f>
        <v/>
      </c>
      <c r="CC118" s="6" t="str">
        <f>IF(OR(FB118=$FB$1,FB118=$FB$2,FB118=$FB$5,FB118=$FB$6,EZ118&gt;0),LHR3.3,"")</f>
        <v/>
      </c>
      <c r="CD118" s="6" t="str">
        <f>IF(OR(EZ118&gt;0,GA118=$GA$1,FF118=$FF$5,FF118=$FF$6,FF118=$FF$1,FF118=$FF$2,GA118=$GA$2,GA118=$GA$3,GA118=$GA$4),LHR3.4,"")</f>
        <v/>
      </c>
      <c r="CE118" s="6" t="str">
        <f>IF(OR(EZ118&gt;0,GB118=$GB$1,FG118=$FG$5,FG118=$FG$6,FG118=$FG$1,FG118=$FG$2,GB118=$GB$2,GB118=$GB$3,GB118=$GB$4),LHR3.5,"")</f>
        <v/>
      </c>
      <c r="CF118" s="6" t="str">
        <f>IF(OR(EY118=$EY$1,EY118=$EY$4,EY118=$EY$5,EY118=$EY$6,EY118=$EY$7,EZ118&gt;0),LHR3.6,"")</f>
        <v/>
      </c>
      <c r="CG118" s="6" t="str">
        <f>IF(OR(EZ118&gt;0,FC118=$FC$1,FC118=$FC$2,FC118=$FC$3,FC118=$FC$4),LHR3.7,"")</f>
        <v/>
      </c>
      <c r="CH118" s="6" t="str">
        <f>IF(OR(GD118=$GD$1,GD118=$GD$3,EZ118&gt;0),LHR3.8,"")</f>
        <v/>
      </c>
      <c r="CI118" s="6" t="str">
        <f>IF(OR(EZ118&gt;0,FF118=$FF$2,FF118=$FF$6,FE118=$FE$2,FE118=$FE$6,FI118=$FI$2,FI118=$FI$6,FG118=$FG$2,FG118=$FG$6),LHR3.9,"")</f>
        <v/>
      </c>
      <c r="CJ118" s="6" t="str">
        <f>IF(OR(EZ118&gt;0,FA118&gt;0),LHR3.10,"")</f>
        <v/>
      </c>
      <c r="CK118" s="40" t="str">
        <f>IF(OR(EY118=$EY$1,EY118=$EY$6,EY118=$EY$7,EZ118&gt;0,FF118=$FF$1,FF118=$FF$2,FF118=$FF$5,FF118=$FF$6,FG118=$FG$1,FG118=$FG$2,FG118=$FG$5,FG118=$FG$6),LHR4.1,"")</f>
        <v/>
      </c>
      <c r="CL118" s="6" t="str">
        <f>IF(OR(FB118=$FB$1,FB118=$FB$5,EZ118&gt;0),LHR4.2,"")</f>
        <v/>
      </c>
      <c r="CM118" s="6" t="str">
        <f>IF(OR(EZ118&gt;0,GA118=$GA$2,GA118=$GA$4),LHR4.3,"")</f>
        <v/>
      </c>
      <c r="CN118" s="6" t="str">
        <f>IF(OR(EZ118&gt;0,GB118=$GB$2,GB118=$GB$4),LHR4.4,"")</f>
        <v/>
      </c>
      <c r="CO118" s="6" t="str">
        <f>IF(OR(EZ118&gt;0,FC118=$FC$1,FC118=$FC$3,FC118=$FC$4),LHR4.5,"")</f>
        <v/>
      </c>
      <c r="CP118" s="6" t="str">
        <f>IF(OR(GE118=$GE$1,GE118=$GE$2,GE118=$GE$4,GE118=$GE$5),LHR4.6,"")</f>
        <v/>
      </c>
      <c r="CQ118" s="6" t="str">
        <f>IF(OR(EZ118&gt;0,FF118=$FF$2,FF118=$FF$6,FE118=$FE$2,FE118=$FE$6,FI118=$FI$2,FI118=$FI$6,FG118=$FG$2,FG118=$FG$6),LHR4.7,"")</f>
        <v/>
      </c>
      <c r="CR118" s="6" t="str">
        <f>IF(OR(EZ118&gt;0,FG118=$FG$1,FG118=$FG$2,FG118=$FG$5,FG118=$FG$6),LHR4.8,"")</f>
        <v/>
      </c>
      <c r="CS118" s="6" t="str">
        <f>IF(OR(FE118=$FE$1,FE118=$FE$2,FE118=$FE$5,FE118=$FE$6),LHR4.9,"")</f>
        <v/>
      </c>
      <c r="CT118" s="6" t="str">
        <f>IF(OR(FM118=$FM$1,FM118=$FM$3,EZ118&gt;0),LHR4.10,"")</f>
        <v/>
      </c>
      <c r="CU118" s="6" t="str">
        <f>IF(OR(GF118=$GF$2,GF118=$GF$6),LHR4.11,"")</f>
        <v/>
      </c>
      <c r="CV118" s="6">
        <f>IF(OR(EO118=$EO$1,EO118=$EO$3),LHR4.12,"")</f>
        <v>0.05</v>
      </c>
      <c r="CW118" s="40" t="str">
        <f>IF(OR(EY118=$EY$1,EY118=$EY$7,EZ118&gt;0,FF118=$FF$1,FF118=$FF$2,FF118=$FF$5,FF118=$FF$6,FG118=$FG$1,FG118=$FG$2,FG118=$FG$5,FG118=$FG$6),LHR5.1,"")</f>
        <v/>
      </c>
      <c r="CX118" s="6" t="str">
        <f>IF(AND(FZ118&gt;0,OR(EY118=$EY$1,EY118=$EY$4,EY118=$EY$5,EY118=$EY$6,EY118=$EY$7)),LHR5.2,"")</f>
        <v/>
      </c>
      <c r="CY118" s="6" t="str">
        <f>IF(OR(EZ118&gt;0,FC118=$FC$1,FC118=$FC$4),LHR5.3,"")</f>
        <v/>
      </c>
      <c r="CZ118" s="6" t="str">
        <f>IF(OR(GE118=$GE$1,GE118=$GE$3,GE118=$GE$4,GE118=$GE$6),LHR5.4,"")</f>
        <v/>
      </c>
      <c r="DA118" s="6" t="str">
        <f>IF(OR(EZ118&gt;0,FF118=$FF$2,FF118=$FF$6,FE118=$FE$2,FE118=$FE$6,FI118=$FI$2,FI118=$FI$6,FG118=$FG$2,FG118=$FG$6),LHR5.5,"")</f>
        <v/>
      </c>
      <c r="DB118" s="6" t="str">
        <f>IF(OR(FG118=$FG$2,FG118=$FG$6),LHR5.6,"")</f>
        <v/>
      </c>
      <c r="DC118" s="6" t="str">
        <f>IF(OR(FI118=$FI$1,FI118=$FI$2,FI118=$FI$5,FI118=$FI$6,FY118&gt;0),LHR5.7,"")</f>
        <v/>
      </c>
      <c r="DD118" s="6" t="str">
        <f>IF(OR(GC118=$GC$1,GC118=$GC$2),LHR5.8,"")</f>
        <v/>
      </c>
      <c r="DE118" s="38">
        <f>IF(OR(GF118="",GF118=$GF$3,GF118=$GF$4,GF118=$GF$7,GF118=$GF$8),LHR5.9,"")</f>
        <v>0.05</v>
      </c>
      <c r="DF118" s="7" t="str">
        <f>IF(E118&lt;2009,"N/A",IF(COUNTIF(BW118:DE118,"&lt;1")=35,"5",IF(COUNTIF(BW118:CV118,"&lt;1")=26,"4",IF(COUNTIF(BW118:CJ118,"&lt;1")=14,"3",IF(COUNTIF(BW118:BZ118,"&lt;1")=4,"2","1")))))</f>
        <v>1</v>
      </c>
      <c r="DG118" s="129">
        <f>IF(DF118="N/A","N/A",IF(DF118="1",SUM(BW118:BZ118)+1,IF(DF118="2",SUM(CA118:CJ118)+2,IF(DF118="3",SUM(CK118:CV118)+3,IF(DF118="4",SUM(CW118:DE118)+4,5)))))</f>
        <v>1</v>
      </c>
      <c r="DH118" s="41" t="str">
        <f>IF(OR(EY118=$EY$1,EY118=$EY$8,EZ118&gt;0,FF118=$FF$1,FF118=$FF$2,FF118=$FF$7,FF118=$FF$8,FG118=$FG$1,FG118=$FG$2,FG118=$FG$7,FG118=$FG$8),ES2.1,"")</f>
        <v/>
      </c>
      <c r="DI118" s="6" t="str">
        <f>IF(OR(FB118=$FB$1,FB118=$FB$2,FB118=$FB$7,FB118=$FB$8,EZ118&gt;0),ES2.2,"")</f>
        <v/>
      </c>
      <c r="DJ118" s="6" t="str">
        <f>IF(OR(EY118=$EY$1,EY118=$EY$8,EZ118&gt;0,FF118=$FF$1,FF118=$FF$2,FF118=$FF$7,FF118=$FF$8,FG118=$FG$1,FG118=$FG$2,FG118=$FG$7,FG118=$FG$8),ES2.3,"")</f>
        <v/>
      </c>
      <c r="DK118" s="6" t="str">
        <f>IF(OR(EY118=$EY$1,EY118=$EY$8,EZ118&gt;0,FF118=$FF$1,FF118=$FF$2,FF118=$FF$7,FF118=$FF$8,FG118=$FG$1,FG118=$FG$2,FG118=$FG$7,FG118=$FG$8),ES2.4,"")</f>
        <v/>
      </c>
      <c r="DL118" s="40" t="str">
        <f>IF(OR(FB118=$FB$1,FB118=$FB$7,EZ118&gt;0),ES3.1,"")</f>
        <v/>
      </c>
      <c r="DM118" s="6" t="str">
        <f>IF(OR(FB118=$FB$1,FB118=$FB$2,FB118=$FB$7,FB118=$FB$8,EZ118&gt;0),ES3.2,"")</f>
        <v/>
      </c>
      <c r="DN118" s="6" t="str">
        <f>IF(OR(EZ118&gt;0,FF118=$FF$1,FF118=$FF$2,FF118=$FF$7,FF118=$FF$8,GA118=$GA$1,GA118=$GA$2,GA118=$GA$5,GA118=$GA$6),ES3.3,"")</f>
        <v/>
      </c>
      <c r="DO118" s="6" t="str">
        <f>IF(OR(EZ118&gt;0,FG118=$FG$1,FG118=$FG$2,FG118=$FG$7,FG118=$FG$8,GB118=$GB$1,GB118=$GB$2,GB118=$GB$5,GB118=$GB$6),ES3.4,"")</f>
        <v/>
      </c>
      <c r="DP118" s="6" t="str">
        <f>IF(OR(EY118=$EY$1,EY118=$EY$8,EZ118&gt;0),ES3.5,"")</f>
        <v/>
      </c>
      <c r="DQ118" s="6" t="str">
        <f>IF(OR(EZ118&gt;0,FC118=$FC$1,FC118=$FC$5),ES3.6,"")</f>
        <v/>
      </c>
      <c r="DR118" s="6" t="str">
        <f>IF(OR(GD118=$GD$1,GD118=$GD$4,EZ118&gt;0),ES3.7,"")</f>
        <v/>
      </c>
      <c r="DS118" s="6" t="str">
        <f>IF(OR(EZ118&gt;0,FF118=$FF$2,FF118=$FF$8,FE118=$FE$2,FE118=$FE$8,FI118=$FI$2,FI118=$FI$8,FG118=$FG$2,FG118=$FG$8),ES3.8,"")</f>
        <v/>
      </c>
      <c r="DT118" s="6" t="str">
        <f>IF(OR(EZ118&gt;0),ES3.9,"")</f>
        <v/>
      </c>
      <c r="DU118" s="40" t="str">
        <f>IF(OR(FB118=$FB$1,FB118=$FB$7,EZ118&gt;0),ES4.1,"")</f>
        <v/>
      </c>
      <c r="DV118" s="6" t="str">
        <f>IF(OR(EZ118&gt;0,GA118=$GA$2,GA118=$GA$6),ES4.2,"")</f>
        <v/>
      </c>
      <c r="DW118" s="6" t="str">
        <f>IF(OR(EZ118&gt;0,GB118=$GB$2,GB118=$GB$6),ES4.3,"")</f>
        <v/>
      </c>
      <c r="DX118" s="6" t="str">
        <f>IF(OR(GE118=$GE$1,GE118=$GE$2,GE118=$GE$7,GE118=$GE$8),ES4.4,"")</f>
        <v/>
      </c>
      <c r="DY118" s="6" t="str">
        <f>IF(OR(EZ118&gt;0,FF118=$FF$2,FF118=$FF$8,FE118=$FE$2,FE118=$FE$8,FI118=$FI$2,FI118=$FI$8,FG118=$FG$2,FG118=$FG$8),ES4.5,"")</f>
        <v/>
      </c>
      <c r="DZ118" s="6" t="str">
        <f>IF(OR(EZ118&gt;0,FG118=$FG$1,FG118=$FG$2,FG118=$FG$7,FG118=$FG$8),ES4.6,"")</f>
        <v/>
      </c>
      <c r="EA118" s="6" t="str">
        <f>IF(OR(FE118=$FE$1,FE118=$FE$2,FE118=$FE$7,FE118=$FE$8),ES4.7,"")</f>
        <v/>
      </c>
      <c r="EB118" s="6" t="str">
        <f>IF(OR(FM118=$FM$1,FM118=$FM$4,EZ118&gt;0),ES4.8,"")</f>
        <v/>
      </c>
      <c r="EC118" s="6" t="str">
        <f>IF(OR(GF118=$GF$2,GF118=$GF$8),ES4.9,"")</f>
        <v/>
      </c>
      <c r="ED118" s="6">
        <f>IF(OR(EO118=$EO$1,EO118=$EO$3),ES4.10,"")</f>
        <v>0.05</v>
      </c>
      <c r="EE118" s="40" t="str">
        <f>IF(OR(AND(FZ118&gt;0,EY118=$EY$1), AND(FZ118&gt;0,EY118=$EY$8)),ES5.1,"")</f>
        <v/>
      </c>
      <c r="EF118" s="6" t="str">
        <f>IF(OR(GE118=$GE$1,GE118=$GE$3,GE118=$GE$7,GE118=$GE$9),ES5.2,"")</f>
        <v/>
      </c>
      <c r="EG118" s="6" t="str">
        <f>IF(OR(EZ118&gt;0,FF118=$FF$2,FF118=$FF$8,FE118=$FE$2,FE118=$FE$8,FI118=$FI$2,FI118=$FI$8,FG118=$FG$2,FG118=$FG$8),ES5.3,"")</f>
        <v/>
      </c>
      <c r="EH118" s="6" t="str">
        <f>IF(OR(FG118=$FG$2,FG118=$FG$8),ES5.4,"")</f>
        <v/>
      </c>
      <c r="EI118" s="6" t="str">
        <f>IF(OR(FI118=$FI$1,FI118=$FI$2,FI118=$FI$7,FI118=$FI$8,FY118&gt;0),ES5.5,"")</f>
        <v/>
      </c>
      <c r="EJ118" s="6" t="str">
        <f>IF(OR(GC118=$GC$1,GC118=$GC$3),ES5.6,"")</f>
        <v/>
      </c>
      <c r="EK118" s="38">
        <f>IF(OR(GF118="",GF118=$GF$3,GF118=$GF$4,GF118=$GF$5,GF118=$GF$6),ES5.7,"")</f>
        <v>0.1</v>
      </c>
      <c r="EL118" s="104" t="str">
        <f>IF(E118&lt;2010,"N/A",IF(COUNTIF(DH118:EK118,"&lt;1")=30,"5",IF(COUNTIF(DH118:ED118,"&lt;1")=23,"4",IF(COUNTIF(DH118:DT118,"&lt;1")=13,"3",IF(COUNTIF(DH118:DK118,"&lt;1")=4,"2","1")))))</f>
        <v>1</v>
      </c>
      <c r="EM118" s="129">
        <f>IF(EL118="N/A","N/A",IF(EL118="1",SUM(DH118:DK118)+1,IF(EL118="2",SUM(DL118:DT118)+2,IF(EL118="3",SUM(DU118:ED118)+3,IF(EL118="4",SUM(EE118:EK118)+4,5)))))</f>
        <v>1</v>
      </c>
      <c r="EN118" s="1"/>
      <c r="EO118" s="43" t="s">
        <v>0</v>
      </c>
      <c r="EP118" s="1"/>
      <c r="EQ118" s="1"/>
      <c r="ER118" s="43"/>
      <c r="ES118" s="1" t="s">
        <v>3</v>
      </c>
      <c r="ET118" s="1"/>
      <c r="EV118" s="44"/>
      <c r="EW118" s="42" t="s">
        <v>4</v>
      </c>
      <c r="FC118" s="44"/>
      <c r="FE118" s="1"/>
      <c r="FI118" s="44"/>
      <c r="FJ118" s="42" t="s">
        <v>9</v>
      </c>
      <c r="FK118" s="1"/>
      <c r="FL118" s="1"/>
      <c r="FM118" s="1"/>
      <c r="FN118" s="1"/>
      <c r="FO118" s="1"/>
      <c r="FT118" s="1"/>
      <c r="FU118" s="1"/>
      <c r="FX118" s="44"/>
      <c r="FY118" s="1"/>
      <c r="FZ118" s="44"/>
      <c r="GA118" s="43"/>
      <c r="GB118" s="1"/>
      <c r="GC118" s="44"/>
      <c r="GF118" s="45"/>
      <c r="GG118" s="74"/>
      <c r="GH118" s="42">
        <f>COUNTIF(EO118:GF118,"*")</f>
        <v>4</v>
      </c>
    </row>
    <row r="119" spans="1:190" s="42" customFormat="1" x14ac:dyDescent="0.25">
      <c r="A119" s="42" t="str">
        <f>VLOOKUP(C119,Sheet1!$A$1:$B$65,2,)</f>
        <v>HS</v>
      </c>
      <c r="B119" s="46" t="s">
        <v>244</v>
      </c>
      <c r="C119" s="47" t="s">
        <v>245</v>
      </c>
      <c r="D119" s="47"/>
      <c r="E119" s="60">
        <v>2013</v>
      </c>
      <c r="F119" s="5">
        <f>IF(OR(ER119=$ER$1,ER119=$ER$2,ER119=$ER$3,ER119=$ER$6,ER119=$ER$7,ES119&gt;0,EW119&gt;0,EY119&gt;0,EU119&gt;0,EZ119&gt;0,FD119&gt;0,FF119&gt;0,FG119&gt;0,FI119&gt;0,FE119&gt;0),SM_2.1,"")</f>
        <v>0.2</v>
      </c>
      <c r="G119" s="5">
        <f>IF(OR(EO119=$EO$4,EQ119&gt;0,ER119=$ER$1, ER119=$ER$2,ER119=$ER$3,ER119=$ER$4,ES119&gt;0,EV119&gt;0,EZ119&gt;0,FD119&gt;0,FF119&gt;0,FG119&gt;0,FI119&gt;0,FE119&gt;0),SM_2.2,"")</f>
        <v>0.35</v>
      </c>
      <c r="H119" s="6">
        <f>IF(OR(EO119&gt;0,EP119&gt;0,EQ119&gt;0,ER119=$ER$1,ER119=$ER$2,ER119=$ER$3,ER119=$ER$4,ER119=$ER$6,ER119=$ER$7,ES119&gt;0,ET119&gt;0,EV119&gt;0,EZ119&gt;0,FD119&gt;0,FF119&gt;0,FG119&gt;0,FI119&gt;0,FE119&gt;0),SM_2.3,"")</f>
        <v>0.3</v>
      </c>
      <c r="I119" s="38">
        <f>IF(OR(ER119=$ER$1,ER119=$ER$2,ER119=$ER$3,ER119=$ER$6,ER119=$ER$7,ES119&gt;0,EW119=$EW$2,EW119=$EW$3,EW119=$EW$4,EY119&gt;0,EU119&gt;0,EZ119&gt;0,FD119&gt;0,FF119&gt;0,FG119&gt;0,FI119&gt;0,FE119&gt;0),SM_2.4,"")</f>
        <v>0.15</v>
      </c>
      <c r="J119" s="6" t="str">
        <f>IF(OR(ER119=$ER$3,EW119=$EW$2,EW119=$EW$3,EW119=$EW$4,EY119&gt;0,EU119&gt;0,EZ119&gt;0,FD119&gt;0,FF119&gt;0,FG119&gt;0,FI119&gt;0,FE119&gt;0),SM_3.1,"")</f>
        <v/>
      </c>
      <c r="K119" s="6" t="str">
        <f>IF(OR(EZ119&gt;0,FD119&gt;0,FF119&gt;0,FG119&gt;0,FI119&gt;0,FE119&gt;0),SM_3.2,"")</f>
        <v/>
      </c>
      <c r="L119" s="38" t="str">
        <f>IF(OR(ER119=$ER$1,ER119=$ER$3,ER119=$ER$6,ER119=$ER$7,EV119&gt;0,EW119=$EW$2,EW119=$EW$3,EW119=$EW$4,EY119&gt;0,EU119&gt;0,EZ119&gt;0,FD119&gt;0,FF119&gt;0,FG119&gt;0,FI119&gt;0,FE119&gt;0),SM_3.3,"")</f>
        <v/>
      </c>
      <c r="M119" s="6">
        <f>IF(OR(ES119&gt;0,EU119&gt;1),SM_4.1,"")</f>
        <v>0.2</v>
      </c>
      <c r="N119" s="6" t="str">
        <f>IF(OR(EZ119&gt;0,FD119=$FD$2,FF119=$FF$2,FF119=$FF$4,FF119=$FF$6,FF119=$FF$8,FG119&gt;0,FI119&gt;0,FE119&gt;0),SM_4.2,"")</f>
        <v/>
      </c>
      <c r="O119" s="6" t="str">
        <f>IF(OR(EZ119&gt;0,FD119=$FD$2,FE119=$FE$2,FE119=$FE$4,FE119=$FE$6,FE119=$FE$8,FF119=$FF$2,FF119=$FF$4,FF119=$FF$6,FF119=$FF$8,FG119=$FG$2,FG119=$FG$4,FG119=$FG$6,FG119=$FG$8,FI119=$FI$2,FI119=$FI$4,FI119=$FI$6,FI119=$FI$8),SM_4.3,"")</f>
        <v/>
      </c>
      <c r="P119" s="6" t="str">
        <f>IF(OR(FD119&gt;0,FI119&gt;0),SM_4.4,"")</f>
        <v/>
      </c>
      <c r="Q119" s="38" t="str">
        <f>IF(OR(FQ119=$FQ$2,FQ119=$FQ$1),SM_4.5,"")</f>
        <v/>
      </c>
      <c r="R119" s="6" t="str">
        <f>IF(OR(ET119&gt;0),SM_5.1,"")</f>
        <v/>
      </c>
      <c r="S119" s="6" t="str">
        <f>IF(OR(FB119&gt;0),SM_5.2,"")</f>
        <v/>
      </c>
      <c r="T119" s="6" t="str">
        <f>IF(OR(FR119=$FR$1,FR119=$FR$2),SM_5.3,"")</f>
        <v/>
      </c>
      <c r="U119" s="38" t="str">
        <f>IF(OR(FY119&gt;0),SM_5.4,"")</f>
        <v/>
      </c>
      <c r="V119" s="94" t="str">
        <f>IF(COUNTIF(F119:U119,"&lt;1")=16,"5",IF(COUNTIF(F119:Q119,"&lt;1")=12,"4",IF(COUNTIF(F119:L119,"&lt;1")=7,"3",IF(COUNTIF(F119:I119,"&lt;1")=4,"2","1"))))</f>
        <v>2</v>
      </c>
      <c r="W119" s="129">
        <f>IF(V119="1",SUM(F119:I119)+1,IF(V119="2",SUM(J119:L119)+2,IF(V119="3",SUM(M119:Q119)+3,IF(V119="4",SUM(R119:U119)+4,5))))</f>
        <v>2</v>
      </c>
      <c r="X119" s="5">
        <f>IF(OR(EO119&gt;0,EP119&gt;0,EQ119&gt;0,ER119=$ER$1,ER119=$ER$2,ER119=$ER$3,ER119=$ER$4,ER119=$ER$6,ER119=$ER$7,ER119=$ER$8,ES119&gt;0,ET119&gt;0,EV119&gt;0,EZ119&gt;0,FD119&gt;0,FF119&gt;0,FG119&gt;0,FI119&gt;0,FE119&gt;0),SS_2.1,"")</f>
        <v>0.2</v>
      </c>
      <c r="Y119" s="5" t="str">
        <f>IF(OR(EO119=$EO$1,ER119=$ER$1,ER119=$ER$6,ER119=$ER$7,ER119=$ER$8,FJ119&gt;0),SS_2.2,"")</f>
        <v/>
      </c>
      <c r="Z119" s="38" t="str">
        <f>IF(OR(FJ119&gt;0,FO119&gt;0),SS_2.3,"")</f>
        <v/>
      </c>
      <c r="AA119" s="5" t="str">
        <f>IF(OR(FN119&gt;0,FJ119=$FJ$2,FJ119=$FJ$3),SS_3.1,"")</f>
        <v/>
      </c>
      <c r="AB119" s="6" t="str">
        <f>IF(OR(FK119&gt;0),SS_3.2,"")</f>
        <v/>
      </c>
      <c r="AC119" s="38">
        <f>IF(OR(ES119&gt;0,ER119=$ER$1,ER119=$ER$4,ER119=$ER$8,FL119&gt;0),SS_3.3,"")</f>
        <v>0.4</v>
      </c>
      <c r="AD119" s="6" t="str">
        <f>IF(AND(FK119&gt;0,FJ119=$FJ$2,FJ119=$FJ$3),SS_4.1,"")</f>
        <v/>
      </c>
      <c r="AE119" s="6" t="str">
        <f>IF(OR(FJ119=$FJ$2,FJ119=$FJ$3,EZ119&gt;0,FN119&gt;0),SS_4.2,"")</f>
        <v/>
      </c>
      <c r="AF119" s="6" t="str">
        <f>IF(OR(EU119&gt;0,EW119=$EW$2,EW119=$EW$3,EW119=$EW$4,EY119&gt;0,EZ119&gt;0),SS_4.3,"")</f>
        <v/>
      </c>
      <c r="AG119" s="6" t="str">
        <f>IF(OR(FJ119=$FJ$3,FQ119&gt;0,EZ119&gt;0),SS_4.4,"")</f>
        <v/>
      </c>
      <c r="AH119" s="6" t="str">
        <f>IF(OR(FE119&gt;0,FF119&gt;0,FG119&gt;0,FD119&gt;0,EZ119&gt;0,FI119&gt;0),SS_4.5,"")</f>
        <v/>
      </c>
      <c r="AI119" s="38" t="str">
        <f>IF(OR(EV119&gt;0,FZ119&gt;0,FH119&gt;0,FD119&gt;0,FI119&gt;0),SS_4.6,"")</f>
        <v/>
      </c>
      <c r="AJ119" s="5" t="str">
        <f>IF(OR(FK119=$FK$3,FZ119=$FZ$1),SS_5.1,"")</f>
        <v/>
      </c>
      <c r="AK119" s="6" t="str">
        <f>IF(OR(FZ119=$FZ$1,FZ119=$FZ$2,FZ119=$FZ$4,FZ119=$FZ$5,FZ119=$FZ$7),SS_5.2,"")</f>
        <v/>
      </c>
      <c r="AL119" s="6" t="str">
        <f>IF(OR(FZ119=$FZ$4,FY119&gt;0,ER119=$ER$8),SS_5.3,"")</f>
        <v/>
      </c>
      <c r="AM119" s="6" t="str">
        <f>IF(FP119&gt;0,SS_5.4,"")</f>
        <v/>
      </c>
      <c r="AN119" s="94" t="str">
        <f>IF(COUNTIF(X119:AM119,"&lt;1")=16,"5",IF(COUNTIF(X119:AI119,"&lt;1")=12,"4",IF(COUNTIF(X119:AC119,"&lt;1")=6,"3",IF(COUNTIF(X119:Z119,"&lt;1")=3,"2","1"))))</f>
        <v>1</v>
      </c>
      <c r="AO119" s="129">
        <f>IF(AN119="1",SUM(X119:Z119)+1,IF(AN119="2",SUM(AA119:AC119)+2,IF(AN119="3",SUM(AD119:AI119)+3,IF(AN119="4",SUM(AJ119:AM119)+4,5))))</f>
        <v>1.2</v>
      </c>
      <c r="AP119" s="5">
        <f>IF(OR(ES119&gt;0,ER119=$ER$1,EO119&gt;0,EP119&gt;0,EQ119&gt;0,EU119&gt;0,EV119&gt;0,FV119&gt;0,FD119&gt;0),CM2.1,"")</f>
        <v>0.25</v>
      </c>
      <c r="AQ119" s="6">
        <f>IF(OR(ES119&gt;0,ER119=$ER$1,ER119=$ER$5,ER119=$ER$3,ER119=$ER$8,ER119=$ER$9,FS119=$FS$3,FS119=$FS$4),CM2.2,"")</f>
        <v>0.25</v>
      </c>
      <c r="AR119" s="6">
        <f>IF(OR(ES119&gt;0,ER119&gt;0,FV119&gt;0),CM2.3,"")</f>
        <v>0.25</v>
      </c>
      <c r="AS119" s="38">
        <f>IF(OR(ES119&gt;0,ER119=$ER$1,ER119=$ER$3,ER119=$ER$8,ER119=$ER$9,FT119&gt;0),CM2.4,"")</f>
        <v>0.25</v>
      </c>
      <c r="AT119" s="6" t="str">
        <f>IF(OR(FS119&gt;0),CM3.1,"")</f>
        <v/>
      </c>
      <c r="AU119" s="6" t="str">
        <f>IF(ER119=$ER$9,CM3.2,"")</f>
        <v/>
      </c>
      <c r="AV119" s="6" t="str">
        <f>IF(OR(FS119=$FS$3,FS119=$FS$4),CM3.3,"")</f>
        <v/>
      </c>
      <c r="AW119" s="6" t="str">
        <f>IF(OR(FQ119=$FQ$1,FQ119=$FQ$4,FR119=$FR$1,FR119=$FR$4),CM3.4,"")</f>
        <v/>
      </c>
      <c r="AX119" s="38" t="str">
        <f>IF(OR(FZ119=$FZ$1,FZ119=$FZ$2,FT119=$FT$3,FT119=$FT$2),CM3.5,"")</f>
        <v/>
      </c>
      <c r="AY119" s="6" t="str">
        <f>IF(OR(FS119&gt;0),CM4.1,"")</f>
        <v/>
      </c>
      <c r="AZ119" s="6" t="str">
        <f>IF(OR(FV119=$FV$2),CM4.2,"")</f>
        <v/>
      </c>
      <c r="BA119" s="38" t="str">
        <f>IF(OR(FZ119&gt;0,FT119=$FT$3),CM4.3,"")</f>
        <v/>
      </c>
      <c r="BB119" s="6" t="str">
        <f>IF(OR(FT119=$FT$3,FV119=$FV$3),CM5.1,"")</f>
        <v/>
      </c>
      <c r="BC119" s="6" t="str">
        <f>IF(OR(AND(FX119&gt;0,FQ119=$FQ$4), AND(FX119&gt;0,FQ119=$FQ$1)),CM5.2,"")</f>
        <v/>
      </c>
      <c r="BD119" s="6" t="str">
        <f>IF(OR(FZ119&gt;0),CM5.3,"")</f>
        <v/>
      </c>
      <c r="BE119" s="38" t="str">
        <f>IF(FU119=$FU$2,CM5.4,"")</f>
        <v/>
      </c>
      <c r="BF119" s="94" t="str">
        <f>IF(COUNTIF(AP119:BE119,"&lt;1")=16,"5",IF(COUNTIF(AP119:BA119,"&lt;1")=12,"4",IF(COUNTIF(AP119:AX119,"&lt;1")=9,"3",IF(COUNTIF(AP119:AS119,"&lt;1")=4,"2","1"))))</f>
        <v>2</v>
      </c>
      <c r="BG119" s="129">
        <f>IF(BF119="1",SUM(AP119:AS119)+1,IF(BF119="2",SUM(AT119:AX119)+2,IF(BF119="3",SUM(AY119:BA119)+3,IF(BF119="4",SUM(BB119:BE119)+4,5))))</f>
        <v>2</v>
      </c>
      <c r="BH119" s="5">
        <f>IF(OR(ER119=$ER$1,ER119=$ER$6,ER119=$ER$7,ER119=$ER$9,ES119&gt;0,EX119&gt;0,FD119&gt;0,FZ119&gt;0,EW119&gt;0,EY119&gt;0,EZ119&gt;0,EV119&gt;0,EU119&gt;0,FE119&gt;0,FF119&gt;0,FG119&gt;0,FI119&gt;0),SRM2.1,"")</f>
        <v>0.4</v>
      </c>
      <c r="BI119" s="5" t="str">
        <f>IF(OR(FD119&gt;0,FZ119&gt;0,ER119=$ER$7,EW119&gt;0,EX119&gt;0,EY119&gt;0,EZ119&gt;0,FE119&gt;0,FF119&gt;0,FG119&gt;0,FI119&gt;0),SRM2.2,"")</f>
        <v/>
      </c>
      <c r="BJ119" s="6" t="str">
        <f>IF(OR(FX119&gt;0,FZ119&gt;0),SRM2.3,"")</f>
        <v/>
      </c>
      <c r="BK119" s="6" t="str">
        <f>IF(OR(FF119&gt;0,FD119&gt;0,FE119&gt;0,FZ119&gt;0,FG119&gt;0,FI119&gt;0),SRM2.4,"")</f>
        <v/>
      </c>
      <c r="BL119" s="39" t="str">
        <f>IF(OR(FD119&gt;0,FZ119&gt;0,ER119=$ER$7,FE119&gt;0,FF119&gt;0,FG119&gt;0,FI119&gt;0,FP119&gt;0),SRM3.1,"")</f>
        <v/>
      </c>
      <c r="BM119" s="6" t="str">
        <f>IF(OR(FD119&gt;0,FZ119&gt;0,ER119=$ER$7,EW119=$EW$2,EW119=$EW$3,EW119=$EW$4,EX119&gt;0,EY119&gt;0,EZ119&gt;0,FE119&gt;0,FF119&gt;0,FG119&gt;0,FI119&gt;0),SRM3.2,"")</f>
        <v/>
      </c>
      <c r="BN119" s="6" t="str">
        <f>IF(OR(FP119&gt;0,FZ119&gt;0),SRM3.3,"")</f>
        <v/>
      </c>
      <c r="BO119" s="40" t="str">
        <f>IF(OR(FZ119&gt;1),SRM4.1,"")</f>
        <v/>
      </c>
      <c r="BP119" s="6" t="str">
        <f>IF(OR(ER119=$ER$8,ER119=$ER$9,EV119&gt;0,FQ119&gt;0,FR119&gt;0),SRM4.2,"")</f>
        <v/>
      </c>
      <c r="BQ119" s="6" t="str">
        <f>IF(OR(FW119&gt;0),SRM4.3,"")</f>
        <v/>
      </c>
      <c r="BR119" s="40" t="str">
        <f>IF(OR(GD119&gt;0,GE119&gt;0),SRM5.1,"")</f>
        <v/>
      </c>
      <c r="BS119" s="6" t="str">
        <f>IF(OR(ER119=$ER$8,ER119=$ER$9,FZ119&gt;0),SRM5.2,"")</f>
        <v/>
      </c>
      <c r="BT119" s="6" t="str">
        <f>IF(OR(ER119=$ER$8,ER119=$ER$9,FY119&gt;0,FZ119&gt;0),SRM5.3,"")</f>
        <v/>
      </c>
      <c r="BU119" s="94" t="str">
        <f>IF(COUNTIF(BH119:BT119,"&lt;1")=13,"5",IF(COUNTIF(BH119:BQ119,"&lt;1")=10,"4",IF(COUNTIF(BH119:BN119,"&lt;1")=7,"3",IF(COUNTIF(BH119:BK119,"&lt;1")=4,"2","1"))))</f>
        <v>1</v>
      </c>
      <c r="BV119" s="129">
        <f>IF(BU119="1",SUM(BH119:BK119)+1,IF(BU119="2",SUM(BL119:BN119)+2,IF(BU119="3",SUM(BO119:BQ119)+3,IF(BU119="4",SUM(BR119:BT119)+4,5))))</f>
        <v>1.4</v>
      </c>
      <c r="BW119" s="41" t="str">
        <f>IF(OR(EY119=$EY$1,EY119=$EY$4,EY119=$EY$5,EY119=$EY$6,EY119=$EY$7,EZ119&gt;0,FF119=$FF$1,FF119=$FF$2,FF119=$FF$5,FF119=$FF$6,FG119=$FG$1,FG119=$FG$2,FG119=$FG$5,FG119=$FG$6),LHR2.1,"")</f>
        <v/>
      </c>
      <c r="BX119" s="6" t="str">
        <f>IF(OR(FB119=$FB$1,FB119=$FB$2,FB119=$FB$5,FB119=$FB$6,EZ119&gt;0),LHR2.2,"")</f>
        <v/>
      </c>
      <c r="BY119" s="6" t="str">
        <f>IF(OR(EY119=$EY$1,EY119=$EY$4,EY119=$EY$5,EY119=$EY$6,EY119=$EY$7,EZ119&gt;0,FF119=$FF$1,FF119=$FF$2,FF119=$FF$5,FF119=$FF$6,FG119=$FG$1,FG119=$FG$2,FG119=$FG$5,FG119=$FG$6),LHR2.3,"")</f>
        <v/>
      </c>
      <c r="BZ119" s="6" t="str">
        <f>IF(OR(EY119=$EY$1,EY119=$EY$4,EY119=$EY$5,EY119=$EY$6,EY119=$EY$7,EZ119&gt;0,FF119=$FF$1,FF119=$FF$2,FF119=$FF$5,FF119=$FF$6,FG119=$FG$1,FG119=$FG$2,FG119=$FG$5,FG119=$FG$6),LHR2.4,"")</f>
        <v/>
      </c>
      <c r="CA119" s="40" t="str">
        <f>IF(OR(EY119=$EY$1,EY119=$EY$5,EY119=$EY$6,EY119=$EY$7,EZ119&gt;0,FF119=$FF$1,FF119=$FF$2,FF119=$FF$5,FF119=$FF$6,FG119=$FG$1,FG119=$FG$2,FG119=$FG$5,FG119=$FG$6),LHR3.1,"")</f>
        <v/>
      </c>
      <c r="CB119" s="6" t="str">
        <f>IF(OR(FB119=$FB$1,FB119=$FB$5,EZ119&gt;0),LHR3.2,"")</f>
        <v/>
      </c>
      <c r="CC119" s="6" t="str">
        <f>IF(OR(FB119=$FB$1,FB119=$FB$2,FB119=$FB$5,FB119=$FB$6,EZ119&gt;0),LHR3.3,"")</f>
        <v/>
      </c>
      <c r="CD119" s="6" t="str">
        <f>IF(OR(EZ119&gt;0,GA119=$GA$1,FF119=$FF$5,FF119=$FF$6,FF119=$FF$1,FF119=$FF$2,GA119=$GA$2,GA119=$GA$3,GA119=$GA$4),LHR3.4,"")</f>
        <v/>
      </c>
      <c r="CE119" s="6" t="str">
        <f>IF(OR(EZ119&gt;0,GB119=$GB$1,FG119=$FG$5,FG119=$FG$6,FG119=$FG$1,FG119=$FG$2,GB119=$GB$2,GB119=$GB$3,GB119=$GB$4),LHR3.5,"")</f>
        <v/>
      </c>
      <c r="CF119" s="6" t="str">
        <f>IF(OR(EY119=$EY$1,EY119=$EY$4,EY119=$EY$5,EY119=$EY$6,EY119=$EY$7,EZ119&gt;0),LHR3.6,"")</f>
        <v/>
      </c>
      <c r="CG119" s="6" t="str">
        <f>IF(OR(EZ119&gt;0,FC119=$FC$1,FC119=$FC$2,FC119=$FC$3,FC119=$FC$4),LHR3.7,"")</f>
        <v/>
      </c>
      <c r="CH119" s="6" t="str">
        <f>IF(OR(GD119=$GD$1,GD119=$GD$3,EZ119&gt;0),LHR3.8,"")</f>
        <v/>
      </c>
      <c r="CI119" s="6" t="str">
        <f>IF(OR(EZ119&gt;0,FF119=$FF$2,FF119=$FF$6,FE119=$FE$2,FE119=$FE$6,FI119=$FI$2,FI119=$FI$6,FG119=$FG$2,FG119=$FG$6),LHR3.9,"")</f>
        <v/>
      </c>
      <c r="CJ119" s="6" t="str">
        <f>IF(OR(EZ119&gt;0,FA119&gt;0),LHR3.10,"")</f>
        <v/>
      </c>
      <c r="CK119" s="40" t="str">
        <f>IF(OR(EY119=$EY$1,EY119=$EY$6,EY119=$EY$7,EZ119&gt;0,FF119=$FF$1,FF119=$FF$2,FF119=$FF$5,FF119=$FF$6,FG119=$FG$1,FG119=$FG$2,FG119=$FG$5,FG119=$FG$6),LHR4.1,"")</f>
        <v/>
      </c>
      <c r="CL119" s="6" t="str">
        <f>IF(OR(FB119=$FB$1,FB119=$FB$5,EZ119&gt;0),LHR4.2,"")</f>
        <v/>
      </c>
      <c r="CM119" s="6" t="str">
        <f>IF(OR(EZ119&gt;0,GA119=$GA$2,GA119=$GA$4),LHR4.3,"")</f>
        <v/>
      </c>
      <c r="CN119" s="6" t="str">
        <f>IF(OR(EZ119&gt;0,GB119=$GB$2,GB119=$GB$4),LHR4.4,"")</f>
        <v/>
      </c>
      <c r="CO119" s="6" t="str">
        <f>IF(OR(EZ119&gt;0,FC119=$FC$1,FC119=$FC$3,FC119=$FC$4),LHR4.5,"")</f>
        <v/>
      </c>
      <c r="CP119" s="6" t="str">
        <f>IF(OR(GE119=$GE$1,GE119=$GE$2,GE119=$GE$4,GE119=$GE$5),LHR4.6,"")</f>
        <v/>
      </c>
      <c r="CQ119" s="6" t="str">
        <f>IF(OR(EZ119&gt;0,FF119=$FF$2,FF119=$FF$6,FE119=$FE$2,FE119=$FE$6,FI119=$FI$2,FI119=$FI$6,FG119=$FG$2,FG119=$FG$6),LHR4.7,"")</f>
        <v/>
      </c>
      <c r="CR119" s="6" t="str">
        <f>IF(OR(EZ119&gt;0,FG119=$FG$1,FG119=$FG$2,FG119=$FG$5,FG119=$FG$6),LHR4.8,"")</f>
        <v/>
      </c>
      <c r="CS119" s="6" t="str">
        <f>IF(OR(FE119=$FE$1,FE119=$FE$2,FE119=$FE$5,FE119=$FE$6),LHR4.9,"")</f>
        <v/>
      </c>
      <c r="CT119" s="6" t="str">
        <f>IF(OR(FM119=$FM$1,FM119=$FM$3,EZ119&gt;0),LHR4.10,"")</f>
        <v/>
      </c>
      <c r="CU119" s="6" t="str">
        <f>IF(OR(GF119=$GF$2,GF119=$GF$6),LHR4.11,"")</f>
        <v/>
      </c>
      <c r="CV119" s="6" t="str">
        <f>IF(OR(EO119=$EO$1,EO119=$EO$3),LHR4.12,"")</f>
        <v/>
      </c>
      <c r="CW119" s="40" t="str">
        <f>IF(OR(EY119=$EY$1,EY119=$EY$7,EZ119&gt;0,FF119=$FF$1,FF119=$FF$2,FF119=$FF$5,FF119=$FF$6,FG119=$FG$1,FG119=$FG$2,FG119=$FG$5,FG119=$FG$6),LHR5.1,"")</f>
        <v/>
      </c>
      <c r="CX119" s="6" t="str">
        <f>IF(AND(FZ119&gt;0,OR(EY119=$EY$1,EY119=$EY$4,EY119=$EY$5,EY119=$EY$6,EY119=$EY$7)),LHR5.2,"")</f>
        <v/>
      </c>
      <c r="CY119" s="6" t="str">
        <f>IF(OR(EZ119&gt;0,FC119=$FC$1,FC119=$FC$4),LHR5.3,"")</f>
        <v/>
      </c>
      <c r="CZ119" s="6" t="str">
        <f>IF(OR(GE119=$GE$1,GE119=$GE$3,GE119=$GE$4,GE119=$GE$6),LHR5.4,"")</f>
        <v/>
      </c>
      <c r="DA119" s="6" t="str">
        <f>IF(OR(EZ119&gt;0,FF119=$FF$2,FF119=$FF$6,FE119=$FE$2,FE119=$FE$6,FI119=$FI$2,FI119=$FI$6,FG119=$FG$2,FG119=$FG$6),LHR5.5,"")</f>
        <v/>
      </c>
      <c r="DB119" s="6" t="str">
        <f>IF(OR(FG119=$FG$2,FG119=$FG$6),LHR5.6,"")</f>
        <v/>
      </c>
      <c r="DC119" s="6" t="str">
        <f>IF(OR(FI119=$FI$1,FI119=$FI$2,FI119=$FI$5,FI119=$FI$6,FY119&gt;0),LHR5.7,"")</f>
        <v/>
      </c>
      <c r="DD119" s="6" t="str">
        <f>IF(OR(GC119=$GC$1,GC119=$GC$2),LHR5.8,"")</f>
        <v/>
      </c>
      <c r="DE119" s="38">
        <f>IF(OR(GF119="",GF119=$GF$3,GF119=$GF$4,GF119=$GF$7,GF119=$GF$8),LHR5.9,"")</f>
        <v>0.05</v>
      </c>
      <c r="DF119" s="7" t="str">
        <f>IF(E119&lt;2009,"N/A",IF(COUNTIF(BW119:DE119,"&lt;1")=35,"5",IF(COUNTIF(BW119:CV119,"&lt;1")=26,"4",IF(COUNTIF(BW119:CJ119,"&lt;1")=14,"3",IF(COUNTIF(BW119:BZ119,"&lt;1")=4,"2","1")))))</f>
        <v>1</v>
      </c>
      <c r="DG119" s="129">
        <f>IF(DF119="N/A","N/A",IF(DF119="1",SUM(BW119:BZ119)+1,IF(DF119="2",SUM(CA119:CJ119)+2,IF(DF119="3",SUM(CK119:CV119)+3,IF(DF119="4",SUM(CW119:DE119)+4,5)))))</f>
        <v>1</v>
      </c>
      <c r="DH119" s="41" t="str">
        <f>IF(OR(EY119=$EY$1,EY119=$EY$8,EZ119&gt;0,FF119=$FF$1,FF119=$FF$2,FF119=$FF$7,FF119=$FF$8,FG119=$FG$1,FG119=$FG$2,FG119=$FG$7,FG119=$FG$8),ES2.1,"")</f>
        <v/>
      </c>
      <c r="DI119" s="6" t="str">
        <f>IF(OR(FB119=$FB$1,FB119=$FB$2,FB119=$FB$7,FB119=$FB$8,EZ119&gt;0),ES2.2,"")</f>
        <v/>
      </c>
      <c r="DJ119" s="6" t="str">
        <f>IF(OR(EY119=$EY$1,EY119=$EY$8,EZ119&gt;0,FF119=$FF$1,FF119=$FF$2,FF119=$FF$7,FF119=$FF$8,FG119=$FG$1,FG119=$FG$2,FG119=$FG$7,FG119=$FG$8),ES2.3,"")</f>
        <v/>
      </c>
      <c r="DK119" s="6" t="str">
        <f>IF(OR(EY119=$EY$1,EY119=$EY$8,EZ119&gt;0,FF119=$FF$1,FF119=$FF$2,FF119=$FF$7,FF119=$FF$8,FG119=$FG$1,FG119=$FG$2,FG119=$FG$7,FG119=$FG$8),ES2.4,"")</f>
        <v/>
      </c>
      <c r="DL119" s="40" t="str">
        <f>IF(OR(FB119=$FB$1,FB119=$FB$7,EZ119&gt;0),ES3.1,"")</f>
        <v/>
      </c>
      <c r="DM119" s="6" t="str">
        <f>IF(OR(FB119=$FB$1,FB119=$FB$2,FB119=$FB$7,FB119=$FB$8,EZ119&gt;0),ES3.2,"")</f>
        <v/>
      </c>
      <c r="DN119" s="6" t="str">
        <f>IF(OR(EZ119&gt;0,FF119=$FF$1,FF119=$FF$2,FF119=$FF$7,FF119=$FF$8,GA119=$GA$1,GA119=$GA$2,GA119=$GA$5,GA119=$GA$6),ES3.3,"")</f>
        <v/>
      </c>
      <c r="DO119" s="6" t="str">
        <f>IF(OR(EZ119&gt;0,FG119=$FG$1,FG119=$FG$2,FG119=$FG$7,FG119=$FG$8,GB119=$GB$1,GB119=$GB$2,GB119=$GB$5,GB119=$GB$6),ES3.4,"")</f>
        <v/>
      </c>
      <c r="DP119" s="6" t="str">
        <f>IF(OR(EY119=$EY$1,EY119=$EY$8,EZ119&gt;0),ES3.5,"")</f>
        <v/>
      </c>
      <c r="DQ119" s="6" t="str">
        <f>IF(OR(EZ119&gt;0,FC119=$FC$1,FC119=$FC$5),ES3.6,"")</f>
        <v/>
      </c>
      <c r="DR119" s="6" t="str">
        <f>IF(OR(GD119=$GD$1,GD119=$GD$4,EZ119&gt;0),ES3.7,"")</f>
        <v/>
      </c>
      <c r="DS119" s="6" t="str">
        <f>IF(OR(EZ119&gt;0,FF119=$FF$2,FF119=$FF$8,FE119=$FE$2,FE119=$FE$8,FI119=$FI$2,FI119=$FI$8,FG119=$FG$2,FG119=$FG$8),ES3.8,"")</f>
        <v/>
      </c>
      <c r="DT119" s="6" t="str">
        <f>IF(OR(EZ119&gt;0),ES3.9,"")</f>
        <v/>
      </c>
      <c r="DU119" s="40" t="str">
        <f>IF(OR(FB119=$FB$1,FB119=$FB$7,EZ119&gt;0),ES4.1,"")</f>
        <v/>
      </c>
      <c r="DV119" s="6" t="str">
        <f>IF(OR(EZ119&gt;0,GA119=$GA$2,GA119=$GA$6),ES4.2,"")</f>
        <v/>
      </c>
      <c r="DW119" s="6" t="str">
        <f>IF(OR(EZ119&gt;0,GB119=$GB$2,GB119=$GB$6),ES4.3,"")</f>
        <v/>
      </c>
      <c r="DX119" s="6" t="str">
        <f>IF(OR(GE119=$GE$1,GE119=$GE$2,GE119=$GE$7,GE119=$GE$8),ES4.4,"")</f>
        <v/>
      </c>
      <c r="DY119" s="6" t="str">
        <f>IF(OR(EZ119&gt;0,FF119=$FF$2,FF119=$FF$8,FE119=$FE$2,FE119=$FE$8,FI119=$FI$2,FI119=$FI$8,FG119=$FG$2,FG119=$FG$8),ES4.5,"")</f>
        <v/>
      </c>
      <c r="DZ119" s="6" t="str">
        <f>IF(OR(EZ119&gt;0,FG119=$FG$1,FG119=$FG$2,FG119=$FG$7,FG119=$FG$8),ES4.6,"")</f>
        <v/>
      </c>
      <c r="EA119" s="6" t="str">
        <f>IF(OR(FE119=$FE$1,FE119=$FE$2,FE119=$FE$7,FE119=$FE$8),ES4.7,"")</f>
        <v/>
      </c>
      <c r="EB119" s="6" t="str">
        <f>IF(OR(FM119=$FM$1,FM119=$FM$4,EZ119&gt;0),ES4.8,"")</f>
        <v/>
      </c>
      <c r="EC119" s="6" t="str">
        <f>IF(OR(GF119=$GF$2,GF119=$GF$8),ES4.9,"")</f>
        <v/>
      </c>
      <c r="ED119" s="6" t="str">
        <f>IF(OR(EO119=$EO$1,EO119=$EO$3),ES4.10,"")</f>
        <v/>
      </c>
      <c r="EE119" s="40" t="str">
        <f>IF(OR(AND(FZ119&gt;0,EY119=$EY$1), AND(FZ119&gt;0,EY119=$EY$8)),ES5.1,"")</f>
        <v/>
      </c>
      <c r="EF119" s="6" t="str">
        <f>IF(OR(GE119=$GE$1,GE119=$GE$3,GE119=$GE$7,GE119=$GE$9),ES5.2,"")</f>
        <v/>
      </c>
      <c r="EG119" s="6" t="str">
        <f>IF(OR(EZ119&gt;0,FF119=$FF$2,FF119=$FF$8,FE119=$FE$2,FE119=$FE$8,FI119=$FI$2,FI119=$FI$8,FG119=$FG$2,FG119=$FG$8),ES5.3,"")</f>
        <v/>
      </c>
      <c r="EH119" s="6" t="str">
        <f>IF(OR(FG119=$FG$2,FG119=$FG$8),ES5.4,"")</f>
        <v/>
      </c>
      <c r="EI119" s="6" t="str">
        <f>IF(OR(FI119=$FI$1,FI119=$FI$2,FI119=$FI$7,FI119=$FI$8,FY119&gt;0),ES5.5,"")</f>
        <v/>
      </c>
      <c r="EJ119" s="6" t="str">
        <f>IF(OR(GC119=$GC$1,GC119=$GC$3),ES5.6,"")</f>
        <v/>
      </c>
      <c r="EK119" s="38">
        <f>IF(OR(GF119="",GF119=$GF$3,GF119=$GF$4,GF119=$GF$5,GF119=$GF$6),ES5.7,"")</f>
        <v>0.1</v>
      </c>
      <c r="EL119" s="104" t="str">
        <f>IF(E119&lt;2010,"N/A",IF(COUNTIF(DH119:EK119,"&lt;1")=30,"5",IF(COUNTIF(DH119:ED119,"&lt;1")=23,"4",IF(COUNTIF(DH119:DT119,"&lt;1")=13,"3",IF(COUNTIF(DH119:DK119,"&lt;1")=4,"2","1")))))</f>
        <v>1</v>
      </c>
      <c r="EM119" s="129">
        <f>IF(EL119="N/A","N/A",IF(EL119="1",SUM(DH119:DK119)+1,IF(EL119="2",SUM(DL119:DT119)+2,IF(EL119="3",SUM(DU119:ED119)+3,IF(EL119="4",SUM(EE119:EK119)+4,5)))))</f>
        <v>1</v>
      </c>
      <c r="EN119" s="1"/>
      <c r="EO119" s="43"/>
      <c r="EP119" s="1"/>
      <c r="EQ119" s="1"/>
      <c r="ER119" s="43"/>
      <c r="ES119" s="1" t="s">
        <v>3</v>
      </c>
      <c r="ET119" s="1"/>
      <c r="EV119" s="44"/>
      <c r="FC119" s="44"/>
      <c r="FE119" s="1"/>
      <c r="FI119" s="44"/>
      <c r="FK119" s="1"/>
      <c r="FL119" s="1"/>
      <c r="FM119" s="1"/>
      <c r="FN119" s="1"/>
      <c r="FO119" s="1"/>
      <c r="FT119" s="1"/>
      <c r="FU119" s="1"/>
      <c r="FX119" s="44"/>
      <c r="FY119" s="1"/>
      <c r="FZ119" s="44"/>
      <c r="GA119" s="43"/>
      <c r="GB119" s="1"/>
      <c r="GC119" s="44"/>
      <c r="GF119" s="45"/>
      <c r="GG119" s="74"/>
      <c r="GH119" s="42">
        <f>COUNTIF(EO119:GF119,"*")</f>
        <v>1</v>
      </c>
    </row>
    <row r="120" spans="1:190" s="42" customFormat="1" x14ac:dyDescent="0.25">
      <c r="A120" s="42" t="e">
        <f>VLOOKUP(C120,Sheet1!$A$1:$B$65,2,)</f>
        <v>#N/A</v>
      </c>
      <c r="B120" s="46" t="s">
        <v>403</v>
      </c>
      <c r="C120" s="47" t="s">
        <v>274</v>
      </c>
      <c r="D120" s="47"/>
      <c r="E120" s="61">
        <v>2013</v>
      </c>
      <c r="F120" s="5">
        <f>IF(OR(ER120=$ER$1,ER120=$ER$2,ER120=$ER$3,ER120=$ER$6,ER120=$ER$7,ES120&gt;0,EW120&gt;0,EY120&gt;0,EU120&gt;0,EZ120&gt;0,FD120&gt;0,FF120&gt;0,FG120&gt;0,FI120&gt;0,FE120&gt;0),SM_2.1,"")</f>
        <v>0.2</v>
      </c>
      <c r="G120" s="5">
        <f>IF(OR(EO120=$EO$4,EQ120&gt;0,ER120=$ER$1, ER120=$ER$2,ER120=$ER$3,ER120=$ER$4,ES120&gt;0,EV120&gt;0,EZ120&gt;0,FD120&gt;0,FF120&gt;0,FG120&gt;0,FI120&gt;0,FE120&gt;0),SM_2.2,"")</f>
        <v>0.35</v>
      </c>
      <c r="H120" s="6">
        <f>IF(OR(EO120&gt;0,EP120&gt;0,EQ120&gt;0,ER120=$ER$1,ER120=$ER$2,ER120=$ER$3,ER120=$ER$4,ER120=$ER$6,ER120=$ER$7,ES120&gt;0,ET120&gt;0,EV120&gt;0,EZ120&gt;0,FD120&gt;0,FF120&gt;0,FG120&gt;0,FI120&gt;0,FE120&gt;0),SM_2.3,"")</f>
        <v>0.3</v>
      </c>
      <c r="I120" s="38">
        <f>IF(OR(ER120=$ER$1,ER120=$ER$2,ER120=$ER$3,ER120=$ER$6,ER120=$ER$7,ES120&gt;0,EW120=$EW$2,EW120=$EW$3,EW120=$EW$4,EY120&gt;0,EU120&gt;0,EZ120&gt;0,FD120&gt;0,FF120&gt;0,FG120&gt;0,FI120&gt;0,FE120&gt;0),SM_2.4,"")</f>
        <v>0.15</v>
      </c>
      <c r="J120" s="6">
        <f>IF(OR(ER120=$ER$3,EW120=$EW$2,EW120=$EW$3,EW120=$EW$4,EY120&gt;0,EU120&gt;0,EZ120&gt;0,FD120&gt;0,FF120&gt;0,FG120&gt;0,FI120&gt;0,FE120&gt;0),SM_3.1,"")</f>
        <v>0.3</v>
      </c>
      <c r="K120" s="6">
        <f>IF(OR(EZ120&gt;0,FD120&gt;0,FF120&gt;0,FG120&gt;0,FI120&gt;0,FE120&gt;0),SM_3.2,"")</f>
        <v>0.3</v>
      </c>
      <c r="L120" s="38">
        <f>IF(OR(ER120=$ER$1,ER120=$ER$3,ER120=$ER$6,ER120=$ER$7,EV120&gt;0,EW120=$EW$2,EW120=$EW$3,EW120=$EW$4,EY120&gt;0,EU120&gt;0,EZ120&gt;0,FD120&gt;0,FF120&gt;0,FG120&gt;0,FI120&gt;0,FE120&gt;0),SM_3.3,"")</f>
        <v>0.4</v>
      </c>
      <c r="M120" s="6">
        <f>IF(OR(ES120&gt;0,EU120&gt;1),SM_4.1,"")</f>
        <v>0.2</v>
      </c>
      <c r="N120" s="6">
        <f>IF(OR(EZ120&gt;0,FD120=$FD$2,FF120=$FF$2,FF120=$FF$4,FF120=$FF$6,FF120=$FF$8,FG120&gt;0,FI120&gt;0,FE120&gt;0),SM_4.2,"")</f>
        <v>0.2</v>
      </c>
      <c r="O120" s="6" t="str">
        <f>IF(OR(EZ120&gt;0,FD120=$FD$2,FE120=$FE$2,FE120=$FE$4,FE120=$FE$6,FE120=$FE$8,FF120=$FF$2,FF120=$FF$4,FF120=$FF$6,FF120=$FF$8,FG120=$FG$2,FG120=$FG$4,FG120=$FG$6,FG120=$FG$8,FI120=$FI$2,FI120=$FI$4,FI120=$FI$6,FI120=$FI$8),SM_4.3,"")</f>
        <v/>
      </c>
      <c r="P120" s="6" t="str">
        <f>IF(OR(FD120&gt;0,FI120&gt;0),SM_4.4,"")</f>
        <v/>
      </c>
      <c r="Q120" s="38" t="str">
        <f>IF(OR(FQ120=$FQ$2,FQ120=$FQ$1),SM_4.5,"")</f>
        <v/>
      </c>
      <c r="R120" s="6">
        <f>IF(OR(ET120&gt;0),SM_5.1,"")</f>
        <v>0.3</v>
      </c>
      <c r="S120" s="6">
        <f>IF(OR(FB120&gt;0),SM_5.2,"")</f>
        <v>0.2</v>
      </c>
      <c r="T120" s="6" t="str">
        <f>IF(OR(FR120=$FR$1,FR120=$FR$2),SM_5.3,"")</f>
        <v/>
      </c>
      <c r="U120" s="38" t="str">
        <f>IF(OR(FY120&gt;0),SM_5.4,"")</f>
        <v/>
      </c>
      <c r="V120" s="94" t="str">
        <f>IF(COUNTIF(F120:U120,"&lt;1")=16,"5",IF(COUNTIF(F120:Q120,"&lt;1")=12,"4",IF(COUNTIF(F120:L120,"&lt;1")=7,"3",IF(COUNTIF(F120:I120,"&lt;1")=4,"2","1"))))</f>
        <v>3</v>
      </c>
      <c r="W120" s="129">
        <f>IF(V120="1",SUM(F120:I120)+1,IF(V120="2",SUM(J120:L120)+2,IF(V120="3",SUM(M120:Q120)+3,IF(V120="4",SUM(R120:U120)+4,5))))</f>
        <v>3.4</v>
      </c>
      <c r="X120" s="5">
        <f>IF(OR(EO120&gt;0,EP120&gt;0,EQ120&gt;0,ER120=$ER$1,ER120=$ER$2,ER120=$ER$3,ER120=$ER$4,ER120=$ER$6,ER120=$ER$7,ER120=$ER$8,ES120&gt;0,ET120&gt;0,EV120&gt;0,EZ120&gt;0,FD120&gt;0,FF120&gt;0,FG120&gt;0,FI120&gt;0,FE120&gt;0),SS_2.1,"")</f>
        <v>0.2</v>
      </c>
      <c r="Y120" s="5" t="str">
        <f>IF(OR(EO120=$EO$1,ER120=$ER$1,ER120=$ER$6,ER120=$ER$7,ER120=$ER$8,FJ120&gt;0),SS_2.2,"")</f>
        <v/>
      </c>
      <c r="Z120" s="38" t="str">
        <f>IF(OR(FJ120&gt;0,FO120&gt;0),SS_2.3,"")</f>
        <v/>
      </c>
      <c r="AA120" s="5" t="str">
        <f>IF(OR(FN120&gt;0,FJ120=$FJ$2,FJ120=$FJ$3),SS_3.1,"")</f>
        <v/>
      </c>
      <c r="AB120" s="6" t="str">
        <f>IF(OR(FK120&gt;0),SS_3.2,"")</f>
        <v/>
      </c>
      <c r="AC120" s="38">
        <f>IF(OR(ES120&gt;0,ER120=$ER$1,ER120=$ER$4,ER120=$ER$8,FL120&gt;0),SS_3.3,"")</f>
        <v>0.4</v>
      </c>
      <c r="AD120" s="6" t="str">
        <f>IF(AND(FK120&gt;0,FJ120=$FJ$2,FJ120=$FJ$3),SS_4.1,"")</f>
        <v/>
      </c>
      <c r="AE120" s="6" t="str">
        <f>IF(OR(FJ120=$FJ$2,FJ120=$FJ$3,EZ120&gt;0,FN120&gt;0),SS_4.2,"")</f>
        <v/>
      </c>
      <c r="AF120" s="6">
        <f>IF(OR(EU120&gt;0,EW120=$EW$2,EW120=$EW$3,EW120=$EW$4,EY120&gt;0,EZ120&gt;0),SS_4.3,"")</f>
        <v>0.2</v>
      </c>
      <c r="AG120" s="6" t="str">
        <f>IF(OR(FJ120=$FJ$3,FQ120&gt;0,EZ120&gt;0),SS_4.4,"")</f>
        <v/>
      </c>
      <c r="AH120" s="6">
        <f>IF(OR(FE120&gt;0,FF120&gt;0,FG120&gt;0,FD120&gt;0,EZ120&gt;0,FI120&gt;0),SS_4.5,"")</f>
        <v>0.2</v>
      </c>
      <c r="AI120" s="38">
        <f>IF(OR(EV120&gt;0,FZ120&gt;0,FH120&gt;0,FD120&gt;0,FI120&gt;0),SS_4.6,"")</f>
        <v>0.2</v>
      </c>
      <c r="AJ120" s="5" t="str">
        <f>IF(OR(FK120=$FK$3,FZ120=$FZ$1),SS_5.1,"")</f>
        <v/>
      </c>
      <c r="AK120" s="6">
        <f>IF(OR(FZ120=$FZ$1,FZ120=$FZ$2,FZ120=$FZ$4,FZ120=$FZ$5,FZ120=$FZ$7),SS_5.2,"")</f>
        <v>0.35</v>
      </c>
      <c r="AL120" s="6" t="str">
        <f>IF(OR(FZ120=$FZ$4,FY120&gt;0,ER120=$ER$8),SS_5.3,"")</f>
        <v/>
      </c>
      <c r="AM120" s="6" t="str">
        <f>IF(FP120&gt;0,SS_5.4,"")</f>
        <v/>
      </c>
      <c r="AN120" s="94" t="str">
        <f>IF(COUNTIF(X120:AM120,"&lt;1")=16,"5",IF(COUNTIF(X120:AI120,"&lt;1")=12,"4",IF(COUNTIF(X120:AC120,"&lt;1")=6,"3",IF(COUNTIF(X120:Z120,"&lt;1")=3,"2","1"))))</f>
        <v>1</v>
      </c>
      <c r="AO120" s="129">
        <f>IF(AN120="1",SUM(X120:Z120)+1,IF(AN120="2",SUM(AA120:AC120)+2,IF(AN120="3",SUM(AD120:AI120)+3,IF(AN120="4",SUM(AJ120:AM120)+4,5))))</f>
        <v>1.2</v>
      </c>
      <c r="AP120" s="5">
        <f>IF(OR(ES120&gt;0,ER120=$ER$1,EO120&gt;0,EP120&gt;0,EQ120&gt;0,EU120&gt;0,EV120&gt;0,FV120&gt;0,FD120&gt;0),CM2.1,"")</f>
        <v>0.25</v>
      </c>
      <c r="AQ120" s="6">
        <f>IF(OR(ES120&gt;0,ER120=$ER$1,ER120=$ER$5,ER120=$ER$3,ER120=$ER$8,ER120=$ER$9,FS120=$FS$3,FS120=$FS$4),CM2.2,"")</f>
        <v>0.25</v>
      </c>
      <c r="AR120" s="6">
        <f>IF(OR(ES120&gt;0,ER120&gt;0,FV120&gt;0),CM2.3,"")</f>
        <v>0.25</v>
      </c>
      <c r="AS120" s="38">
        <f>IF(OR(ES120&gt;0,ER120=$ER$1,ER120=$ER$3,ER120=$ER$8,ER120=$ER$9,FT120&gt;0),CM2.4,"")</f>
        <v>0.25</v>
      </c>
      <c r="AT120" s="6" t="str">
        <f>IF(OR(FS120&gt;0),CM3.1,"")</f>
        <v/>
      </c>
      <c r="AU120" s="6" t="str">
        <f>IF(ER120=$ER$9,CM3.2,"")</f>
        <v/>
      </c>
      <c r="AV120" s="6" t="str">
        <f>IF(OR(FS120=$FS$3,FS120=$FS$4),CM3.3,"")</f>
        <v/>
      </c>
      <c r="AW120" s="6" t="str">
        <f>IF(OR(FQ120=$FQ$1,FQ120=$FQ$4,FR120=$FR$1,FR120=$FR$4),CM3.4,"")</f>
        <v/>
      </c>
      <c r="AX120" s="38">
        <f>IF(OR(FZ120=$FZ$1,FZ120=$FZ$2,FT120=$FT$3,FT120=$FT$2),CM3.5,"")</f>
        <v>0.2</v>
      </c>
      <c r="AY120" s="6" t="str">
        <f>IF(OR(FS120&gt;0),CM4.1,"")</f>
        <v/>
      </c>
      <c r="AZ120" s="6" t="str">
        <f>IF(OR(FV120=$FV$2),CM4.2,"")</f>
        <v/>
      </c>
      <c r="BA120" s="38">
        <f>IF(OR(FZ120&gt;0,FT120=$FT$3),CM4.3,"")</f>
        <v>0.2</v>
      </c>
      <c r="BB120" s="6" t="str">
        <f>IF(OR(FT120=$FT$3,FV120=$FV$3),CM5.1,"")</f>
        <v/>
      </c>
      <c r="BC120" s="6" t="str">
        <f>IF(OR(AND(FX120&gt;0,FQ120=$FQ$4), AND(FX120&gt;0,FQ120=$FQ$1)),CM5.2,"")</f>
        <v/>
      </c>
      <c r="BD120" s="6">
        <f>IF(OR(FZ120&gt;0),CM5.3,"")</f>
        <v>0.25</v>
      </c>
      <c r="BE120" s="38" t="str">
        <f>IF(FU120=$FU$2,CM5.4,"")</f>
        <v/>
      </c>
      <c r="BF120" s="94" t="str">
        <f>IF(COUNTIF(AP120:BE120,"&lt;1")=16,"5",IF(COUNTIF(AP120:BA120,"&lt;1")=12,"4",IF(COUNTIF(AP120:AX120,"&lt;1")=9,"3",IF(COUNTIF(AP120:AS120,"&lt;1")=4,"2","1"))))</f>
        <v>2</v>
      </c>
      <c r="BG120" s="129">
        <f>IF(BF120="1",SUM(AP120:AS120)+1,IF(BF120="2",SUM(AT120:AX120)+2,IF(BF120="3",SUM(AY120:BA120)+3,IF(BF120="4",SUM(BB120:BE120)+4,5))))</f>
        <v>2.2000000000000002</v>
      </c>
      <c r="BH120" s="5">
        <f>IF(OR(ER120=$ER$1,ER120=$ER$6,ER120=$ER$7,ER120=$ER$9,ES120&gt;0,EX120&gt;0,FD120&gt;0,FZ120&gt;0,EW120&gt;0,EY120&gt;0,EZ120&gt;0,EV120&gt;0,EU120&gt;0,FE120&gt;0,FF120&gt;0,FG120&gt;0,FI120&gt;0),SRM2.1,"")</f>
        <v>0.4</v>
      </c>
      <c r="BI120" s="5">
        <f>IF(OR(FD120&gt;0,FZ120&gt;0,ER120=$ER$7,EW120&gt;0,EX120&gt;0,EY120&gt;0,EZ120&gt;0,FE120&gt;0,FF120&gt;0,FG120&gt;0,FI120&gt;0),SRM2.2,"")</f>
        <v>0.4</v>
      </c>
      <c r="BJ120" s="6">
        <f>IF(OR(FX120&gt;0,FZ120&gt;0),SRM2.3,"")</f>
        <v>0</v>
      </c>
      <c r="BK120" s="6">
        <f>IF(OR(FF120&gt;0,FD120&gt;0,FE120&gt;0,FZ120&gt;0,FG120&gt;0,FI120&gt;0),SRM2.4,"")</f>
        <v>0.2</v>
      </c>
      <c r="BL120" s="39">
        <f>IF(OR(FD120&gt;0,FZ120&gt;0,ER120=$ER$7,FE120&gt;0,FF120&gt;0,FG120&gt;0,FI120&gt;0,FP120&gt;0),SRM3.1,"")</f>
        <v>0.4</v>
      </c>
      <c r="BM120" s="6">
        <f>IF(OR(FD120&gt;0,FZ120&gt;0,ER120=$ER$7,EW120=$EW$2,EW120=$EW$3,EW120=$EW$4,EX120&gt;0,EY120&gt;0,EZ120&gt;0,FE120&gt;0,FF120&gt;0,FG120&gt;0,FI120&gt;0),SRM3.2,"")</f>
        <v>0.5</v>
      </c>
      <c r="BN120" s="6">
        <f>IF(OR(FP120&gt;0,FZ120&gt;0),SRM3.3,"")</f>
        <v>0.1</v>
      </c>
      <c r="BO120" s="40">
        <f>IF(OR(FZ120&gt;1),SRM4.1,"")</f>
        <v>0.4</v>
      </c>
      <c r="BP120" s="6" t="str">
        <f>IF(OR(ER120=$ER$8,ER120=$ER$9,EV120&gt;0,FQ120&gt;0,FR120&gt;0),SRM4.2,"")</f>
        <v/>
      </c>
      <c r="BQ120" s="6" t="str">
        <f>IF(OR(FW120&gt;0),SRM4.3,"")</f>
        <v/>
      </c>
      <c r="BR120" s="40" t="str">
        <f>IF(OR(GD120&gt;0,GE120&gt;0),SRM5.1,"")</f>
        <v/>
      </c>
      <c r="BS120" s="6">
        <f>IF(OR(ER120=$ER$8,ER120=$ER$9,FZ120&gt;0),SRM5.2,"")</f>
        <v>0.4</v>
      </c>
      <c r="BT120" s="6">
        <f>IF(OR(ER120=$ER$8,ER120=$ER$9,FY120&gt;0,FZ120&gt;0),SRM5.3,"")</f>
        <v>0.2</v>
      </c>
      <c r="BU120" s="94" t="str">
        <f>IF(COUNTIF(BH120:BT120,"&lt;1")=13,"5",IF(COUNTIF(BH120:BQ120,"&lt;1")=10,"4",IF(COUNTIF(BH120:BN120,"&lt;1")=7,"3",IF(COUNTIF(BH120:BK120,"&lt;1")=4,"2","1"))))</f>
        <v>3</v>
      </c>
      <c r="BV120" s="129">
        <f>IF(BU120="1",SUM(BH120:BK120)+1,IF(BU120="2",SUM(BL120:BN120)+2,IF(BU120="3",SUM(BO120:BQ120)+3,IF(BU120="4",SUM(BR120:BT120)+4,5))))</f>
        <v>3.4</v>
      </c>
      <c r="BW120" s="41">
        <f>IF(OR(EY120=$EY$1,EY120=$EY$4,EY120=$EY$5,EY120=$EY$6,EY120=$EY$7,EZ120&gt;0,FF120=$FF$1,FF120=$FF$2,FF120=$FF$5,FF120=$FF$6,FG120=$FG$1,FG120=$FG$2,FG120=$FG$5,FG120=$FG$6),LHR2.1,"")</f>
        <v>0.4</v>
      </c>
      <c r="BX120" s="6">
        <f>IF(OR(FB120=$FB$1,FB120=$FB$2,FB120=$FB$5,FB120=$FB$6,EZ120&gt;0),LHR2.2,"")</f>
        <v>0.1</v>
      </c>
      <c r="BY120" s="6">
        <f>IF(OR(EY120=$EY$1,EY120=$EY$4,EY120=$EY$5,EY120=$EY$6,EY120=$EY$7,EZ120&gt;0,FF120=$FF$1,FF120=$FF$2,FF120=$FF$5,FF120=$FF$6,FG120=$FG$1,FG120=$FG$2,FG120=$FG$5,FG120=$FG$6),LHR2.3,"")</f>
        <v>0.25</v>
      </c>
      <c r="BZ120" s="6">
        <f>IF(OR(EY120=$EY$1,EY120=$EY$4,EY120=$EY$5,EY120=$EY$6,EY120=$EY$7,EZ120&gt;0,FF120=$FF$1,FF120=$FF$2,FF120=$FF$5,FF120=$FF$6,FG120=$FG$1,FG120=$FG$2,FG120=$FG$5,FG120=$FG$6),LHR2.4,"")</f>
        <v>0.25</v>
      </c>
      <c r="CA120" s="40">
        <f>IF(OR(EY120=$EY$1,EY120=$EY$5,EY120=$EY$6,EY120=$EY$7,EZ120&gt;0,FF120=$FF$1,FF120=$FF$2,FF120=$FF$5,FF120=$FF$6,FG120=$FG$1,FG120=$FG$2,FG120=$FG$5,FG120=$FG$6),LHR3.1,"")</f>
        <v>0.25</v>
      </c>
      <c r="CB120" s="6">
        <f>IF(OR(FB120=$FB$1,FB120=$FB$5,EZ120&gt;0),LHR3.2,"")</f>
        <v>0.1</v>
      </c>
      <c r="CC120" s="6">
        <f>IF(OR(FB120=$FB$1,FB120=$FB$2,FB120=$FB$5,FB120=$FB$6,EZ120&gt;0),LHR3.3,"")</f>
        <v>0.15</v>
      </c>
      <c r="CD120" s="6">
        <f>IF(OR(EZ120&gt;0,GA120=$GA$1,FF120=$FF$5,FF120=$FF$6,FF120=$FF$1,FF120=$FF$2,GA120=$GA$2,GA120=$GA$3,GA120=$GA$4),LHR3.4,"")</f>
        <v>0.05</v>
      </c>
      <c r="CE120" s="6">
        <f>IF(OR(EZ120&gt;0,GB120=$GB$1,FG120=$FG$5,FG120=$FG$6,FG120=$FG$1,FG120=$FG$2,GB120=$GB$2,GB120=$GB$3,GB120=$GB$4),LHR3.5,"")</f>
        <v>0.05</v>
      </c>
      <c r="CF120" s="6">
        <f>IF(OR(EY120=$EY$1,EY120=$EY$4,EY120=$EY$5,EY120=$EY$6,EY120=$EY$7,EZ120&gt;0),LHR3.6,"")</f>
        <v>0.05</v>
      </c>
      <c r="CG120" s="6" t="str">
        <f>IF(OR(EZ120&gt;0,FC120=$FC$1,FC120=$FC$2,FC120=$FC$3,FC120=$FC$4),LHR3.7,"")</f>
        <v/>
      </c>
      <c r="CH120" s="6" t="str">
        <f>IF(OR(GD120=$GD$1,GD120=$GD$3,EZ120&gt;0),LHR3.8,"")</f>
        <v/>
      </c>
      <c r="CI120" s="6" t="str">
        <f>IF(OR(EZ120&gt;0,FF120=$FF$2,FF120=$FF$6,FE120=$FE$2,FE120=$FE$6,FI120=$FI$2,FI120=$FI$6,FG120=$FG$2,FG120=$FG$6),LHR3.9,"")</f>
        <v/>
      </c>
      <c r="CJ120" s="6" t="str">
        <f>IF(OR(EZ120&gt;0,FA120&gt;0),LHR3.10,"")</f>
        <v/>
      </c>
      <c r="CK120" s="40">
        <f>IF(OR(EY120=$EY$1,EY120=$EY$6,EY120=$EY$7,EZ120&gt;0,FF120=$FF$1,FF120=$FF$2,FF120=$FF$5,FF120=$FF$6,FG120=$FG$1,FG120=$FG$2,FG120=$FG$5,FG120=$FG$6),LHR4.1,"")</f>
        <v>0.15</v>
      </c>
      <c r="CL120" s="6">
        <f>IF(OR(FB120=$FB$1,FB120=$FB$5,EZ120&gt;0),LHR4.2,"")</f>
        <v>0.15</v>
      </c>
      <c r="CM120" s="6" t="str">
        <f>IF(OR(EZ120&gt;0,GA120=$GA$2,GA120=$GA$4),LHR4.3,"")</f>
        <v/>
      </c>
      <c r="CN120" s="6" t="str">
        <f>IF(OR(EZ120&gt;0,GB120=$GB$2,GB120=$GB$4),LHR4.4,"")</f>
        <v/>
      </c>
      <c r="CO120" s="6" t="str">
        <f>IF(OR(EZ120&gt;0,FC120=$FC$1,FC120=$FC$3,FC120=$FC$4),LHR4.5,"")</f>
        <v/>
      </c>
      <c r="CP120" s="6" t="str">
        <f>IF(OR(GE120=$GE$1,GE120=$GE$2,GE120=$GE$4,GE120=$GE$5),LHR4.6,"")</f>
        <v/>
      </c>
      <c r="CQ120" s="6" t="str">
        <f>IF(OR(EZ120&gt;0,FF120=$FF$2,FF120=$FF$6,FE120=$FE$2,FE120=$FE$6,FI120=$FI$2,FI120=$FI$6,FG120=$FG$2,FG120=$FG$6),LHR4.7,"")</f>
        <v/>
      </c>
      <c r="CR120" s="6">
        <f>IF(OR(EZ120&gt;0,FG120=$FG$1,FG120=$FG$2,FG120=$FG$5,FG120=$FG$6),LHR4.8,"")</f>
        <v>0.1</v>
      </c>
      <c r="CS120" s="6" t="str">
        <f>IF(OR(FE120=$FE$1,FE120=$FE$2,FE120=$FE$5,FE120=$FE$6),LHR4.9,"")</f>
        <v/>
      </c>
      <c r="CT120" s="6" t="str">
        <f>IF(OR(FM120=$FM$1,FM120=$FM$3,EZ120&gt;0),LHR4.10,"")</f>
        <v/>
      </c>
      <c r="CU120" s="6" t="str">
        <f>IF(OR(GF120=$GF$2,GF120=$GF$6),LHR4.11,"")</f>
        <v/>
      </c>
      <c r="CV120" s="6" t="str">
        <f>IF(OR(EO120=$EO$1,EO120=$EO$3),LHR4.12,"")</f>
        <v/>
      </c>
      <c r="CW120" s="40">
        <f>IF(OR(EY120=$EY$1,EY120=$EY$7,EZ120&gt;0,FF120=$FF$1,FF120=$FF$2,FF120=$FF$5,FF120=$FF$6,FG120=$FG$1,FG120=$FG$2,FG120=$FG$5,FG120=$FG$6),LHR5.1,"")</f>
        <v>0.25</v>
      </c>
      <c r="CX120" s="6">
        <f>IF(AND(FZ120&gt;0,OR(EY120=$EY$1,EY120=$EY$4,EY120=$EY$5,EY120=$EY$6,EY120=$EY$7)),LHR5.2,"")</f>
        <v>0.25</v>
      </c>
      <c r="CY120" s="6" t="str">
        <f>IF(OR(EZ120&gt;0,FC120=$FC$1,FC120=$FC$4),LHR5.3,"")</f>
        <v/>
      </c>
      <c r="CZ120" s="6" t="str">
        <f>IF(OR(GE120=$GE$1,GE120=$GE$3,GE120=$GE$4,GE120=$GE$6),LHR5.4,"")</f>
        <v/>
      </c>
      <c r="DA120" s="6" t="str">
        <f>IF(OR(EZ120&gt;0,FF120=$FF$2,FF120=$FF$6,FE120=$FE$2,FE120=$FE$6,FI120=$FI$2,FI120=$FI$6,FG120=$FG$2,FG120=$FG$6),LHR5.5,"")</f>
        <v/>
      </c>
      <c r="DB120" s="6" t="str">
        <f>IF(OR(FG120=$FG$2,FG120=$FG$6),LHR5.6,"")</f>
        <v/>
      </c>
      <c r="DC120" s="6" t="str">
        <f>IF(OR(FI120=$FI$1,FI120=$FI$2,FI120=$FI$5,FI120=$FI$6,FY120&gt;0),LHR5.7,"")</f>
        <v/>
      </c>
      <c r="DD120" s="6" t="str">
        <f>IF(OR(GC120=$GC$1,GC120=$GC$2),LHR5.8,"")</f>
        <v/>
      </c>
      <c r="DE120" s="38">
        <f>IF(OR(GF120="",GF120=$GF$3,GF120=$GF$4,GF120=$GF$7,GF120=$GF$8),LHR5.9,"")</f>
        <v>0.05</v>
      </c>
      <c r="DF120" s="7" t="str">
        <f>IF(E120&lt;2009,"N/A",IF(COUNTIF(BW120:DE120,"&lt;1")=35,"5",IF(COUNTIF(BW120:CV120,"&lt;1")=26,"4",IF(COUNTIF(BW120:CJ120,"&lt;1")=14,"3",IF(COUNTIF(BW120:BZ120,"&lt;1")=4,"2","1")))))</f>
        <v>2</v>
      </c>
      <c r="DG120" s="129">
        <f>IF(DF120="N/A","N/A",IF(DF120="1",SUM(BW120:BZ120)+1,IF(DF120="2",SUM(CA120:CJ120)+2,IF(DF120="3",SUM(CK120:CV120)+3,IF(DF120="4",SUM(CW120:DE120)+4,5)))))</f>
        <v>2.6500000000000004</v>
      </c>
      <c r="DH120" s="41">
        <f>IF(OR(EY120=$EY$1,EY120=$EY$8,EZ120&gt;0,FF120=$FF$1,FF120=$FF$2,FF120=$FF$7,FF120=$FF$8,FG120=$FG$1,FG120=$FG$2,FG120=$FG$7,FG120=$FG$8),ES2.1,"")</f>
        <v>0.4</v>
      </c>
      <c r="DI120" s="6">
        <f>IF(OR(FB120=$FB$1,FB120=$FB$2,FB120=$FB$7,FB120=$FB$8,EZ120&gt;0),ES2.2,"")</f>
        <v>0.1</v>
      </c>
      <c r="DJ120" s="6">
        <f>IF(OR(EY120=$EY$1,EY120=$EY$8,EZ120&gt;0,FF120=$FF$1,FF120=$FF$2,FF120=$FF$7,FF120=$FF$8,FG120=$FG$1,FG120=$FG$2,FG120=$FG$7,FG120=$FG$8),ES2.3,"")</f>
        <v>0.25</v>
      </c>
      <c r="DK120" s="6">
        <f>IF(OR(EY120=$EY$1,EY120=$EY$8,EZ120&gt;0,FF120=$FF$1,FF120=$FF$2,FF120=$FF$7,FF120=$FF$8,FG120=$FG$1,FG120=$FG$2,FG120=$FG$7,FG120=$FG$8),ES2.4,"")</f>
        <v>0.25</v>
      </c>
      <c r="DL120" s="40">
        <f>IF(OR(FB120=$FB$1,FB120=$FB$7,EZ120&gt;0),ES3.1,"")</f>
        <v>0.1</v>
      </c>
      <c r="DM120" s="6">
        <f>IF(OR(FB120=$FB$1,FB120=$FB$2,FB120=$FB$7,FB120=$FB$8,EZ120&gt;0),ES3.2,"")</f>
        <v>0.15</v>
      </c>
      <c r="DN120" s="6">
        <f>IF(OR(EZ120&gt;0,FF120=$FF$1,FF120=$FF$2,FF120=$FF$7,FF120=$FF$8,GA120=$GA$1,GA120=$GA$2,GA120=$GA$5,GA120=$GA$6),ES3.3,"")</f>
        <v>0.05</v>
      </c>
      <c r="DO120" s="6">
        <f>IF(OR(EZ120&gt;0,FG120=$FG$1,FG120=$FG$2,FG120=$FG$7,FG120=$FG$8,GB120=$GB$1,GB120=$GB$2,GB120=$GB$5,GB120=$GB$6),ES3.4,"")</f>
        <v>0.05</v>
      </c>
      <c r="DP120" s="6">
        <f>IF(OR(EY120=$EY$1,EY120=$EY$8,EZ120&gt;0),ES3.5,"")</f>
        <v>0.25</v>
      </c>
      <c r="DQ120" s="6" t="str">
        <f>IF(OR(EZ120&gt;0,FC120=$FC$1,FC120=$FC$5),ES3.6,"")</f>
        <v/>
      </c>
      <c r="DR120" s="6" t="str">
        <f>IF(OR(GD120=$GD$1,GD120=$GD$4,EZ120&gt;0),ES3.7,"")</f>
        <v/>
      </c>
      <c r="DS120" s="6" t="str">
        <f>IF(OR(EZ120&gt;0,FF120=$FF$2,FF120=$FF$8,FE120=$FE$2,FE120=$FE$8,FI120=$FI$2,FI120=$FI$8,FG120=$FG$2,FG120=$FG$8),ES3.8,"")</f>
        <v/>
      </c>
      <c r="DT120" s="6" t="str">
        <f>IF(OR(EZ120&gt;0),ES3.9,"")</f>
        <v/>
      </c>
      <c r="DU120" s="40">
        <f>IF(OR(FB120=$FB$1,FB120=$FB$7,EZ120&gt;0),ES4.1,"")</f>
        <v>0.2</v>
      </c>
      <c r="DV120" s="6" t="str">
        <f>IF(OR(EZ120&gt;0,GA120=$GA$2,GA120=$GA$6),ES4.2,"")</f>
        <v/>
      </c>
      <c r="DW120" s="6" t="str">
        <f>IF(OR(EZ120&gt;0,GB120=$GB$2,GB120=$GB$6),ES4.3,"")</f>
        <v/>
      </c>
      <c r="DX120" s="6" t="str">
        <f>IF(OR(GE120=$GE$1,GE120=$GE$2,GE120=$GE$7,GE120=$GE$8),ES4.4,"")</f>
        <v/>
      </c>
      <c r="DY120" s="6" t="str">
        <f>IF(OR(EZ120&gt;0,FF120=$FF$2,FF120=$FF$8,FE120=$FE$2,FE120=$FE$8,FI120=$FI$2,FI120=$FI$8,FG120=$FG$2,FG120=$FG$8),ES4.5,"")</f>
        <v/>
      </c>
      <c r="DZ120" s="6">
        <f>IF(OR(EZ120&gt;0,FG120=$FG$1,FG120=$FG$2,FG120=$FG$7,FG120=$FG$8),ES4.6,"")</f>
        <v>0.1</v>
      </c>
      <c r="EA120" s="6" t="str">
        <f>IF(OR(FE120=$FE$1,FE120=$FE$2,FE120=$FE$7,FE120=$FE$8),ES4.7,"")</f>
        <v/>
      </c>
      <c r="EB120" s="6" t="str">
        <f>IF(OR(FM120=$FM$1,FM120=$FM$4,EZ120&gt;0),ES4.8,"")</f>
        <v/>
      </c>
      <c r="EC120" s="6" t="str">
        <f>IF(OR(GF120=$GF$2,GF120=$GF$8),ES4.9,"")</f>
        <v/>
      </c>
      <c r="ED120" s="6" t="str">
        <f>IF(OR(EO120=$EO$1,EO120=$EO$3),ES4.10,"")</f>
        <v/>
      </c>
      <c r="EE120" s="40">
        <f>IF(OR(AND(FZ120&gt;0,EY120=$EY$1), AND(FZ120&gt;0,EY120=$EY$8)),ES5.1,"")</f>
        <v>0.25</v>
      </c>
      <c r="EF120" s="6" t="str">
        <f>IF(OR(GE120=$GE$1,GE120=$GE$3,GE120=$GE$7,GE120=$GE$9),ES5.2,"")</f>
        <v/>
      </c>
      <c r="EG120" s="6" t="str">
        <f>IF(OR(EZ120&gt;0,FF120=$FF$2,FF120=$FF$8,FE120=$FE$2,FE120=$FE$8,FI120=$FI$2,FI120=$FI$8,FG120=$FG$2,FG120=$FG$8),ES5.3,"")</f>
        <v/>
      </c>
      <c r="EH120" s="6" t="str">
        <f>IF(OR(FG120=$FG$2,FG120=$FG$8),ES5.4,"")</f>
        <v/>
      </c>
      <c r="EI120" s="6" t="str">
        <f>IF(OR(FI120=$FI$1,FI120=$FI$2,FI120=$FI$7,FI120=$FI$8,FY120&gt;0),ES5.5,"")</f>
        <v/>
      </c>
      <c r="EJ120" s="6" t="str">
        <f>IF(OR(GC120=$GC$1,GC120=$GC$3),ES5.6,"")</f>
        <v/>
      </c>
      <c r="EK120" s="38">
        <f>IF(OR(GF120="",GF120=$GF$3,GF120=$GF$4,GF120=$GF$5,GF120=$GF$6),ES5.7,"")</f>
        <v>0.1</v>
      </c>
      <c r="EL120" s="104" t="str">
        <f>IF(E120&lt;2010,"N/A",IF(COUNTIF(DH120:EK120,"&lt;1")=30,"5",IF(COUNTIF(DH120:ED120,"&lt;1")=23,"4",IF(COUNTIF(DH120:DT120,"&lt;1")=13,"3",IF(COUNTIF(DH120:DK120,"&lt;1")=4,"2","1")))))</f>
        <v>2</v>
      </c>
      <c r="EM120" s="129">
        <f>IF(EL120="N/A","N/A",IF(EL120="1",SUM(DH120:DK120)+1,IF(EL120="2",SUM(DL120:DT120)+2,IF(EL120="3",SUM(DU120:ED120)+3,IF(EL120="4",SUM(EE120:EK120)+4,5)))))</f>
        <v>2.6</v>
      </c>
      <c r="EN120" s="1"/>
      <c r="EO120" s="43"/>
      <c r="EP120" s="1"/>
      <c r="EQ120" s="1" t="s">
        <v>1</v>
      </c>
      <c r="ER120" s="43"/>
      <c r="ES120" s="1" t="s">
        <v>13</v>
      </c>
      <c r="ET120" s="1" t="s">
        <v>1</v>
      </c>
      <c r="EV120" s="44"/>
      <c r="EW120" s="42" t="s">
        <v>4</v>
      </c>
      <c r="EX120" s="42" t="s">
        <v>1</v>
      </c>
      <c r="EY120" s="42" t="s">
        <v>5</v>
      </c>
      <c r="FB120" s="42" t="s">
        <v>6</v>
      </c>
      <c r="FC120" s="44"/>
      <c r="FE120" s="1"/>
      <c r="FF120" s="42" t="s">
        <v>8</v>
      </c>
      <c r="FG120" s="42" t="s">
        <v>8</v>
      </c>
      <c r="FH120" s="42" t="s">
        <v>1</v>
      </c>
      <c r="FI120" s="44"/>
      <c r="FK120" s="1"/>
      <c r="FL120" s="1"/>
      <c r="FM120" s="1"/>
      <c r="FN120" s="1"/>
      <c r="FO120" s="1"/>
      <c r="FT120" s="1" t="s">
        <v>21</v>
      </c>
      <c r="FU120" s="1" t="s">
        <v>7</v>
      </c>
      <c r="FX120" s="44" t="s">
        <v>1</v>
      </c>
      <c r="FY120" s="1"/>
      <c r="FZ120" s="44" t="s">
        <v>20</v>
      </c>
      <c r="GA120" s="43"/>
      <c r="GB120" s="1"/>
      <c r="GC120" s="44"/>
      <c r="GF120" s="45"/>
      <c r="GG120" s="74"/>
      <c r="GH120" s="42">
        <f>COUNTIF(EO120:GF120,"*")</f>
        <v>14</v>
      </c>
    </row>
    <row r="121" spans="1:190" s="42" customFormat="1" x14ac:dyDescent="0.25">
      <c r="A121" s="42" t="str">
        <f>VLOOKUP(C121,Sheet1!$A$1:$B$65,2,)</f>
        <v>HS</v>
      </c>
      <c r="B121" s="46" t="s">
        <v>404</v>
      </c>
      <c r="C121" s="47" t="s">
        <v>405</v>
      </c>
      <c r="D121" s="47"/>
      <c r="E121" s="60">
        <v>2013</v>
      </c>
      <c r="F121" s="5">
        <f>IF(OR(ER121=$ER$1,ER121=$ER$2,ER121=$ER$3,ER121=$ER$6,ER121=$ER$7,ES121&gt;0,EW121&gt;0,EY121&gt;0,EU121&gt;0,EZ121&gt;0,FD121&gt;0,FF121&gt;0,FG121&gt;0,FI121&gt;0,FE121&gt;0),SM_2.1,"")</f>
        <v>0.2</v>
      </c>
      <c r="G121" s="5">
        <f>IF(OR(EO121=$EO$4,EQ121&gt;0,ER121=$ER$1, ER121=$ER$2,ER121=$ER$3,ER121=$ER$4,ES121&gt;0,EV121&gt;0,EZ121&gt;0,FD121&gt;0,FF121&gt;0,FG121&gt;0,FI121&gt;0,FE121&gt;0),SM_2.2,"")</f>
        <v>0.35</v>
      </c>
      <c r="H121" s="6">
        <f>IF(OR(EO121&gt;0,EP121&gt;0,EQ121&gt;0,ER121=$ER$1,ER121=$ER$2,ER121=$ER$3,ER121=$ER$4,ER121=$ER$6,ER121=$ER$7,ES121&gt;0,ET121&gt;0,EV121&gt;0,EZ121&gt;0,FD121&gt;0,FF121&gt;0,FG121&gt;0,FI121&gt;0,FE121&gt;0),SM_2.3,"")</f>
        <v>0.3</v>
      </c>
      <c r="I121" s="38">
        <f>IF(OR(ER121=$ER$1,ER121=$ER$2,ER121=$ER$3,ER121=$ER$6,ER121=$ER$7,ES121&gt;0,EW121=$EW$2,EW121=$EW$3,EW121=$EW$4,EY121&gt;0,EU121&gt;0,EZ121&gt;0,FD121&gt;0,FF121&gt;0,FG121&gt;0,FI121&gt;0,FE121&gt;0),SM_2.4,"")</f>
        <v>0.15</v>
      </c>
      <c r="J121" s="6" t="str">
        <f>IF(OR(ER121=$ER$3,EW121=$EW$2,EW121=$EW$3,EW121=$EW$4,EY121&gt;0,EU121&gt;0,EZ121&gt;0,FD121&gt;0,FF121&gt;0,FG121&gt;0,FI121&gt;0,FE121&gt;0),SM_3.1,"")</f>
        <v/>
      </c>
      <c r="K121" s="6" t="str">
        <f>IF(OR(EZ121&gt;0,FD121&gt;0,FF121&gt;0,FG121&gt;0,FI121&gt;0,FE121&gt;0),SM_3.2,"")</f>
        <v/>
      </c>
      <c r="L121" s="38" t="str">
        <f>IF(OR(ER121=$ER$1,ER121=$ER$3,ER121=$ER$6,ER121=$ER$7,EV121&gt;0,EW121=$EW$2,EW121=$EW$3,EW121=$EW$4,EY121&gt;0,EU121&gt;0,EZ121&gt;0,FD121&gt;0,FF121&gt;0,FG121&gt;0,FI121&gt;0,FE121&gt;0),SM_3.3,"")</f>
        <v/>
      </c>
      <c r="M121" s="6">
        <f>IF(OR(ES121&gt;0,EU121&gt;1),SM_4.1,"")</f>
        <v>0.2</v>
      </c>
      <c r="N121" s="6" t="str">
        <f>IF(OR(EZ121&gt;0,FD121=$FD$2,FF121=$FF$2,FF121=$FF$4,FF121=$FF$6,FF121=$FF$8,FG121&gt;0,FI121&gt;0,FE121&gt;0),SM_4.2,"")</f>
        <v/>
      </c>
      <c r="O121" s="6" t="str">
        <f>IF(OR(EZ121&gt;0,FD121=$FD$2,FE121=$FE$2,FE121=$FE$4,FE121=$FE$6,FE121=$FE$8,FF121=$FF$2,FF121=$FF$4,FF121=$FF$6,FF121=$FF$8,FG121=$FG$2,FG121=$FG$4,FG121=$FG$6,FG121=$FG$8,FI121=$FI$2,FI121=$FI$4,FI121=$FI$6,FI121=$FI$8),SM_4.3,"")</f>
        <v/>
      </c>
      <c r="P121" s="6" t="str">
        <f>IF(OR(FD121&gt;0,FI121&gt;0),SM_4.4,"")</f>
        <v/>
      </c>
      <c r="Q121" s="38" t="str">
        <f>IF(OR(FQ121=$FQ$2,FQ121=$FQ$1),SM_4.5,"")</f>
        <v/>
      </c>
      <c r="R121" s="6" t="str">
        <f>IF(OR(ET121&gt;0),SM_5.1,"")</f>
        <v/>
      </c>
      <c r="S121" s="6" t="str">
        <f>IF(OR(FB121&gt;0),SM_5.2,"")</f>
        <v/>
      </c>
      <c r="T121" s="6" t="str">
        <f>IF(OR(FR121=$FR$1,FR121=$FR$2),SM_5.3,"")</f>
        <v/>
      </c>
      <c r="U121" s="38" t="str">
        <f>IF(OR(FY121&gt;0),SM_5.4,"")</f>
        <v/>
      </c>
      <c r="V121" s="94" t="str">
        <f>IF(COUNTIF(F121:U121,"&lt;1")=16,"5",IF(COUNTIF(F121:Q121,"&lt;1")=12,"4",IF(COUNTIF(F121:L121,"&lt;1")=7,"3",IF(COUNTIF(F121:I121,"&lt;1")=4,"2","1"))))</f>
        <v>2</v>
      </c>
      <c r="W121" s="129">
        <f>IF(V121="1",SUM(F121:I121)+1,IF(V121="2",SUM(J121:L121)+2,IF(V121="3",SUM(M121:Q121)+3,IF(V121="4",SUM(R121:U121)+4,5))))</f>
        <v>2</v>
      </c>
      <c r="X121" s="5">
        <f>IF(OR(EO121&gt;0,EP121&gt;0,EQ121&gt;0,ER121=$ER$1,ER121=$ER$2,ER121=$ER$3,ER121=$ER$4,ER121=$ER$6,ER121=$ER$7,ER121=$ER$8,ES121&gt;0,ET121&gt;0,EV121&gt;0,EZ121&gt;0,FD121&gt;0,FF121&gt;0,FG121&gt;0,FI121&gt;0,FE121&gt;0),SS_2.1,"")</f>
        <v>0.2</v>
      </c>
      <c r="Y121" s="5">
        <f>IF(OR(EO121=$EO$1,ER121=$ER$1,ER121=$ER$6,ER121=$ER$7,ER121=$ER$8,FJ121&gt;0),SS_2.2,"")</f>
        <v>0.3</v>
      </c>
      <c r="Z121" s="38">
        <f>IF(OR(FJ121&gt;0,FO121&gt;0),SS_2.3,"")</f>
        <v>0.5</v>
      </c>
      <c r="AA121" s="5" t="str">
        <f>IF(OR(FN121&gt;0,FJ121=$FJ$2,FJ121=$FJ$3),SS_3.1,"")</f>
        <v/>
      </c>
      <c r="AB121" s="6" t="str">
        <f>IF(OR(FK121&gt;0),SS_3.2,"")</f>
        <v/>
      </c>
      <c r="AC121" s="38">
        <f>IF(OR(ES121&gt;0,ER121=$ER$1,ER121=$ER$4,ER121=$ER$8,FL121&gt;0),SS_3.3,"")</f>
        <v>0.4</v>
      </c>
      <c r="AD121" s="6" t="str">
        <f>IF(AND(FK121&gt;0,FJ121=$FJ$2,FJ121=$FJ$3),SS_4.1,"")</f>
        <v/>
      </c>
      <c r="AE121" s="6" t="str">
        <f>IF(OR(FJ121=$FJ$2,FJ121=$FJ$3,EZ121&gt;0,FN121&gt;0),SS_4.2,"")</f>
        <v/>
      </c>
      <c r="AF121" s="6" t="str">
        <f>IF(OR(EU121&gt;0,EW121=$EW$2,EW121=$EW$3,EW121=$EW$4,EY121&gt;0,EZ121&gt;0),SS_4.3,"")</f>
        <v/>
      </c>
      <c r="AG121" s="6" t="str">
        <f>IF(OR(FJ121=$FJ$3,FQ121&gt;0,EZ121&gt;0),SS_4.4,"")</f>
        <v/>
      </c>
      <c r="AH121" s="6" t="str">
        <f>IF(OR(FE121&gt;0,FF121&gt;0,FG121&gt;0,FD121&gt;0,EZ121&gt;0,FI121&gt;0),SS_4.5,"")</f>
        <v/>
      </c>
      <c r="AI121" s="38" t="str">
        <f>IF(OR(EV121&gt;0,FZ121&gt;0,FH121&gt;0,FD121&gt;0,FI121&gt;0),SS_4.6,"")</f>
        <v/>
      </c>
      <c r="AJ121" s="5" t="str">
        <f>IF(OR(FK121=$FK$3,FZ121=$FZ$1),SS_5.1,"")</f>
        <v/>
      </c>
      <c r="AK121" s="6" t="str">
        <f>IF(OR(FZ121=$FZ$1,FZ121=$FZ$2,FZ121=$FZ$4,FZ121=$FZ$5,FZ121=$FZ$7),SS_5.2,"")</f>
        <v/>
      </c>
      <c r="AL121" s="6" t="str">
        <f>IF(OR(FZ121=$FZ$4,FY121&gt;0,ER121=$ER$8),SS_5.3,"")</f>
        <v/>
      </c>
      <c r="AM121" s="6" t="str">
        <f>IF(FP121&gt;0,SS_5.4,"")</f>
        <v/>
      </c>
      <c r="AN121" s="94" t="str">
        <f>IF(COUNTIF(X121:AM121,"&lt;1")=16,"5",IF(COUNTIF(X121:AI121,"&lt;1")=12,"4",IF(COUNTIF(X121:AC121,"&lt;1")=6,"3",IF(COUNTIF(X121:Z121,"&lt;1")=3,"2","1"))))</f>
        <v>2</v>
      </c>
      <c r="AO121" s="129">
        <f>IF(AN121="1",SUM(X121:Z121)+1,IF(AN121="2",SUM(AA121:AC121)+2,IF(AN121="3",SUM(AD121:AI121)+3,IF(AN121="4",SUM(AJ121:AM121)+4,5))))</f>
        <v>2.4</v>
      </c>
      <c r="AP121" s="5">
        <f>IF(OR(ES121&gt;0,ER121=$ER$1,EO121&gt;0,EP121&gt;0,EQ121&gt;0,EU121&gt;0,EV121&gt;0,FV121&gt;0,FD121&gt;0),CM2.1,"")</f>
        <v>0.25</v>
      </c>
      <c r="AQ121" s="6">
        <f>IF(OR(ES121&gt;0,ER121=$ER$1,ER121=$ER$5,ER121=$ER$3,ER121=$ER$8,ER121=$ER$9,FS121=$FS$3,FS121=$FS$4),CM2.2,"")</f>
        <v>0.25</v>
      </c>
      <c r="AR121" s="6">
        <f>IF(OR(ES121&gt;0,ER121&gt;0,FV121&gt;0),CM2.3,"")</f>
        <v>0.25</v>
      </c>
      <c r="AS121" s="38">
        <f>IF(OR(ES121&gt;0,ER121=$ER$1,ER121=$ER$3,ER121=$ER$8,ER121=$ER$9,FT121&gt;0),CM2.4,"")</f>
        <v>0.25</v>
      </c>
      <c r="AT121" s="6" t="str">
        <f>IF(OR(FS121&gt;0),CM3.1,"")</f>
        <v/>
      </c>
      <c r="AU121" s="6" t="str">
        <f>IF(ER121=$ER$9,CM3.2,"")</f>
        <v/>
      </c>
      <c r="AV121" s="6" t="str">
        <f>IF(OR(FS121=$FS$3,FS121=$FS$4),CM3.3,"")</f>
        <v/>
      </c>
      <c r="AW121" s="6" t="str">
        <f>IF(OR(FQ121=$FQ$1,FQ121=$FQ$4,FR121=$FR$1,FR121=$FR$4),CM3.4,"")</f>
        <v/>
      </c>
      <c r="AX121" s="38" t="str">
        <f>IF(OR(FZ121=$FZ$1,FZ121=$FZ$2,FT121=$FT$3,FT121=$FT$2),CM3.5,"")</f>
        <v/>
      </c>
      <c r="AY121" s="6" t="str">
        <f>IF(OR(FS121&gt;0),CM4.1,"")</f>
        <v/>
      </c>
      <c r="AZ121" s="6" t="str">
        <f>IF(OR(FV121=$FV$2),CM4.2,"")</f>
        <v/>
      </c>
      <c r="BA121" s="38" t="str">
        <f>IF(OR(FZ121&gt;0,FT121=$FT$3),CM4.3,"")</f>
        <v/>
      </c>
      <c r="BB121" s="6" t="str">
        <f>IF(OR(FT121=$FT$3,FV121=$FV$3),CM5.1,"")</f>
        <v/>
      </c>
      <c r="BC121" s="6" t="str">
        <f>IF(OR(AND(FX121&gt;0,FQ121=$FQ$4), AND(FX121&gt;0,FQ121=$FQ$1)),CM5.2,"")</f>
        <v/>
      </c>
      <c r="BD121" s="6" t="str">
        <f>IF(OR(FZ121&gt;0),CM5.3,"")</f>
        <v/>
      </c>
      <c r="BE121" s="38" t="str">
        <f>IF(FU121=$FU$2,CM5.4,"")</f>
        <v/>
      </c>
      <c r="BF121" s="94" t="str">
        <f>IF(COUNTIF(AP121:BE121,"&lt;1")=16,"5",IF(COUNTIF(AP121:BA121,"&lt;1")=12,"4",IF(COUNTIF(AP121:AX121,"&lt;1")=9,"3",IF(COUNTIF(AP121:AS121,"&lt;1")=4,"2","1"))))</f>
        <v>2</v>
      </c>
      <c r="BG121" s="129">
        <f>IF(BF121="1",SUM(AP121:AS121)+1,IF(BF121="2",SUM(AT121:AX121)+2,IF(BF121="3",SUM(AY121:BA121)+3,IF(BF121="4",SUM(BB121:BE121)+4,5))))</f>
        <v>2</v>
      </c>
      <c r="BH121" s="5">
        <f>IF(OR(ER121=$ER$1,ER121=$ER$6,ER121=$ER$7,ER121=$ER$9,ES121&gt;0,EX121&gt;0,FD121&gt;0,FZ121&gt;0,EW121&gt;0,EY121&gt;0,EZ121&gt;0,EV121&gt;0,EU121&gt;0,FE121&gt;0,FF121&gt;0,FG121&gt;0,FI121&gt;0),SRM2.1,"")</f>
        <v>0.4</v>
      </c>
      <c r="BI121" s="5">
        <f>IF(OR(FD121&gt;0,FZ121&gt;0,ER121=$ER$7,EW121&gt;0,EX121&gt;0,EY121&gt;0,EZ121&gt;0,FE121&gt;0,FF121&gt;0,FG121&gt;0,FI121&gt;0),SRM2.2,"")</f>
        <v>0.4</v>
      </c>
      <c r="BJ121" s="6" t="str">
        <f>IF(OR(FX121&gt;0,FZ121&gt;0),SRM2.3,"")</f>
        <v/>
      </c>
      <c r="BK121" s="6" t="str">
        <f>IF(OR(FF121&gt;0,FD121&gt;0,FE121&gt;0,FZ121&gt;0,FG121&gt;0,FI121&gt;0),SRM2.4,"")</f>
        <v/>
      </c>
      <c r="BL121" s="39" t="str">
        <f>IF(OR(FD121&gt;0,FZ121&gt;0,ER121=$ER$7,FE121&gt;0,FF121&gt;0,FG121&gt;0,FI121&gt;0,FP121&gt;0),SRM3.1,"")</f>
        <v/>
      </c>
      <c r="BM121" s="6" t="str">
        <f>IF(OR(FD121&gt;0,FZ121&gt;0,ER121=$ER$7,EW121=$EW$2,EW121=$EW$3,EW121=$EW$4,EX121&gt;0,EY121&gt;0,EZ121&gt;0,FE121&gt;0,FF121&gt;0,FG121&gt;0,FI121&gt;0),SRM3.2,"")</f>
        <v/>
      </c>
      <c r="BN121" s="6" t="str">
        <f>IF(OR(FP121&gt;0,FZ121&gt;0),SRM3.3,"")</f>
        <v/>
      </c>
      <c r="BO121" s="40" t="str">
        <f>IF(OR(FZ121&gt;1),SRM4.1,"")</f>
        <v/>
      </c>
      <c r="BP121" s="6" t="str">
        <f>IF(OR(ER121=$ER$8,ER121=$ER$9,EV121&gt;0,FQ121&gt;0,FR121&gt;0),SRM4.2,"")</f>
        <v/>
      </c>
      <c r="BQ121" s="6" t="str">
        <f>IF(OR(FW121&gt;0),SRM4.3,"")</f>
        <v/>
      </c>
      <c r="BR121" s="40" t="str">
        <f>IF(OR(GD121&gt;0,GE121&gt;0),SRM5.1,"")</f>
        <v/>
      </c>
      <c r="BS121" s="6" t="str">
        <f>IF(OR(ER121=$ER$8,ER121=$ER$9,FZ121&gt;0),SRM5.2,"")</f>
        <v/>
      </c>
      <c r="BT121" s="6" t="str">
        <f>IF(OR(ER121=$ER$8,ER121=$ER$9,FY121&gt;0,FZ121&gt;0),SRM5.3,"")</f>
        <v/>
      </c>
      <c r="BU121" s="94" t="str">
        <f>IF(COUNTIF(BH121:BT121,"&lt;1")=13,"5",IF(COUNTIF(BH121:BQ121,"&lt;1")=10,"4",IF(COUNTIF(BH121:BN121,"&lt;1")=7,"3",IF(COUNTIF(BH121:BK121,"&lt;1")=4,"2","1"))))</f>
        <v>1</v>
      </c>
      <c r="BV121" s="129">
        <f>IF(BU121="1",SUM(BH121:BK121)+1,IF(BU121="2",SUM(BL121:BN121)+2,IF(BU121="3",SUM(BO121:BQ121)+3,IF(BU121="4",SUM(BR121:BT121)+4,5))))</f>
        <v>1.8</v>
      </c>
      <c r="BW121" s="41" t="str">
        <f>IF(OR(EY121=$EY$1,EY121=$EY$4,EY121=$EY$5,EY121=$EY$6,EY121=$EY$7,EZ121&gt;0,FF121=$FF$1,FF121=$FF$2,FF121=$FF$5,FF121=$FF$6,FG121=$FG$1,FG121=$FG$2,FG121=$FG$5,FG121=$FG$6),LHR2.1,"")</f>
        <v/>
      </c>
      <c r="BX121" s="6" t="str">
        <f>IF(OR(FB121=$FB$1,FB121=$FB$2,FB121=$FB$5,FB121=$FB$6,EZ121&gt;0),LHR2.2,"")</f>
        <v/>
      </c>
      <c r="BY121" s="6" t="str">
        <f>IF(OR(EY121=$EY$1,EY121=$EY$4,EY121=$EY$5,EY121=$EY$6,EY121=$EY$7,EZ121&gt;0,FF121=$FF$1,FF121=$FF$2,FF121=$FF$5,FF121=$FF$6,FG121=$FG$1,FG121=$FG$2,FG121=$FG$5,FG121=$FG$6),LHR2.3,"")</f>
        <v/>
      </c>
      <c r="BZ121" s="6" t="str">
        <f>IF(OR(EY121=$EY$1,EY121=$EY$4,EY121=$EY$5,EY121=$EY$6,EY121=$EY$7,EZ121&gt;0,FF121=$FF$1,FF121=$FF$2,FF121=$FF$5,FF121=$FF$6,FG121=$FG$1,FG121=$FG$2,FG121=$FG$5,FG121=$FG$6),LHR2.4,"")</f>
        <v/>
      </c>
      <c r="CA121" s="40" t="str">
        <f>IF(OR(EY121=$EY$1,EY121=$EY$5,EY121=$EY$6,EY121=$EY$7,EZ121&gt;0,FF121=$FF$1,FF121=$FF$2,FF121=$FF$5,FF121=$FF$6,FG121=$FG$1,FG121=$FG$2,FG121=$FG$5,FG121=$FG$6),LHR3.1,"")</f>
        <v/>
      </c>
      <c r="CB121" s="6" t="str">
        <f>IF(OR(FB121=$FB$1,FB121=$FB$5,EZ121&gt;0),LHR3.2,"")</f>
        <v/>
      </c>
      <c r="CC121" s="6" t="str">
        <f>IF(OR(FB121=$FB$1,FB121=$FB$2,FB121=$FB$5,FB121=$FB$6,EZ121&gt;0),LHR3.3,"")</f>
        <v/>
      </c>
      <c r="CD121" s="6" t="str">
        <f>IF(OR(EZ121&gt;0,GA121=$GA$1,FF121=$FF$5,FF121=$FF$6,FF121=$FF$1,FF121=$FF$2,GA121=$GA$2,GA121=$GA$3,GA121=$GA$4),LHR3.4,"")</f>
        <v/>
      </c>
      <c r="CE121" s="6" t="str">
        <f>IF(OR(EZ121&gt;0,GB121=$GB$1,FG121=$FG$5,FG121=$FG$6,FG121=$FG$1,FG121=$FG$2,GB121=$GB$2,GB121=$GB$3,GB121=$GB$4),LHR3.5,"")</f>
        <v/>
      </c>
      <c r="CF121" s="6" t="str">
        <f>IF(OR(EY121=$EY$1,EY121=$EY$4,EY121=$EY$5,EY121=$EY$6,EY121=$EY$7,EZ121&gt;0),LHR3.6,"")</f>
        <v/>
      </c>
      <c r="CG121" s="6" t="str">
        <f>IF(OR(EZ121&gt;0,FC121=$FC$1,FC121=$FC$2,FC121=$FC$3,FC121=$FC$4),LHR3.7,"")</f>
        <v/>
      </c>
      <c r="CH121" s="6" t="str">
        <f>IF(OR(GD121=$GD$1,GD121=$GD$3,EZ121&gt;0),LHR3.8,"")</f>
        <v/>
      </c>
      <c r="CI121" s="6" t="str">
        <f>IF(OR(EZ121&gt;0,FF121=$FF$2,FF121=$FF$6,FE121=$FE$2,FE121=$FE$6,FI121=$FI$2,FI121=$FI$6,FG121=$FG$2,FG121=$FG$6),LHR3.9,"")</f>
        <v/>
      </c>
      <c r="CJ121" s="6" t="str">
        <f>IF(OR(EZ121&gt;0,FA121&gt;0),LHR3.10,"")</f>
        <v/>
      </c>
      <c r="CK121" s="40" t="str">
        <f>IF(OR(EY121=$EY$1,EY121=$EY$6,EY121=$EY$7,EZ121&gt;0,FF121=$FF$1,FF121=$FF$2,FF121=$FF$5,FF121=$FF$6,FG121=$FG$1,FG121=$FG$2,FG121=$FG$5,FG121=$FG$6),LHR4.1,"")</f>
        <v/>
      </c>
      <c r="CL121" s="6" t="str">
        <f>IF(OR(FB121=$FB$1,FB121=$FB$5,EZ121&gt;0),LHR4.2,"")</f>
        <v/>
      </c>
      <c r="CM121" s="6" t="str">
        <f>IF(OR(EZ121&gt;0,GA121=$GA$2,GA121=$GA$4),LHR4.3,"")</f>
        <v/>
      </c>
      <c r="CN121" s="6" t="str">
        <f>IF(OR(EZ121&gt;0,GB121=$GB$2,GB121=$GB$4),LHR4.4,"")</f>
        <v/>
      </c>
      <c r="CO121" s="6" t="str">
        <f>IF(OR(EZ121&gt;0,FC121=$FC$1,FC121=$FC$3,FC121=$FC$4),LHR4.5,"")</f>
        <v/>
      </c>
      <c r="CP121" s="6" t="str">
        <f>IF(OR(GE121=$GE$1,GE121=$GE$2,GE121=$GE$4,GE121=$GE$5),LHR4.6,"")</f>
        <v/>
      </c>
      <c r="CQ121" s="6" t="str">
        <f>IF(OR(EZ121&gt;0,FF121=$FF$2,FF121=$FF$6,FE121=$FE$2,FE121=$FE$6,FI121=$FI$2,FI121=$FI$6,FG121=$FG$2,FG121=$FG$6),LHR4.7,"")</f>
        <v/>
      </c>
      <c r="CR121" s="6" t="str">
        <f>IF(OR(EZ121&gt;0,FG121=$FG$1,FG121=$FG$2,FG121=$FG$5,FG121=$FG$6),LHR4.8,"")</f>
        <v/>
      </c>
      <c r="CS121" s="6" t="str">
        <f>IF(OR(FE121=$FE$1,FE121=$FE$2,FE121=$FE$5,FE121=$FE$6),LHR4.9,"")</f>
        <v/>
      </c>
      <c r="CT121" s="6" t="str">
        <f>IF(OR(FM121=$FM$1,FM121=$FM$3,EZ121&gt;0),LHR4.10,"")</f>
        <v/>
      </c>
      <c r="CU121" s="6" t="str">
        <f>IF(OR(GF121=$GF$2,GF121=$GF$6),LHR4.11,"")</f>
        <v/>
      </c>
      <c r="CV121" s="6" t="str">
        <f>IF(OR(EO121=$EO$1,EO121=$EO$3),LHR4.12,"")</f>
        <v/>
      </c>
      <c r="CW121" s="40" t="str">
        <f>IF(OR(EY121=$EY$1,EY121=$EY$7,EZ121&gt;0,FF121=$FF$1,FF121=$FF$2,FF121=$FF$5,FF121=$FF$6,FG121=$FG$1,FG121=$FG$2,FG121=$FG$5,FG121=$FG$6),LHR5.1,"")</f>
        <v/>
      </c>
      <c r="CX121" s="6" t="str">
        <f>IF(AND(FZ121&gt;0,OR(EY121=$EY$1,EY121=$EY$4,EY121=$EY$5,EY121=$EY$6,EY121=$EY$7)),LHR5.2,"")</f>
        <v/>
      </c>
      <c r="CY121" s="6" t="str">
        <f>IF(OR(EZ121&gt;0,FC121=$FC$1,FC121=$FC$4),LHR5.3,"")</f>
        <v/>
      </c>
      <c r="CZ121" s="6" t="str">
        <f>IF(OR(GE121=$GE$1,GE121=$GE$3,GE121=$GE$4,GE121=$GE$6),LHR5.4,"")</f>
        <v/>
      </c>
      <c r="DA121" s="6" t="str">
        <f>IF(OR(EZ121&gt;0,FF121=$FF$2,FF121=$FF$6,FE121=$FE$2,FE121=$FE$6,FI121=$FI$2,FI121=$FI$6,FG121=$FG$2,FG121=$FG$6),LHR5.5,"")</f>
        <v/>
      </c>
      <c r="DB121" s="6" t="str">
        <f>IF(OR(FG121=$FG$2,FG121=$FG$6),LHR5.6,"")</f>
        <v/>
      </c>
      <c r="DC121" s="6" t="str">
        <f>IF(OR(FI121=$FI$1,FI121=$FI$2,FI121=$FI$5,FI121=$FI$6,FY121&gt;0),LHR5.7,"")</f>
        <v/>
      </c>
      <c r="DD121" s="6" t="str">
        <f>IF(OR(GC121=$GC$1,GC121=$GC$2),LHR5.8,"")</f>
        <v/>
      </c>
      <c r="DE121" s="38">
        <f>IF(OR(GF121="",GF121=$GF$3,GF121=$GF$4,GF121=$GF$7,GF121=$GF$8),LHR5.9,"")</f>
        <v>0.05</v>
      </c>
      <c r="DF121" s="7" t="str">
        <f>IF(E121&lt;2009,"N/A",IF(COUNTIF(BW121:DE121,"&lt;1")=35,"5",IF(COUNTIF(BW121:CV121,"&lt;1")=26,"4",IF(COUNTIF(BW121:CJ121,"&lt;1")=14,"3",IF(COUNTIF(BW121:BZ121,"&lt;1")=4,"2","1")))))</f>
        <v>1</v>
      </c>
      <c r="DG121" s="129">
        <f>IF(DF121="N/A","N/A",IF(DF121="1",SUM(BW121:BZ121)+1,IF(DF121="2",SUM(CA121:CJ121)+2,IF(DF121="3",SUM(CK121:CV121)+3,IF(DF121="4",SUM(CW121:DE121)+4,5)))))</f>
        <v>1</v>
      </c>
      <c r="DH121" s="41" t="str">
        <f>IF(OR(EY121=$EY$1,EY121=$EY$8,EZ121&gt;0,FF121=$FF$1,FF121=$FF$2,FF121=$FF$7,FF121=$FF$8,FG121=$FG$1,FG121=$FG$2,FG121=$FG$7,FG121=$FG$8),ES2.1,"")</f>
        <v/>
      </c>
      <c r="DI121" s="6" t="str">
        <f>IF(OR(FB121=$FB$1,FB121=$FB$2,FB121=$FB$7,FB121=$FB$8,EZ121&gt;0),ES2.2,"")</f>
        <v/>
      </c>
      <c r="DJ121" s="6" t="str">
        <f>IF(OR(EY121=$EY$1,EY121=$EY$8,EZ121&gt;0,FF121=$FF$1,FF121=$FF$2,FF121=$FF$7,FF121=$FF$8,FG121=$FG$1,FG121=$FG$2,FG121=$FG$7,FG121=$FG$8),ES2.3,"")</f>
        <v/>
      </c>
      <c r="DK121" s="6" t="str">
        <f>IF(OR(EY121=$EY$1,EY121=$EY$8,EZ121&gt;0,FF121=$FF$1,FF121=$FF$2,FF121=$FF$7,FF121=$FF$8,FG121=$FG$1,FG121=$FG$2,FG121=$FG$7,FG121=$FG$8),ES2.4,"")</f>
        <v/>
      </c>
      <c r="DL121" s="40" t="str">
        <f>IF(OR(FB121=$FB$1,FB121=$FB$7,EZ121&gt;0),ES3.1,"")</f>
        <v/>
      </c>
      <c r="DM121" s="6" t="str">
        <f>IF(OR(FB121=$FB$1,FB121=$FB$2,FB121=$FB$7,FB121=$FB$8,EZ121&gt;0),ES3.2,"")</f>
        <v/>
      </c>
      <c r="DN121" s="6" t="str">
        <f>IF(OR(EZ121&gt;0,FF121=$FF$1,FF121=$FF$2,FF121=$FF$7,FF121=$FF$8,GA121=$GA$1,GA121=$GA$2,GA121=$GA$5,GA121=$GA$6),ES3.3,"")</f>
        <v/>
      </c>
      <c r="DO121" s="6" t="str">
        <f>IF(OR(EZ121&gt;0,FG121=$FG$1,FG121=$FG$2,FG121=$FG$7,FG121=$FG$8,GB121=$GB$1,GB121=$GB$2,GB121=$GB$5,GB121=$GB$6),ES3.4,"")</f>
        <v/>
      </c>
      <c r="DP121" s="6" t="str">
        <f>IF(OR(EY121=$EY$1,EY121=$EY$8,EZ121&gt;0),ES3.5,"")</f>
        <v/>
      </c>
      <c r="DQ121" s="6" t="str">
        <f>IF(OR(EZ121&gt;0,FC121=$FC$1,FC121=$FC$5),ES3.6,"")</f>
        <v/>
      </c>
      <c r="DR121" s="6" t="str">
        <f>IF(OR(GD121=$GD$1,GD121=$GD$4,EZ121&gt;0),ES3.7,"")</f>
        <v/>
      </c>
      <c r="DS121" s="6" t="str">
        <f>IF(OR(EZ121&gt;0,FF121=$FF$2,FF121=$FF$8,FE121=$FE$2,FE121=$FE$8,FI121=$FI$2,FI121=$FI$8,FG121=$FG$2,FG121=$FG$8),ES3.8,"")</f>
        <v/>
      </c>
      <c r="DT121" s="6" t="str">
        <f>IF(OR(EZ121&gt;0),ES3.9,"")</f>
        <v/>
      </c>
      <c r="DU121" s="40" t="str">
        <f>IF(OR(FB121=$FB$1,FB121=$FB$7,EZ121&gt;0),ES4.1,"")</f>
        <v/>
      </c>
      <c r="DV121" s="6" t="str">
        <f>IF(OR(EZ121&gt;0,GA121=$GA$2,GA121=$GA$6),ES4.2,"")</f>
        <v/>
      </c>
      <c r="DW121" s="6" t="str">
        <f>IF(OR(EZ121&gt;0,GB121=$GB$2,GB121=$GB$6),ES4.3,"")</f>
        <v/>
      </c>
      <c r="DX121" s="6" t="str">
        <f>IF(OR(GE121=$GE$1,GE121=$GE$2,GE121=$GE$7,GE121=$GE$8),ES4.4,"")</f>
        <v/>
      </c>
      <c r="DY121" s="6" t="str">
        <f>IF(OR(EZ121&gt;0,FF121=$FF$2,FF121=$FF$8,FE121=$FE$2,FE121=$FE$8,FI121=$FI$2,FI121=$FI$8,FG121=$FG$2,FG121=$FG$8),ES4.5,"")</f>
        <v/>
      </c>
      <c r="DZ121" s="6" t="str">
        <f>IF(OR(EZ121&gt;0,FG121=$FG$1,FG121=$FG$2,FG121=$FG$7,FG121=$FG$8),ES4.6,"")</f>
        <v/>
      </c>
      <c r="EA121" s="6" t="str">
        <f>IF(OR(FE121=$FE$1,FE121=$FE$2,FE121=$FE$7,FE121=$FE$8),ES4.7,"")</f>
        <v/>
      </c>
      <c r="EB121" s="6" t="str">
        <f>IF(OR(FM121=$FM$1,FM121=$FM$4,EZ121&gt;0),ES4.8,"")</f>
        <v/>
      </c>
      <c r="EC121" s="6" t="str">
        <f>IF(OR(GF121=$GF$2,GF121=$GF$8),ES4.9,"")</f>
        <v/>
      </c>
      <c r="ED121" s="6" t="str">
        <f>IF(OR(EO121=$EO$1,EO121=$EO$3),ES4.10,"")</f>
        <v/>
      </c>
      <c r="EE121" s="40" t="str">
        <f>IF(OR(AND(FZ121&gt;0,EY121=$EY$1), AND(FZ121&gt;0,EY121=$EY$8)),ES5.1,"")</f>
        <v/>
      </c>
      <c r="EF121" s="6" t="str">
        <f>IF(OR(GE121=$GE$1,GE121=$GE$3,GE121=$GE$7,GE121=$GE$9),ES5.2,"")</f>
        <v/>
      </c>
      <c r="EG121" s="6" t="str">
        <f>IF(OR(EZ121&gt;0,FF121=$FF$2,FF121=$FF$8,FE121=$FE$2,FE121=$FE$8,FI121=$FI$2,FI121=$FI$8,FG121=$FG$2,FG121=$FG$8),ES5.3,"")</f>
        <v/>
      </c>
      <c r="EH121" s="6" t="str">
        <f>IF(OR(FG121=$FG$2,FG121=$FG$8),ES5.4,"")</f>
        <v/>
      </c>
      <c r="EI121" s="6" t="str">
        <f>IF(OR(FI121=$FI$1,FI121=$FI$2,FI121=$FI$7,FI121=$FI$8,FY121&gt;0),ES5.5,"")</f>
        <v/>
      </c>
      <c r="EJ121" s="6" t="str">
        <f>IF(OR(GC121=$GC$1,GC121=$GC$3),ES5.6,"")</f>
        <v/>
      </c>
      <c r="EK121" s="38">
        <f>IF(OR(GF121="",GF121=$GF$3,GF121=$GF$4,GF121=$GF$5,GF121=$GF$6),ES5.7,"")</f>
        <v>0.1</v>
      </c>
      <c r="EL121" s="104" t="str">
        <f>IF(E121&lt;2010,"N/A",IF(COUNTIF(DH121:EK121,"&lt;1")=30,"5",IF(COUNTIF(DH121:ED121,"&lt;1")=23,"4",IF(COUNTIF(DH121:DT121,"&lt;1")=13,"3",IF(COUNTIF(DH121:DK121,"&lt;1")=4,"2","1")))))</f>
        <v>1</v>
      </c>
      <c r="EM121" s="129">
        <f>IF(EL121="N/A","N/A",IF(EL121="1",SUM(DH121:DK121)+1,IF(EL121="2",SUM(DL121:DT121)+2,IF(EL121="3",SUM(DU121:ED121)+3,IF(EL121="4",SUM(EE121:EK121)+4,5)))))</f>
        <v>1</v>
      </c>
      <c r="EN121" s="1"/>
      <c r="EO121" s="43"/>
      <c r="EP121" s="1"/>
      <c r="EQ121" s="1"/>
      <c r="ER121" s="43"/>
      <c r="ES121" s="1" t="s">
        <v>13</v>
      </c>
      <c r="ET121" s="1"/>
      <c r="EV121" s="44"/>
      <c r="EW121" s="42" t="s">
        <v>4</v>
      </c>
      <c r="FC121" s="44"/>
      <c r="FE121" s="1"/>
      <c r="FI121" s="44"/>
      <c r="FJ121" s="42" t="s">
        <v>9</v>
      </c>
      <c r="FK121" s="1"/>
      <c r="FL121" s="1"/>
      <c r="FM121" s="1"/>
      <c r="FN121" s="1"/>
      <c r="FO121" s="1"/>
      <c r="FT121" s="1"/>
      <c r="FU121" s="1"/>
      <c r="FX121" s="44"/>
      <c r="FY121" s="1"/>
      <c r="FZ121" s="44"/>
      <c r="GA121" s="43"/>
      <c r="GB121" s="1"/>
      <c r="GC121" s="44"/>
      <c r="GF121" s="45"/>
      <c r="GG121" s="74"/>
      <c r="GH121" s="42">
        <f>COUNTIF(EO121:GF121,"*")</f>
        <v>3</v>
      </c>
    </row>
    <row r="122" spans="1:190" s="42" customFormat="1" x14ac:dyDescent="0.25">
      <c r="A122" s="42" t="e">
        <f>VLOOKUP(C122,Sheet1!$A$1:$B$65,2,)</f>
        <v>#N/A</v>
      </c>
      <c r="B122" s="46" t="s">
        <v>410</v>
      </c>
      <c r="C122" s="47" t="s">
        <v>411</v>
      </c>
      <c r="D122" s="47"/>
      <c r="E122" s="60">
        <v>2013</v>
      </c>
      <c r="F122" s="5">
        <f>IF(OR(ER122=$ER$1,ER122=$ER$2,ER122=$ER$3,ER122=$ER$6,ER122=$ER$7,ES122&gt;0,EW122&gt;0,EY122&gt;0,EU122&gt;0,EZ122&gt;0,FD122&gt;0,FF122&gt;0,FG122&gt;0,FI122&gt;0,FE122&gt;0),SM_2.1,"")</f>
        <v>0.2</v>
      </c>
      <c r="G122" s="5">
        <f>IF(OR(EO122=$EO$4,EQ122&gt;0,ER122=$ER$1, ER122=$ER$2,ER122=$ER$3,ER122=$ER$4,ES122&gt;0,EV122&gt;0,EZ122&gt;0,FD122&gt;0,FF122&gt;0,FG122&gt;0,FI122&gt;0,FE122&gt;0),SM_2.2,"")</f>
        <v>0.35</v>
      </c>
      <c r="H122" s="6">
        <f>IF(OR(EO122&gt;0,EP122&gt;0,EQ122&gt;0,ER122=$ER$1,ER122=$ER$2,ER122=$ER$3,ER122=$ER$4,ER122=$ER$6,ER122=$ER$7,ES122&gt;0,ET122&gt;0,EV122&gt;0,EZ122&gt;0,FD122&gt;0,FF122&gt;0,FG122&gt;0,FI122&gt;0,FE122&gt;0),SM_2.3,"")</f>
        <v>0.3</v>
      </c>
      <c r="I122" s="38">
        <f>IF(OR(ER122=$ER$1,ER122=$ER$2,ER122=$ER$3,ER122=$ER$6,ER122=$ER$7,ES122&gt;0,EW122=$EW$2,EW122=$EW$3,EW122=$EW$4,EY122&gt;0,EU122&gt;0,EZ122&gt;0,FD122&gt;0,FF122&gt;0,FG122&gt;0,FI122&gt;0,FE122&gt;0),SM_2.4,"")</f>
        <v>0.15</v>
      </c>
      <c r="J122" s="6" t="str">
        <f>IF(OR(ER122=$ER$3,EW122=$EW$2,EW122=$EW$3,EW122=$EW$4,EY122&gt;0,EU122&gt;0,EZ122&gt;0,FD122&gt;0,FF122&gt;0,FG122&gt;0,FI122&gt;0,FE122&gt;0),SM_3.1,"")</f>
        <v/>
      </c>
      <c r="K122" s="6" t="str">
        <f>IF(OR(EZ122&gt;0,FD122&gt;0,FF122&gt;0,FG122&gt;0,FI122&gt;0,FE122&gt;0),SM_3.2,"")</f>
        <v/>
      </c>
      <c r="L122" s="38" t="str">
        <f>IF(OR(ER122=$ER$1,ER122=$ER$3,ER122=$ER$6,ER122=$ER$7,EV122&gt;0,EW122=$EW$2,EW122=$EW$3,EW122=$EW$4,EY122&gt;0,EU122&gt;0,EZ122&gt;0,FD122&gt;0,FF122&gt;0,FG122&gt;0,FI122&gt;0,FE122&gt;0),SM_3.3,"")</f>
        <v/>
      </c>
      <c r="M122" s="6">
        <f>IF(OR(ES122&gt;0,EU122&gt;1),SM_4.1,"")</f>
        <v>0.2</v>
      </c>
      <c r="N122" s="6" t="str">
        <f>IF(OR(EZ122&gt;0,FD122=$FD$2,FF122=$FF$2,FF122=$FF$4,FF122=$FF$6,FF122=$FF$8,FG122&gt;0,FI122&gt;0,FE122&gt;0),SM_4.2,"")</f>
        <v/>
      </c>
      <c r="O122" s="6" t="str">
        <f>IF(OR(EZ122&gt;0,FD122=$FD$2,FE122=$FE$2,FE122=$FE$4,FE122=$FE$6,FE122=$FE$8,FF122=$FF$2,FF122=$FF$4,FF122=$FF$6,FF122=$FF$8,FG122=$FG$2,FG122=$FG$4,FG122=$FG$6,FG122=$FG$8,FI122=$FI$2,FI122=$FI$4,FI122=$FI$6,FI122=$FI$8),SM_4.3,"")</f>
        <v/>
      </c>
      <c r="P122" s="6" t="str">
        <f>IF(OR(FD122&gt;0,FI122&gt;0),SM_4.4,"")</f>
        <v/>
      </c>
      <c r="Q122" s="38" t="str">
        <f>IF(OR(FQ122=$FQ$2,FQ122=$FQ$1),SM_4.5,"")</f>
        <v/>
      </c>
      <c r="R122" s="6" t="str">
        <f>IF(OR(ET122&gt;0),SM_5.1,"")</f>
        <v/>
      </c>
      <c r="S122" s="6" t="str">
        <f>IF(OR(FB122&gt;0),SM_5.2,"")</f>
        <v/>
      </c>
      <c r="T122" s="6" t="str">
        <f>IF(OR(FR122=$FR$1,FR122=$FR$2),SM_5.3,"")</f>
        <v/>
      </c>
      <c r="U122" s="38" t="str">
        <f>IF(OR(FY122&gt;0),SM_5.4,"")</f>
        <v/>
      </c>
      <c r="V122" s="94" t="str">
        <f>IF(COUNTIF(F122:U122,"&lt;1")=16,"5",IF(COUNTIF(F122:Q122,"&lt;1")=12,"4",IF(COUNTIF(F122:L122,"&lt;1")=7,"3",IF(COUNTIF(F122:I122,"&lt;1")=4,"2","1"))))</f>
        <v>2</v>
      </c>
      <c r="W122" s="129">
        <f>IF(V122="1",SUM(F122:I122)+1,IF(V122="2",SUM(J122:L122)+2,IF(V122="3",SUM(M122:Q122)+3,IF(V122="4",SUM(R122:U122)+4,5))))</f>
        <v>2</v>
      </c>
      <c r="X122" s="5">
        <f>IF(OR(EO122&gt;0,EP122&gt;0,EQ122&gt;0,ER122=$ER$1,ER122=$ER$2,ER122=$ER$3,ER122=$ER$4,ER122=$ER$6,ER122=$ER$7,ER122=$ER$8,ES122&gt;0,ET122&gt;0,EV122&gt;0,EZ122&gt;0,FD122&gt;0,FF122&gt;0,FG122&gt;0,FI122&gt;0,FE122&gt;0),SS_2.1,"")</f>
        <v>0.2</v>
      </c>
      <c r="Y122" s="5" t="str">
        <f>IF(OR(EO122=$EO$1,ER122=$ER$1,ER122=$ER$6,ER122=$ER$7,ER122=$ER$8,FJ122&gt;0),SS_2.2,"")</f>
        <v/>
      </c>
      <c r="Z122" s="38" t="str">
        <f>IF(OR(FJ122&gt;0,FO122&gt;0),SS_2.3,"")</f>
        <v/>
      </c>
      <c r="AA122" s="5" t="str">
        <f>IF(OR(FN122&gt;0,FJ122=$FJ$2,FJ122=$FJ$3),SS_3.1,"")</f>
        <v/>
      </c>
      <c r="AB122" s="6" t="str">
        <f>IF(OR(FK122&gt;0),SS_3.2,"")</f>
        <v/>
      </c>
      <c r="AC122" s="38">
        <f>IF(OR(ES122&gt;0,ER122=$ER$1,ER122=$ER$4,ER122=$ER$8,FL122&gt;0),SS_3.3,"")</f>
        <v>0.4</v>
      </c>
      <c r="AD122" s="6" t="str">
        <f>IF(AND(FK122&gt;0,FJ122=$FJ$2,FJ122=$FJ$3),SS_4.1,"")</f>
        <v/>
      </c>
      <c r="AE122" s="6" t="str">
        <f>IF(OR(FJ122=$FJ$2,FJ122=$FJ$3,EZ122&gt;0,FN122&gt;0),SS_4.2,"")</f>
        <v/>
      </c>
      <c r="AF122" s="6" t="str">
        <f>IF(OR(EU122&gt;0,EW122=$EW$2,EW122=$EW$3,EW122=$EW$4,EY122&gt;0,EZ122&gt;0),SS_4.3,"")</f>
        <v/>
      </c>
      <c r="AG122" s="6" t="str">
        <f>IF(OR(FJ122=$FJ$3,FQ122&gt;0,EZ122&gt;0),SS_4.4,"")</f>
        <v/>
      </c>
      <c r="AH122" s="6" t="str">
        <f>IF(OR(FE122&gt;0,FF122&gt;0,FG122&gt;0,FD122&gt;0,EZ122&gt;0,FI122&gt;0),SS_4.5,"")</f>
        <v/>
      </c>
      <c r="AI122" s="38" t="str">
        <f>IF(OR(EV122&gt;0,FZ122&gt;0,FH122&gt;0,FD122&gt;0,FI122&gt;0),SS_4.6,"")</f>
        <v/>
      </c>
      <c r="AJ122" s="5" t="str">
        <f>IF(OR(FK122=$FK$3,FZ122=$FZ$1),SS_5.1,"")</f>
        <v/>
      </c>
      <c r="AK122" s="6" t="str">
        <f>IF(OR(FZ122=$FZ$1,FZ122=$FZ$2,FZ122=$FZ$4,FZ122=$FZ$5,FZ122=$FZ$7),SS_5.2,"")</f>
        <v/>
      </c>
      <c r="AL122" s="6" t="str">
        <f>IF(OR(FZ122=$FZ$4,FY122&gt;0,ER122=$ER$8),SS_5.3,"")</f>
        <v/>
      </c>
      <c r="AM122" s="6" t="str">
        <f>IF(FP122&gt;0,SS_5.4,"")</f>
        <v/>
      </c>
      <c r="AN122" s="94" t="str">
        <f>IF(COUNTIF(X122:AM122,"&lt;1")=16,"5",IF(COUNTIF(X122:AI122,"&lt;1")=12,"4",IF(COUNTIF(X122:AC122,"&lt;1")=6,"3",IF(COUNTIF(X122:Z122,"&lt;1")=3,"2","1"))))</f>
        <v>1</v>
      </c>
      <c r="AO122" s="129">
        <f>IF(AN122="1",SUM(X122:Z122)+1,IF(AN122="2",SUM(AA122:AC122)+2,IF(AN122="3",SUM(AD122:AI122)+3,IF(AN122="4",SUM(AJ122:AM122)+4,5))))</f>
        <v>1.2</v>
      </c>
      <c r="AP122" s="5">
        <f>IF(OR(ES122&gt;0,ER122=$ER$1,EO122&gt;0,EP122&gt;0,EQ122&gt;0,EU122&gt;0,EV122&gt;0,FV122&gt;0,FD122&gt;0),CM2.1,"")</f>
        <v>0.25</v>
      </c>
      <c r="AQ122" s="6">
        <f>IF(OR(ES122&gt;0,ER122=$ER$1,ER122=$ER$5,ER122=$ER$3,ER122=$ER$8,ER122=$ER$9,FS122=$FS$3,FS122=$FS$4),CM2.2,"")</f>
        <v>0.25</v>
      </c>
      <c r="AR122" s="6">
        <f>IF(OR(ES122&gt;0,ER122&gt;0,FV122&gt;0),CM2.3,"")</f>
        <v>0.25</v>
      </c>
      <c r="AS122" s="38">
        <f>IF(OR(ES122&gt;0,ER122=$ER$1,ER122=$ER$3,ER122=$ER$8,ER122=$ER$9,FT122&gt;0),CM2.4,"")</f>
        <v>0.25</v>
      </c>
      <c r="AT122" s="6" t="str">
        <f>IF(OR(FS122&gt;0),CM3.1,"")</f>
        <v/>
      </c>
      <c r="AU122" s="6" t="str">
        <f>IF(ER122=$ER$9,CM3.2,"")</f>
        <v/>
      </c>
      <c r="AV122" s="6" t="str">
        <f>IF(OR(FS122=$FS$3,FS122=$FS$4),CM3.3,"")</f>
        <v/>
      </c>
      <c r="AW122" s="6" t="str">
        <f>IF(OR(FQ122=$FQ$1,FQ122=$FQ$4,FR122=$FR$1,FR122=$FR$4),CM3.4,"")</f>
        <v/>
      </c>
      <c r="AX122" s="38" t="str">
        <f>IF(OR(FZ122=$FZ$1,FZ122=$FZ$2,FT122=$FT$3,FT122=$FT$2),CM3.5,"")</f>
        <v/>
      </c>
      <c r="AY122" s="6" t="str">
        <f>IF(OR(FS122&gt;0),CM4.1,"")</f>
        <v/>
      </c>
      <c r="AZ122" s="6" t="str">
        <f>IF(OR(FV122=$FV$2),CM4.2,"")</f>
        <v/>
      </c>
      <c r="BA122" s="38" t="str">
        <f>IF(OR(FZ122&gt;0,FT122=$FT$3),CM4.3,"")</f>
        <v/>
      </c>
      <c r="BB122" s="6" t="str">
        <f>IF(OR(FT122=$FT$3,FV122=$FV$3),CM5.1,"")</f>
        <v/>
      </c>
      <c r="BC122" s="6" t="str">
        <f>IF(OR(AND(FX122&gt;0,FQ122=$FQ$4), AND(FX122&gt;0,FQ122=$FQ$1)),CM5.2,"")</f>
        <v/>
      </c>
      <c r="BD122" s="6" t="str">
        <f>IF(OR(FZ122&gt;0),CM5.3,"")</f>
        <v/>
      </c>
      <c r="BE122" s="38" t="str">
        <f>IF(FU122=$FU$2,CM5.4,"")</f>
        <v/>
      </c>
      <c r="BF122" s="94" t="str">
        <f>IF(COUNTIF(AP122:BE122,"&lt;1")=16,"5",IF(COUNTIF(AP122:BA122,"&lt;1")=12,"4",IF(COUNTIF(AP122:AX122,"&lt;1")=9,"3",IF(COUNTIF(AP122:AS122,"&lt;1")=4,"2","1"))))</f>
        <v>2</v>
      </c>
      <c r="BG122" s="129">
        <f>IF(BF122="1",SUM(AP122:AS122)+1,IF(BF122="2",SUM(AT122:AX122)+2,IF(BF122="3",SUM(AY122:BA122)+3,IF(BF122="4",SUM(BB122:BE122)+4,5))))</f>
        <v>2</v>
      </c>
      <c r="BH122" s="5">
        <f>IF(OR(ER122=$ER$1,ER122=$ER$6,ER122=$ER$7,ER122=$ER$9,ES122&gt;0,EX122&gt;0,FD122&gt;0,FZ122&gt;0,EW122&gt;0,EY122&gt;0,EZ122&gt;0,EV122&gt;0,EU122&gt;0,FE122&gt;0,FF122&gt;0,FG122&gt;0,FI122&gt;0),SRM2.1,"")</f>
        <v>0.4</v>
      </c>
      <c r="BI122" s="5" t="str">
        <f>IF(OR(FD122&gt;0,FZ122&gt;0,ER122=$ER$7,EW122&gt;0,EX122&gt;0,EY122&gt;0,EZ122&gt;0,FE122&gt;0,FF122&gt;0,FG122&gt;0,FI122&gt;0),SRM2.2,"")</f>
        <v/>
      </c>
      <c r="BJ122" s="6" t="str">
        <f>IF(OR(FX122&gt;0,FZ122&gt;0),SRM2.3,"")</f>
        <v/>
      </c>
      <c r="BK122" s="6" t="str">
        <f>IF(OR(FF122&gt;0,FD122&gt;0,FE122&gt;0,FZ122&gt;0,FG122&gt;0,FI122&gt;0),SRM2.4,"")</f>
        <v/>
      </c>
      <c r="BL122" s="39" t="str">
        <f>IF(OR(FD122&gt;0,FZ122&gt;0,ER122=$ER$7,FE122&gt;0,FF122&gt;0,FG122&gt;0,FI122&gt;0,FP122&gt;0),SRM3.1,"")</f>
        <v/>
      </c>
      <c r="BM122" s="6" t="str">
        <f>IF(OR(FD122&gt;0,FZ122&gt;0,ER122=$ER$7,EW122=$EW$2,EW122=$EW$3,EW122=$EW$4,EX122&gt;0,EY122&gt;0,EZ122&gt;0,FE122&gt;0,FF122&gt;0,FG122&gt;0,FI122&gt;0),SRM3.2,"")</f>
        <v/>
      </c>
      <c r="BN122" s="6" t="str">
        <f>IF(OR(FP122&gt;0,FZ122&gt;0),SRM3.3,"")</f>
        <v/>
      </c>
      <c r="BO122" s="40" t="str">
        <f>IF(OR(FZ122&gt;1),SRM4.1,"")</f>
        <v/>
      </c>
      <c r="BP122" s="6" t="str">
        <f>IF(OR(ER122=$ER$8,ER122=$ER$9,EV122&gt;0,FQ122&gt;0,FR122&gt;0),SRM4.2,"")</f>
        <v/>
      </c>
      <c r="BQ122" s="6" t="str">
        <f>IF(OR(FW122&gt;0),SRM4.3,"")</f>
        <v/>
      </c>
      <c r="BR122" s="40" t="str">
        <f>IF(OR(GD122&gt;0,GE122&gt;0),SRM5.1,"")</f>
        <v/>
      </c>
      <c r="BS122" s="6" t="str">
        <f>IF(OR(ER122=$ER$8,ER122=$ER$9,FZ122&gt;0),SRM5.2,"")</f>
        <v/>
      </c>
      <c r="BT122" s="6" t="str">
        <f>IF(OR(ER122=$ER$8,ER122=$ER$9,FY122&gt;0,FZ122&gt;0),SRM5.3,"")</f>
        <v/>
      </c>
      <c r="BU122" s="94" t="str">
        <f>IF(COUNTIF(BH122:BT122,"&lt;1")=13,"5",IF(COUNTIF(BH122:BQ122,"&lt;1")=10,"4",IF(COUNTIF(BH122:BN122,"&lt;1")=7,"3",IF(COUNTIF(BH122:BK122,"&lt;1")=4,"2","1"))))</f>
        <v>1</v>
      </c>
      <c r="BV122" s="129">
        <f>IF(BU122="1",SUM(BH122:BK122)+1,IF(BU122="2",SUM(BL122:BN122)+2,IF(BU122="3",SUM(BO122:BQ122)+3,IF(BU122="4",SUM(BR122:BT122)+4,5))))</f>
        <v>1.4</v>
      </c>
      <c r="BW122" s="41" t="str">
        <f>IF(OR(EY122=$EY$1,EY122=$EY$4,EY122=$EY$5,EY122=$EY$6,EY122=$EY$7,EZ122&gt;0,FF122=$FF$1,FF122=$FF$2,FF122=$FF$5,FF122=$FF$6,FG122=$FG$1,FG122=$FG$2,FG122=$FG$5,FG122=$FG$6),LHR2.1,"")</f>
        <v/>
      </c>
      <c r="BX122" s="6" t="str">
        <f>IF(OR(FB122=$FB$1,FB122=$FB$2,FB122=$FB$5,FB122=$FB$6,EZ122&gt;0),LHR2.2,"")</f>
        <v/>
      </c>
      <c r="BY122" s="6" t="str">
        <f>IF(OR(EY122=$EY$1,EY122=$EY$4,EY122=$EY$5,EY122=$EY$6,EY122=$EY$7,EZ122&gt;0,FF122=$FF$1,FF122=$FF$2,FF122=$FF$5,FF122=$FF$6,FG122=$FG$1,FG122=$FG$2,FG122=$FG$5,FG122=$FG$6),LHR2.3,"")</f>
        <v/>
      </c>
      <c r="BZ122" s="6" t="str">
        <f>IF(OR(EY122=$EY$1,EY122=$EY$4,EY122=$EY$5,EY122=$EY$6,EY122=$EY$7,EZ122&gt;0,FF122=$FF$1,FF122=$FF$2,FF122=$FF$5,FF122=$FF$6,FG122=$FG$1,FG122=$FG$2,FG122=$FG$5,FG122=$FG$6),LHR2.4,"")</f>
        <v/>
      </c>
      <c r="CA122" s="40" t="str">
        <f>IF(OR(EY122=$EY$1,EY122=$EY$5,EY122=$EY$6,EY122=$EY$7,EZ122&gt;0,FF122=$FF$1,FF122=$FF$2,FF122=$FF$5,FF122=$FF$6,FG122=$FG$1,FG122=$FG$2,FG122=$FG$5,FG122=$FG$6),LHR3.1,"")</f>
        <v/>
      </c>
      <c r="CB122" s="6" t="str">
        <f>IF(OR(FB122=$FB$1,FB122=$FB$5,EZ122&gt;0),LHR3.2,"")</f>
        <v/>
      </c>
      <c r="CC122" s="6" t="str">
        <f>IF(OR(FB122=$FB$1,FB122=$FB$2,FB122=$FB$5,FB122=$FB$6,EZ122&gt;0),LHR3.3,"")</f>
        <v/>
      </c>
      <c r="CD122" s="6" t="str">
        <f>IF(OR(EZ122&gt;0,GA122=$GA$1,FF122=$FF$5,FF122=$FF$6,FF122=$FF$1,FF122=$FF$2,GA122=$GA$2,GA122=$GA$3,GA122=$GA$4),LHR3.4,"")</f>
        <v/>
      </c>
      <c r="CE122" s="6" t="str">
        <f>IF(OR(EZ122&gt;0,GB122=$GB$1,FG122=$FG$5,FG122=$FG$6,FG122=$FG$1,FG122=$FG$2,GB122=$GB$2,GB122=$GB$3,GB122=$GB$4),LHR3.5,"")</f>
        <v/>
      </c>
      <c r="CF122" s="6" t="str">
        <f>IF(OR(EY122=$EY$1,EY122=$EY$4,EY122=$EY$5,EY122=$EY$6,EY122=$EY$7,EZ122&gt;0),LHR3.6,"")</f>
        <v/>
      </c>
      <c r="CG122" s="6" t="str">
        <f>IF(OR(EZ122&gt;0,FC122=$FC$1,FC122=$FC$2,FC122=$FC$3,FC122=$FC$4),LHR3.7,"")</f>
        <v/>
      </c>
      <c r="CH122" s="6" t="str">
        <f>IF(OR(GD122=$GD$1,GD122=$GD$3,EZ122&gt;0),LHR3.8,"")</f>
        <v/>
      </c>
      <c r="CI122" s="6" t="str">
        <f>IF(OR(EZ122&gt;0,FF122=$FF$2,FF122=$FF$6,FE122=$FE$2,FE122=$FE$6,FI122=$FI$2,FI122=$FI$6,FG122=$FG$2,FG122=$FG$6),LHR3.9,"")</f>
        <v/>
      </c>
      <c r="CJ122" s="6" t="str">
        <f>IF(OR(EZ122&gt;0,FA122&gt;0),LHR3.10,"")</f>
        <v/>
      </c>
      <c r="CK122" s="40" t="str">
        <f>IF(OR(EY122=$EY$1,EY122=$EY$6,EY122=$EY$7,EZ122&gt;0,FF122=$FF$1,FF122=$FF$2,FF122=$FF$5,FF122=$FF$6,FG122=$FG$1,FG122=$FG$2,FG122=$FG$5,FG122=$FG$6),LHR4.1,"")</f>
        <v/>
      </c>
      <c r="CL122" s="6" t="str">
        <f>IF(OR(FB122=$FB$1,FB122=$FB$5,EZ122&gt;0),LHR4.2,"")</f>
        <v/>
      </c>
      <c r="CM122" s="6" t="str">
        <f>IF(OR(EZ122&gt;0,GA122=$GA$2,GA122=$GA$4),LHR4.3,"")</f>
        <v/>
      </c>
      <c r="CN122" s="6" t="str">
        <f>IF(OR(EZ122&gt;0,GB122=$GB$2,GB122=$GB$4),LHR4.4,"")</f>
        <v/>
      </c>
      <c r="CO122" s="6" t="str">
        <f>IF(OR(EZ122&gt;0,FC122=$FC$1,FC122=$FC$3,FC122=$FC$4),LHR4.5,"")</f>
        <v/>
      </c>
      <c r="CP122" s="6" t="str">
        <f>IF(OR(GE122=$GE$1,GE122=$GE$2,GE122=$GE$4,GE122=$GE$5),LHR4.6,"")</f>
        <v/>
      </c>
      <c r="CQ122" s="6" t="str">
        <f>IF(OR(EZ122&gt;0,FF122=$FF$2,FF122=$FF$6,FE122=$FE$2,FE122=$FE$6,FI122=$FI$2,FI122=$FI$6,FG122=$FG$2,FG122=$FG$6),LHR4.7,"")</f>
        <v/>
      </c>
      <c r="CR122" s="6" t="str">
        <f>IF(OR(EZ122&gt;0,FG122=$FG$1,FG122=$FG$2,FG122=$FG$5,FG122=$FG$6),LHR4.8,"")</f>
        <v/>
      </c>
      <c r="CS122" s="6" t="str">
        <f>IF(OR(FE122=$FE$1,FE122=$FE$2,FE122=$FE$5,FE122=$FE$6),LHR4.9,"")</f>
        <v/>
      </c>
      <c r="CT122" s="6" t="str">
        <f>IF(OR(FM122=$FM$1,FM122=$FM$3,EZ122&gt;0),LHR4.10,"")</f>
        <v/>
      </c>
      <c r="CU122" s="6" t="str">
        <f>IF(OR(GF122=$GF$2,GF122=$GF$6),LHR4.11,"")</f>
        <v/>
      </c>
      <c r="CV122" s="6" t="str">
        <f>IF(OR(EO122=$EO$1,EO122=$EO$3),LHR4.12,"")</f>
        <v/>
      </c>
      <c r="CW122" s="40" t="str">
        <f>IF(OR(EY122=$EY$1,EY122=$EY$7,EZ122&gt;0,FF122=$FF$1,FF122=$FF$2,FF122=$FF$5,FF122=$FF$6,FG122=$FG$1,FG122=$FG$2,FG122=$FG$5,FG122=$FG$6),LHR5.1,"")</f>
        <v/>
      </c>
      <c r="CX122" s="6" t="str">
        <f>IF(AND(FZ122&gt;0,OR(EY122=$EY$1,EY122=$EY$4,EY122=$EY$5,EY122=$EY$6,EY122=$EY$7)),LHR5.2,"")</f>
        <v/>
      </c>
      <c r="CY122" s="6" t="str">
        <f>IF(OR(EZ122&gt;0,FC122=$FC$1,FC122=$FC$4),LHR5.3,"")</f>
        <v/>
      </c>
      <c r="CZ122" s="6" t="str">
        <f>IF(OR(GE122=$GE$1,GE122=$GE$3,GE122=$GE$4,GE122=$GE$6),LHR5.4,"")</f>
        <v/>
      </c>
      <c r="DA122" s="6" t="str">
        <f>IF(OR(EZ122&gt;0,FF122=$FF$2,FF122=$FF$6,FE122=$FE$2,FE122=$FE$6,FI122=$FI$2,FI122=$FI$6,FG122=$FG$2,FG122=$FG$6),LHR5.5,"")</f>
        <v/>
      </c>
      <c r="DB122" s="6" t="str">
        <f>IF(OR(FG122=$FG$2,FG122=$FG$6),LHR5.6,"")</f>
        <v/>
      </c>
      <c r="DC122" s="6" t="str">
        <f>IF(OR(FI122=$FI$1,FI122=$FI$2,FI122=$FI$5,FI122=$FI$6,FY122&gt;0),LHR5.7,"")</f>
        <v/>
      </c>
      <c r="DD122" s="6" t="str">
        <f>IF(OR(GC122=$GC$1,GC122=$GC$2),LHR5.8,"")</f>
        <v/>
      </c>
      <c r="DE122" s="38">
        <f>IF(OR(GF122="",GF122=$GF$3,GF122=$GF$4,GF122=$GF$7,GF122=$GF$8),LHR5.9,"")</f>
        <v>0.05</v>
      </c>
      <c r="DF122" s="7" t="str">
        <f>IF(E122&lt;2009,"N/A",IF(COUNTIF(BW122:DE122,"&lt;1")=35,"5",IF(COUNTIF(BW122:CV122,"&lt;1")=26,"4",IF(COUNTIF(BW122:CJ122,"&lt;1")=14,"3",IF(COUNTIF(BW122:BZ122,"&lt;1")=4,"2","1")))))</f>
        <v>1</v>
      </c>
      <c r="DG122" s="129">
        <f>IF(DF122="N/A","N/A",IF(DF122="1",SUM(BW122:BZ122)+1,IF(DF122="2",SUM(CA122:CJ122)+2,IF(DF122="3",SUM(CK122:CV122)+3,IF(DF122="4",SUM(CW122:DE122)+4,5)))))</f>
        <v>1</v>
      </c>
      <c r="DH122" s="41" t="str">
        <f>IF(OR(EY122=$EY$1,EY122=$EY$8,EZ122&gt;0,FF122=$FF$1,FF122=$FF$2,FF122=$FF$7,FF122=$FF$8,FG122=$FG$1,FG122=$FG$2,FG122=$FG$7,FG122=$FG$8),ES2.1,"")</f>
        <v/>
      </c>
      <c r="DI122" s="6" t="str">
        <f>IF(OR(FB122=$FB$1,FB122=$FB$2,FB122=$FB$7,FB122=$FB$8,EZ122&gt;0),ES2.2,"")</f>
        <v/>
      </c>
      <c r="DJ122" s="6" t="str">
        <f>IF(OR(EY122=$EY$1,EY122=$EY$8,EZ122&gt;0,FF122=$FF$1,FF122=$FF$2,FF122=$FF$7,FF122=$FF$8,FG122=$FG$1,FG122=$FG$2,FG122=$FG$7,FG122=$FG$8),ES2.3,"")</f>
        <v/>
      </c>
      <c r="DK122" s="6" t="str">
        <f>IF(OR(EY122=$EY$1,EY122=$EY$8,EZ122&gt;0,FF122=$FF$1,FF122=$FF$2,FF122=$FF$7,FF122=$FF$8,FG122=$FG$1,FG122=$FG$2,FG122=$FG$7,FG122=$FG$8),ES2.4,"")</f>
        <v/>
      </c>
      <c r="DL122" s="40" t="str">
        <f>IF(OR(FB122=$FB$1,FB122=$FB$7,EZ122&gt;0),ES3.1,"")</f>
        <v/>
      </c>
      <c r="DM122" s="6" t="str">
        <f>IF(OR(FB122=$FB$1,FB122=$FB$2,FB122=$FB$7,FB122=$FB$8,EZ122&gt;0),ES3.2,"")</f>
        <v/>
      </c>
      <c r="DN122" s="6" t="str">
        <f>IF(OR(EZ122&gt;0,FF122=$FF$1,FF122=$FF$2,FF122=$FF$7,FF122=$FF$8,GA122=$GA$1,GA122=$GA$2,GA122=$GA$5,GA122=$GA$6),ES3.3,"")</f>
        <v/>
      </c>
      <c r="DO122" s="6" t="str">
        <f>IF(OR(EZ122&gt;0,FG122=$FG$1,FG122=$FG$2,FG122=$FG$7,FG122=$FG$8,GB122=$GB$1,GB122=$GB$2,GB122=$GB$5,GB122=$GB$6),ES3.4,"")</f>
        <v/>
      </c>
      <c r="DP122" s="6" t="str">
        <f>IF(OR(EY122=$EY$1,EY122=$EY$8,EZ122&gt;0),ES3.5,"")</f>
        <v/>
      </c>
      <c r="DQ122" s="6" t="str">
        <f>IF(OR(EZ122&gt;0,FC122=$FC$1,FC122=$FC$5),ES3.6,"")</f>
        <v/>
      </c>
      <c r="DR122" s="6" t="str">
        <f>IF(OR(GD122=$GD$1,GD122=$GD$4,EZ122&gt;0),ES3.7,"")</f>
        <v/>
      </c>
      <c r="DS122" s="6" t="str">
        <f>IF(OR(EZ122&gt;0,FF122=$FF$2,FF122=$FF$8,FE122=$FE$2,FE122=$FE$8,FI122=$FI$2,FI122=$FI$8,FG122=$FG$2,FG122=$FG$8),ES3.8,"")</f>
        <v/>
      </c>
      <c r="DT122" s="6" t="str">
        <f>IF(OR(EZ122&gt;0),ES3.9,"")</f>
        <v/>
      </c>
      <c r="DU122" s="40" t="str">
        <f>IF(OR(FB122=$FB$1,FB122=$FB$7,EZ122&gt;0),ES4.1,"")</f>
        <v/>
      </c>
      <c r="DV122" s="6" t="str">
        <f>IF(OR(EZ122&gt;0,GA122=$GA$2,GA122=$GA$6),ES4.2,"")</f>
        <v/>
      </c>
      <c r="DW122" s="6" t="str">
        <f>IF(OR(EZ122&gt;0,GB122=$GB$2,GB122=$GB$6),ES4.3,"")</f>
        <v/>
      </c>
      <c r="DX122" s="6" t="str">
        <f>IF(OR(GE122=$GE$1,GE122=$GE$2,GE122=$GE$7,GE122=$GE$8),ES4.4,"")</f>
        <v/>
      </c>
      <c r="DY122" s="6" t="str">
        <f>IF(OR(EZ122&gt;0,FF122=$FF$2,FF122=$FF$8,FE122=$FE$2,FE122=$FE$8,FI122=$FI$2,FI122=$FI$8,FG122=$FG$2,FG122=$FG$8),ES4.5,"")</f>
        <v/>
      </c>
      <c r="DZ122" s="6" t="str">
        <f>IF(OR(EZ122&gt;0,FG122=$FG$1,FG122=$FG$2,FG122=$FG$7,FG122=$FG$8),ES4.6,"")</f>
        <v/>
      </c>
      <c r="EA122" s="6" t="str">
        <f>IF(OR(FE122=$FE$1,FE122=$FE$2,FE122=$FE$7,FE122=$FE$8),ES4.7,"")</f>
        <v/>
      </c>
      <c r="EB122" s="6" t="str">
        <f>IF(OR(FM122=$FM$1,FM122=$FM$4,EZ122&gt;0),ES4.8,"")</f>
        <v/>
      </c>
      <c r="EC122" s="6" t="str">
        <f>IF(OR(GF122=$GF$2,GF122=$GF$8),ES4.9,"")</f>
        <v/>
      </c>
      <c r="ED122" s="6" t="str">
        <f>IF(OR(EO122=$EO$1,EO122=$EO$3),ES4.10,"")</f>
        <v/>
      </c>
      <c r="EE122" s="40" t="str">
        <f>IF(OR(AND(FZ122&gt;0,EY122=$EY$1), AND(FZ122&gt;0,EY122=$EY$8)),ES5.1,"")</f>
        <v/>
      </c>
      <c r="EF122" s="6" t="str">
        <f>IF(OR(GE122=$GE$1,GE122=$GE$3,GE122=$GE$7,GE122=$GE$9),ES5.2,"")</f>
        <v/>
      </c>
      <c r="EG122" s="6" t="str">
        <f>IF(OR(EZ122&gt;0,FF122=$FF$2,FF122=$FF$8,FE122=$FE$2,FE122=$FE$8,FI122=$FI$2,FI122=$FI$8,FG122=$FG$2,FG122=$FG$8),ES5.3,"")</f>
        <v/>
      </c>
      <c r="EH122" s="6" t="str">
        <f>IF(OR(FG122=$FG$2,FG122=$FG$8),ES5.4,"")</f>
        <v/>
      </c>
      <c r="EI122" s="6" t="str">
        <f>IF(OR(FI122=$FI$1,FI122=$FI$2,FI122=$FI$7,FI122=$FI$8,FY122&gt;0),ES5.5,"")</f>
        <v/>
      </c>
      <c r="EJ122" s="6" t="str">
        <f>IF(OR(GC122=$GC$1,GC122=$GC$3),ES5.6,"")</f>
        <v/>
      </c>
      <c r="EK122" s="38">
        <f>IF(OR(GF122="",GF122=$GF$3,GF122=$GF$4,GF122=$GF$5,GF122=$GF$6),ES5.7,"")</f>
        <v>0.1</v>
      </c>
      <c r="EL122" s="104" t="str">
        <f>IF(E122&lt;2010,"N/A",IF(COUNTIF(DH122:EK122,"&lt;1")=30,"5",IF(COUNTIF(DH122:ED122,"&lt;1")=23,"4",IF(COUNTIF(DH122:DT122,"&lt;1")=13,"3",IF(COUNTIF(DH122:DK122,"&lt;1")=4,"2","1")))))</f>
        <v>1</v>
      </c>
      <c r="EM122" s="129">
        <f>IF(EL122="N/A","N/A",IF(EL122="1",SUM(DH122:DK122)+1,IF(EL122="2",SUM(DL122:DT122)+2,IF(EL122="3",SUM(DU122:ED122)+3,IF(EL122="4",SUM(EE122:EK122)+4,5)))))</f>
        <v>1</v>
      </c>
      <c r="EN122" s="1"/>
      <c r="EO122" s="43"/>
      <c r="EP122" s="1"/>
      <c r="EQ122" s="1"/>
      <c r="ER122" s="43"/>
      <c r="ES122" s="1" t="s">
        <v>32</v>
      </c>
      <c r="ET122" s="1"/>
      <c r="EV122" s="44"/>
      <c r="FC122" s="44"/>
      <c r="FE122" s="1"/>
      <c r="FI122" s="44"/>
      <c r="FK122" s="1"/>
      <c r="FL122" s="1"/>
      <c r="FM122" s="1"/>
      <c r="FN122" s="1"/>
      <c r="FO122" s="1"/>
      <c r="FT122" s="1"/>
      <c r="FU122" s="1"/>
      <c r="FX122" s="44"/>
      <c r="FY122" s="1"/>
      <c r="FZ122" s="44"/>
      <c r="GA122" s="43"/>
      <c r="GB122" s="1"/>
      <c r="GC122" s="44"/>
      <c r="GF122" s="45"/>
      <c r="GG122" s="74"/>
      <c r="GH122" s="42">
        <f>COUNTIF(EO122:GF122,"*")</f>
        <v>1</v>
      </c>
    </row>
    <row r="123" spans="1:190" s="42" customFormat="1" x14ac:dyDescent="0.25">
      <c r="A123" s="42" t="e">
        <f>VLOOKUP(C123,Sheet1!$A$1:$B$65,2,)</f>
        <v>#N/A</v>
      </c>
      <c r="B123" s="46" t="s">
        <v>408</v>
      </c>
      <c r="C123" s="47" t="s">
        <v>409</v>
      </c>
      <c r="D123" s="47"/>
      <c r="E123" s="60">
        <v>2013</v>
      </c>
      <c r="F123" s="5">
        <f>IF(OR(ER123=$ER$1,ER123=$ER$2,ER123=$ER$3,ER123=$ER$6,ER123=$ER$7,ES123&gt;0,EW123&gt;0,EY123&gt;0,EU123&gt;0,EZ123&gt;0,FD123&gt;0,FF123&gt;0,FG123&gt;0,FI123&gt;0,FE123&gt;0),SM_2.1,"")</f>
        <v>0.2</v>
      </c>
      <c r="G123" s="5">
        <f>IF(OR(EO123=$EO$4,EQ123&gt;0,ER123=$ER$1, ER123=$ER$2,ER123=$ER$3,ER123=$ER$4,ES123&gt;0,EV123&gt;0,EZ123&gt;0,FD123&gt;0,FF123&gt;0,FG123&gt;0,FI123&gt;0,FE123&gt;0),SM_2.2,"")</f>
        <v>0.35</v>
      </c>
      <c r="H123" s="6">
        <f>IF(OR(EO123&gt;0,EP123&gt;0,EQ123&gt;0,ER123=$ER$1,ER123=$ER$2,ER123=$ER$3,ER123=$ER$4,ER123=$ER$6,ER123=$ER$7,ES123&gt;0,ET123&gt;0,EV123&gt;0,EZ123&gt;0,FD123&gt;0,FF123&gt;0,FG123&gt;0,FI123&gt;0,FE123&gt;0),SM_2.3,"")</f>
        <v>0.3</v>
      </c>
      <c r="I123" s="38">
        <f>IF(OR(ER123=$ER$1,ER123=$ER$2,ER123=$ER$3,ER123=$ER$6,ER123=$ER$7,ES123&gt;0,EW123=$EW$2,EW123=$EW$3,EW123=$EW$4,EY123&gt;0,EU123&gt;0,EZ123&gt;0,FD123&gt;0,FF123&gt;0,FG123&gt;0,FI123&gt;0,FE123&gt;0),SM_2.4,"")</f>
        <v>0.15</v>
      </c>
      <c r="J123" s="6">
        <f>IF(OR(ER123=$ER$3,EW123=$EW$2,EW123=$EW$3,EW123=$EW$4,EY123&gt;0,EU123&gt;0,EZ123&gt;0,FD123&gt;0,FF123&gt;0,FG123&gt;0,FI123&gt;0,FE123&gt;0),SM_3.1,"")</f>
        <v>0.3</v>
      </c>
      <c r="K123" s="6">
        <f>IF(OR(EZ123&gt;0,FD123&gt;0,FF123&gt;0,FG123&gt;0,FI123&gt;0,FE123&gt;0),SM_3.2,"")</f>
        <v>0.3</v>
      </c>
      <c r="L123" s="38">
        <f>IF(OR(ER123=$ER$1,ER123=$ER$3,ER123=$ER$6,ER123=$ER$7,EV123&gt;0,EW123=$EW$2,EW123=$EW$3,EW123=$EW$4,EY123&gt;0,EU123&gt;0,EZ123&gt;0,FD123&gt;0,FF123&gt;0,FG123&gt;0,FI123&gt;0,FE123&gt;0),SM_3.3,"")</f>
        <v>0.4</v>
      </c>
      <c r="M123" s="6">
        <f>IF(OR(ES123&gt;0,EU123&gt;1),SM_4.1,"")</f>
        <v>0.2</v>
      </c>
      <c r="N123" s="6">
        <f>IF(OR(EZ123&gt;0,FD123=$FD$2,FF123=$FF$2,FF123=$FF$4,FF123=$FF$6,FF123=$FF$8,FG123&gt;0,FI123&gt;0,FE123&gt;0),SM_4.2,"")</f>
        <v>0.2</v>
      </c>
      <c r="O123" s="6" t="str">
        <f>IF(OR(EZ123&gt;0,FD123=$FD$2,FE123=$FE$2,FE123=$FE$4,FE123=$FE$6,FE123=$FE$8,FF123=$FF$2,FF123=$FF$4,FF123=$FF$6,FF123=$FF$8,FG123=$FG$2,FG123=$FG$4,FG123=$FG$6,FG123=$FG$8,FI123=$FI$2,FI123=$FI$4,FI123=$FI$6,FI123=$FI$8),SM_4.3,"")</f>
        <v/>
      </c>
      <c r="P123" s="6" t="str">
        <f>IF(OR(FD123&gt;0,FI123&gt;0),SM_4.4,"")</f>
        <v/>
      </c>
      <c r="Q123" s="38" t="str">
        <f>IF(OR(FQ123=$FQ$2,FQ123=$FQ$1),SM_4.5,"")</f>
        <v/>
      </c>
      <c r="R123" s="6">
        <f>IF(OR(ET123&gt;0),SM_5.1,"")</f>
        <v>0.3</v>
      </c>
      <c r="S123" s="6">
        <f>IF(OR(FB123&gt;0),SM_5.2,"")</f>
        <v>0.2</v>
      </c>
      <c r="T123" s="6" t="str">
        <f>IF(OR(FR123=$FR$1,FR123=$FR$2),SM_5.3,"")</f>
        <v/>
      </c>
      <c r="U123" s="38" t="str">
        <f>IF(OR(FY123&gt;0),SM_5.4,"")</f>
        <v/>
      </c>
      <c r="V123" s="94" t="str">
        <f>IF(COUNTIF(F123:U123,"&lt;1")=16,"5",IF(COUNTIF(F123:Q123,"&lt;1")=12,"4",IF(COUNTIF(F123:L123,"&lt;1")=7,"3",IF(COUNTIF(F123:I123,"&lt;1")=4,"2","1"))))</f>
        <v>3</v>
      </c>
      <c r="W123" s="129">
        <f>IF(V123="1",SUM(F123:I123)+1,IF(V123="2",SUM(J123:L123)+2,IF(V123="3",SUM(M123:Q123)+3,IF(V123="4",SUM(R123:U123)+4,5))))</f>
        <v>3.4</v>
      </c>
      <c r="X123" s="5">
        <f>IF(OR(EO123&gt;0,EP123&gt;0,EQ123&gt;0,ER123=$ER$1,ER123=$ER$2,ER123=$ER$3,ER123=$ER$4,ER123=$ER$6,ER123=$ER$7,ER123=$ER$8,ES123&gt;0,ET123&gt;0,EV123&gt;0,EZ123&gt;0,FD123&gt;0,FF123&gt;0,FG123&gt;0,FI123&gt;0,FE123&gt;0),SS_2.1,"")</f>
        <v>0.2</v>
      </c>
      <c r="Y123" s="5">
        <f>IF(OR(EO123=$EO$1,ER123=$ER$1,ER123=$ER$6,ER123=$ER$7,ER123=$ER$8,FJ123&gt;0),SS_2.2,"")</f>
        <v>0.3</v>
      </c>
      <c r="Z123" s="38">
        <f>IF(OR(FJ123&gt;0,FO123&gt;0),SS_2.3,"")</f>
        <v>0.5</v>
      </c>
      <c r="AA123" s="5">
        <f>IF(OR(FN123&gt;0,FJ123=$FJ$2,FJ123=$FJ$3),SS_3.1,"")</f>
        <v>0.2</v>
      </c>
      <c r="AB123" s="6" t="str">
        <f>IF(OR(FK123&gt;0),SS_3.2,"")</f>
        <v/>
      </c>
      <c r="AC123" s="38">
        <f>IF(OR(ES123&gt;0,ER123=$ER$1,ER123=$ER$4,ER123=$ER$8,FL123&gt;0),SS_3.3,"")</f>
        <v>0.4</v>
      </c>
      <c r="AD123" s="6" t="str">
        <f>IF(AND(FK123&gt;0,FJ123=$FJ$2,FJ123=$FJ$3),SS_4.1,"")</f>
        <v/>
      </c>
      <c r="AE123" s="6">
        <f>IF(OR(FJ123=$FJ$2,FJ123=$FJ$3,EZ123&gt;0,FN123&gt;0),SS_4.2,"")</f>
        <v>0.2</v>
      </c>
      <c r="AF123" s="6">
        <f>IF(OR(EU123&gt;0,EW123=$EW$2,EW123=$EW$3,EW123=$EW$4,EY123&gt;0,EZ123&gt;0),SS_4.3,"")</f>
        <v>0.2</v>
      </c>
      <c r="AG123" s="6" t="str">
        <f>IF(OR(FJ123=$FJ$3,FQ123&gt;0,EZ123&gt;0),SS_4.4,"")</f>
        <v/>
      </c>
      <c r="AH123" s="6">
        <f>IF(OR(FE123&gt;0,FF123&gt;0,FG123&gt;0,FD123&gt;0,EZ123&gt;0,FI123&gt;0),SS_4.5,"")</f>
        <v>0.2</v>
      </c>
      <c r="AI123" s="38">
        <f>IF(OR(EV123&gt;0,FZ123&gt;0,FH123&gt;0,FD123&gt;0,FI123&gt;0),SS_4.6,"")</f>
        <v>0.2</v>
      </c>
      <c r="AJ123" s="5" t="str">
        <f>IF(OR(FK123=$FK$3,FZ123=$FZ$1),SS_5.1,"")</f>
        <v/>
      </c>
      <c r="AK123" s="6" t="str">
        <f>IF(OR(FZ123=$FZ$1,FZ123=$FZ$2,FZ123=$FZ$4,FZ123=$FZ$5,FZ123=$FZ$7),SS_5.2,"")</f>
        <v/>
      </c>
      <c r="AL123" s="6" t="str">
        <f>IF(OR(FZ123=$FZ$4,FY123&gt;0,ER123=$ER$8),SS_5.3,"")</f>
        <v/>
      </c>
      <c r="AM123" s="6" t="str">
        <f>IF(FP123&gt;0,SS_5.4,"")</f>
        <v/>
      </c>
      <c r="AN123" s="94" t="str">
        <f>IF(COUNTIF(X123:AM123,"&lt;1")=16,"5",IF(COUNTIF(X123:AI123,"&lt;1")=12,"4",IF(COUNTIF(X123:AC123,"&lt;1")=6,"3",IF(COUNTIF(X123:Z123,"&lt;1")=3,"2","1"))))</f>
        <v>2</v>
      </c>
      <c r="AO123" s="129">
        <f>IF(AN123="1",SUM(X123:Z123)+1,IF(AN123="2",SUM(AA123:AC123)+2,IF(AN123="3",SUM(AD123:AI123)+3,IF(AN123="4",SUM(AJ123:AM123)+4,5))))</f>
        <v>2.6</v>
      </c>
      <c r="AP123" s="5">
        <f>IF(OR(ES123&gt;0,ER123=$ER$1,EO123&gt;0,EP123&gt;0,EQ123&gt;0,EU123&gt;0,EV123&gt;0,FV123&gt;0,FD123&gt;0),CM2.1,"")</f>
        <v>0.25</v>
      </c>
      <c r="AQ123" s="6">
        <f>IF(OR(ES123&gt;0,ER123=$ER$1,ER123=$ER$5,ER123=$ER$3,ER123=$ER$8,ER123=$ER$9,FS123=$FS$3,FS123=$FS$4),CM2.2,"")</f>
        <v>0.25</v>
      </c>
      <c r="AR123" s="6">
        <f>IF(OR(ES123&gt;0,ER123&gt;0,FV123&gt;0),CM2.3,"")</f>
        <v>0.25</v>
      </c>
      <c r="AS123" s="38">
        <f>IF(OR(ES123&gt;0,ER123=$ER$1,ER123=$ER$3,ER123=$ER$8,ER123=$ER$9,FT123&gt;0),CM2.4,"")</f>
        <v>0.25</v>
      </c>
      <c r="AT123" s="6" t="str">
        <f>IF(OR(FS123&gt;0),CM3.1,"")</f>
        <v/>
      </c>
      <c r="AU123" s="6" t="str">
        <f>IF(ER123=$ER$9,CM3.2,"")</f>
        <v/>
      </c>
      <c r="AV123" s="6" t="str">
        <f>IF(OR(FS123=$FS$3,FS123=$FS$4),CM3.3,"")</f>
        <v/>
      </c>
      <c r="AW123" s="6" t="str">
        <f>IF(OR(FQ123=$FQ$1,FQ123=$FQ$4,FR123=$FR$1,FR123=$FR$4),CM3.4,"")</f>
        <v/>
      </c>
      <c r="AX123" s="38" t="str">
        <f>IF(OR(FZ123=$FZ$1,FZ123=$FZ$2,FT123=$FT$3,FT123=$FT$2),CM3.5,"")</f>
        <v/>
      </c>
      <c r="AY123" s="6" t="str">
        <f>IF(OR(FS123&gt;0),CM4.1,"")</f>
        <v/>
      </c>
      <c r="AZ123" s="6" t="str">
        <f>IF(OR(FV123=$FV$2),CM4.2,"")</f>
        <v/>
      </c>
      <c r="BA123" s="38" t="str">
        <f>IF(OR(FZ123&gt;0,FT123=$FT$3),CM4.3,"")</f>
        <v/>
      </c>
      <c r="BB123" s="6" t="str">
        <f>IF(OR(FT123=$FT$3,FV123=$FV$3),CM5.1,"")</f>
        <v/>
      </c>
      <c r="BC123" s="6" t="str">
        <f>IF(OR(AND(FX123&gt;0,FQ123=$FQ$4), AND(FX123&gt;0,FQ123=$FQ$1)),CM5.2,"")</f>
        <v/>
      </c>
      <c r="BD123" s="6" t="str">
        <f>IF(OR(FZ123&gt;0),CM5.3,"")</f>
        <v/>
      </c>
      <c r="BE123" s="38" t="str">
        <f>IF(FU123=$FU$2,CM5.4,"")</f>
        <v/>
      </c>
      <c r="BF123" s="94" t="str">
        <f>IF(COUNTIF(AP123:BE123,"&lt;1")=16,"5",IF(COUNTIF(AP123:BA123,"&lt;1")=12,"4",IF(COUNTIF(AP123:AX123,"&lt;1")=9,"3",IF(COUNTIF(AP123:AS123,"&lt;1")=4,"2","1"))))</f>
        <v>2</v>
      </c>
      <c r="BG123" s="129">
        <f>IF(BF123="1",SUM(AP123:AS123)+1,IF(BF123="2",SUM(AT123:AX123)+2,IF(BF123="3",SUM(AY123:BA123)+3,IF(BF123="4",SUM(BB123:BE123)+4,5))))</f>
        <v>2</v>
      </c>
      <c r="BH123" s="5">
        <f>IF(OR(ER123=$ER$1,ER123=$ER$6,ER123=$ER$7,ER123=$ER$9,ES123&gt;0,EX123&gt;0,FD123&gt;0,FZ123&gt;0,EW123&gt;0,EY123&gt;0,EZ123&gt;0,EV123&gt;0,EU123&gt;0,FE123&gt;0,FF123&gt;0,FG123&gt;0,FI123&gt;0),SRM2.1,"")</f>
        <v>0.4</v>
      </c>
      <c r="BI123" s="5">
        <f>IF(OR(FD123&gt;0,FZ123&gt;0,ER123=$ER$7,EW123&gt;0,EX123&gt;0,EY123&gt;0,EZ123&gt;0,FE123&gt;0,FF123&gt;0,FG123&gt;0,FI123&gt;0),SRM2.2,"")</f>
        <v>0.4</v>
      </c>
      <c r="BJ123" s="6" t="str">
        <f>IF(OR(FX123&gt;0,FZ123&gt;0),SRM2.3,"")</f>
        <v/>
      </c>
      <c r="BK123" s="6">
        <f>IF(OR(FF123&gt;0,FD123&gt;0,FE123&gt;0,FZ123&gt;0,FG123&gt;0,FI123&gt;0),SRM2.4,"")</f>
        <v>0.2</v>
      </c>
      <c r="BL123" s="39">
        <f>IF(OR(FD123&gt;0,FZ123&gt;0,ER123=$ER$7,FE123&gt;0,FF123&gt;0,FG123&gt;0,FI123&gt;0,FP123&gt;0),SRM3.1,"")</f>
        <v>0.4</v>
      </c>
      <c r="BM123" s="6">
        <f>IF(OR(FD123&gt;0,FZ123&gt;0,ER123=$ER$7,EW123=$EW$2,EW123=$EW$3,EW123=$EW$4,EX123&gt;0,EY123&gt;0,EZ123&gt;0,FE123&gt;0,FF123&gt;0,FG123&gt;0,FI123&gt;0),SRM3.2,"")</f>
        <v>0.5</v>
      </c>
      <c r="BN123" s="6" t="str">
        <f>IF(OR(FP123&gt;0,FZ123&gt;0),SRM3.3,"")</f>
        <v/>
      </c>
      <c r="BO123" s="40" t="str">
        <f>IF(OR(FZ123&gt;1),SRM4.1,"")</f>
        <v/>
      </c>
      <c r="BP123" s="6">
        <f>IF(OR(ER123=$ER$8,ER123=$ER$9,EV123&gt;0,FQ123&gt;0,FR123&gt;0),SRM4.2,"")</f>
        <v>0.4</v>
      </c>
      <c r="BQ123" s="6" t="str">
        <f>IF(OR(FW123&gt;0),SRM4.3,"")</f>
        <v/>
      </c>
      <c r="BR123" s="40" t="str">
        <f>IF(OR(GD123&gt;0,GE123&gt;0),SRM5.1,"")</f>
        <v/>
      </c>
      <c r="BS123" s="6" t="str">
        <f>IF(OR(ER123=$ER$8,ER123=$ER$9,FZ123&gt;0),SRM5.2,"")</f>
        <v/>
      </c>
      <c r="BT123" s="6" t="str">
        <f>IF(OR(ER123=$ER$8,ER123=$ER$9,FY123&gt;0,FZ123&gt;0),SRM5.3,"")</f>
        <v/>
      </c>
      <c r="BU123" s="94" t="str">
        <f>IF(COUNTIF(BH123:BT123,"&lt;1")=13,"5",IF(COUNTIF(BH123:BQ123,"&lt;1")=10,"4",IF(COUNTIF(BH123:BN123,"&lt;1")=7,"3",IF(COUNTIF(BH123:BK123,"&lt;1")=4,"2","1"))))</f>
        <v>1</v>
      </c>
      <c r="BV123" s="129">
        <f>IF(BU123="1",SUM(BH123:BK123)+1,IF(BU123="2",SUM(BL123:BN123)+2,IF(BU123="3",SUM(BO123:BQ123)+3,IF(BU123="4",SUM(BR123:BT123)+4,5))))</f>
        <v>2</v>
      </c>
      <c r="BW123" s="41">
        <f>IF(OR(EY123=$EY$1,EY123=$EY$4,EY123=$EY$5,EY123=$EY$6,EY123=$EY$7,EZ123&gt;0,FF123=$FF$1,FF123=$FF$2,FF123=$FF$5,FF123=$FF$6,FG123=$FG$1,FG123=$FG$2,FG123=$FG$5,FG123=$FG$6),LHR2.1,"")</f>
        <v>0.4</v>
      </c>
      <c r="BX123" s="6">
        <f>IF(OR(FB123=$FB$1,FB123=$FB$2,FB123=$FB$5,FB123=$FB$6,EZ123&gt;0),LHR2.2,"")</f>
        <v>0.1</v>
      </c>
      <c r="BY123" s="6">
        <f>IF(OR(EY123=$EY$1,EY123=$EY$4,EY123=$EY$5,EY123=$EY$6,EY123=$EY$7,EZ123&gt;0,FF123=$FF$1,FF123=$FF$2,FF123=$FF$5,FF123=$FF$6,FG123=$FG$1,FG123=$FG$2,FG123=$FG$5,FG123=$FG$6),LHR2.3,"")</f>
        <v>0.25</v>
      </c>
      <c r="BZ123" s="6">
        <f>IF(OR(EY123=$EY$1,EY123=$EY$4,EY123=$EY$5,EY123=$EY$6,EY123=$EY$7,EZ123&gt;0,FF123=$FF$1,FF123=$FF$2,FF123=$FF$5,FF123=$FF$6,FG123=$FG$1,FG123=$FG$2,FG123=$FG$5,FG123=$FG$6),LHR2.4,"")</f>
        <v>0.25</v>
      </c>
      <c r="CA123" s="40">
        <f>IF(OR(EY123=$EY$1,EY123=$EY$5,EY123=$EY$6,EY123=$EY$7,EZ123&gt;0,FF123=$FF$1,FF123=$FF$2,FF123=$FF$5,FF123=$FF$6,FG123=$FG$1,FG123=$FG$2,FG123=$FG$5,FG123=$FG$6),LHR3.1,"")</f>
        <v>0.25</v>
      </c>
      <c r="CB123" s="6">
        <f>IF(OR(FB123=$FB$1,FB123=$FB$5,EZ123&gt;0),LHR3.2,"")</f>
        <v>0.1</v>
      </c>
      <c r="CC123" s="6">
        <f>IF(OR(FB123=$FB$1,FB123=$FB$2,FB123=$FB$5,FB123=$FB$6,EZ123&gt;0),LHR3.3,"")</f>
        <v>0.15</v>
      </c>
      <c r="CD123" s="6">
        <f>IF(OR(EZ123&gt;0,GA123=$GA$1,FF123=$FF$5,FF123=$FF$6,FF123=$FF$1,FF123=$FF$2,GA123=$GA$2,GA123=$GA$3,GA123=$GA$4),LHR3.4,"")</f>
        <v>0.05</v>
      </c>
      <c r="CE123" s="6" t="str">
        <f>IF(OR(EZ123&gt;0,GB123=$GB$1,FG123=$FG$5,FG123=$FG$6,FG123=$FG$1,FG123=$FG$2,GB123=$GB$2,GB123=$GB$3,GB123=$GB$4),LHR3.5,"")</f>
        <v/>
      </c>
      <c r="CF123" s="6">
        <f>IF(OR(EY123=$EY$1,EY123=$EY$4,EY123=$EY$5,EY123=$EY$6,EY123=$EY$7,EZ123&gt;0),LHR3.6,"")</f>
        <v>0.05</v>
      </c>
      <c r="CG123" s="6" t="str">
        <f>IF(OR(EZ123&gt;0,FC123=$FC$1,FC123=$FC$2,FC123=$FC$3,FC123=$FC$4),LHR3.7,"")</f>
        <v/>
      </c>
      <c r="CH123" s="6" t="str">
        <f>IF(OR(GD123=$GD$1,GD123=$GD$3,EZ123&gt;0),LHR3.8,"")</f>
        <v/>
      </c>
      <c r="CI123" s="6" t="str">
        <f>IF(OR(EZ123&gt;0,FF123=$FF$2,FF123=$FF$6,FE123=$FE$2,FE123=$FE$6,FI123=$FI$2,FI123=$FI$6,FG123=$FG$2,FG123=$FG$6),LHR3.9,"")</f>
        <v/>
      </c>
      <c r="CJ123" s="6" t="str">
        <f>IF(OR(EZ123&gt;0,FA123&gt;0),LHR3.10,"")</f>
        <v/>
      </c>
      <c r="CK123" s="40">
        <f>IF(OR(EY123=$EY$1,EY123=$EY$6,EY123=$EY$7,EZ123&gt;0,FF123=$FF$1,FF123=$FF$2,FF123=$FF$5,FF123=$FF$6,FG123=$FG$1,FG123=$FG$2,FG123=$FG$5,FG123=$FG$6),LHR4.1,"")</f>
        <v>0.15</v>
      </c>
      <c r="CL123" s="6">
        <f>IF(OR(FB123=$FB$1,FB123=$FB$5,EZ123&gt;0),LHR4.2,"")</f>
        <v>0.15</v>
      </c>
      <c r="CM123" s="6" t="str">
        <f>IF(OR(EZ123&gt;0,GA123=$GA$2,GA123=$GA$4),LHR4.3,"")</f>
        <v/>
      </c>
      <c r="CN123" s="6" t="str">
        <f>IF(OR(EZ123&gt;0,GB123=$GB$2,GB123=$GB$4),LHR4.4,"")</f>
        <v/>
      </c>
      <c r="CO123" s="6" t="str">
        <f>IF(OR(EZ123&gt;0,FC123=$FC$1,FC123=$FC$3,FC123=$FC$4),LHR4.5,"")</f>
        <v/>
      </c>
      <c r="CP123" s="6" t="str">
        <f>IF(OR(GE123=$GE$1,GE123=$GE$2,GE123=$GE$4,GE123=$GE$5),LHR4.6,"")</f>
        <v/>
      </c>
      <c r="CQ123" s="6" t="str">
        <f>IF(OR(EZ123&gt;0,FF123=$FF$2,FF123=$FF$6,FE123=$FE$2,FE123=$FE$6,FI123=$FI$2,FI123=$FI$6,FG123=$FG$2,FG123=$FG$6),LHR4.7,"")</f>
        <v/>
      </c>
      <c r="CR123" s="6" t="str">
        <f>IF(OR(EZ123&gt;0,FG123=$FG$1,FG123=$FG$2,FG123=$FG$5,FG123=$FG$6),LHR4.8,"")</f>
        <v/>
      </c>
      <c r="CS123" s="6">
        <f>IF(OR(FE123=$FE$1,FE123=$FE$2,FE123=$FE$5,FE123=$FE$6),LHR4.9,"")</f>
        <v>0.1</v>
      </c>
      <c r="CT123" s="6" t="str">
        <f>IF(OR(FM123=$FM$1,FM123=$FM$3,EZ123&gt;0),LHR4.10,"")</f>
        <v/>
      </c>
      <c r="CU123" s="6" t="str">
        <f>IF(OR(GF123=$GF$2,GF123=$GF$6),LHR4.11,"")</f>
        <v/>
      </c>
      <c r="CV123" s="6" t="str">
        <f>IF(OR(EO123=$EO$1,EO123=$EO$3),LHR4.12,"")</f>
        <v/>
      </c>
      <c r="CW123" s="40">
        <f>IF(OR(EY123=$EY$1,EY123=$EY$7,EZ123&gt;0,FF123=$FF$1,FF123=$FF$2,FF123=$FF$5,FF123=$FF$6,FG123=$FG$1,FG123=$FG$2,FG123=$FG$5,FG123=$FG$6),LHR5.1,"")</f>
        <v>0.25</v>
      </c>
      <c r="CX123" s="6" t="str">
        <f>IF(AND(FZ123&gt;0,OR(EY123=$EY$1,EY123=$EY$4,EY123=$EY$5,EY123=$EY$6,EY123=$EY$7)),LHR5.2,"")</f>
        <v/>
      </c>
      <c r="CY123" s="6" t="str">
        <f>IF(OR(EZ123&gt;0,FC123=$FC$1,FC123=$FC$4),LHR5.3,"")</f>
        <v/>
      </c>
      <c r="CZ123" s="6" t="str">
        <f>IF(OR(GE123=$GE$1,GE123=$GE$3,GE123=$GE$4,GE123=$GE$6),LHR5.4,"")</f>
        <v/>
      </c>
      <c r="DA123" s="6" t="str">
        <f>IF(OR(EZ123&gt;0,FF123=$FF$2,FF123=$FF$6,FE123=$FE$2,FE123=$FE$6,FI123=$FI$2,FI123=$FI$6,FG123=$FG$2,FG123=$FG$6),LHR5.5,"")</f>
        <v/>
      </c>
      <c r="DB123" s="6" t="str">
        <f>IF(OR(FG123=$FG$2,FG123=$FG$6),LHR5.6,"")</f>
        <v/>
      </c>
      <c r="DC123" s="6" t="str">
        <f>IF(OR(FI123=$FI$1,FI123=$FI$2,FI123=$FI$5,FI123=$FI$6,FY123&gt;0),LHR5.7,"")</f>
        <v/>
      </c>
      <c r="DD123" s="6" t="str">
        <f>IF(OR(GC123=$GC$1,GC123=$GC$2),LHR5.8,"")</f>
        <v/>
      </c>
      <c r="DE123" s="38">
        <f>IF(OR(GF123="",GF123=$GF$3,GF123=$GF$4,GF123=$GF$7,GF123=$GF$8),LHR5.9,"")</f>
        <v>0.05</v>
      </c>
      <c r="DF123" s="7" t="str">
        <f>IF(E123&lt;2009,"N/A",IF(COUNTIF(BW123:DE123,"&lt;1")=35,"5",IF(COUNTIF(BW123:CV123,"&lt;1")=26,"4",IF(COUNTIF(BW123:CJ123,"&lt;1")=14,"3",IF(COUNTIF(BW123:BZ123,"&lt;1")=4,"2","1")))))</f>
        <v>2</v>
      </c>
      <c r="DG123" s="129">
        <f>IF(DF123="N/A","N/A",IF(DF123="1",SUM(BW123:BZ123)+1,IF(DF123="2",SUM(CA123:CJ123)+2,IF(DF123="3",SUM(CK123:CV123)+3,IF(DF123="4",SUM(CW123:DE123)+4,5)))))</f>
        <v>2.6</v>
      </c>
      <c r="DH123" s="41">
        <f>IF(OR(EY123=$EY$1,EY123=$EY$8,EZ123&gt;0,FF123=$FF$1,FF123=$FF$2,FF123=$FF$7,FF123=$FF$8,FG123=$FG$1,FG123=$FG$2,FG123=$FG$7,FG123=$FG$8),ES2.1,"")</f>
        <v>0.4</v>
      </c>
      <c r="DI123" s="6">
        <f>IF(OR(FB123=$FB$1,FB123=$FB$2,FB123=$FB$7,FB123=$FB$8,EZ123&gt;0),ES2.2,"")</f>
        <v>0.1</v>
      </c>
      <c r="DJ123" s="6">
        <f>IF(OR(EY123=$EY$1,EY123=$EY$8,EZ123&gt;0,FF123=$FF$1,FF123=$FF$2,FF123=$FF$7,FF123=$FF$8,FG123=$FG$1,FG123=$FG$2,FG123=$FG$7,FG123=$FG$8),ES2.3,"")</f>
        <v>0.25</v>
      </c>
      <c r="DK123" s="6">
        <f>IF(OR(EY123=$EY$1,EY123=$EY$8,EZ123&gt;0,FF123=$FF$1,FF123=$FF$2,FF123=$FF$7,FF123=$FF$8,FG123=$FG$1,FG123=$FG$2,FG123=$FG$7,FG123=$FG$8),ES2.4,"")</f>
        <v>0.25</v>
      </c>
      <c r="DL123" s="40">
        <f>IF(OR(FB123=$FB$1,FB123=$FB$7,EZ123&gt;0),ES3.1,"")</f>
        <v>0.1</v>
      </c>
      <c r="DM123" s="6">
        <f>IF(OR(FB123=$FB$1,FB123=$FB$2,FB123=$FB$7,FB123=$FB$8,EZ123&gt;0),ES3.2,"")</f>
        <v>0.15</v>
      </c>
      <c r="DN123" s="6">
        <f>IF(OR(EZ123&gt;0,FF123=$FF$1,FF123=$FF$2,FF123=$FF$7,FF123=$FF$8,GA123=$GA$1,GA123=$GA$2,GA123=$GA$5,GA123=$GA$6),ES3.3,"")</f>
        <v>0.05</v>
      </c>
      <c r="DO123" s="6" t="str">
        <f>IF(OR(EZ123&gt;0,FG123=$FG$1,FG123=$FG$2,FG123=$FG$7,FG123=$FG$8,GB123=$GB$1,GB123=$GB$2,GB123=$GB$5,GB123=$GB$6),ES3.4,"")</f>
        <v/>
      </c>
      <c r="DP123" s="6">
        <f>IF(OR(EY123=$EY$1,EY123=$EY$8,EZ123&gt;0),ES3.5,"")</f>
        <v>0.25</v>
      </c>
      <c r="DQ123" s="6" t="str">
        <f>IF(OR(EZ123&gt;0,FC123=$FC$1,FC123=$FC$5),ES3.6,"")</f>
        <v/>
      </c>
      <c r="DR123" s="6" t="str">
        <f>IF(OR(GD123=$GD$1,GD123=$GD$4,EZ123&gt;0),ES3.7,"")</f>
        <v/>
      </c>
      <c r="DS123" s="6" t="str">
        <f>IF(OR(EZ123&gt;0,FF123=$FF$2,FF123=$FF$8,FE123=$FE$2,FE123=$FE$8,FI123=$FI$2,FI123=$FI$8,FG123=$FG$2,FG123=$FG$8),ES3.8,"")</f>
        <v/>
      </c>
      <c r="DT123" s="6" t="str">
        <f>IF(OR(EZ123&gt;0),ES3.9,"")</f>
        <v/>
      </c>
      <c r="DU123" s="40">
        <f>IF(OR(FB123=$FB$1,FB123=$FB$7,EZ123&gt;0),ES4.1,"")</f>
        <v>0.2</v>
      </c>
      <c r="DV123" s="6" t="str">
        <f>IF(OR(EZ123&gt;0,GA123=$GA$2,GA123=$GA$6),ES4.2,"")</f>
        <v/>
      </c>
      <c r="DW123" s="6" t="str">
        <f>IF(OR(EZ123&gt;0,GB123=$GB$2,GB123=$GB$6),ES4.3,"")</f>
        <v/>
      </c>
      <c r="DX123" s="6" t="str">
        <f>IF(OR(GE123=$GE$1,GE123=$GE$2,GE123=$GE$7,GE123=$GE$8),ES4.4,"")</f>
        <v/>
      </c>
      <c r="DY123" s="6" t="str">
        <f>IF(OR(EZ123&gt;0,FF123=$FF$2,FF123=$FF$8,FE123=$FE$2,FE123=$FE$8,FI123=$FI$2,FI123=$FI$8,FG123=$FG$2,FG123=$FG$8),ES4.5,"")</f>
        <v/>
      </c>
      <c r="DZ123" s="6" t="str">
        <f>IF(OR(EZ123&gt;0,FG123=$FG$1,FG123=$FG$2,FG123=$FG$7,FG123=$FG$8),ES4.6,"")</f>
        <v/>
      </c>
      <c r="EA123" s="6">
        <f>IF(OR(FE123=$FE$1,FE123=$FE$2,FE123=$FE$7,FE123=$FE$8),ES4.7,"")</f>
        <v>0.1</v>
      </c>
      <c r="EB123" s="6" t="str">
        <f>IF(OR(FM123=$FM$1,FM123=$FM$4,EZ123&gt;0),ES4.8,"")</f>
        <v/>
      </c>
      <c r="EC123" s="6" t="str">
        <f>IF(OR(GF123=$GF$2,GF123=$GF$8),ES4.9,"")</f>
        <v/>
      </c>
      <c r="ED123" s="6" t="str">
        <f>IF(OR(EO123=$EO$1,EO123=$EO$3),ES4.10,"")</f>
        <v/>
      </c>
      <c r="EE123" s="40" t="str">
        <f>IF(OR(AND(FZ123&gt;0,EY123=$EY$1), AND(FZ123&gt;0,EY123=$EY$8)),ES5.1,"")</f>
        <v/>
      </c>
      <c r="EF123" s="6" t="str">
        <f>IF(OR(GE123=$GE$1,GE123=$GE$3,GE123=$GE$7,GE123=$GE$9),ES5.2,"")</f>
        <v/>
      </c>
      <c r="EG123" s="6" t="str">
        <f>IF(OR(EZ123&gt;0,FF123=$FF$2,FF123=$FF$8,FE123=$FE$2,FE123=$FE$8,FI123=$FI$2,FI123=$FI$8,FG123=$FG$2,FG123=$FG$8),ES5.3,"")</f>
        <v/>
      </c>
      <c r="EH123" s="6" t="str">
        <f>IF(OR(FG123=$FG$2,FG123=$FG$8),ES5.4,"")</f>
        <v/>
      </c>
      <c r="EI123" s="6" t="str">
        <f>IF(OR(FI123=$FI$1,FI123=$FI$2,FI123=$FI$7,FI123=$FI$8,FY123&gt;0),ES5.5,"")</f>
        <v/>
      </c>
      <c r="EJ123" s="6" t="str">
        <f>IF(OR(GC123=$GC$1,GC123=$GC$3),ES5.6,"")</f>
        <v/>
      </c>
      <c r="EK123" s="38">
        <f>IF(OR(GF123="",GF123=$GF$3,GF123=$GF$4,GF123=$GF$5,GF123=$GF$6),ES5.7,"")</f>
        <v>0.1</v>
      </c>
      <c r="EL123" s="104" t="str">
        <f>IF(E123&lt;2010,"N/A",IF(COUNTIF(DH123:EK123,"&lt;1")=30,"5",IF(COUNTIF(DH123:ED123,"&lt;1")=23,"4",IF(COUNTIF(DH123:DT123,"&lt;1")=13,"3",IF(COUNTIF(DH123:DK123,"&lt;1")=4,"2","1")))))</f>
        <v>2</v>
      </c>
      <c r="EM123" s="129">
        <f>IF(EL123="N/A","N/A",IF(EL123="1",SUM(DH123:DK123)+1,IF(EL123="2",SUM(DL123:DT123)+2,IF(EL123="3",SUM(DU123:ED123)+3,IF(EL123="4",SUM(EE123:EK123)+4,5)))))</f>
        <v>2.5499999999999998</v>
      </c>
      <c r="EN123" s="1"/>
      <c r="EO123" s="43"/>
      <c r="EP123" s="1"/>
      <c r="EQ123" s="1" t="s">
        <v>1</v>
      </c>
      <c r="ER123" s="43"/>
      <c r="ES123" s="1" t="s">
        <v>32</v>
      </c>
      <c r="ET123" s="1" t="s">
        <v>1</v>
      </c>
      <c r="EV123" s="44" t="s">
        <v>1</v>
      </c>
      <c r="EW123" s="42" t="s">
        <v>4</v>
      </c>
      <c r="EY123" s="42" t="s">
        <v>5</v>
      </c>
      <c r="FB123" s="42" t="s">
        <v>6</v>
      </c>
      <c r="FC123" s="44"/>
      <c r="FE123" s="1" t="s">
        <v>8</v>
      </c>
      <c r="FF123" s="42" t="s">
        <v>8</v>
      </c>
      <c r="FH123" s="42" t="s">
        <v>1</v>
      </c>
      <c r="FI123" s="44"/>
      <c r="FJ123" s="42" t="s">
        <v>19</v>
      </c>
      <c r="FK123" s="1"/>
      <c r="FL123" s="1"/>
      <c r="FM123" s="1"/>
      <c r="FN123" s="1"/>
      <c r="FO123" s="1"/>
      <c r="FT123" s="1"/>
      <c r="FU123" s="1"/>
      <c r="FX123" s="44"/>
      <c r="FY123" s="1"/>
      <c r="FZ123" s="44"/>
      <c r="GA123" s="43"/>
      <c r="GB123" s="1"/>
      <c r="GC123" s="44"/>
      <c r="GF123" s="45"/>
      <c r="GG123" s="74"/>
      <c r="GH123" s="42">
        <f>COUNTIF(EO123:GF123,"*")</f>
        <v>11</v>
      </c>
    </row>
    <row r="124" spans="1:190" s="42" customFormat="1" x14ac:dyDescent="0.25">
      <c r="A124" s="42" t="e">
        <f>VLOOKUP(C124,Sheet1!$A$1:$B$65,2,)</f>
        <v>#N/A</v>
      </c>
      <c r="B124" s="46" t="s">
        <v>412</v>
      </c>
      <c r="C124" s="47" t="s">
        <v>413</v>
      </c>
      <c r="D124" s="47"/>
      <c r="E124" s="61">
        <v>2013</v>
      </c>
      <c r="F124" s="5">
        <f>IF(OR(ER124=$ER$1,ER124=$ER$2,ER124=$ER$3,ER124=$ER$6,ER124=$ER$7,ES124&gt;0,EW124&gt;0,EY124&gt;0,EU124&gt;0,EZ124&gt;0,FD124&gt;0,FF124&gt;0,FG124&gt;0,FI124&gt;0,FE124&gt;0),SM_2.1,"")</f>
        <v>0.2</v>
      </c>
      <c r="G124" s="5">
        <f>IF(OR(EO124=$EO$4,EQ124&gt;0,ER124=$ER$1, ER124=$ER$2,ER124=$ER$3,ER124=$ER$4,ES124&gt;0,EV124&gt;0,EZ124&gt;0,FD124&gt;0,FF124&gt;0,FG124&gt;0,FI124&gt;0,FE124&gt;0),SM_2.2,"")</f>
        <v>0.35</v>
      </c>
      <c r="H124" s="6">
        <f>IF(OR(EO124&gt;0,EP124&gt;0,EQ124&gt;0,ER124=$ER$1,ER124=$ER$2,ER124=$ER$3,ER124=$ER$4,ER124=$ER$6,ER124=$ER$7,ES124&gt;0,ET124&gt;0,EV124&gt;0,EZ124&gt;0,FD124&gt;0,FF124&gt;0,FG124&gt;0,FI124&gt;0,FE124&gt;0),SM_2.3,"")</f>
        <v>0.3</v>
      </c>
      <c r="I124" s="38">
        <f>IF(OR(ER124=$ER$1,ER124=$ER$2,ER124=$ER$3,ER124=$ER$6,ER124=$ER$7,ES124&gt;0,EW124=$EW$2,EW124=$EW$3,EW124=$EW$4,EY124&gt;0,EU124&gt;0,EZ124&gt;0,FD124&gt;0,FF124&gt;0,FG124&gt;0,FI124&gt;0,FE124&gt;0),SM_2.4,"")</f>
        <v>0.15</v>
      </c>
      <c r="J124" s="6">
        <f>IF(OR(ER124=$ER$3,EW124=$EW$2,EW124=$EW$3,EW124=$EW$4,EY124&gt;0,EU124&gt;0,EZ124&gt;0,FD124&gt;0,FF124&gt;0,FG124&gt;0,FI124&gt;0,FE124&gt;0),SM_3.1,"")</f>
        <v>0.3</v>
      </c>
      <c r="K124" s="6">
        <f>IF(OR(EZ124&gt;0,FD124&gt;0,FF124&gt;0,FG124&gt;0,FI124&gt;0,FE124&gt;0),SM_3.2,"")</f>
        <v>0.3</v>
      </c>
      <c r="L124" s="38">
        <f>IF(OR(ER124=$ER$1,ER124=$ER$3,ER124=$ER$6,ER124=$ER$7,EV124&gt;0,EW124=$EW$2,EW124=$EW$3,EW124=$EW$4,EY124&gt;0,EU124&gt;0,EZ124&gt;0,FD124&gt;0,FF124&gt;0,FG124&gt;0,FI124&gt;0,FE124&gt;0),SM_3.3,"")</f>
        <v>0.4</v>
      </c>
      <c r="M124" s="6" t="str">
        <f>IF(OR(ES124&gt;0,EU124&gt;1),SM_4.1,"")</f>
        <v/>
      </c>
      <c r="N124" s="6">
        <f>IF(OR(EZ124&gt;0,FD124=$FD$2,FF124=$FF$2,FF124=$FF$4,FF124=$FF$6,FF124=$FF$8,FG124&gt;0,FI124&gt;0,FE124&gt;0),SM_4.2,"")</f>
        <v>0.2</v>
      </c>
      <c r="O124" s="6">
        <f>IF(OR(EZ124&gt;0,FD124=$FD$2,FE124=$FE$2,FE124=$FE$4,FE124=$FE$6,FE124=$FE$8,FF124=$FF$2,FF124=$FF$4,FF124=$FF$6,FF124=$FF$8,FG124=$FG$2,FG124=$FG$4,FG124=$FG$6,FG124=$FG$8,FI124=$FI$2,FI124=$FI$4,FI124=$FI$6,FI124=$FI$8),SM_4.3,"")</f>
        <v>0.2</v>
      </c>
      <c r="P124" s="6">
        <f>IF(OR(FD124&gt;0,FI124&gt;0),SM_4.4,"")</f>
        <v>0.2</v>
      </c>
      <c r="Q124" s="38" t="str">
        <f>IF(OR(FQ124=$FQ$2,FQ124=$FQ$1),SM_4.5,"")</f>
        <v/>
      </c>
      <c r="R124" s="6" t="str">
        <f>IF(OR(ET124&gt;0),SM_5.1,"")</f>
        <v/>
      </c>
      <c r="S124" s="6" t="str">
        <f>IF(OR(FB124&gt;0),SM_5.2,"")</f>
        <v/>
      </c>
      <c r="T124" s="6" t="str">
        <f>IF(OR(FR124=$FR$1,FR124=$FR$2),SM_5.3,"")</f>
        <v/>
      </c>
      <c r="U124" s="38" t="str">
        <f>IF(OR(FY124&gt;0),SM_5.4,"")</f>
        <v/>
      </c>
      <c r="V124" s="94" t="str">
        <f>IF(COUNTIF(F124:U124,"&lt;1")=16,"5",IF(COUNTIF(F124:Q124,"&lt;1")=12,"4",IF(COUNTIF(F124:L124,"&lt;1")=7,"3",IF(COUNTIF(F124:I124,"&lt;1")=4,"2","1"))))</f>
        <v>3</v>
      </c>
      <c r="W124" s="129">
        <f>IF(V124="1",SUM(F124:I124)+1,IF(V124="2",SUM(J124:L124)+2,IF(V124="3",SUM(M124:Q124)+3,IF(V124="4",SUM(R124:U124)+4,5))))</f>
        <v>3.6</v>
      </c>
      <c r="X124" s="5">
        <f>IF(OR(EO124&gt;0,EP124&gt;0,EQ124&gt;0,ER124=$ER$1,ER124=$ER$2,ER124=$ER$3,ER124=$ER$4,ER124=$ER$6,ER124=$ER$7,ER124=$ER$8,ES124&gt;0,ET124&gt;0,EV124&gt;0,EZ124&gt;0,FD124&gt;0,FF124&gt;0,FG124&gt;0,FI124&gt;0,FE124&gt;0),SS_2.1,"")</f>
        <v>0.2</v>
      </c>
      <c r="Y124" s="5">
        <f>IF(OR(EO124=$EO$1,ER124=$ER$1,ER124=$ER$6,ER124=$ER$7,ER124=$ER$8,FJ124&gt;0),SS_2.2,"")</f>
        <v>0.3</v>
      </c>
      <c r="Z124" s="38" t="str">
        <f>IF(OR(FJ124&gt;0,FO124&gt;0),SS_2.3,"")</f>
        <v/>
      </c>
      <c r="AA124" s="5" t="str">
        <f>IF(OR(FN124&gt;0,FJ124=$FJ$2,FJ124=$FJ$3),SS_3.1,"")</f>
        <v/>
      </c>
      <c r="AB124" s="6" t="str">
        <f>IF(OR(FK124&gt;0),SS_3.2,"")</f>
        <v/>
      </c>
      <c r="AC124" s="38" t="str">
        <f>IF(OR(ES124&gt;0,ER124=$ER$1,ER124=$ER$4,ER124=$ER$8,FL124&gt;0),SS_3.3,"")</f>
        <v/>
      </c>
      <c r="AD124" s="6" t="str">
        <f>IF(AND(FK124&gt;0,FJ124=$FJ$2,FJ124=$FJ$3),SS_4.1,"")</f>
        <v/>
      </c>
      <c r="AE124" s="6" t="str">
        <f>IF(OR(FJ124=$FJ$2,FJ124=$FJ$3,EZ124&gt;0,FN124&gt;0),SS_4.2,"")</f>
        <v/>
      </c>
      <c r="AF124" s="6" t="str">
        <f>IF(OR(EU124&gt;0,EW124=$EW$2,EW124=$EW$3,EW124=$EW$4,EY124&gt;0,EZ124&gt;0),SS_4.3,"")</f>
        <v/>
      </c>
      <c r="AG124" s="6" t="str">
        <f>IF(OR(FJ124=$FJ$3,FQ124&gt;0,EZ124&gt;0),SS_4.4,"")</f>
        <v/>
      </c>
      <c r="AH124" s="6">
        <f>IF(OR(FE124&gt;0,FF124&gt;0,FG124&gt;0,FD124&gt;0,EZ124&gt;0,FI124&gt;0),SS_4.5,"")</f>
        <v>0.2</v>
      </c>
      <c r="AI124" s="38">
        <f>IF(OR(EV124&gt;0,FZ124&gt;0,FH124&gt;0,FD124&gt;0,FI124&gt;0),SS_4.6,"")</f>
        <v>0.2</v>
      </c>
      <c r="AJ124" s="5" t="str">
        <f>IF(OR(FK124=$FK$3,FZ124=$FZ$1),SS_5.1,"")</f>
        <v/>
      </c>
      <c r="AK124" s="6" t="str">
        <f>IF(OR(FZ124=$FZ$1,FZ124=$FZ$2,FZ124=$FZ$4,FZ124=$FZ$5,FZ124=$FZ$7),SS_5.2,"")</f>
        <v/>
      </c>
      <c r="AL124" s="6" t="str">
        <f>IF(OR(FZ124=$FZ$4,FY124&gt;0,ER124=$ER$8),SS_5.3,"")</f>
        <v/>
      </c>
      <c r="AM124" s="6" t="str">
        <f>IF(FP124&gt;0,SS_5.4,"")</f>
        <v/>
      </c>
      <c r="AN124" s="94" t="str">
        <f>IF(COUNTIF(X124:AM124,"&lt;1")=16,"5",IF(COUNTIF(X124:AI124,"&lt;1")=12,"4",IF(COUNTIF(X124:AC124,"&lt;1")=6,"3",IF(COUNTIF(X124:Z124,"&lt;1")=3,"2","1"))))</f>
        <v>1</v>
      </c>
      <c r="AO124" s="129">
        <f>IF(AN124="1",SUM(X124:Z124)+1,IF(AN124="2",SUM(AA124:AC124)+2,IF(AN124="3",SUM(AD124:AI124)+3,IF(AN124="4",SUM(AJ124:AM124)+4,5))))</f>
        <v>1.5</v>
      </c>
      <c r="AP124" s="5">
        <f>IF(OR(ES124&gt;0,ER124=$ER$1,EO124&gt;0,EP124&gt;0,EQ124&gt;0,EU124&gt;0,EV124&gt;0,FV124&gt;0,FD124&gt;0),CM2.1,"")</f>
        <v>0.25</v>
      </c>
      <c r="AQ124" s="6" t="str">
        <f>IF(OR(ES124&gt;0,ER124=$ER$1,ER124=$ER$5,ER124=$ER$3,ER124=$ER$8,ER124=$ER$9,FS124=$FS$3,FS124=$FS$4),CM2.2,"")</f>
        <v/>
      </c>
      <c r="AR124" s="6">
        <f>IF(OR(ES124&gt;0,ER124&gt;0,FV124&gt;0),CM2.3,"")</f>
        <v>0.25</v>
      </c>
      <c r="AS124" s="38" t="str">
        <f>IF(OR(ES124&gt;0,ER124=$ER$1,ER124=$ER$3,ER124=$ER$8,ER124=$ER$9,FT124&gt;0),CM2.4,"")</f>
        <v/>
      </c>
      <c r="AT124" s="6" t="str">
        <f>IF(OR(FS124&gt;0),CM3.1,"")</f>
        <v/>
      </c>
      <c r="AU124" s="6" t="str">
        <f>IF(ER124=$ER$9,CM3.2,"")</f>
        <v/>
      </c>
      <c r="AV124" s="6" t="str">
        <f>IF(OR(FS124=$FS$3,FS124=$FS$4),CM3.3,"")</f>
        <v/>
      </c>
      <c r="AW124" s="6" t="str">
        <f>IF(OR(FQ124=$FQ$1,FQ124=$FQ$4,FR124=$FR$1,FR124=$FR$4),CM3.4,"")</f>
        <v/>
      </c>
      <c r="AX124" s="38" t="str">
        <f>IF(OR(FZ124=$FZ$1,FZ124=$FZ$2,FT124=$FT$3,FT124=$FT$2),CM3.5,"")</f>
        <v/>
      </c>
      <c r="AY124" s="6" t="str">
        <f>IF(OR(FS124&gt;0),CM4.1,"")</f>
        <v/>
      </c>
      <c r="AZ124" s="6" t="str">
        <f>IF(OR(FV124=$FV$2),CM4.2,"")</f>
        <v/>
      </c>
      <c r="BA124" s="38" t="str">
        <f>IF(OR(FZ124&gt;0,FT124=$FT$3),CM4.3,"")</f>
        <v/>
      </c>
      <c r="BB124" s="6" t="str">
        <f>IF(OR(FT124=$FT$3,FV124=$FV$3),CM5.1,"")</f>
        <v/>
      </c>
      <c r="BC124" s="6" t="str">
        <f>IF(OR(AND(FX124&gt;0,FQ124=$FQ$4), AND(FX124&gt;0,FQ124=$FQ$1)),CM5.2,"")</f>
        <v/>
      </c>
      <c r="BD124" s="6" t="str">
        <f>IF(OR(FZ124&gt;0),CM5.3,"")</f>
        <v/>
      </c>
      <c r="BE124" s="38" t="str">
        <f>IF(FU124=$FU$2,CM5.4,"")</f>
        <v/>
      </c>
      <c r="BF124" s="94" t="str">
        <f>IF(COUNTIF(AP124:BE124,"&lt;1")=16,"5",IF(COUNTIF(AP124:BA124,"&lt;1")=12,"4",IF(COUNTIF(AP124:AX124,"&lt;1")=9,"3",IF(COUNTIF(AP124:AS124,"&lt;1")=4,"2","1"))))</f>
        <v>1</v>
      </c>
      <c r="BG124" s="129">
        <f>IF(BF124="1",SUM(AP124:AS124)+1,IF(BF124="2",SUM(AT124:AX124)+2,IF(BF124="3",SUM(AY124:BA124)+3,IF(BF124="4",SUM(BB124:BE124)+4,5))))</f>
        <v>1.5</v>
      </c>
      <c r="BH124" s="5">
        <f>IF(OR(ER124=$ER$1,ER124=$ER$6,ER124=$ER$7,ER124=$ER$9,ES124&gt;0,EX124&gt;0,FD124&gt;0,FZ124&gt;0,EW124&gt;0,EY124&gt;0,EZ124&gt;0,EV124&gt;0,EU124&gt;0,FE124&gt;0,FF124&gt;0,FG124&gt;0,FI124&gt;0),SRM2.1,"")</f>
        <v>0.4</v>
      </c>
      <c r="BI124" s="5">
        <f>IF(OR(FD124&gt;0,FZ124&gt;0,ER124=$ER$7,EW124&gt;0,EX124&gt;0,EY124&gt;0,EZ124&gt;0,FE124&gt;0,FF124&gt;0,FG124&gt;0,FI124&gt;0),SRM2.2,"")</f>
        <v>0.4</v>
      </c>
      <c r="BJ124" s="6" t="str">
        <f>IF(OR(FX124&gt;0,FZ124&gt;0),SRM2.3,"")</f>
        <v/>
      </c>
      <c r="BK124" s="6">
        <f>IF(OR(FF124&gt;0,FD124&gt;0,FE124&gt;0,FZ124&gt;0,FG124&gt;0,FI124&gt;0),SRM2.4,"")</f>
        <v>0.2</v>
      </c>
      <c r="BL124" s="39">
        <f>IF(OR(FD124&gt;0,FZ124&gt;0,ER124=$ER$7,FE124&gt;0,FF124&gt;0,FG124&gt;0,FI124&gt;0,FP124&gt;0),SRM3.1,"")</f>
        <v>0.4</v>
      </c>
      <c r="BM124" s="6">
        <f>IF(OR(FD124&gt;0,FZ124&gt;0,ER124=$ER$7,EW124=$EW$2,EW124=$EW$3,EW124=$EW$4,EX124&gt;0,EY124&gt;0,EZ124&gt;0,FE124&gt;0,FF124&gt;0,FG124&gt;0,FI124&gt;0),SRM3.2,"")</f>
        <v>0.5</v>
      </c>
      <c r="BN124" s="6" t="str">
        <f>IF(OR(FP124&gt;0,FZ124&gt;0),SRM3.3,"")</f>
        <v/>
      </c>
      <c r="BO124" s="40" t="str">
        <f>IF(OR(FZ124&gt;1),SRM4.1,"")</f>
        <v/>
      </c>
      <c r="BP124" s="6" t="str">
        <f>IF(OR(ER124=$ER$8,ER124=$ER$9,EV124&gt;0,FQ124&gt;0,FR124&gt;0),SRM4.2,"")</f>
        <v/>
      </c>
      <c r="BQ124" s="6" t="str">
        <f>IF(OR(FW124&gt;0),SRM4.3,"")</f>
        <v/>
      </c>
      <c r="BR124" s="40" t="str">
        <f>IF(OR(GD124&gt;0,GE124&gt;0),SRM5.1,"")</f>
        <v/>
      </c>
      <c r="BS124" s="6" t="str">
        <f>IF(OR(ER124=$ER$8,ER124=$ER$9,FZ124&gt;0),SRM5.2,"")</f>
        <v/>
      </c>
      <c r="BT124" s="6" t="str">
        <f>IF(OR(ER124=$ER$8,ER124=$ER$9,FY124&gt;0,FZ124&gt;0),SRM5.3,"")</f>
        <v/>
      </c>
      <c r="BU124" s="94" t="str">
        <f>IF(COUNTIF(BH124:BT124,"&lt;1")=13,"5",IF(COUNTIF(BH124:BQ124,"&lt;1")=10,"4",IF(COUNTIF(BH124:BN124,"&lt;1")=7,"3",IF(COUNTIF(BH124:BK124,"&lt;1")=4,"2","1"))))</f>
        <v>1</v>
      </c>
      <c r="BV124" s="129">
        <f>IF(BU124="1",SUM(BH124:BK124)+1,IF(BU124="2",SUM(BL124:BN124)+2,IF(BU124="3",SUM(BO124:BQ124)+3,IF(BU124="4",SUM(BR124:BT124)+4,5))))</f>
        <v>2</v>
      </c>
      <c r="BW124" s="41" t="str">
        <f>IF(OR(EY124=$EY$1,EY124=$EY$4,EY124=$EY$5,EY124=$EY$6,EY124=$EY$7,EZ124&gt;0,FF124=$FF$1,FF124=$FF$2,FF124=$FF$5,FF124=$FF$6,FG124=$FG$1,FG124=$FG$2,FG124=$FG$5,FG124=$FG$6),LHR2.1,"")</f>
        <v/>
      </c>
      <c r="BX124" s="6" t="str">
        <f>IF(OR(FB124=$FB$1,FB124=$FB$2,FB124=$FB$5,FB124=$FB$6,EZ124&gt;0),LHR2.2,"")</f>
        <v/>
      </c>
      <c r="BY124" s="6" t="str">
        <f>IF(OR(EY124=$EY$1,EY124=$EY$4,EY124=$EY$5,EY124=$EY$6,EY124=$EY$7,EZ124&gt;0,FF124=$FF$1,FF124=$FF$2,FF124=$FF$5,FF124=$FF$6,FG124=$FG$1,FG124=$FG$2,FG124=$FG$5,FG124=$FG$6),LHR2.3,"")</f>
        <v/>
      </c>
      <c r="BZ124" s="6" t="str">
        <f>IF(OR(EY124=$EY$1,EY124=$EY$4,EY124=$EY$5,EY124=$EY$6,EY124=$EY$7,EZ124&gt;0,FF124=$FF$1,FF124=$FF$2,FF124=$FF$5,FF124=$FF$6,FG124=$FG$1,FG124=$FG$2,FG124=$FG$5,FG124=$FG$6),LHR2.4,"")</f>
        <v/>
      </c>
      <c r="CA124" s="40" t="str">
        <f>IF(OR(EY124=$EY$1,EY124=$EY$5,EY124=$EY$6,EY124=$EY$7,EZ124&gt;0,FF124=$FF$1,FF124=$FF$2,FF124=$FF$5,FF124=$FF$6,FG124=$FG$1,FG124=$FG$2,FG124=$FG$5,FG124=$FG$6),LHR3.1,"")</f>
        <v/>
      </c>
      <c r="CB124" s="6" t="str">
        <f>IF(OR(FB124=$FB$1,FB124=$FB$5,EZ124&gt;0),LHR3.2,"")</f>
        <v/>
      </c>
      <c r="CC124" s="6" t="str">
        <f>IF(OR(FB124=$FB$1,FB124=$FB$2,FB124=$FB$5,FB124=$FB$6,EZ124&gt;0),LHR3.3,"")</f>
        <v/>
      </c>
      <c r="CD124" s="6" t="str">
        <f>IF(OR(EZ124&gt;0,GA124=$GA$1,FF124=$FF$5,FF124=$FF$6,FF124=$FF$1,FF124=$FF$2,GA124=$GA$2,GA124=$GA$3,GA124=$GA$4),LHR3.4,"")</f>
        <v/>
      </c>
      <c r="CE124" s="6" t="str">
        <f>IF(OR(EZ124&gt;0,GB124=$GB$1,FG124=$FG$5,FG124=$FG$6,FG124=$FG$1,FG124=$FG$2,GB124=$GB$2,GB124=$GB$3,GB124=$GB$4),LHR3.5,"")</f>
        <v/>
      </c>
      <c r="CF124" s="6" t="str">
        <f>IF(OR(EY124=$EY$1,EY124=$EY$4,EY124=$EY$5,EY124=$EY$6,EY124=$EY$7,EZ124&gt;0),LHR3.6,"")</f>
        <v/>
      </c>
      <c r="CG124" s="6" t="str">
        <f>IF(OR(EZ124&gt;0,FC124=$FC$1,FC124=$FC$2,FC124=$FC$3,FC124=$FC$4),LHR3.7,"")</f>
        <v/>
      </c>
      <c r="CH124" s="6" t="str">
        <f>IF(OR(GD124=$GD$1,GD124=$GD$3,EZ124&gt;0),LHR3.8,"")</f>
        <v/>
      </c>
      <c r="CI124" s="6" t="str">
        <f>IF(OR(EZ124&gt;0,FF124=$FF$2,FF124=$FF$6,FE124=$FE$2,FE124=$FE$6,FI124=$FI$2,FI124=$FI$6,FG124=$FG$2,FG124=$FG$6),LHR3.9,"")</f>
        <v/>
      </c>
      <c r="CJ124" s="6" t="str">
        <f>IF(OR(EZ124&gt;0,FA124&gt;0),LHR3.10,"")</f>
        <v/>
      </c>
      <c r="CK124" s="40" t="str">
        <f>IF(OR(EY124=$EY$1,EY124=$EY$6,EY124=$EY$7,EZ124&gt;0,FF124=$FF$1,FF124=$FF$2,FF124=$FF$5,FF124=$FF$6,FG124=$FG$1,FG124=$FG$2,FG124=$FG$5,FG124=$FG$6),LHR4.1,"")</f>
        <v/>
      </c>
      <c r="CL124" s="6" t="str">
        <f>IF(OR(FB124=$FB$1,FB124=$FB$5,EZ124&gt;0),LHR4.2,"")</f>
        <v/>
      </c>
      <c r="CM124" s="6" t="str">
        <f>IF(OR(EZ124&gt;0,GA124=$GA$2,GA124=$GA$4),LHR4.3,"")</f>
        <v/>
      </c>
      <c r="CN124" s="6" t="str">
        <f>IF(OR(EZ124&gt;0,GB124=$GB$2,GB124=$GB$4),LHR4.4,"")</f>
        <v/>
      </c>
      <c r="CO124" s="6" t="str">
        <f>IF(OR(EZ124&gt;0,FC124=$FC$1,FC124=$FC$3,FC124=$FC$4),LHR4.5,"")</f>
        <v/>
      </c>
      <c r="CP124" s="6" t="str">
        <f>IF(OR(GE124=$GE$1,GE124=$GE$2,GE124=$GE$4,GE124=$GE$5),LHR4.6,"")</f>
        <v/>
      </c>
      <c r="CQ124" s="6" t="str">
        <f>IF(OR(EZ124&gt;0,FF124=$FF$2,FF124=$FF$6,FE124=$FE$2,FE124=$FE$6,FI124=$FI$2,FI124=$FI$6,FG124=$FG$2,FG124=$FG$6),LHR4.7,"")</f>
        <v/>
      </c>
      <c r="CR124" s="6" t="str">
        <f>IF(OR(EZ124&gt;0,FG124=$FG$1,FG124=$FG$2,FG124=$FG$5,FG124=$FG$6),LHR4.8,"")</f>
        <v/>
      </c>
      <c r="CS124" s="6" t="str">
        <f>IF(OR(FE124=$FE$1,FE124=$FE$2,FE124=$FE$5,FE124=$FE$6),LHR4.9,"")</f>
        <v/>
      </c>
      <c r="CT124" s="6" t="str">
        <f>IF(OR(FM124=$FM$1,FM124=$FM$3,EZ124&gt;0),LHR4.10,"")</f>
        <v/>
      </c>
      <c r="CU124" s="6" t="str">
        <f>IF(OR(GF124=$GF$2,GF124=$GF$6),LHR4.11,"")</f>
        <v/>
      </c>
      <c r="CV124" s="6" t="str">
        <f>IF(OR(EO124=$EO$1,EO124=$EO$3),LHR4.12,"")</f>
        <v/>
      </c>
      <c r="CW124" s="40" t="str">
        <f>IF(OR(EY124=$EY$1,EY124=$EY$7,EZ124&gt;0,FF124=$FF$1,FF124=$FF$2,FF124=$FF$5,FF124=$FF$6,FG124=$FG$1,FG124=$FG$2,FG124=$FG$5,FG124=$FG$6),LHR5.1,"")</f>
        <v/>
      </c>
      <c r="CX124" s="6" t="str">
        <f>IF(AND(FZ124&gt;0,OR(EY124=$EY$1,EY124=$EY$4,EY124=$EY$5,EY124=$EY$6,EY124=$EY$7)),LHR5.2,"")</f>
        <v/>
      </c>
      <c r="CY124" s="6" t="str">
        <f>IF(OR(EZ124&gt;0,FC124=$FC$1,FC124=$FC$4),LHR5.3,"")</f>
        <v/>
      </c>
      <c r="CZ124" s="6" t="str">
        <f>IF(OR(GE124=$GE$1,GE124=$GE$3,GE124=$GE$4,GE124=$GE$6),LHR5.4,"")</f>
        <v/>
      </c>
      <c r="DA124" s="6" t="str">
        <f>IF(OR(EZ124&gt;0,FF124=$FF$2,FF124=$FF$6,FE124=$FE$2,FE124=$FE$6,FI124=$FI$2,FI124=$FI$6,FG124=$FG$2,FG124=$FG$6),LHR5.5,"")</f>
        <v/>
      </c>
      <c r="DB124" s="6" t="str">
        <f>IF(OR(FG124=$FG$2,FG124=$FG$6),LHR5.6,"")</f>
        <v/>
      </c>
      <c r="DC124" s="6" t="str">
        <f>IF(OR(FI124=$FI$1,FI124=$FI$2,FI124=$FI$5,FI124=$FI$6,FY124&gt;0),LHR5.7,"")</f>
        <v/>
      </c>
      <c r="DD124" s="6" t="str">
        <f>IF(OR(GC124=$GC$1,GC124=$GC$2),LHR5.8,"")</f>
        <v/>
      </c>
      <c r="DE124" s="38">
        <f>IF(OR(GF124="",GF124=$GF$3,GF124=$GF$4,GF124=$GF$7,GF124=$GF$8),LHR5.9,"")</f>
        <v>0.05</v>
      </c>
      <c r="DF124" s="7" t="str">
        <f>IF(E124&lt;2009,"N/A",IF(COUNTIF(BW124:DE124,"&lt;1")=35,"5",IF(COUNTIF(BW124:CV124,"&lt;1")=26,"4",IF(COUNTIF(BW124:CJ124,"&lt;1")=14,"3",IF(COUNTIF(BW124:BZ124,"&lt;1")=4,"2","1")))))</f>
        <v>1</v>
      </c>
      <c r="DG124" s="129">
        <f>IF(DF124="N/A","N/A",IF(DF124="1",SUM(BW124:BZ124)+1,IF(DF124="2",SUM(CA124:CJ124)+2,IF(DF124="3",SUM(CK124:CV124)+3,IF(DF124="4",SUM(CW124:DE124)+4,5)))))</f>
        <v>1</v>
      </c>
      <c r="DH124" s="41" t="str">
        <f>IF(OR(EY124=$EY$1,EY124=$EY$8,EZ124&gt;0,FF124=$FF$1,FF124=$FF$2,FF124=$FF$7,FF124=$FF$8,FG124=$FG$1,FG124=$FG$2,FG124=$FG$7,FG124=$FG$8),ES2.1,"")</f>
        <v/>
      </c>
      <c r="DI124" s="6" t="str">
        <f>IF(OR(FB124=$FB$1,FB124=$FB$2,FB124=$FB$7,FB124=$FB$8,EZ124&gt;0),ES2.2,"")</f>
        <v/>
      </c>
      <c r="DJ124" s="6" t="str">
        <f>IF(OR(EY124=$EY$1,EY124=$EY$8,EZ124&gt;0,FF124=$FF$1,FF124=$FF$2,FF124=$FF$7,FF124=$FF$8,FG124=$FG$1,FG124=$FG$2,FG124=$FG$7,FG124=$FG$8),ES2.3,"")</f>
        <v/>
      </c>
      <c r="DK124" s="6" t="str">
        <f>IF(OR(EY124=$EY$1,EY124=$EY$8,EZ124&gt;0,FF124=$FF$1,FF124=$FF$2,FF124=$FF$7,FF124=$FF$8,FG124=$FG$1,FG124=$FG$2,FG124=$FG$7,FG124=$FG$8),ES2.4,"")</f>
        <v/>
      </c>
      <c r="DL124" s="40" t="str">
        <f>IF(OR(FB124=$FB$1,FB124=$FB$7,EZ124&gt;0),ES3.1,"")</f>
        <v/>
      </c>
      <c r="DM124" s="6" t="str">
        <f>IF(OR(FB124=$FB$1,FB124=$FB$2,FB124=$FB$7,FB124=$FB$8,EZ124&gt;0),ES3.2,"")</f>
        <v/>
      </c>
      <c r="DN124" s="6" t="str">
        <f>IF(OR(EZ124&gt;0,FF124=$FF$1,FF124=$FF$2,FF124=$FF$7,FF124=$FF$8,GA124=$GA$1,GA124=$GA$2,GA124=$GA$5,GA124=$GA$6),ES3.3,"")</f>
        <v/>
      </c>
      <c r="DO124" s="6" t="str">
        <f>IF(OR(EZ124&gt;0,FG124=$FG$1,FG124=$FG$2,FG124=$FG$7,FG124=$FG$8,GB124=$GB$1,GB124=$GB$2,GB124=$GB$5,GB124=$GB$6),ES3.4,"")</f>
        <v/>
      </c>
      <c r="DP124" s="6" t="str">
        <f>IF(OR(EY124=$EY$1,EY124=$EY$8,EZ124&gt;0),ES3.5,"")</f>
        <v/>
      </c>
      <c r="DQ124" s="6" t="str">
        <f>IF(OR(EZ124&gt;0,FC124=$FC$1,FC124=$FC$5),ES3.6,"")</f>
        <v/>
      </c>
      <c r="DR124" s="6" t="str">
        <f>IF(OR(GD124=$GD$1,GD124=$GD$4,EZ124&gt;0),ES3.7,"")</f>
        <v/>
      </c>
      <c r="DS124" s="6" t="str">
        <f>IF(OR(EZ124&gt;0,FF124=$FF$2,FF124=$FF$8,FE124=$FE$2,FE124=$FE$8,FI124=$FI$2,FI124=$FI$8,FG124=$FG$2,FG124=$FG$8),ES3.8,"")</f>
        <v/>
      </c>
      <c r="DT124" s="6" t="str">
        <f>IF(OR(EZ124&gt;0),ES3.9,"")</f>
        <v/>
      </c>
      <c r="DU124" s="40" t="str">
        <f>IF(OR(FB124=$FB$1,FB124=$FB$7,EZ124&gt;0),ES4.1,"")</f>
        <v/>
      </c>
      <c r="DV124" s="6" t="str">
        <f>IF(OR(EZ124&gt;0,GA124=$GA$2,GA124=$GA$6),ES4.2,"")</f>
        <v/>
      </c>
      <c r="DW124" s="6" t="str">
        <f>IF(OR(EZ124&gt;0,GB124=$GB$2,GB124=$GB$6),ES4.3,"")</f>
        <v/>
      </c>
      <c r="DX124" s="6" t="str">
        <f>IF(OR(GE124=$GE$1,GE124=$GE$2,GE124=$GE$7,GE124=$GE$8),ES4.4,"")</f>
        <v/>
      </c>
      <c r="DY124" s="6" t="str">
        <f>IF(OR(EZ124&gt;0,FF124=$FF$2,FF124=$FF$8,FE124=$FE$2,FE124=$FE$8,FI124=$FI$2,FI124=$FI$8,FG124=$FG$2,FG124=$FG$8),ES4.5,"")</f>
        <v/>
      </c>
      <c r="DZ124" s="6" t="str">
        <f>IF(OR(EZ124&gt;0,FG124=$FG$1,FG124=$FG$2,FG124=$FG$7,FG124=$FG$8),ES4.6,"")</f>
        <v/>
      </c>
      <c r="EA124" s="6" t="str">
        <f>IF(OR(FE124=$FE$1,FE124=$FE$2,FE124=$FE$7,FE124=$FE$8),ES4.7,"")</f>
        <v/>
      </c>
      <c r="EB124" s="6" t="str">
        <f>IF(OR(FM124=$FM$1,FM124=$FM$4,EZ124&gt;0),ES4.8,"")</f>
        <v/>
      </c>
      <c r="EC124" s="6" t="str">
        <f>IF(OR(GF124=$GF$2,GF124=$GF$8),ES4.9,"")</f>
        <v/>
      </c>
      <c r="ED124" s="6" t="str">
        <f>IF(OR(EO124=$EO$1,EO124=$EO$3),ES4.10,"")</f>
        <v/>
      </c>
      <c r="EE124" s="40" t="str">
        <f>IF(OR(AND(FZ124&gt;0,EY124=$EY$1), AND(FZ124&gt;0,EY124=$EY$8)),ES5.1,"")</f>
        <v/>
      </c>
      <c r="EF124" s="6" t="str">
        <f>IF(OR(GE124=$GE$1,GE124=$GE$3,GE124=$GE$7,GE124=$GE$9),ES5.2,"")</f>
        <v/>
      </c>
      <c r="EG124" s="6" t="str">
        <f>IF(OR(EZ124&gt;0,FF124=$FF$2,FF124=$FF$8,FE124=$FE$2,FE124=$FE$8,FI124=$FI$2,FI124=$FI$8,FG124=$FG$2,FG124=$FG$8),ES5.3,"")</f>
        <v/>
      </c>
      <c r="EH124" s="6" t="str">
        <f>IF(OR(FG124=$FG$2,FG124=$FG$8),ES5.4,"")</f>
        <v/>
      </c>
      <c r="EI124" s="6" t="str">
        <f>IF(OR(FI124=$FI$1,FI124=$FI$2,FI124=$FI$7,FI124=$FI$8,FY124&gt;0),ES5.5,"")</f>
        <v/>
      </c>
      <c r="EJ124" s="6" t="str">
        <f>IF(OR(GC124=$GC$1,GC124=$GC$3),ES5.6,"")</f>
        <v/>
      </c>
      <c r="EK124" s="38">
        <f>IF(OR(GF124="",GF124=$GF$3,GF124=$GF$4,GF124=$GF$5,GF124=$GF$6),ES5.7,"")</f>
        <v>0.1</v>
      </c>
      <c r="EL124" s="104" t="str">
        <f>IF(E124&lt;2010,"N/A",IF(COUNTIF(DH124:EK124,"&lt;1")=30,"5",IF(COUNTIF(DH124:ED124,"&lt;1")=23,"4",IF(COUNTIF(DH124:DT124,"&lt;1")=13,"3",IF(COUNTIF(DH124:DK124,"&lt;1")=4,"2","1")))))</f>
        <v>1</v>
      </c>
      <c r="EM124" s="129">
        <f>IF(EL124="N/A","N/A",IF(EL124="1",SUM(DH124:DK124)+1,IF(EL124="2",SUM(DL124:DT124)+2,IF(EL124="3",SUM(DU124:ED124)+3,IF(EL124="4",SUM(EE124:EK124)+4,5)))))</f>
        <v>1</v>
      </c>
      <c r="EN124" s="1"/>
      <c r="EO124" s="43"/>
      <c r="EP124" s="1"/>
      <c r="EQ124" s="1"/>
      <c r="ER124" s="43" t="s">
        <v>160</v>
      </c>
      <c r="ES124" s="1"/>
      <c r="ET124" s="1"/>
      <c r="EV124" s="44"/>
      <c r="FC124" s="44"/>
      <c r="FD124" s="42" t="s">
        <v>17</v>
      </c>
      <c r="FE124" s="1"/>
      <c r="FI124" s="44"/>
      <c r="FK124" s="1"/>
      <c r="FL124" s="1"/>
      <c r="FM124" s="1"/>
      <c r="FN124" s="1"/>
      <c r="FO124" s="1"/>
      <c r="FT124" s="1"/>
      <c r="FU124" s="1"/>
      <c r="FX124" s="44"/>
      <c r="FY124" s="1"/>
      <c r="FZ124" s="44"/>
      <c r="GA124" s="43"/>
      <c r="GB124" s="1"/>
      <c r="GC124" s="44"/>
      <c r="GF124" s="45"/>
      <c r="GG124" s="74"/>
      <c r="GH124" s="42">
        <f>COUNTIF(EO124:GF124,"*")</f>
        <v>2</v>
      </c>
    </row>
    <row r="125" spans="1:190" s="42" customFormat="1" x14ac:dyDescent="0.25">
      <c r="A125" s="42" t="str">
        <f>VLOOKUP(C125,Sheet1!$A$1:$B$65,2,)</f>
        <v>HS</v>
      </c>
      <c r="B125" s="81" t="s">
        <v>509</v>
      </c>
      <c r="C125" s="80" t="s">
        <v>246</v>
      </c>
      <c r="D125" s="80"/>
      <c r="E125" s="79">
        <v>2013</v>
      </c>
      <c r="F125" s="5" t="str">
        <f>IF(OR(ER125=$ER$1,ER125=$ER$2,ER125=$ER$3,ER125=$ER$6,ER125=$ER$7,ES125&gt;0,EW125&gt;0,EY125&gt;0,EU125&gt;0,EZ125&gt;0,FD125&gt;0,FF125&gt;0,FG125&gt;0,FI125&gt;0,FE125&gt;0),SM_2.1,"")</f>
        <v/>
      </c>
      <c r="G125" s="5" t="str">
        <f>IF(OR(EO125=$EO$4,EQ125&gt;0,ER125=$ER$1, ER125=$ER$2,ER125=$ER$3,ER125=$ER$4,ES125&gt;0,EV125&gt;0,EZ125&gt;0,FD125&gt;0,FF125&gt;0,FG125&gt;0,FI125&gt;0,FE125&gt;0),SM_2.2,"")</f>
        <v/>
      </c>
      <c r="H125" s="6" t="str">
        <f>IF(OR(EO125&gt;0,EP125&gt;0,EQ125&gt;0,ER125=$ER$1,ER125=$ER$2,ER125=$ER$3,ER125=$ER$4,ER125=$ER$6,ER125=$ER$7,ES125&gt;0,ET125&gt;0,EV125&gt;0,EZ125&gt;0,FD125&gt;0,FF125&gt;0,FG125&gt;0,FI125&gt;0,FE125&gt;0),SM_2.3,"")</f>
        <v/>
      </c>
      <c r="I125" s="38" t="str">
        <f>IF(OR(ER125=$ER$1,ER125=$ER$2,ER125=$ER$3,ER125=$ER$6,ER125=$ER$7,ES125&gt;0,EW125=$EW$2,EW125=$EW$3,EW125=$EW$4,EY125&gt;0,EU125&gt;0,EZ125&gt;0,FD125&gt;0,FF125&gt;0,FG125&gt;0,FI125&gt;0,FE125&gt;0),SM_2.4,"")</f>
        <v/>
      </c>
      <c r="J125" s="6" t="str">
        <f>IF(OR(ER125=$ER$3,EW125=$EW$2,EW125=$EW$3,EW125=$EW$4,EY125&gt;0,EU125&gt;0,EZ125&gt;0,FD125&gt;0,FF125&gt;0,FG125&gt;0,FI125&gt;0,FE125&gt;0),SM_3.1,"")</f>
        <v/>
      </c>
      <c r="K125" s="6" t="str">
        <f>IF(OR(EZ125&gt;0,FD125&gt;0,FF125&gt;0,FG125&gt;0,FI125&gt;0,FE125&gt;0),SM_3.2,"")</f>
        <v/>
      </c>
      <c r="L125" s="38" t="str">
        <f>IF(OR(ER125=$ER$1,ER125=$ER$3,ER125=$ER$6,ER125=$ER$7,EV125&gt;0,EW125=$EW$2,EW125=$EW$3,EW125=$EW$4,EY125&gt;0,EU125&gt;0,EZ125&gt;0,FD125&gt;0,FF125&gt;0,FG125&gt;0,FI125&gt;0,FE125&gt;0),SM_3.3,"")</f>
        <v/>
      </c>
      <c r="M125" s="6" t="str">
        <f>IF(OR(ES125&gt;0,EU125&gt;1),SM_4.1,"")</f>
        <v/>
      </c>
      <c r="N125" s="6" t="str">
        <f>IF(OR(EZ125&gt;0,FD125=$FD$2,FF125=$FF$2,FF125=$FF$4,FF125=$FF$6,FF125=$FF$8,FG125&gt;0,FI125&gt;0,FE125&gt;0),SM_4.2,"")</f>
        <v/>
      </c>
      <c r="O125" s="6" t="str">
        <f>IF(OR(EZ125&gt;0,FD125=$FD$2,FE125=$FE$2,FE125=$FE$4,FE125=$FE$6,FE125=$FE$8,FF125=$FF$2,FF125=$FF$4,FF125=$FF$6,FF125=$FF$8,FG125=$FG$2,FG125=$FG$4,FG125=$FG$6,FG125=$FG$8,FI125=$FI$2,FI125=$FI$4,FI125=$FI$6,FI125=$FI$8),SM_4.3,"")</f>
        <v/>
      </c>
      <c r="P125" s="6" t="str">
        <f>IF(OR(FD125&gt;0,FI125&gt;0),SM_4.4,"")</f>
        <v/>
      </c>
      <c r="Q125" s="38" t="str">
        <f>IF(OR(FQ125=$FQ$2,FQ125=$FQ$1),SM_4.5,"")</f>
        <v/>
      </c>
      <c r="R125" s="6" t="str">
        <f>IF(OR(ET125&gt;0),SM_5.1,"")</f>
        <v/>
      </c>
      <c r="S125" s="6" t="str">
        <f>IF(OR(FB125&gt;0),SM_5.2,"")</f>
        <v/>
      </c>
      <c r="T125" s="6" t="str">
        <f>IF(OR(FR125=$FR$1,FR125=$FR$2),SM_5.3,"")</f>
        <v/>
      </c>
      <c r="U125" s="38" t="str">
        <f>IF(OR(FY125&gt;0),SM_5.4,"")</f>
        <v/>
      </c>
      <c r="V125" s="94" t="str">
        <f>IF(COUNTIF(F125:U125,"&lt;1")=16,"5",IF(COUNTIF(F125:Q125,"&lt;1")=12,"4",IF(COUNTIF(F125:L125,"&lt;1")=7,"3",IF(COUNTIF(F125:I125,"&lt;1")=4,"2","1"))))</f>
        <v>1</v>
      </c>
      <c r="W125" s="129">
        <f>IF(V125="1",SUM(F125:I125)+1,IF(V125="2",SUM(J125:L125)+2,IF(V125="3",SUM(M125:Q125)+3,IF(V125="4",SUM(R125:U125)+4,5))))</f>
        <v>1</v>
      </c>
      <c r="X125" s="5" t="str">
        <f>IF(OR(EO125&gt;0,EP125&gt;0,EQ125&gt;0,ER125=$ER$1,ER125=$ER$2,ER125=$ER$3,ER125=$ER$4,ER125=$ER$6,ER125=$ER$7,ER125=$ER$8,ES125&gt;0,ET125&gt;0,EV125&gt;0,EZ125&gt;0,FD125&gt;0,FF125&gt;0,FG125&gt;0,FI125&gt;0,FE125&gt;0),SS_2.1,"")</f>
        <v/>
      </c>
      <c r="Y125" s="5" t="str">
        <f>IF(OR(EO125=$EO$1,ER125=$ER$1,ER125=$ER$6,ER125=$ER$7,ER125=$ER$8,FJ125&gt;0),SS_2.2,"")</f>
        <v/>
      </c>
      <c r="Z125" s="38" t="str">
        <f>IF(OR(FJ125&gt;0,FO125&gt;0),SS_2.3,"")</f>
        <v/>
      </c>
      <c r="AA125" s="5" t="str">
        <f>IF(OR(FN125&gt;0,FJ125=$FJ$2,FJ125=$FJ$3),SS_3.1,"")</f>
        <v/>
      </c>
      <c r="AB125" s="6" t="str">
        <f>IF(OR(FK125&gt;0),SS_3.2,"")</f>
        <v/>
      </c>
      <c r="AC125" s="38" t="str">
        <f>IF(OR(ES125&gt;0,ER125=$ER$1,ER125=$ER$4,ER125=$ER$8,FL125&gt;0),SS_3.3,"")</f>
        <v/>
      </c>
      <c r="AD125" s="6" t="str">
        <f>IF(AND(FK125&gt;0,FJ125=$FJ$2,FJ125=$FJ$3),SS_4.1,"")</f>
        <v/>
      </c>
      <c r="AE125" s="6" t="str">
        <f>IF(OR(FJ125=$FJ$2,FJ125=$FJ$3,EZ125&gt;0,FN125&gt;0),SS_4.2,"")</f>
        <v/>
      </c>
      <c r="AF125" s="6" t="str">
        <f>IF(OR(EU125&gt;0,EW125=$EW$2,EW125=$EW$3,EW125=$EW$4,EY125&gt;0,EZ125&gt;0),SS_4.3,"")</f>
        <v/>
      </c>
      <c r="AG125" s="6" t="str">
        <f>IF(OR(FJ125=$FJ$3,FQ125&gt;0,EZ125&gt;0),SS_4.4,"")</f>
        <v/>
      </c>
      <c r="AH125" s="6" t="str">
        <f>IF(OR(FE125&gt;0,FF125&gt;0,FG125&gt;0,FD125&gt;0,EZ125&gt;0,FI125&gt;0),SS_4.5,"")</f>
        <v/>
      </c>
      <c r="AI125" s="38" t="str">
        <f>IF(OR(EV125&gt;0,FZ125&gt;0,FH125&gt;0,FD125&gt;0,FI125&gt;0),SS_4.6,"")</f>
        <v/>
      </c>
      <c r="AJ125" s="5" t="str">
        <f>IF(OR(FK125=$FK$3,FZ125=$FZ$1),SS_5.1,"")</f>
        <v/>
      </c>
      <c r="AK125" s="6" t="str">
        <f>IF(OR(FZ125=$FZ$1,FZ125=$FZ$2,FZ125=$FZ$4,FZ125=$FZ$5,FZ125=$FZ$7),SS_5.2,"")</f>
        <v/>
      </c>
      <c r="AL125" s="6" t="str">
        <f>IF(OR(FZ125=$FZ$4,FY125&gt;0,ER125=$ER$8),SS_5.3,"")</f>
        <v/>
      </c>
      <c r="AM125" s="6" t="str">
        <f>IF(FP125&gt;0,SS_5.4,"")</f>
        <v/>
      </c>
      <c r="AN125" s="94" t="str">
        <f>IF(COUNTIF(X125:AM125,"&lt;1")=16,"5",IF(COUNTIF(X125:AI125,"&lt;1")=12,"4",IF(COUNTIF(X125:AC125,"&lt;1")=6,"3",IF(COUNTIF(X125:Z125,"&lt;1")=3,"2","1"))))</f>
        <v>1</v>
      </c>
      <c r="AO125" s="129">
        <f>IF(AN125="1",SUM(X125:Z125)+1,IF(AN125="2",SUM(AA125:AC125)+2,IF(AN125="3",SUM(AD125:AI125)+3,IF(AN125="4",SUM(AJ125:AM125)+4,5))))</f>
        <v>1</v>
      </c>
      <c r="AP125" s="5" t="str">
        <f>IF(OR(ES125&gt;0,ER125=$ER$1,EO125&gt;0,EP125&gt;0,EQ125&gt;0,EU125&gt;0,EV125&gt;0,FV125&gt;0,FD125&gt;0),CM2.1,"")</f>
        <v/>
      </c>
      <c r="AQ125" s="6" t="str">
        <f>IF(OR(ES125&gt;0,ER125=$ER$1,ER125=$ER$5,ER125=$ER$3,ER125=$ER$8,ER125=$ER$9,FS125=$FS$3,FS125=$FS$4),CM2.2,"")</f>
        <v/>
      </c>
      <c r="AR125" s="6" t="str">
        <f>IF(OR(ES125&gt;0,ER125&gt;0,FV125&gt;0),CM2.3,"")</f>
        <v/>
      </c>
      <c r="AS125" s="38" t="str">
        <f>IF(OR(ES125&gt;0,ER125=$ER$1,ER125=$ER$3,ER125=$ER$8,ER125=$ER$9,FT125&gt;0),CM2.4,"")</f>
        <v/>
      </c>
      <c r="AT125" s="6" t="str">
        <f>IF(OR(FS125&gt;0),CM3.1,"")</f>
        <v/>
      </c>
      <c r="AU125" s="6" t="str">
        <f>IF(ER125=$ER$9,CM3.2,"")</f>
        <v/>
      </c>
      <c r="AV125" s="6" t="str">
        <f>IF(OR(FS125=$FS$3,FS125=$FS$4),CM3.3,"")</f>
        <v/>
      </c>
      <c r="AW125" s="6" t="str">
        <f>IF(OR(FQ125=$FQ$1,FQ125=$FQ$4,FR125=$FR$1,FR125=$FR$4),CM3.4,"")</f>
        <v/>
      </c>
      <c r="AX125" s="38" t="str">
        <f>IF(OR(FZ125=$FZ$1,FZ125=$FZ$2,FT125=$FT$3,FT125=$FT$2),CM3.5,"")</f>
        <v/>
      </c>
      <c r="AY125" s="6" t="str">
        <f>IF(OR(FS125&gt;0),CM4.1,"")</f>
        <v/>
      </c>
      <c r="AZ125" s="6" t="str">
        <f>IF(OR(FV125=$FV$2),CM4.2,"")</f>
        <v/>
      </c>
      <c r="BA125" s="38" t="str">
        <f>IF(OR(FZ125&gt;0,FT125=$FT$3),CM4.3,"")</f>
        <v/>
      </c>
      <c r="BB125" s="6" t="str">
        <f>IF(OR(FT125=$FT$3,FV125=$FV$3),CM5.1,"")</f>
        <v/>
      </c>
      <c r="BC125" s="6" t="str">
        <f>IF(OR(AND(FX125&gt;0,FQ125=$FQ$4), AND(FX125&gt;0,FQ125=$FQ$1)),CM5.2,"")</f>
        <v/>
      </c>
      <c r="BD125" s="6" t="str">
        <f>IF(OR(FZ125&gt;0),CM5.3,"")</f>
        <v/>
      </c>
      <c r="BE125" s="38" t="str">
        <f>IF(FU125=$FU$2,CM5.4,"")</f>
        <v/>
      </c>
      <c r="BF125" s="94" t="str">
        <f>IF(COUNTIF(AP125:BE125,"&lt;1")=16,"5",IF(COUNTIF(AP125:BA125,"&lt;1")=12,"4",IF(COUNTIF(AP125:AX125,"&lt;1")=9,"3",IF(COUNTIF(AP125:AS125,"&lt;1")=4,"2","1"))))</f>
        <v>1</v>
      </c>
      <c r="BG125" s="129">
        <f>IF(BF125="1",SUM(AP125:AS125)+1,IF(BF125="2",SUM(AT125:AX125)+2,IF(BF125="3",SUM(AY125:BA125)+3,IF(BF125="4",SUM(BB125:BE125)+4,5))))</f>
        <v>1</v>
      </c>
      <c r="BH125" s="5" t="str">
        <f>IF(OR(ER125=$ER$1,ER125=$ER$6,ER125=$ER$7,ER125=$ER$9,ES125&gt;0,EX125&gt;0,FD125&gt;0,FZ125&gt;0,EW125&gt;0,EY125&gt;0,EZ125&gt;0,EV125&gt;0,EU125&gt;0,FE125&gt;0,FF125&gt;0,FG125&gt;0,FI125&gt;0),SRM2.1,"")</f>
        <v/>
      </c>
      <c r="BI125" s="5" t="str">
        <f>IF(OR(FD125&gt;0,FZ125&gt;0,ER125=$ER$7,EW125&gt;0,EX125&gt;0,EY125&gt;0,EZ125&gt;0,FE125&gt;0,FF125&gt;0,FG125&gt;0,FI125&gt;0),SRM2.2,"")</f>
        <v/>
      </c>
      <c r="BJ125" s="6" t="str">
        <f>IF(OR(FX125&gt;0,FZ125&gt;0),SRM2.3,"")</f>
        <v/>
      </c>
      <c r="BK125" s="6" t="str">
        <f>IF(OR(FF125&gt;0,FD125&gt;0,FE125&gt;0,FZ125&gt;0,FG125&gt;0,FI125&gt;0),SRM2.4,"")</f>
        <v/>
      </c>
      <c r="BL125" s="39" t="str">
        <f>IF(OR(FD125&gt;0,FZ125&gt;0,ER125=$ER$7,FE125&gt;0,FF125&gt;0,FG125&gt;0,FI125&gt;0,FP125&gt;0),SRM3.1,"")</f>
        <v/>
      </c>
      <c r="BM125" s="6" t="str">
        <f>IF(OR(FD125&gt;0,FZ125&gt;0,ER125=$ER$7,EW125=$EW$2,EW125=$EW$3,EW125=$EW$4,EX125&gt;0,EY125&gt;0,EZ125&gt;0,FE125&gt;0,FF125&gt;0,FG125&gt;0,FI125&gt;0),SRM3.2,"")</f>
        <v/>
      </c>
      <c r="BN125" s="6" t="str">
        <f>IF(OR(FP125&gt;0,FZ125&gt;0),SRM3.3,"")</f>
        <v/>
      </c>
      <c r="BO125" s="40" t="str">
        <f>IF(OR(FZ125&gt;1),SRM4.1,"")</f>
        <v/>
      </c>
      <c r="BP125" s="6" t="str">
        <f>IF(OR(ER125=$ER$8,ER125=$ER$9,EV125&gt;0,FQ125&gt;0,FR125&gt;0),SRM4.2,"")</f>
        <v/>
      </c>
      <c r="BQ125" s="6" t="str">
        <f>IF(OR(FW125&gt;0),SRM4.3,"")</f>
        <v/>
      </c>
      <c r="BR125" s="40" t="str">
        <f>IF(OR(GD125&gt;0,GE125&gt;0),SRM5.1,"")</f>
        <v/>
      </c>
      <c r="BS125" s="6" t="str">
        <f>IF(OR(ER125=$ER$8,ER125=$ER$9,FZ125&gt;0),SRM5.2,"")</f>
        <v/>
      </c>
      <c r="BT125" s="6" t="str">
        <f>IF(OR(ER125=$ER$8,ER125=$ER$9,FY125&gt;0,FZ125&gt;0),SRM5.3,"")</f>
        <v/>
      </c>
      <c r="BU125" s="94" t="str">
        <f>IF(COUNTIF(BH125:BT125,"&lt;1")=13,"5",IF(COUNTIF(BH125:BQ125,"&lt;1")=10,"4",IF(COUNTIF(BH125:BN125,"&lt;1")=7,"3",IF(COUNTIF(BH125:BK125,"&lt;1")=4,"2","1"))))</f>
        <v>1</v>
      </c>
      <c r="BV125" s="129">
        <f>IF(BU125="1",SUM(BH125:BK125)+1,IF(BU125="2",SUM(BL125:BN125)+2,IF(BU125="3",SUM(BO125:BQ125)+3,IF(BU125="4",SUM(BR125:BT125)+4,5))))</f>
        <v>1</v>
      </c>
      <c r="BW125" s="41" t="str">
        <f>IF(OR(EY125=$EY$1,EY125=$EY$4,EY125=$EY$5,EY125=$EY$6,EY125=$EY$7,EZ125&gt;0,FF125=$FF$1,FF125=$FF$2,FF125=$FF$5,FF125=$FF$6,FG125=$FG$1,FG125=$FG$2,FG125=$FG$5,FG125=$FG$6),LHR2.1,"")</f>
        <v/>
      </c>
      <c r="BX125" s="6" t="str">
        <f>IF(OR(FB125=$FB$1,FB125=$FB$2,FB125=$FB$5,FB125=$FB$6,EZ125&gt;0),LHR2.2,"")</f>
        <v/>
      </c>
      <c r="BY125" s="6" t="str">
        <f>IF(OR(EY125=$EY$1,EY125=$EY$4,EY125=$EY$5,EY125=$EY$6,EY125=$EY$7,EZ125&gt;0,FF125=$FF$1,FF125=$FF$2,FF125=$FF$5,FF125=$FF$6,FG125=$FG$1,FG125=$FG$2,FG125=$FG$5,FG125=$FG$6),LHR2.3,"")</f>
        <v/>
      </c>
      <c r="BZ125" s="6" t="str">
        <f>IF(OR(EY125=$EY$1,EY125=$EY$4,EY125=$EY$5,EY125=$EY$6,EY125=$EY$7,EZ125&gt;0,FF125=$FF$1,FF125=$FF$2,FF125=$FF$5,FF125=$FF$6,FG125=$FG$1,FG125=$FG$2,FG125=$FG$5,FG125=$FG$6),LHR2.4,"")</f>
        <v/>
      </c>
      <c r="CA125" s="40" t="str">
        <f>IF(OR(EY125=$EY$1,EY125=$EY$5,EY125=$EY$6,EY125=$EY$7,EZ125&gt;0,FF125=$FF$1,FF125=$FF$2,FF125=$FF$5,FF125=$FF$6,FG125=$FG$1,FG125=$FG$2,FG125=$FG$5,FG125=$FG$6),LHR3.1,"")</f>
        <v/>
      </c>
      <c r="CB125" s="6" t="str">
        <f>IF(OR(FB125=$FB$1,FB125=$FB$5,EZ125&gt;0),LHR3.2,"")</f>
        <v/>
      </c>
      <c r="CC125" s="6" t="str">
        <f>IF(OR(FB125=$FB$1,FB125=$FB$2,FB125=$FB$5,FB125=$FB$6,EZ125&gt;0),LHR3.3,"")</f>
        <v/>
      </c>
      <c r="CD125" s="6" t="str">
        <f>IF(OR(EZ125&gt;0,GA125=$GA$1,FF125=$FF$5,FF125=$FF$6,FF125=$FF$1,FF125=$FF$2,GA125=$GA$2,GA125=$GA$3,GA125=$GA$4),LHR3.4,"")</f>
        <v/>
      </c>
      <c r="CE125" s="6" t="str">
        <f>IF(OR(EZ125&gt;0,GB125=$GB$1,FG125=$FG$5,FG125=$FG$6,FG125=$FG$1,FG125=$FG$2,GB125=$GB$2,GB125=$GB$3,GB125=$GB$4),LHR3.5,"")</f>
        <v/>
      </c>
      <c r="CF125" s="6" t="str">
        <f>IF(OR(EY125=$EY$1,EY125=$EY$4,EY125=$EY$5,EY125=$EY$6,EY125=$EY$7,EZ125&gt;0),LHR3.6,"")</f>
        <v/>
      </c>
      <c r="CG125" s="6" t="str">
        <f>IF(OR(EZ125&gt;0,FC125=$FC$1,FC125=$FC$2,FC125=$FC$3,FC125=$FC$4),LHR3.7,"")</f>
        <v/>
      </c>
      <c r="CH125" s="6" t="str">
        <f>IF(OR(GD125=$GD$1,GD125=$GD$3,EZ125&gt;0),LHR3.8,"")</f>
        <v/>
      </c>
      <c r="CI125" s="6" t="str">
        <f>IF(OR(EZ125&gt;0,FF125=$FF$2,FF125=$FF$6,FE125=$FE$2,FE125=$FE$6,FI125=$FI$2,FI125=$FI$6,FG125=$FG$2,FG125=$FG$6),LHR3.9,"")</f>
        <v/>
      </c>
      <c r="CJ125" s="6" t="str">
        <f>IF(OR(EZ125&gt;0,FA125&gt;0),LHR3.10,"")</f>
        <v/>
      </c>
      <c r="CK125" s="40" t="str">
        <f>IF(OR(EY125=$EY$1,EY125=$EY$6,EY125=$EY$7,EZ125&gt;0,FF125=$FF$1,FF125=$FF$2,FF125=$FF$5,FF125=$FF$6,FG125=$FG$1,FG125=$FG$2,FG125=$FG$5,FG125=$FG$6),LHR4.1,"")</f>
        <v/>
      </c>
      <c r="CL125" s="6" t="str">
        <f>IF(OR(FB125=$FB$1,FB125=$FB$5,EZ125&gt;0),LHR4.2,"")</f>
        <v/>
      </c>
      <c r="CM125" s="6" t="str">
        <f>IF(OR(EZ125&gt;0,GA125=$GA$2,GA125=$GA$4),LHR4.3,"")</f>
        <v/>
      </c>
      <c r="CN125" s="6" t="str">
        <f>IF(OR(EZ125&gt;0,GB125=$GB$2,GB125=$GB$4),LHR4.4,"")</f>
        <v/>
      </c>
      <c r="CO125" s="6" t="str">
        <f>IF(OR(EZ125&gt;0,FC125=$FC$1,FC125=$FC$3,FC125=$FC$4),LHR4.5,"")</f>
        <v/>
      </c>
      <c r="CP125" s="6" t="str">
        <f>IF(OR(GE125=$GE$1,GE125=$GE$2,GE125=$GE$4,GE125=$GE$5),LHR4.6,"")</f>
        <v/>
      </c>
      <c r="CQ125" s="6" t="str">
        <f>IF(OR(EZ125&gt;0,FF125=$FF$2,FF125=$FF$6,FE125=$FE$2,FE125=$FE$6,FI125=$FI$2,FI125=$FI$6,FG125=$FG$2,FG125=$FG$6),LHR4.7,"")</f>
        <v/>
      </c>
      <c r="CR125" s="6" t="str">
        <f>IF(OR(EZ125&gt;0,FG125=$FG$1,FG125=$FG$2,FG125=$FG$5,FG125=$FG$6),LHR4.8,"")</f>
        <v/>
      </c>
      <c r="CS125" s="6" t="str">
        <f>IF(OR(FE125=$FE$1,FE125=$FE$2,FE125=$FE$5,FE125=$FE$6),LHR4.9,"")</f>
        <v/>
      </c>
      <c r="CT125" s="6" t="str">
        <f>IF(OR(FM125=$FM$1,FM125=$FM$3,EZ125&gt;0),LHR4.10,"")</f>
        <v/>
      </c>
      <c r="CU125" s="6" t="str">
        <f>IF(OR(GF125=$GF$2,GF125=$GF$6),LHR4.11,"")</f>
        <v/>
      </c>
      <c r="CV125" s="6" t="str">
        <f>IF(OR(EO125=$EO$1,EO125=$EO$3),LHR4.12,"")</f>
        <v/>
      </c>
      <c r="CW125" s="40" t="str">
        <f>IF(OR(EY125=$EY$1,EY125=$EY$7,EZ125&gt;0,FF125=$FF$1,FF125=$FF$2,FF125=$FF$5,FF125=$FF$6,FG125=$FG$1,FG125=$FG$2,FG125=$FG$5,FG125=$FG$6),LHR5.1,"")</f>
        <v/>
      </c>
      <c r="CX125" s="6" t="str">
        <f>IF(AND(FZ125&gt;0,OR(EY125=$EY$1,EY125=$EY$4,EY125=$EY$5,EY125=$EY$6,EY125=$EY$7)),LHR5.2,"")</f>
        <v/>
      </c>
      <c r="CY125" s="6" t="str">
        <f>IF(OR(EZ125&gt;0,FC125=$FC$1,FC125=$FC$4),LHR5.3,"")</f>
        <v/>
      </c>
      <c r="CZ125" s="6" t="str">
        <f>IF(OR(GE125=$GE$1,GE125=$GE$3,GE125=$GE$4,GE125=$GE$6),LHR5.4,"")</f>
        <v/>
      </c>
      <c r="DA125" s="6" t="str">
        <f>IF(OR(EZ125&gt;0,FF125=$FF$2,FF125=$FF$6,FE125=$FE$2,FE125=$FE$6,FI125=$FI$2,FI125=$FI$6,FG125=$FG$2,FG125=$FG$6),LHR5.5,"")</f>
        <v/>
      </c>
      <c r="DB125" s="6" t="str">
        <f>IF(OR(FG125=$FG$2,FG125=$FG$6),LHR5.6,"")</f>
        <v/>
      </c>
      <c r="DC125" s="6" t="str">
        <f>IF(OR(FI125=$FI$1,FI125=$FI$2,FI125=$FI$5,FI125=$FI$6,FY125&gt;0),LHR5.7,"")</f>
        <v/>
      </c>
      <c r="DD125" s="6" t="str">
        <f>IF(OR(GC125=$GC$1,GC125=$GC$2),LHR5.8,"")</f>
        <v/>
      </c>
      <c r="DE125" s="38">
        <f>IF(OR(GF125="",GF125=$GF$3,GF125=$GF$4,GF125=$GF$7,GF125=$GF$8),LHR5.9,"")</f>
        <v>0.05</v>
      </c>
      <c r="DF125" s="7" t="str">
        <f>IF(E125&lt;2009,"N/A",IF(COUNTIF(BW125:DE125,"&lt;1")=35,"5",IF(COUNTIF(BW125:CV125,"&lt;1")=26,"4",IF(COUNTIF(BW125:CJ125,"&lt;1")=14,"3",IF(COUNTIF(BW125:BZ125,"&lt;1")=4,"2","1")))))</f>
        <v>1</v>
      </c>
      <c r="DG125" s="129">
        <f>IF(DF125="N/A","N/A",IF(DF125="1",SUM(BW125:BZ125)+1,IF(DF125="2",SUM(CA125:CJ125)+2,IF(DF125="3",SUM(CK125:CV125)+3,IF(DF125="4",SUM(CW125:DE125)+4,5)))))</f>
        <v>1</v>
      </c>
      <c r="DH125" s="41" t="str">
        <f>IF(OR(EY125=$EY$1,EY125=$EY$8,EZ125&gt;0,FF125=$FF$1,FF125=$FF$2,FF125=$FF$7,FF125=$FF$8,FG125=$FG$1,FG125=$FG$2,FG125=$FG$7,FG125=$FG$8),ES2.1,"")</f>
        <v/>
      </c>
      <c r="DI125" s="6" t="str">
        <f>IF(OR(FB125=$FB$1,FB125=$FB$2,FB125=$FB$7,FB125=$FB$8,EZ125&gt;0),ES2.2,"")</f>
        <v/>
      </c>
      <c r="DJ125" s="6" t="str">
        <f>IF(OR(EY125=$EY$1,EY125=$EY$8,EZ125&gt;0,FF125=$FF$1,FF125=$FF$2,FF125=$FF$7,FF125=$FF$8,FG125=$FG$1,FG125=$FG$2,FG125=$FG$7,FG125=$FG$8),ES2.3,"")</f>
        <v/>
      </c>
      <c r="DK125" s="6" t="str">
        <f>IF(OR(EY125=$EY$1,EY125=$EY$8,EZ125&gt;0,FF125=$FF$1,FF125=$FF$2,FF125=$FF$7,FF125=$FF$8,FG125=$FG$1,FG125=$FG$2,FG125=$FG$7,FG125=$FG$8),ES2.4,"")</f>
        <v/>
      </c>
      <c r="DL125" s="40" t="str">
        <f>IF(OR(FB125=$FB$1,FB125=$FB$7,EZ125&gt;0),ES3.1,"")</f>
        <v/>
      </c>
      <c r="DM125" s="6" t="str">
        <f>IF(OR(FB125=$FB$1,FB125=$FB$2,FB125=$FB$7,FB125=$FB$8,EZ125&gt;0),ES3.2,"")</f>
        <v/>
      </c>
      <c r="DN125" s="6" t="str">
        <f>IF(OR(EZ125&gt;0,FF125=$FF$1,FF125=$FF$2,FF125=$FF$7,FF125=$FF$8,GA125=$GA$1,GA125=$GA$2,GA125=$GA$5,GA125=$GA$6),ES3.3,"")</f>
        <v/>
      </c>
      <c r="DO125" s="6" t="str">
        <f>IF(OR(EZ125&gt;0,FG125=$FG$1,FG125=$FG$2,FG125=$FG$7,FG125=$FG$8,GB125=$GB$1,GB125=$GB$2,GB125=$GB$5,GB125=$GB$6),ES3.4,"")</f>
        <v/>
      </c>
      <c r="DP125" s="6" t="str">
        <f>IF(OR(EY125=$EY$1,EY125=$EY$8,EZ125&gt;0),ES3.5,"")</f>
        <v/>
      </c>
      <c r="DQ125" s="6" t="str">
        <f>IF(OR(EZ125&gt;0,FC125=$FC$1,FC125=$FC$5),ES3.6,"")</f>
        <v/>
      </c>
      <c r="DR125" s="6" t="str">
        <f>IF(OR(GD125=$GD$1,GD125=$GD$4,EZ125&gt;0),ES3.7,"")</f>
        <v/>
      </c>
      <c r="DS125" s="6" t="str">
        <f>IF(OR(EZ125&gt;0,FF125=$FF$2,FF125=$FF$8,FE125=$FE$2,FE125=$FE$8,FI125=$FI$2,FI125=$FI$8,FG125=$FG$2,FG125=$FG$8),ES3.8,"")</f>
        <v/>
      </c>
      <c r="DT125" s="6" t="str">
        <f>IF(OR(EZ125&gt;0),ES3.9,"")</f>
        <v/>
      </c>
      <c r="DU125" s="40" t="str">
        <f>IF(OR(FB125=$FB$1,FB125=$FB$7,EZ125&gt;0),ES4.1,"")</f>
        <v/>
      </c>
      <c r="DV125" s="6" t="str">
        <f>IF(OR(EZ125&gt;0,GA125=$GA$2,GA125=$GA$6),ES4.2,"")</f>
        <v/>
      </c>
      <c r="DW125" s="6" t="str">
        <f>IF(OR(EZ125&gt;0,GB125=$GB$2,GB125=$GB$6),ES4.3,"")</f>
        <v/>
      </c>
      <c r="DX125" s="6" t="str">
        <f>IF(OR(GE125=$GE$1,GE125=$GE$2,GE125=$GE$7,GE125=$GE$8),ES4.4,"")</f>
        <v/>
      </c>
      <c r="DY125" s="6" t="str">
        <f>IF(OR(EZ125&gt;0,FF125=$FF$2,FF125=$FF$8,FE125=$FE$2,FE125=$FE$8,FI125=$FI$2,FI125=$FI$8,FG125=$FG$2,FG125=$FG$8),ES4.5,"")</f>
        <v/>
      </c>
      <c r="DZ125" s="6" t="str">
        <f>IF(OR(EZ125&gt;0,FG125=$FG$1,FG125=$FG$2,FG125=$FG$7,FG125=$FG$8),ES4.6,"")</f>
        <v/>
      </c>
      <c r="EA125" s="6" t="str">
        <f>IF(OR(FE125=$FE$1,FE125=$FE$2,FE125=$FE$7,FE125=$FE$8),ES4.7,"")</f>
        <v/>
      </c>
      <c r="EB125" s="6" t="str">
        <f>IF(OR(FM125=$FM$1,FM125=$FM$4,EZ125&gt;0),ES4.8,"")</f>
        <v/>
      </c>
      <c r="EC125" s="6" t="str">
        <f>IF(OR(GF125=$GF$2,GF125=$GF$8),ES4.9,"")</f>
        <v/>
      </c>
      <c r="ED125" s="6" t="str">
        <f>IF(OR(EO125=$EO$1,EO125=$EO$3),ES4.10,"")</f>
        <v/>
      </c>
      <c r="EE125" s="40" t="str">
        <f>IF(OR(AND(FZ125&gt;0,EY125=$EY$1), AND(FZ125&gt;0,EY125=$EY$8)),ES5.1,"")</f>
        <v/>
      </c>
      <c r="EF125" s="6" t="str">
        <f>IF(OR(GE125=$GE$1,GE125=$GE$3,GE125=$GE$7,GE125=$GE$9),ES5.2,"")</f>
        <v/>
      </c>
      <c r="EG125" s="6" t="str">
        <f>IF(OR(EZ125&gt;0,FF125=$FF$2,FF125=$FF$8,FE125=$FE$2,FE125=$FE$8,FI125=$FI$2,FI125=$FI$8,FG125=$FG$2,FG125=$FG$8),ES5.3,"")</f>
        <v/>
      </c>
      <c r="EH125" s="6" t="str">
        <f>IF(OR(FG125=$FG$2,FG125=$FG$8),ES5.4,"")</f>
        <v/>
      </c>
      <c r="EI125" s="6" t="str">
        <f>IF(OR(FI125=$FI$1,FI125=$FI$2,FI125=$FI$7,FI125=$FI$8,FY125&gt;0),ES5.5,"")</f>
        <v/>
      </c>
      <c r="EJ125" s="6" t="str">
        <f>IF(OR(GC125=$GC$1,GC125=$GC$3),ES5.6,"")</f>
        <v/>
      </c>
      <c r="EK125" s="38">
        <f>IF(OR(GF125="",GF125=$GF$3,GF125=$GF$4,GF125=$GF$5,GF125=$GF$6),ES5.7,"")</f>
        <v>0.1</v>
      </c>
      <c r="EL125" s="104" t="str">
        <f>IF(E125&lt;2010,"N/A",IF(COUNTIF(DH125:EK125,"&lt;1")=30,"5",IF(COUNTIF(DH125:ED125,"&lt;1")=23,"4",IF(COUNTIF(DH125:DT125,"&lt;1")=13,"3",IF(COUNTIF(DH125:DK125,"&lt;1")=4,"2","1")))))</f>
        <v>1</v>
      </c>
      <c r="EM125" s="129">
        <f>IF(EL125="N/A","N/A",IF(EL125="1",SUM(DH125:DK125)+1,IF(EL125="2",SUM(DL125:DT125)+2,IF(EL125="3",SUM(DU125:ED125)+3,IF(EL125="4",SUM(EE125:EK125)+4,5)))))</f>
        <v>1</v>
      </c>
      <c r="EN125" s="80"/>
      <c r="EO125" s="81"/>
      <c r="EP125" s="80"/>
      <c r="EQ125" s="80"/>
      <c r="ER125" s="81"/>
      <c r="ES125" s="80"/>
      <c r="ET125" s="80"/>
      <c r="EU125" s="78"/>
      <c r="EV125" s="82"/>
      <c r="EW125" s="78"/>
      <c r="EX125" s="78"/>
      <c r="EY125" s="78"/>
      <c r="EZ125" s="78"/>
      <c r="FA125" s="78"/>
      <c r="FB125" s="78"/>
      <c r="FC125" s="82"/>
      <c r="FD125" s="78"/>
      <c r="FE125" s="80"/>
      <c r="FF125" s="78"/>
      <c r="FG125" s="78"/>
      <c r="FH125" s="78"/>
      <c r="FI125" s="82"/>
      <c r="FJ125" s="78"/>
      <c r="FK125" s="80"/>
      <c r="FL125" s="80"/>
      <c r="FM125" s="80"/>
      <c r="FN125" s="80"/>
      <c r="FO125" s="80"/>
      <c r="FP125" s="78"/>
      <c r="FQ125" s="78"/>
      <c r="FR125" s="78"/>
      <c r="FS125" s="78"/>
      <c r="FT125" s="80"/>
      <c r="FU125" s="80"/>
      <c r="FV125" s="78"/>
      <c r="FW125" s="78"/>
      <c r="FX125" s="82"/>
      <c r="FY125" s="80"/>
      <c r="FZ125" s="82"/>
      <c r="GA125" s="81"/>
      <c r="GB125" s="80"/>
      <c r="GC125" s="82"/>
      <c r="GD125" s="78"/>
      <c r="GE125" s="78"/>
      <c r="GF125" s="83"/>
      <c r="GG125" s="74" t="s">
        <v>162</v>
      </c>
      <c r="GH125" s="42">
        <f>COUNTIF(EO125:GF125,"*")</f>
        <v>0</v>
      </c>
    </row>
    <row r="126" spans="1:190" s="42" customFormat="1" x14ac:dyDescent="0.25">
      <c r="A126" s="42" t="e">
        <f>VLOOKUP(C126,Sheet1!$A$1:$B$65,2,)</f>
        <v>#N/A</v>
      </c>
      <c r="B126" s="46" t="s">
        <v>414</v>
      </c>
      <c r="C126" s="47" t="s">
        <v>415</v>
      </c>
      <c r="D126" s="47"/>
      <c r="E126" s="60">
        <v>2013</v>
      </c>
      <c r="F126" s="5" t="str">
        <f>IF(OR(ER126=$ER$1,ER126=$ER$2,ER126=$ER$3,ER126=$ER$6,ER126=$ER$7,ES126&gt;0,EW126&gt;0,EY126&gt;0,EU126&gt;0,EZ126&gt;0,FD126&gt;0,FF126&gt;0,FG126&gt;0,FI126&gt;0,FE126&gt;0),SM_2.1,"")</f>
        <v/>
      </c>
      <c r="G126" s="5" t="str">
        <f>IF(OR(EO126=$EO$4,EQ126&gt;0,ER126=$ER$1, ER126=$ER$2,ER126=$ER$3,ER126=$ER$4,ES126&gt;0,EV126&gt;0,EZ126&gt;0,FD126&gt;0,FF126&gt;0,FG126&gt;0,FI126&gt;0,FE126&gt;0),SM_2.2,"")</f>
        <v/>
      </c>
      <c r="H126" s="6" t="str">
        <f>IF(OR(EO126&gt;0,EP126&gt;0,EQ126&gt;0,ER126=$ER$1,ER126=$ER$2,ER126=$ER$3,ER126=$ER$4,ER126=$ER$6,ER126=$ER$7,ES126&gt;0,ET126&gt;0,EV126&gt;0,EZ126&gt;0,FD126&gt;0,FF126&gt;0,FG126&gt;0,FI126&gt;0,FE126&gt;0),SM_2.3,"")</f>
        <v/>
      </c>
      <c r="I126" s="38" t="str">
        <f>IF(OR(ER126=$ER$1,ER126=$ER$2,ER126=$ER$3,ER126=$ER$6,ER126=$ER$7,ES126&gt;0,EW126=$EW$2,EW126=$EW$3,EW126=$EW$4,EY126&gt;0,EU126&gt;0,EZ126&gt;0,FD126&gt;0,FF126&gt;0,FG126&gt;0,FI126&gt;0,FE126&gt;0),SM_2.4,"")</f>
        <v/>
      </c>
      <c r="J126" s="6" t="str">
        <f>IF(OR(ER126=$ER$3,EW126=$EW$2,EW126=$EW$3,EW126=$EW$4,EY126&gt;0,EU126&gt;0,EZ126&gt;0,FD126&gt;0,FF126&gt;0,FG126&gt;0,FI126&gt;0,FE126&gt;0),SM_3.1,"")</f>
        <v/>
      </c>
      <c r="K126" s="6" t="str">
        <f>IF(OR(EZ126&gt;0,FD126&gt;0,FF126&gt;0,FG126&gt;0,FI126&gt;0,FE126&gt;0),SM_3.2,"")</f>
        <v/>
      </c>
      <c r="L126" s="38" t="str">
        <f>IF(OR(ER126=$ER$1,ER126=$ER$3,ER126=$ER$6,ER126=$ER$7,EV126&gt;0,EW126=$EW$2,EW126=$EW$3,EW126=$EW$4,EY126&gt;0,EU126&gt;0,EZ126&gt;0,FD126&gt;0,FF126&gt;0,FG126&gt;0,FI126&gt;0,FE126&gt;0),SM_3.3,"")</f>
        <v/>
      </c>
      <c r="M126" s="6" t="str">
        <f>IF(OR(ES126&gt;0,EU126&gt;1),SM_4.1,"")</f>
        <v/>
      </c>
      <c r="N126" s="6" t="str">
        <f>IF(OR(EZ126&gt;0,FD126=$FD$2,FF126=$FF$2,FF126=$FF$4,FF126=$FF$6,FF126=$FF$8,FG126&gt;0,FI126&gt;0,FE126&gt;0),SM_4.2,"")</f>
        <v/>
      </c>
      <c r="O126" s="6" t="str">
        <f>IF(OR(EZ126&gt;0,FD126=$FD$2,FE126=$FE$2,FE126=$FE$4,FE126=$FE$6,FE126=$FE$8,FF126=$FF$2,FF126=$FF$4,FF126=$FF$6,FF126=$FF$8,FG126=$FG$2,FG126=$FG$4,FG126=$FG$6,FG126=$FG$8,FI126=$FI$2,FI126=$FI$4,FI126=$FI$6,FI126=$FI$8),SM_4.3,"")</f>
        <v/>
      </c>
      <c r="P126" s="6" t="str">
        <f>IF(OR(FD126&gt;0,FI126&gt;0),SM_4.4,"")</f>
        <v/>
      </c>
      <c r="Q126" s="38" t="str">
        <f>IF(OR(FQ126=$FQ$2,FQ126=$FQ$1),SM_4.5,"")</f>
        <v/>
      </c>
      <c r="R126" s="6" t="str">
        <f>IF(OR(ET126&gt;0),SM_5.1,"")</f>
        <v/>
      </c>
      <c r="S126" s="6" t="str">
        <f>IF(OR(FB126&gt;0),SM_5.2,"")</f>
        <v/>
      </c>
      <c r="T126" s="6" t="str">
        <f>IF(OR(FR126=$FR$1,FR126=$FR$2),SM_5.3,"")</f>
        <v/>
      </c>
      <c r="U126" s="38" t="str">
        <f>IF(OR(FY126&gt;0),SM_5.4,"")</f>
        <v/>
      </c>
      <c r="V126" s="94" t="str">
        <f>IF(COUNTIF(F126:U126,"&lt;1")=16,"5",IF(COUNTIF(F126:Q126,"&lt;1")=12,"4",IF(COUNTIF(F126:L126,"&lt;1")=7,"3",IF(COUNTIF(F126:I126,"&lt;1")=4,"2","1"))))</f>
        <v>1</v>
      </c>
      <c r="W126" s="129">
        <f>IF(V126="1",SUM(F126:I126)+1,IF(V126="2",SUM(J126:L126)+2,IF(V126="3",SUM(M126:Q126)+3,IF(V126="4",SUM(R126:U126)+4,5))))</f>
        <v>1</v>
      </c>
      <c r="X126" s="5" t="str">
        <f>IF(OR(EO126&gt;0,EP126&gt;0,EQ126&gt;0,ER126=$ER$1,ER126=$ER$2,ER126=$ER$3,ER126=$ER$4,ER126=$ER$6,ER126=$ER$7,ER126=$ER$8,ES126&gt;0,ET126&gt;0,EV126&gt;0,EZ126&gt;0,FD126&gt;0,FF126&gt;0,FG126&gt;0,FI126&gt;0,FE126&gt;0),SS_2.1,"")</f>
        <v/>
      </c>
      <c r="Y126" s="5" t="str">
        <f>IF(OR(EO126=$EO$1,ER126=$ER$1,ER126=$ER$6,ER126=$ER$7,ER126=$ER$8,FJ126&gt;0),SS_2.2,"")</f>
        <v/>
      </c>
      <c r="Z126" s="38" t="str">
        <f>IF(OR(FJ126&gt;0,FO126&gt;0),SS_2.3,"")</f>
        <v/>
      </c>
      <c r="AA126" s="5" t="str">
        <f>IF(OR(FN126&gt;0,FJ126=$FJ$2,FJ126=$FJ$3),SS_3.1,"")</f>
        <v/>
      </c>
      <c r="AB126" s="6" t="str">
        <f>IF(OR(FK126&gt;0),SS_3.2,"")</f>
        <v/>
      </c>
      <c r="AC126" s="38" t="str">
        <f>IF(OR(ES126&gt;0,ER126=$ER$1,ER126=$ER$4,ER126=$ER$8,FL126&gt;0),SS_3.3,"")</f>
        <v/>
      </c>
      <c r="AD126" s="6" t="str">
        <f>IF(AND(FK126&gt;0,FJ126=$FJ$2,FJ126=$FJ$3),SS_4.1,"")</f>
        <v/>
      </c>
      <c r="AE126" s="6" t="str">
        <f>IF(OR(FJ126=$FJ$2,FJ126=$FJ$3,EZ126&gt;0,FN126&gt;0),SS_4.2,"")</f>
        <v/>
      </c>
      <c r="AF126" s="6" t="str">
        <f>IF(OR(EU126&gt;0,EW126=$EW$2,EW126=$EW$3,EW126=$EW$4,EY126&gt;0,EZ126&gt;0),SS_4.3,"")</f>
        <v/>
      </c>
      <c r="AG126" s="6" t="str">
        <f>IF(OR(FJ126=$FJ$3,FQ126&gt;0,EZ126&gt;0),SS_4.4,"")</f>
        <v/>
      </c>
      <c r="AH126" s="6" t="str">
        <f>IF(OR(FE126&gt;0,FF126&gt;0,FG126&gt;0,FD126&gt;0,EZ126&gt;0,FI126&gt;0),SS_4.5,"")</f>
        <v/>
      </c>
      <c r="AI126" s="38" t="str">
        <f>IF(OR(EV126&gt;0,FZ126&gt;0,FH126&gt;0,FD126&gt;0,FI126&gt;0),SS_4.6,"")</f>
        <v/>
      </c>
      <c r="AJ126" s="5" t="str">
        <f>IF(OR(FK126=$FK$3,FZ126=$FZ$1),SS_5.1,"")</f>
        <v/>
      </c>
      <c r="AK126" s="6" t="str">
        <f>IF(OR(FZ126=$FZ$1,FZ126=$FZ$2,FZ126=$FZ$4,FZ126=$FZ$5,FZ126=$FZ$7),SS_5.2,"")</f>
        <v/>
      </c>
      <c r="AL126" s="6" t="str">
        <f>IF(OR(FZ126=$FZ$4,FY126&gt;0,ER126=$ER$8),SS_5.3,"")</f>
        <v/>
      </c>
      <c r="AM126" s="6" t="str">
        <f>IF(FP126&gt;0,SS_5.4,"")</f>
        <v/>
      </c>
      <c r="AN126" s="94" t="str">
        <f>IF(COUNTIF(X126:AM126,"&lt;1")=16,"5",IF(COUNTIF(X126:AI126,"&lt;1")=12,"4",IF(COUNTIF(X126:AC126,"&lt;1")=6,"3",IF(COUNTIF(X126:Z126,"&lt;1")=3,"2","1"))))</f>
        <v>1</v>
      </c>
      <c r="AO126" s="129">
        <f>IF(AN126="1",SUM(X126:Z126)+1,IF(AN126="2",SUM(AA126:AC126)+2,IF(AN126="3",SUM(AD126:AI126)+3,IF(AN126="4",SUM(AJ126:AM126)+4,5))))</f>
        <v>1</v>
      </c>
      <c r="AP126" s="5" t="str">
        <f>IF(OR(ES126&gt;0,ER126=$ER$1,EO126&gt;0,EP126&gt;0,EQ126&gt;0,EU126&gt;0,EV126&gt;0,FV126&gt;0,FD126&gt;0),CM2.1,"")</f>
        <v/>
      </c>
      <c r="AQ126" s="6" t="str">
        <f>IF(OR(ES126&gt;0,ER126=$ER$1,ER126=$ER$5,ER126=$ER$3,ER126=$ER$8,ER126=$ER$9,FS126=$FS$3,FS126=$FS$4),CM2.2,"")</f>
        <v/>
      </c>
      <c r="AR126" s="6" t="str">
        <f>IF(OR(ES126&gt;0,ER126&gt;0,FV126&gt;0),CM2.3,"")</f>
        <v/>
      </c>
      <c r="AS126" s="38" t="str">
        <f>IF(OR(ES126&gt;0,ER126=$ER$1,ER126=$ER$3,ER126=$ER$8,ER126=$ER$9,FT126&gt;0),CM2.4,"")</f>
        <v/>
      </c>
      <c r="AT126" s="6" t="str">
        <f>IF(OR(FS126&gt;0),CM3.1,"")</f>
        <v/>
      </c>
      <c r="AU126" s="6" t="str">
        <f>IF(ER126=$ER$9,CM3.2,"")</f>
        <v/>
      </c>
      <c r="AV126" s="6" t="str">
        <f>IF(OR(FS126=$FS$3,FS126=$FS$4),CM3.3,"")</f>
        <v/>
      </c>
      <c r="AW126" s="6" t="str">
        <f>IF(OR(FQ126=$FQ$1,FQ126=$FQ$4,FR126=$FR$1,FR126=$FR$4),CM3.4,"")</f>
        <v/>
      </c>
      <c r="AX126" s="38" t="str">
        <f>IF(OR(FZ126=$FZ$1,FZ126=$FZ$2,FT126=$FT$3,FT126=$FT$2),CM3.5,"")</f>
        <v/>
      </c>
      <c r="AY126" s="6" t="str">
        <f>IF(OR(FS126&gt;0),CM4.1,"")</f>
        <v/>
      </c>
      <c r="AZ126" s="6" t="str">
        <f>IF(OR(FV126=$FV$2),CM4.2,"")</f>
        <v/>
      </c>
      <c r="BA126" s="38" t="str">
        <f>IF(OR(FZ126&gt;0,FT126=$FT$3),CM4.3,"")</f>
        <v/>
      </c>
      <c r="BB126" s="6" t="str">
        <f>IF(OR(FT126=$FT$3,FV126=$FV$3),CM5.1,"")</f>
        <v/>
      </c>
      <c r="BC126" s="6" t="str">
        <f>IF(OR(AND(FX126&gt;0,FQ126=$FQ$4), AND(FX126&gt;0,FQ126=$FQ$1)),CM5.2,"")</f>
        <v/>
      </c>
      <c r="BD126" s="6" t="str">
        <f>IF(OR(FZ126&gt;0),CM5.3,"")</f>
        <v/>
      </c>
      <c r="BE126" s="38" t="str">
        <f>IF(FU126=$FU$2,CM5.4,"")</f>
        <v/>
      </c>
      <c r="BF126" s="94" t="str">
        <f>IF(COUNTIF(AP126:BE126,"&lt;1")=16,"5",IF(COUNTIF(AP126:BA126,"&lt;1")=12,"4",IF(COUNTIF(AP126:AX126,"&lt;1")=9,"3",IF(COUNTIF(AP126:AS126,"&lt;1")=4,"2","1"))))</f>
        <v>1</v>
      </c>
      <c r="BG126" s="129">
        <f>IF(BF126="1",SUM(AP126:AS126)+1,IF(BF126="2",SUM(AT126:AX126)+2,IF(BF126="3",SUM(AY126:BA126)+3,IF(BF126="4",SUM(BB126:BE126)+4,5))))</f>
        <v>1</v>
      </c>
      <c r="BH126" s="5" t="str">
        <f>IF(OR(ER126=$ER$1,ER126=$ER$6,ER126=$ER$7,ER126=$ER$9,ES126&gt;0,EX126&gt;0,FD126&gt;0,FZ126&gt;0,EW126&gt;0,EY126&gt;0,EZ126&gt;0,EV126&gt;0,EU126&gt;0,FE126&gt;0,FF126&gt;0,FG126&gt;0,FI126&gt;0),SRM2.1,"")</f>
        <v/>
      </c>
      <c r="BI126" s="5" t="str">
        <f>IF(OR(FD126&gt;0,FZ126&gt;0,ER126=$ER$7,EW126&gt;0,EX126&gt;0,EY126&gt;0,EZ126&gt;0,FE126&gt;0,FF126&gt;0,FG126&gt;0,FI126&gt;0),SRM2.2,"")</f>
        <v/>
      </c>
      <c r="BJ126" s="6" t="str">
        <f>IF(OR(FX126&gt;0,FZ126&gt;0),SRM2.3,"")</f>
        <v/>
      </c>
      <c r="BK126" s="6" t="str">
        <f>IF(OR(FF126&gt;0,FD126&gt;0,FE126&gt;0,FZ126&gt;0,FG126&gt;0,FI126&gt;0),SRM2.4,"")</f>
        <v/>
      </c>
      <c r="BL126" s="39" t="str">
        <f>IF(OR(FD126&gt;0,FZ126&gt;0,ER126=$ER$7,FE126&gt;0,FF126&gt;0,FG126&gt;0,FI126&gt;0,FP126&gt;0),SRM3.1,"")</f>
        <v/>
      </c>
      <c r="BM126" s="6" t="str">
        <f>IF(OR(FD126&gt;0,FZ126&gt;0,ER126=$ER$7,EW126=$EW$2,EW126=$EW$3,EW126=$EW$4,EX126&gt;0,EY126&gt;0,EZ126&gt;0,FE126&gt;0,FF126&gt;0,FG126&gt;0,FI126&gt;0),SRM3.2,"")</f>
        <v/>
      </c>
      <c r="BN126" s="6" t="str">
        <f>IF(OR(FP126&gt;0,FZ126&gt;0),SRM3.3,"")</f>
        <v/>
      </c>
      <c r="BO126" s="40" t="str">
        <f>IF(OR(FZ126&gt;1),SRM4.1,"")</f>
        <v/>
      </c>
      <c r="BP126" s="6" t="str">
        <f>IF(OR(ER126=$ER$8,ER126=$ER$9,EV126&gt;0,FQ126&gt;0,FR126&gt;0),SRM4.2,"")</f>
        <v/>
      </c>
      <c r="BQ126" s="6" t="str">
        <f>IF(OR(FW126&gt;0),SRM4.3,"")</f>
        <v/>
      </c>
      <c r="BR126" s="40" t="str">
        <f>IF(OR(GD126&gt;0,GE126&gt;0),SRM5.1,"")</f>
        <v/>
      </c>
      <c r="BS126" s="6" t="str">
        <f>IF(OR(ER126=$ER$8,ER126=$ER$9,FZ126&gt;0),SRM5.2,"")</f>
        <v/>
      </c>
      <c r="BT126" s="6" t="str">
        <f>IF(OR(ER126=$ER$8,ER126=$ER$9,FY126&gt;0,FZ126&gt;0),SRM5.3,"")</f>
        <v/>
      </c>
      <c r="BU126" s="94" t="str">
        <f>IF(COUNTIF(BH126:BT126,"&lt;1")=13,"5",IF(COUNTIF(BH126:BQ126,"&lt;1")=10,"4",IF(COUNTIF(BH126:BN126,"&lt;1")=7,"3",IF(COUNTIF(BH126:BK126,"&lt;1")=4,"2","1"))))</f>
        <v>1</v>
      </c>
      <c r="BV126" s="129">
        <f>IF(BU126="1",SUM(BH126:BK126)+1,IF(BU126="2",SUM(BL126:BN126)+2,IF(BU126="3",SUM(BO126:BQ126)+3,IF(BU126="4",SUM(BR126:BT126)+4,5))))</f>
        <v>1</v>
      </c>
      <c r="BW126" s="41" t="str">
        <f>IF(OR(EY126=$EY$1,EY126=$EY$4,EY126=$EY$5,EY126=$EY$6,EY126=$EY$7,EZ126&gt;0,FF126=$FF$1,FF126=$FF$2,FF126=$FF$5,FF126=$FF$6,FG126=$FG$1,FG126=$FG$2,FG126=$FG$5,FG126=$FG$6),LHR2.1,"")</f>
        <v/>
      </c>
      <c r="BX126" s="6" t="str">
        <f>IF(OR(FB126=$FB$1,FB126=$FB$2,FB126=$FB$5,FB126=$FB$6,EZ126&gt;0),LHR2.2,"")</f>
        <v/>
      </c>
      <c r="BY126" s="6" t="str">
        <f>IF(OR(EY126=$EY$1,EY126=$EY$4,EY126=$EY$5,EY126=$EY$6,EY126=$EY$7,EZ126&gt;0,FF126=$FF$1,FF126=$FF$2,FF126=$FF$5,FF126=$FF$6,FG126=$FG$1,FG126=$FG$2,FG126=$FG$5,FG126=$FG$6),LHR2.3,"")</f>
        <v/>
      </c>
      <c r="BZ126" s="6" t="str">
        <f>IF(OR(EY126=$EY$1,EY126=$EY$4,EY126=$EY$5,EY126=$EY$6,EY126=$EY$7,EZ126&gt;0,FF126=$FF$1,FF126=$FF$2,FF126=$FF$5,FF126=$FF$6,FG126=$FG$1,FG126=$FG$2,FG126=$FG$5,FG126=$FG$6),LHR2.4,"")</f>
        <v/>
      </c>
      <c r="CA126" s="40" t="str">
        <f>IF(OR(EY126=$EY$1,EY126=$EY$5,EY126=$EY$6,EY126=$EY$7,EZ126&gt;0,FF126=$FF$1,FF126=$FF$2,FF126=$FF$5,FF126=$FF$6,FG126=$FG$1,FG126=$FG$2,FG126=$FG$5,FG126=$FG$6),LHR3.1,"")</f>
        <v/>
      </c>
      <c r="CB126" s="6" t="str">
        <f>IF(OR(FB126=$FB$1,FB126=$FB$5,EZ126&gt;0),LHR3.2,"")</f>
        <v/>
      </c>
      <c r="CC126" s="6" t="str">
        <f>IF(OR(FB126=$FB$1,FB126=$FB$2,FB126=$FB$5,FB126=$FB$6,EZ126&gt;0),LHR3.3,"")</f>
        <v/>
      </c>
      <c r="CD126" s="6" t="str">
        <f>IF(OR(EZ126&gt;0,GA126=$GA$1,FF126=$FF$5,FF126=$FF$6,FF126=$FF$1,FF126=$FF$2,GA126=$GA$2,GA126=$GA$3,GA126=$GA$4),LHR3.4,"")</f>
        <v/>
      </c>
      <c r="CE126" s="6" t="str">
        <f>IF(OR(EZ126&gt;0,GB126=$GB$1,FG126=$FG$5,FG126=$FG$6,FG126=$FG$1,FG126=$FG$2,GB126=$GB$2,GB126=$GB$3,GB126=$GB$4),LHR3.5,"")</f>
        <v/>
      </c>
      <c r="CF126" s="6" t="str">
        <f>IF(OR(EY126=$EY$1,EY126=$EY$4,EY126=$EY$5,EY126=$EY$6,EY126=$EY$7,EZ126&gt;0),LHR3.6,"")</f>
        <v/>
      </c>
      <c r="CG126" s="6" t="str">
        <f>IF(OR(EZ126&gt;0,FC126=$FC$1,FC126=$FC$2,FC126=$FC$3,FC126=$FC$4),LHR3.7,"")</f>
        <v/>
      </c>
      <c r="CH126" s="6" t="str">
        <f>IF(OR(GD126=$GD$1,GD126=$GD$3,EZ126&gt;0),LHR3.8,"")</f>
        <v/>
      </c>
      <c r="CI126" s="6" t="str">
        <f>IF(OR(EZ126&gt;0,FF126=$FF$2,FF126=$FF$6,FE126=$FE$2,FE126=$FE$6,FI126=$FI$2,FI126=$FI$6,FG126=$FG$2,FG126=$FG$6),LHR3.9,"")</f>
        <v/>
      </c>
      <c r="CJ126" s="6" t="str">
        <f>IF(OR(EZ126&gt;0,FA126&gt;0),LHR3.10,"")</f>
        <v/>
      </c>
      <c r="CK126" s="40" t="str">
        <f>IF(OR(EY126=$EY$1,EY126=$EY$6,EY126=$EY$7,EZ126&gt;0,FF126=$FF$1,FF126=$FF$2,FF126=$FF$5,FF126=$FF$6,FG126=$FG$1,FG126=$FG$2,FG126=$FG$5,FG126=$FG$6),LHR4.1,"")</f>
        <v/>
      </c>
      <c r="CL126" s="6" t="str">
        <f>IF(OR(FB126=$FB$1,FB126=$FB$5,EZ126&gt;0),LHR4.2,"")</f>
        <v/>
      </c>
      <c r="CM126" s="6" t="str">
        <f>IF(OR(EZ126&gt;0,GA126=$GA$2,GA126=$GA$4),LHR4.3,"")</f>
        <v/>
      </c>
      <c r="CN126" s="6" t="str">
        <f>IF(OR(EZ126&gt;0,GB126=$GB$2,GB126=$GB$4),LHR4.4,"")</f>
        <v/>
      </c>
      <c r="CO126" s="6" t="str">
        <f>IF(OR(EZ126&gt;0,FC126=$FC$1,FC126=$FC$3,FC126=$FC$4),LHR4.5,"")</f>
        <v/>
      </c>
      <c r="CP126" s="6" t="str">
        <f>IF(OR(GE126=$GE$1,GE126=$GE$2,GE126=$GE$4,GE126=$GE$5),LHR4.6,"")</f>
        <v/>
      </c>
      <c r="CQ126" s="6" t="str">
        <f>IF(OR(EZ126&gt;0,FF126=$FF$2,FF126=$FF$6,FE126=$FE$2,FE126=$FE$6,FI126=$FI$2,FI126=$FI$6,FG126=$FG$2,FG126=$FG$6),LHR4.7,"")</f>
        <v/>
      </c>
      <c r="CR126" s="6" t="str">
        <f>IF(OR(EZ126&gt;0,FG126=$FG$1,FG126=$FG$2,FG126=$FG$5,FG126=$FG$6),LHR4.8,"")</f>
        <v/>
      </c>
      <c r="CS126" s="6" t="str">
        <f>IF(OR(FE126=$FE$1,FE126=$FE$2,FE126=$FE$5,FE126=$FE$6),LHR4.9,"")</f>
        <v/>
      </c>
      <c r="CT126" s="6" t="str">
        <f>IF(OR(FM126=$FM$1,FM126=$FM$3,EZ126&gt;0),LHR4.10,"")</f>
        <v/>
      </c>
      <c r="CU126" s="6" t="str">
        <f>IF(OR(GF126=$GF$2,GF126=$GF$6),LHR4.11,"")</f>
        <v/>
      </c>
      <c r="CV126" s="6" t="str">
        <f>IF(OR(EO126=$EO$1,EO126=$EO$3),LHR4.12,"")</f>
        <v/>
      </c>
      <c r="CW126" s="40" t="str">
        <f>IF(OR(EY126=$EY$1,EY126=$EY$7,EZ126&gt;0,FF126=$FF$1,FF126=$FF$2,FF126=$FF$5,FF126=$FF$6,FG126=$FG$1,FG126=$FG$2,FG126=$FG$5,FG126=$FG$6),LHR5.1,"")</f>
        <v/>
      </c>
      <c r="CX126" s="6" t="str">
        <f>IF(AND(FZ126&gt;0,OR(EY126=$EY$1,EY126=$EY$4,EY126=$EY$5,EY126=$EY$6,EY126=$EY$7)),LHR5.2,"")</f>
        <v/>
      </c>
      <c r="CY126" s="6" t="str">
        <f>IF(OR(EZ126&gt;0,FC126=$FC$1,FC126=$FC$4),LHR5.3,"")</f>
        <v/>
      </c>
      <c r="CZ126" s="6" t="str">
        <f>IF(OR(GE126=$GE$1,GE126=$GE$3,GE126=$GE$4,GE126=$GE$6),LHR5.4,"")</f>
        <v/>
      </c>
      <c r="DA126" s="6" t="str">
        <f>IF(OR(EZ126&gt;0,FF126=$FF$2,FF126=$FF$6,FE126=$FE$2,FE126=$FE$6,FI126=$FI$2,FI126=$FI$6,FG126=$FG$2,FG126=$FG$6),LHR5.5,"")</f>
        <v/>
      </c>
      <c r="DB126" s="6" t="str">
        <f>IF(OR(FG126=$FG$2,FG126=$FG$6),LHR5.6,"")</f>
        <v/>
      </c>
      <c r="DC126" s="6" t="str">
        <f>IF(OR(FI126=$FI$1,FI126=$FI$2,FI126=$FI$5,FI126=$FI$6,FY126&gt;0),LHR5.7,"")</f>
        <v/>
      </c>
      <c r="DD126" s="6" t="str">
        <f>IF(OR(GC126=$GC$1,GC126=$GC$2),LHR5.8,"")</f>
        <v/>
      </c>
      <c r="DE126" s="38">
        <f>IF(OR(GF126="",GF126=$GF$3,GF126=$GF$4,GF126=$GF$7,GF126=$GF$8),LHR5.9,"")</f>
        <v>0.05</v>
      </c>
      <c r="DF126" s="7" t="str">
        <f>IF(E126&lt;2009,"N/A",IF(COUNTIF(BW126:DE126,"&lt;1")=35,"5",IF(COUNTIF(BW126:CV126,"&lt;1")=26,"4",IF(COUNTIF(BW126:CJ126,"&lt;1")=14,"3",IF(COUNTIF(BW126:BZ126,"&lt;1")=4,"2","1")))))</f>
        <v>1</v>
      </c>
      <c r="DG126" s="129">
        <f>IF(DF126="N/A","N/A",IF(DF126="1",SUM(BW126:BZ126)+1,IF(DF126="2",SUM(CA126:CJ126)+2,IF(DF126="3",SUM(CK126:CV126)+3,IF(DF126="4",SUM(CW126:DE126)+4,5)))))</f>
        <v>1</v>
      </c>
      <c r="DH126" s="41" t="str">
        <f>IF(OR(EY126=$EY$1,EY126=$EY$8,EZ126&gt;0,FF126=$FF$1,FF126=$FF$2,FF126=$FF$7,FF126=$FF$8,FG126=$FG$1,FG126=$FG$2,FG126=$FG$7,FG126=$FG$8),ES2.1,"")</f>
        <v/>
      </c>
      <c r="DI126" s="6" t="str">
        <f>IF(OR(FB126=$FB$1,FB126=$FB$2,FB126=$FB$7,FB126=$FB$8,EZ126&gt;0),ES2.2,"")</f>
        <v/>
      </c>
      <c r="DJ126" s="6" t="str">
        <f>IF(OR(EY126=$EY$1,EY126=$EY$8,EZ126&gt;0,FF126=$FF$1,FF126=$FF$2,FF126=$FF$7,FF126=$FF$8,FG126=$FG$1,FG126=$FG$2,FG126=$FG$7,FG126=$FG$8),ES2.3,"")</f>
        <v/>
      </c>
      <c r="DK126" s="6" t="str">
        <f>IF(OR(EY126=$EY$1,EY126=$EY$8,EZ126&gt;0,FF126=$FF$1,FF126=$FF$2,FF126=$FF$7,FF126=$FF$8,FG126=$FG$1,FG126=$FG$2,FG126=$FG$7,FG126=$FG$8),ES2.4,"")</f>
        <v/>
      </c>
      <c r="DL126" s="40" t="str">
        <f>IF(OR(FB126=$FB$1,FB126=$FB$7,EZ126&gt;0),ES3.1,"")</f>
        <v/>
      </c>
      <c r="DM126" s="6" t="str">
        <f>IF(OR(FB126=$FB$1,FB126=$FB$2,FB126=$FB$7,FB126=$FB$8,EZ126&gt;0),ES3.2,"")</f>
        <v/>
      </c>
      <c r="DN126" s="6" t="str">
        <f>IF(OR(EZ126&gt;0,FF126=$FF$1,FF126=$FF$2,FF126=$FF$7,FF126=$FF$8,GA126=$GA$1,GA126=$GA$2,GA126=$GA$5,GA126=$GA$6),ES3.3,"")</f>
        <v/>
      </c>
      <c r="DO126" s="6" t="str">
        <f>IF(OR(EZ126&gt;0,FG126=$FG$1,FG126=$FG$2,FG126=$FG$7,FG126=$FG$8,GB126=$GB$1,GB126=$GB$2,GB126=$GB$5,GB126=$GB$6),ES3.4,"")</f>
        <v/>
      </c>
      <c r="DP126" s="6" t="str">
        <f>IF(OR(EY126=$EY$1,EY126=$EY$8,EZ126&gt;0),ES3.5,"")</f>
        <v/>
      </c>
      <c r="DQ126" s="6" t="str">
        <f>IF(OR(EZ126&gt;0,FC126=$FC$1,FC126=$FC$5),ES3.6,"")</f>
        <v/>
      </c>
      <c r="DR126" s="6" t="str">
        <f>IF(OR(GD126=$GD$1,GD126=$GD$4,EZ126&gt;0),ES3.7,"")</f>
        <v/>
      </c>
      <c r="DS126" s="6" t="str">
        <f>IF(OR(EZ126&gt;0,FF126=$FF$2,FF126=$FF$8,FE126=$FE$2,FE126=$FE$8,FI126=$FI$2,FI126=$FI$8,FG126=$FG$2,FG126=$FG$8),ES3.8,"")</f>
        <v/>
      </c>
      <c r="DT126" s="6" t="str">
        <f>IF(OR(EZ126&gt;0),ES3.9,"")</f>
        <v/>
      </c>
      <c r="DU126" s="40" t="str">
        <f>IF(OR(FB126=$FB$1,FB126=$FB$7,EZ126&gt;0),ES4.1,"")</f>
        <v/>
      </c>
      <c r="DV126" s="6" t="str">
        <f>IF(OR(EZ126&gt;0,GA126=$GA$2,GA126=$GA$6),ES4.2,"")</f>
        <v/>
      </c>
      <c r="DW126" s="6" t="str">
        <f>IF(OR(EZ126&gt;0,GB126=$GB$2,GB126=$GB$6),ES4.3,"")</f>
        <v/>
      </c>
      <c r="DX126" s="6" t="str">
        <f>IF(OR(GE126=$GE$1,GE126=$GE$2,GE126=$GE$7,GE126=$GE$8),ES4.4,"")</f>
        <v/>
      </c>
      <c r="DY126" s="6" t="str">
        <f>IF(OR(EZ126&gt;0,FF126=$FF$2,FF126=$FF$8,FE126=$FE$2,FE126=$FE$8,FI126=$FI$2,FI126=$FI$8,FG126=$FG$2,FG126=$FG$8),ES4.5,"")</f>
        <v/>
      </c>
      <c r="DZ126" s="6" t="str">
        <f>IF(OR(EZ126&gt;0,FG126=$FG$1,FG126=$FG$2,FG126=$FG$7,FG126=$FG$8),ES4.6,"")</f>
        <v/>
      </c>
      <c r="EA126" s="6" t="str">
        <f>IF(OR(FE126=$FE$1,FE126=$FE$2,FE126=$FE$7,FE126=$FE$8),ES4.7,"")</f>
        <v/>
      </c>
      <c r="EB126" s="6" t="str">
        <f>IF(OR(FM126=$FM$1,FM126=$FM$4,EZ126&gt;0),ES4.8,"")</f>
        <v/>
      </c>
      <c r="EC126" s="6" t="str">
        <f>IF(OR(GF126=$GF$2,GF126=$GF$8),ES4.9,"")</f>
        <v/>
      </c>
      <c r="ED126" s="6" t="str">
        <f>IF(OR(EO126=$EO$1,EO126=$EO$3),ES4.10,"")</f>
        <v/>
      </c>
      <c r="EE126" s="40" t="str">
        <f>IF(OR(AND(FZ126&gt;0,EY126=$EY$1), AND(FZ126&gt;0,EY126=$EY$8)),ES5.1,"")</f>
        <v/>
      </c>
      <c r="EF126" s="6" t="str">
        <f>IF(OR(GE126=$GE$1,GE126=$GE$3,GE126=$GE$7,GE126=$GE$9),ES5.2,"")</f>
        <v/>
      </c>
      <c r="EG126" s="6" t="str">
        <f>IF(OR(EZ126&gt;0,FF126=$FF$2,FF126=$FF$8,FE126=$FE$2,FE126=$FE$8,FI126=$FI$2,FI126=$FI$8,FG126=$FG$2,FG126=$FG$8),ES5.3,"")</f>
        <v/>
      </c>
      <c r="EH126" s="6" t="str">
        <f>IF(OR(FG126=$FG$2,FG126=$FG$8),ES5.4,"")</f>
        <v/>
      </c>
      <c r="EI126" s="6" t="str">
        <f>IF(OR(FI126=$FI$1,FI126=$FI$2,FI126=$FI$7,FI126=$FI$8,FY126&gt;0),ES5.5,"")</f>
        <v/>
      </c>
      <c r="EJ126" s="6" t="str">
        <f>IF(OR(GC126=$GC$1,GC126=$GC$3),ES5.6,"")</f>
        <v/>
      </c>
      <c r="EK126" s="38">
        <f>IF(OR(GF126="",GF126=$GF$3,GF126=$GF$4,GF126=$GF$5,GF126=$GF$6),ES5.7,"")</f>
        <v>0.1</v>
      </c>
      <c r="EL126" s="104" t="str">
        <f>IF(E126&lt;2010,"N/A",IF(COUNTIF(DH126:EK126,"&lt;1")=30,"5",IF(COUNTIF(DH126:ED126,"&lt;1")=23,"4",IF(COUNTIF(DH126:DT126,"&lt;1")=13,"3",IF(COUNTIF(DH126:DK126,"&lt;1")=4,"2","1")))))</f>
        <v>1</v>
      </c>
      <c r="EM126" s="129">
        <f>IF(EL126="N/A","N/A",IF(EL126="1",SUM(DH126:DK126)+1,IF(EL126="2",SUM(DL126:DT126)+2,IF(EL126="3",SUM(DU126:ED126)+3,IF(EL126="4",SUM(EE126:EK126)+4,5)))))</f>
        <v>1</v>
      </c>
      <c r="EN126" s="1"/>
      <c r="EO126" s="43"/>
      <c r="EP126" s="1"/>
      <c r="EQ126" s="1"/>
      <c r="ER126" s="43"/>
      <c r="ES126" s="1"/>
      <c r="ET126" s="1"/>
      <c r="EV126" s="44"/>
      <c r="FC126" s="44"/>
      <c r="FE126" s="1"/>
      <c r="FI126" s="44"/>
      <c r="FK126" s="1"/>
      <c r="FL126" s="1"/>
      <c r="FM126" s="1"/>
      <c r="FN126" s="1"/>
      <c r="FO126" s="1"/>
      <c r="FT126" s="1"/>
      <c r="FU126" s="1"/>
      <c r="FX126" s="44"/>
      <c r="FY126" s="1"/>
      <c r="FZ126" s="44"/>
      <c r="GA126" s="43"/>
      <c r="GB126" s="1"/>
      <c r="GC126" s="44"/>
      <c r="GF126" s="45"/>
      <c r="GG126" s="74" t="s">
        <v>162</v>
      </c>
      <c r="GH126" s="42">
        <f>COUNTIF(EO126:GF126,"*")</f>
        <v>0</v>
      </c>
    </row>
    <row r="127" spans="1:190" s="42" customFormat="1" x14ac:dyDescent="0.25">
      <c r="A127" s="42" t="str">
        <f>VLOOKUP(C127,Sheet1!$A$1:$B$65,2,)</f>
        <v>HS</v>
      </c>
      <c r="B127" s="46" t="s">
        <v>247</v>
      </c>
      <c r="C127" s="47" t="s">
        <v>248</v>
      </c>
      <c r="D127" s="47"/>
      <c r="E127" s="61">
        <v>2013</v>
      </c>
      <c r="F127" s="5">
        <f>IF(OR(ER127=$ER$1,ER127=$ER$2,ER127=$ER$3,ER127=$ER$6,ER127=$ER$7,ES127&gt;0,EW127&gt;0,EY127&gt;0,EU127&gt;0,EZ127&gt;0,FD127&gt;0,FF127&gt;0,FG127&gt;0,FI127&gt;0,FE127&gt;0),SM_2.1,"")</f>
        <v>0.2</v>
      </c>
      <c r="G127" s="5">
        <f>IF(OR(EO127=$EO$4,EQ127&gt;0,ER127=$ER$1, ER127=$ER$2,ER127=$ER$3,ER127=$ER$4,ES127&gt;0,EV127&gt;0,EZ127&gt;0,FD127&gt;0,FF127&gt;0,FG127&gt;0,FI127&gt;0,FE127&gt;0),SM_2.2,"")</f>
        <v>0.35</v>
      </c>
      <c r="H127" s="6">
        <f>IF(OR(EO127&gt;0,EP127&gt;0,EQ127&gt;0,ER127=$ER$1,ER127=$ER$2,ER127=$ER$3,ER127=$ER$4,ER127=$ER$6,ER127=$ER$7,ES127&gt;0,ET127&gt;0,EV127&gt;0,EZ127&gt;0,FD127&gt;0,FF127&gt;0,FG127&gt;0,FI127&gt;0,FE127&gt;0),SM_2.3,"")</f>
        <v>0.3</v>
      </c>
      <c r="I127" s="38">
        <f>IF(OR(ER127=$ER$1,ER127=$ER$2,ER127=$ER$3,ER127=$ER$6,ER127=$ER$7,ES127&gt;0,EW127=$EW$2,EW127=$EW$3,EW127=$EW$4,EY127&gt;0,EU127&gt;0,EZ127&gt;0,FD127&gt;0,FF127&gt;0,FG127&gt;0,FI127&gt;0,FE127&gt;0),SM_2.4,"")</f>
        <v>0.15</v>
      </c>
      <c r="J127" s="6">
        <f>IF(OR(ER127=$ER$3,EW127=$EW$2,EW127=$EW$3,EW127=$EW$4,EY127&gt;0,EU127&gt;0,EZ127&gt;0,FD127&gt;0,FF127&gt;0,FG127&gt;0,FI127&gt;0,FE127&gt;0),SM_3.1,"")</f>
        <v>0.3</v>
      </c>
      <c r="K127" s="6">
        <f>IF(OR(EZ127&gt;0,FD127&gt;0,FF127&gt;0,FG127&gt;0,FI127&gt;0,FE127&gt;0),SM_3.2,"")</f>
        <v>0.3</v>
      </c>
      <c r="L127" s="38">
        <f>IF(OR(ER127=$ER$1,ER127=$ER$3,ER127=$ER$6,ER127=$ER$7,EV127&gt;0,EW127=$EW$2,EW127=$EW$3,EW127=$EW$4,EY127&gt;0,EU127&gt;0,EZ127&gt;0,FD127&gt;0,FF127&gt;0,FG127&gt;0,FI127&gt;0,FE127&gt;0),SM_3.3,"")</f>
        <v>0.4</v>
      </c>
      <c r="M127" s="6">
        <f>IF(OR(ES127&gt;0,EU127&gt;1),SM_4.1,"")</f>
        <v>0.2</v>
      </c>
      <c r="N127" s="6">
        <f>IF(OR(EZ127&gt;0,FD127=$FD$2,FF127=$FF$2,FF127=$FF$4,FF127=$FF$6,FF127=$FF$8,FG127&gt;0,FI127&gt;0,FE127&gt;0),SM_4.2,"")</f>
        <v>0.2</v>
      </c>
      <c r="O127" s="6" t="str">
        <f>IF(OR(EZ127&gt;0,FD127=$FD$2,FE127=$FE$2,FE127=$FE$4,FE127=$FE$6,FE127=$FE$8,FF127=$FF$2,FF127=$FF$4,FF127=$FF$6,FF127=$FF$8,FG127=$FG$2,FG127=$FG$4,FG127=$FG$6,FG127=$FG$8,FI127=$FI$2,FI127=$FI$4,FI127=$FI$6,FI127=$FI$8),SM_4.3,"")</f>
        <v/>
      </c>
      <c r="P127" s="6">
        <f>IF(OR(FD127&gt;0,FI127&gt;0),SM_4.4,"")</f>
        <v>0.2</v>
      </c>
      <c r="Q127" s="38" t="str">
        <f>IF(OR(FQ127=$FQ$2,FQ127=$FQ$1),SM_4.5,"")</f>
        <v/>
      </c>
      <c r="R127" s="6" t="str">
        <f>IF(OR(ET127&gt;0),SM_5.1,"")</f>
        <v/>
      </c>
      <c r="S127" s="6" t="str">
        <f>IF(OR(FB127&gt;0),SM_5.2,"")</f>
        <v/>
      </c>
      <c r="T127" s="6" t="str">
        <f>IF(OR(FR127=$FR$1,FR127=$FR$2),SM_5.3,"")</f>
        <v/>
      </c>
      <c r="U127" s="38" t="str">
        <f>IF(OR(FY127&gt;0),SM_5.4,"")</f>
        <v/>
      </c>
      <c r="V127" s="94" t="str">
        <f>IF(COUNTIF(F127:U127,"&lt;1")=16,"5",IF(COUNTIF(F127:Q127,"&lt;1")=12,"4",IF(COUNTIF(F127:L127,"&lt;1")=7,"3",IF(COUNTIF(F127:I127,"&lt;1")=4,"2","1"))))</f>
        <v>3</v>
      </c>
      <c r="W127" s="129">
        <f>IF(V127="1",SUM(F127:I127)+1,IF(V127="2",SUM(J127:L127)+2,IF(V127="3",SUM(M127:Q127)+3,IF(V127="4",SUM(R127:U127)+4,5))))</f>
        <v>3.6</v>
      </c>
      <c r="X127" s="5">
        <f>IF(OR(EO127&gt;0,EP127&gt;0,EQ127&gt;0,ER127=$ER$1,ER127=$ER$2,ER127=$ER$3,ER127=$ER$4,ER127=$ER$6,ER127=$ER$7,ER127=$ER$8,ES127&gt;0,ET127&gt;0,EV127&gt;0,EZ127&gt;0,FD127&gt;0,FF127&gt;0,FG127&gt;0,FI127&gt;0,FE127&gt;0),SS_2.1,"")</f>
        <v>0.2</v>
      </c>
      <c r="Y127" s="5">
        <f>IF(OR(EO127=$EO$1,ER127=$ER$1,ER127=$ER$6,ER127=$ER$7,ER127=$ER$8,FJ127&gt;0),SS_2.2,"")</f>
        <v>0.3</v>
      </c>
      <c r="Z127" s="38">
        <f>IF(OR(FJ127&gt;0,FO127&gt;0),SS_2.3,"")</f>
        <v>0.5</v>
      </c>
      <c r="AA127" s="5">
        <f>IF(OR(FN127&gt;0,FJ127=$FJ$2,FJ127=$FJ$3),SS_3.1,"")</f>
        <v>0.2</v>
      </c>
      <c r="AB127" s="6" t="str">
        <f>IF(OR(FK127&gt;0),SS_3.2,"")</f>
        <v/>
      </c>
      <c r="AC127" s="38">
        <f>IF(OR(ES127&gt;0,ER127=$ER$1,ER127=$ER$4,ER127=$ER$8,FL127&gt;0),SS_3.3,"")</f>
        <v>0.4</v>
      </c>
      <c r="AD127" s="6" t="str">
        <f>IF(AND(FK127&gt;0,FJ127=$FJ$2,FJ127=$FJ$3),SS_4.1,"")</f>
        <v/>
      </c>
      <c r="AE127" s="6">
        <f>IF(OR(FJ127=$FJ$2,FJ127=$FJ$3,EZ127&gt;0,FN127&gt;0),SS_4.2,"")</f>
        <v>0.2</v>
      </c>
      <c r="AF127" s="6">
        <f>IF(OR(EU127&gt;0,EW127=$EW$2,EW127=$EW$3,EW127=$EW$4,EY127&gt;0,EZ127&gt;0),SS_4.3,"")</f>
        <v>0.2</v>
      </c>
      <c r="AG127" s="6">
        <f>IF(OR(FJ127=$FJ$3,FQ127&gt;0,EZ127&gt;0),SS_4.4,"")</f>
        <v>0.1</v>
      </c>
      <c r="AH127" s="6">
        <f>IF(OR(FE127&gt;0,FF127&gt;0,FG127&gt;0,FD127&gt;0,EZ127&gt;0,FI127&gt;0),SS_4.5,"")</f>
        <v>0.2</v>
      </c>
      <c r="AI127" s="38">
        <f>IF(OR(EV127&gt;0,FZ127&gt;0,FH127&gt;0,FD127&gt;0,FI127&gt;0),SS_4.6,"")</f>
        <v>0.2</v>
      </c>
      <c r="AJ127" s="5" t="str">
        <f>IF(OR(FK127=$FK$3,FZ127=$FZ$1),SS_5.1,"")</f>
        <v/>
      </c>
      <c r="AK127" s="6" t="str">
        <f>IF(OR(FZ127=$FZ$1,FZ127=$FZ$2,FZ127=$FZ$4,FZ127=$FZ$5,FZ127=$FZ$7),SS_5.2,"")</f>
        <v/>
      </c>
      <c r="AL127" s="6" t="str">
        <f>IF(OR(FZ127=$FZ$4,FY127&gt;0,ER127=$ER$8),SS_5.3,"")</f>
        <v/>
      </c>
      <c r="AM127" s="6" t="str">
        <f>IF(FP127&gt;0,SS_5.4,"")</f>
        <v/>
      </c>
      <c r="AN127" s="94" t="str">
        <f>IF(COUNTIF(X127:AM127,"&lt;1")=16,"5",IF(COUNTIF(X127:AI127,"&lt;1")=12,"4",IF(COUNTIF(X127:AC127,"&lt;1")=6,"3",IF(COUNTIF(X127:Z127,"&lt;1")=3,"2","1"))))</f>
        <v>2</v>
      </c>
      <c r="AO127" s="129">
        <f>IF(AN127="1",SUM(X127:Z127)+1,IF(AN127="2",SUM(AA127:AC127)+2,IF(AN127="3",SUM(AD127:AI127)+3,IF(AN127="4",SUM(AJ127:AM127)+4,5))))</f>
        <v>2.6</v>
      </c>
      <c r="AP127" s="5">
        <f>IF(OR(ES127&gt;0,ER127=$ER$1,EO127&gt;0,EP127&gt;0,EQ127&gt;0,EU127&gt;0,EV127&gt;0,FV127&gt;0,FD127&gt;0),CM2.1,"")</f>
        <v>0.25</v>
      </c>
      <c r="AQ127" s="6">
        <f>IF(OR(ES127&gt;0,ER127=$ER$1,ER127=$ER$5,ER127=$ER$3,ER127=$ER$8,ER127=$ER$9,FS127=$FS$3,FS127=$FS$4),CM2.2,"")</f>
        <v>0.25</v>
      </c>
      <c r="AR127" s="6">
        <f>IF(OR(ES127&gt;0,ER127&gt;0,FV127&gt;0),CM2.3,"")</f>
        <v>0.25</v>
      </c>
      <c r="AS127" s="38">
        <f>IF(OR(ES127&gt;0,ER127=$ER$1,ER127=$ER$3,ER127=$ER$8,ER127=$ER$9,FT127&gt;0),CM2.4,"")</f>
        <v>0.25</v>
      </c>
      <c r="AT127" s="6" t="str">
        <f>IF(OR(FS127&gt;0),CM3.1,"")</f>
        <v/>
      </c>
      <c r="AU127" s="6" t="str">
        <f>IF(ER127=$ER$9,CM3.2,"")</f>
        <v/>
      </c>
      <c r="AV127" s="6" t="str">
        <f>IF(OR(FS127=$FS$3,FS127=$FS$4),CM3.3,"")</f>
        <v/>
      </c>
      <c r="AW127" s="6" t="str">
        <f>IF(OR(FQ127=$FQ$1,FQ127=$FQ$4,FR127=$FR$1,FR127=$FR$4),CM3.4,"")</f>
        <v/>
      </c>
      <c r="AX127" s="38" t="str">
        <f>IF(OR(FZ127=$FZ$1,FZ127=$FZ$2,FT127=$FT$3,FT127=$FT$2),CM3.5,"")</f>
        <v/>
      </c>
      <c r="AY127" s="6" t="str">
        <f>IF(OR(FS127&gt;0),CM4.1,"")</f>
        <v/>
      </c>
      <c r="AZ127" s="6" t="str">
        <f>IF(OR(FV127=$FV$2),CM4.2,"")</f>
        <v/>
      </c>
      <c r="BA127" s="38" t="str">
        <f>IF(OR(FZ127&gt;0,FT127=$FT$3),CM4.3,"")</f>
        <v/>
      </c>
      <c r="BB127" s="6" t="str">
        <f>IF(OR(FT127=$FT$3,FV127=$FV$3),CM5.1,"")</f>
        <v/>
      </c>
      <c r="BC127" s="6" t="str">
        <f>IF(OR(AND(FX127&gt;0,FQ127=$FQ$4), AND(FX127&gt;0,FQ127=$FQ$1)),CM5.2,"")</f>
        <v/>
      </c>
      <c r="BD127" s="6" t="str">
        <f>IF(OR(FZ127&gt;0),CM5.3,"")</f>
        <v/>
      </c>
      <c r="BE127" s="38" t="str">
        <f>IF(FU127=$FU$2,CM5.4,"")</f>
        <v/>
      </c>
      <c r="BF127" s="94" t="str">
        <f>IF(COUNTIF(AP127:BE127,"&lt;1")=16,"5",IF(COUNTIF(AP127:BA127,"&lt;1")=12,"4",IF(COUNTIF(AP127:AX127,"&lt;1")=9,"3",IF(COUNTIF(AP127:AS127,"&lt;1")=4,"2","1"))))</f>
        <v>2</v>
      </c>
      <c r="BG127" s="129">
        <f>IF(BF127="1",SUM(AP127:AS127)+1,IF(BF127="2",SUM(AT127:AX127)+2,IF(BF127="3",SUM(AY127:BA127)+3,IF(BF127="4",SUM(BB127:BE127)+4,5))))</f>
        <v>2</v>
      </c>
      <c r="BH127" s="5">
        <f>IF(OR(ER127=$ER$1,ER127=$ER$6,ER127=$ER$7,ER127=$ER$9,ES127&gt;0,EX127&gt;0,FD127&gt;0,FZ127&gt;0,EW127&gt;0,EY127&gt;0,EZ127&gt;0,EV127&gt;0,EU127&gt;0,FE127&gt;0,FF127&gt;0,FG127&gt;0,FI127&gt;0),SRM2.1,"")</f>
        <v>0.4</v>
      </c>
      <c r="BI127" s="5">
        <f>IF(OR(FD127&gt;0,FZ127&gt;0,ER127=$ER$7,EW127&gt;0,EX127&gt;0,EY127&gt;0,EZ127&gt;0,FE127&gt;0,FF127&gt;0,FG127&gt;0,FI127&gt;0),SRM2.2,"")</f>
        <v>0.4</v>
      </c>
      <c r="BJ127" s="6" t="str">
        <f>IF(OR(FX127&gt;0,FZ127&gt;0),SRM2.3,"")</f>
        <v/>
      </c>
      <c r="BK127" s="6">
        <f>IF(OR(FF127&gt;0,FD127&gt;0,FE127&gt;0,FZ127&gt;0,FG127&gt;0,FI127&gt;0),SRM2.4,"")</f>
        <v>0.2</v>
      </c>
      <c r="BL127" s="39">
        <f>IF(OR(FD127&gt;0,FZ127&gt;0,ER127=$ER$7,FE127&gt;0,FF127&gt;0,FG127&gt;0,FI127&gt;0,FP127&gt;0),SRM3.1,"")</f>
        <v>0.4</v>
      </c>
      <c r="BM127" s="6">
        <f>IF(OR(FD127&gt;0,FZ127&gt;0,ER127=$ER$7,EW127=$EW$2,EW127=$EW$3,EW127=$EW$4,EX127&gt;0,EY127&gt;0,EZ127&gt;0,FE127&gt;0,FF127&gt;0,FG127&gt;0,FI127&gt;0),SRM3.2,"")</f>
        <v>0.5</v>
      </c>
      <c r="BN127" s="6" t="str">
        <f>IF(OR(FP127&gt;0,FZ127&gt;0),SRM3.3,"")</f>
        <v/>
      </c>
      <c r="BO127" s="40" t="str">
        <f>IF(OR(FZ127&gt;1),SRM4.1,"")</f>
        <v/>
      </c>
      <c r="BP127" s="6">
        <f>IF(OR(ER127=$ER$8,ER127=$ER$9,EV127&gt;0,FQ127&gt;0,FR127&gt;0),SRM4.2,"")</f>
        <v>0.4</v>
      </c>
      <c r="BQ127" s="6" t="str">
        <f>IF(OR(FW127&gt;0),SRM4.3,"")</f>
        <v/>
      </c>
      <c r="BR127" s="40">
        <f>IF(OR(GD127&gt;0,GE127&gt;0),SRM5.1,"")</f>
        <v>0.4</v>
      </c>
      <c r="BS127" s="6" t="str">
        <f>IF(OR(ER127=$ER$8,ER127=$ER$9,FZ127&gt;0),SRM5.2,"")</f>
        <v/>
      </c>
      <c r="BT127" s="6" t="str">
        <f>IF(OR(ER127=$ER$8,ER127=$ER$9,FY127&gt;0,FZ127&gt;0),SRM5.3,"")</f>
        <v/>
      </c>
      <c r="BU127" s="94" t="str">
        <f>IF(COUNTIF(BH127:BT127,"&lt;1")=13,"5",IF(COUNTIF(BH127:BQ127,"&lt;1")=10,"4",IF(COUNTIF(BH127:BN127,"&lt;1")=7,"3",IF(COUNTIF(BH127:BK127,"&lt;1")=4,"2","1"))))</f>
        <v>1</v>
      </c>
      <c r="BV127" s="129">
        <f>IF(BU127="1",SUM(BH127:BK127)+1,IF(BU127="2",SUM(BL127:BN127)+2,IF(BU127="3",SUM(BO127:BQ127)+3,IF(BU127="4",SUM(BR127:BT127)+4,5))))</f>
        <v>2</v>
      </c>
      <c r="BW127" s="41">
        <f>IF(OR(EY127=$EY$1,EY127=$EY$4,EY127=$EY$5,EY127=$EY$6,EY127=$EY$7,EZ127&gt;0,FF127=$FF$1,FF127=$FF$2,FF127=$FF$5,FF127=$FF$6,FG127=$FG$1,FG127=$FG$2,FG127=$FG$5,FG127=$FG$6),LHR2.1,"")</f>
        <v>0.4</v>
      </c>
      <c r="BX127" s="6" t="str">
        <f>IF(OR(FB127=$FB$1,FB127=$FB$2,FB127=$FB$5,FB127=$FB$6,EZ127&gt;0),LHR2.2,"")</f>
        <v/>
      </c>
      <c r="BY127" s="6">
        <f>IF(OR(EY127=$EY$1,EY127=$EY$4,EY127=$EY$5,EY127=$EY$6,EY127=$EY$7,EZ127&gt;0,FF127=$FF$1,FF127=$FF$2,FF127=$FF$5,FF127=$FF$6,FG127=$FG$1,FG127=$FG$2,FG127=$FG$5,FG127=$FG$6),LHR2.3,"")</f>
        <v>0.25</v>
      </c>
      <c r="BZ127" s="6">
        <f>IF(OR(EY127=$EY$1,EY127=$EY$4,EY127=$EY$5,EY127=$EY$6,EY127=$EY$7,EZ127&gt;0,FF127=$FF$1,FF127=$FF$2,FF127=$FF$5,FF127=$FF$6,FG127=$FG$1,FG127=$FG$2,FG127=$FG$5,FG127=$FG$6),LHR2.4,"")</f>
        <v>0.25</v>
      </c>
      <c r="CA127" s="40">
        <f>IF(OR(EY127=$EY$1,EY127=$EY$5,EY127=$EY$6,EY127=$EY$7,EZ127&gt;0,FF127=$FF$1,FF127=$FF$2,FF127=$FF$5,FF127=$FF$6,FG127=$FG$1,FG127=$FG$2,FG127=$FG$5,FG127=$FG$6),LHR3.1,"")</f>
        <v>0.25</v>
      </c>
      <c r="CB127" s="6" t="str">
        <f>IF(OR(FB127=$FB$1,FB127=$FB$5,EZ127&gt;0),LHR3.2,"")</f>
        <v/>
      </c>
      <c r="CC127" s="6" t="str">
        <f>IF(OR(FB127=$FB$1,FB127=$FB$2,FB127=$FB$5,FB127=$FB$6,EZ127&gt;0),LHR3.3,"")</f>
        <v/>
      </c>
      <c r="CD127" s="6">
        <f>IF(OR(EZ127&gt;0,GA127=$GA$1,FF127=$FF$5,FF127=$FF$6,FF127=$FF$1,FF127=$FF$2,GA127=$GA$2,GA127=$GA$3,GA127=$GA$4),LHR3.4,"")</f>
        <v>0.05</v>
      </c>
      <c r="CE127" s="6">
        <f>IF(OR(EZ127&gt;0,GB127=$GB$1,FG127=$FG$5,FG127=$FG$6,FG127=$FG$1,FG127=$FG$2,GB127=$GB$2,GB127=$GB$3,GB127=$GB$4),LHR3.5,"")</f>
        <v>0.05</v>
      </c>
      <c r="CF127" s="6">
        <f>IF(OR(EY127=$EY$1,EY127=$EY$4,EY127=$EY$5,EY127=$EY$6,EY127=$EY$7,EZ127&gt;0),LHR3.6,"")</f>
        <v>0.05</v>
      </c>
      <c r="CG127" s="6" t="str">
        <f>IF(OR(EZ127&gt;0,FC127=$FC$1,FC127=$FC$2,FC127=$FC$3,FC127=$FC$4),LHR3.7,"")</f>
        <v/>
      </c>
      <c r="CH127" s="6" t="str">
        <f>IF(OR(GD127=$GD$1,GD127=$GD$3,EZ127&gt;0),LHR3.8,"")</f>
        <v/>
      </c>
      <c r="CI127" s="6" t="str">
        <f>IF(OR(EZ127&gt;0,FF127=$FF$2,FF127=$FF$6,FE127=$FE$2,FE127=$FE$6,FI127=$FI$2,FI127=$FI$6,FG127=$FG$2,FG127=$FG$6),LHR3.9,"")</f>
        <v/>
      </c>
      <c r="CJ127" s="6" t="str">
        <f>IF(OR(EZ127&gt;0,FA127&gt;0),LHR3.10,"")</f>
        <v/>
      </c>
      <c r="CK127" s="40">
        <f>IF(OR(EY127=$EY$1,EY127=$EY$6,EY127=$EY$7,EZ127&gt;0,FF127=$FF$1,FF127=$FF$2,FF127=$FF$5,FF127=$FF$6,FG127=$FG$1,FG127=$FG$2,FG127=$FG$5,FG127=$FG$6),LHR4.1,"")</f>
        <v>0.15</v>
      </c>
      <c r="CL127" s="6" t="str">
        <f>IF(OR(FB127=$FB$1,FB127=$FB$5,EZ127&gt;0),LHR4.2,"")</f>
        <v/>
      </c>
      <c r="CM127" s="6" t="str">
        <f>IF(OR(EZ127&gt;0,GA127=$GA$2,GA127=$GA$4),LHR4.3,"")</f>
        <v/>
      </c>
      <c r="CN127" s="6" t="str">
        <f>IF(OR(EZ127&gt;0,GB127=$GB$2,GB127=$GB$4),LHR4.4,"")</f>
        <v/>
      </c>
      <c r="CO127" s="6" t="str">
        <f>IF(OR(EZ127&gt;0,FC127=$FC$1,FC127=$FC$3,FC127=$FC$4),LHR4.5,"")</f>
        <v/>
      </c>
      <c r="CP127" s="6">
        <f>IF(OR(GE127=$GE$1,GE127=$GE$2,GE127=$GE$4,GE127=$GE$5),LHR4.6,"")</f>
        <v>0.05</v>
      </c>
      <c r="CQ127" s="6" t="str">
        <f>IF(OR(EZ127&gt;0,FF127=$FF$2,FF127=$FF$6,FE127=$FE$2,FE127=$FE$6,FI127=$FI$2,FI127=$FI$6,FG127=$FG$2,FG127=$FG$6),LHR4.7,"")</f>
        <v/>
      </c>
      <c r="CR127" s="6">
        <f>IF(OR(EZ127&gt;0,FG127=$FG$1,FG127=$FG$2,FG127=$FG$5,FG127=$FG$6),LHR4.8,"")</f>
        <v>0.1</v>
      </c>
      <c r="CS127" s="6" t="str">
        <f>IF(OR(FE127=$FE$1,FE127=$FE$2,FE127=$FE$5,FE127=$FE$6),LHR4.9,"")</f>
        <v/>
      </c>
      <c r="CT127" s="6" t="str">
        <f>IF(OR(FM127=$FM$1,FM127=$FM$3,EZ127&gt;0),LHR4.10,"")</f>
        <v/>
      </c>
      <c r="CU127" s="6" t="str">
        <f>IF(OR(GF127=$GF$2,GF127=$GF$6),LHR4.11,"")</f>
        <v/>
      </c>
      <c r="CV127" s="6" t="str">
        <f>IF(OR(EO127=$EO$1,EO127=$EO$3),LHR4.12,"")</f>
        <v/>
      </c>
      <c r="CW127" s="40">
        <f>IF(OR(EY127=$EY$1,EY127=$EY$7,EZ127&gt;0,FF127=$FF$1,FF127=$FF$2,FF127=$FF$5,FF127=$FF$6,FG127=$FG$1,FG127=$FG$2,FG127=$FG$5,FG127=$FG$6),LHR5.1,"")</f>
        <v>0.25</v>
      </c>
      <c r="CX127" s="6" t="str">
        <f>IF(AND(FZ127&gt;0,OR(EY127=$EY$1,EY127=$EY$4,EY127=$EY$5,EY127=$EY$6,EY127=$EY$7)),LHR5.2,"")</f>
        <v/>
      </c>
      <c r="CY127" s="6" t="str">
        <f>IF(OR(EZ127&gt;0,FC127=$FC$1,FC127=$FC$4),LHR5.3,"")</f>
        <v/>
      </c>
      <c r="CZ127" s="6" t="str">
        <f>IF(OR(GE127=$GE$1,GE127=$GE$3,GE127=$GE$4,GE127=$GE$6),LHR5.4,"")</f>
        <v/>
      </c>
      <c r="DA127" s="6" t="str">
        <f>IF(OR(EZ127&gt;0,FF127=$FF$2,FF127=$FF$6,FE127=$FE$2,FE127=$FE$6,FI127=$FI$2,FI127=$FI$6,FG127=$FG$2,FG127=$FG$6),LHR5.5,"")</f>
        <v/>
      </c>
      <c r="DB127" s="6" t="str">
        <f>IF(OR(FG127=$FG$2,FG127=$FG$6),LHR5.6,"")</f>
        <v/>
      </c>
      <c r="DC127" s="6">
        <f>IF(OR(FI127=$FI$1,FI127=$FI$2,FI127=$FI$5,FI127=$FI$6,FY127&gt;0),LHR5.7,"")</f>
        <v>0.1</v>
      </c>
      <c r="DD127" s="6" t="str">
        <f>IF(OR(GC127=$GC$1,GC127=$GC$2),LHR5.8,"")</f>
        <v/>
      </c>
      <c r="DE127" s="38">
        <f>IF(OR(GF127="",GF127=$GF$3,GF127=$GF$4,GF127=$GF$7,GF127=$GF$8),LHR5.9,"")</f>
        <v>0.05</v>
      </c>
      <c r="DF127" s="7" t="str">
        <f>IF(E127&lt;2009,"N/A",IF(COUNTIF(BW127:DE127,"&lt;1")=35,"5",IF(COUNTIF(BW127:CV127,"&lt;1")=26,"4",IF(COUNTIF(BW127:CJ127,"&lt;1")=14,"3",IF(COUNTIF(BW127:BZ127,"&lt;1")=4,"2","1")))))</f>
        <v>1</v>
      </c>
      <c r="DG127" s="129">
        <f>IF(DF127="N/A","N/A",IF(DF127="1",SUM(BW127:BZ127)+1,IF(DF127="2",SUM(CA127:CJ127)+2,IF(DF127="3",SUM(CK127:CV127)+3,IF(DF127="4",SUM(CW127:DE127)+4,5)))))</f>
        <v>1.9</v>
      </c>
      <c r="DH127" s="41">
        <f>IF(OR(EY127=$EY$1,EY127=$EY$8,EZ127&gt;0,FF127=$FF$1,FF127=$FF$2,FF127=$FF$7,FF127=$FF$8,FG127=$FG$1,FG127=$FG$2,FG127=$FG$7,FG127=$FG$8),ES2.1,"")</f>
        <v>0.4</v>
      </c>
      <c r="DI127" s="6" t="str">
        <f>IF(OR(FB127=$FB$1,FB127=$FB$2,FB127=$FB$7,FB127=$FB$8,EZ127&gt;0),ES2.2,"")</f>
        <v/>
      </c>
      <c r="DJ127" s="6">
        <f>IF(OR(EY127=$EY$1,EY127=$EY$8,EZ127&gt;0,FF127=$FF$1,FF127=$FF$2,FF127=$FF$7,FF127=$FF$8,FG127=$FG$1,FG127=$FG$2,FG127=$FG$7,FG127=$FG$8),ES2.3,"")</f>
        <v>0.25</v>
      </c>
      <c r="DK127" s="6">
        <f>IF(OR(EY127=$EY$1,EY127=$EY$8,EZ127&gt;0,FF127=$FF$1,FF127=$FF$2,FF127=$FF$7,FF127=$FF$8,FG127=$FG$1,FG127=$FG$2,FG127=$FG$7,FG127=$FG$8),ES2.4,"")</f>
        <v>0.25</v>
      </c>
      <c r="DL127" s="40" t="str">
        <f>IF(OR(FB127=$FB$1,FB127=$FB$7,EZ127&gt;0),ES3.1,"")</f>
        <v/>
      </c>
      <c r="DM127" s="6" t="str">
        <f>IF(OR(FB127=$FB$1,FB127=$FB$2,FB127=$FB$7,FB127=$FB$8,EZ127&gt;0),ES3.2,"")</f>
        <v/>
      </c>
      <c r="DN127" s="6">
        <f>IF(OR(EZ127&gt;0,FF127=$FF$1,FF127=$FF$2,FF127=$FF$7,FF127=$FF$8,GA127=$GA$1,GA127=$GA$2,GA127=$GA$5,GA127=$GA$6),ES3.3,"")</f>
        <v>0.05</v>
      </c>
      <c r="DO127" s="6" t="str">
        <f>IF(OR(EZ127&gt;0,FG127=$FG$1,FG127=$FG$2,FG127=$FG$7,FG127=$FG$8,GB127=$GB$1,GB127=$GB$2,GB127=$GB$5,GB127=$GB$6),ES3.4,"")</f>
        <v/>
      </c>
      <c r="DP127" s="6" t="str">
        <f>IF(OR(EY127=$EY$1,EY127=$EY$8,EZ127&gt;0),ES3.5,"")</f>
        <v/>
      </c>
      <c r="DQ127" s="6" t="str">
        <f>IF(OR(EZ127&gt;0,FC127=$FC$1,FC127=$FC$5),ES3.6,"")</f>
        <v/>
      </c>
      <c r="DR127" s="6" t="str">
        <f>IF(OR(GD127=$GD$1,GD127=$GD$4,EZ127&gt;0),ES3.7,"")</f>
        <v/>
      </c>
      <c r="DS127" s="6" t="str">
        <f>IF(OR(EZ127&gt;0,FF127=$FF$2,FF127=$FF$8,FE127=$FE$2,FE127=$FE$8,FI127=$FI$2,FI127=$FI$8,FG127=$FG$2,FG127=$FG$8),ES3.8,"")</f>
        <v/>
      </c>
      <c r="DT127" s="6" t="str">
        <f>IF(OR(EZ127&gt;0),ES3.9,"")</f>
        <v/>
      </c>
      <c r="DU127" s="40" t="str">
        <f>IF(OR(FB127=$FB$1,FB127=$FB$7,EZ127&gt;0),ES4.1,"")</f>
        <v/>
      </c>
      <c r="DV127" s="6" t="str">
        <f>IF(OR(EZ127&gt;0,GA127=$GA$2,GA127=$GA$6),ES4.2,"")</f>
        <v/>
      </c>
      <c r="DW127" s="6" t="str">
        <f>IF(OR(EZ127&gt;0,GB127=$GB$2,GB127=$GB$6),ES4.3,"")</f>
        <v/>
      </c>
      <c r="DX127" s="6" t="str">
        <f>IF(OR(GE127=$GE$1,GE127=$GE$2,GE127=$GE$7,GE127=$GE$8),ES4.4,"")</f>
        <v/>
      </c>
      <c r="DY127" s="6" t="str">
        <f>IF(OR(EZ127&gt;0,FF127=$FF$2,FF127=$FF$8,FE127=$FE$2,FE127=$FE$8,FI127=$FI$2,FI127=$FI$8,FG127=$FG$2,FG127=$FG$8),ES4.5,"")</f>
        <v/>
      </c>
      <c r="DZ127" s="6" t="str">
        <f>IF(OR(EZ127&gt;0,FG127=$FG$1,FG127=$FG$2,FG127=$FG$7,FG127=$FG$8),ES4.6,"")</f>
        <v/>
      </c>
      <c r="EA127" s="6" t="str">
        <f>IF(OR(FE127=$FE$1,FE127=$FE$2,FE127=$FE$7,FE127=$FE$8),ES4.7,"")</f>
        <v/>
      </c>
      <c r="EB127" s="6" t="str">
        <f>IF(OR(FM127=$FM$1,FM127=$FM$4,EZ127&gt;0),ES4.8,"")</f>
        <v/>
      </c>
      <c r="EC127" s="6" t="str">
        <f>IF(OR(GF127=$GF$2,GF127=$GF$8),ES4.9,"")</f>
        <v/>
      </c>
      <c r="ED127" s="6" t="str">
        <f>IF(OR(EO127=$EO$1,EO127=$EO$3),ES4.10,"")</f>
        <v/>
      </c>
      <c r="EE127" s="40" t="str">
        <f>IF(OR(AND(FZ127&gt;0,EY127=$EY$1), AND(FZ127&gt;0,EY127=$EY$8)),ES5.1,"")</f>
        <v/>
      </c>
      <c r="EF127" s="6" t="str">
        <f>IF(OR(GE127=$GE$1,GE127=$GE$3,GE127=$GE$7,GE127=$GE$9),ES5.2,"")</f>
        <v/>
      </c>
      <c r="EG127" s="6" t="str">
        <f>IF(OR(EZ127&gt;0,FF127=$FF$2,FF127=$FF$8,FE127=$FE$2,FE127=$FE$8,FI127=$FI$2,FI127=$FI$8,FG127=$FG$2,FG127=$FG$8),ES5.3,"")</f>
        <v/>
      </c>
      <c r="EH127" s="6" t="str">
        <f>IF(OR(FG127=$FG$2,FG127=$FG$8),ES5.4,"")</f>
        <v/>
      </c>
      <c r="EI127" s="6">
        <f>IF(OR(FI127=$FI$1,FI127=$FI$2,FI127=$FI$7,FI127=$FI$8,FY127&gt;0),ES5.5,"")</f>
        <v>0.2</v>
      </c>
      <c r="EJ127" s="6" t="str">
        <f>IF(OR(GC127=$GC$1,GC127=$GC$3),ES5.6,"")</f>
        <v/>
      </c>
      <c r="EK127" s="38">
        <f>IF(OR(GF127="",GF127=$GF$3,GF127=$GF$4,GF127=$GF$5,GF127=$GF$6),ES5.7,"")</f>
        <v>0.1</v>
      </c>
      <c r="EL127" s="104" t="str">
        <f>IF(E127&lt;2010,"N/A",IF(COUNTIF(DH127:EK127,"&lt;1")=30,"5",IF(COUNTIF(DH127:ED127,"&lt;1")=23,"4",IF(COUNTIF(DH127:DT127,"&lt;1")=13,"3",IF(COUNTIF(DH127:DK127,"&lt;1")=4,"2","1")))))</f>
        <v>1</v>
      </c>
      <c r="EM127" s="129">
        <f>IF(EL127="N/A","N/A",IF(EL127="1",SUM(DH127:DK127)+1,IF(EL127="2",SUM(DL127:DT127)+2,IF(EL127="3",SUM(DU127:ED127)+3,IF(EL127="4",SUM(EE127:EK127)+4,5)))))</f>
        <v>1.9</v>
      </c>
      <c r="EN127" s="1"/>
      <c r="EO127" s="43"/>
      <c r="EP127" s="1" t="s">
        <v>1</v>
      </c>
      <c r="EQ127" s="1" t="s">
        <v>1</v>
      </c>
      <c r="ER127" s="43" t="s">
        <v>31</v>
      </c>
      <c r="ES127" s="1" t="s">
        <v>13</v>
      </c>
      <c r="ET127" s="1"/>
      <c r="EV127" s="44" t="s">
        <v>1</v>
      </c>
      <c r="EW127" s="42" t="s">
        <v>24</v>
      </c>
      <c r="EY127" s="42" t="s">
        <v>47</v>
      </c>
      <c r="FC127" s="44"/>
      <c r="FE127" s="1"/>
      <c r="FF127" s="42" t="s">
        <v>8</v>
      </c>
      <c r="FG127" s="42" t="s">
        <v>41</v>
      </c>
      <c r="FH127" s="42" t="s">
        <v>1</v>
      </c>
      <c r="FI127" s="44" t="s">
        <v>8</v>
      </c>
      <c r="FJ127" s="42" t="s">
        <v>103</v>
      </c>
      <c r="FK127" s="1"/>
      <c r="FL127" s="1"/>
      <c r="FM127" s="1"/>
      <c r="FN127" s="1"/>
      <c r="FO127" s="1"/>
      <c r="FT127" s="1"/>
      <c r="FU127" s="1"/>
      <c r="FX127" s="44"/>
      <c r="FY127" s="1"/>
      <c r="FZ127" s="44"/>
      <c r="GA127" s="43"/>
      <c r="GB127" s="1"/>
      <c r="GC127" s="44"/>
      <c r="GE127" s="42" t="s">
        <v>140</v>
      </c>
      <c r="GF127" s="45"/>
      <c r="GG127" s="74"/>
      <c r="GH127" s="42">
        <f>COUNTIF(EO127:GF127,"*")</f>
        <v>13</v>
      </c>
    </row>
    <row r="128" spans="1:190" s="42" customFormat="1" x14ac:dyDescent="0.25">
      <c r="A128" s="42" t="e">
        <f>VLOOKUP(C128,Sheet1!$A$1:$B$65,2,)</f>
        <v>#N/A</v>
      </c>
      <c r="B128" s="46" t="s">
        <v>249</v>
      </c>
      <c r="C128" s="47" t="s">
        <v>250</v>
      </c>
      <c r="D128" s="47"/>
      <c r="E128" s="61">
        <v>2013</v>
      </c>
      <c r="F128" s="5">
        <f>IF(OR(ER128=$ER$1,ER128=$ER$2,ER128=$ER$3,ER128=$ER$6,ER128=$ER$7,ES128&gt;0,EW128&gt;0,EY128&gt;0,EU128&gt;0,EZ128&gt;0,FD128&gt;0,FF128&gt;0,FG128&gt;0,FI128&gt;0,FE128&gt;0),SM_2.1,"")</f>
        <v>0.2</v>
      </c>
      <c r="G128" s="5">
        <f>IF(OR(EO128=$EO$4,EQ128&gt;0,ER128=$ER$1, ER128=$ER$2,ER128=$ER$3,ER128=$ER$4,ES128&gt;0,EV128&gt;0,EZ128&gt;0,FD128&gt;0,FF128&gt;0,FG128&gt;0,FI128&gt;0,FE128&gt;0),SM_2.2,"")</f>
        <v>0.35</v>
      </c>
      <c r="H128" s="6">
        <f>IF(OR(EO128&gt;0,EP128&gt;0,EQ128&gt;0,ER128=$ER$1,ER128=$ER$2,ER128=$ER$3,ER128=$ER$4,ER128=$ER$6,ER128=$ER$7,ES128&gt;0,ET128&gt;0,EV128&gt;0,EZ128&gt;0,FD128&gt;0,FF128&gt;0,FG128&gt;0,FI128&gt;0,FE128&gt;0),SM_2.3,"")</f>
        <v>0.3</v>
      </c>
      <c r="I128" s="38">
        <f>IF(OR(ER128=$ER$1,ER128=$ER$2,ER128=$ER$3,ER128=$ER$6,ER128=$ER$7,ES128&gt;0,EW128=$EW$2,EW128=$EW$3,EW128=$EW$4,EY128&gt;0,EU128&gt;0,EZ128&gt;0,FD128&gt;0,FF128&gt;0,FG128&gt;0,FI128&gt;0,FE128&gt;0),SM_2.4,"")</f>
        <v>0.15</v>
      </c>
      <c r="J128" s="6" t="str">
        <f>IF(OR(ER128=$ER$3,EW128=$EW$2,EW128=$EW$3,EW128=$EW$4,EY128&gt;0,EU128&gt;0,EZ128&gt;0,FD128&gt;0,FF128&gt;0,FG128&gt;0,FI128&gt;0,FE128&gt;0),SM_3.1,"")</f>
        <v/>
      </c>
      <c r="K128" s="6" t="str">
        <f>IF(OR(EZ128&gt;0,FD128&gt;0,FF128&gt;0,FG128&gt;0,FI128&gt;0,FE128&gt;0),SM_3.2,"")</f>
        <v/>
      </c>
      <c r="L128" s="38" t="str">
        <f>IF(OR(ER128=$ER$1,ER128=$ER$3,ER128=$ER$6,ER128=$ER$7,EV128&gt;0,EW128=$EW$2,EW128=$EW$3,EW128=$EW$4,EY128&gt;0,EU128&gt;0,EZ128&gt;0,FD128&gt;0,FF128&gt;0,FG128&gt;0,FI128&gt;0,FE128&gt;0),SM_3.3,"")</f>
        <v/>
      </c>
      <c r="M128" s="6">
        <f>IF(OR(ES128&gt;0,EU128&gt;1),SM_4.1,"")</f>
        <v>0.2</v>
      </c>
      <c r="N128" s="6" t="str">
        <f>IF(OR(EZ128&gt;0,FD128=$FD$2,FF128=$FF$2,FF128=$FF$4,FF128=$FF$6,FF128=$FF$8,FG128&gt;0,FI128&gt;0,FE128&gt;0),SM_4.2,"")</f>
        <v/>
      </c>
      <c r="O128" s="6" t="str">
        <f>IF(OR(EZ128&gt;0,FD128=$FD$2,FE128=$FE$2,FE128=$FE$4,FE128=$FE$6,FE128=$FE$8,FF128=$FF$2,FF128=$FF$4,FF128=$FF$6,FF128=$FF$8,FG128=$FG$2,FG128=$FG$4,FG128=$FG$6,FG128=$FG$8,FI128=$FI$2,FI128=$FI$4,FI128=$FI$6,FI128=$FI$8),SM_4.3,"")</f>
        <v/>
      </c>
      <c r="P128" s="6" t="str">
        <f>IF(OR(FD128&gt;0,FI128&gt;0),SM_4.4,"")</f>
        <v/>
      </c>
      <c r="Q128" s="38" t="str">
        <f>IF(OR(FQ128=$FQ$2,FQ128=$FQ$1),SM_4.5,"")</f>
        <v/>
      </c>
      <c r="R128" s="6" t="str">
        <f>IF(OR(ET128&gt;0),SM_5.1,"")</f>
        <v/>
      </c>
      <c r="S128" s="6" t="str">
        <f>IF(OR(FB128&gt;0),SM_5.2,"")</f>
        <v/>
      </c>
      <c r="T128" s="6" t="str">
        <f>IF(OR(FR128=$FR$1,FR128=$FR$2),SM_5.3,"")</f>
        <v/>
      </c>
      <c r="U128" s="38" t="str">
        <f>IF(OR(FY128&gt;0),SM_5.4,"")</f>
        <v/>
      </c>
      <c r="V128" s="94" t="str">
        <f>IF(COUNTIF(F128:U128,"&lt;1")=16,"5",IF(COUNTIF(F128:Q128,"&lt;1")=12,"4",IF(COUNTIF(F128:L128,"&lt;1")=7,"3",IF(COUNTIF(F128:I128,"&lt;1")=4,"2","1"))))</f>
        <v>2</v>
      </c>
      <c r="W128" s="129">
        <f>IF(V128="1",SUM(F128:I128)+1,IF(V128="2",SUM(J128:L128)+2,IF(V128="3",SUM(M128:Q128)+3,IF(V128="4",SUM(R128:U128)+4,5))))</f>
        <v>2</v>
      </c>
      <c r="X128" s="5">
        <f>IF(OR(EO128&gt;0,EP128&gt;0,EQ128&gt;0,ER128=$ER$1,ER128=$ER$2,ER128=$ER$3,ER128=$ER$4,ER128=$ER$6,ER128=$ER$7,ER128=$ER$8,ES128&gt;0,ET128&gt;0,EV128&gt;0,EZ128&gt;0,FD128&gt;0,FF128&gt;0,FG128&gt;0,FI128&gt;0,FE128&gt;0),SS_2.1,"")</f>
        <v>0.2</v>
      </c>
      <c r="Y128" s="5" t="str">
        <f>IF(OR(EO128=$EO$1,ER128=$ER$1,ER128=$ER$6,ER128=$ER$7,ER128=$ER$8,FJ128&gt;0),SS_2.2,"")</f>
        <v/>
      </c>
      <c r="Z128" s="38" t="str">
        <f>IF(OR(FJ128&gt;0,FO128&gt;0),SS_2.3,"")</f>
        <v/>
      </c>
      <c r="AA128" s="5" t="str">
        <f>IF(OR(FN128&gt;0,FJ128=$FJ$2,FJ128=$FJ$3),SS_3.1,"")</f>
        <v/>
      </c>
      <c r="AB128" s="6" t="str">
        <f>IF(OR(FK128&gt;0),SS_3.2,"")</f>
        <v/>
      </c>
      <c r="AC128" s="38">
        <f>IF(OR(ES128&gt;0,ER128=$ER$1,ER128=$ER$4,ER128=$ER$8,FL128&gt;0),SS_3.3,"")</f>
        <v>0.4</v>
      </c>
      <c r="AD128" s="6" t="str">
        <f>IF(AND(FK128&gt;0,FJ128=$FJ$2,FJ128=$FJ$3),SS_4.1,"")</f>
        <v/>
      </c>
      <c r="AE128" s="6" t="str">
        <f>IF(OR(FJ128=$FJ$2,FJ128=$FJ$3,EZ128&gt;0,FN128&gt;0),SS_4.2,"")</f>
        <v/>
      </c>
      <c r="AF128" s="6" t="str">
        <f>IF(OR(EU128&gt;0,EW128=$EW$2,EW128=$EW$3,EW128=$EW$4,EY128&gt;0,EZ128&gt;0),SS_4.3,"")</f>
        <v/>
      </c>
      <c r="AG128" s="6" t="str">
        <f>IF(OR(FJ128=$FJ$3,FQ128&gt;0,EZ128&gt;0),SS_4.4,"")</f>
        <v/>
      </c>
      <c r="AH128" s="6" t="str">
        <f>IF(OR(FE128&gt;0,FF128&gt;0,FG128&gt;0,FD128&gt;0,EZ128&gt;0,FI128&gt;0),SS_4.5,"")</f>
        <v/>
      </c>
      <c r="AI128" s="38" t="str">
        <f>IF(OR(EV128&gt;0,FZ128&gt;0,FH128&gt;0,FD128&gt;0,FI128&gt;0),SS_4.6,"")</f>
        <v/>
      </c>
      <c r="AJ128" s="5" t="str">
        <f>IF(OR(FK128=$FK$3,FZ128=$FZ$1),SS_5.1,"")</f>
        <v/>
      </c>
      <c r="AK128" s="6" t="str">
        <f>IF(OR(FZ128=$FZ$1,FZ128=$FZ$2,FZ128=$FZ$4,FZ128=$FZ$5,FZ128=$FZ$7),SS_5.2,"")</f>
        <v/>
      </c>
      <c r="AL128" s="6" t="str">
        <f>IF(OR(FZ128=$FZ$4,FY128&gt;0,ER128=$ER$8),SS_5.3,"")</f>
        <v/>
      </c>
      <c r="AM128" s="6" t="str">
        <f>IF(FP128&gt;0,SS_5.4,"")</f>
        <v/>
      </c>
      <c r="AN128" s="94" t="str">
        <f>IF(COUNTIF(X128:AM128,"&lt;1")=16,"5",IF(COUNTIF(X128:AI128,"&lt;1")=12,"4",IF(COUNTIF(X128:AC128,"&lt;1")=6,"3",IF(COUNTIF(X128:Z128,"&lt;1")=3,"2","1"))))</f>
        <v>1</v>
      </c>
      <c r="AO128" s="129">
        <f>IF(AN128="1",SUM(X128:Z128)+1,IF(AN128="2",SUM(AA128:AC128)+2,IF(AN128="3",SUM(AD128:AI128)+3,IF(AN128="4",SUM(AJ128:AM128)+4,5))))</f>
        <v>1.2</v>
      </c>
      <c r="AP128" s="5">
        <f>IF(OR(ES128&gt;0,ER128=$ER$1,EO128&gt;0,EP128&gt;0,EQ128&gt;0,EU128&gt;0,EV128&gt;0,FV128&gt;0,FD128&gt;0),CM2.1,"")</f>
        <v>0.25</v>
      </c>
      <c r="AQ128" s="6">
        <f>IF(OR(ES128&gt;0,ER128=$ER$1,ER128=$ER$5,ER128=$ER$3,ER128=$ER$8,ER128=$ER$9,FS128=$FS$3,FS128=$FS$4),CM2.2,"")</f>
        <v>0.25</v>
      </c>
      <c r="AR128" s="6">
        <f>IF(OR(ES128&gt;0,ER128&gt;0,FV128&gt;0),CM2.3,"")</f>
        <v>0.25</v>
      </c>
      <c r="AS128" s="38">
        <f>IF(OR(ES128&gt;0,ER128=$ER$1,ER128=$ER$3,ER128=$ER$8,ER128=$ER$9,FT128&gt;0),CM2.4,"")</f>
        <v>0.25</v>
      </c>
      <c r="AT128" s="6" t="str">
        <f>IF(OR(FS128&gt;0),CM3.1,"")</f>
        <v/>
      </c>
      <c r="AU128" s="6" t="str">
        <f>IF(ER128=$ER$9,CM3.2,"")</f>
        <v/>
      </c>
      <c r="AV128" s="6" t="str">
        <f>IF(OR(FS128=$FS$3,FS128=$FS$4),CM3.3,"")</f>
        <v/>
      </c>
      <c r="AW128" s="6" t="str">
        <f>IF(OR(FQ128=$FQ$1,FQ128=$FQ$4,FR128=$FR$1,FR128=$FR$4),CM3.4,"")</f>
        <v/>
      </c>
      <c r="AX128" s="38" t="str">
        <f>IF(OR(FZ128=$FZ$1,FZ128=$FZ$2,FT128=$FT$3,FT128=$FT$2),CM3.5,"")</f>
        <v/>
      </c>
      <c r="AY128" s="6" t="str">
        <f>IF(OR(FS128&gt;0),CM4.1,"")</f>
        <v/>
      </c>
      <c r="AZ128" s="6" t="str">
        <f>IF(OR(FV128=$FV$2),CM4.2,"")</f>
        <v/>
      </c>
      <c r="BA128" s="38" t="str">
        <f>IF(OR(FZ128&gt;0,FT128=$FT$3),CM4.3,"")</f>
        <v/>
      </c>
      <c r="BB128" s="6" t="str">
        <f>IF(OR(FT128=$FT$3,FV128=$FV$3),CM5.1,"")</f>
        <v/>
      </c>
      <c r="BC128" s="6" t="str">
        <f>IF(OR(AND(FX128&gt;0,FQ128=$FQ$4), AND(FX128&gt;0,FQ128=$FQ$1)),CM5.2,"")</f>
        <v/>
      </c>
      <c r="BD128" s="6" t="str">
        <f>IF(OR(FZ128&gt;0),CM5.3,"")</f>
        <v/>
      </c>
      <c r="BE128" s="38" t="str">
        <f>IF(FU128=$FU$2,CM5.4,"")</f>
        <v/>
      </c>
      <c r="BF128" s="94" t="str">
        <f>IF(COUNTIF(AP128:BE128,"&lt;1")=16,"5",IF(COUNTIF(AP128:BA128,"&lt;1")=12,"4",IF(COUNTIF(AP128:AX128,"&lt;1")=9,"3",IF(COUNTIF(AP128:AS128,"&lt;1")=4,"2","1"))))</f>
        <v>2</v>
      </c>
      <c r="BG128" s="129">
        <f>IF(BF128="1",SUM(AP128:AS128)+1,IF(BF128="2",SUM(AT128:AX128)+2,IF(BF128="3",SUM(AY128:BA128)+3,IF(BF128="4",SUM(BB128:BE128)+4,5))))</f>
        <v>2</v>
      </c>
      <c r="BH128" s="5">
        <f>IF(OR(ER128=$ER$1,ER128=$ER$6,ER128=$ER$7,ER128=$ER$9,ES128&gt;0,EX128&gt;0,FD128&gt;0,FZ128&gt;0,EW128&gt;0,EY128&gt;0,EZ128&gt;0,EV128&gt;0,EU128&gt;0,FE128&gt;0,FF128&gt;0,FG128&gt;0,FI128&gt;0),SRM2.1,"")</f>
        <v>0.4</v>
      </c>
      <c r="BI128" s="5" t="str">
        <f>IF(OR(FD128&gt;0,FZ128&gt;0,ER128=$ER$7,EW128&gt;0,EX128&gt;0,EY128&gt;0,EZ128&gt;0,FE128&gt;0,FF128&gt;0,FG128&gt;0,FI128&gt;0),SRM2.2,"")</f>
        <v/>
      </c>
      <c r="BJ128" s="6" t="str">
        <f>IF(OR(FX128&gt;0,FZ128&gt;0),SRM2.3,"")</f>
        <v/>
      </c>
      <c r="BK128" s="6" t="str">
        <f>IF(OR(FF128&gt;0,FD128&gt;0,FE128&gt;0,FZ128&gt;0,FG128&gt;0,FI128&gt;0),SRM2.4,"")</f>
        <v/>
      </c>
      <c r="BL128" s="39" t="str">
        <f>IF(OR(FD128&gt;0,FZ128&gt;0,ER128=$ER$7,FE128&gt;0,FF128&gt;0,FG128&gt;0,FI128&gt;0,FP128&gt;0),SRM3.1,"")</f>
        <v/>
      </c>
      <c r="BM128" s="6" t="str">
        <f>IF(OR(FD128&gt;0,FZ128&gt;0,ER128=$ER$7,EW128=$EW$2,EW128=$EW$3,EW128=$EW$4,EX128&gt;0,EY128&gt;0,EZ128&gt;0,FE128&gt;0,FF128&gt;0,FG128&gt;0,FI128&gt;0),SRM3.2,"")</f>
        <v/>
      </c>
      <c r="BN128" s="6" t="str">
        <f>IF(OR(FP128&gt;0,FZ128&gt;0),SRM3.3,"")</f>
        <v/>
      </c>
      <c r="BO128" s="40" t="str">
        <f>IF(OR(FZ128&gt;1),SRM4.1,"")</f>
        <v/>
      </c>
      <c r="BP128" s="6" t="str">
        <f>IF(OR(ER128=$ER$8,ER128=$ER$9,EV128&gt;0,FQ128&gt;0,FR128&gt;0),SRM4.2,"")</f>
        <v/>
      </c>
      <c r="BQ128" s="6" t="str">
        <f>IF(OR(FW128&gt;0),SRM4.3,"")</f>
        <v/>
      </c>
      <c r="BR128" s="40" t="str">
        <f>IF(OR(GD128&gt;0,GE128&gt;0),SRM5.1,"")</f>
        <v/>
      </c>
      <c r="BS128" s="6" t="str">
        <f>IF(OR(ER128=$ER$8,ER128=$ER$9,FZ128&gt;0),SRM5.2,"")</f>
        <v/>
      </c>
      <c r="BT128" s="6" t="str">
        <f>IF(OR(ER128=$ER$8,ER128=$ER$9,FY128&gt;0,FZ128&gt;0),SRM5.3,"")</f>
        <v/>
      </c>
      <c r="BU128" s="94" t="str">
        <f>IF(COUNTIF(BH128:BT128,"&lt;1")=13,"5",IF(COUNTIF(BH128:BQ128,"&lt;1")=10,"4",IF(COUNTIF(BH128:BN128,"&lt;1")=7,"3",IF(COUNTIF(BH128:BK128,"&lt;1")=4,"2","1"))))</f>
        <v>1</v>
      </c>
      <c r="BV128" s="129">
        <f>IF(BU128="1",SUM(BH128:BK128)+1,IF(BU128="2",SUM(BL128:BN128)+2,IF(BU128="3",SUM(BO128:BQ128)+3,IF(BU128="4",SUM(BR128:BT128)+4,5))))</f>
        <v>1.4</v>
      </c>
      <c r="BW128" s="41" t="str">
        <f>IF(OR(EY128=$EY$1,EY128=$EY$4,EY128=$EY$5,EY128=$EY$6,EY128=$EY$7,EZ128&gt;0,FF128=$FF$1,FF128=$FF$2,FF128=$FF$5,FF128=$FF$6,FG128=$FG$1,FG128=$FG$2,FG128=$FG$5,FG128=$FG$6),LHR2.1,"")</f>
        <v/>
      </c>
      <c r="BX128" s="6" t="str">
        <f>IF(OR(FB128=$FB$1,FB128=$FB$2,FB128=$FB$5,FB128=$FB$6,EZ128&gt;0),LHR2.2,"")</f>
        <v/>
      </c>
      <c r="BY128" s="6" t="str">
        <f>IF(OR(EY128=$EY$1,EY128=$EY$4,EY128=$EY$5,EY128=$EY$6,EY128=$EY$7,EZ128&gt;0,FF128=$FF$1,FF128=$FF$2,FF128=$FF$5,FF128=$FF$6,FG128=$FG$1,FG128=$FG$2,FG128=$FG$5,FG128=$FG$6),LHR2.3,"")</f>
        <v/>
      </c>
      <c r="BZ128" s="6" t="str">
        <f>IF(OR(EY128=$EY$1,EY128=$EY$4,EY128=$EY$5,EY128=$EY$6,EY128=$EY$7,EZ128&gt;0,FF128=$FF$1,FF128=$FF$2,FF128=$FF$5,FF128=$FF$6,FG128=$FG$1,FG128=$FG$2,FG128=$FG$5,FG128=$FG$6),LHR2.4,"")</f>
        <v/>
      </c>
      <c r="CA128" s="40" t="str">
        <f>IF(OR(EY128=$EY$1,EY128=$EY$5,EY128=$EY$6,EY128=$EY$7,EZ128&gt;0,FF128=$FF$1,FF128=$FF$2,FF128=$FF$5,FF128=$FF$6,FG128=$FG$1,FG128=$FG$2,FG128=$FG$5,FG128=$FG$6),LHR3.1,"")</f>
        <v/>
      </c>
      <c r="CB128" s="6" t="str">
        <f>IF(OR(FB128=$FB$1,FB128=$FB$5,EZ128&gt;0),LHR3.2,"")</f>
        <v/>
      </c>
      <c r="CC128" s="6" t="str">
        <f>IF(OR(FB128=$FB$1,FB128=$FB$2,FB128=$FB$5,FB128=$FB$6,EZ128&gt;0),LHR3.3,"")</f>
        <v/>
      </c>
      <c r="CD128" s="6" t="str">
        <f>IF(OR(EZ128&gt;0,GA128=$GA$1,FF128=$FF$5,FF128=$FF$6,FF128=$FF$1,FF128=$FF$2,GA128=$GA$2,GA128=$GA$3,GA128=$GA$4),LHR3.4,"")</f>
        <v/>
      </c>
      <c r="CE128" s="6" t="str">
        <f>IF(OR(EZ128&gt;0,GB128=$GB$1,FG128=$FG$5,FG128=$FG$6,FG128=$FG$1,FG128=$FG$2,GB128=$GB$2,GB128=$GB$3,GB128=$GB$4),LHR3.5,"")</f>
        <v/>
      </c>
      <c r="CF128" s="6" t="str">
        <f>IF(OR(EY128=$EY$1,EY128=$EY$4,EY128=$EY$5,EY128=$EY$6,EY128=$EY$7,EZ128&gt;0),LHR3.6,"")</f>
        <v/>
      </c>
      <c r="CG128" s="6" t="str">
        <f>IF(OR(EZ128&gt;0,FC128=$FC$1,FC128=$FC$2,FC128=$FC$3,FC128=$FC$4),LHR3.7,"")</f>
        <v/>
      </c>
      <c r="CH128" s="6" t="str">
        <f>IF(OR(GD128=$GD$1,GD128=$GD$3,EZ128&gt;0),LHR3.8,"")</f>
        <v/>
      </c>
      <c r="CI128" s="6" t="str">
        <f>IF(OR(EZ128&gt;0,FF128=$FF$2,FF128=$FF$6,FE128=$FE$2,FE128=$FE$6,FI128=$FI$2,FI128=$FI$6,FG128=$FG$2,FG128=$FG$6),LHR3.9,"")</f>
        <v/>
      </c>
      <c r="CJ128" s="6" t="str">
        <f>IF(OR(EZ128&gt;0,FA128&gt;0),LHR3.10,"")</f>
        <v/>
      </c>
      <c r="CK128" s="40" t="str">
        <f>IF(OR(EY128=$EY$1,EY128=$EY$6,EY128=$EY$7,EZ128&gt;0,FF128=$FF$1,FF128=$FF$2,FF128=$FF$5,FF128=$FF$6,FG128=$FG$1,FG128=$FG$2,FG128=$FG$5,FG128=$FG$6),LHR4.1,"")</f>
        <v/>
      </c>
      <c r="CL128" s="6" t="str">
        <f>IF(OR(FB128=$FB$1,FB128=$FB$5,EZ128&gt;0),LHR4.2,"")</f>
        <v/>
      </c>
      <c r="CM128" s="6" t="str">
        <f>IF(OR(EZ128&gt;0,GA128=$GA$2,GA128=$GA$4),LHR4.3,"")</f>
        <v/>
      </c>
      <c r="CN128" s="6" t="str">
        <f>IF(OR(EZ128&gt;0,GB128=$GB$2,GB128=$GB$4),LHR4.4,"")</f>
        <v/>
      </c>
      <c r="CO128" s="6" t="str">
        <f>IF(OR(EZ128&gt;0,FC128=$FC$1,FC128=$FC$3,FC128=$FC$4),LHR4.5,"")</f>
        <v/>
      </c>
      <c r="CP128" s="6" t="str">
        <f>IF(OR(GE128=$GE$1,GE128=$GE$2,GE128=$GE$4,GE128=$GE$5),LHR4.6,"")</f>
        <v/>
      </c>
      <c r="CQ128" s="6" t="str">
        <f>IF(OR(EZ128&gt;0,FF128=$FF$2,FF128=$FF$6,FE128=$FE$2,FE128=$FE$6,FI128=$FI$2,FI128=$FI$6,FG128=$FG$2,FG128=$FG$6),LHR4.7,"")</f>
        <v/>
      </c>
      <c r="CR128" s="6" t="str">
        <f>IF(OR(EZ128&gt;0,FG128=$FG$1,FG128=$FG$2,FG128=$FG$5,FG128=$FG$6),LHR4.8,"")</f>
        <v/>
      </c>
      <c r="CS128" s="6" t="str">
        <f>IF(OR(FE128=$FE$1,FE128=$FE$2,FE128=$FE$5,FE128=$FE$6),LHR4.9,"")</f>
        <v/>
      </c>
      <c r="CT128" s="6" t="str">
        <f>IF(OR(FM128=$FM$1,FM128=$FM$3,EZ128&gt;0),LHR4.10,"")</f>
        <v/>
      </c>
      <c r="CU128" s="6" t="str">
        <f>IF(OR(GF128=$GF$2,GF128=$GF$6),LHR4.11,"")</f>
        <v/>
      </c>
      <c r="CV128" s="6" t="str">
        <f>IF(OR(EO128=$EO$1,EO128=$EO$3),LHR4.12,"")</f>
        <v/>
      </c>
      <c r="CW128" s="40" t="str">
        <f>IF(OR(EY128=$EY$1,EY128=$EY$7,EZ128&gt;0,FF128=$FF$1,FF128=$FF$2,FF128=$FF$5,FF128=$FF$6,FG128=$FG$1,FG128=$FG$2,FG128=$FG$5,FG128=$FG$6),LHR5.1,"")</f>
        <v/>
      </c>
      <c r="CX128" s="6" t="str">
        <f>IF(AND(FZ128&gt;0,OR(EY128=$EY$1,EY128=$EY$4,EY128=$EY$5,EY128=$EY$6,EY128=$EY$7)),LHR5.2,"")</f>
        <v/>
      </c>
      <c r="CY128" s="6" t="str">
        <f>IF(OR(EZ128&gt;0,FC128=$FC$1,FC128=$FC$4),LHR5.3,"")</f>
        <v/>
      </c>
      <c r="CZ128" s="6" t="str">
        <f>IF(OR(GE128=$GE$1,GE128=$GE$3,GE128=$GE$4,GE128=$GE$6),LHR5.4,"")</f>
        <v/>
      </c>
      <c r="DA128" s="6" t="str">
        <f>IF(OR(EZ128&gt;0,FF128=$FF$2,FF128=$FF$6,FE128=$FE$2,FE128=$FE$6,FI128=$FI$2,FI128=$FI$6,FG128=$FG$2,FG128=$FG$6),LHR5.5,"")</f>
        <v/>
      </c>
      <c r="DB128" s="6" t="str">
        <f>IF(OR(FG128=$FG$2,FG128=$FG$6),LHR5.6,"")</f>
        <v/>
      </c>
      <c r="DC128" s="6" t="str">
        <f>IF(OR(FI128=$FI$1,FI128=$FI$2,FI128=$FI$5,FI128=$FI$6,FY128&gt;0),LHR5.7,"")</f>
        <v/>
      </c>
      <c r="DD128" s="6" t="str">
        <f>IF(OR(GC128=$GC$1,GC128=$GC$2),LHR5.8,"")</f>
        <v/>
      </c>
      <c r="DE128" s="38">
        <f>IF(OR(GF128="",GF128=$GF$3,GF128=$GF$4,GF128=$GF$7,GF128=$GF$8),LHR5.9,"")</f>
        <v>0.05</v>
      </c>
      <c r="DF128" s="7" t="str">
        <f>IF(E128&lt;2009,"N/A",IF(COUNTIF(BW128:DE128,"&lt;1")=35,"5",IF(COUNTIF(BW128:CV128,"&lt;1")=26,"4",IF(COUNTIF(BW128:CJ128,"&lt;1")=14,"3",IF(COUNTIF(BW128:BZ128,"&lt;1")=4,"2","1")))))</f>
        <v>1</v>
      </c>
      <c r="DG128" s="129">
        <f>IF(DF128="N/A","N/A",IF(DF128="1",SUM(BW128:BZ128)+1,IF(DF128="2",SUM(CA128:CJ128)+2,IF(DF128="3",SUM(CK128:CV128)+3,IF(DF128="4",SUM(CW128:DE128)+4,5)))))</f>
        <v>1</v>
      </c>
      <c r="DH128" s="41" t="str">
        <f>IF(OR(EY128=$EY$1,EY128=$EY$8,EZ128&gt;0,FF128=$FF$1,FF128=$FF$2,FF128=$FF$7,FF128=$FF$8,FG128=$FG$1,FG128=$FG$2,FG128=$FG$7,FG128=$FG$8),ES2.1,"")</f>
        <v/>
      </c>
      <c r="DI128" s="6" t="str">
        <f>IF(OR(FB128=$FB$1,FB128=$FB$2,FB128=$FB$7,FB128=$FB$8,EZ128&gt;0),ES2.2,"")</f>
        <v/>
      </c>
      <c r="DJ128" s="6" t="str">
        <f>IF(OR(EY128=$EY$1,EY128=$EY$8,EZ128&gt;0,FF128=$FF$1,FF128=$FF$2,FF128=$FF$7,FF128=$FF$8,FG128=$FG$1,FG128=$FG$2,FG128=$FG$7,FG128=$FG$8),ES2.3,"")</f>
        <v/>
      </c>
      <c r="DK128" s="6" t="str">
        <f>IF(OR(EY128=$EY$1,EY128=$EY$8,EZ128&gt;0,FF128=$FF$1,FF128=$FF$2,FF128=$FF$7,FF128=$FF$8,FG128=$FG$1,FG128=$FG$2,FG128=$FG$7,FG128=$FG$8),ES2.4,"")</f>
        <v/>
      </c>
      <c r="DL128" s="40" t="str">
        <f>IF(OR(FB128=$FB$1,FB128=$FB$7,EZ128&gt;0),ES3.1,"")</f>
        <v/>
      </c>
      <c r="DM128" s="6" t="str">
        <f>IF(OR(FB128=$FB$1,FB128=$FB$2,FB128=$FB$7,FB128=$FB$8,EZ128&gt;0),ES3.2,"")</f>
        <v/>
      </c>
      <c r="DN128" s="6" t="str">
        <f>IF(OR(EZ128&gt;0,FF128=$FF$1,FF128=$FF$2,FF128=$FF$7,FF128=$FF$8,GA128=$GA$1,GA128=$GA$2,GA128=$GA$5,GA128=$GA$6),ES3.3,"")</f>
        <v/>
      </c>
      <c r="DO128" s="6" t="str">
        <f>IF(OR(EZ128&gt;0,FG128=$FG$1,FG128=$FG$2,FG128=$FG$7,FG128=$FG$8,GB128=$GB$1,GB128=$GB$2,GB128=$GB$5,GB128=$GB$6),ES3.4,"")</f>
        <v/>
      </c>
      <c r="DP128" s="6" t="str">
        <f>IF(OR(EY128=$EY$1,EY128=$EY$8,EZ128&gt;0),ES3.5,"")</f>
        <v/>
      </c>
      <c r="DQ128" s="6" t="str">
        <f>IF(OR(EZ128&gt;0,FC128=$FC$1,FC128=$FC$5),ES3.6,"")</f>
        <v/>
      </c>
      <c r="DR128" s="6" t="str">
        <f>IF(OR(GD128=$GD$1,GD128=$GD$4,EZ128&gt;0),ES3.7,"")</f>
        <v/>
      </c>
      <c r="DS128" s="6" t="str">
        <f>IF(OR(EZ128&gt;0,FF128=$FF$2,FF128=$FF$8,FE128=$FE$2,FE128=$FE$8,FI128=$FI$2,FI128=$FI$8,FG128=$FG$2,FG128=$FG$8),ES3.8,"")</f>
        <v/>
      </c>
      <c r="DT128" s="6" t="str">
        <f>IF(OR(EZ128&gt;0),ES3.9,"")</f>
        <v/>
      </c>
      <c r="DU128" s="40" t="str">
        <f>IF(OR(FB128=$FB$1,FB128=$FB$7,EZ128&gt;0),ES4.1,"")</f>
        <v/>
      </c>
      <c r="DV128" s="6" t="str">
        <f>IF(OR(EZ128&gt;0,GA128=$GA$2,GA128=$GA$6),ES4.2,"")</f>
        <v/>
      </c>
      <c r="DW128" s="6" t="str">
        <f>IF(OR(EZ128&gt;0,GB128=$GB$2,GB128=$GB$6),ES4.3,"")</f>
        <v/>
      </c>
      <c r="DX128" s="6" t="str">
        <f>IF(OR(GE128=$GE$1,GE128=$GE$2,GE128=$GE$7,GE128=$GE$8),ES4.4,"")</f>
        <v/>
      </c>
      <c r="DY128" s="6" t="str">
        <f>IF(OR(EZ128&gt;0,FF128=$FF$2,FF128=$FF$8,FE128=$FE$2,FE128=$FE$8,FI128=$FI$2,FI128=$FI$8,FG128=$FG$2,FG128=$FG$8),ES4.5,"")</f>
        <v/>
      </c>
      <c r="DZ128" s="6" t="str">
        <f>IF(OR(EZ128&gt;0,FG128=$FG$1,FG128=$FG$2,FG128=$FG$7,FG128=$FG$8),ES4.6,"")</f>
        <v/>
      </c>
      <c r="EA128" s="6" t="str">
        <f>IF(OR(FE128=$FE$1,FE128=$FE$2,FE128=$FE$7,FE128=$FE$8),ES4.7,"")</f>
        <v/>
      </c>
      <c r="EB128" s="6" t="str">
        <f>IF(OR(FM128=$FM$1,FM128=$FM$4,EZ128&gt;0),ES4.8,"")</f>
        <v/>
      </c>
      <c r="EC128" s="6" t="str">
        <f>IF(OR(GF128=$GF$2,GF128=$GF$8),ES4.9,"")</f>
        <v/>
      </c>
      <c r="ED128" s="6" t="str">
        <f>IF(OR(EO128=$EO$1,EO128=$EO$3),ES4.10,"")</f>
        <v/>
      </c>
      <c r="EE128" s="40" t="str">
        <f>IF(OR(AND(FZ128&gt;0,EY128=$EY$1), AND(FZ128&gt;0,EY128=$EY$8)),ES5.1,"")</f>
        <v/>
      </c>
      <c r="EF128" s="6" t="str">
        <f>IF(OR(GE128=$GE$1,GE128=$GE$3,GE128=$GE$7,GE128=$GE$9),ES5.2,"")</f>
        <v/>
      </c>
      <c r="EG128" s="6" t="str">
        <f>IF(OR(EZ128&gt;0,FF128=$FF$2,FF128=$FF$8,FE128=$FE$2,FE128=$FE$8,FI128=$FI$2,FI128=$FI$8,FG128=$FG$2,FG128=$FG$8),ES5.3,"")</f>
        <v/>
      </c>
      <c r="EH128" s="6" t="str">
        <f>IF(OR(FG128=$FG$2,FG128=$FG$8),ES5.4,"")</f>
        <v/>
      </c>
      <c r="EI128" s="6" t="str">
        <f>IF(OR(FI128=$FI$1,FI128=$FI$2,FI128=$FI$7,FI128=$FI$8,FY128&gt;0),ES5.5,"")</f>
        <v/>
      </c>
      <c r="EJ128" s="6" t="str">
        <f>IF(OR(GC128=$GC$1,GC128=$GC$3),ES5.6,"")</f>
        <v/>
      </c>
      <c r="EK128" s="38">
        <f>IF(OR(GF128="",GF128=$GF$3,GF128=$GF$4,GF128=$GF$5,GF128=$GF$6),ES5.7,"")</f>
        <v>0.1</v>
      </c>
      <c r="EL128" s="104" t="str">
        <f>IF(E128&lt;2010,"N/A",IF(COUNTIF(DH128:EK128,"&lt;1")=30,"5",IF(COUNTIF(DH128:ED128,"&lt;1")=23,"4",IF(COUNTIF(DH128:DT128,"&lt;1")=13,"3",IF(COUNTIF(DH128:DK128,"&lt;1")=4,"2","1")))))</f>
        <v>1</v>
      </c>
      <c r="EM128" s="129">
        <f>IF(EL128="N/A","N/A",IF(EL128="1",SUM(DH128:DK128)+1,IF(EL128="2",SUM(DL128:DT128)+2,IF(EL128="3",SUM(DU128:ED128)+3,IF(EL128="4",SUM(EE128:EK128)+4,5)))))</f>
        <v>1</v>
      </c>
      <c r="EN128" s="1"/>
      <c r="EO128" s="43"/>
      <c r="EP128" s="1"/>
      <c r="EQ128" s="1"/>
      <c r="ER128" s="43"/>
      <c r="ES128" s="1" t="s">
        <v>32</v>
      </c>
      <c r="ET128" s="1"/>
      <c r="EV128" s="44"/>
      <c r="FC128" s="44"/>
      <c r="FE128" s="1"/>
      <c r="FI128" s="44"/>
      <c r="FK128" s="1"/>
      <c r="FL128" s="1"/>
      <c r="FM128" s="1"/>
      <c r="FN128" s="1"/>
      <c r="FO128" s="1"/>
      <c r="FT128" s="1"/>
      <c r="FU128" s="1"/>
      <c r="FX128" s="44"/>
      <c r="FY128" s="1"/>
      <c r="FZ128" s="44"/>
      <c r="GA128" s="43"/>
      <c r="GB128" s="1"/>
      <c r="GC128" s="44"/>
      <c r="GF128" s="45"/>
      <c r="GG128" s="74"/>
      <c r="GH128" s="42">
        <f>COUNTIF(EO128:GF128,"*")</f>
        <v>1</v>
      </c>
    </row>
    <row r="129" spans="1:190" s="42" customFormat="1" x14ac:dyDescent="0.25">
      <c r="A129" s="42" t="e">
        <f>VLOOKUP(C129,Sheet1!$A$1:$B$65,2,)</f>
        <v>#N/A</v>
      </c>
      <c r="B129" s="46" t="s">
        <v>419</v>
      </c>
      <c r="C129" s="47" t="s">
        <v>420</v>
      </c>
      <c r="D129" s="47"/>
      <c r="E129" s="60">
        <v>2013</v>
      </c>
      <c r="F129" s="5" t="str">
        <f>IF(OR(ER129=$ER$1,ER129=$ER$2,ER129=$ER$3,ER129=$ER$6,ER129=$ER$7,ES129&gt;0,EW129&gt;0,EY129&gt;0,EU129&gt;0,EZ129&gt;0,FD129&gt;0,FF129&gt;0,FG129&gt;0,FI129&gt;0,FE129&gt;0),SM_2.1,"")</f>
        <v/>
      </c>
      <c r="G129" s="5" t="str">
        <f>IF(OR(EO129=$EO$4,EQ129&gt;0,ER129=$ER$1, ER129=$ER$2,ER129=$ER$3,ER129=$ER$4,ES129&gt;0,EV129&gt;0,EZ129&gt;0,FD129&gt;0,FF129&gt;0,FG129&gt;0,FI129&gt;0,FE129&gt;0),SM_2.2,"")</f>
        <v/>
      </c>
      <c r="H129" s="6" t="str">
        <f>IF(OR(EO129&gt;0,EP129&gt;0,EQ129&gt;0,ER129=$ER$1,ER129=$ER$2,ER129=$ER$3,ER129=$ER$4,ER129=$ER$6,ER129=$ER$7,ES129&gt;0,ET129&gt;0,EV129&gt;0,EZ129&gt;0,FD129&gt;0,FF129&gt;0,FG129&gt;0,FI129&gt;0,FE129&gt;0),SM_2.3,"")</f>
        <v/>
      </c>
      <c r="I129" s="38" t="str">
        <f>IF(OR(ER129=$ER$1,ER129=$ER$2,ER129=$ER$3,ER129=$ER$6,ER129=$ER$7,ES129&gt;0,EW129=$EW$2,EW129=$EW$3,EW129=$EW$4,EY129&gt;0,EU129&gt;0,EZ129&gt;0,FD129&gt;0,FF129&gt;0,FG129&gt;0,FI129&gt;0,FE129&gt;0),SM_2.4,"")</f>
        <v/>
      </c>
      <c r="J129" s="6" t="str">
        <f>IF(OR(ER129=$ER$3,EW129=$EW$2,EW129=$EW$3,EW129=$EW$4,EY129&gt;0,EU129&gt;0,EZ129&gt;0,FD129&gt;0,FF129&gt;0,FG129&gt;0,FI129&gt;0,FE129&gt;0),SM_3.1,"")</f>
        <v/>
      </c>
      <c r="K129" s="6" t="str">
        <f>IF(OR(EZ129&gt;0,FD129&gt;0,FF129&gt;0,FG129&gt;0,FI129&gt;0,FE129&gt;0),SM_3.2,"")</f>
        <v/>
      </c>
      <c r="L129" s="38" t="str">
        <f>IF(OR(ER129=$ER$1,ER129=$ER$3,ER129=$ER$6,ER129=$ER$7,EV129&gt;0,EW129=$EW$2,EW129=$EW$3,EW129=$EW$4,EY129&gt;0,EU129&gt;0,EZ129&gt;0,FD129&gt;0,FF129&gt;0,FG129&gt;0,FI129&gt;0,FE129&gt;0),SM_3.3,"")</f>
        <v/>
      </c>
      <c r="M129" s="6" t="str">
        <f>IF(OR(ES129&gt;0,EU129&gt;1),SM_4.1,"")</f>
        <v/>
      </c>
      <c r="N129" s="6" t="str">
        <f>IF(OR(EZ129&gt;0,FD129=$FD$2,FF129=$FF$2,FF129=$FF$4,FF129=$FF$6,FF129=$FF$8,FG129&gt;0,FI129&gt;0,FE129&gt;0),SM_4.2,"")</f>
        <v/>
      </c>
      <c r="O129" s="6" t="str">
        <f>IF(OR(EZ129&gt;0,FD129=$FD$2,FE129=$FE$2,FE129=$FE$4,FE129=$FE$6,FE129=$FE$8,FF129=$FF$2,FF129=$FF$4,FF129=$FF$6,FF129=$FF$8,FG129=$FG$2,FG129=$FG$4,FG129=$FG$6,FG129=$FG$8,FI129=$FI$2,FI129=$FI$4,FI129=$FI$6,FI129=$FI$8),SM_4.3,"")</f>
        <v/>
      </c>
      <c r="P129" s="6" t="str">
        <f>IF(OR(FD129&gt;0,FI129&gt;0),SM_4.4,"")</f>
        <v/>
      </c>
      <c r="Q129" s="38" t="str">
        <f>IF(OR(FQ129=$FQ$2,FQ129=$FQ$1),SM_4.5,"")</f>
        <v/>
      </c>
      <c r="R129" s="6" t="str">
        <f>IF(OR(ET129&gt;0),SM_5.1,"")</f>
        <v/>
      </c>
      <c r="S129" s="6" t="str">
        <f>IF(OR(FB129&gt;0),SM_5.2,"")</f>
        <v/>
      </c>
      <c r="T129" s="6" t="str">
        <f>IF(OR(FR129=$FR$1,FR129=$FR$2),SM_5.3,"")</f>
        <v/>
      </c>
      <c r="U129" s="38" t="str">
        <f>IF(OR(FY129&gt;0),SM_5.4,"")</f>
        <v/>
      </c>
      <c r="V129" s="94" t="str">
        <f>IF(COUNTIF(F129:U129,"&lt;1")=16,"5",IF(COUNTIF(F129:Q129,"&lt;1")=12,"4",IF(COUNTIF(F129:L129,"&lt;1")=7,"3",IF(COUNTIF(F129:I129,"&lt;1")=4,"2","1"))))</f>
        <v>1</v>
      </c>
      <c r="W129" s="129">
        <f>IF(V129="1",SUM(F129:I129)+1,IF(V129="2",SUM(J129:L129)+2,IF(V129="3",SUM(M129:Q129)+3,IF(V129="4",SUM(R129:U129)+4,5))))</f>
        <v>1</v>
      </c>
      <c r="X129" s="5" t="str">
        <f>IF(OR(EO129&gt;0,EP129&gt;0,EQ129&gt;0,ER129=$ER$1,ER129=$ER$2,ER129=$ER$3,ER129=$ER$4,ER129=$ER$6,ER129=$ER$7,ER129=$ER$8,ES129&gt;0,ET129&gt;0,EV129&gt;0,EZ129&gt;0,FD129&gt;0,FF129&gt;0,FG129&gt;0,FI129&gt;0,FE129&gt;0),SS_2.1,"")</f>
        <v/>
      </c>
      <c r="Y129" s="5" t="str">
        <f>IF(OR(EO129=$EO$1,ER129=$ER$1,ER129=$ER$6,ER129=$ER$7,ER129=$ER$8,FJ129&gt;0),SS_2.2,"")</f>
        <v/>
      </c>
      <c r="Z129" s="38" t="str">
        <f>IF(OR(FJ129&gt;0,FO129&gt;0),SS_2.3,"")</f>
        <v/>
      </c>
      <c r="AA129" s="5" t="str">
        <f>IF(OR(FN129&gt;0,FJ129=$FJ$2,FJ129=$FJ$3),SS_3.1,"")</f>
        <v/>
      </c>
      <c r="AB129" s="6" t="str">
        <f>IF(OR(FK129&gt;0),SS_3.2,"")</f>
        <v/>
      </c>
      <c r="AC129" s="38" t="str">
        <f>IF(OR(ES129&gt;0,ER129=$ER$1,ER129=$ER$4,ER129=$ER$8,FL129&gt;0),SS_3.3,"")</f>
        <v/>
      </c>
      <c r="AD129" s="6" t="str">
        <f>IF(AND(FK129&gt;0,FJ129=$FJ$2,FJ129=$FJ$3),SS_4.1,"")</f>
        <v/>
      </c>
      <c r="AE129" s="6" t="str">
        <f>IF(OR(FJ129=$FJ$2,FJ129=$FJ$3,EZ129&gt;0,FN129&gt;0),SS_4.2,"")</f>
        <v/>
      </c>
      <c r="AF129" s="6" t="str">
        <f>IF(OR(EU129&gt;0,EW129=$EW$2,EW129=$EW$3,EW129=$EW$4,EY129&gt;0,EZ129&gt;0),SS_4.3,"")</f>
        <v/>
      </c>
      <c r="AG129" s="6" t="str">
        <f>IF(OR(FJ129=$FJ$3,FQ129&gt;0,EZ129&gt;0),SS_4.4,"")</f>
        <v/>
      </c>
      <c r="AH129" s="6" t="str">
        <f>IF(OR(FE129&gt;0,FF129&gt;0,FG129&gt;0,FD129&gt;0,EZ129&gt;0,FI129&gt;0),SS_4.5,"")</f>
        <v/>
      </c>
      <c r="AI129" s="38" t="str">
        <f>IF(OR(EV129&gt;0,FZ129&gt;0,FH129&gt;0,FD129&gt;0,FI129&gt;0),SS_4.6,"")</f>
        <v/>
      </c>
      <c r="AJ129" s="5" t="str">
        <f>IF(OR(FK129=$FK$3,FZ129=$FZ$1),SS_5.1,"")</f>
        <v/>
      </c>
      <c r="AK129" s="6" t="str">
        <f>IF(OR(FZ129=$FZ$1,FZ129=$FZ$2,FZ129=$FZ$4,FZ129=$FZ$5,FZ129=$FZ$7),SS_5.2,"")</f>
        <v/>
      </c>
      <c r="AL129" s="6" t="str">
        <f>IF(OR(FZ129=$FZ$4,FY129&gt;0,ER129=$ER$8),SS_5.3,"")</f>
        <v/>
      </c>
      <c r="AM129" s="6" t="str">
        <f>IF(FP129&gt;0,SS_5.4,"")</f>
        <v/>
      </c>
      <c r="AN129" s="94" t="str">
        <f>IF(COUNTIF(X129:AM129,"&lt;1")=16,"5",IF(COUNTIF(X129:AI129,"&lt;1")=12,"4",IF(COUNTIF(X129:AC129,"&lt;1")=6,"3",IF(COUNTIF(X129:Z129,"&lt;1")=3,"2","1"))))</f>
        <v>1</v>
      </c>
      <c r="AO129" s="129">
        <f>IF(AN129="1",SUM(X129:Z129)+1,IF(AN129="2",SUM(AA129:AC129)+2,IF(AN129="3",SUM(AD129:AI129)+3,IF(AN129="4",SUM(AJ129:AM129)+4,5))))</f>
        <v>1</v>
      </c>
      <c r="AP129" s="5" t="str">
        <f>IF(OR(ES129&gt;0,ER129=$ER$1,EO129&gt;0,EP129&gt;0,EQ129&gt;0,EU129&gt;0,EV129&gt;0,FV129&gt;0,FD129&gt;0),CM2.1,"")</f>
        <v/>
      </c>
      <c r="AQ129" s="6" t="str">
        <f>IF(OR(ES129&gt;0,ER129=$ER$1,ER129=$ER$5,ER129=$ER$3,ER129=$ER$8,ER129=$ER$9,FS129=$FS$3,FS129=$FS$4),CM2.2,"")</f>
        <v/>
      </c>
      <c r="AR129" s="6" t="str">
        <f>IF(OR(ES129&gt;0,ER129&gt;0,FV129&gt;0),CM2.3,"")</f>
        <v/>
      </c>
      <c r="AS129" s="38" t="str">
        <f>IF(OR(ES129&gt;0,ER129=$ER$1,ER129=$ER$3,ER129=$ER$8,ER129=$ER$9,FT129&gt;0),CM2.4,"")</f>
        <v/>
      </c>
      <c r="AT129" s="6" t="str">
        <f>IF(OR(FS129&gt;0),CM3.1,"")</f>
        <v/>
      </c>
      <c r="AU129" s="6" t="str">
        <f>IF(ER129=$ER$9,CM3.2,"")</f>
        <v/>
      </c>
      <c r="AV129" s="6" t="str">
        <f>IF(OR(FS129=$FS$3,FS129=$FS$4),CM3.3,"")</f>
        <v/>
      </c>
      <c r="AW129" s="6" t="str">
        <f>IF(OR(FQ129=$FQ$1,FQ129=$FQ$4,FR129=$FR$1,FR129=$FR$4),CM3.4,"")</f>
        <v/>
      </c>
      <c r="AX129" s="38" t="str">
        <f>IF(OR(FZ129=$FZ$1,FZ129=$FZ$2,FT129=$FT$3,FT129=$FT$2),CM3.5,"")</f>
        <v/>
      </c>
      <c r="AY129" s="6" t="str">
        <f>IF(OR(FS129&gt;0),CM4.1,"")</f>
        <v/>
      </c>
      <c r="AZ129" s="6" t="str">
        <f>IF(OR(FV129=$FV$2),CM4.2,"")</f>
        <v/>
      </c>
      <c r="BA129" s="38" t="str">
        <f>IF(OR(FZ129&gt;0,FT129=$FT$3),CM4.3,"")</f>
        <v/>
      </c>
      <c r="BB129" s="6" t="str">
        <f>IF(OR(FT129=$FT$3,FV129=$FV$3),CM5.1,"")</f>
        <v/>
      </c>
      <c r="BC129" s="6" t="str">
        <f>IF(OR(AND(FX129&gt;0,FQ129=$FQ$4), AND(FX129&gt;0,FQ129=$FQ$1)),CM5.2,"")</f>
        <v/>
      </c>
      <c r="BD129" s="6" t="str">
        <f>IF(OR(FZ129&gt;0),CM5.3,"")</f>
        <v/>
      </c>
      <c r="BE129" s="38" t="str">
        <f>IF(FU129=$FU$2,CM5.4,"")</f>
        <v/>
      </c>
      <c r="BF129" s="94" t="str">
        <f>IF(COUNTIF(AP129:BE129,"&lt;1")=16,"5",IF(COUNTIF(AP129:BA129,"&lt;1")=12,"4",IF(COUNTIF(AP129:AX129,"&lt;1")=9,"3",IF(COUNTIF(AP129:AS129,"&lt;1")=4,"2","1"))))</f>
        <v>1</v>
      </c>
      <c r="BG129" s="129">
        <f>IF(BF129="1",SUM(AP129:AS129)+1,IF(BF129="2",SUM(AT129:AX129)+2,IF(BF129="3",SUM(AY129:BA129)+3,IF(BF129="4",SUM(BB129:BE129)+4,5))))</f>
        <v>1</v>
      </c>
      <c r="BH129" s="5" t="str">
        <f>IF(OR(ER129=$ER$1,ER129=$ER$6,ER129=$ER$7,ER129=$ER$9,ES129&gt;0,EX129&gt;0,FD129&gt;0,FZ129&gt;0,EW129&gt;0,EY129&gt;0,EZ129&gt;0,EV129&gt;0,EU129&gt;0,FE129&gt;0,FF129&gt;0,FG129&gt;0,FI129&gt;0),SRM2.1,"")</f>
        <v/>
      </c>
      <c r="BI129" s="5" t="str">
        <f>IF(OR(FD129&gt;0,FZ129&gt;0,ER129=$ER$7,EW129&gt;0,EX129&gt;0,EY129&gt;0,EZ129&gt;0,FE129&gt;0,FF129&gt;0,FG129&gt;0,FI129&gt;0),SRM2.2,"")</f>
        <v/>
      </c>
      <c r="BJ129" s="6" t="str">
        <f>IF(OR(FX129&gt;0,FZ129&gt;0),SRM2.3,"")</f>
        <v/>
      </c>
      <c r="BK129" s="6" t="str">
        <f>IF(OR(FF129&gt;0,FD129&gt;0,FE129&gt;0,FZ129&gt;0,FG129&gt;0,FI129&gt;0),SRM2.4,"")</f>
        <v/>
      </c>
      <c r="BL129" s="39" t="str">
        <f>IF(OR(FD129&gt;0,FZ129&gt;0,ER129=$ER$7,FE129&gt;0,FF129&gt;0,FG129&gt;0,FI129&gt;0,FP129&gt;0),SRM3.1,"")</f>
        <v/>
      </c>
      <c r="BM129" s="6" t="str">
        <f>IF(OR(FD129&gt;0,FZ129&gt;0,ER129=$ER$7,EW129=$EW$2,EW129=$EW$3,EW129=$EW$4,EX129&gt;0,EY129&gt;0,EZ129&gt;0,FE129&gt;0,FF129&gt;0,FG129&gt;0,FI129&gt;0),SRM3.2,"")</f>
        <v/>
      </c>
      <c r="BN129" s="6" t="str">
        <f>IF(OR(FP129&gt;0,FZ129&gt;0),SRM3.3,"")</f>
        <v/>
      </c>
      <c r="BO129" s="40" t="str">
        <f>IF(OR(FZ129&gt;1),SRM4.1,"")</f>
        <v/>
      </c>
      <c r="BP129" s="6" t="str">
        <f>IF(OR(ER129=$ER$8,ER129=$ER$9,EV129&gt;0,FQ129&gt;0,FR129&gt;0),SRM4.2,"")</f>
        <v/>
      </c>
      <c r="BQ129" s="6" t="str">
        <f>IF(OR(FW129&gt;0),SRM4.3,"")</f>
        <v/>
      </c>
      <c r="BR129" s="40" t="str">
        <f>IF(OR(GD129&gt;0,GE129&gt;0),SRM5.1,"")</f>
        <v/>
      </c>
      <c r="BS129" s="6" t="str">
        <f>IF(OR(ER129=$ER$8,ER129=$ER$9,FZ129&gt;0),SRM5.2,"")</f>
        <v/>
      </c>
      <c r="BT129" s="6" t="str">
        <f>IF(OR(ER129=$ER$8,ER129=$ER$9,FY129&gt;0,FZ129&gt;0),SRM5.3,"")</f>
        <v/>
      </c>
      <c r="BU129" s="94" t="str">
        <f>IF(COUNTIF(BH129:BT129,"&lt;1")=13,"5",IF(COUNTIF(BH129:BQ129,"&lt;1")=10,"4",IF(COUNTIF(BH129:BN129,"&lt;1")=7,"3",IF(COUNTIF(BH129:BK129,"&lt;1")=4,"2","1"))))</f>
        <v>1</v>
      </c>
      <c r="BV129" s="129">
        <f>IF(BU129="1",SUM(BH129:BK129)+1,IF(BU129="2",SUM(BL129:BN129)+2,IF(BU129="3",SUM(BO129:BQ129)+3,IF(BU129="4",SUM(BR129:BT129)+4,5))))</f>
        <v>1</v>
      </c>
      <c r="BW129" s="41" t="str">
        <f>IF(OR(EY129=$EY$1,EY129=$EY$4,EY129=$EY$5,EY129=$EY$6,EY129=$EY$7,EZ129&gt;0,FF129=$FF$1,FF129=$FF$2,FF129=$FF$5,FF129=$FF$6,FG129=$FG$1,FG129=$FG$2,FG129=$FG$5,FG129=$FG$6),LHR2.1,"")</f>
        <v/>
      </c>
      <c r="BX129" s="6" t="str">
        <f>IF(OR(FB129=$FB$1,FB129=$FB$2,FB129=$FB$5,FB129=$FB$6,EZ129&gt;0),LHR2.2,"")</f>
        <v/>
      </c>
      <c r="BY129" s="6" t="str">
        <f>IF(OR(EY129=$EY$1,EY129=$EY$4,EY129=$EY$5,EY129=$EY$6,EY129=$EY$7,EZ129&gt;0,FF129=$FF$1,FF129=$FF$2,FF129=$FF$5,FF129=$FF$6,FG129=$FG$1,FG129=$FG$2,FG129=$FG$5,FG129=$FG$6),LHR2.3,"")</f>
        <v/>
      </c>
      <c r="BZ129" s="6" t="str">
        <f>IF(OR(EY129=$EY$1,EY129=$EY$4,EY129=$EY$5,EY129=$EY$6,EY129=$EY$7,EZ129&gt;0,FF129=$FF$1,FF129=$FF$2,FF129=$FF$5,FF129=$FF$6,FG129=$FG$1,FG129=$FG$2,FG129=$FG$5,FG129=$FG$6),LHR2.4,"")</f>
        <v/>
      </c>
      <c r="CA129" s="40" t="str">
        <f>IF(OR(EY129=$EY$1,EY129=$EY$5,EY129=$EY$6,EY129=$EY$7,EZ129&gt;0,FF129=$FF$1,FF129=$FF$2,FF129=$FF$5,FF129=$FF$6,FG129=$FG$1,FG129=$FG$2,FG129=$FG$5,FG129=$FG$6),LHR3.1,"")</f>
        <v/>
      </c>
      <c r="CB129" s="6" t="str">
        <f>IF(OR(FB129=$FB$1,FB129=$FB$5,EZ129&gt;0),LHR3.2,"")</f>
        <v/>
      </c>
      <c r="CC129" s="6" t="str">
        <f>IF(OR(FB129=$FB$1,FB129=$FB$2,FB129=$FB$5,FB129=$FB$6,EZ129&gt;0),LHR3.3,"")</f>
        <v/>
      </c>
      <c r="CD129" s="6" t="str">
        <f>IF(OR(EZ129&gt;0,GA129=$GA$1,FF129=$FF$5,FF129=$FF$6,FF129=$FF$1,FF129=$FF$2,GA129=$GA$2,GA129=$GA$3,GA129=$GA$4),LHR3.4,"")</f>
        <v/>
      </c>
      <c r="CE129" s="6" t="str">
        <f>IF(OR(EZ129&gt;0,GB129=$GB$1,FG129=$FG$5,FG129=$FG$6,FG129=$FG$1,FG129=$FG$2,GB129=$GB$2,GB129=$GB$3,GB129=$GB$4),LHR3.5,"")</f>
        <v/>
      </c>
      <c r="CF129" s="6" t="str">
        <f>IF(OR(EY129=$EY$1,EY129=$EY$4,EY129=$EY$5,EY129=$EY$6,EY129=$EY$7,EZ129&gt;0),LHR3.6,"")</f>
        <v/>
      </c>
      <c r="CG129" s="6" t="str">
        <f>IF(OR(EZ129&gt;0,FC129=$FC$1,FC129=$FC$2,FC129=$FC$3,FC129=$FC$4),LHR3.7,"")</f>
        <v/>
      </c>
      <c r="CH129" s="6" t="str">
        <f>IF(OR(GD129=$GD$1,GD129=$GD$3,EZ129&gt;0),LHR3.8,"")</f>
        <v/>
      </c>
      <c r="CI129" s="6" t="str">
        <f>IF(OR(EZ129&gt;0,FF129=$FF$2,FF129=$FF$6,FE129=$FE$2,FE129=$FE$6,FI129=$FI$2,FI129=$FI$6,FG129=$FG$2,FG129=$FG$6),LHR3.9,"")</f>
        <v/>
      </c>
      <c r="CJ129" s="6" t="str">
        <f>IF(OR(EZ129&gt;0,FA129&gt;0),LHR3.10,"")</f>
        <v/>
      </c>
      <c r="CK129" s="40" t="str">
        <f>IF(OR(EY129=$EY$1,EY129=$EY$6,EY129=$EY$7,EZ129&gt;0,FF129=$FF$1,FF129=$FF$2,FF129=$FF$5,FF129=$FF$6,FG129=$FG$1,FG129=$FG$2,FG129=$FG$5,FG129=$FG$6),LHR4.1,"")</f>
        <v/>
      </c>
      <c r="CL129" s="6" t="str">
        <f>IF(OR(FB129=$FB$1,FB129=$FB$5,EZ129&gt;0),LHR4.2,"")</f>
        <v/>
      </c>
      <c r="CM129" s="6" t="str">
        <f>IF(OR(EZ129&gt;0,GA129=$GA$2,GA129=$GA$4),LHR4.3,"")</f>
        <v/>
      </c>
      <c r="CN129" s="6" t="str">
        <f>IF(OR(EZ129&gt;0,GB129=$GB$2,GB129=$GB$4),LHR4.4,"")</f>
        <v/>
      </c>
      <c r="CO129" s="6" t="str">
        <f>IF(OR(EZ129&gt;0,FC129=$FC$1,FC129=$FC$3,FC129=$FC$4),LHR4.5,"")</f>
        <v/>
      </c>
      <c r="CP129" s="6" t="str">
        <f>IF(OR(GE129=$GE$1,GE129=$GE$2,GE129=$GE$4,GE129=$GE$5),LHR4.6,"")</f>
        <v/>
      </c>
      <c r="CQ129" s="6" t="str">
        <f>IF(OR(EZ129&gt;0,FF129=$FF$2,FF129=$FF$6,FE129=$FE$2,FE129=$FE$6,FI129=$FI$2,FI129=$FI$6,FG129=$FG$2,FG129=$FG$6),LHR4.7,"")</f>
        <v/>
      </c>
      <c r="CR129" s="6" t="str">
        <f>IF(OR(EZ129&gt;0,FG129=$FG$1,FG129=$FG$2,FG129=$FG$5,FG129=$FG$6),LHR4.8,"")</f>
        <v/>
      </c>
      <c r="CS129" s="6" t="str">
        <f>IF(OR(FE129=$FE$1,FE129=$FE$2,FE129=$FE$5,FE129=$FE$6),LHR4.9,"")</f>
        <v/>
      </c>
      <c r="CT129" s="6" t="str">
        <f>IF(OR(FM129=$FM$1,FM129=$FM$3,EZ129&gt;0),LHR4.10,"")</f>
        <v/>
      </c>
      <c r="CU129" s="6" t="str">
        <f>IF(OR(GF129=$GF$2,GF129=$GF$6),LHR4.11,"")</f>
        <v/>
      </c>
      <c r="CV129" s="6" t="str">
        <f>IF(OR(EO129=$EO$1,EO129=$EO$3),LHR4.12,"")</f>
        <v/>
      </c>
      <c r="CW129" s="40" t="str">
        <f>IF(OR(EY129=$EY$1,EY129=$EY$7,EZ129&gt;0,FF129=$FF$1,FF129=$FF$2,FF129=$FF$5,FF129=$FF$6,FG129=$FG$1,FG129=$FG$2,FG129=$FG$5,FG129=$FG$6),LHR5.1,"")</f>
        <v/>
      </c>
      <c r="CX129" s="6" t="str">
        <f>IF(AND(FZ129&gt;0,OR(EY129=$EY$1,EY129=$EY$4,EY129=$EY$5,EY129=$EY$6,EY129=$EY$7)),LHR5.2,"")</f>
        <v/>
      </c>
      <c r="CY129" s="6" t="str">
        <f>IF(OR(EZ129&gt;0,FC129=$FC$1,FC129=$FC$4),LHR5.3,"")</f>
        <v/>
      </c>
      <c r="CZ129" s="6" t="str">
        <f>IF(OR(GE129=$GE$1,GE129=$GE$3,GE129=$GE$4,GE129=$GE$6),LHR5.4,"")</f>
        <v/>
      </c>
      <c r="DA129" s="6" t="str">
        <f>IF(OR(EZ129&gt;0,FF129=$FF$2,FF129=$FF$6,FE129=$FE$2,FE129=$FE$6,FI129=$FI$2,FI129=$FI$6,FG129=$FG$2,FG129=$FG$6),LHR5.5,"")</f>
        <v/>
      </c>
      <c r="DB129" s="6" t="str">
        <f>IF(OR(FG129=$FG$2,FG129=$FG$6),LHR5.6,"")</f>
        <v/>
      </c>
      <c r="DC129" s="6" t="str">
        <f>IF(OR(FI129=$FI$1,FI129=$FI$2,FI129=$FI$5,FI129=$FI$6,FY129&gt;0),LHR5.7,"")</f>
        <v/>
      </c>
      <c r="DD129" s="6" t="str">
        <f>IF(OR(GC129=$GC$1,GC129=$GC$2),LHR5.8,"")</f>
        <v/>
      </c>
      <c r="DE129" s="38">
        <f>IF(OR(GF129="",GF129=$GF$3,GF129=$GF$4,GF129=$GF$7,GF129=$GF$8),LHR5.9,"")</f>
        <v>0.05</v>
      </c>
      <c r="DF129" s="7" t="str">
        <f>IF(E129&lt;2009,"N/A",IF(COUNTIF(BW129:DE129,"&lt;1")=35,"5",IF(COUNTIF(BW129:CV129,"&lt;1")=26,"4",IF(COUNTIF(BW129:CJ129,"&lt;1")=14,"3",IF(COUNTIF(BW129:BZ129,"&lt;1")=4,"2","1")))))</f>
        <v>1</v>
      </c>
      <c r="DG129" s="129">
        <f>IF(DF129="N/A","N/A",IF(DF129="1",SUM(BW129:BZ129)+1,IF(DF129="2",SUM(CA129:CJ129)+2,IF(DF129="3",SUM(CK129:CV129)+3,IF(DF129="4",SUM(CW129:DE129)+4,5)))))</f>
        <v>1</v>
      </c>
      <c r="DH129" s="41" t="str">
        <f>IF(OR(EY129=$EY$1,EY129=$EY$8,EZ129&gt;0,FF129=$FF$1,FF129=$FF$2,FF129=$FF$7,FF129=$FF$8,FG129=$FG$1,FG129=$FG$2,FG129=$FG$7,FG129=$FG$8),ES2.1,"")</f>
        <v/>
      </c>
      <c r="DI129" s="6" t="str">
        <f>IF(OR(FB129=$FB$1,FB129=$FB$2,FB129=$FB$7,FB129=$FB$8,EZ129&gt;0),ES2.2,"")</f>
        <v/>
      </c>
      <c r="DJ129" s="6" t="str">
        <f>IF(OR(EY129=$EY$1,EY129=$EY$8,EZ129&gt;0,FF129=$FF$1,FF129=$FF$2,FF129=$FF$7,FF129=$FF$8,FG129=$FG$1,FG129=$FG$2,FG129=$FG$7,FG129=$FG$8),ES2.3,"")</f>
        <v/>
      </c>
      <c r="DK129" s="6" t="str">
        <f>IF(OR(EY129=$EY$1,EY129=$EY$8,EZ129&gt;0,FF129=$FF$1,FF129=$FF$2,FF129=$FF$7,FF129=$FF$8,FG129=$FG$1,FG129=$FG$2,FG129=$FG$7,FG129=$FG$8),ES2.4,"")</f>
        <v/>
      </c>
      <c r="DL129" s="40" t="str">
        <f>IF(OR(FB129=$FB$1,FB129=$FB$7,EZ129&gt;0),ES3.1,"")</f>
        <v/>
      </c>
      <c r="DM129" s="6" t="str">
        <f>IF(OR(FB129=$FB$1,FB129=$FB$2,FB129=$FB$7,FB129=$FB$8,EZ129&gt;0),ES3.2,"")</f>
        <v/>
      </c>
      <c r="DN129" s="6" t="str">
        <f>IF(OR(EZ129&gt;0,FF129=$FF$1,FF129=$FF$2,FF129=$FF$7,FF129=$FF$8,GA129=$GA$1,GA129=$GA$2,GA129=$GA$5,GA129=$GA$6),ES3.3,"")</f>
        <v/>
      </c>
      <c r="DO129" s="6" t="str">
        <f>IF(OR(EZ129&gt;0,FG129=$FG$1,FG129=$FG$2,FG129=$FG$7,FG129=$FG$8,GB129=$GB$1,GB129=$GB$2,GB129=$GB$5,GB129=$GB$6),ES3.4,"")</f>
        <v/>
      </c>
      <c r="DP129" s="6" t="str">
        <f>IF(OR(EY129=$EY$1,EY129=$EY$8,EZ129&gt;0),ES3.5,"")</f>
        <v/>
      </c>
      <c r="DQ129" s="6" t="str">
        <f>IF(OR(EZ129&gt;0,FC129=$FC$1,FC129=$FC$5),ES3.6,"")</f>
        <v/>
      </c>
      <c r="DR129" s="6" t="str">
        <f>IF(OR(GD129=$GD$1,GD129=$GD$4,EZ129&gt;0),ES3.7,"")</f>
        <v/>
      </c>
      <c r="DS129" s="6" t="str">
        <f>IF(OR(EZ129&gt;0,FF129=$FF$2,FF129=$FF$8,FE129=$FE$2,FE129=$FE$8,FI129=$FI$2,FI129=$FI$8,FG129=$FG$2,FG129=$FG$8),ES3.8,"")</f>
        <v/>
      </c>
      <c r="DT129" s="6" t="str">
        <f>IF(OR(EZ129&gt;0),ES3.9,"")</f>
        <v/>
      </c>
      <c r="DU129" s="40" t="str">
        <f>IF(OR(FB129=$FB$1,FB129=$FB$7,EZ129&gt;0),ES4.1,"")</f>
        <v/>
      </c>
      <c r="DV129" s="6" t="str">
        <f>IF(OR(EZ129&gt;0,GA129=$GA$2,GA129=$GA$6),ES4.2,"")</f>
        <v/>
      </c>
      <c r="DW129" s="6" t="str">
        <f>IF(OR(EZ129&gt;0,GB129=$GB$2,GB129=$GB$6),ES4.3,"")</f>
        <v/>
      </c>
      <c r="DX129" s="6" t="str">
        <f>IF(OR(GE129=$GE$1,GE129=$GE$2,GE129=$GE$7,GE129=$GE$8),ES4.4,"")</f>
        <v/>
      </c>
      <c r="DY129" s="6" t="str">
        <f>IF(OR(EZ129&gt;0,FF129=$FF$2,FF129=$FF$8,FE129=$FE$2,FE129=$FE$8,FI129=$FI$2,FI129=$FI$8,FG129=$FG$2,FG129=$FG$8),ES4.5,"")</f>
        <v/>
      </c>
      <c r="DZ129" s="6" t="str">
        <f>IF(OR(EZ129&gt;0,FG129=$FG$1,FG129=$FG$2,FG129=$FG$7,FG129=$FG$8),ES4.6,"")</f>
        <v/>
      </c>
      <c r="EA129" s="6" t="str">
        <f>IF(OR(FE129=$FE$1,FE129=$FE$2,FE129=$FE$7,FE129=$FE$8),ES4.7,"")</f>
        <v/>
      </c>
      <c r="EB129" s="6" t="str">
        <f>IF(OR(FM129=$FM$1,FM129=$FM$4,EZ129&gt;0),ES4.8,"")</f>
        <v/>
      </c>
      <c r="EC129" s="6" t="str">
        <f>IF(OR(GF129=$GF$2,GF129=$GF$8),ES4.9,"")</f>
        <v/>
      </c>
      <c r="ED129" s="6" t="str">
        <f>IF(OR(EO129=$EO$1,EO129=$EO$3),ES4.10,"")</f>
        <v/>
      </c>
      <c r="EE129" s="40" t="str">
        <f>IF(OR(AND(FZ129&gt;0,EY129=$EY$1), AND(FZ129&gt;0,EY129=$EY$8)),ES5.1,"")</f>
        <v/>
      </c>
      <c r="EF129" s="6" t="str">
        <f>IF(OR(GE129=$GE$1,GE129=$GE$3,GE129=$GE$7,GE129=$GE$9),ES5.2,"")</f>
        <v/>
      </c>
      <c r="EG129" s="6" t="str">
        <f>IF(OR(EZ129&gt;0,FF129=$FF$2,FF129=$FF$8,FE129=$FE$2,FE129=$FE$8,FI129=$FI$2,FI129=$FI$8,FG129=$FG$2,FG129=$FG$8),ES5.3,"")</f>
        <v/>
      </c>
      <c r="EH129" s="6" t="str">
        <f>IF(OR(FG129=$FG$2,FG129=$FG$8),ES5.4,"")</f>
        <v/>
      </c>
      <c r="EI129" s="6" t="str">
        <f>IF(OR(FI129=$FI$1,FI129=$FI$2,FI129=$FI$7,FI129=$FI$8,FY129&gt;0),ES5.5,"")</f>
        <v/>
      </c>
      <c r="EJ129" s="6" t="str">
        <f>IF(OR(GC129=$GC$1,GC129=$GC$3),ES5.6,"")</f>
        <v/>
      </c>
      <c r="EK129" s="38">
        <f>IF(OR(GF129="",GF129=$GF$3,GF129=$GF$4,GF129=$GF$5,GF129=$GF$6),ES5.7,"")</f>
        <v>0.1</v>
      </c>
      <c r="EL129" s="104" t="str">
        <f>IF(E129&lt;2010,"N/A",IF(COUNTIF(DH129:EK129,"&lt;1")=30,"5",IF(COUNTIF(DH129:ED129,"&lt;1")=23,"4",IF(COUNTIF(DH129:DT129,"&lt;1")=13,"3",IF(COUNTIF(DH129:DK129,"&lt;1")=4,"2","1")))))</f>
        <v>1</v>
      </c>
      <c r="EM129" s="129">
        <f>IF(EL129="N/A","N/A",IF(EL129="1",SUM(DH129:DK129)+1,IF(EL129="2",SUM(DL129:DT129)+2,IF(EL129="3",SUM(DU129:ED129)+3,IF(EL129="4",SUM(EE129:EK129)+4,5)))))</f>
        <v>1</v>
      </c>
      <c r="EN129" s="1"/>
      <c r="EO129" s="43"/>
      <c r="EP129" s="1"/>
      <c r="EQ129" s="1"/>
      <c r="ER129" s="43"/>
      <c r="ES129" s="1"/>
      <c r="ET129" s="1"/>
      <c r="EV129" s="44"/>
      <c r="FC129" s="44"/>
      <c r="FE129" s="1"/>
      <c r="FI129" s="44"/>
      <c r="FK129" s="1"/>
      <c r="FL129" s="1"/>
      <c r="FM129" s="1"/>
      <c r="FN129" s="1"/>
      <c r="FO129" s="1"/>
      <c r="FT129" s="1"/>
      <c r="FU129" s="1"/>
      <c r="FX129" s="44"/>
      <c r="FY129" s="1"/>
      <c r="FZ129" s="44"/>
      <c r="GA129" s="43"/>
      <c r="GB129" s="1"/>
      <c r="GC129" s="44"/>
      <c r="GF129" s="45"/>
      <c r="GG129" s="74" t="s">
        <v>162</v>
      </c>
      <c r="GH129" s="42">
        <f>COUNTIF(EO129:GF129,"*")</f>
        <v>0</v>
      </c>
    </row>
    <row r="130" spans="1:190" s="42" customFormat="1" x14ac:dyDescent="0.25">
      <c r="A130" s="42" t="e">
        <f>VLOOKUP(C130,Sheet1!$A$1:$B$65,2,)</f>
        <v>#N/A</v>
      </c>
      <c r="B130" s="46" t="s">
        <v>251</v>
      </c>
      <c r="C130" s="47" t="s">
        <v>252</v>
      </c>
      <c r="D130" s="47"/>
      <c r="E130" s="61">
        <v>2013</v>
      </c>
      <c r="F130" s="5">
        <f>IF(OR(ER130=$ER$1,ER130=$ER$2,ER130=$ER$3,ER130=$ER$6,ER130=$ER$7,ES130&gt;0,EW130&gt;0,EY130&gt;0,EU130&gt;0,EZ130&gt;0,FD130&gt;0,FF130&gt;0,FG130&gt;0,FI130&gt;0,FE130&gt;0),SM_2.1,"")</f>
        <v>0.2</v>
      </c>
      <c r="G130" s="5">
        <f>IF(OR(EO130=$EO$4,EQ130&gt;0,ER130=$ER$1, ER130=$ER$2,ER130=$ER$3,ER130=$ER$4,ES130&gt;0,EV130&gt;0,EZ130&gt;0,FD130&gt;0,FF130&gt;0,FG130&gt;0,FI130&gt;0,FE130&gt;0),SM_2.2,"")</f>
        <v>0.35</v>
      </c>
      <c r="H130" s="6">
        <f>IF(OR(EO130&gt;0,EP130&gt;0,EQ130&gt;0,ER130=$ER$1,ER130=$ER$2,ER130=$ER$3,ER130=$ER$4,ER130=$ER$6,ER130=$ER$7,ES130&gt;0,ET130&gt;0,EV130&gt;0,EZ130&gt;0,FD130&gt;0,FF130&gt;0,FG130&gt;0,FI130&gt;0,FE130&gt;0),SM_2.3,"")</f>
        <v>0.3</v>
      </c>
      <c r="I130" s="38">
        <f>IF(OR(ER130=$ER$1,ER130=$ER$2,ER130=$ER$3,ER130=$ER$6,ER130=$ER$7,ES130&gt;0,EW130=$EW$2,EW130=$EW$3,EW130=$EW$4,EY130&gt;0,EU130&gt;0,EZ130&gt;0,FD130&gt;0,FF130&gt;0,FG130&gt;0,FI130&gt;0,FE130&gt;0),SM_2.4,"")</f>
        <v>0.15</v>
      </c>
      <c r="J130" s="6">
        <f>IF(OR(ER130=$ER$3,EW130=$EW$2,EW130=$EW$3,EW130=$EW$4,EY130&gt;0,EU130&gt;0,EZ130&gt;0,FD130&gt;0,FF130&gt;0,FG130&gt;0,FI130&gt;0,FE130&gt;0),SM_3.1,"")</f>
        <v>0.3</v>
      </c>
      <c r="K130" s="6">
        <f>IF(OR(EZ130&gt;0,FD130&gt;0,FF130&gt;0,FG130&gt;0,FI130&gt;0,FE130&gt;0),SM_3.2,"")</f>
        <v>0.3</v>
      </c>
      <c r="L130" s="38">
        <f>IF(OR(ER130=$ER$1,ER130=$ER$3,ER130=$ER$6,ER130=$ER$7,EV130&gt;0,EW130=$EW$2,EW130=$EW$3,EW130=$EW$4,EY130&gt;0,EU130&gt;0,EZ130&gt;0,FD130&gt;0,FF130&gt;0,FG130&gt;0,FI130&gt;0,FE130&gt;0),SM_3.3,"")</f>
        <v>0.4</v>
      </c>
      <c r="M130" s="6">
        <f>IF(OR(ES130&gt;0,EU130&gt;1),SM_4.1,"")</f>
        <v>0.2</v>
      </c>
      <c r="N130" s="6">
        <f>IF(OR(EZ130&gt;0,FD130=$FD$2,FF130=$FF$2,FF130=$FF$4,FF130=$FF$6,FF130=$FF$8,FG130&gt;0,FI130&gt;0,FE130&gt;0),SM_4.2,"")</f>
        <v>0.2</v>
      </c>
      <c r="O130" s="6">
        <f>IF(OR(EZ130&gt;0,FD130=$FD$2,FE130=$FE$2,FE130=$FE$4,FE130=$FE$6,FE130=$FE$8,FF130=$FF$2,FF130=$FF$4,FF130=$FF$6,FF130=$FF$8,FG130=$FG$2,FG130=$FG$4,FG130=$FG$6,FG130=$FG$8,FI130=$FI$2,FI130=$FI$4,FI130=$FI$6,FI130=$FI$8),SM_4.3,"")</f>
        <v>0.2</v>
      </c>
      <c r="P130" s="6" t="str">
        <f>IF(OR(FD130&gt;0,FI130&gt;0),SM_4.4,"")</f>
        <v/>
      </c>
      <c r="Q130" s="38" t="str">
        <f>IF(OR(FQ130=$FQ$2,FQ130=$FQ$1),SM_4.5,"")</f>
        <v/>
      </c>
      <c r="R130" s="6" t="str">
        <f>IF(OR(ET130&gt;0),SM_5.1,"")</f>
        <v/>
      </c>
      <c r="S130" s="6" t="str">
        <f>IF(OR(FB130&gt;0),SM_5.2,"")</f>
        <v/>
      </c>
      <c r="T130" s="6" t="str">
        <f>IF(OR(FR130=$FR$1,FR130=$FR$2),SM_5.3,"")</f>
        <v/>
      </c>
      <c r="U130" s="38" t="str">
        <f>IF(OR(FY130&gt;0),SM_5.4,"")</f>
        <v/>
      </c>
      <c r="V130" s="94" t="str">
        <f>IF(COUNTIF(F130:U130,"&lt;1")=16,"5",IF(COUNTIF(F130:Q130,"&lt;1")=12,"4",IF(COUNTIF(F130:L130,"&lt;1")=7,"3",IF(COUNTIF(F130:I130,"&lt;1")=4,"2","1"))))</f>
        <v>3</v>
      </c>
      <c r="W130" s="129">
        <f>IF(V130="1",SUM(F130:I130)+1,IF(V130="2",SUM(J130:L130)+2,IF(V130="3",SUM(M130:Q130)+3,IF(V130="4",SUM(R130:U130)+4,5))))</f>
        <v>3.6</v>
      </c>
      <c r="X130" s="5">
        <f>IF(OR(EO130&gt;0,EP130&gt;0,EQ130&gt;0,ER130=$ER$1,ER130=$ER$2,ER130=$ER$3,ER130=$ER$4,ER130=$ER$6,ER130=$ER$7,ER130=$ER$8,ES130&gt;0,ET130&gt;0,EV130&gt;0,EZ130&gt;0,FD130&gt;0,FF130&gt;0,FG130&gt;0,FI130&gt;0,FE130&gt;0),SS_2.1,"")</f>
        <v>0.2</v>
      </c>
      <c r="Y130" s="5" t="str">
        <f>IF(OR(EO130=$EO$1,ER130=$ER$1,ER130=$ER$6,ER130=$ER$7,ER130=$ER$8,FJ130&gt;0),SS_2.2,"")</f>
        <v/>
      </c>
      <c r="Z130" s="38" t="str">
        <f>IF(OR(FJ130&gt;0,FO130&gt;0),SS_2.3,"")</f>
        <v/>
      </c>
      <c r="AA130" s="5" t="str">
        <f>IF(OR(FN130&gt;0,FJ130=$FJ$2,FJ130=$FJ$3),SS_3.1,"")</f>
        <v/>
      </c>
      <c r="AB130" s="6" t="str">
        <f>IF(OR(FK130&gt;0),SS_3.2,"")</f>
        <v/>
      </c>
      <c r="AC130" s="38">
        <f>IF(OR(ES130&gt;0,ER130=$ER$1,ER130=$ER$4,ER130=$ER$8,FL130&gt;0),SS_3.3,"")</f>
        <v>0.4</v>
      </c>
      <c r="AD130" s="6" t="str">
        <f>IF(AND(FK130&gt;0,FJ130=$FJ$2,FJ130=$FJ$3),SS_4.1,"")</f>
        <v/>
      </c>
      <c r="AE130" s="6">
        <f>IF(OR(FJ130=$FJ$2,FJ130=$FJ$3,EZ130&gt;0,FN130&gt;0),SS_4.2,"")</f>
        <v>0.2</v>
      </c>
      <c r="AF130" s="6">
        <f>IF(OR(EU130&gt;0,EW130=$EW$2,EW130=$EW$3,EW130=$EW$4,EY130&gt;0,EZ130&gt;0),SS_4.3,"")</f>
        <v>0.2</v>
      </c>
      <c r="AG130" s="6">
        <f>IF(OR(FJ130=$FJ$3,FQ130&gt;0,EZ130&gt;0),SS_4.4,"")</f>
        <v>0.1</v>
      </c>
      <c r="AH130" s="6">
        <f>IF(OR(FE130&gt;0,FF130&gt;0,FG130&gt;0,FD130&gt;0,EZ130&gt;0,FI130&gt;0),SS_4.5,"")</f>
        <v>0.2</v>
      </c>
      <c r="AI130" s="38" t="str">
        <f>IF(OR(EV130&gt;0,FZ130&gt;0,FH130&gt;0,FD130&gt;0,FI130&gt;0),SS_4.6,"")</f>
        <v/>
      </c>
      <c r="AJ130" s="5" t="str">
        <f>IF(OR(FK130=$FK$3,FZ130=$FZ$1),SS_5.1,"")</f>
        <v/>
      </c>
      <c r="AK130" s="6" t="str">
        <f>IF(OR(FZ130=$FZ$1,FZ130=$FZ$2,FZ130=$FZ$4,FZ130=$FZ$5,FZ130=$FZ$7),SS_5.2,"")</f>
        <v/>
      </c>
      <c r="AL130" s="6" t="str">
        <f>IF(OR(FZ130=$FZ$4,FY130&gt;0,ER130=$ER$8),SS_5.3,"")</f>
        <v/>
      </c>
      <c r="AM130" s="6" t="str">
        <f>IF(FP130&gt;0,SS_5.4,"")</f>
        <v/>
      </c>
      <c r="AN130" s="94" t="str">
        <f>IF(COUNTIF(X130:AM130,"&lt;1")=16,"5",IF(COUNTIF(X130:AI130,"&lt;1")=12,"4",IF(COUNTIF(X130:AC130,"&lt;1")=6,"3",IF(COUNTIF(X130:Z130,"&lt;1")=3,"2","1"))))</f>
        <v>1</v>
      </c>
      <c r="AO130" s="129">
        <f>IF(AN130="1",SUM(X130:Z130)+1,IF(AN130="2",SUM(AA130:AC130)+2,IF(AN130="3",SUM(AD130:AI130)+3,IF(AN130="4",SUM(AJ130:AM130)+4,5))))</f>
        <v>1.2</v>
      </c>
      <c r="AP130" s="5">
        <f>IF(OR(ES130&gt;0,ER130=$ER$1,EO130&gt;0,EP130&gt;0,EQ130&gt;0,EU130&gt;0,EV130&gt;0,FV130&gt;0,FD130&gt;0),CM2.1,"")</f>
        <v>0.25</v>
      </c>
      <c r="AQ130" s="6">
        <f>IF(OR(ES130&gt;0,ER130=$ER$1,ER130=$ER$5,ER130=$ER$3,ER130=$ER$8,ER130=$ER$9,FS130=$FS$3,FS130=$FS$4),CM2.2,"")</f>
        <v>0.25</v>
      </c>
      <c r="AR130" s="6">
        <f>IF(OR(ES130&gt;0,ER130&gt;0,FV130&gt;0),CM2.3,"")</f>
        <v>0.25</v>
      </c>
      <c r="AS130" s="38">
        <f>IF(OR(ES130&gt;0,ER130=$ER$1,ER130=$ER$3,ER130=$ER$8,ER130=$ER$9,FT130&gt;0),CM2.4,"")</f>
        <v>0.25</v>
      </c>
      <c r="AT130" s="6" t="str">
        <f>IF(OR(FS130&gt;0),CM3.1,"")</f>
        <v/>
      </c>
      <c r="AU130" s="6" t="str">
        <f>IF(ER130=$ER$9,CM3.2,"")</f>
        <v/>
      </c>
      <c r="AV130" s="6" t="str">
        <f>IF(OR(FS130=$FS$3,FS130=$FS$4),CM3.3,"")</f>
        <v/>
      </c>
      <c r="AW130" s="6" t="str">
        <f>IF(OR(FQ130=$FQ$1,FQ130=$FQ$4,FR130=$FR$1,FR130=$FR$4),CM3.4,"")</f>
        <v/>
      </c>
      <c r="AX130" s="38" t="str">
        <f>IF(OR(FZ130=$FZ$1,FZ130=$FZ$2,FT130=$FT$3,FT130=$FT$2),CM3.5,"")</f>
        <v/>
      </c>
      <c r="AY130" s="6" t="str">
        <f>IF(OR(FS130&gt;0),CM4.1,"")</f>
        <v/>
      </c>
      <c r="AZ130" s="6" t="str">
        <f>IF(OR(FV130=$FV$2),CM4.2,"")</f>
        <v/>
      </c>
      <c r="BA130" s="38" t="str">
        <f>IF(OR(FZ130&gt;0,FT130=$FT$3),CM4.3,"")</f>
        <v/>
      </c>
      <c r="BB130" s="6" t="str">
        <f>IF(OR(FT130=$FT$3,FV130=$FV$3),CM5.1,"")</f>
        <v/>
      </c>
      <c r="BC130" s="6" t="str">
        <f>IF(OR(AND(FX130&gt;0,FQ130=$FQ$4), AND(FX130&gt;0,FQ130=$FQ$1)),CM5.2,"")</f>
        <v/>
      </c>
      <c r="BD130" s="6" t="str">
        <f>IF(OR(FZ130&gt;0),CM5.3,"")</f>
        <v/>
      </c>
      <c r="BE130" s="38" t="str">
        <f>IF(FU130=$FU$2,CM5.4,"")</f>
        <v/>
      </c>
      <c r="BF130" s="94" t="str">
        <f>IF(COUNTIF(AP130:BE130,"&lt;1")=16,"5",IF(COUNTIF(AP130:BA130,"&lt;1")=12,"4",IF(COUNTIF(AP130:AX130,"&lt;1")=9,"3",IF(COUNTIF(AP130:AS130,"&lt;1")=4,"2","1"))))</f>
        <v>2</v>
      </c>
      <c r="BG130" s="129">
        <f>IF(BF130="1",SUM(AP130:AS130)+1,IF(BF130="2",SUM(AT130:AX130)+2,IF(BF130="3",SUM(AY130:BA130)+3,IF(BF130="4",SUM(BB130:BE130)+4,5))))</f>
        <v>2</v>
      </c>
      <c r="BH130" s="5">
        <f>IF(OR(ER130=$ER$1,ER130=$ER$6,ER130=$ER$7,ER130=$ER$9,ES130&gt;0,EX130&gt;0,FD130&gt;0,FZ130&gt;0,EW130&gt;0,EY130&gt;0,EZ130&gt;0,EV130&gt;0,EU130&gt;0,FE130&gt;0,FF130&gt;0,FG130&gt;0,FI130&gt;0),SRM2.1,"")</f>
        <v>0.4</v>
      </c>
      <c r="BI130" s="5">
        <f>IF(OR(FD130&gt;0,FZ130&gt;0,ER130=$ER$7,EW130&gt;0,EX130&gt;0,EY130&gt;0,EZ130&gt;0,FE130&gt;0,FF130&gt;0,FG130&gt;0,FI130&gt;0),SRM2.2,"")</f>
        <v>0.4</v>
      </c>
      <c r="BJ130" s="6" t="str">
        <f>IF(OR(FX130&gt;0,FZ130&gt;0),SRM2.3,"")</f>
        <v/>
      </c>
      <c r="BK130" s="6">
        <f>IF(OR(FF130&gt;0,FD130&gt;0,FE130&gt;0,FZ130&gt;0,FG130&gt;0,FI130&gt;0),SRM2.4,"")</f>
        <v>0.2</v>
      </c>
      <c r="BL130" s="39">
        <f>IF(OR(FD130&gt;0,FZ130&gt;0,ER130=$ER$7,FE130&gt;0,FF130&gt;0,FG130&gt;0,FI130&gt;0,FP130&gt;0),SRM3.1,"")</f>
        <v>0.4</v>
      </c>
      <c r="BM130" s="6">
        <f>IF(OR(FD130&gt;0,FZ130&gt;0,ER130=$ER$7,EW130=$EW$2,EW130=$EW$3,EW130=$EW$4,EX130&gt;0,EY130&gt;0,EZ130&gt;0,FE130&gt;0,FF130&gt;0,FG130&gt;0,FI130&gt;0),SRM3.2,"")</f>
        <v>0.5</v>
      </c>
      <c r="BN130" s="6" t="str">
        <f>IF(OR(FP130&gt;0,FZ130&gt;0),SRM3.3,"")</f>
        <v/>
      </c>
      <c r="BO130" s="40" t="str">
        <f>IF(OR(FZ130&gt;1),SRM4.1,"")</f>
        <v/>
      </c>
      <c r="BP130" s="6" t="str">
        <f>IF(OR(ER130=$ER$8,ER130=$ER$9,EV130&gt;0,FQ130&gt;0,FR130&gt;0),SRM4.2,"")</f>
        <v/>
      </c>
      <c r="BQ130" s="6" t="str">
        <f>IF(OR(FW130&gt;0),SRM4.3,"")</f>
        <v/>
      </c>
      <c r="BR130" s="40" t="str">
        <f>IF(OR(GD130&gt;0,GE130&gt;0),SRM5.1,"")</f>
        <v/>
      </c>
      <c r="BS130" s="6" t="str">
        <f>IF(OR(ER130=$ER$8,ER130=$ER$9,FZ130&gt;0),SRM5.2,"")</f>
        <v/>
      </c>
      <c r="BT130" s="6" t="str">
        <f>IF(OR(ER130=$ER$8,ER130=$ER$9,FY130&gt;0,FZ130&gt;0),SRM5.3,"")</f>
        <v/>
      </c>
      <c r="BU130" s="94" t="str">
        <f>IF(COUNTIF(BH130:BT130,"&lt;1")=13,"5",IF(COUNTIF(BH130:BQ130,"&lt;1")=10,"4",IF(COUNTIF(BH130:BN130,"&lt;1")=7,"3",IF(COUNTIF(BH130:BK130,"&lt;1")=4,"2","1"))))</f>
        <v>1</v>
      </c>
      <c r="BV130" s="129">
        <f>IF(BU130="1",SUM(BH130:BK130)+1,IF(BU130="2",SUM(BL130:BN130)+2,IF(BU130="3",SUM(BO130:BQ130)+3,IF(BU130="4",SUM(BR130:BT130)+4,5))))</f>
        <v>2</v>
      </c>
      <c r="BW130" s="41">
        <f>IF(OR(EY130=$EY$1,EY130=$EY$4,EY130=$EY$5,EY130=$EY$6,EY130=$EY$7,EZ130&gt;0,FF130=$FF$1,FF130=$FF$2,FF130=$FF$5,FF130=$FF$6,FG130=$FG$1,FG130=$FG$2,FG130=$FG$5,FG130=$FG$6),LHR2.1,"")</f>
        <v>0.4</v>
      </c>
      <c r="BX130" s="6">
        <f>IF(OR(FB130=$FB$1,FB130=$FB$2,FB130=$FB$5,FB130=$FB$6,EZ130&gt;0),LHR2.2,"")</f>
        <v>0.1</v>
      </c>
      <c r="BY130" s="6">
        <f>IF(OR(EY130=$EY$1,EY130=$EY$4,EY130=$EY$5,EY130=$EY$6,EY130=$EY$7,EZ130&gt;0,FF130=$FF$1,FF130=$FF$2,FF130=$FF$5,FF130=$FF$6,FG130=$FG$1,FG130=$FG$2,FG130=$FG$5,FG130=$FG$6),LHR2.3,"")</f>
        <v>0.25</v>
      </c>
      <c r="BZ130" s="6">
        <f>IF(OR(EY130=$EY$1,EY130=$EY$4,EY130=$EY$5,EY130=$EY$6,EY130=$EY$7,EZ130&gt;0,FF130=$FF$1,FF130=$FF$2,FF130=$FF$5,FF130=$FF$6,FG130=$FG$1,FG130=$FG$2,FG130=$FG$5,FG130=$FG$6),LHR2.4,"")</f>
        <v>0.25</v>
      </c>
      <c r="CA130" s="40">
        <f>IF(OR(EY130=$EY$1,EY130=$EY$5,EY130=$EY$6,EY130=$EY$7,EZ130&gt;0,FF130=$FF$1,FF130=$FF$2,FF130=$FF$5,FF130=$FF$6,FG130=$FG$1,FG130=$FG$2,FG130=$FG$5,FG130=$FG$6),LHR3.1,"")</f>
        <v>0.25</v>
      </c>
      <c r="CB130" s="6">
        <f>IF(OR(FB130=$FB$1,FB130=$FB$5,EZ130&gt;0),LHR3.2,"")</f>
        <v>0.1</v>
      </c>
      <c r="CC130" s="6">
        <f>IF(OR(FB130=$FB$1,FB130=$FB$2,FB130=$FB$5,FB130=$FB$6,EZ130&gt;0),LHR3.3,"")</f>
        <v>0.15</v>
      </c>
      <c r="CD130" s="6">
        <f>IF(OR(EZ130&gt;0,GA130=$GA$1,FF130=$FF$5,FF130=$FF$6,FF130=$FF$1,FF130=$FF$2,GA130=$GA$2,GA130=$GA$3,GA130=$GA$4),LHR3.4,"")</f>
        <v>0.05</v>
      </c>
      <c r="CE130" s="6">
        <f>IF(OR(EZ130&gt;0,GB130=$GB$1,FG130=$FG$5,FG130=$FG$6,FG130=$FG$1,FG130=$FG$2,GB130=$GB$2,GB130=$GB$3,GB130=$GB$4),LHR3.5,"")</f>
        <v>0.05</v>
      </c>
      <c r="CF130" s="6">
        <f>IF(OR(EY130=$EY$1,EY130=$EY$4,EY130=$EY$5,EY130=$EY$6,EY130=$EY$7,EZ130&gt;0),LHR3.6,"")</f>
        <v>0.05</v>
      </c>
      <c r="CG130" s="6">
        <f>IF(OR(EZ130&gt;0,FC130=$FC$1,FC130=$FC$2,FC130=$FC$3,FC130=$FC$4),LHR3.7,"")</f>
        <v>0.05</v>
      </c>
      <c r="CH130" s="6">
        <f>IF(OR(GD130=$GD$1,GD130=$GD$3,EZ130&gt;0),LHR3.8,"")</f>
        <v>0.05</v>
      </c>
      <c r="CI130" s="6">
        <f>IF(OR(EZ130&gt;0,FF130=$FF$2,FF130=$FF$6,FE130=$FE$2,FE130=$FE$6,FI130=$FI$2,FI130=$FI$6,FG130=$FG$2,FG130=$FG$6),LHR3.9,"")</f>
        <v>0.2</v>
      </c>
      <c r="CJ130" s="6">
        <f>IF(OR(EZ130&gt;0,FA130&gt;0),LHR3.10,"")</f>
        <v>0.05</v>
      </c>
      <c r="CK130" s="40">
        <f>IF(OR(EY130=$EY$1,EY130=$EY$6,EY130=$EY$7,EZ130&gt;0,FF130=$FF$1,FF130=$FF$2,FF130=$FF$5,FF130=$FF$6,FG130=$FG$1,FG130=$FG$2,FG130=$FG$5,FG130=$FG$6),LHR4.1,"")</f>
        <v>0.15</v>
      </c>
      <c r="CL130" s="6">
        <f>IF(OR(FB130=$FB$1,FB130=$FB$5,EZ130&gt;0),LHR4.2,"")</f>
        <v>0.15</v>
      </c>
      <c r="CM130" s="6">
        <f>IF(OR(EZ130&gt;0,GA130=$GA$2,GA130=$GA$4),LHR4.3,"")</f>
        <v>0.05</v>
      </c>
      <c r="CN130" s="6">
        <f>IF(OR(EZ130&gt;0,GB130=$GB$2,GB130=$GB$4),LHR4.4,"")</f>
        <v>0.05</v>
      </c>
      <c r="CO130" s="6">
        <f>IF(OR(EZ130&gt;0,FC130=$FC$1,FC130=$FC$3,FC130=$FC$4),LHR4.5,"")</f>
        <v>0.1</v>
      </c>
      <c r="CP130" s="6" t="str">
        <f>IF(OR(GE130=$GE$1,GE130=$GE$2,GE130=$GE$4,GE130=$GE$5),LHR4.6,"")</f>
        <v/>
      </c>
      <c r="CQ130" s="6">
        <f>IF(OR(EZ130&gt;0,FF130=$FF$2,FF130=$FF$6,FE130=$FE$2,FE130=$FE$6,FI130=$FI$2,FI130=$FI$6,FG130=$FG$2,FG130=$FG$6),LHR4.7,"")</f>
        <v>0.1</v>
      </c>
      <c r="CR130" s="6">
        <f>IF(OR(EZ130&gt;0,FG130=$FG$1,FG130=$FG$2,FG130=$FG$5,FG130=$FG$6),LHR4.8,"")</f>
        <v>0.1</v>
      </c>
      <c r="CS130" s="6" t="str">
        <f>IF(OR(FE130=$FE$1,FE130=$FE$2,FE130=$FE$5,FE130=$FE$6),LHR4.9,"")</f>
        <v/>
      </c>
      <c r="CT130" s="6">
        <f>IF(OR(FM130=$FM$1,FM130=$FM$3,EZ130&gt;0),LHR4.10,"")</f>
        <v>0.05</v>
      </c>
      <c r="CU130" s="6" t="str">
        <f>IF(OR(GF130=$GF$2,GF130=$GF$6),LHR4.11,"")</f>
        <v/>
      </c>
      <c r="CV130" s="6" t="str">
        <f>IF(OR(EO130=$EO$1,EO130=$EO$3),LHR4.12,"")</f>
        <v/>
      </c>
      <c r="CW130" s="40">
        <f>IF(OR(EY130=$EY$1,EY130=$EY$7,EZ130&gt;0,FF130=$FF$1,FF130=$FF$2,FF130=$FF$5,FF130=$FF$6,FG130=$FG$1,FG130=$FG$2,FG130=$FG$5,FG130=$FG$6),LHR5.1,"")</f>
        <v>0.25</v>
      </c>
      <c r="CX130" s="6" t="str">
        <f>IF(AND(FZ130&gt;0,OR(EY130=$EY$1,EY130=$EY$4,EY130=$EY$5,EY130=$EY$6,EY130=$EY$7)),LHR5.2,"")</f>
        <v/>
      </c>
      <c r="CY130" s="6">
        <f>IF(OR(EZ130&gt;0,FC130=$FC$1,FC130=$FC$4),LHR5.3,"")</f>
        <v>0.05</v>
      </c>
      <c r="CZ130" s="6" t="str">
        <f>IF(OR(GE130=$GE$1,GE130=$GE$3,GE130=$GE$4,GE130=$GE$6),LHR5.4,"")</f>
        <v/>
      </c>
      <c r="DA130" s="6">
        <f>IF(OR(EZ130&gt;0,FF130=$FF$2,FF130=$FF$6,FE130=$FE$2,FE130=$FE$6,FI130=$FI$2,FI130=$FI$6,FG130=$FG$2,FG130=$FG$6),LHR5.5,"")</f>
        <v>0.1</v>
      </c>
      <c r="DB130" s="6" t="str">
        <f>IF(OR(FG130=$FG$2,FG130=$FG$6),LHR5.6,"")</f>
        <v/>
      </c>
      <c r="DC130" s="6" t="str">
        <f>IF(OR(FI130=$FI$1,FI130=$FI$2,FI130=$FI$5,FI130=$FI$6,FY130&gt;0),LHR5.7,"")</f>
        <v/>
      </c>
      <c r="DD130" s="6" t="str">
        <f>IF(OR(GC130=$GC$1,GC130=$GC$2),LHR5.8,"")</f>
        <v/>
      </c>
      <c r="DE130" s="38">
        <f>IF(OR(GF130="",GF130=$GF$3,GF130=$GF$4,GF130=$GF$7,GF130=$GF$8),LHR5.9,"")</f>
        <v>0.05</v>
      </c>
      <c r="DF130" s="7" t="str">
        <f>IF(E130&lt;2009,"N/A",IF(COUNTIF(BW130:DE130,"&lt;1")=35,"5",IF(COUNTIF(BW130:CV130,"&lt;1")=26,"4",IF(COUNTIF(BW130:CJ130,"&lt;1")=14,"3",IF(COUNTIF(BW130:BZ130,"&lt;1")=4,"2","1")))))</f>
        <v>3</v>
      </c>
      <c r="DG130" s="129">
        <f>IF(DF130="N/A","N/A",IF(DF130="1",SUM(BW130:BZ130)+1,IF(DF130="2",SUM(CA130:CJ130)+2,IF(DF130="3",SUM(CK130:CV130)+3,IF(DF130="4",SUM(CW130:DE130)+4,5)))))</f>
        <v>3.75</v>
      </c>
      <c r="DH130" s="41">
        <f>IF(OR(EY130=$EY$1,EY130=$EY$8,EZ130&gt;0,FF130=$FF$1,FF130=$FF$2,FF130=$FF$7,FF130=$FF$8,FG130=$FG$1,FG130=$FG$2,FG130=$FG$7,FG130=$FG$8),ES2.1,"")</f>
        <v>0.4</v>
      </c>
      <c r="DI130" s="6">
        <f>IF(OR(FB130=$FB$1,FB130=$FB$2,FB130=$FB$7,FB130=$FB$8,EZ130&gt;0),ES2.2,"")</f>
        <v>0.1</v>
      </c>
      <c r="DJ130" s="6">
        <f>IF(OR(EY130=$EY$1,EY130=$EY$8,EZ130&gt;0,FF130=$FF$1,FF130=$FF$2,FF130=$FF$7,FF130=$FF$8,FG130=$FG$1,FG130=$FG$2,FG130=$FG$7,FG130=$FG$8),ES2.3,"")</f>
        <v>0.25</v>
      </c>
      <c r="DK130" s="6">
        <f>IF(OR(EY130=$EY$1,EY130=$EY$8,EZ130&gt;0,FF130=$FF$1,FF130=$FF$2,FF130=$FF$7,FF130=$FF$8,FG130=$FG$1,FG130=$FG$2,FG130=$FG$7,FG130=$FG$8),ES2.4,"")</f>
        <v>0.25</v>
      </c>
      <c r="DL130" s="40">
        <f>IF(OR(FB130=$FB$1,FB130=$FB$7,EZ130&gt;0),ES3.1,"")</f>
        <v>0.1</v>
      </c>
      <c r="DM130" s="6">
        <f>IF(OR(FB130=$FB$1,FB130=$FB$2,FB130=$FB$7,FB130=$FB$8,EZ130&gt;0),ES3.2,"")</f>
        <v>0.15</v>
      </c>
      <c r="DN130" s="6">
        <f>IF(OR(EZ130&gt;0,FF130=$FF$1,FF130=$FF$2,FF130=$FF$7,FF130=$FF$8,GA130=$GA$1,GA130=$GA$2,GA130=$GA$5,GA130=$GA$6),ES3.3,"")</f>
        <v>0.05</v>
      </c>
      <c r="DO130" s="6">
        <f>IF(OR(EZ130&gt;0,FG130=$FG$1,FG130=$FG$2,FG130=$FG$7,FG130=$FG$8,GB130=$GB$1,GB130=$GB$2,GB130=$GB$5,GB130=$GB$6),ES3.4,"")</f>
        <v>0.05</v>
      </c>
      <c r="DP130" s="6">
        <f>IF(OR(EY130=$EY$1,EY130=$EY$8,EZ130&gt;0),ES3.5,"")</f>
        <v>0.25</v>
      </c>
      <c r="DQ130" s="6">
        <f>IF(OR(EZ130&gt;0,FC130=$FC$1,FC130=$FC$5),ES3.6,"")</f>
        <v>0.05</v>
      </c>
      <c r="DR130" s="6">
        <f>IF(OR(GD130=$GD$1,GD130=$GD$4,EZ130&gt;0),ES3.7,"")</f>
        <v>0.1</v>
      </c>
      <c r="DS130" s="6">
        <f>IF(OR(EZ130&gt;0,FF130=$FF$2,FF130=$FF$8,FE130=$FE$2,FE130=$FE$8,FI130=$FI$2,FI130=$FI$8,FG130=$FG$2,FG130=$FG$8),ES3.8,"")</f>
        <v>0.2</v>
      </c>
      <c r="DT130" s="6">
        <f>IF(OR(EZ130&gt;0),ES3.9,"")</f>
        <v>0.05</v>
      </c>
      <c r="DU130" s="40">
        <f>IF(OR(FB130=$FB$1,FB130=$FB$7,EZ130&gt;0),ES4.1,"")</f>
        <v>0.2</v>
      </c>
      <c r="DV130" s="6">
        <f>IF(OR(EZ130&gt;0,GA130=$GA$2,GA130=$GA$6),ES4.2,"")</f>
        <v>0.05</v>
      </c>
      <c r="DW130" s="6">
        <f>IF(OR(EZ130&gt;0,GB130=$GB$2,GB130=$GB$6),ES4.3,"")</f>
        <v>0.1</v>
      </c>
      <c r="DX130" s="6" t="str">
        <f>IF(OR(GE130=$GE$1,GE130=$GE$2,GE130=$GE$7,GE130=$GE$8),ES4.4,"")</f>
        <v/>
      </c>
      <c r="DY130" s="6">
        <f>IF(OR(EZ130&gt;0,FF130=$FF$2,FF130=$FF$8,FE130=$FE$2,FE130=$FE$8,FI130=$FI$2,FI130=$FI$8,FG130=$FG$2,FG130=$FG$8),ES4.5,"")</f>
        <v>0.1</v>
      </c>
      <c r="DZ130" s="6">
        <f>IF(OR(EZ130&gt;0,FG130=$FG$1,FG130=$FG$2,FG130=$FG$7,FG130=$FG$8),ES4.6,"")</f>
        <v>0.1</v>
      </c>
      <c r="EA130" s="6" t="str">
        <f>IF(OR(FE130=$FE$1,FE130=$FE$2,FE130=$FE$7,FE130=$FE$8),ES4.7,"")</f>
        <v/>
      </c>
      <c r="EB130" s="6">
        <f>IF(OR(FM130=$FM$1,FM130=$FM$4,EZ130&gt;0),ES4.8,"")</f>
        <v>0.1</v>
      </c>
      <c r="EC130" s="6" t="str">
        <f>IF(OR(GF130=$GF$2,GF130=$GF$8),ES4.9,"")</f>
        <v/>
      </c>
      <c r="ED130" s="6" t="str">
        <f>IF(OR(EO130=$EO$1,EO130=$EO$3),ES4.10,"")</f>
        <v/>
      </c>
      <c r="EE130" s="40" t="str">
        <f>IF(OR(AND(FZ130&gt;0,EY130=$EY$1), AND(FZ130&gt;0,EY130=$EY$8)),ES5.1,"")</f>
        <v/>
      </c>
      <c r="EF130" s="6" t="str">
        <f>IF(OR(GE130=$GE$1,GE130=$GE$3,GE130=$GE$7,GE130=$GE$9),ES5.2,"")</f>
        <v/>
      </c>
      <c r="EG130" s="6">
        <f>IF(OR(EZ130&gt;0,FF130=$FF$2,FF130=$FF$8,FE130=$FE$2,FE130=$FE$8,FI130=$FI$2,FI130=$FI$8,FG130=$FG$2,FG130=$FG$8),ES5.3,"")</f>
        <v>0.15</v>
      </c>
      <c r="EH130" s="6" t="str">
        <f>IF(OR(FG130=$FG$2,FG130=$FG$8),ES5.4,"")</f>
        <v/>
      </c>
      <c r="EI130" s="6" t="str">
        <f>IF(OR(FI130=$FI$1,FI130=$FI$2,FI130=$FI$7,FI130=$FI$8,FY130&gt;0),ES5.5,"")</f>
        <v/>
      </c>
      <c r="EJ130" s="6" t="str">
        <f>IF(OR(GC130=$GC$1,GC130=$GC$3),ES5.6,"")</f>
        <v/>
      </c>
      <c r="EK130" s="38">
        <f>IF(OR(GF130="",GF130=$GF$3,GF130=$GF$4,GF130=$GF$5,GF130=$GF$6),ES5.7,"")</f>
        <v>0.1</v>
      </c>
      <c r="EL130" s="104" t="str">
        <f>IF(E130&lt;2010,"N/A",IF(COUNTIF(DH130:EK130,"&lt;1")=30,"5",IF(COUNTIF(DH130:ED130,"&lt;1")=23,"4",IF(COUNTIF(DH130:DT130,"&lt;1")=13,"3",IF(COUNTIF(DH130:DK130,"&lt;1")=4,"2","1")))))</f>
        <v>3</v>
      </c>
      <c r="EM130" s="129">
        <f>IF(EL130="N/A","N/A",IF(EL130="1",SUM(DH130:DK130)+1,IF(EL130="2",SUM(DL130:DT130)+2,IF(EL130="3",SUM(DU130:ED130)+3,IF(EL130="4",SUM(EE130:EK130)+4,5)))))</f>
        <v>3.65</v>
      </c>
      <c r="EN130" s="1"/>
      <c r="EO130" s="43"/>
      <c r="EP130" s="1"/>
      <c r="EQ130" s="1"/>
      <c r="ER130" s="43"/>
      <c r="ES130" s="1" t="s">
        <v>3</v>
      </c>
      <c r="ET130" s="1"/>
      <c r="EV130" s="44"/>
      <c r="EW130" s="42" t="s">
        <v>24</v>
      </c>
      <c r="EZ130" s="42" t="s">
        <v>1</v>
      </c>
      <c r="FC130" s="44"/>
      <c r="FE130" s="1"/>
      <c r="FF130" s="42" t="s">
        <v>8</v>
      </c>
      <c r="FI130" s="44"/>
      <c r="FK130" s="1"/>
      <c r="FL130" s="1"/>
      <c r="FM130" s="1" t="s">
        <v>36</v>
      </c>
      <c r="FN130" s="1"/>
      <c r="FO130" s="1"/>
      <c r="FT130" s="1"/>
      <c r="FU130" s="1"/>
      <c r="FX130" s="44"/>
      <c r="FY130" s="1"/>
      <c r="FZ130" s="44"/>
      <c r="GA130" s="43"/>
      <c r="GB130" s="1"/>
      <c r="GC130" s="44"/>
      <c r="GF130" s="45"/>
      <c r="GG130" s="74"/>
      <c r="GH130" s="42">
        <f>COUNTIF(EO130:GF130,"*")</f>
        <v>5</v>
      </c>
    </row>
    <row r="131" spans="1:190" s="42" customFormat="1" x14ac:dyDescent="0.25">
      <c r="A131" s="42" t="e">
        <f>VLOOKUP(C131,Sheet1!$A$1:$B$65,2,)</f>
        <v>#N/A</v>
      </c>
      <c r="B131" s="46" t="s">
        <v>275</v>
      </c>
      <c r="C131" s="47" t="s">
        <v>416</v>
      </c>
      <c r="D131" s="47"/>
      <c r="E131" s="61">
        <v>2013</v>
      </c>
      <c r="F131" s="5" t="str">
        <f>IF(OR(ER131=$ER$1,ER131=$ER$2,ER131=$ER$3,ER131=$ER$6,ER131=$ER$7,ES131&gt;0,EW131&gt;0,EY131&gt;0,EU131&gt;0,EZ131&gt;0,FD131&gt;0,FF131&gt;0,FG131&gt;0,FI131&gt;0,FE131&gt;0),SM_2.1,"")</f>
        <v/>
      </c>
      <c r="G131" s="5" t="str">
        <f>IF(OR(EO131=$EO$4,EQ131&gt;0,ER131=$ER$1, ER131=$ER$2,ER131=$ER$3,ER131=$ER$4,ES131&gt;0,EV131&gt;0,EZ131&gt;0,FD131&gt;0,FF131&gt;0,FG131&gt;0,FI131&gt;0,FE131&gt;0),SM_2.2,"")</f>
        <v/>
      </c>
      <c r="H131" s="6" t="str">
        <f>IF(OR(EO131&gt;0,EP131&gt;0,EQ131&gt;0,ER131=$ER$1,ER131=$ER$2,ER131=$ER$3,ER131=$ER$4,ER131=$ER$6,ER131=$ER$7,ES131&gt;0,ET131&gt;0,EV131&gt;0,EZ131&gt;0,FD131&gt;0,FF131&gt;0,FG131&gt;0,FI131&gt;0,FE131&gt;0),SM_2.3,"")</f>
        <v/>
      </c>
      <c r="I131" s="38" t="str">
        <f>IF(OR(ER131=$ER$1,ER131=$ER$2,ER131=$ER$3,ER131=$ER$6,ER131=$ER$7,ES131&gt;0,EW131=$EW$2,EW131=$EW$3,EW131=$EW$4,EY131&gt;0,EU131&gt;0,EZ131&gt;0,FD131&gt;0,FF131&gt;0,FG131&gt;0,FI131&gt;0,FE131&gt;0),SM_2.4,"")</f>
        <v/>
      </c>
      <c r="J131" s="6" t="str">
        <f>IF(OR(ER131=$ER$3,EW131=$EW$2,EW131=$EW$3,EW131=$EW$4,EY131&gt;0,EU131&gt;0,EZ131&gt;0,FD131&gt;0,FF131&gt;0,FG131&gt;0,FI131&gt;0,FE131&gt;0),SM_3.1,"")</f>
        <v/>
      </c>
      <c r="K131" s="6" t="str">
        <f>IF(OR(EZ131&gt;0,FD131&gt;0,FF131&gt;0,FG131&gt;0,FI131&gt;0,FE131&gt;0),SM_3.2,"")</f>
        <v/>
      </c>
      <c r="L131" s="38" t="str">
        <f>IF(OR(ER131=$ER$1,ER131=$ER$3,ER131=$ER$6,ER131=$ER$7,EV131&gt;0,EW131=$EW$2,EW131=$EW$3,EW131=$EW$4,EY131&gt;0,EU131&gt;0,EZ131&gt;0,FD131&gt;0,FF131&gt;0,FG131&gt;0,FI131&gt;0,FE131&gt;0),SM_3.3,"")</f>
        <v/>
      </c>
      <c r="M131" s="6" t="str">
        <f>IF(OR(ES131&gt;0,EU131&gt;1),SM_4.1,"")</f>
        <v/>
      </c>
      <c r="N131" s="6" t="str">
        <f>IF(OR(EZ131&gt;0,FD131=$FD$2,FF131=$FF$2,FF131=$FF$4,FF131=$FF$6,FF131=$FF$8,FG131&gt;0,FI131&gt;0,FE131&gt;0),SM_4.2,"")</f>
        <v/>
      </c>
      <c r="O131" s="6" t="str">
        <f>IF(OR(EZ131&gt;0,FD131=$FD$2,FE131=$FE$2,FE131=$FE$4,FE131=$FE$6,FE131=$FE$8,FF131=$FF$2,FF131=$FF$4,FF131=$FF$6,FF131=$FF$8,FG131=$FG$2,FG131=$FG$4,FG131=$FG$6,FG131=$FG$8,FI131=$FI$2,FI131=$FI$4,FI131=$FI$6,FI131=$FI$8),SM_4.3,"")</f>
        <v/>
      </c>
      <c r="P131" s="6" t="str">
        <f>IF(OR(FD131&gt;0,FI131&gt;0),SM_4.4,"")</f>
        <v/>
      </c>
      <c r="Q131" s="38" t="str">
        <f>IF(OR(FQ131=$FQ$2,FQ131=$FQ$1),SM_4.5,"")</f>
        <v/>
      </c>
      <c r="R131" s="6" t="str">
        <f>IF(OR(ET131&gt;0),SM_5.1,"")</f>
        <v/>
      </c>
      <c r="S131" s="6" t="str">
        <f>IF(OR(FB131&gt;0),SM_5.2,"")</f>
        <v/>
      </c>
      <c r="T131" s="6" t="str">
        <f>IF(OR(FR131=$FR$1,FR131=$FR$2),SM_5.3,"")</f>
        <v/>
      </c>
      <c r="U131" s="38" t="str">
        <f>IF(OR(FY131&gt;0),SM_5.4,"")</f>
        <v/>
      </c>
      <c r="V131" s="94" t="str">
        <f>IF(COUNTIF(F131:U131,"&lt;1")=16,"5",IF(COUNTIF(F131:Q131,"&lt;1")=12,"4",IF(COUNTIF(F131:L131,"&lt;1")=7,"3",IF(COUNTIF(F131:I131,"&lt;1")=4,"2","1"))))</f>
        <v>1</v>
      </c>
      <c r="W131" s="129">
        <f>IF(V131="1",SUM(F131:I131)+1,IF(V131="2",SUM(J131:L131)+2,IF(V131="3",SUM(M131:Q131)+3,IF(V131="4",SUM(R131:U131)+4,5))))</f>
        <v>1</v>
      </c>
      <c r="X131" s="5" t="str">
        <f>IF(OR(EO131&gt;0,EP131&gt;0,EQ131&gt;0,ER131=$ER$1,ER131=$ER$2,ER131=$ER$3,ER131=$ER$4,ER131=$ER$6,ER131=$ER$7,ER131=$ER$8,ES131&gt;0,ET131&gt;0,EV131&gt;0,EZ131&gt;0,FD131&gt;0,FF131&gt;0,FG131&gt;0,FI131&gt;0,FE131&gt;0),SS_2.1,"")</f>
        <v/>
      </c>
      <c r="Y131" s="5" t="str">
        <f>IF(OR(EO131=$EO$1,ER131=$ER$1,ER131=$ER$6,ER131=$ER$7,ER131=$ER$8,FJ131&gt;0),SS_2.2,"")</f>
        <v/>
      </c>
      <c r="Z131" s="38" t="str">
        <f>IF(OR(FJ131&gt;0,FO131&gt;0),SS_2.3,"")</f>
        <v/>
      </c>
      <c r="AA131" s="5" t="str">
        <f>IF(OR(FN131&gt;0,FJ131=$FJ$2,FJ131=$FJ$3),SS_3.1,"")</f>
        <v/>
      </c>
      <c r="AB131" s="6" t="str">
        <f>IF(OR(FK131&gt;0),SS_3.2,"")</f>
        <v/>
      </c>
      <c r="AC131" s="38" t="str">
        <f>IF(OR(ES131&gt;0,ER131=$ER$1,ER131=$ER$4,ER131=$ER$8,FL131&gt;0),SS_3.3,"")</f>
        <v/>
      </c>
      <c r="AD131" s="6" t="str">
        <f>IF(AND(FK131&gt;0,FJ131=$FJ$2,FJ131=$FJ$3),SS_4.1,"")</f>
        <v/>
      </c>
      <c r="AE131" s="6" t="str">
        <f>IF(OR(FJ131=$FJ$2,FJ131=$FJ$3,EZ131&gt;0,FN131&gt;0),SS_4.2,"")</f>
        <v/>
      </c>
      <c r="AF131" s="6" t="str">
        <f>IF(OR(EU131&gt;0,EW131=$EW$2,EW131=$EW$3,EW131=$EW$4,EY131&gt;0,EZ131&gt;0),SS_4.3,"")</f>
        <v/>
      </c>
      <c r="AG131" s="6" t="str">
        <f>IF(OR(FJ131=$FJ$3,FQ131&gt;0,EZ131&gt;0),SS_4.4,"")</f>
        <v/>
      </c>
      <c r="AH131" s="6" t="str">
        <f>IF(OR(FE131&gt;0,FF131&gt;0,FG131&gt;0,FD131&gt;0,EZ131&gt;0,FI131&gt;0),SS_4.5,"")</f>
        <v/>
      </c>
      <c r="AI131" s="38" t="str">
        <f>IF(OR(EV131&gt;0,FZ131&gt;0,FH131&gt;0,FD131&gt;0,FI131&gt;0),SS_4.6,"")</f>
        <v/>
      </c>
      <c r="AJ131" s="5" t="str">
        <f>IF(OR(FK131=$FK$3,FZ131=$FZ$1),SS_5.1,"")</f>
        <v/>
      </c>
      <c r="AK131" s="6" t="str">
        <f>IF(OR(FZ131=$FZ$1,FZ131=$FZ$2,FZ131=$FZ$4,FZ131=$FZ$5,FZ131=$FZ$7),SS_5.2,"")</f>
        <v/>
      </c>
      <c r="AL131" s="6" t="str">
        <f>IF(OR(FZ131=$FZ$4,FY131&gt;0,ER131=$ER$8),SS_5.3,"")</f>
        <v/>
      </c>
      <c r="AM131" s="6" t="str">
        <f>IF(FP131&gt;0,SS_5.4,"")</f>
        <v/>
      </c>
      <c r="AN131" s="94" t="str">
        <f>IF(COUNTIF(X131:AM131,"&lt;1")=16,"5",IF(COUNTIF(X131:AI131,"&lt;1")=12,"4",IF(COUNTIF(X131:AC131,"&lt;1")=6,"3",IF(COUNTIF(X131:Z131,"&lt;1")=3,"2","1"))))</f>
        <v>1</v>
      </c>
      <c r="AO131" s="129">
        <f>IF(AN131="1",SUM(X131:Z131)+1,IF(AN131="2",SUM(AA131:AC131)+2,IF(AN131="3",SUM(AD131:AI131)+3,IF(AN131="4",SUM(AJ131:AM131)+4,5))))</f>
        <v>1</v>
      </c>
      <c r="AP131" s="5" t="str">
        <f>IF(OR(ES131&gt;0,ER131=$ER$1,EO131&gt;0,EP131&gt;0,EQ131&gt;0,EU131&gt;0,EV131&gt;0,FV131&gt;0,FD131&gt;0),CM2.1,"")</f>
        <v/>
      </c>
      <c r="AQ131" s="6" t="str">
        <f>IF(OR(ES131&gt;0,ER131=$ER$1,ER131=$ER$5,ER131=$ER$3,ER131=$ER$8,ER131=$ER$9,FS131=$FS$3,FS131=$FS$4),CM2.2,"")</f>
        <v/>
      </c>
      <c r="AR131" s="6" t="str">
        <f>IF(OR(ES131&gt;0,ER131&gt;0,FV131&gt;0),CM2.3,"")</f>
        <v/>
      </c>
      <c r="AS131" s="38" t="str">
        <f>IF(OR(ES131&gt;0,ER131=$ER$1,ER131=$ER$3,ER131=$ER$8,ER131=$ER$9,FT131&gt;0),CM2.4,"")</f>
        <v/>
      </c>
      <c r="AT131" s="6" t="str">
        <f>IF(OR(FS131&gt;0),CM3.1,"")</f>
        <v/>
      </c>
      <c r="AU131" s="6" t="str">
        <f>IF(ER131=$ER$9,CM3.2,"")</f>
        <v/>
      </c>
      <c r="AV131" s="6" t="str">
        <f>IF(OR(FS131=$FS$3,FS131=$FS$4),CM3.3,"")</f>
        <v/>
      </c>
      <c r="AW131" s="6" t="str">
        <f>IF(OR(FQ131=$FQ$1,FQ131=$FQ$4,FR131=$FR$1,FR131=$FR$4),CM3.4,"")</f>
        <v/>
      </c>
      <c r="AX131" s="38" t="str">
        <f>IF(OR(FZ131=$FZ$1,FZ131=$FZ$2,FT131=$FT$3,FT131=$FT$2),CM3.5,"")</f>
        <v/>
      </c>
      <c r="AY131" s="6" t="str">
        <f>IF(OR(FS131&gt;0),CM4.1,"")</f>
        <v/>
      </c>
      <c r="AZ131" s="6" t="str">
        <f>IF(OR(FV131=$FV$2),CM4.2,"")</f>
        <v/>
      </c>
      <c r="BA131" s="38" t="str">
        <f>IF(OR(FZ131&gt;0,FT131=$FT$3),CM4.3,"")</f>
        <v/>
      </c>
      <c r="BB131" s="6" t="str">
        <f>IF(OR(FT131=$FT$3,FV131=$FV$3),CM5.1,"")</f>
        <v/>
      </c>
      <c r="BC131" s="6" t="str">
        <f>IF(OR(AND(FX131&gt;0,FQ131=$FQ$4), AND(FX131&gt;0,FQ131=$FQ$1)),CM5.2,"")</f>
        <v/>
      </c>
      <c r="BD131" s="6" t="str">
        <f>IF(OR(FZ131&gt;0),CM5.3,"")</f>
        <v/>
      </c>
      <c r="BE131" s="38" t="str">
        <f>IF(FU131=$FU$2,CM5.4,"")</f>
        <v/>
      </c>
      <c r="BF131" s="94" t="str">
        <f>IF(COUNTIF(AP131:BE131,"&lt;1")=16,"5",IF(COUNTIF(AP131:BA131,"&lt;1")=12,"4",IF(COUNTIF(AP131:AX131,"&lt;1")=9,"3",IF(COUNTIF(AP131:AS131,"&lt;1")=4,"2","1"))))</f>
        <v>1</v>
      </c>
      <c r="BG131" s="129">
        <f>IF(BF131="1",SUM(AP131:AS131)+1,IF(BF131="2",SUM(AT131:AX131)+2,IF(BF131="3",SUM(AY131:BA131)+3,IF(BF131="4",SUM(BB131:BE131)+4,5))))</f>
        <v>1</v>
      </c>
      <c r="BH131" s="5" t="str">
        <f>IF(OR(ER131=$ER$1,ER131=$ER$6,ER131=$ER$7,ER131=$ER$9,ES131&gt;0,EX131&gt;0,FD131&gt;0,FZ131&gt;0,EW131&gt;0,EY131&gt;0,EZ131&gt;0,EV131&gt;0,EU131&gt;0,FE131&gt;0,FF131&gt;0,FG131&gt;0,FI131&gt;0),SRM2.1,"")</f>
        <v/>
      </c>
      <c r="BI131" s="5" t="str">
        <f>IF(OR(FD131&gt;0,FZ131&gt;0,ER131=$ER$7,EW131&gt;0,EX131&gt;0,EY131&gt;0,EZ131&gt;0,FE131&gt;0,FF131&gt;0,FG131&gt;0,FI131&gt;0),SRM2.2,"")</f>
        <v/>
      </c>
      <c r="BJ131" s="6" t="str">
        <f>IF(OR(FX131&gt;0,FZ131&gt;0),SRM2.3,"")</f>
        <v/>
      </c>
      <c r="BK131" s="6" t="str">
        <f>IF(OR(FF131&gt;0,FD131&gt;0,FE131&gt;0,FZ131&gt;0,FG131&gt;0,FI131&gt;0),SRM2.4,"")</f>
        <v/>
      </c>
      <c r="BL131" s="39" t="str">
        <f>IF(OR(FD131&gt;0,FZ131&gt;0,ER131=$ER$7,FE131&gt;0,FF131&gt;0,FG131&gt;0,FI131&gt;0,FP131&gt;0),SRM3.1,"")</f>
        <v/>
      </c>
      <c r="BM131" s="6" t="str">
        <f>IF(OR(FD131&gt;0,FZ131&gt;0,ER131=$ER$7,EW131=$EW$2,EW131=$EW$3,EW131=$EW$4,EX131&gt;0,EY131&gt;0,EZ131&gt;0,FE131&gt;0,FF131&gt;0,FG131&gt;0,FI131&gt;0),SRM3.2,"")</f>
        <v/>
      </c>
      <c r="BN131" s="6" t="str">
        <f>IF(OR(FP131&gt;0,FZ131&gt;0),SRM3.3,"")</f>
        <v/>
      </c>
      <c r="BO131" s="40" t="str">
        <f>IF(OR(FZ131&gt;1),SRM4.1,"")</f>
        <v/>
      </c>
      <c r="BP131" s="6" t="str">
        <f>IF(OR(ER131=$ER$8,ER131=$ER$9,EV131&gt;0,FQ131&gt;0,FR131&gt;0),SRM4.2,"")</f>
        <v/>
      </c>
      <c r="BQ131" s="6" t="str">
        <f>IF(OR(FW131&gt;0),SRM4.3,"")</f>
        <v/>
      </c>
      <c r="BR131" s="40" t="str">
        <f>IF(OR(GD131&gt;0,GE131&gt;0),SRM5.1,"")</f>
        <v/>
      </c>
      <c r="BS131" s="6" t="str">
        <f>IF(OR(ER131=$ER$8,ER131=$ER$9,FZ131&gt;0),SRM5.2,"")</f>
        <v/>
      </c>
      <c r="BT131" s="6" t="str">
        <f>IF(OR(ER131=$ER$8,ER131=$ER$9,FY131&gt;0,FZ131&gt;0),SRM5.3,"")</f>
        <v/>
      </c>
      <c r="BU131" s="94" t="str">
        <f>IF(COUNTIF(BH131:BT131,"&lt;1")=13,"5",IF(COUNTIF(BH131:BQ131,"&lt;1")=10,"4",IF(COUNTIF(BH131:BN131,"&lt;1")=7,"3",IF(COUNTIF(BH131:BK131,"&lt;1")=4,"2","1"))))</f>
        <v>1</v>
      </c>
      <c r="BV131" s="129">
        <f>IF(BU131="1",SUM(BH131:BK131)+1,IF(BU131="2",SUM(BL131:BN131)+2,IF(BU131="3",SUM(BO131:BQ131)+3,IF(BU131="4",SUM(BR131:BT131)+4,5))))</f>
        <v>1</v>
      </c>
      <c r="BW131" s="41" t="str">
        <f>IF(OR(EY131=$EY$1,EY131=$EY$4,EY131=$EY$5,EY131=$EY$6,EY131=$EY$7,EZ131&gt;0,FF131=$FF$1,FF131=$FF$2,FF131=$FF$5,FF131=$FF$6,FG131=$FG$1,FG131=$FG$2,FG131=$FG$5,FG131=$FG$6),LHR2.1,"")</f>
        <v/>
      </c>
      <c r="BX131" s="6" t="str">
        <f>IF(OR(FB131=$FB$1,FB131=$FB$2,FB131=$FB$5,FB131=$FB$6,EZ131&gt;0),LHR2.2,"")</f>
        <v/>
      </c>
      <c r="BY131" s="6" t="str">
        <f>IF(OR(EY131=$EY$1,EY131=$EY$4,EY131=$EY$5,EY131=$EY$6,EY131=$EY$7,EZ131&gt;0,FF131=$FF$1,FF131=$FF$2,FF131=$FF$5,FF131=$FF$6,FG131=$FG$1,FG131=$FG$2,FG131=$FG$5,FG131=$FG$6),LHR2.3,"")</f>
        <v/>
      </c>
      <c r="BZ131" s="6" t="str">
        <f>IF(OR(EY131=$EY$1,EY131=$EY$4,EY131=$EY$5,EY131=$EY$6,EY131=$EY$7,EZ131&gt;0,FF131=$FF$1,FF131=$FF$2,FF131=$FF$5,FF131=$FF$6,FG131=$FG$1,FG131=$FG$2,FG131=$FG$5,FG131=$FG$6),LHR2.4,"")</f>
        <v/>
      </c>
      <c r="CA131" s="40" t="str">
        <f>IF(OR(EY131=$EY$1,EY131=$EY$5,EY131=$EY$6,EY131=$EY$7,EZ131&gt;0,FF131=$FF$1,FF131=$FF$2,FF131=$FF$5,FF131=$FF$6,FG131=$FG$1,FG131=$FG$2,FG131=$FG$5,FG131=$FG$6),LHR3.1,"")</f>
        <v/>
      </c>
      <c r="CB131" s="6" t="str">
        <f>IF(OR(FB131=$FB$1,FB131=$FB$5,EZ131&gt;0),LHR3.2,"")</f>
        <v/>
      </c>
      <c r="CC131" s="6" t="str">
        <f>IF(OR(FB131=$FB$1,FB131=$FB$2,FB131=$FB$5,FB131=$FB$6,EZ131&gt;0),LHR3.3,"")</f>
        <v/>
      </c>
      <c r="CD131" s="6" t="str">
        <f>IF(OR(EZ131&gt;0,GA131=$GA$1,FF131=$FF$5,FF131=$FF$6,FF131=$FF$1,FF131=$FF$2,GA131=$GA$2,GA131=$GA$3,GA131=$GA$4),LHR3.4,"")</f>
        <v/>
      </c>
      <c r="CE131" s="6" t="str">
        <f>IF(OR(EZ131&gt;0,GB131=$GB$1,FG131=$FG$5,FG131=$FG$6,FG131=$FG$1,FG131=$FG$2,GB131=$GB$2,GB131=$GB$3,GB131=$GB$4),LHR3.5,"")</f>
        <v/>
      </c>
      <c r="CF131" s="6" t="str">
        <f>IF(OR(EY131=$EY$1,EY131=$EY$4,EY131=$EY$5,EY131=$EY$6,EY131=$EY$7,EZ131&gt;0),LHR3.6,"")</f>
        <v/>
      </c>
      <c r="CG131" s="6" t="str">
        <f>IF(OR(EZ131&gt;0,FC131=$FC$1,FC131=$FC$2,FC131=$FC$3,FC131=$FC$4),LHR3.7,"")</f>
        <v/>
      </c>
      <c r="CH131" s="6" t="str">
        <f>IF(OR(GD131=$GD$1,GD131=$GD$3,EZ131&gt;0),LHR3.8,"")</f>
        <v/>
      </c>
      <c r="CI131" s="6" t="str">
        <f>IF(OR(EZ131&gt;0,FF131=$FF$2,FF131=$FF$6,FE131=$FE$2,FE131=$FE$6,FI131=$FI$2,FI131=$FI$6,FG131=$FG$2,FG131=$FG$6),LHR3.9,"")</f>
        <v/>
      </c>
      <c r="CJ131" s="6" t="str">
        <f>IF(OR(EZ131&gt;0,FA131&gt;0),LHR3.10,"")</f>
        <v/>
      </c>
      <c r="CK131" s="40" t="str">
        <f>IF(OR(EY131=$EY$1,EY131=$EY$6,EY131=$EY$7,EZ131&gt;0,FF131=$FF$1,FF131=$FF$2,FF131=$FF$5,FF131=$FF$6,FG131=$FG$1,FG131=$FG$2,FG131=$FG$5,FG131=$FG$6),LHR4.1,"")</f>
        <v/>
      </c>
      <c r="CL131" s="6" t="str">
        <f>IF(OR(FB131=$FB$1,FB131=$FB$5,EZ131&gt;0),LHR4.2,"")</f>
        <v/>
      </c>
      <c r="CM131" s="6" t="str">
        <f>IF(OR(EZ131&gt;0,GA131=$GA$2,GA131=$GA$4),LHR4.3,"")</f>
        <v/>
      </c>
      <c r="CN131" s="6" t="str">
        <f>IF(OR(EZ131&gt;0,GB131=$GB$2,GB131=$GB$4),LHR4.4,"")</f>
        <v/>
      </c>
      <c r="CO131" s="6" t="str">
        <f>IF(OR(EZ131&gt;0,FC131=$FC$1,FC131=$FC$3,FC131=$FC$4),LHR4.5,"")</f>
        <v/>
      </c>
      <c r="CP131" s="6" t="str">
        <f>IF(OR(GE131=$GE$1,GE131=$GE$2,GE131=$GE$4,GE131=$GE$5),LHR4.6,"")</f>
        <v/>
      </c>
      <c r="CQ131" s="6" t="str">
        <f>IF(OR(EZ131&gt;0,FF131=$FF$2,FF131=$FF$6,FE131=$FE$2,FE131=$FE$6,FI131=$FI$2,FI131=$FI$6,FG131=$FG$2,FG131=$FG$6),LHR4.7,"")</f>
        <v/>
      </c>
      <c r="CR131" s="6" t="str">
        <f>IF(OR(EZ131&gt;0,FG131=$FG$1,FG131=$FG$2,FG131=$FG$5,FG131=$FG$6),LHR4.8,"")</f>
        <v/>
      </c>
      <c r="CS131" s="6" t="str">
        <f>IF(OR(FE131=$FE$1,FE131=$FE$2,FE131=$FE$5,FE131=$FE$6),LHR4.9,"")</f>
        <v/>
      </c>
      <c r="CT131" s="6" t="str">
        <f>IF(OR(FM131=$FM$1,FM131=$FM$3,EZ131&gt;0),LHR4.10,"")</f>
        <v/>
      </c>
      <c r="CU131" s="6" t="str">
        <f>IF(OR(GF131=$GF$2,GF131=$GF$6),LHR4.11,"")</f>
        <v/>
      </c>
      <c r="CV131" s="6" t="str">
        <f>IF(OR(EO131=$EO$1,EO131=$EO$3),LHR4.12,"")</f>
        <v/>
      </c>
      <c r="CW131" s="40" t="str">
        <f>IF(OR(EY131=$EY$1,EY131=$EY$7,EZ131&gt;0,FF131=$FF$1,FF131=$FF$2,FF131=$FF$5,FF131=$FF$6,FG131=$FG$1,FG131=$FG$2,FG131=$FG$5,FG131=$FG$6),LHR5.1,"")</f>
        <v/>
      </c>
      <c r="CX131" s="6" t="str">
        <f>IF(AND(FZ131&gt;0,OR(EY131=$EY$1,EY131=$EY$4,EY131=$EY$5,EY131=$EY$6,EY131=$EY$7)),LHR5.2,"")</f>
        <v/>
      </c>
      <c r="CY131" s="6" t="str">
        <f>IF(OR(EZ131&gt;0,FC131=$FC$1,FC131=$FC$4),LHR5.3,"")</f>
        <v/>
      </c>
      <c r="CZ131" s="6" t="str">
        <f>IF(OR(GE131=$GE$1,GE131=$GE$3,GE131=$GE$4,GE131=$GE$6),LHR5.4,"")</f>
        <v/>
      </c>
      <c r="DA131" s="6" t="str">
        <f>IF(OR(EZ131&gt;0,FF131=$FF$2,FF131=$FF$6,FE131=$FE$2,FE131=$FE$6,FI131=$FI$2,FI131=$FI$6,FG131=$FG$2,FG131=$FG$6),LHR5.5,"")</f>
        <v/>
      </c>
      <c r="DB131" s="6" t="str">
        <f>IF(OR(FG131=$FG$2,FG131=$FG$6),LHR5.6,"")</f>
        <v/>
      </c>
      <c r="DC131" s="6" t="str">
        <f>IF(OR(FI131=$FI$1,FI131=$FI$2,FI131=$FI$5,FI131=$FI$6,FY131&gt;0),LHR5.7,"")</f>
        <v/>
      </c>
      <c r="DD131" s="6" t="str">
        <f>IF(OR(GC131=$GC$1,GC131=$GC$2),LHR5.8,"")</f>
        <v/>
      </c>
      <c r="DE131" s="38">
        <f>IF(OR(GF131="",GF131=$GF$3,GF131=$GF$4,GF131=$GF$7,GF131=$GF$8),LHR5.9,"")</f>
        <v>0.05</v>
      </c>
      <c r="DF131" s="7" t="str">
        <f>IF(E131&lt;2009,"N/A",IF(COUNTIF(BW131:DE131,"&lt;1")=35,"5",IF(COUNTIF(BW131:CV131,"&lt;1")=26,"4",IF(COUNTIF(BW131:CJ131,"&lt;1")=14,"3",IF(COUNTIF(BW131:BZ131,"&lt;1")=4,"2","1")))))</f>
        <v>1</v>
      </c>
      <c r="DG131" s="129">
        <f>IF(DF131="N/A","N/A",IF(DF131="1",SUM(BW131:BZ131)+1,IF(DF131="2",SUM(CA131:CJ131)+2,IF(DF131="3",SUM(CK131:CV131)+3,IF(DF131="4",SUM(CW131:DE131)+4,5)))))</f>
        <v>1</v>
      </c>
      <c r="DH131" s="41" t="str">
        <f>IF(OR(EY131=$EY$1,EY131=$EY$8,EZ131&gt;0,FF131=$FF$1,FF131=$FF$2,FF131=$FF$7,FF131=$FF$8,FG131=$FG$1,FG131=$FG$2,FG131=$FG$7,FG131=$FG$8),ES2.1,"")</f>
        <v/>
      </c>
      <c r="DI131" s="6" t="str">
        <f>IF(OR(FB131=$FB$1,FB131=$FB$2,FB131=$FB$7,FB131=$FB$8,EZ131&gt;0),ES2.2,"")</f>
        <v/>
      </c>
      <c r="DJ131" s="6" t="str">
        <f>IF(OR(EY131=$EY$1,EY131=$EY$8,EZ131&gt;0,FF131=$FF$1,FF131=$FF$2,FF131=$FF$7,FF131=$FF$8,FG131=$FG$1,FG131=$FG$2,FG131=$FG$7,FG131=$FG$8),ES2.3,"")</f>
        <v/>
      </c>
      <c r="DK131" s="6" t="str">
        <f>IF(OR(EY131=$EY$1,EY131=$EY$8,EZ131&gt;0,FF131=$FF$1,FF131=$FF$2,FF131=$FF$7,FF131=$FF$8,FG131=$FG$1,FG131=$FG$2,FG131=$FG$7,FG131=$FG$8),ES2.4,"")</f>
        <v/>
      </c>
      <c r="DL131" s="40" t="str">
        <f>IF(OR(FB131=$FB$1,FB131=$FB$7,EZ131&gt;0),ES3.1,"")</f>
        <v/>
      </c>
      <c r="DM131" s="6" t="str">
        <f>IF(OR(FB131=$FB$1,FB131=$FB$2,FB131=$FB$7,FB131=$FB$8,EZ131&gt;0),ES3.2,"")</f>
        <v/>
      </c>
      <c r="DN131" s="6" t="str">
        <f>IF(OR(EZ131&gt;0,FF131=$FF$1,FF131=$FF$2,FF131=$FF$7,FF131=$FF$8,GA131=$GA$1,GA131=$GA$2,GA131=$GA$5,GA131=$GA$6),ES3.3,"")</f>
        <v/>
      </c>
      <c r="DO131" s="6" t="str">
        <f>IF(OR(EZ131&gt;0,FG131=$FG$1,FG131=$FG$2,FG131=$FG$7,FG131=$FG$8,GB131=$GB$1,GB131=$GB$2,GB131=$GB$5,GB131=$GB$6),ES3.4,"")</f>
        <v/>
      </c>
      <c r="DP131" s="6" t="str">
        <f>IF(OR(EY131=$EY$1,EY131=$EY$8,EZ131&gt;0),ES3.5,"")</f>
        <v/>
      </c>
      <c r="DQ131" s="6" t="str">
        <f>IF(OR(EZ131&gt;0,FC131=$FC$1,FC131=$FC$5),ES3.6,"")</f>
        <v/>
      </c>
      <c r="DR131" s="6" t="str">
        <f>IF(OR(GD131=$GD$1,GD131=$GD$4,EZ131&gt;0),ES3.7,"")</f>
        <v/>
      </c>
      <c r="DS131" s="6" t="str">
        <f>IF(OR(EZ131&gt;0,FF131=$FF$2,FF131=$FF$8,FE131=$FE$2,FE131=$FE$8,FI131=$FI$2,FI131=$FI$8,FG131=$FG$2,FG131=$FG$8),ES3.8,"")</f>
        <v/>
      </c>
      <c r="DT131" s="6" t="str">
        <f>IF(OR(EZ131&gt;0),ES3.9,"")</f>
        <v/>
      </c>
      <c r="DU131" s="40" t="str">
        <f>IF(OR(FB131=$FB$1,FB131=$FB$7,EZ131&gt;0),ES4.1,"")</f>
        <v/>
      </c>
      <c r="DV131" s="6" t="str">
        <f>IF(OR(EZ131&gt;0,GA131=$GA$2,GA131=$GA$6),ES4.2,"")</f>
        <v/>
      </c>
      <c r="DW131" s="6" t="str">
        <f>IF(OR(EZ131&gt;0,GB131=$GB$2,GB131=$GB$6),ES4.3,"")</f>
        <v/>
      </c>
      <c r="DX131" s="6" t="str">
        <f>IF(OR(GE131=$GE$1,GE131=$GE$2,GE131=$GE$7,GE131=$GE$8),ES4.4,"")</f>
        <v/>
      </c>
      <c r="DY131" s="6" t="str">
        <f>IF(OR(EZ131&gt;0,FF131=$FF$2,FF131=$FF$8,FE131=$FE$2,FE131=$FE$8,FI131=$FI$2,FI131=$FI$8,FG131=$FG$2,FG131=$FG$8),ES4.5,"")</f>
        <v/>
      </c>
      <c r="DZ131" s="6" t="str">
        <f>IF(OR(EZ131&gt;0,FG131=$FG$1,FG131=$FG$2,FG131=$FG$7,FG131=$FG$8),ES4.6,"")</f>
        <v/>
      </c>
      <c r="EA131" s="6" t="str">
        <f>IF(OR(FE131=$FE$1,FE131=$FE$2,FE131=$FE$7,FE131=$FE$8),ES4.7,"")</f>
        <v/>
      </c>
      <c r="EB131" s="6" t="str">
        <f>IF(OR(FM131=$FM$1,FM131=$FM$4,EZ131&gt;0),ES4.8,"")</f>
        <v/>
      </c>
      <c r="EC131" s="6" t="str">
        <f>IF(OR(GF131=$GF$2,GF131=$GF$8),ES4.9,"")</f>
        <v/>
      </c>
      <c r="ED131" s="6" t="str">
        <f>IF(OR(EO131=$EO$1,EO131=$EO$3),ES4.10,"")</f>
        <v/>
      </c>
      <c r="EE131" s="40" t="str">
        <f>IF(OR(AND(FZ131&gt;0,EY131=$EY$1), AND(FZ131&gt;0,EY131=$EY$8)),ES5.1,"")</f>
        <v/>
      </c>
      <c r="EF131" s="6" t="str">
        <f>IF(OR(GE131=$GE$1,GE131=$GE$3,GE131=$GE$7,GE131=$GE$9),ES5.2,"")</f>
        <v/>
      </c>
      <c r="EG131" s="6" t="str">
        <f>IF(OR(EZ131&gt;0,FF131=$FF$2,FF131=$FF$8,FE131=$FE$2,FE131=$FE$8,FI131=$FI$2,FI131=$FI$8,FG131=$FG$2,FG131=$FG$8),ES5.3,"")</f>
        <v/>
      </c>
      <c r="EH131" s="6" t="str">
        <f>IF(OR(FG131=$FG$2,FG131=$FG$8),ES5.4,"")</f>
        <v/>
      </c>
      <c r="EI131" s="6" t="str">
        <f>IF(OR(FI131=$FI$1,FI131=$FI$2,FI131=$FI$7,FI131=$FI$8,FY131&gt;0),ES5.5,"")</f>
        <v/>
      </c>
      <c r="EJ131" s="6" t="str">
        <f>IF(OR(GC131=$GC$1,GC131=$GC$3),ES5.6,"")</f>
        <v/>
      </c>
      <c r="EK131" s="38">
        <f>IF(OR(GF131="",GF131=$GF$3,GF131=$GF$4,GF131=$GF$5,GF131=$GF$6),ES5.7,"")</f>
        <v>0.1</v>
      </c>
      <c r="EL131" s="104" t="str">
        <f>IF(E131&lt;2010,"N/A",IF(COUNTIF(DH131:EK131,"&lt;1")=30,"5",IF(COUNTIF(DH131:ED131,"&lt;1")=23,"4",IF(COUNTIF(DH131:DT131,"&lt;1")=13,"3",IF(COUNTIF(DH131:DK131,"&lt;1")=4,"2","1")))))</f>
        <v>1</v>
      </c>
      <c r="EM131" s="129">
        <f>IF(EL131="N/A","N/A",IF(EL131="1",SUM(DH131:DK131)+1,IF(EL131="2",SUM(DL131:DT131)+2,IF(EL131="3",SUM(DU131:ED131)+3,IF(EL131="4",SUM(EE131:EK131)+4,5)))))</f>
        <v>1</v>
      </c>
      <c r="EN131" s="1"/>
      <c r="EO131" s="43"/>
      <c r="EP131" s="1"/>
      <c r="EQ131" s="1"/>
      <c r="ER131" s="43"/>
      <c r="ES131" s="1"/>
      <c r="ET131" s="1"/>
      <c r="EV131" s="44"/>
      <c r="FC131" s="44"/>
      <c r="FE131" s="1"/>
      <c r="FI131" s="44"/>
      <c r="FK131" s="1"/>
      <c r="FL131" s="1"/>
      <c r="FM131" s="1"/>
      <c r="FN131" s="1"/>
      <c r="FO131" s="1"/>
      <c r="FT131" s="1"/>
      <c r="FU131" s="1"/>
      <c r="FX131" s="44"/>
      <c r="FY131" s="1"/>
      <c r="FZ131" s="44"/>
      <c r="GA131" s="43"/>
      <c r="GB131" s="1"/>
      <c r="GC131" s="44"/>
      <c r="GF131" s="45"/>
      <c r="GG131" s="74" t="s">
        <v>162</v>
      </c>
      <c r="GH131" s="42">
        <f>COUNTIF(EO131:GF131,"*")</f>
        <v>0</v>
      </c>
    </row>
    <row r="132" spans="1:190" s="42" customFormat="1" x14ac:dyDescent="0.25">
      <c r="A132" s="42" t="e">
        <f>VLOOKUP(C132,Sheet1!$A$1:$B$65,2,)</f>
        <v>#N/A</v>
      </c>
      <c r="B132" s="46" t="s">
        <v>421</v>
      </c>
      <c r="C132" s="47" t="s">
        <v>253</v>
      </c>
      <c r="D132" s="47"/>
      <c r="E132" s="61">
        <v>2013</v>
      </c>
      <c r="F132" s="5">
        <f>IF(OR(ER132=$ER$1,ER132=$ER$2,ER132=$ER$3,ER132=$ER$6,ER132=$ER$7,ES132&gt;0,EW132&gt;0,EY132&gt;0,EU132&gt;0,EZ132&gt;0,FD132&gt;0,FF132&gt;0,FG132&gt;0,FI132&gt;0,FE132&gt;0),SM_2.1,"")</f>
        <v>0.2</v>
      </c>
      <c r="G132" s="5">
        <f>IF(OR(EO132=$EO$4,EQ132&gt;0,ER132=$ER$1, ER132=$ER$2,ER132=$ER$3,ER132=$ER$4,ES132&gt;0,EV132&gt;0,EZ132&gt;0,FD132&gt;0,FF132&gt;0,FG132&gt;0,FI132&gt;0,FE132&gt;0),SM_2.2,"")</f>
        <v>0.35</v>
      </c>
      <c r="H132" s="6">
        <f>IF(OR(EO132&gt;0,EP132&gt;0,EQ132&gt;0,ER132=$ER$1,ER132=$ER$2,ER132=$ER$3,ER132=$ER$4,ER132=$ER$6,ER132=$ER$7,ES132&gt;0,ET132&gt;0,EV132&gt;0,EZ132&gt;0,FD132&gt;0,FF132&gt;0,FG132&gt;0,FI132&gt;0,FE132&gt;0),SM_2.3,"")</f>
        <v>0.3</v>
      </c>
      <c r="I132" s="38">
        <f>IF(OR(ER132=$ER$1,ER132=$ER$2,ER132=$ER$3,ER132=$ER$6,ER132=$ER$7,ES132&gt;0,EW132=$EW$2,EW132=$EW$3,EW132=$EW$4,EY132&gt;0,EU132&gt;0,EZ132&gt;0,FD132&gt;0,FF132&gt;0,FG132&gt;0,FI132&gt;0,FE132&gt;0),SM_2.4,"")</f>
        <v>0.15</v>
      </c>
      <c r="J132" s="6">
        <f>IF(OR(ER132=$ER$3,EW132=$EW$2,EW132=$EW$3,EW132=$EW$4,EY132&gt;0,EU132&gt;0,EZ132&gt;0,FD132&gt;0,FF132&gt;0,FG132&gt;0,FI132&gt;0,FE132&gt;0),SM_3.1,"")</f>
        <v>0.3</v>
      </c>
      <c r="K132" s="6">
        <f>IF(OR(EZ132&gt;0,FD132&gt;0,FF132&gt;0,FG132&gt;0,FI132&gt;0,FE132&gt;0),SM_3.2,"")</f>
        <v>0.3</v>
      </c>
      <c r="L132" s="38">
        <f>IF(OR(ER132=$ER$1,ER132=$ER$3,ER132=$ER$6,ER132=$ER$7,EV132&gt;0,EW132=$EW$2,EW132=$EW$3,EW132=$EW$4,EY132&gt;0,EU132&gt;0,EZ132&gt;0,FD132&gt;0,FF132&gt;0,FG132&gt;0,FI132&gt;0,FE132&gt;0),SM_3.3,"")</f>
        <v>0.4</v>
      </c>
      <c r="M132" s="6" t="str">
        <f>IF(OR(ES132&gt;0,EU132&gt;1),SM_4.1,"")</f>
        <v/>
      </c>
      <c r="N132" s="6">
        <f>IF(OR(EZ132&gt;0,FD132=$FD$2,FF132=$FF$2,FF132=$FF$4,FF132=$FF$6,FF132=$FF$8,FG132&gt;0,FI132&gt;0,FE132&gt;0),SM_4.2,"")</f>
        <v>0.2</v>
      </c>
      <c r="O132" s="6">
        <f>IF(OR(EZ132&gt;0,FD132=$FD$2,FE132=$FE$2,FE132=$FE$4,FE132=$FE$6,FE132=$FE$8,FF132=$FF$2,FF132=$FF$4,FF132=$FF$6,FF132=$FF$8,FG132=$FG$2,FG132=$FG$4,FG132=$FG$6,FG132=$FG$8,FI132=$FI$2,FI132=$FI$4,FI132=$FI$6,FI132=$FI$8),SM_4.3,"")</f>
        <v>0.2</v>
      </c>
      <c r="P132" s="6" t="str">
        <f>IF(OR(FD132&gt;0,FI132&gt;0),SM_4.4,"")</f>
        <v/>
      </c>
      <c r="Q132" s="38" t="str">
        <f>IF(OR(FQ132=$FQ$2,FQ132=$FQ$1),SM_4.5,"")</f>
        <v/>
      </c>
      <c r="R132" s="6" t="str">
        <f>IF(OR(ET132&gt;0),SM_5.1,"")</f>
        <v/>
      </c>
      <c r="S132" s="6" t="str">
        <f>IF(OR(FB132&gt;0),SM_5.2,"")</f>
        <v/>
      </c>
      <c r="T132" s="6" t="str">
        <f>IF(OR(FR132=$FR$1,FR132=$FR$2),SM_5.3,"")</f>
        <v/>
      </c>
      <c r="U132" s="38" t="str">
        <f>IF(OR(FY132&gt;0),SM_5.4,"")</f>
        <v/>
      </c>
      <c r="V132" s="94" t="str">
        <f>IF(COUNTIF(F132:U132,"&lt;1")=16,"5",IF(COUNTIF(F132:Q132,"&lt;1")=12,"4",IF(COUNTIF(F132:L132,"&lt;1")=7,"3",IF(COUNTIF(F132:I132,"&lt;1")=4,"2","1"))))</f>
        <v>3</v>
      </c>
      <c r="W132" s="129">
        <f>IF(V132="1",SUM(F132:I132)+1,IF(V132="2",SUM(J132:L132)+2,IF(V132="3",SUM(M132:Q132)+3,IF(V132="4",SUM(R132:U132)+4,5))))</f>
        <v>3.4</v>
      </c>
      <c r="X132" s="5">
        <f>IF(OR(EO132&gt;0,EP132&gt;0,EQ132&gt;0,ER132=$ER$1,ER132=$ER$2,ER132=$ER$3,ER132=$ER$4,ER132=$ER$6,ER132=$ER$7,ER132=$ER$8,ES132&gt;0,ET132&gt;0,EV132&gt;0,EZ132&gt;0,FD132&gt;0,FF132&gt;0,FG132&gt;0,FI132&gt;0,FE132&gt;0),SS_2.1,"")</f>
        <v>0.2</v>
      </c>
      <c r="Y132" s="5" t="str">
        <f>IF(OR(EO132=$EO$1,ER132=$ER$1,ER132=$ER$6,ER132=$ER$7,ER132=$ER$8,FJ132&gt;0),SS_2.2,"")</f>
        <v/>
      </c>
      <c r="Z132" s="38" t="str">
        <f>IF(OR(FJ132&gt;0,FO132&gt;0),SS_2.3,"")</f>
        <v/>
      </c>
      <c r="AA132" s="5" t="str">
        <f>IF(OR(FN132&gt;0,FJ132=$FJ$2,FJ132=$FJ$3),SS_3.1,"")</f>
        <v/>
      </c>
      <c r="AB132" s="6" t="str">
        <f>IF(OR(FK132&gt;0),SS_3.2,"")</f>
        <v/>
      </c>
      <c r="AC132" s="38" t="str">
        <f>IF(OR(ES132&gt;0,ER132=$ER$1,ER132=$ER$4,ER132=$ER$8,FL132&gt;0),SS_3.3,"")</f>
        <v/>
      </c>
      <c r="AD132" s="6" t="str">
        <f>IF(AND(FK132&gt;0,FJ132=$FJ$2,FJ132=$FJ$3),SS_4.1,"")</f>
        <v/>
      </c>
      <c r="AE132" s="6">
        <f>IF(OR(FJ132=$FJ$2,FJ132=$FJ$3,EZ132&gt;0,FN132&gt;0),SS_4.2,"")</f>
        <v>0.2</v>
      </c>
      <c r="AF132" s="6">
        <f>IF(OR(EU132&gt;0,EW132=$EW$2,EW132=$EW$3,EW132=$EW$4,EY132&gt;0,EZ132&gt;0),SS_4.3,"")</f>
        <v>0.2</v>
      </c>
      <c r="AG132" s="6">
        <f>IF(OR(FJ132=$FJ$3,FQ132&gt;0,EZ132&gt;0),SS_4.4,"")</f>
        <v>0.1</v>
      </c>
      <c r="AH132" s="6">
        <f>IF(OR(FE132&gt;0,FF132&gt;0,FG132&gt;0,FD132&gt;0,EZ132&gt;0,FI132&gt;0),SS_4.5,"")</f>
        <v>0.2</v>
      </c>
      <c r="AI132" s="38">
        <f>IF(OR(EV132&gt;0,FZ132&gt;0,FH132&gt;0,FD132&gt;0,FI132&gt;0),SS_4.6,"")</f>
        <v>0.2</v>
      </c>
      <c r="AJ132" s="5" t="str">
        <f>IF(OR(FK132=$FK$3,FZ132=$FZ$1),SS_5.1,"")</f>
        <v/>
      </c>
      <c r="AK132" s="6" t="str">
        <f>IF(OR(FZ132=$FZ$1,FZ132=$FZ$2,FZ132=$FZ$4,FZ132=$FZ$5,FZ132=$FZ$7),SS_5.2,"")</f>
        <v/>
      </c>
      <c r="AL132" s="6" t="str">
        <f>IF(OR(FZ132=$FZ$4,FY132&gt;0,ER132=$ER$8),SS_5.3,"")</f>
        <v/>
      </c>
      <c r="AM132" s="6" t="str">
        <f>IF(FP132&gt;0,SS_5.4,"")</f>
        <v/>
      </c>
      <c r="AN132" s="94" t="str">
        <f>IF(COUNTIF(X132:AM132,"&lt;1")=16,"5",IF(COUNTIF(X132:AI132,"&lt;1")=12,"4",IF(COUNTIF(X132:AC132,"&lt;1")=6,"3",IF(COUNTIF(X132:Z132,"&lt;1")=3,"2","1"))))</f>
        <v>1</v>
      </c>
      <c r="AO132" s="129">
        <f>IF(AN132="1",SUM(X132:Z132)+1,IF(AN132="2",SUM(AA132:AC132)+2,IF(AN132="3",SUM(AD132:AI132)+3,IF(AN132="4",SUM(AJ132:AM132)+4,5))))</f>
        <v>1.2</v>
      </c>
      <c r="AP132" s="5">
        <f>IF(OR(ES132&gt;0,ER132=$ER$1,EO132&gt;0,EP132&gt;0,EQ132&gt;0,EU132&gt;0,EV132&gt;0,FV132&gt;0,FD132&gt;0),CM2.1,"")</f>
        <v>0.25</v>
      </c>
      <c r="AQ132" s="6" t="str">
        <f>IF(OR(ES132&gt;0,ER132=$ER$1,ER132=$ER$5,ER132=$ER$3,ER132=$ER$8,ER132=$ER$9,FS132=$FS$3,FS132=$FS$4),CM2.2,"")</f>
        <v/>
      </c>
      <c r="AR132" s="6" t="str">
        <f>IF(OR(ES132&gt;0,ER132&gt;0,FV132&gt;0),CM2.3,"")</f>
        <v/>
      </c>
      <c r="AS132" s="38" t="str">
        <f>IF(OR(ES132&gt;0,ER132=$ER$1,ER132=$ER$3,ER132=$ER$8,ER132=$ER$9,FT132&gt;0),CM2.4,"")</f>
        <v/>
      </c>
      <c r="AT132" s="6" t="str">
        <f>IF(OR(FS132&gt;0),CM3.1,"")</f>
        <v/>
      </c>
      <c r="AU132" s="6" t="str">
        <f>IF(ER132=$ER$9,CM3.2,"")</f>
        <v/>
      </c>
      <c r="AV132" s="6" t="str">
        <f>IF(OR(FS132=$FS$3,FS132=$FS$4),CM3.3,"")</f>
        <v/>
      </c>
      <c r="AW132" s="6" t="str">
        <f>IF(OR(FQ132=$FQ$1,FQ132=$FQ$4,FR132=$FR$1,FR132=$FR$4),CM3.4,"")</f>
        <v/>
      </c>
      <c r="AX132" s="38" t="str">
        <f>IF(OR(FZ132=$FZ$1,FZ132=$FZ$2,FT132=$FT$3,FT132=$FT$2),CM3.5,"")</f>
        <v/>
      </c>
      <c r="AY132" s="6" t="str">
        <f>IF(OR(FS132&gt;0),CM4.1,"")</f>
        <v/>
      </c>
      <c r="AZ132" s="6" t="str">
        <f>IF(OR(FV132=$FV$2),CM4.2,"")</f>
        <v/>
      </c>
      <c r="BA132" s="38" t="str">
        <f>IF(OR(FZ132&gt;0,FT132=$FT$3),CM4.3,"")</f>
        <v/>
      </c>
      <c r="BB132" s="6" t="str">
        <f>IF(OR(FT132=$FT$3,FV132=$FV$3),CM5.1,"")</f>
        <v/>
      </c>
      <c r="BC132" s="6" t="str">
        <f>IF(OR(AND(FX132&gt;0,FQ132=$FQ$4), AND(FX132&gt;0,FQ132=$FQ$1)),CM5.2,"")</f>
        <v/>
      </c>
      <c r="BD132" s="6" t="str">
        <f>IF(OR(FZ132&gt;0),CM5.3,"")</f>
        <v/>
      </c>
      <c r="BE132" s="38" t="str">
        <f>IF(FU132=$FU$2,CM5.4,"")</f>
        <v/>
      </c>
      <c r="BF132" s="94" t="str">
        <f>IF(COUNTIF(AP132:BE132,"&lt;1")=16,"5",IF(COUNTIF(AP132:BA132,"&lt;1")=12,"4",IF(COUNTIF(AP132:AX132,"&lt;1")=9,"3",IF(COUNTIF(AP132:AS132,"&lt;1")=4,"2","1"))))</f>
        <v>1</v>
      </c>
      <c r="BG132" s="129">
        <f>IF(BF132="1",SUM(AP132:AS132)+1,IF(BF132="2",SUM(AT132:AX132)+2,IF(BF132="3",SUM(AY132:BA132)+3,IF(BF132="4",SUM(BB132:BE132)+4,5))))</f>
        <v>1.25</v>
      </c>
      <c r="BH132" s="5">
        <f>IF(OR(ER132=$ER$1,ER132=$ER$6,ER132=$ER$7,ER132=$ER$9,ES132&gt;0,EX132&gt;0,FD132&gt;0,FZ132&gt;0,EW132&gt;0,EY132&gt;0,EZ132&gt;0,EV132&gt;0,EU132&gt;0,FE132&gt;0,FF132&gt;0,FG132&gt;0,FI132&gt;0),SRM2.1,"")</f>
        <v>0.4</v>
      </c>
      <c r="BI132" s="5">
        <f>IF(OR(FD132&gt;0,FZ132&gt;0,ER132=$ER$7,EW132&gt;0,EX132&gt;0,EY132&gt;0,EZ132&gt;0,FE132&gt;0,FF132&gt;0,FG132&gt;0,FI132&gt;0),SRM2.2,"")</f>
        <v>0.4</v>
      </c>
      <c r="BJ132" s="6" t="str">
        <f>IF(OR(FX132&gt;0,FZ132&gt;0),SRM2.3,"")</f>
        <v/>
      </c>
      <c r="BK132" s="6">
        <f>IF(OR(FF132&gt;0,FD132&gt;0,FE132&gt;0,FZ132&gt;0,FG132&gt;0,FI132&gt;0),SRM2.4,"")</f>
        <v>0.2</v>
      </c>
      <c r="BL132" s="39">
        <f>IF(OR(FD132&gt;0,FZ132&gt;0,ER132=$ER$7,FE132&gt;0,FF132&gt;0,FG132&gt;0,FI132&gt;0,FP132&gt;0),SRM3.1,"")</f>
        <v>0.4</v>
      </c>
      <c r="BM132" s="6">
        <f>IF(OR(FD132&gt;0,FZ132&gt;0,ER132=$ER$7,EW132=$EW$2,EW132=$EW$3,EW132=$EW$4,EX132&gt;0,EY132&gt;0,EZ132&gt;0,FE132&gt;0,FF132&gt;0,FG132&gt;0,FI132&gt;0),SRM3.2,"")</f>
        <v>0.5</v>
      </c>
      <c r="BN132" s="6" t="str">
        <f>IF(OR(FP132&gt;0,FZ132&gt;0),SRM3.3,"")</f>
        <v/>
      </c>
      <c r="BO132" s="40" t="str">
        <f>IF(OR(FZ132&gt;1),SRM4.1,"")</f>
        <v/>
      </c>
      <c r="BP132" s="6">
        <f>IF(OR(ER132=$ER$8,ER132=$ER$9,EV132&gt;0,FQ132&gt;0,FR132&gt;0),SRM4.2,"")</f>
        <v>0.4</v>
      </c>
      <c r="BQ132" s="6" t="str">
        <f>IF(OR(FW132&gt;0),SRM4.3,"")</f>
        <v/>
      </c>
      <c r="BR132" s="40" t="str">
        <f>IF(OR(GD132&gt;0,GE132&gt;0),SRM5.1,"")</f>
        <v/>
      </c>
      <c r="BS132" s="6" t="str">
        <f>IF(OR(ER132=$ER$8,ER132=$ER$9,FZ132&gt;0),SRM5.2,"")</f>
        <v/>
      </c>
      <c r="BT132" s="6" t="str">
        <f>IF(OR(ER132=$ER$8,ER132=$ER$9,FY132&gt;0,FZ132&gt;0),SRM5.3,"")</f>
        <v/>
      </c>
      <c r="BU132" s="94" t="str">
        <f>IF(COUNTIF(BH132:BT132,"&lt;1")=13,"5",IF(COUNTIF(BH132:BQ132,"&lt;1")=10,"4",IF(COUNTIF(BH132:BN132,"&lt;1")=7,"3",IF(COUNTIF(BH132:BK132,"&lt;1")=4,"2","1"))))</f>
        <v>1</v>
      </c>
      <c r="BV132" s="129">
        <f>IF(BU132="1",SUM(BH132:BK132)+1,IF(BU132="2",SUM(BL132:BN132)+2,IF(BU132="3",SUM(BO132:BQ132)+3,IF(BU132="4",SUM(BR132:BT132)+4,5))))</f>
        <v>2</v>
      </c>
      <c r="BW132" s="41">
        <f>IF(OR(EY132=$EY$1,EY132=$EY$4,EY132=$EY$5,EY132=$EY$6,EY132=$EY$7,EZ132&gt;0,FF132=$FF$1,FF132=$FF$2,FF132=$FF$5,FF132=$FF$6,FG132=$FG$1,FG132=$FG$2,FG132=$FG$5,FG132=$FG$6),LHR2.1,"")</f>
        <v>0.4</v>
      </c>
      <c r="BX132" s="6">
        <f>IF(OR(FB132=$FB$1,FB132=$FB$2,FB132=$FB$5,FB132=$FB$6,EZ132&gt;0),LHR2.2,"")</f>
        <v>0.1</v>
      </c>
      <c r="BY132" s="6">
        <f>IF(OR(EY132=$EY$1,EY132=$EY$4,EY132=$EY$5,EY132=$EY$6,EY132=$EY$7,EZ132&gt;0,FF132=$FF$1,FF132=$FF$2,FF132=$FF$5,FF132=$FF$6,FG132=$FG$1,FG132=$FG$2,FG132=$FG$5,FG132=$FG$6),LHR2.3,"")</f>
        <v>0.25</v>
      </c>
      <c r="BZ132" s="6">
        <f>IF(OR(EY132=$EY$1,EY132=$EY$4,EY132=$EY$5,EY132=$EY$6,EY132=$EY$7,EZ132&gt;0,FF132=$FF$1,FF132=$FF$2,FF132=$FF$5,FF132=$FF$6,FG132=$FG$1,FG132=$FG$2,FG132=$FG$5,FG132=$FG$6),LHR2.4,"")</f>
        <v>0.25</v>
      </c>
      <c r="CA132" s="40">
        <f>IF(OR(EY132=$EY$1,EY132=$EY$5,EY132=$EY$6,EY132=$EY$7,EZ132&gt;0,FF132=$FF$1,FF132=$FF$2,FF132=$FF$5,FF132=$FF$6,FG132=$FG$1,FG132=$FG$2,FG132=$FG$5,FG132=$FG$6),LHR3.1,"")</f>
        <v>0.25</v>
      </c>
      <c r="CB132" s="6">
        <f>IF(OR(FB132=$FB$1,FB132=$FB$5,EZ132&gt;0),LHR3.2,"")</f>
        <v>0.1</v>
      </c>
      <c r="CC132" s="6">
        <f>IF(OR(FB132=$FB$1,FB132=$FB$2,FB132=$FB$5,FB132=$FB$6,EZ132&gt;0),LHR3.3,"")</f>
        <v>0.15</v>
      </c>
      <c r="CD132" s="6">
        <f>IF(OR(EZ132&gt;0,GA132=$GA$1,FF132=$FF$5,FF132=$FF$6,FF132=$FF$1,FF132=$FF$2,GA132=$GA$2,GA132=$GA$3,GA132=$GA$4),LHR3.4,"")</f>
        <v>0.05</v>
      </c>
      <c r="CE132" s="6">
        <f>IF(OR(EZ132&gt;0,GB132=$GB$1,FG132=$FG$5,FG132=$FG$6,FG132=$FG$1,FG132=$FG$2,GB132=$GB$2,GB132=$GB$3,GB132=$GB$4),LHR3.5,"")</f>
        <v>0.05</v>
      </c>
      <c r="CF132" s="6">
        <f>IF(OR(EY132=$EY$1,EY132=$EY$4,EY132=$EY$5,EY132=$EY$6,EY132=$EY$7,EZ132&gt;0),LHR3.6,"")</f>
        <v>0.05</v>
      </c>
      <c r="CG132" s="6">
        <f>IF(OR(EZ132&gt;0,FC132=$FC$1,FC132=$FC$2,FC132=$FC$3,FC132=$FC$4),LHR3.7,"")</f>
        <v>0.05</v>
      </c>
      <c r="CH132" s="6">
        <f>IF(OR(GD132=$GD$1,GD132=$GD$3,EZ132&gt;0),LHR3.8,"")</f>
        <v>0.05</v>
      </c>
      <c r="CI132" s="6">
        <f>IF(OR(EZ132&gt;0,FF132=$FF$2,FF132=$FF$6,FE132=$FE$2,FE132=$FE$6,FI132=$FI$2,FI132=$FI$6,FG132=$FG$2,FG132=$FG$6),LHR3.9,"")</f>
        <v>0.2</v>
      </c>
      <c r="CJ132" s="6">
        <f>IF(OR(EZ132&gt;0,FA132&gt;0),LHR3.10,"")</f>
        <v>0.05</v>
      </c>
      <c r="CK132" s="40">
        <f>IF(OR(EY132=$EY$1,EY132=$EY$6,EY132=$EY$7,EZ132&gt;0,FF132=$FF$1,FF132=$FF$2,FF132=$FF$5,FF132=$FF$6,FG132=$FG$1,FG132=$FG$2,FG132=$FG$5,FG132=$FG$6),LHR4.1,"")</f>
        <v>0.15</v>
      </c>
      <c r="CL132" s="6">
        <f>IF(OR(FB132=$FB$1,FB132=$FB$5,EZ132&gt;0),LHR4.2,"")</f>
        <v>0.15</v>
      </c>
      <c r="CM132" s="6">
        <f>IF(OR(EZ132&gt;0,GA132=$GA$2,GA132=$GA$4),LHR4.3,"")</f>
        <v>0.05</v>
      </c>
      <c r="CN132" s="6">
        <f>IF(OR(EZ132&gt;0,GB132=$GB$2,GB132=$GB$4),LHR4.4,"")</f>
        <v>0.05</v>
      </c>
      <c r="CO132" s="6">
        <f>IF(OR(EZ132&gt;0,FC132=$FC$1,FC132=$FC$3,FC132=$FC$4),LHR4.5,"")</f>
        <v>0.1</v>
      </c>
      <c r="CP132" s="6" t="str">
        <f>IF(OR(GE132=$GE$1,GE132=$GE$2,GE132=$GE$4,GE132=$GE$5),LHR4.6,"")</f>
        <v/>
      </c>
      <c r="CQ132" s="6">
        <f>IF(OR(EZ132&gt;0,FF132=$FF$2,FF132=$FF$6,FE132=$FE$2,FE132=$FE$6,FI132=$FI$2,FI132=$FI$6,FG132=$FG$2,FG132=$FG$6),LHR4.7,"")</f>
        <v>0.1</v>
      </c>
      <c r="CR132" s="6">
        <f>IF(OR(EZ132&gt;0,FG132=$FG$1,FG132=$FG$2,FG132=$FG$5,FG132=$FG$6),LHR4.8,"")</f>
        <v>0.1</v>
      </c>
      <c r="CS132" s="6" t="str">
        <f>IF(OR(FE132=$FE$1,FE132=$FE$2,FE132=$FE$5,FE132=$FE$6),LHR4.9,"")</f>
        <v/>
      </c>
      <c r="CT132" s="6">
        <f>IF(OR(FM132=$FM$1,FM132=$FM$3,EZ132&gt;0),LHR4.10,"")</f>
        <v>0.05</v>
      </c>
      <c r="CU132" s="6" t="str">
        <f>IF(OR(GF132=$GF$2,GF132=$GF$6),LHR4.11,"")</f>
        <v/>
      </c>
      <c r="CV132" s="6" t="str">
        <f>IF(OR(EO132=$EO$1,EO132=$EO$3),LHR4.12,"")</f>
        <v/>
      </c>
      <c r="CW132" s="40">
        <f>IF(OR(EY132=$EY$1,EY132=$EY$7,EZ132&gt;0,FF132=$FF$1,FF132=$FF$2,FF132=$FF$5,FF132=$FF$6,FG132=$FG$1,FG132=$FG$2,FG132=$FG$5,FG132=$FG$6),LHR5.1,"")</f>
        <v>0.25</v>
      </c>
      <c r="CX132" s="6" t="str">
        <f>IF(AND(FZ132&gt;0,OR(EY132=$EY$1,EY132=$EY$4,EY132=$EY$5,EY132=$EY$6,EY132=$EY$7)),LHR5.2,"")</f>
        <v/>
      </c>
      <c r="CY132" s="6">
        <f>IF(OR(EZ132&gt;0,FC132=$FC$1,FC132=$FC$4),LHR5.3,"")</f>
        <v>0.05</v>
      </c>
      <c r="CZ132" s="6" t="str">
        <f>IF(OR(GE132=$GE$1,GE132=$GE$3,GE132=$GE$4,GE132=$GE$6),LHR5.4,"")</f>
        <v/>
      </c>
      <c r="DA132" s="6">
        <f>IF(OR(EZ132&gt;0,FF132=$FF$2,FF132=$FF$6,FE132=$FE$2,FE132=$FE$6,FI132=$FI$2,FI132=$FI$6,FG132=$FG$2,FG132=$FG$6),LHR5.5,"")</f>
        <v>0.1</v>
      </c>
      <c r="DB132" s="6" t="str">
        <f>IF(OR(FG132=$FG$2,FG132=$FG$6),LHR5.6,"")</f>
        <v/>
      </c>
      <c r="DC132" s="6" t="str">
        <f>IF(OR(FI132=$FI$1,FI132=$FI$2,FI132=$FI$5,FI132=$FI$6,FY132&gt;0),LHR5.7,"")</f>
        <v/>
      </c>
      <c r="DD132" s="6" t="str">
        <f>IF(OR(GC132=$GC$1,GC132=$GC$2),LHR5.8,"")</f>
        <v/>
      </c>
      <c r="DE132" s="38">
        <f>IF(OR(GF132="",GF132=$GF$3,GF132=$GF$4,GF132=$GF$7,GF132=$GF$8),LHR5.9,"")</f>
        <v>0.05</v>
      </c>
      <c r="DF132" s="7" t="str">
        <f>IF(E132&lt;2009,"N/A",IF(COUNTIF(BW132:DE132,"&lt;1")=35,"5",IF(COUNTIF(BW132:CV132,"&lt;1")=26,"4",IF(COUNTIF(BW132:CJ132,"&lt;1")=14,"3",IF(COUNTIF(BW132:BZ132,"&lt;1")=4,"2","1")))))</f>
        <v>3</v>
      </c>
      <c r="DG132" s="129">
        <f>IF(DF132="N/A","N/A",IF(DF132="1",SUM(BW132:BZ132)+1,IF(DF132="2",SUM(CA132:CJ132)+2,IF(DF132="3",SUM(CK132:CV132)+3,IF(DF132="4",SUM(CW132:DE132)+4,5)))))</f>
        <v>3.75</v>
      </c>
      <c r="DH132" s="41">
        <f>IF(OR(EY132=$EY$1,EY132=$EY$8,EZ132&gt;0,FF132=$FF$1,FF132=$FF$2,FF132=$FF$7,FF132=$FF$8,FG132=$FG$1,FG132=$FG$2,FG132=$FG$7,FG132=$FG$8),ES2.1,"")</f>
        <v>0.4</v>
      </c>
      <c r="DI132" s="6">
        <f>IF(OR(FB132=$FB$1,FB132=$FB$2,FB132=$FB$7,FB132=$FB$8,EZ132&gt;0),ES2.2,"")</f>
        <v>0.1</v>
      </c>
      <c r="DJ132" s="6">
        <f>IF(OR(EY132=$EY$1,EY132=$EY$8,EZ132&gt;0,FF132=$FF$1,FF132=$FF$2,FF132=$FF$7,FF132=$FF$8,FG132=$FG$1,FG132=$FG$2,FG132=$FG$7,FG132=$FG$8),ES2.3,"")</f>
        <v>0.25</v>
      </c>
      <c r="DK132" s="6">
        <f>IF(OR(EY132=$EY$1,EY132=$EY$8,EZ132&gt;0,FF132=$FF$1,FF132=$FF$2,FF132=$FF$7,FF132=$FF$8,FG132=$FG$1,FG132=$FG$2,FG132=$FG$7,FG132=$FG$8),ES2.4,"")</f>
        <v>0.25</v>
      </c>
      <c r="DL132" s="40">
        <f>IF(OR(FB132=$FB$1,FB132=$FB$7,EZ132&gt;0),ES3.1,"")</f>
        <v>0.1</v>
      </c>
      <c r="DM132" s="6">
        <f>IF(OR(FB132=$FB$1,FB132=$FB$2,FB132=$FB$7,FB132=$FB$8,EZ132&gt;0),ES3.2,"")</f>
        <v>0.15</v>
      </c>
      <c r="DN132" s="6">
        <f>IF(OR(EZ132&gt;0,FF132=$FF$1,FF132=$FF$2,FF132=$FF$7,FF132=$FF$8,GA132=$GA$1,GA132=$GA$2,GA132=$GA$5,GA132=$GA$6),ES3.3,"")</f>
        <v>0.05</v>
      </c>
      <c r="DO132" s="6">
        <f>IF(OR(EZ132&gt;0,FG132=$FG$1,FG132=$FG$2,FG132=$FG$7,FG132=$FG$8,GB132=$GB$1,GB132=$GB$2,GB132=$GB$5,GB132=$GB$6),ES3.4,"")</f>
        <v>0.05</v>
      </c>
      <c r="DP132" s="6">
        <f>IF(OR(EY132=$EY$1,EY132=$EY$8,EZ132&gt;0),ES3.5,"")</f>
        <v>0.25</v>
      </c>
      <c r="DQ132" s="6">
        <f>IF(OR(EZ132&gt;0,FC132=$FC$1,FC132=$FC$5),ES3.6,"")</f>
        <v>0.05</v>
      </c>
      <c r="DR132" s="6">
        <f>IF(OR(GD132=$GD$1,GD132=$GD$4,EZ132&gt;0),ES3.7,"")</f>
        <v>0.1</v>
      </c>
      <c r="DS132" s="6">
        <f>IF(OR(EZ132&gt;0,FF132=$FF$2,FF132=$FF$8,FE132=$FE$2,FE132=$FE$8,FI132=$FI$2,FI132=$FI$8,FG132=$FG$2,FG132=$FG$8),ES3.8,"")</f>
        <v>0.2</v>
      </c>
      <c r="DT132" s="6">
        <f>IF(OR(EZ132&gt;0),ES3.9,"")</f>
        <v>0.05</v>
      </c>
      <c r="DU132" s="40">
        <f>IF(OR(FB132=$FB$1,FB132=$FB$7,EZ132&gt;0),ES4.1,"")</f>
        <v>0.2</v>
      </c>
      <c r="DV132" s="6">
        <f>IF(OR(EZ132&gt;0,GA132=$GA$2,GA132=$GA$6),ES4.2,"")</f>
        <v>0.05</v>
      </c>
      <c r="DW132" s="6">
        <f>IF(OR(EZ132&gt;0,GB132=$GB$2,GB132=$GB$6),ES4.3,"")</f>
        <v>0.1</v>
      </c>
      <c r="DX132" s="6" t="str">
        <f>IF(OR(GE132=$GE$1,GE132=$GE$2,GE132=$GE$7,GE132=$GE$8),ES4.4,"")</f>
        <v/>
      </c>
      <c r="DY132" s="6">
        <f>IF(OR(EZ132&gt;0,FF132=$FF$2,FF132=$FF$8,FE132=$FE$2,FE132=$FE$8,FI132=$FI$2,FI132=$FI$8,FG132=$FG$2,FG132=$FG$8),ES4.5,"")</f>
        <v>0.1</v>
      </c>
      <c r="DZ132" s="6">
        <f>IF(OR(EZ132&gt;0,FG132=$FG$1,FG132=$FG$2,FG132=$FG$7,FG132=$FG$8),ES4.6,"")</f>
        <v>0.1</v>
      </c>
      <c r="EA132" s="6" t="str">
        <f>IF(OR(FE132=$FE$1,FE132=$FE$2,FE132=$FE$7,FE132=$FE$8),ES4.7,"")</f>
        <v/>
      </c>
      <c r="EB132" s="6">
        <f>IF(OR(FM132=$FM$1,FM132=$FM$4,EZ132&gt;0),ES4.8,"")</f>
        <v>0.1</v>
      </c>
      <c r="EC132" s="6" t="str">
        <f>IF(OR(GF132=$GF$2,GF132=$GF$8),ES4.9,"")</f>
        <v/>
      </c>
      <c r="ED132" s="6" t="str">
        <f>IF(OR(EO132=$EO$1,EO132=$EO$3),ES4.10,"")</f>
        <v/>
      </c>
      <c r="EE132" s="40" t="str">
        <f>IF(OR(AND(FZ132&gt;0,EY132=$EY$1), AND(FZ132&gt;0,EY132=$EY$8)),ES5.1,"")</f>
        <v/>
      </c>
      <c r="EF132" s="6" t="str">
        <f>IF(OR(GE132=$GE$1,GE132=$GE$3,GE132=$GE$7,GE132=$GE$9),ES5.2,"")</f>
        <v/>
      </c>
      <c r="EG132" s="6">
        <f>IF(OR(EZ132&gt;0,FF132=$FF$2,FF132=$FF$8,FE132=$FE$2,FE132=$FE$8,FI132=$FI$2,FI132=$FI$8,FG132=$FG$2,FG132=$FG$8),ES5.3,"")</f>
        <v>0.15</v>
      </c>
      <c r="EH132" s="6" t="str">
        <f>IF(OR(FG132=$FG$2,FG132=$FG$8),ES5.4,"")</f>
        <v/>
      </c>
      <c r="EI132" s="6" t="str">
        <f>IF(OR(FI132=$FI$1,FI132=$FI$2,FI132=$FI$7,FI132=$FI$8,FY132&gt;0),ES5.5,"")</f>
        <v/>
      </c>
      <c r="EJ132" s="6" t="str">
        <f>IF(OR(GC132=$GC$1,GC132=$GC$3),ES5.6,"")</f>
        <v/>
      </c>
      <c r="EK132" s="38">
        <f>IF(OR(GF132="",GF132=$GF$3,GF132=$GF$4,GF132=$GF$5,GF132=$GF$6),ES5.7,"")</f>
        <v>0.1</v>
      </c>
      <c r="EL132" s="104" t="str">
        <f>IF(E132&lt;2010,"N/A",IF(COUNTIF(DH132:EK132,"&lt;1")=30,"5",IF(COUNTIF(DH132:ED132,"&lt;1")=23,"4",IF(COUNTIF(DH132:DT132,"&lt;1")=13,"3",IF(COUNTIF(DH132:DK132,"&lt;1")=4,"2","1")))))</f>
        <v>3</v>
      </c>
      <c r="EM132" s="129">
        <f>IF(EL132="N/A","N/A",IF(EL132="1",SUM(DH132:DK132)+1,IF(EL132="2",SUM(DL132:DT132)+2,IF(EL132="3",SUM(DU132:ED132)+3,IF(EL132="4",SUM(EE132:EK132)+4,5)))))</f>
        <v>3.65</v>
      </c>
      <c r="EN132" s="1"/>
      <c r="EO132" s="43"/>
      <c r="EP132" s="1"/>
      <c r="EQ132" s="1"/>
      <c r="ER132" s="43"/>
      <c r="ES132" s="1"/>
      <c r="ET132" s="1"/>
      <c r="EV132" s="44" t="s">
        <v>1</v>
      </c>
      <c r="EW132" s="42" t="s">
        <v>24</v>
      </c>
      <c r="EZ132" s="42" t="s">
        <v>1</v>
      </c>
      <c r="FC132" s="44"/>
      <c r="FE132" s="1"/>
      <c r="FF132" s="42" t="s">
        <v>8</v>
      </c>
      <c r="FI132" s="44"/>
      <c r="FK132" s="1"/>
      <c r="FL132" s="1"/>
      <c r="FM132" s="1"/>
      <c r="FN132" s="1"/>
      <c r="FO132" s="1"/>
      <c r="FT132" s="1"/>
      <c r="FU132" s="1"/>
      <c r="FX132" s="44"/>
      <c r="FY132" s="1"/>
      <c r="FZ132" s="44"/>
      <c r="GA132" s="43"/>
      <c r="GB132" s="1"/>
      <c r="GC132" s="44"/>
      <c r="GF132" s="45"/>
      <c r="GG132" s="74"/>
      <c r="GH132" s="42">
        <f>COUNTIF(EO132:GF132,"*")</f>
        <v>4</v>
      </c>
    </row>
    <row r="133" spans="1:190" s="42" customFormat="1" x14ac:dyDescent="0.25">
      <c r="A133" s="42" t="e">
        <f>VLOOKUP(C133,Sheet1!$A$1:$B$65,2,)</f>
        <v>#N/A</v>
      </c>
      <c r="B133" s="46" t="s">
        <v>417</v>
      </c>
      <c r="C133" s="47" t="s">
        <v>418</v>
      </c>
      <c r="D133" s="47"/>
      <c r="E133" s="60">
        <v>2013</v>
      </c>
      <c r="F133" s="5">
        <f>IF(OR(ER133=$ER$1,ER133=$ER$2,ER133=$ER$3,ER133=$ER$6,ER133=$ER$7,ES133&gt;0,EW133&gt;0,EY133&gt;0,EU133&gt;0,EZ133&gt;0,FD133&gt;0,FF133&gt;0,FG133&gt;0,FI133&gt;0,FE133&gt;0),SM_2.1,"")</f>
        <v>0.2</v>
      </c>
      <c r="G133" s="5">
        <f>IF(OR(EO133=$EO$4,EQ133&gt;0,ER133=$ER$1, ER133=$ER$2,ER133=$ER$3,ER133=$ER$4,ES133&gt;0,EV133&gt;0,EZ133&gt;0,FD133&gt;0,FF133&gt;0,FG133&gt;0,FI133&gt;0,FE133&gt;0),SM_2.2,"")</f>
        <v>0.35</v>
      </c>
      <c r="H133" s="6">
        <f>IF(OR(EO133&gt;0,EP133&gt;0,EQ133&gt;0,ER133=$ER$1,ER133=$ER$2,ER133=$ER$3,ER133=$ER$4,ER133=$ER$6,ER133=$ER$7,ES133&gt;0,ET133&gt;0,EV133&gt;0,EZ133&gt;0,FD133&gt;0,FF133&gt;0,FG133&gt;0,FI133&gt;0,FE133&gt;0),SM_2.3,"")</f>
        <v>0.3</v>
      </c>
      <c r="I133" s="38">
        <f>IF(OR(ER133=$ER$1,ER133=$ER$2,ER133=$ER$3,ER133=$ER$6,ER133=$ER$7,ES133&gt;0,EW133=$EW$2,EW133=$EW$3,EW133=$EW$4,EY133&gt;0,EU133&gt;0,EZ133&gt;0,FD133&gt;0,FF133&gt;0,FG133&gt;0,FI133&gt;0,FE133&gt;0),SM_2.4,"")</f>
        <v>0.15</v>
      </c>
      <c r="J133" s="6">
        <f>IF(OR(ER133=$ER$3,EW133=$EW$2,EW133=$EW$3,EW133=$EW$4,EY133&gt;0,EU133&gt;0,EZ133&gt;0,FD133&gt;0,FF133&gt;0,FG133&gt;0,FI133&gt;0,FE133&gt;0),SM_3.1,"")</f>
        <v>0.3</v>
      </c>
      <c r="K133" s="6">
        <f>IF(OR(EZ133&gt;0,FD133&gt;0,FF133&gt;0,FG133&gt;0,FI133&gt;0,FE133&gt;0),SM_3.2,"")</f>
        <v>0.3</v>
      </c>
      <c r="L133" s="38">
        <f>IF(OR(ER133=$ER$1,ER133=$ER$3,ER133=$ER$6,ER133=$ER$7,EV133&gt;0,EW133=$EW$2,EW133=$EW$3,EW133=$EW$4,EY133&gt;0,EU133&gt;0,EZ133&gt;0,FD133&gt;0,FF133&gt;0,FG133&gt;0,FI133&gt;0,FE133&gt;0),SM_3.3,"")</f>
        <v>0.4</v>
      </c>
      <c r="M133" s="6">
        <f>IF(OR(ES133&gt;0,EU133&gt;1),SM_4.1,"")</f>
        <v>0.2</v>
      </c>
      <c r="N133" s="6">
        <f>IF(OR(EZ133&gt;0,FD133=$FD$2,FF133=$FF$2,FF133=$FF$4,FF133=$FF$6,FF133=$FF$8,FG133&gt;0,FI133&gt;0,FE133&gt;0),SM_4.2,"")</f>
        <v>0.2</v>
      </c>
      <c r="O133" s="6" t="str">
        <f>IF(OR(EZ133&gt;0,FD133=$FD$2,FE133=$FE$2,FE133=$FE$4,FE133=$FE$6,FE133=$FE$8,FF133=$FF$2,FF133=$FF$4,FF133=$FF$6,FF133=$FF$8,FG133=$FG$2,FG133=$FG$4,FG133=$FG$6,FG133=$FG$8,FI133=$FI$2,FI133=$FI$4,FI133=$FI$6,FI133=$FI$8),SM_4.3,"")</f>
        <v/>
      </c>
      <c r="P133" s="6" t="str">
        <f>IF(OR(FD133&gt;0,FI133&gt;0),SM_4.4,"")</f>
        <v/>
      </c>
      <c r="Q133" s="38" t="str">
        <f>IF(OR(FQ133=$FQ$2,FQ133=$FQ$1),SM_4.5,"")</f>
        <v/>
      </c>
      <c r="R133" s="6" t="str">
        <f>IF(OR(ET133&gt;0),SM_5.1,"")</f>
        <v/>
      </c>
      <c r="S133" s="6">
        <f>IF(OR(FB133&gt;0),SM_5.2,"")</f>
        <v>0.2</v>
      </c>
      <c r="T133" s="6" t="str">
        <f>IF(OR(FR133=$FR$1,FR133=$FR$2),SM_5.3,"")</f>
        <v/>
      </c>
      <c r="U133" s="38" t="str">
        <f>IF(OR(FY133&gt;0),SM_5.4,"")</f>
        <v/>
      </c>
      <c r="V133" s="94" t="str">
        <f>IF(COUNTIF(F133:U133,"&lt;1")=16,"5",IF(COUNTIF(F133:Q133,"&lt;1")=12,"4",IF(COUNTIF(F133:L133,"&lt;1")=7,"3",IF(COUNTIF(F133:I133,"&lt;1")=4,"2","1"))))</f>
        <v>3</v>
      </c>
      <c r="W133" s="129">
        <f>IF(V133="1",SUM(F133:I133)+1,IF(V133="2",SUM(J133:L133)+2,IF(V133="3",SUM(M133:Q133)+3,IF(V133="4",SUM(R133:U133)+4,5))))</f>
        <v>3.4</v>
      </c>
      <c r="X133" s="5">
        <f>IF(OR(EO133&gt;0,EP133&gt;0,EQ133&gt;0,ER133=$ER$1,ER133=$ER$2,ER133=$ER$3,ER133=$ER$4,ER133=$ER$6,ER133=$ER$7,ER133=$ER$8,ES133&gt;0,ET133&gt;0,EV133&gt;0,EZ133&gt;0,FD133&gt;0,FF133&gt;0,FG133&gt;0,FI133&gt;0,FE133&gt;0),SS_2.1,"")</f>
        <v>0.2</v>
      </c>
      <c r="Y133" s="5">
        <f>IF(OR(EO133=$EO$1,ER133=$ER$1,ER133=$ER$6,ER133=$ER$7,ER133=$ER$8,FJ133&gt;0),SS_2.2,"")</f>
        <v>0.3</v>
      </c>
      <c r="Z133" s="38">
        <f>IF(OR(FJ133&gt;0,FO133&gt;0),SS_2.3,"")</f>
        <v>0.5</v>
      </c>
      <c r="AA133" s="5">
        <f>IF(OR(FN133&gt;0,FJ133=$FJ$2,FJ133=$FJ$3),SS_3.1,"")</f>
        <v>0.2</v>
      </c>
      <c r="AB133" s="6" t="str">
        <f>IF(OR(FK133&gt;0),SS_3.2,"")</f>
        <v/>
      </c>
      <c r="AC133" s="38">
        <f>IF(OR(ES133&gt;0,ER133=$ER$1,ER133=$ER$4,ER133=$ER$8,FL133&gt;0),SS_3.3,"")</f>
        <v>0.4</v>
      </c>
      <c r="AD133" s="6" t="str">
        <f>IF(AND(FK133&gt;0,FJ133=$FJ$2,FJ133=$FJ$3),SS_4.1,"")</f>
        <v/>
      </c>
      <c r="AE133" s="6">
        <f>IF(OR(FJ133=$FJ$2,FJ133=$FJ$3,EZ133&gt;0,FN133&gt;0),SS_4.2,"")</f>
        <v>0.2</v>
      </c>
      <c r="AF133" s="6">
        <f>IF(OR(EU133&gt;0,EW133=$EW$2,EW133=$EW$3,EW133=$EW$4,EY133&gt;0,EZ133&gt;0),SS_4.3,"")</f>
        <v>0.2</v>
      </c>
      <c r="AG133" s="6" t="str">
        <f>IF(OR(FJ133=$FJ$3,FQ133&gt;0,EZ133&gt;0),SS_4.4,"")</f>
        <v/>
      </c>
      <c r="AH133" s="6">
        <f>IF(OR(FE133&gt;0,FF133&gt;0,FG133&gt;0,FD133&gt;0,EZ133&gt;0,FI133&gt;0),SS_4.5,"")</f>
        <v>0.2</v>
      </c>
      <c r="AI133" s="38" t="str">
        <f>IF(OR(EV133&gt;0,FZ133&gt;0,FH133&gt;0,FD133&gt;0,FI133&gt;0),SS_4.6,"")</f>
        <v/>
      </c>
      <c r="AJ133" s="5" t="str">
        <f>IF(OR(FK133=$FK$3,FZ133=$FZ$1),SS_5.1,"")</f>
        <v/>
      </c>
      <c r="AK133" s="6" t="str">
        <f>IF(OR(FZ133=$FZ$1,FZ133=$FZ$2,FZ133=$FZ$4,FZ133=$FZ$5,FZ133=$FZ$7),SS_5.2,"")</f>
        <v/>
      </c>
      <c r="AL133" s="6" t="str">
        <f>IF(OR(FZ133=$FZ$4,FY133&gt;0,ER133=$ER$8),SS_5.3,"")</f>
        <v/>
      </c>
      <c r="AM133" s="6" t="str">
        <f>IF(FP133&gt;0,SS_5.4,"")</f>
        <v/>
      </c>
      <c r="AN133" s="94" t="str">
        <f>IF(COUNTIF(X133:AM133,"&lt;1")=16,"5",IF(COUNTIF(X133:AI133,"&lt;1")=12,"4",IF(COUNTIF(X133:AC133,"&lt;1")=6,"3",IF(COUNTIF(X133:Z133,"&lt;1")=3,"2","1"))))</f>
        <v>2</v>
      </c>
      <c r="AO133" s="129">
        <f>IF(AN133="1",SUM(X133:Z133)+1,IF(AN133="2",SUM(AA133:AC133)+2,IF(AN133="3",SUM(AD133:AI133)+3,IF(AN133="4",SUM(AJ133:AM133)+4,5))))</f>
        <v>2.6</v>
      </c>
      <c r="AP133" s="5">
        <f>IF(OR(ES133&gt;0,ER133=$ER$1,EO133&gt;0,EP133&gt;0,EQ133&gt;0,EU133&gt;0,EV133&gt;0,FV133&gt;0,FD133&gt;0),CM2.1,"")</f>
        <v>0.25</v>
      </c>
      <c r="AQ133" s="6">
        <f>IF(OR(ES133&gt;0,ER133=$ER$1,ER133=$ER$5,ER133=$ER$3,ER133=$ER$8,ER133=$ER$9,FS133=$FS$3,FS133=$FS$4),CM2.2,"")</f>
        <v>0.25</v>
      </c>
      <c r="AR133" s="6">
        <f>IF(OR(ES133&gt;0,ER133&gt;0,FV133&gt;0),CM2.3,"")</f>
        <v>0.25</v>
      </c>
      <c r="AS133" s="38">
        <f>IF(OR(ES133&gt;0,ER133=$ER$1,ER133=$ER$3,ER133=$ER$8,ER133=$ER$9,FT133&gt;0),CM2.4,"")</f>
        <v>0.25</v>
      </c>
      <c r="AT133" s="6" t="str">
        <f>IF(OR(FS133&gt;0),CM3.1,"")</f>
        <v/>
      </c>
      <c r="AU133" s="6" t="str">
        <f>IF(ER133=$ER$9,CM3.2,"")</f>
        <v/>
      </c>
      <c r="AV133" s="6" t="str">
        <f>IF(OR(FS133=$FS$3,FS133=$FS$4),CM3.3,"")</f>
        <v/>
      </c>
      <c r="AW133" s="6" t="str">
        <f>IF(OR(FQ133=$FQ$1,FQ133=$FQ$4,FR133=$FR$1,FR133=$FR$4),CM3.4,"")</f>
        <v/>
      </c>
      <c r="AX133" s="38" t="str">
        <f>IF(OR(FZ133=$FZ$1,FZ133=$FZ$2,FT133=$FT$3,FT133=$FT$2),CM3.5,"")</f>
        <v/>
      </c>
      <c r="AY133" s="6" t="str">
        <f>IF(OR(FS133&gt;0),CM4.1,"")</f>
        <v/>
      </c>
      <c r="AZ133" s="6" t="str">
        <f>IF(OR(FV133=$FV$2),CM4.2,"")</f>
        <v/>
      </c>
      <c r="BA133" s="38" t="str">
        <f>IF(OR(FZ133&gt;0,FT133=$FT$3),CM4.3,"")</f>
        <v/>
      </c>
      <c r="BB133" s="6" t="str">
        <f>IF(OR(FT133=$FT$3,FV133=$FV$3),CM5.1,"")</f>
        <v/>
      </c>
      <c r="BC133" s="6" t="str">
        <f>IF(OR(AND(FX133&gt;0,FQ133=$FQ$4), AND(FX133&gt;0,FQ133=$FQ$1)),CM5.2,"")</f>
        <v/>
      </c>
      <c r="BD133" s="6" t="str">
        <f>IF(OR(FZ133&gt;0),CM5.3,"")</f>
        <v/>
      </c>
      <c r="BE133" s="38" t="str">
        <f>IF(FU133=$FU$2,CM5.4,"")</f>
        <v/>
      </c>
      <c r="BF133" s="94" t="str">
        <f>IF(COUNTIF(AP133:BE133,"&lt;1")=16,"5",IF(COUNTIF(AP133:BA133,"&lt;1")=12,"4",IF(COUNTIF(AP133:AX133,"&lt;1")=9,"3",IF(COUNTIF(AP133:AS133,"&lt;1")=4,"2","1"))))</f>
        <v>2</v>
      </c>
      <c r="BG133" s="129">
        <f>IF(BF133="1",SUM(AP133:AS133)+1,IF(BF133="2",SUM(AT133:AX133)+2,IF(BF133="3",SUM(AY133:BA133)+3,IF(BF133="4",SUM(BB133:BE133)+4,5))))</f>
        <v>2</v>
      </c>
      <c r="BH133" s="5">
        <f>IF(OR(ER133=$ER$1,ER133=$ER$6,ER133=$ER$7,ER133=$ER$9,ES133&gt;0,EX133&gt;0,FD133&gt;0,FZ133&gt;0,EW133&gt;0,EY133&gt;0,EZ133&gt;0,EV133&gt;0,EU133&gt;0,FE133&gt;0,FF133&gt;0,FG133&gt;0,FI133&gt;0),SRM2.1,"")</f>
        <v>0.4</v>
      </c>
      <c r="BI133" s="5">
        <f>IF(OR(FD133&gt;0,FZ133&gt;0,ER133=$ER$7,EW133&gt;0,EX133&gt;0,EY133&gt;0,EZ133&gt;0,FE133&gt;0,FF133&gt;0,FG133&gt;0,FI133&gt;0),SRM2.2,"")</f>
        <v>0.4</v>
      </c>
      <c r="BJ133" s="6" t="str">
        <f>IF(OR(FX133&gt;0,FZ133&gt;0),SRM2.3,"")</f>
        <v/>
      </c>
      <c r="BK133" s="6">
        <f>IF(OR(FF133&gt;0,FD133&gt;0,FE133&gt;0,FZ133&gt;0,FG133&gt;0,FI133&gt;0),SRM2.4,"")</f>
        <v>0.2</v>
      </c>
      <c r="BL133" s="39">
        <f>IF(OR(FD133&gt;0,FZ133&gt;0,ER133=$ER$7,FE133&gt;0,FF133&gt;0,FG133&gt;0,FI133&gt;0,FP133&gt;0),SRM3.1,"")</f>
        <v>0.4</v>
      </c>
      <c r="BM133" s="6">
        <f>IF(OR(FD133&gt;0,FZ133&gt;0,ER133=$ER$7,EW133=$EW$2,EW133=$EW$3,EW133=$EW$4,EX133&gt;0,EY133&gt;0,EZ133&gt;0,FE133&gt;0,FF133&gt;0,FG133&gt;0,FI133&gt;0),SRM3.2,"")</f>
        <v>0.5</v>
      </c>
      <c r="BN133" s="6" t="str">
        <f>IF(OR(FP133&gt;0,FZ133&gt;0),SRM3.3,"")</f>
        <v/>
      </c>
      <c r="BO133" s="40" t="str">
        <f>IF(OR(FZ133&gt;1),SRM4.1,"")</f>
        <v/>
      </c>
      <c r="BP133" s="6" t="str">
        <f>IF(OR(ER133=$ER$8,ER133=$ER$9,EV133&gt;0,FQ133&gt;0,FR133&gt;0),SRM4.2,"")</f>
        <v/>
      </c>
      <c r="BQ133" s="6" t="str">
        <f>IF(OR(FW133&gt;0),SRM4.3,"")</f>
        <v/>
      </c>
      <c r="BR133" s="40" t="str">
        <f>IF(OR(GD133&gt;0,GE133&gt;0),SRM5.1,"")</f>
        <v/>
      </c>
      <c r="BS133" s="6" t="str">
        <f>IF(OR(ER133=$ER$8,ER133=$ER$9,FZ133&gt;0),SRM5.2,"")</f>
        <v/>
      </c>
      <c r="BT133" s="6" t="str">
        <f>IF(OR(ER133=$ER$8,ER133=$ER$9,FY133&gt;0,FZ133&gt;0),SRM5.3,"")</f>
        <v/>
      </c>
      <c r="BU133" s="94" t="str">
        <f>IF(COUNTIF(BH133:BT133,"&lt;1")=13,"5",IF(COUNTIF(BH133:BQ133,"&lt;1")=10,"4",IF(COUNTIF(BH133:BN133,"&lt;1")=7,"3",IF(COUNTIF(BH133:BK133,"&lt;1")=4,"2","1"))))</f>
        <v>1</v>
      </c>
      <c r="BV133" s="129">
        <f>IF(BU133="1",SUM(BH133:BK133)+1,IF(BU133="2",SUM(BL133:BN133)+2,IF(BU133="3",SUM(BO133:BQ133)+3,IF(BU133="4",SUM(BR133:BT133)+4,5))))</f>
        <v>2</v>
      </c>
      <c r="BW133" s="41">
        <f>IF(OR(EY133=$EY$1,EY133=$EY$4,EY133=$EY$5,EY133=$EY$6,EY133=$EY$7,EZ133&gt;0,FF133=$FF$1,FF133=$FF$2,FF133=$FF$5,FF133=$FF$6,FG133=$FG$1,FG133=$FG$2,FG133=$FG$5,FG133=$FG$6),LHR2.1,"")</f>
        <v>0.4</v>
      </c>
      <c r="BX133" s="6">
        <f>IF(OR(FB133=$FB$1,FB133=$FB$2,FB133=$FB$5,FB133=$FB$6,EZ133&gt;0),LHR2.2,"")</f>
        <v>0.1</v>
      </c>
      <c r="BY133" s="6">
        <f>IF(OR(EY133=$EY$1,EY133=$EY$4,EY133=$EY$5,EY133=$EY$6,EY133=$EY$7,EZ133&gt;0,FF133=$FF$1,FF133=$FF$2,FF133=$FF$5,FF133=$FF$6,FG133=$FG$1,FG133=$FG$2,FG133=$FG$5,FG133=$FG$6),LHR2.3,"")</f>
        <v>0.25</v>
      </c>
      <c r="BZ133" s="6">
        <f>IF(OR(EY133=$EY$1,EY133=$EY$4,EY133=$EY$5,EY133=$EY$6,EY133=$EY$7,EZ133&gt;0,FF133=$FF$1,FF133=$FF$2,FF133=$FF$5,FF133=$FF$6,FG133=$FG$1,FG133=$FG$2,FG133=$FG$5,FG133=$FG$6),LHR2.4,"")</f>
        <v>0.25</v>
      </c>
      <c r="CA133" s="40">
        <f>IF(OR(EY133=$EY$1,EY133=$EY$5,EY133=$EY$6,EY133=$EY$7,EZ133&gt;0,FF133=$FF$1,FF133=$FF$2,FF133=$FF$5,FF133=$FF$6,FG133=$FG$1,FG133=$FG$2,FG133=$FG$5,FG133=$FG$6),LHR3.1,"")</f>
        <v>0.25</v>
      </c>
      <c r="CB133" s="6">
        <f>IF(OR(FB133=$FB$1,FB133=$FB$5,EZ133&gt;0),LHR3.2,"")</f>
        <v>0.1</v>
      </c>
      <c r="CC133" s="6">
        <f>IF(OR(FB133=$FB$1,FB133=$FB$2,FB133=$FB$5,FB133=$FB$6,EZ133&gt;0),LHR3.3,"")</f>
        <v>0.15</v>
      </c>
      <c r="CD133" s="6" t="str">
        <f>IF(OR(EZ133&gt;0,GA133=$GA$1,FF133=$FF$5,FF133=$FF$6,FF133=$FF$1,FF133=$FF$2,GA133=$GA$2,GA133=$GA$3,GA133=$GA$4),LHR3.4,"")</f>
        <v/>
      </c>
      <c r="CE133" s="6">
        <f>IF(OR(EZ133&gt;0,GB133=$GB$1,FG133=$FG$5,FG133=$FG$6,FG133=$FG$1,FG133=$FG$2,GB133=$GB$2,GB133=$GB$3,GB133=$GB$4),LHR3.5,"")</f>
        <v>0.05</v>
      </c>
      <c r="CF133" s="6">
        <f>IF(OR(EY133=$EY$1,EY133=$EY$4,EY133=$EY$5,EY133=$EY$6,EY133=$EY$7,EZ133&gt;0),LHR3.6,"")</f>
        <v>0.05</v>
      </c>
      <c r="CG133" s="6" t="str">
        <f>IF(OR(EZ133&gt;0,FC133=$FC$1,FC133=$FC$2,FC133=$FC$3,FC133=$FC$4),LHR3.7,"")</f>
        <v/>
      </c>
      <c r="CH133" s="6" t="str">
        <f>IF(OR(GD133=$GD$1,GD133=$GD$3,EZ133&gt;0),LHR3.8,"")</f>
        <v/>
      </c>
      <c r="CI133" s="6" t="str">
        <f>IF(OR(EZ133&gt;0,FF133=$FF$2,FF133=$FF$6,FE133=$FE$2,FE133=$FE$6,FI133=$FI$2,FI133=$FI$6,FG133=$FG$2,FG133=$FG$6),LHR3.9,"")</f>
        <v/>
      </c>
      <c r="CJ133" s="6" t="str">
        <f>IF(OR(EZ133&gt;0,FA133&gt;0),LHR3.10,"")</f>
        <v/>
      </c>
      <c r="CK133" s="40">
        <f>IF(OR(EY133=$EY$1,EY133=$EY$6,EY133=$EY$7,EZ133&gt;0,FF133=$FF$1,FF133=$FF$2,FF133=$FF$5,FF133=$FF$6,FG133=$FG$1,FG133=$FG$2,FG133=$FG$5,FG133=$FG$6),LHR4.1,"")</f>
        <v>0.15</v>
      </c>
      <c r="CL133" s="6">
        <f>IF(OR(FB133=$FB$1,FB133=$FB$5,EZ133&gt;0),LHR4.2,"")</f>
        <v>0.15</v>
      </c>
      <c r="CM133" s="6" t="str">
        <f>IF(OR(EZ133&gt;0,GA133=$GA$2,GA133=$GA$4),LHR4.3,"")</f>
        <v/>
      </c>
      <c r="CN133" s="6" t="str">
        <f>IF(OR(EZ133&gt;0,GB133=$GB$2,GB133=$GB$4),LHR4.4,"")</f>
        <v/>
      </c>
      <c r="CO133" s="6" t="str">
        <f>IF(OR(EZ133&gt;0,FC133=$FC$1,FC133=$FC$3,FC133=$FC$4),LHR4.5,"")</f>
        <v/>
      </c>
      <c r="CP133" s="6" t="str">
        <f>IF(OR(GE133=$GE$1,GE133=$GE$2,GE133=$GE$4,GE133=$GE$5),LHR4.6,"")</f>
        <v/>
      </c>
      <c r="CQ133" s="6" t="str">
        <f>IF(OR(EZ133&gt;0,FF133=$FF$2,FF133=$FF$6,FE133=$FE$2,FE133=$FE$6,FI133=$FI$2,FI133=$FI$6,FG133=$FG$2,FG133=$FG$6),LHR4.7,"")</f>
        <v/>
      </c>
      <c r="CR133" s="6">
        <f>IF(OR(EZ133&gt;0,FG133=$FG$1,FG133=$FG$2,FG133=$FG$5,FG133=$FG$6),LHR4.8,"")</f>
        <v>0.1</v>
      </c>
      <c r="CS133" s="6" t="str">
        <f>IF(OR(FE133=$FE$1,FE133=$FE$2,FE133=$FE$5,FE133=$FE$6),LHR4.9,"")</f>
        <v/>
      </c>
      <c r="CT133" s="6" t="str">
        <f>IF(OR(FM133=$FM$1,FM133=$FM$3,EZ133&gt;0),LHR4.10,"")</f>
        <v/>
      </c>
      <c r="CU133" s="6" t="str">
        <f>IF(OR(GF133=$GF$2,GF133=$GF$6),LHR4.11,"")</f>
        <v/>
      </c>
      <c r="CV133" s="6" t="str">
        <f>IF(OR(EO133=$EO$1,EO133=$EO$3),LHR4.12,"")</f>
        <v/>
      </c>
      <c r="CW133" s="40">
        <f>IF(OR(EY133=$EY$1,EY133=$EY$7,EZ133&gt;0,FF133=$FF$1,FF133=$FF$2,FF133=$FF$5,FF133=$FF$6,FG133=$FG$1,FG133=$FG$2,FG133=$FG$5,FG133=$FG$6),LHR5.1,"")</f>
        <v>0.25</v>
      </c>
      <c r="CX133" s="6" t="str">
        <f>IF(AND(FZ133&gt;0,OR(EY133=$EY$1,EY133=$EY$4,EY133=$EY$5,EY133=$EY$6,EY133=$EY$7)),LHR5.2,"")</f>
        <v/>
      </c>
      <c r="CY133" s="6" t="str">
        <f>IF(OR(EZ133&gt;0,FC133=$FC$1,FC133=$FC$4),LHR5.3,"")</f>
        <v/>
      </c>
      <c r="CZ133" s="6" t="str">
        <f>IF(OR(GE133=$GE$1,GE133=$GE$3,GE133=$GE$4,GE133=$GE$6),LHR5.4,"")</f>
        <v/>
      </c>
      <c r="DA133" s="6" t="str">
        <f>IF(OR(EZ133&gt;0,FF133=$FF$2,FF133=$FF$6,FE133=$FE$2,FE133=$FE$6,FI133=$FI$2,FI133=$FI$6,FG133=$FG$2,FG133=$FG$6),LHR5.5,"")</f>
        <v/>
      </c>
      <c r="DB133" s="6" t="str">
        <f>IF(OR(FG133=$FG$2,FG133=$FG$6),LHR5.6,"")</f>
        <v/>
      </c>
      <c r="DC133" s="6" t="str">
        <f>IF(OR(FI133=$FI$1,FI133=$FI$2,FI133=$FI$5,FI133=$FI$6,FY133&gt;0),LHR5.7,"")</f>
        <v/>
      </c>
      <c r="DD133" s="6" t="str">
        <f>IF(OR(GC133=$GC$1,GC133=$GC$2),LHR5.8,"")</f>
        <v/>
      </c>
      <c r="DE133" s="38">
        <f>IF(OR(GF133="",GF133=$GF$3,GF133=$GF$4,GF133=$GF$7,GF133=$GF$8),LHR5.9,"")</f>
        <v>0.05</v>
      </c>
      <c r="DF133" s="7" t="str">
        <f>IF(E133&lt;2009,"N/A",IF(COUNTIF(BW133:DE133,"&lt;1")=35,"5",IF(COUNTIF(BW133:CV133,"&lt;1")=26,"4",IF(COUNTIF(BW133:CJ133,"&lt;1")=14,"3",IF(COUNTIF(BW133:BZ133,"&lt;1")=4,"2","1")))))</f>
        <v>2</v>
      </c>
      <c r="DG133" s="129">
        <f>IF(DF133="N/A","N/A",IF(DF133="1",SUM(BW133:BZ133)+1,IF(DF133="2",SUM(CA133:CJ133)+2,IF(DF133="3",SUM(CK133:CV133)+3,IF(DF133="4",SUM(CW133:DE133)+4,5)))))</f>
        <v>2.6</v>
      </c>
      <c r="DH133" s="41">
        <f>IF(OR(EY133=$EY$1,EY133=$EY$8,EZ133&gt;0,FF133=$FF$1,FF133=$FF$2,FF133=$FF$7,FF133=$FF$8,FG133=$FG$1,FG133=$FG$2,FG133=$FG$7,FG133=$FG$8),ES2.1,"")</f>
        <v>0.4</v>
      </c>
      <c r="DI133" s="6">
        <f>IF(OR(FB133=$FB$1,FB133=$FB$2,FB133=$FB$7,FB133=$FB$8,EZ133&gt;0),ES2.2,"")</f>
        <v>0.1</v>
      </c>
      <c r="DJ133" s="6">
        <f>IF(OR(EY133=$EY$1,EY133=$EY$8,EZ133&gt;0,FF133=$FF$1,FF133=$FF$2,FF133=$FF$7,FF133=$FF$8,FG133=$FG$1,FG133=$FG$2,FG133=$FG$7,FG133=$FG$8),ES2.3,"")</f>
        <v>0.25</v>
      </c>
      <c r="DK133" s="6">
        <f>IF(OR(EY133=$EY$1,EY133=$EY$8,EZ133&gt;0,FF133=$FF$1,FF133=$FF$2,FF133=$FF$7,FF133=$FF$8,FG133=$FG$1,FG133=$FG$2,FG133=$FG$7,FG133=$FG$8),ES2.4,"")</f>
        <v>0.25</v>
      </c>
      <c r="DL133" s="40">
        <f>IF(OR(FB133=$FB$1,FB133=$FB$7,EZ133&gt;0),ES3.1,"")</f>
        <v>0.1</v>
      </c>
      <c r="DM133" s="6">
        <f>IF(OR(FB133=$FB$1,FB133=$FB$2,FB133=$FB$7,FB133=$FB$8,EZ133&gt;0),ES3.2,"")</f>
        <v>0.15</v>
      </c>
      <c r="DN133" s="6" t="str">
        <f>IF(OR(EZ133&gt;0,FF133=$FF$1,FF133=$FF$2,FF133=$FF$7,FF133=$FF$8,GA133=$GA$1,GA133=$GA$2,GA133=$GA$5,GA133=$GA$6),ES3.3,"")</f>
        <v/>
      </c>
      <c r="DO133" s="6">
        <f>IF(OR(EZ133&gt;0,FG133=$FG$1,FG133=$FG$2,FG133=$FG$7,FG133=$FG$8,GB133=$GB$1,GB133=$GB$2,GB133=$GB$5,GB133=$GB$6),ES3.4,"")</f>
        <v>0.05</v>
      </c>
      <c r="DP133" s="6">
        <f>IF(OR(EY133=$EY$1,EY133=$EY$8,EZ133&gt;0),ES3.5,"")</f>
        <v>0.25</v>
      </c>
      <c r="DQ133" s="6" t="str">
        <f>IF(OR(EZ133&gt;0,FC133=$FC$1,FC133=$FC$5),ES3.6,"")</f>
        <v/>
      </c>
      <c r="DR133" s="6" t="str">
        <f>IF(OR(GD133=$GD$1,GD133=$GD$4,EZ133&gt;0),ES3.7,"")</f>
        <v/>
      </c>
      <c r="DS133" s="6" t="str">
        <f>IF(OR(EZ133&gt;0,FF133=$FF$2,FF133=$FF$8,FE133=$FE$2,FE133=$FE$8,FI133=$FI$2,FI133=$FI$8,FG133=$FG$2,FG133=$FG$8),ES3.8,"")</f>
        <v/>
      </c>
      <c r="DT133" s="6" t="str">
        <f>IF(OR(EZ133&gt;0),ES3.9,"")</f>
        <v/>
      </c>
      <c r="DU133" s="40">
        <f>IF(OR(FB133=$FB$1,FB133=$FB$7,EZ133&gt;0),ES4.1,"")</f>
        <v>0.2</v>
      </c>
      <c r="DV133" s="6" t="str">
        <f>IF(OR(EZ133&gt;0,GA133=$GA$2,GA133=$GA$6),ES4.2,"")</f>
        <v/>
      </c>
      <c r="DW133" s="6" t="str">
        <f>IF(OR(EZ133&gt;0,GB133=$GB$2,GB133=$GB$6),ES4.3,"")</f>
        <v/>
      </c>
      <c r="DX133" s="6" t="str">
        <f>IF(OR(GE133=$GE$1,GE133=$GE$2,GE133=$GE$7,GE133=$GE$8),ES4.4,"")</f>
        <v/>
      </c>
      <c r="DY133" s="6" t="str">
        <f>IF(OR(EZ133&gt;0,FF133=$FF$2,FF133=$FF$8,FE133=$FE$2,FE133=$FE$8,FI133=$FI$2,FI133=$FI$8,FG133=$FG$2,FG133=$FG$8),ES4.5,"")</f>
        <v/>
      </c>
      <c r="DZ133" s="6">
        <f>IF(OR(EZ133&gt;0,FG133=$FG$1,FG133=$FG$2,FG133=$FG$7,FG133=$FG$8),ES4.6,"")</f>
        <v>0.1</v>
      </c>
      <c r="EA133" s="6" t="str">
        <f>IF(OR(FE133=$FE$1,FE133=$FE$2,FE133=$FE$7,FE133=$FE$8),ES4.7,"")</f>
        <v/>
      </c>
      <c r="EB133" s="6" t="str">
        <f>IF(OR(FM133=$FM$1,FM133=$FM$4,EZ133&gt;0),ES4.8,"")</f>
        <v/>
      </c>
      <c r="EC133" s="6" t="str">
        <f>IF(OR(GF133=$GF$2,GF133=$GF$8),ES4.9,"")</f>
        <v/>
      </c>
      <c r="ED133" s="6" t="str">
        <f>IF(OR(EO133=$EO$1,EO133=$EO$3),ES4.10,"")</f>
        <v/>
      </c>
      <c r="EE133" s="40" t="str">
        <f>IF(OR(AND(FZ133&gt;0,EY133=$EY$1), AND(FZ133&gt;0,EY133=$EY$8)),ES5.1,"")</f>
        <v/>
      </c>
      <c r="EF133" s="6" t="str">
        <f>IF(OR(GE133=$GE$1,GE133=$GE$3,GE133=$GE$7,GE133=$GE$9),ES5.2,"")</f>
        <v/>
      </c>
      <c r="EG133" s="6" t="str">
        <f>IF(OR(EZ133&gt;0,FF133=$FF$2,FF133=$FF$8,FE133=$FE$2,FE133=$FE$8,FI133=$FI$2,FI133=$FI$8,FG133=$FG$2,FG133=$FG$8),ES5.3,"")</f>
        <v/>
      </c>
      <c r="EH133" s="6" t="str">
        <f>IF(OR(FG133=$FG$2,FG133=$FG$8),ES5.4,"")</f>
        <v/>
      </c>
      <c r="EI133" s="6" t="str">
        <f>IF(OR(FI133=$FI$1,FI133=$FI$2,FI133=$FI$7,FI133=$FI$8,FY133&gt;0),ES5.5,"")</f>
        <v/>
      </c>
      <c r="EJ133" s="6" t="str">
        <f>IF(OR(GC133=$GC$1,GC133=$GC$3),ES5.6,"")</f>
        <v/>
      </c>
      <c r="EK133" s="38">
        <f>IF(OR(GF133="",GF133=$GF$3,GF133=$GF$4,GF133=$GF$5,GF133=$GF$6),ES5.7,"")</f>
        <v>0.1</v>
      </c>
      <c r="EL133" s="104" t="str">
        <f>IF(E133&lt;2010,"N/A",IF(COUNTIF(DH133:EK133,"&lt;1")=30,"5",IF(COUNTIF(DH133:ED133,"&lt;1")=23,"4",IF(COUNTIF(DH133:DT133,"&lt;1")=13,"3",IF(COUNTIF(DH133:DK133,"&lt;1")=4,"2","1")))))</f>
        <v>2</v>
      </c>
      <c r="EM133" s="129">
        <f>IF(EL133="N/A","N/A",IF(EL133="1",SUM(DH133:DK133)+1,IF(EL133="2",SUM(DL133:DT133)+2,IF(EL133="3",SUM(DU133:ED133)+3,IF(EL133="4",SUM(EE133:EK133)+4,5)))))</f>
        <v>2.5499999999999998</v>
      </c>
      <c r="EN133" s="1"/>
      <c r="EO133" s="43"/>
      <c r="EP133" s="1"/>
      <c r="EQ133" s="1"/>
      <c r="ER133" s="43"/>
      <c r="ES133" s="1" t="s">
        <v>3</v>
      </c>
      <c r="ET133" s="1"/>
      <c r="EV133" s="44"/>
      <c r="EW133" s="42" t="s">
        <v>24</v>
      </c>
      <c r="EY133" s="42" t="s">
        <v>5</v>
      </c>
      <c r="FB133" s="42" t="s">
        <v>6</v>
      </c>
      <c r="FC133" s="44"/>
      <c r="FE133" s="1"/>
      <c r="FG133" s="42" t="s">
        <v>8</v>
      </c>
      <c r="FI133" s="44"/>
      <c r="FJ133" s="42" t="s">
        <v>19</v>
      </c>
      <c r="FK133" s="1"/>
      <c r="FL133" s="1"/>
      <c r="FM133" s="1"/>
      <c r="FN133" s="1"/>
      <c r="FO133" s="1"/>
      <c r="FT133" s="1"/>
      <c r="FU133" s="1"/>
      <c r="FX133" s="44"/>
      <c r="FY133" s="1"/>
      <c r="FZ133" s="44"/>
      <c r="GA133" s="43"/>
      <c r="GB133" s="1"/>
      <c r="GC133" s="44"/>
      <c r="GF133" s="45"/>
      <c r="GG133" s="74"/>
      <c r="GH133" s="42">
        <f>COUNTIF(EO133:GF133,"*")</f>
        <v>6</v>
      </c>
    </row>
    <row r="134" spans="1:190" s="42" customFormat="1" x14ac:dyDescent="0.25">
      <c r="A134" s="42" t="e">
        <f>VLOOKUP(C134,Sheet1!$A$1:$B$65,2,)</f>
        <v>#N/A</v>
      </c>
      <c r="B134" s="46" t="s">
        <v>254</v>
      </c>
      <c r="C134" s="47" t="s">
        <v>255</v>
      </c>
      <c r="D134" s="47"/>
      <c r="E134" s="60">
        <v>2013</v>
      </c>
      <c r="F134" s="5">
        <f>IF(OR(ER134=$ER$1,ER134=$ER$2,ER134=$ER$3,ER134=$ER$6,ER134=$ER$7,ES134&gt;0,EW134&gt;0,EY134&gt;0,EU134&gt;0,EZ134&gt;0,FD134&gt;0,FF134&gt;0,FG134&gt;0,FI134&gt;0,FE134&gt;0),SM_2.1,"")</f>
        <v>0.2</v>
      </c>
      <c r="G134" s="5">
        <f>IF(OR(EO134=$EO$4,EQ134&gt;0,ER134=$ER$1, ER134=$ER$2,ER134=$ER$3,ER134=$ER$4,ES134&gt;0,EV134&gt;0,EZ134&gt;0,FD134&gt;0,FF134&gt;0,FG134&gt;0,FI134&gt;0,FE134&gt;0),SM_2.2,"")</f>
        <v>0.35</v>
      </c>
      <c r="H134" s="6">
        <f>IF(OR(EO134&gt;0,EP134&gt;0,EQ134&gt;0,ER134=$ER$1,ER134=$ER$2,ER134=$ER$3,ER134=$ER$4,ER134=$ER$6,ER134=$ER$7,ES134&gt;0,ET134&gt;0,EV134&gt;0,EZ134&gt;0,FD134&gt;0,FF134&gt;0,FG134&gt;0,FI134&gt;0,FE134&gt;0),SM_2.3,"")</f>
        <v>0.3</v>
      </c>
      <c r="I134" s="38">
        <f>IF(OR(ER134=$ER$1,ER134=$ER$2,ER134=$ER$3,ER134=$ER$6,ER134=$ER$7,ES134&gt;0,EW134=$EW$2,EW134=$EW$3,EW134=$EW$4,EY134&gt;0,EU134&gt;0,EZ134&gt;0,FD134&gt;0,FF134&gt;0,FG134&gt;0,FI134&gt;0,FE134&gt;0),SM_2.4,"")</f>
        <v>0.15</v>
      </c>
      <c r="J134" s="6" t="str">
        <f>IF(OR(ER134=$ER$3,EW134=$EW$2,EW134=$EW$3,EW134=$EW$4,EY134&gt;0,EU134&gt;0,EZ134&gt;0,FD134&gt;0,FF134&gt;0,FG134&gt;0,FI134&gt;0,FE134&gt;0),SM_3.1,"")</f>
        <v/>
      </c>
      <c r="K134" s="6" t="str">
        <f>IF(OR(EZ134&gt;0,FD134&gt;0,FF134&gt;0,FG134&gt;0,FI134&gt;0,FE134&gt;0),SM_3.2,"")</f>
        <v/>
      </c>
      <c r="L134" s="38" t="str">
        <f>IF(OR(ER134=$ER$1,ER134=$ER$3,ER134=$ER$6,ER134=$ER$7,EV134&gt;0,EW134=$EW$2,EW134=$EW$3,EW134=$EW$4,EY134&gt;0,EU134&gt;0,EZ134&gt;0,FD134&gt;0,FF134&gt;0,FG134&gt;0,FI134&gt;0,FE134&gt;0),SM_3.3,"")</f>
        <v/>
      </c>
      <c r="M134" s="6">
        <f>IF(OR(ES134&gt;0,EU134&gt;1),SM_4.1,"")</f>
        <v>0.2</v>
      </c>
      <c r="N134" s="6" t="str">
        <f>IF(OR(EZ134&gt;0,FD134=$FD$2,FF134=$FF$2,FF134=$FF$4,FF134=$FF$6,FF134=$FF$8,FG134&gt;0,FI134&gt;0,FE134&gt;0),SM_4.2,"")</f>
        <v/>
      </c>
      <c r="O134" s="6" t="str">
        <f>IF(OR(EZ134&gt;0,FD134=$FD$2,FE134=$FE$2,FE134=$FE$4,FE134=$FE$6,FE134=$FE$8,FF134=$FF$2,FF134=$FF$4,FF134=$FF$6,FF134=$FF$8,FG134=$FG$2,FG134=$FG$4,FG134=$FG$6,FG134=$FG$8,FI134=$FI$2,FI134=$FI$4,FI134=$FI$6,FI134=$FI$8),SM_4.3,"")</f>
        <v/>
      </c>
      <c r="P134" s="6" t="str">
        <f>IF(OR(FD134&gt;0,FI134&gt;0),SM_4.4,"")</f>
        <v/>
      </c>
      <c r="Q134" s="38" t="str">
        <f>IF(OR(FQ134=$FQ$2,FQ134=$FQ$1),SM_4.5,"")</f>
        <v/>
      </c>
      <c r="R134" s="6">
        <f>IF(OR(ET134&gt;0),SM_5.1,"")</f>
        <v>0.3</v>
      </c>
      <c r="S134" s="6" t="str">
        <f>IF(OR(FB134&gt;0),SM_5.2,"")</f>
        <v/>
      </c>
      <c r="T134" s="6" t="str">
        <f>IF(OR(FR134=$FR$1,FR134=$FR$2),SM_5.3,"")</f>
        <v/>
      </c>
      <c r="U134" s="38" t="str">
        <f>IF(OR(FY134&gt;0),SM_5.4,"")</f>
        <v/>
      </c>
      <c r="V134" s="94" t="str">
        <f>IF(COUNTIF(F134:U134,"&lt;1")=16,"5",IF(COUNTIF(F134:Q134,"&lt;1")=12,"4",IF(COUNTIF(F134:L134,"&lt;1")=7,"3",IF(COUNTIF(F134:I134,"&lt;1")=4,"2","1"))))</f>
        <v>2</v>
      </c>
      <c r="W134" s="129">
        <f>IF(V134="1",SUM(F134:I134)+1,IF(V134="2",SUM(J134:L134)+2,IF(V134="3",SUM(M134:Q134)+3,IF(V134="4",SUM(R134:U134)+4,5))))</f>
        <v>2</v>
      </c>
      <c r="X134" s="5">
        <f>IF(OR(EO134&gt;0,EP134&gt;0,EQ134&gt;0,ER134=$ER$1,ER134=$ER$2,ER134=$ER$3,ER134=$ER$4,ER134=$ER$6,ER134=$ER$7,ER134=$ER$8,ES134&gt;0,ET134&gt;0,EV134&gt;0,EZ134&gt;0,FD134&gt;0,FF134&gt;0,FG134&gt;0,FI134&gt;0,FE134&gt;0),SS_2.1,"")</f>
        <v>0.2</v>
      </c>
      <c r="Y134" s="5" t="str">
        <f>IF(OR(EO134=$EO$1,ER134=$ER$1,ER134=$ER$6,ER134=$ER$7,ER134=$ER$8,FJ134&gt;0),SS_2.2,"")</f>
        <v/>
      </c>
      <c r="Z134" s="38" t="str">
        <f>IF(OR(FJ134&gt;0,FO134&gt;0),SS_2.3,"")</f>
        <v/>
      </c>
      <c r="AA134" s="5" t="str">
        <f>IF(OR(FN134&gt;0,FJ134=$FJ$2,FJ134=$FJ$3),SS_3.1,"")</f>
        <v/>
      </c>
      <c r="AB134" s="6" t="str">
        <f>IF(OR(FK134&gt;0),SS_3.2,"")</f>
        <v/>
      </c>
      <c r="AC134" s="38">
        <f>IF(OR(ES134&gt;0,ER134=$ER$1,ER134=$ER$4,ER134=$ER$8,FL134&gt;0),SS_3.3,"")</f>
        <v>0.4</v>
      </c>
      <c r="AD134" s="6" t="str">
        <f>IF(AND(FK134&gt;0,FJ134=$FJ$2,FJ134=$FJ$3),SS_4.1,"")</f>
        <v/>
      </c>
      <c r="AE134" s="6" t="str">
        <f>IF(OR(FJ134=$FJ$2,FJ134=$FJ$3,EZ134&gt;0,FN134&gt;0),SS_4.2,"")</f>
        <v/>
      </c>
      <c r="AF134" s="6" t="str">
        <f>IF(OR(EU134&gt;0,EW134=$EW$2,EW134=$EW$3,EW134=$EW$4,EY134&gt;0,EZ134&gt;0),SS_4.3,"")</f>
        <v/>
      </c>
      <c r="AG134" s="6" t="str">
        <f>IF(OR(FJ134=$FJ$3,FQ134&gt;0,EZ134&gt;0),SS_4.4,"")</f>
        <v/>
      </c>
      <c r="AH134" s="6" t="str">
        <f>IF(OR(FE134&gt;0,FF134&gt;0,FG134&gt;0,FD134&gt;0,EZ134&gt;0,FI134&gt;0),SS_4.5,"")</f>
        <v/>
      </c>
      <c r="AI134" s="38" t="str">
        <f>IF(OR(EV134&gt;0,FZ134&gt;0,FH134&gt;0,FD134&gt;0,FI134&gt;0),SS_4.6,"")</f>
        <v/>
      </c>
      <c r="AJ134" s="5" t="str">
        <f>IF(OR(FK134=$FK$3,FZ134=$FZ$1),SS_5.1,"")</f>
        <v/>
      </c>
      <c r="AK134" s="6" t="str">
        <f>IF(OR(FZ134=$FZ$1,FZ134=$FZ$2,FZ134=$FZ$4,FZ134=$FZ$5,FZ134=$FZ$7),SS_5.2,"")</f>
        <v/>
      </c>
      <c r="AL134" s="6" t="str">
        <f>IF(OR(FZ134=$FZ$4,FY134&gt;0,ER134=$ER$8),SS_5.3,"")</f>
        <v/>
      </c>
      <c r="AM134" s="6" t="str">
        <f>IF(FP134&gt;0,SS_5.4,"")</f>
        <v/>
      </c>
      <c r="AN134" s="94" t="str">
        <f>IF(COUNTIF(X134:AM134,"&lt;1")=16,"5",IF(COUNTIF(X134:AI134,"&lt;1")=12,"4",IF(COUNTIF(X134:AC134,"&lt;1")=6,"3",IF(COUNTIF(X134:Z134,"&lt;1")=3,"2","1"))))</f>
        <v>1</v>
      </c>
      <c r="AO134" s="129">
        <f>IF(AN134="1",SUM(X134:Z134)+1,IF(AN134="2",SUM(AA134:AC134)+2,IF(AN134="3",SUM(AD134:AI134)+3,IF(AN134="4",SUM(AJ134:AM134)+4,5))))</f>
        <v>1.2</v>
      </c>
      <c r="AP134" s="5">
        <f>IF(OR(ES134&gt;0,ER134=$ER$1,EO134&gt;0,EP134&gt;0,EQ134&gt;0,EU134&gt;0,EV134&gt;0,FV134&gt;0,FD134&gt;0),CM2.1,"")</f>
        <v>0.25</v>
      </c>
      <c r="AQ134" s="6">
        <f>IF(OR(ES134&gt;0,ER134=$ER$1,ER134=$ER$5,ER134=$ER$3,ER134=$ER$8,ER134=$ER$9,FS134=$FS$3,FS134=$FS$4),CM2.2,"")</f>
        <v>0.25</v>
      </c>
      <c r="AR134" s="6">
        <f>IF(OR(ES134&gt;0,ER134&gt;0,FV134&gt;0),CM2.3,"")</f>
        <v>0.25</v>
      </c>
      <c r="AS134" s="38">
        <f>IF(OR(ES134&gt;0,ER134=$ER$1,ER134=$ER$3,ER134=$ER$8,ER134=$ER$9,FT134&gt;0),CM2.4,"")</f>
        <v>0.25</v>
      </c>
      <c r="AT134" s="6" t="str">
        <f>IF(OR(FS134&gt;0),CM3.1,"")</f>
        <v/>
      </c>
      <c r="AU134" s="6" t="str">
        <f>IF(ER134=$ER$9,CM3.2,"")</f>
        <v/>
      </c>
      <c r="AV134" s="6" t="str">
        <f>IF(OR(FS134=$FS$3,FS134=$FS$4),CM3.3,"")</f>
        <v/>
      </c>
      <c r="AW134" s="6" t="str">
        <f>IF(OR(FQ134=$FQ$1,FQ134=$FQ$4,FR134=$FR$1,FR134=$FR$4),CM3.4,"")</f>
        <v/>
      </c>
      <c r="AX134" s="38" t="str">
        <f>IF(OR(FZ134=$FZ$1,FZ134=$FZ$2,FT134=$FT$3,FT134=$FT$2),CM3.5,"")</f>
        <v/>
      </c>
      <c r="AY134" s="6" t="str">
        <f>IF(OR(FS134&gt;0),CM4.1,"")</f>
        <v/>
      </c>
      <c r="AZ134" s="6" t="str">
        <f>IF(OR(FV134=$FV$2),CM4.2,"")</f>
        <v/>
      </c>
      <c r="BA134" s="38" t="str">
        <f>IF(OR(FZ134&gt;0,FT134=$FT$3),CM4.3,"")</f>
        <v/>
      </c>
      <c r="BB134" s="6" t="str">
        <f>IF(OR(FT134=$FT$3,FV134=$FV$3),CM5.1,"")</f>
        <v/>
      </c>
      <c r="BC134" s="6" t="str">
        <f>IF(OR(AND(FX134&gt;0,FQ134=$FQ$4), AND(FX134&gt;0,FQ134=$FQ$1)),CM5.2,"")</f>
        <v/>
      </c>
      <c r="BD134" s="6" t="str">
        <f>IF(OR(FZ134&gt;0),CM5.3,"")</f>
        <v/>
      </c>
      <c r="BE134" s="38" t="str">
        <f>IF(FU134=$FU$2,CM5.4,"")</f>
        <v/>
      </c>
      <c r="BF134" s="94" t="str">
        <f>IF(COUNTIF(AP134:BE134,"&lt;1")=16,"5",IF(COUNTIF(AP134:BA134,"&lt;1")=12,"4",IF(COUNTIF(AP134:AX134,"&lt;1")=9,"3",IF(COUNTIF(AP134:AS134,"&lt;1")=4,"2","1"))))</f>
        <v>2</v>
      </c>
      <c r="BG134" s="129">
        <f>IF(BF134="1",SUM(AP134:AS134)+1,IF(BF134="2",SUM(AT134:AX134)+2,IF(BF134="3",SUM(AY134:BA134)+3,IF(BF134="4",SUM(BB134:BE134)+4,5))))</f>
        <v>2</v>
      </c>
      <c r="BH134" s="5">
        <f>IF(OR(ER134=$ER$1,ER134=$ER$6,ER134=$ER$7,ER134=$ER$9,ES134&gt;0,EX134&gt;0,FD134&gt;0,FZ134&gt;0,EW134&gt;0,EY134&gt;0,EZ134&gt;0,EV134&gt;0,EU134&gt;0,FE134&gt;0,FF134&gt;0,FG134&gt;0,FI134&gt;0),SRM2.1,"")</f>
        <v>0.4</v>
      </c>
      <c r="BI134" s="5" t="str">
        <f>IF(OR(FD134&gt;0,FZ134&gt;0,ER134=$ER$7,EW134&gt;0,EX134&gt;0,EY134&gt;0,EZ134&gt;0,FE134&gt;0,FF134&gt;0,FG134&gt;0,FI134&gt;0),SRM2.2,"")</f>
        <v/>
      </c>
      <c r="BJ134" s="6" t="str">
        <f>IF(OR(FX134&gt;0,FZ134&gt;0),SRM2.3,"")</f>
        <v/>
      </c>
      <c r="BK134" s="6" t="str">
        <f>IF(OR(FF134&gt;0,FD134&gt;0,FE134&gt;0,FZ134&gt;0,FG134&gt;0,FI134&gt;0),SRM2.4,"")</f>
        <v/>
      </c>
      <c r="BL134" s="39" t="str">
        <f>IF(OR(FD134&gt;0,FZ134&gt;0,ER134=$ER$7,FE134&gt;0,FF134&gt;0,FG134&gt;0,FI134&gt;0,FP134&gt;0),SRM3.1,"")</f>
        <v/>
      </c>
      <c r="BM134" s="6" t="str">
        <f>IF(OR(FD134&gt;0,FZ134&gt;0,ER134=$ER$7,EW134=$EW$2,EW134=$EW$3,EW134=$EW$4,EX134&gt;0,EY134&gt;0,EZ134&gt;0,FE134&gt;0,FF134&gt;0,FG134&gt;0,FI134&gt;0),SRM3.2,"")</f>
        <v/>
      </c>
      <c r="BN134" s="6" t="str">
        <f>IF(OR(FP134&gt;0,FZ134&gt;0),SRM3.3,"")</f>
        <v/>
      </c>
      <c r="BO134" s="40" t="str">
        <f>IF(OR(FZ134&gt;1),SRM4.1,"")</f>
        <v/>
      </c>
      <c r="BP134" s="6" t="str">
        <f>IF(OR(ER134=$ER$8,ER134=$ER$9,EV134&gt;0,FQ134&gt;0,FR134&gt;0),SRM4.2,"")</f>
        <v/>
      </c>
      <c r="BQ134" s="6" t="str">
        <f>IF(OR(FW134&gt;0),SRM4.3,"")</f>
        <v/>
      </c>
      <c r="BR134" s="40" t="str">
        <f>IF(OR(GD134&gt;0,GE134&gt;0),SRM5.1,"")</f>
        <v/>
      </c>
      <c r="BS134" s="6" t="str">
        <f>IF(OR(ER134=$ER$8,ER134=$ER$9,FZ134&gt;0),SRM5.2,"")</f>
        <v/>
      </c>
      <c r="BT134" s="6" t="str">
        <f>IF(OR(ER134=$ER$8,ER134=$ER$9,FY134&gt;0,FZ134&gt;0),SRM5.3,"")</f>
        <v/>
      </c>
      <c r="BU134" s="94" t="str">
        <f>IF(COUNTIF(BH134:BT134,"&lt;1")=13,"5",IF(COUNTIF(BH134:BQ134,"&lt;1")=10,"4",IF(COUNTIF(BH134:BN134,"&lt;1")=7,"3",IF(COUNTIF(BH134:BK134,"&lt;1")=4,"2","1"))))</f>
        <v>1</v>
      </c>
      <c r="BV134" s="129">
        <f>IF(BU134="1",SUM(BH134:BK134)+1,IF(BU134="2",SUM(BL134:BN134)+2,IF(BU134="3",SUM(BO134:BQ134)+3,IF(BU134="4",SUM(BR134:BT134)+4,5))))</f>
        <v>1.4</v>
      </c>
      <c r="BW134" s="41" t="str">
        <f>IF(OR(EY134=$EY$1,EY134=$EY$4,EY134=$EY$5,EY134=$EY$6,EY134=$EY$7,EZ134&gt;0,FF134=$FF$1,FF134=$FF$2,FF134=$FF$5,FF134=$FF$6,FG134=$FG$1,FG134=$FG$2,FG134=$FG$5,FG134=$FG$6),LHR2.1,"")</f>
        <v/>
      </c>
      <c r="BX134" s="6" t="str">
        <f>IF(OR(FB134=$FB$1,FB134=$FB$2,FB134=$FB$5,FB134=$FB$6,EZ134&gt;0),LHR2.2,"")</f>
        <v/>
      </c>
      <c r="BY134" s="6" t="str">
        <f>IF(OR(EY134=$EY$1,EY134=$EY$4,EY134=$EY$5,EY134=$EY$6,EY134=$EY$7,EZ134&gt;0,FF134=$FF$1,FF134=$FF$2,FF134=$FF$5,FF134=$FF$6,FG134=$FG$1,FG134=$FG$2,FG134=$FG$5,FG134=$FG$6),LHR2.3,"")</f>
        <v/>
      </c>
      <c r="BZ134" s="6" t="str">
        <f>IF(OR(EY134=$EY$1,EY134=$EY$4,EY134=$EY$5,EY134=$EY$6,EY134=$EY$7,EZ134&gt;0,FF134=$FF$1,FF134=$FF$2,FF134=$FF$5,FF134=$FF$6,FG134=$FG$1,FG134=$FG$2,FG134=$FG$5,FG134=$FG$6),LHR2.4,"")</f>
        <v/>
      </c>
      <c r="CA134" s="40" t="str">
        <f>IF(OR(EY134=$EY$1,EY134=$EY$5,EY134=$EY$6,EY134=$EY$7,EZ134&gt;0,FF134=$FF$1,FF134=$FF$2,FF134=$FF$5,FF134=$FF$6,FG134=$FG$1,FG134=$FG$2,FG134=$FG$5,FG134=$FG$6),LHR3.1,"")</f>
        <v/>
      </c>
      <c r="CB134" s="6" t="str">
        <f>IF(OR(FB134=$FB$1,FB134=$FB$5,EZ134&gt;0),LHR3.2,"")</f>
        <v/>
      </c>
      <c r="CC134" s="6" t="str">
        <f>IF(OR(FB134=$FB$1,FB134=$FB$2,FB134=$FB$5,FB134=$FB$6,EZ134&gt;0),LHR3.3,"")</f>
        <v/>
      </c>
      <c r="CD134" s="6" t="str">
        <f>IF(OR(EZ134&gt;0,GA134=$GA$1,FF134=$FF$5,FF134=$FF$6,FF134=$FF$1,FF134=$FF$2,GA134=$GA$2,GA134=$GA$3,GA134=$GA$4),LHR3.4,"")</f>
        <v/>
      </c>
      <c r="CE134" s="6" t="str">
        <f>IF(OR(EZ134&gt;0,GB134=$GB$1,FG134=$FG$5,FG134=$FG$6,FG134=$FG$1,FG134=$FG$2,GB134=$GB$2,GB134=$GB$3,GB134=$GB$4),LHR3.5,"")</f>
        <v/>
      </c>
      <c r="CF134" s="6" t="str">
        <f>IF(OR(EY134=$EY$1,EY134=$EY$4,EY134=$EY$5,EY134=$EY$6,EY134=$EY$7,EZ134&gt;0),LHR3.6,"")</f>
        <v/>
      </c>
      <c r="CG134" s="6" t="str">
        <f>IF(OR(EZ134&gt;0,FC134=$FC$1,FC134=$FC$2,FC134=$FC$3,FC134=$FC$4),LHR3.7,"")</f>
        <v/>
      </c>
      <c r="CH134" s="6" t="str">
        <f>IF(OR(GD134=$GD$1,GD134=$GD$3,EZ134&gt;0),LHR3.8,"")</f>
        <v/>
      </c>
      <c r="CI134" s="6" t="str">
        <f>IF(OR(EZ134&gt;0,FF134=$FF$2,FF134=$FF$6,FE134=$FE$2,FE134=$FE$6,FI134=$FI$2,FI134=$FI$6,FG134=$FG$2,FG134=$FG$6),LHR3.9,"")</f>
        <v/>
      </c>
      <c r="CJ134" s="6" t="str">
        <f>IF(OR(EZ134&gt;0,FA134&gt;0),LHR3.10,"")</f>
        <v/>
      </c>
      <c r="CK134" s="40" t="str">
        <f>IF(OR(EY134=$EY$1,EY134=$EY$6,EY134=$EY$7,EZ134&gt;0,FF134=$FF$1,FF134=$FF$2,FF134=$FF$5,FF134=$FF$6,FG134=$FG$1,FG134=$FG$2,FG134=$FG$5,FG134=$FG$6),LHR4.1,"")</f>
        <v/>
      </c>
      <c r="CL134" s="6" t="str">
        <f>IF(OR(FB134=$FB$1,FB134=$FB$5,EZ134&gt;0),LHR4.2,"")</f>
        <v/>
      </c>
      <c r="CM134" s="6" t="str">
        <f>IF(OR(EZ134&gt;0,GA134=$GA$2,GA134=$GA$4),LHR4.3,"")</f>
        <v/>
      </c>
      <c r="CN134" s="6" t="str">
        <f>IF(OR(EZ134&gt;0,GB134=$GB$2,GB134=$GB$4),LHR4.4,"")</f>
        <v/>
      </c>
      <c r="CO134" s="6" t="str">
        <f>IF(OR(EZ134&gt;0,FC134=$FC$1,FC134=$FC$3,FC134=$FC$4),LHR4.5,"")</f>
        <v/>
      </c>
      <c r="CP134" s="6" t="str">
        <f>IF(OR(GE134=$GE$1,GE134=$GE$2,GE134=$GE$4,GE134=$GE$5),LHR4.6,"")</f>
        <v/>
      </c>
      <c r="CQ134" s="6" t="str">
        <f>IF(OR(EZ134&gt;0,FF134=$FF$2,FF134=$FF$6,FE134=$FE$2,FE134=$FE$6,FI134=$FI$2,FI134=$FI$6,FG134=$FG$2,FG134=$FG$6),LHR4.7,"")</f>
        <v/>
      </c>
      <c r="CR134" s="6" t="str">
        <f>IF(OR(EZ134&gt;0,FG134=$FG$1,FG134=$FG$2,FG134=$FG$5,FG134=$FG$6),LHR4.8,"")</f>
        <v/>
      </c>
      <c r="CS134" s="6" t="str">
        <f>IF(OR(FE134=$FE$1,FE134=$FE$2,FE134=$FE$5,FE134=$FE$6),LHR4.9,"")</f>
        <v/>
      </c>
      <c r="CT134" s="6" t="str">
        <f>IF(OR(FM134=$FM$1,FM134=$FM$3,EZ134&gt;0),LHR4.10,"")</f>
        <v/>
      </c>
      <c r="CU134" s="6" t="str">
        <f>IF(OR(GF134=$GF$2,GF134=$GF$6),LHR4.11,"")</f>
        <v/>
      </c>
      <c r="CV134" s="6" t="str">
        <f>IF(OR(EO134=$EO$1,EO134=$EO$3),LHR4.12,"")</f>
        <v/>
      </c>
      <c r="CW134" s="40" t="str">
        <f>IF(OR(EY134=$EY$1,EY134=$EY$7,EZ134&gt;0,FF134=$FF$1,FF134=$FF$2,FF134=$FF$5,FF134=$FF$6,FG134=$FG$1,FG134=$FG$2,FG134=$FG$5,FG134=$FG$6),LHR5.1,"")</f>
        <v/>
      </c>
      <c r="CX134" s="6" t="str">
        <f>IF(AND(FZ134&gt;0,OR(EY134=$EY$1,EY134=$EY$4,EY134=$EY$5,EY134=$EY$6,EY134=$EY$7)),LHR5.2,"")</f>
        <v/>
      </c>
      <c r="CY134" s="6" t="str">
        <f>IF(OR(EZ134&gt;0,FC134=$FC$1,FC134=$FC$4),LHR5.3,"")</f>
        <v/>
      </c>
      <c r="CZ134" s="6" t="str">
        <f>IF(OR(GE134=$GE$1,GE134=$GE$3,GE134=$GE$4,GE134=$GE$6),LHR5.4,"")</f>
        <v/>
      </c>
      <c r="DA134" s="6" t="str">
        <f>IF(OR(EZ134&gt;0,FF134=$FF$2,FF134=$FF$6,FE134=$FE$2,FE134=$FE$6,FI134=$FI$2,FI134=$FI$6,FG134=$FG$2,FG134=$FG$6),LHR5.5,"")</f>
        <v/>
      </c>
      <c r="DB134" s="6" t="str">
        <f>IF(OR(FG134=$FG$2,FG134=$FG$6),LHR5.6,"")</f>
        <v/>
      </c>
      <c r="DC134" s="6" t="str">
        <f>IF(OR(FI134=$FI$1,FI134=$FI$2,FI134=$FI$5,FI134=$FI$6,FY134&gt;0),LHR5.7,"")</f>
        <v/>
      </c>
      <c r="DD134" s="6" t="str">
        <f>IF(OR(GC134=$GC$1,GC134=$GC$2),LHR5.8,"")</f>
        <v/>
      </c>
      <c r="DE134" s="38">
        <f>IF(OR(GF134="",GF134=$GF$3,GF134=$GF$4,GF134=$GF$7,GF134=$GF$8),LHR5.9,"")</f>
        <v>0.05</v>
      </c>
      <c r="DF134" s="7" t="str">
        <f>IF(E134&lt;2009,"N/A",IF(COUNTIF(BW134:DE134,"&lt;1")=35,"5",IF(COUNTIF(BW134:CV134,"&lt;1")=26,"4",IF(COUNTIF(BW134:CJ134,"&lt;1")=14,"3",IF(COUNTIF(BW134:BZ134,"&lt;1")=4,"2","1")))))</f>
        <v>1</v>
      </c>
      <c r="DG134" s="129">
        <f>IF(DF134="N/A","N/A",IF(DF134="1",SUM(BW134:BZ134)+1,IF(DF134="2",SUM(CA134:CJ134)+2,IF(DF134="3",SUM(CK134:CV134)+3,IF(DF134="4",SUM(CW134:DE134)+4,5)))))</f>
        <v>1</v>
      </c>
      <c r="DH134" s="41" t="str">
        <f>IF(OR(EY134=$EY$1,EY134=$EY$8,EZ134&gt;0,FF134=$FF$1,FF134=$FF$2,FF134=$FF$7,FF134=$FF$8,FG134=$FG$1,FG134=$FG$2,FG134=$FG$7,FG134=$FG$8),ES2.1,"")</f>
        <v/>
      </c>
      <c r="DI134" s="6" t="str">
        <f>IF(OR(FB134=$FB$1,FB134=$FB$2,FB134=$FB$7,FB134=$FB$8,EZ134&gt;0),ES2.2,"")</f>
        <v/>
      </c>
      <c r="DJ134" s="6" t="str">
        <f>IF(OR(EY134=$EY$1,EY134=$EY$8,EZ134&gt;0,FF134=$FF$1,FF134=$FF$2,FF134=$FF$7,FF134=$FF$8,FG134=$FG$1,FG134=$FG$2,FG134=$FG$7,FG134=$FG$8),ES2.3,"")</f>
        <v/>
      </c>
      <c r="DK134" s="6" t="str">
        <f>IF(OR(EY134=$EY$1,EY134=$EY$8,EZ134&gt;0,FF134=$FF$1,FF134=$FF$2,FF134=$FF$7,FF134=$FF$8,FG134=$FG$1,FG134=$FG$2,FG134=$FG$7,FG134=$FG$8),ES2.4,"")</f>
        <v/>
      </c>
      <c r="DL134" s="40" t="str">
        <f>IF(OR(FB134=$FB$1,FB134=$FB$7,EZ134&gt;0),ES3.1,"")</f>
        <v/>
      </c>
      <c r="DM134" s="6" t="str">
        <f>IF(OR(FB134=$FB$1,FB134=$FB$2,FB134=$FB$7,FB134=$FB$8,EZ134&gt;0),ES3.2,"")</f>
        <v/>
      </c>
      <c r="DN134" s="6" t="str">
        <f>IF(OR(EZ134&gt;0,FF134=$FF$1,FF134=$FF$2,FF134=$FF$7,FF134=$FF$8,GA134=$GA$1,GA134=$GA$2,GA134=$GA$5,GA134=$GA$6),ES3.3,"")</f>
        <v/>
      </c>
      <c r="DO134" s="6" t="str">
        <f>IF(OR(EZ134&gt;0,FG134=$FG$1,FG134=$FG$2,FG134=$FG$7,FG134=$FG$8,GB134=$GB$1,GB134=$GB$2,GB134=$GB$5,GB134=$GB$6),ES3.4,"")</f>
        <v/>
      </c>
      <c r="DP134" s="6" t="str">
        <f>IF(OR(EY134=$EY$1,EY134=$EY$8,EZ134&gt;0),ES3.5,"")</f>
        <v/>
      </c>
      <c r="DQ134" s="6" t="str">
        <f>IF(OR(EZ134&gt;0,FC134=$FC$1,FC134=$FC$5),ES3.6,"")</f>
        <v/>
      </c>
      <c r="DR134" s="6" t="str">
        <f>IF(OR(GD134=$GD$1,GD134=$GD$4,EZ134&gt;0),ES3.7,"")</f>
        <v/>
      </c>
      <c r="DS134" s="6" t="str">
        <f>IF(OR(EZ134&gt;0,FF134=$FF$2,FF134=$FF$8,FE134=$FE$2,FE134=$FE$8,FI134=$FI$2,FI134=$FI$8,FG134=$FG$2,FG134=$FG$8),ES3.8,"")</f>
        <v/>
      </c>
      <c r="DT134" s="6" t="str">
        <f>IF(OR(EZ134&gt;0),ES3.9,"")</f>
        <v/>
      </c>
      <c r="DU134" s="40" t="str">
        <f>IF(OR(FB134=$FB$1,FB134=$FB$7,EZ134&gt;0),ES4.1,"")</f>
        <v/>
      </c>
      <c r="DV134" s="6" t="str">
        <f>IF(OR(EZ134&gt;0,GA134=$GA$2,GA134=$GA$6),ES4.2,"")</f>
        <v/>
      </c>
      <c r="DW134" s="6" t="str">
        <f>IF(OR(EZ134&gt;0,GB134=$GB$2,GB134=$GB$6),ES4.3,"")</f>
        <v/>
      </c>
      <c r="DX134" s="6" t="str">
        <f>IF(OR(GE134=$GE$1,GE134=$GE$2,GE134=$GE$7,GE134=$GE$8),ES4.4,"")</f>
        <v/>
      </c>
      <c r="DY134" s="6" t="str">
        <f>IF(OR(EZ134&gt;0,FF134=$FF$2,FF134=$FF$8,FE134=$FE$2,FE134=$FE$8,FI134=$FI$2,FI134=$FI$8,FG134=$FG$2,FG134=$FG$8),ES4.5,"")</f>
        <v/>
      </c>
      <c r="DZ134" s="6" t="str">
        <f>IF(OR(EZ134&gt;0,FG134=$FG$1,FG134=$FG$2,FG134=$FG$7,FG134=$FG$8),ES4.6,"")</f>
        <v/>
      </c>
      <c r="EA134" s="6" t="str">
        <f>IF(OR(FE134=$FE$1,FE134=$FE$2,FE134=$FE$7,FE134=$FE$8),ES4.7,"")</f>
        <v/>
      </c>
      <c r="EB134" s="6" t="str">
        <f>IF(OR(FM134=$FM$1,FM134=$FM$4,EZ134&gt;0),ES4.8,"")</f>
        <v/>
      </c>
      <c r="EC134" s="6" t="str">
        <f>IF(OR(GF134=$GF$2,GF134=$GF$8),ES4.9,"")</f>
        <v/>
      </c>
      <c r="ED134" s="6" t="str">
        <f>IF(OR(EO134=$EO$1,EO134=$EO$3),ES4.10,"")</f>
        <v/>
      </c>
      <c r="EE134" s="40" t="str">
        <f>IF(OR(AND(FZ134&gt;0,EY134=$EY$1), AND(FZ134&gt;0,EY134=$EY$8)),ES5.1,"")</f>
        <v/>
      </c>
      <c r="EF134" s="6" t="str">
        <f>IF(OR(GE134=$GE$1,GE134=$GE$3,GE134=$GE$7,GE134=$GE$9),ES5.2,"")</f>
        <v/>
      </c>
      <c r="EG134" s="6" t="str">
        <f>IF(OR(EZ134&gt;0,FF134=$FF$2,FF134=$FF$8,FE134=$FE$2,FE134=$FE$8,FI134=$FI$2,FI134=$FI$8,FG134=$FG$2,FG134=$FG$8),ES5.3,"")</f>
        <v/>
      </c>
      <c r="EH134" s="6" t="str">
        <f>IF(OR(FG134=$FG$2,FG134=$FG$8),ES5.4,"")</f>
        <v/>
      </c>
      <c r="EI134" s="6" t="str">
        <f>IF(OR(FI134=$FI$1,FI134=$FI$2,FI134=$FI$7,FI134=$FI$8,FY134&gt;0),ES5.5,"")</f>
        <v/>
      </c>
      <c r="EJ134" s="6" t="str">
        <f>IF(OR(GC134=$GC$1,GC134=$GC$3),ES5.6,"")</f>
        <v/>
      </c>
      <c r="EK134" s="38">
        <f>IF(OR(GF134="",GF134=$GF$3,GF134=$GF$4,GF134=$GF$5,GF134=$GF$6),ES5.7,"")</f>
        <v>0.1</v>
      </c>
      <c r="EL134" s="104" t="str">
        <f>IF(E134&lt;2010,"N/A",IF(COUNTIF(DH134:EK134,"&lt;1")=30,"5",IF(COUNTIF(DH134:ED134,"&lt;1")=23,"4",IF(COUNTIF(DH134:DT134,"&lt;1")=13,"3",IF(COUNTIF(DH134:DK134,"&lt;1")=4,"2","1")))))</f>
        <v>1</v>
      </c>
      <c r="EM134" s="129">
        <f>IF(EL134="N/A","N/A",IF(EL134="1",SUM(DH134:DK134)+1,IF(EL134="2",SUM(DL134:DT134)+2,IF(EL134="3",SUM(DU134:ED134)+3,IF(EL134="4",SUM(EE134:EK134)+4,5)))))</f>
        <v>1</v>
      </c>
      <c r="EN134" s="1"/>
      <c r="EO134" s="43"/>
      <c r="EP134" s="1"/>
      <c r="EQ134" s="1"/>
      <c r="ER134" s="43"/>
      <c r="ES134" s="1" t="s">
        <v>13</v>
      </c>
      <c r="ET134" s="1" t="s">
        <v>1</v>
      </c>
      <c r="EV134" s="44"/>
      <c r="FC134" s="44"/>
      <c r="FE134" s="1"/>
      <c r="FI134" s="44"/>
      <c r="FK134" s="1"/>
      <c r="FL134" s="1"/>
      <c r="FM134" s="1"/>
      <c r="FN134" s="1"/>
      <c r="FO134" s="1"/>
      <c r="FT134" s="1"/>
      <c r="FU134" s="1"/>
      <c r="FX134" s="44"/>
      <c r="FY134" s="1"/>
      <c r="FZ134" s="44"/>
      <c r="GA134" s="43"/>
      <c r="GB134" s="1"/>
      <c r="GC134" s="44"/>
      <c r="GF134" s="45"/>
      <c r="GG134" s="74"/>
      <c r="GH134" s="42">
        <f>COUNTIF(EO134:GF134,"*")</f>
        <v>2</v>
      </c>
    </row>
    <row r="135" spans="1:190" s="42" customFormat="1" x14ac:dyDescent="0.25">
      <c r="A135" s="42" t="e">
        <f>VLOOKUP(C135,Sheet1!$A$1:$B$65,2,)</f>
        <v>#N/A</v>
      </c>
      <c r="B135" s="46" t="s">
        <v>429</v>
      </c>
      <c r="C135" s="47" t="s">
        <v>430</v>
      </c>
      <c r="D135" s="47"/>
      <c r="E135" s="60">
        <v>2013</v>
      </c>
      <c r="F135" s="5" t="str">
        <f>IF(OR(ER135=$ER$1,ER135=$ER$2,ER135=$ER$3,ER135=$ER$6,ER135=$ER$7,ES135&gt;0,EW135&gt;0,EY135&gt;0,EU135&gt;0,EZ135&gt;0,FD135&gt;0,FF135&gt;0,FG135&gt;0,FI135&gt;0,FE135&gt;0),SM_2.1,"")</f>
        <v/>
      </c>
      <c r="G135" s="5" t="str">
        <f>IF(OR(EO135=$EO$4,EQ135&gt;0,ER135=$ER$1, ER135=$ER$2,ER135=$ER$3,ER135=$ER$4,ES135&gt;0,EV135&gt;0,EZ135&gt;0,FD135&gt;0,FF135&gt;0,FG135&gt;0,FI135&gt;0,FE135&gt;0),SM_2.2,"")</f>
        <v/>
      </c>
      <c r="H135" s="6" t="str">
        <f>IF(OR(EO135&gt;0,EP135&gt;0,EQ135&gt;0,ER135=$ER$1,ER135=$ER$2,ER135=$ER$3,ER135=$ER$4,ER135=$ER$6,ER135=$ER$7,ES135&gt;0,ET135&gt;0,EV135&gt;0,EZ135&gt;0,FD135&gt;0,FF135&gt;0,FG135&gt;0,FI135&gt;0,FE135&gt;0),SM_2.3,"")</f>
        <v/>
      </c>
      <c r="I135" s="38" t="str">
        <f>IF(OR(ER135=$ER$1,ER135=$ER$2,ER135=$ER$3,ER135=$ER$6,ER135=$ER$7,ES135&gt;0,EW135=$EW$2,EW135=$EW$3,EW135=$EW$4,EY135&gt;0,EU135&gt;0,EZ135&gt;0,FD135&gt;0,FF135&gt;0,FG135&gt;0,FI135&gt;0,FE135&gt;0),SM_2.4,"")</f>
        <v/>
      </c>
      <c r="J135" s="6" t="str">
        <f>IF(OR(ER135=$ER$3,EW135=$EW$2,EW135=$EW$3,EW135=$EW$4,EY135&gt;0,EU135&gt;0,EZ135&gt;0,FD135&gt;0,FF135&gt;0,FG135&gt;0,FI135&gt;0,FE135&gt;0),SM_3.1,"")</f>
        <v/>
      </c>
      <c r="K135" s="6" t="str">
        <f>IF(OR(EZ135&gt;0,FD135&gt;0,FF135&gt;0,FG135&gt;0,FI135&gt;0,FE135&gt;0),SM_3.2,"")</f>
        <v/>
      </c>
      <c r="L135" s="38" t="str">
        <f>IF(OR(ER135=$ER$1,ER135=$ER$3,ER135=$ER$6,ER135=$ER$7,EV135&gt;0,EW135=$EW$2,EW135=$EW$3,EW135=$EW$4,EY135&gt;0,EU135&gt;0,EZ135&gt;0,FD135&gt;0,FF135&gt;0,FG135&gt;0,FI135&gt;0,FE135&gt;0),SM_3.3,"")</f>
        <v/>
      </c>
      <c r="M135" s="6" t="str">
        <f>IF(OR(ES135&gt;0,EU135&gt;1),SM_4.1,"")</f>
        <v/>
      </c>
      <c r="N135" s="6" t="str">
        <f>IF(OR(EZ135&gt;0,FD135=$FD$2,FF135=$FF$2,FF135=$FF$4,FF135=$FF$6,FF135=$FF$8,FG135&gt;0,FI135&gt;0,FE135&gt;0),SM_4.2,"")</f>
        <v/>
      </c>
      <c r="O135" s="6" t="str">
        <f>IF(OR(EZ135&gt;0,FD135=$FD$2,FE135=$FE$2,FE135=$FE$4,FE135=$FE$6,FE135=$FE$8,FF135=$FF$2,FF135=$FF$4,FF135=$FF$6,FF135=$FF$8,FG135=$FG$2,FG135=$FG$4,FG135=$FG$6,FG135=$FG$8,FI135=$FI$2,FI135=$FI$4,FI135=$FI$6,FI135=$FI$8),SM_4.3,"")</f>
        <v/>
      </c>
      <c r="P135" s="6" t="str">
        <f>IF(OR(FD135&gt;0,FI135&gt;0),SM_4.4,"")</f>
        <v/>
      </c>
      <c r="Q135" s="38" t="str">
        <f>IF(OR(FQ135=$FQ$2,FQ135=$FQ$1),SM_4.5,"")</f>
        <v/>
      </c>
      <c r="R135" s="6" t="str">
        <f>IF(OR(ET135&gt;0),SM_5.1,"")</f>
        <v/>
      </c>
      <c r="S135" s="6" t="str">
        <f>IF(OR(FB135&gt;0),SM_5.2,"")</f>
        <v/>
      </c>
      <c r="T135" s="6" t="str">
        <f>IF(OR(FR135=$FR$1,FR135=$FR$2),SM_5.3,"")</f>
        <v/>
      </c>
      <c r="U135" s="38" t="str">
        <f>IF(OR(FY135&gt;0),SM_5.4,"")</f>
        <v/>
      </c>
      <c r="V135" s="94" t="str">
        <f>IF(COUNTIF(F135:U135,"&lt;1")=16,"5",IF(COUNTIF(F135:Q135,"&lt;1")=12,"4",IF(COUNTIF(F135:L135,"&lt;1")=7,"3",IF(COUNTIF(F135:I135,"&lt;1")=4,"2","1"))))</f>
        <v>1</v>
      </c>
      <c r="W135" s="129">
        <f>IF(V135="1",SUM(F135:I135)+1,IF(V135="2",SUM(J135:L135)+2,IF(V135="3",SUM(M135:Q135)+3,IF(V135="4",SUM(R135:U135)+4,5))))</f>
        <v>1</v>
      </c>
      <c r="X135" s="5" t="str">
        <f>IF(OR(EO135&gt;0,EP135&gt;0,EQ135&gt;0,ER135=$ER$1,ER135=$ER$2,ER135=$ER$3,ER135=$ER$4,ER135=$ER$6,ER135=$ER$7,ER135=$ER$8,ES135&gt;0,ET135&gt;0,EV135&gt;0,EZ135&gt;0,FD135&gt;0,FF135&gt;0,FG135&gt;0,FI135&gt;0,FE135&gt;0),SS_2.1,"")</f>
        <v/>
      </c>
      <c r="Y135" s="5" t="str">
        <f>IF(OR(EO135=$EO$1,ER135=$ER$1,ER135=$ER$6,ER135=$ER$7,ER135=$ER$8,FJ135&gt;0),SS_2.2,"")</f>
        <v/>
      </c>
      <c r="Z135" s="38" t="str">
        <f>IF(OR(FJ135&gt;0,FO135&gt;0),SS_2.3,"")</f>
        <v/>
      </c>
      <c r="AA135" s="5" t="str">
        <f>IF(OR(FN135&gt;0,FJ135=$FJ$2,FJ135=$FJ$3),SS_3.1,"")</f>
        <v/>
      </c>
      <c r="AB135" s="6" t="str">
        <f>IF(OR(FK135&gt;0),SS_3.2,"")</f>
        <v/>
      </c>
      <c r="AC135" s="38" t="str">
        <f>IF(OR(ES135&gt;0,ER135=$ER$1,ER135=$ER$4,ER135=$ER$8,FL135&gt;0),SS_3.3,"")</f>
        <v/>
      </c>
      <c r="AD135" s="6" t="str">
        <f>IF(AND(FK135&gt;0,FJ135=$FJ$2,FJ135=$FJ$3),SS_4.1,"")</f>
        <v/>
      </c>
      <c r="AE135" s="6" t="str">
        <f>IF(OR(FJ135=$FJ$2,FJ135=$FJ$3,EZ135&gt;0,FN135&gt;0),SS_4.2,"")</f>
        <v/>
      </c>
      <c r="AF135" s="6" t="str">
        <f>IF(OR(EU135&gt;0,EW135=$EW$2,EW135=$EW$3,EW135=$EW$4,EY135&gt;0,EZ135&gt;0),SS_4.3,"")</f>
        <v/>
      </c>
      <c r="AG135" s="6" t="str">
        <f>IF(OR(FJ135=$FJ$3,FQ135&gt;0,EZ135&gt;0),SS_4.4,"")</f>
        <v/>
      </c>
      <c r="AH135" s="6" t="str">
        <f>IF(OR(FE135&gt;0,FF135&gt;0,FG135&gt;0,FD135&gt;0,EZ135&gt;0,FI135&gt;0),SS_4.5,"")</f>
        <v/>
      </c>
      <c r="AI135" s="38" t="str">
        <f>IF(OR(EV135&gt;0,FZ135&gt;0,FH135&gt;0,FD135&gt;0,FI135&gt;0),SS_4.6,"")</f>
        <v/>
      </c>
      <c r="AJ135" s="5" t="str">
        <f>IF(OR(FK135=$FK$3,FZ135=$FZ$1),SS_5.1,"")</f>
        <v/>
      </c>
      <c r="AK135" s="6" t="str">
        <f>IF(OR(FZ135=$FZ$1,FZ135=$FZ$2,FZ135=$FZ$4,FZ135=$FZ$5,FZ135=$FZ$7),SS_5.2,"")</f>
        <v/>
      </c>
      <c r="AL135" s="6" t="str">
        <f>IF(OR(FZ135=$FZ$4,FY135&gt;0,ER135=$ER$8),SS_5.3,"")</f>
        <v/>
      </c>
      <c r="AM135" s="6" t="str">
        <f>IF(FP135&gt;0,SS_5.4,"")</f>
        <v/>
      </c>
      <c r="AN135" s="94" t="str">
        <f>IF(COUNTIF(X135:AM135,"&lt;1")=16,"5",IF(COUNTIF(X135:AI135,"&lt;1")=12,"4",IF(COUNTIF(X135:AC135,"&lt;1")=6,"3",IF(COUNTIF(X135:Z135,"&lt;1")=3,"2","1"))))</f>
        <v>1</v>
      </c>
      <c r="AO135" s="129">
        <f>IF(AN135="1",SUM(X135:Z135)+1,IF(AN135="2",SUM(AA135:AC135)+2,IF(AN135="3",SUM(AD135:AI135)+3,IF(AN135="4",SUM(AJ135:AM135)+4,5))))</f>
        <v>1</v>
      </c>
      <c r="AP135" s="5" t="str">
        <f>IF(OR(ES135&gt;0,ER135=$ER$1,EO135&gt;0,EP135&gt;0,EQ135&gt;0,EU135&gt;0,EV135&gt;0,FV135&gt;0,FD135&gt;0),CM2.1,"")</f>
        <v/>
      </c>
      <c r="AQ135" s="6" t="str">
        <f>IF(OR(ES135&gt;0,ER135=$ER$1,ER135=$ER$5,ER135=$ER$3,ER135=$ER$8,ER135=$ER$9,FS135=$FS$3,FS135=$FS$4),CM2.2,"")</f>
        <v/>
      </c>
      <c r="AR135" s="6" t="str">
        <f>IF(OR(ES135&gt;0,ER135&gt;0,FV135&gt;0),CM2.3,"")</f>
        <v/>
      </c>
      <c r="AS135" s="38" t="str">
        <f>IF(OR(ES135&gt;0,ER135=$ER$1,ER135=$ER$3,ER135=$ER$8,ER135=$ER$9,FT135&gt;0),CM2.4,"")</f>
        <v/>
      </c>
      <c r="AT135" s="6" t="str">
        <f>IF(OR(FS135&gt;0),CM3.1,"")</f>
        <v/>
      </c>
      <c r="AU135" s="6" t="str">
        <f>IF(ER135=$ER$9,CM3.2,"")</f>
        <v/>
      </c>
      <c r="AV135" s="6" t="str">
        <f>IF(OR(FS135=$FS$3,FS135=$FS$4),CM3.3,"")</f>
        <v/>
      </c>
      <c r="AW135" s="6" t="str">
        <f>IF(OR(FQ135=$FQ$1,FQ135=$FQ$4,FR135=$FR$1,FR135=$FR$4),CM3.4,"")</f>
        <v/>
      </c>
      <c r="AX135" s="38" t="str">
        <f>IF(OR(FZ135=$FZ$1,FZ135=$FZ$2,FT135=$FT$3,FT135=$FT$2),CM3.5,"")</f>
        <v/>
      </c>
      <c r="AY135" s="6" t="str">
        <f>IF(OR(FS135&gt;0),CM4.1,"")</f>
        <v/>
      </c>
      <c r="AZ135" s="6" t="str">
        <f>IF(OR(FV135=$FV$2),CM4.2,"")</f>
        <v/>
      </c>
      <c r="BA135" s="38" t="str">
        <f>IF(OR(FZ135&gt;0,FT135=$FT$3),CM4.3,"")</f>
        <v/>
      </c>
      <c r="BB135" s="6" t="str">
        <f>IF(OR(FT135=$FT$3,FV135=$FV$3),CM5.1,"")</f>
        <v/>
      </c>
      <c r="BC135" s="6" t="str">
        <f>IF(OR(AND(FX135&gt;0,FQ135=$FQ$4), AND(FX135&gt;0,FQ135=$FQ$1)),CM5.2,"")</f>
        <v/>
      </c>
      <c r="BD135" s="6" t="str">
        <f>IF(OR(FZ135&gt;0),CM5.3,"")</f>
        <v/>
      </c>
      <c r="BE135" s="38" t="str">
        <f>IF(FU135=$FU$2,CM5.4,"")</f>
        <v/>
      </c>
      <c r="BF135" s="94" t="str">
        <f>IF(COUNTIF(AP135:BE135,"&lt;1")=16,"5",IF(COUNTIF(AP135:BA135,"&lt;1")=12,"4",IF(COUNTIF(AP135:AX135,"&lt;1")=9,"3",IF(COUNTIF(AP135:AS135,"&lt;1")=4,"2","1"))))</f>
        <v>1</v>
      </c>
      <c r="BG135" s="129">
        <f>IF(BF135="1",SUM(AP135:AS135)+1,IF(BF135="2",SUM(AT135:AX135)+2,IF(BF135="3",SUM(AY135:BA135)+3,IF(BF135="4",SUM(BB135:BE135)+4,5))))</f>
        <v>1</v>
      </c>
      <c r="BH135" s="5" t="str">
        <f>IF(OR(ER135=$ER$1,ER135=$ER$6,ER135=$ER$7,ER135=$ER$9,ES135&gt;0,EX135&gt;0,FD135&gt;0,FZ135&gt;0,EW135&gt;0,EY135&gt;0,EZ135&gt;0,EV135&gt;0,EU135&gt;0,FE135&gt;0,FF135&gt;0,FG135&gt;0,FI135&gt;0),SRM2.1,"")</f>
        <v/>
      </c>
      <c r="BI135" s="5" t="str">
        <f>IF(OR(FD135&gt;0,FZ135&gt;0,ER135=$ER$7,EW135&gt;0,EX135&gt;0,EY135&gt;0,EZ135&gt;0,FE135&gt;0,FF135&gt;0,FG135&gt;0,FI135&gt;0),SRM2.2,"")</f>
        <v/>
      </c>
      <c r="BJ135" s="6" t="str">
        <f>IF(OR(FX135&gt;0,FZ135&gt;0),SRM2.3,"")</f>
        <v/>
      </c>
      <c r="BK135" s="6" t="str">
        <f>IF(OR(FF135&gt;0,FD135&gt;0,FE135&gt;0,FZ135&gt;0,FG135&gt;0,FI135&gt;0),SRM2.4,"")</f>
        <v/>
      </c>
      <c r="BL135" s="39" t="str">
        <f>IF(OR(FD135&gt;0,FZ135&gt;0,ER135=$ER$7,FE135&gt;0,FF135&gt;0,FG135&gt;0,FI135&gt;0,FP135&gt;0),SRM3.1,"")</f>
        <v/>
      </c>
      <c r="BM135" s="6" t="str">
        <f>IF(OR(FD135&gt;0,FZ135&gt;0,ER135=$ER$7,EW135=$EW$2,EW135=$EW$3,EW135=$EW$4,EX135&gt;0,EY135&gt;0,EZ135&gt;0,FE135&gt;0,FF135&gt;0,FG135&gt;0,FI135&gt;0),SRM3.2,"")</f>
        <v/>
      </c>
      <c r="BN135" s="6" t="str">
        <f>IF(OR(FP135&gt;0,FZ135&gt;0),SRM3.3,"")</f>
        <v/>
      </c>
      <c r="BO135" s="40" t="str">
        <f>IF(OR(FZ135&gt;1),SRM4.1,"")</f>
        <v/>
      </c>
      <c r="BP135" s="6" t="str">
        <f>IF(OR(ER135=$ER$8,ER135=$ER$9,EV135&gt;0,FQ135&gt;0,FR135&gt;0),SRM4.2,"")</f>
        <v/>
      </c>
      <c r="BQ135" s="6" t="str">
        <f>IF(OR(FW135&gt;0),SRM4.3,"")</f>
        <v/>
      </c>
      <c r="BR135" s="40" t="str">
        <f>IF(OR(GD135&gt;0,GE135&gt;0),SRM5.1,"")</f>
        <v/>
      </c>
      <c r="BS135" s="6" t="str">
        <f>IF(OR(ER135=$ER$8,ER135=$ER$9,FZ135&gt;0),SRM5.2,"")</f>
        <v/>
      </c>
      <c r="BT135" s="6" t="str">
        <f>IF(OR(ER135=$ER$8,ER135=$ER$9,FY135&gt;0,FZ135&gt;0),SRM5.3,"")</f>
        <v/>
      </c>
      <c r="BU135" s="94" t="str">
        <f>IF(COUNTIF(BH135:BT135,"&lt;1")=13,"5",IF(COUNTIF(BH135:BQ135,"&lt;1")=10,"4",IF(COUNTIF(BH135:BN135,"&lt;1")=7,"3",IF(COUNTIF(BH135:BK135,"&lt;1")=4,"2","1"))))</f>
        <v>1</v>
      </c>
      <c r="BV135" s="129">
        <f>IF(BU135="1",SUM(BH135:BK135)+1,IF(BU135="2",SUM(BL135:BN135)+2,IF(BU135="3",SUM(BO135:BQ135)+3,IF(BU135="4",SUM(BR135:BT135)+4,5))))</f>
        <v>1</v>
      </c>
      <c r="BW135" s="41" t="str">
        <f>IF(OR(EY135=$EY$1,EY135=$EY$4,EY135=$EY$5,EY135=$EY$6,EY135=$EY$7,EZ135&gt;0,FF135=$FF$1,FF135=$FF$2,FF135=$FF$5,FF135=$FF$6,FG135=$FG$1,FG135=$FG$2,FG135=$FG$5,FG135=$FG$6),LHR2.1,"")</f>
        <v/>
      </c>
      <c r="BX135" s="6" t="str">
        <f>IF(OR(FB135=$FB$1,FB135=$FB$2,FB135=$FB$5,FB135=$FB$6,EZ135&gt;0),LHR2.2,"")</f>
        <v/>
      </c>
      <c r="BY135" s="6" t="str">
        <f>IF(OR(EY135=$EY$1,EY135=$EY$4,EY135=$EY$5,EY135=$EY$6,EY135=$EY$7,EZ135&gt;0,FF135=$FF$1,FF135=$FF$2,FF135=$FF$5,FF135=$FF$6,FG135=$FG$1,FG135=$FG$2,FG135=$FG$5,FG135=$FG$6),LHR2.3,"")</f>
        <v/>
      </c>
      <c r="BZ135" s="6" t="str">
        <f>IF(OR(EY135=$EY$1,EY135=$EY$4,EY135=$EY$5,EY135=$EY$6,EY135=$EY$7,EZ135&gt;0,FF135=$FF$1,FF135=$FF$2,FF135=$FF$5,FF135=$FF$6,FG135=$FG$1,FG135=$FG$2,FG135=$FG$5,FG135=$FG$6),LHR2.4,"")</f>
        <v/>
      </c>
      <c r="CA135" s="40" t="str">
        <f>IF(OR(EY135=$EY$1,EY135=$EY$5,EY135=$EY$6,EY135=$EY$7,EZ135&gt;0,FF135=$FF$1,FF135=$FF$2,FF135=$FF$5,FF135=$FF$6,FG135=$FG$1,FG135=$FG$2,FG135=$FG$5,FG135=$FG$6),LHR3.1,"")</f>
        <v/>
      </c>
      <c r="CB135" s="6" t="str">
        <f>IF(OR(FB135=$FB$1,FB135=$FB$5,EZ135&gt;0),LHR3.2,"")</f>
        <v/>
      </c>
      <c r="CC135" s="6" t="str">
        <f>IF(OR(FB135=$FB$1,FB135=$FB$2,FB135=$FB$5,FB135=$FB$6,EZ135&gt;0),LHR3.3,"")</f>
        <v/>
      </c>
      <c r="CD135" s="6" t="str">
        <f>IF(OR(EZ135&gt;0,GA135=$GA$1,FF135=$FF$5,FF135=$FF$6,FF135=$FF$1,FF135=$FF$2,GA135=$GA$2,GA135=$GA$3,GA135=$GA$4),LHR3.4,"")</f>
        <v/>
      </c>
      <c r="CE135" s="6" t="str">
        <f>IF(OR(EZ135&gt;0,GB135=$GB$1,FG135=$FG$5,FG135=$FG$6,FG135=$FG$1,FG135=$FG$2,GB135=$GB$2,GB135=$GB$3,GB135=$GB$4),LHR3.5,"")</f>
        <v/>
      </c>
      <c r="CF135" s="6" t="str">
        <f>IF(OR(EY135=$EY$1,EY135=$EY$4,EY135=$EY$5,EY135=$EY$6,EY135=$EY$7,EZ135&gt;0),LHR3.6,"")</f>
        <v/>
      </c>
      <c r="CG135" s="6" t="str">
        <f>IF(OR(EZ135&gt;0,FC135=$FC$1,FC135=$FC$2,FC135=$FC$3,FC135=$FC$4),LHR3.7,"")</f>
        <v/>
      </c>
      <c r="CH135" s="6" t="str">
        <f>IF(OR(GD135=$GD$1,GD135=$GD$3,EZ135&gt;0),LHR3.8,"")</f>
        <v/>
      </c>
      <c r="CI135" s="6" t="str">
        <f>IF(OR(EZ135&gt;0,FF135=$FF$2,FF135=$FF$6,FE135=$FE$2,FE135=$FE$6,FI135=$FI$2,FI135=$FI$6,FG135=$FG$2,FG135=$FG$6),LHR3.9,"")</f>
        <v/>
      </c>
      <c r="CJ135" s="6" t="str">
        <f>IF(OR(EZ135&gt;0,FA135&gt;0),LHR3.10,"")</f>
        <v/>
      </c>
      <c r="CK135" s="40" t="str">
        <f>IF(OR(EY135=$EY$1,EY135=$EY$6,EY135=$EY$7,EZ135&gt;0,FF135=$FF$1,FF135=$FF$2,FF135=$FF$5,FF135=$FF$6,FG135=$FG$1,FG135=$FG$2,FG135=$FG$5,FG135=$FG$6),LHR4.1,"")</f>
        <v/>
      </c>
      <c r="CL135" s="6" t="str">
        <f>IF(OR(FB135=$FB$1,FB135=$FB$5,EZ135&gt;0),LHR4.2,"")</f>
        <v/>
      </c>
      <c r="CM135" s="6" t="str">
        <f>IF(OR(EZ135&gt;0,GA135=$GA$2,GA135=$GA$4),LHR4.3,"")</f>
        <v/>
      </c>
      <c r="CN135" s="6" t="str">
        <f>IF(OR(EZ135&gt;0,GB135=$GB$2,GB135=$GB$4),LHR4.4,"")</f>
        <v/>
      </c>
      <c r="CO135" s="6" t="str">
        <f>IF(OR(EZ135&gt;0,FC135=$FC$1,FC135=$FC$3,FC135=$FC$4),LHR4.5,"")</f>
        <v/>
      </c>
      <c r="CP135" s="6" t="str">
        <f>IF(OR(GE135=$GE$1,GE135=$GE$2,GE135=$GE$4,GE135=$GE$5),LHR4.6,"")</f>
        <v/>
      </c>
      <c r="CQ135" s="6" t="str">
        <f>IF(OR(EZ135&gt;0,FF135=$FF$2,FF135=$FF$6,FE135=$FE$2,FE135=$FE$6,FI135=$FI$2,FI135=$FI$6,FG135=$FG$2,FG135=$FG$6),LHR4.7,"")</f>
        <v/>
      </c>
      <c r="CR135" s="6" t="str">
        <f>IF(OR(EZ135&gt;0,FG135=$FG$1,FG135=$FG$2,FG135=$FG$5,FG135=$FG$6),LHR4.8,"")</f>
        <v/>
      </c>
      <c r="CS135" s="6" t="str">
        <f>IF(OR(FE135=$FE$1,FE135=$FE$2,FE135=$FE$5,FE135=$FE$6),LHR4.9,"")</f>
        <v/>
      </c>
      <c r="CT135" s="6" t="str">
        <f>IF(OR(FM135=$FM$1,FM135=$FM$3,EZ135&gt;0),LHR4.10,"")</f>
        <v/>
      </c>
      <c r="CU135" s="6" t="str">
        <f>IF(OR(GF135=$GF$2,GF135=$GF$6),LHR4.11,"")</f>
        <v/>
      </c>
      <c r="CV135" s="6" t="str">
        <f>IF(OR(EO135=$EO$1,EO135=$EO$3),LHR4.12,"")</f>
        <v/>
      </c>
      <c r="CW135" s="40" t="str">
        <f>IF(OR(EY135=$EY$1,EY135=$EY$7,EZ135&gt;0,FF135=$FF$1,FF135=$FF$2,FF135=$FF$5,FF135=$FF$6,FG135=$FG$1,FG135=$FG$2,FG135=$FG$5,FG135=$FG$6),LHR5.1,"")</f>
        <v/>
      </c>
      <c r="CX135" s="6" t="str">
        <f>IF(AND(FZ135&gt;0,OR(EY135=$EY$1,EY135=$EY$4,EY135=$EY$5,EY135=$EY$6,EY135=$EY$7)),LHR5.2,"")</f>
        <v/>
      </c>
      <c r="CY135" s="6" t="str">
        <f>IF(OR(EZ135&gt;0,FC135=$FC$1,FC135=$FC$4),LHR5.3,"")</f>
        <v/>
      </c>
      <c r="CZ135" s="6" t="str">
        <f>IF(OR(GE135=$GE$1,GE135=$GE$3,GE135=$GE$4,GE135=$GE$6),LHR5.4,"")</f>
        <v/>
      </c>
      <c r="DA135" s="6" t="str">
        <f>IF(OR(EZ135&gt;0,FF135=$FF$2,FF135=$FF$6,FE135=$FE$2,FE135=$FE$6,FI135=$FI$2,FI135=$FI$6,FG135=$FG$2,FG135=$FG$6),LHR5.5,"")</f>
        <v/>
      </c>
      <c r="DB135" s="6" t="str">
        <f>IF(OR(FG135=$FG$2,FG135=$FG$6),LHR5.6,"")</f>
        <v/>
      </c>
      <c r="DC135" s="6" t="str">
        <f>IF(OR(FI135=$FI$1,FI135=$FI$2,FI135=$FI$5,FI135=$FI$6,FY135&gt;0),LHR5.7,"")</f>
        <v/>
      </c>
      <c r="DD135" s="6" t="str">
        <f>IF(OR(GC135=$GC$1,GC135=$GC$2),LHR5.8,"")</f>
        <v/>
      </c>
      <c r="DE135" s="38">
        <f>IF(OR(GF135="",GF135=$GF$3,GF135=$GF$4,GF135=$GF$7,GF135=$GF$8),LHR5.9,"")</f>
        <v>0.05</v>
      </c>
      <c r="DF135" s="7" t="str">
        <f>IF(E135&lt;2009,"N/A",IF(COUNTIF(BW135:DE135,"&lt;1")=35,"5",IF(COUNTIF(BW135:CV135,"&lt;1")=26,"4",IF(COUNTIF(BW135:CJ135,"&lt;1")=14,"3",IF(COUNTIF(BW135:BZ135,"&lt;1")=4,"2","1")))))</f>
        <v>1</v>
      </c>
      <c r="DG135" s="129">
        <f>IF(DF135="N/A","N/A",IF(DF135="1",SUM(BW135:BZ135)+1,IF(DF135="2",SUM(CA135:CJ135)+2,IF(DF135="3",SUM(CK135:CV135)+3,IF(DF135="4",SUM(CW135:DE135)+4,5)))))</f>
        <v>1</v>
      </c>
      <c r="DH135" s="41" t="str">
        <f>IF(OR(EY135=$EY$1,EY135=$EY$8,EZ135&gt;0,FF135=$FF$1,FF135=$FF$2,FF135=$FF$7,FF135=$FF$8,FG135=$FG$1,FG135=$FG$2,FG135=$FG$7,FG135=$FG$8),ES2.1,"")</f>
        <v/>
      </c>
      <c r="DI135" s="6" t="str">
        <f>IF(OR(FB135=$FB$1,FB135=$FB$2,FB135=$FB$7,FB135=$FB$8,EZ135&gt;0),ES2.2,"")</f>
        <v/>
      </c>
      <c r="DJ135" s="6" t="str">
        <f>IF(OR(EY135=$EY$1,EY135=$EY$8,EZ135&gt;0,FF135=$FF$1,FF135=$FF$2,FF135=$FF$7,FF135=$FF$8,FG135=$FG$1,FG135=$FG$2,FG135=$FG$7,FG135=$FG$8),ES2.3,"")</f>
        <v/>
      </c>
      <c r="DK135" s="6" t="str">
        <f>IF(OR(EY135=$EY$1,EY135=$EY$8,EZ135&gt;0,FF135=$FF$1,FF135=$FF$2,FF135=$FF$7,FF135=$FF$8,FG135=$FG$1,FG135=$FG$2,FG135=$FG$7,FG135=$FG$8),ES2.4,"")</f>
        <v/>
      </c>
      <c r="DL135" s="40" t="str">
        <f>IF(OR(FB135=$FB$1,FB135=$FB$7,EZ135&gt;0),ES3.1,"")</f>
        <v/>
      </c>
      <c r="DM135" s="6" t="str">
        <f>IF(OR(FB135=$FB$1,FB135=$FB$2,FB135=$FB$7,FB135=$FB$8,EZ135&gt;0),ES3.2,"")</f>
        <v/>
      </c>
      <c r="DN135" s="6" t="str">
        <f>IF(OR(EZ135&gt;0,FF135=$FF$1,FF135=$FF$2,FF135=$FF$7,FF135=$FF$8,GA135=$GA$1,GA135=$GA$2,GA135=$GA$5,GA135=$GA$6),ES3.3,"")</f>
        <v/>
      </c>
      <c r="DO135" s="6" t="str">
        <f>IF(OR(EZ135&gt;0,FG135=$FG$1,FG135=$FG$2,FG135=$FG$7,FG135=$FG$8,GB135=$GB$1,GB135=$GB$2,GB135=$GB$5,GB135=$GB$6),ES3.4,"")</f>
        <v/>
      </c>
      <c r="DP135" s="6" t="str">
        <f>IF(OR(EY135=$EY$1,EY135=$EY$8,EZ135&gt;0),ES3.5,"")</f>
        <v/>
      </c>
      <c r="DQ135" s="6" t="str">
        <f>IF(OR(EZ135&gt;0,FC135=$FC$1,FC135=$FC$5),ES3.6,"")</f>
        <v/>
      </c>
      <c r="DR135" s="6" t="str">
        <f>IF(OR(GD135=$GD$1,GD135=$GD$4,EZ135&gt;0),ES3.7,"")</f>
        <v/>
      </c>
      <c r="DS135" s="6" t="str">
        <f>IF(OR(EZ135&gt;0,FF135=$FF$2,FF135=$FF$8,FE135=$FE$2,FE135=$FE$8,FI135=$FI$2,FI135=$FI$8,FG135=$FG$2,FG135=$FG$8),ES3.8,"")</f>
        <v/>
      </c>
      <c r="DT135" s="6" t="str">
        <f>IF(OR(EZ135&gt;0),ES3.9,"")</f>
        <v/>
      </c>
      <c r="DU135" s="40" t="str">
        <f>IF(OR(FB135=$FB$1,FB135=$FB$7,EZ135&gt;0),ES4.1,"")</f>
        <v/>
      </c>
      <c r="DV135" s="6" t="str">
        <f>IF(OR(EZ135&gt;0,GA135=$GA$2,GA135=$GA$6),ES4.2,"")</f>
        <v/>
      </c>
      <c r="DW135" s="6" t="str">
        <f>IF(OR(EZ135&gt;0,GB135=$GB$2,GB135=$GB$6),ES4.3,"")</f>
        <v/>
      </c>
      <c r="DX135" s="6" t="str">
        <f>IF(OR(GE135=$GE$1,GE135=$GE$2,GE135=$GE$7,GE135=$GE$8),ES4.4,"")</f>
        <v/>
      </c>
      <c r="DY135" s="6" t="str">
        <f>IF(OR(EZ135&gt;0,FF135=$FF$2,FF135=$FF$8,FE135=$FE$2,FE135=$FE$8,FI135=$FI$2,FI135=$FI$8,FG135=$FG$2,FG135=$FG$8),ES4.5,"")</f>
        <v/>
      </c>
      <c r="DZ135" s="6" t="str">
        <f>IF(OR(EZ135&gt;0,FG135=$FG$1,FG135=$FG$2,FG135=$FG$7,FG135=$FG$8),ES4.6,"")</f>
        <v/>
      </c>
      <c r="EA135" s="6" t="str">
        <f>IF(OR(FE135=$FE$1,FE135=$FE$2,FE135=$FE$7,FE135=$FE$8),ES4.7,"")</f>
        <v/>
      </c>
      <c r="EB135" s="6" t="str">
        <f>IF(OR(FM135=$FM$1,FM135=$FM$4,EZ135&gt;0),ES4.8,"")</f>
        <v/>
      </c>
      <c r="EC135" s="6" t="str">
        <f>IF(OR(GF135=$GF$2,GF135=$GF$8),ES4.9,"")</f>
        <v/>
      </c>
      <c r="ED135" s="6" t="str">
        <f>IF(OR(EO135=$EO$1,EO135=$EO$3),ES4.10,"")</f>
        <v/>
      </c>
      <c r="EE135" s="40" t="str">
        <f>IF(OR(AND(FZ135&gt;0,EY135=$EY$1), AND(FZ135&gt;0,EY135=$EY$8)),ES5.1,"")</f>
        <v/>
      </c>
      <c r="EF135" s="6" t="str">
        <f>IF(OR(GE135=$GE$1,GE135=$GE$3,GE135=$GE$7,GE135=$GE$9),ES5.2,"")</f>
        <v/>
      </c>
      <c r="EG135" s="6" t="str">
        <f>IF(OR(EZ135&gt;0,FF135=$FF$2,FF135=$FF$8,FE135=$FE$2,FE135=$FE$8,FI135=$FI$2,FI135=$FI$8,FG135=$FG$2,FG135=$FG$8),ES5.3,"")</f>
        <v/>
      </c>
      <c r="EH135" s="6" t="str">
        <f>IF(OR(FG135=$FG$2,FG135=$FG$8),ES5.4,"")</f>
        <v/>
      </c>
      <c r="EI135" s="6" t="str">
        <f>IF(OR(FI135=$FI$1,FI135=$FI$2,FI135=$FI$7,FI135=$FI$8,FY135&gt;0),ES5.5,"")</f>
        <v/>
      </c>
      <c r="EJ135" s="6" t="str">
        <f>IF(OR(GC135=$GC$1,GC135=$GC$3),ES5.6,"")</f>
        <v/>
      </c>
      <c r="EK135" s="38">
        <f>IF(OR(GF135="",GF135=$GF$3,GF135=$GF$4,GF135=$GF$5,GF135=$GF$6),ES5.7,"")</f>
        <v>0.1</v>
      </c>
      <c r="EL135" s="104" t="str">
        <f>IF(E135&lt;2010,"N/A",IF(COUNTIF(DH135:EK135,"&lt;1")=30,"5",IF(COUNTIF(DH135:ED135,"&lt;1")=23,"4",IF(COUNTIF(DH135:DT135,"&lt;1")=13,"3",IF(COUNTIF(DH135:DK135,"&lt;1")=4,"2","1")))))</f>
        <v>1</v>
      </c>
      <c r="EM135" s="129">
        <f>IF(EL135="N/A","N/A",IF(EL135="1",SUM(DH135:DK135)+1,IF(EL135="2",SUM(DL135:DT135)+2,IF(EL135="3",SUM(DU135:ED135)+3,IF(EL135="4",SUM(EE135:EK135)+4,5)))))</f>
        <v>1</v>
      </c>
      <c r="EN135" s="1"/>
      <c r="EO135" s="43"/>
      <c r="EP135" s="1"/>
      <c r="EQ135" s="1"/>
      <c r="ER135" s="43"/>
      <c r="ES135" s="1"/>
      <c r="ET135" s="1"/>
      <c r="EV135" s="44"/>
      <c r="FC135" s="44"/>
      <c r="FE135" s="1"/>
      <c r="FI135" s="44"/>
      <c r="FK135" s="1"/>
      <c r="FL135" s="1"/>
      <c r="FM135" s="1"/>
      <c r="FN135" s="1"/>
      <c r="FO135" s="1"/>
      <c r="FT135" s="1"/>
      <c r="FU135" s="1"/>
      <c r="FX135" s="44"/>
      <c r="FY135" s="1"/>
      <c r="FZ135" s="44"/>
      <c r="GA135" s="43"/>
      <c r="GB135" s="1"/>
      <c r="GC135" s="44"/>
      <c r="GF135" s="45"/>
      <c r="GG135" s="74" t="s">
        <v>162</v>
      </c>
      <c r="GH135" s="42">
        <f>COUNTIF(EO135:GF135,"*")</f>
        <v>0</v>
      </c>
    </row>
    <row r="136" spans="1:190" s="42" customFormat="1" x14ac:dyDescent="0.25">
      <c r="A136" s="42" t="e">
        <f>VLOOKUP(C136,Sheet1!$A$1:$B$65,2,)</f>
        <v>#N/A</v>
      </c>
      <c r="B136" s="46" t="s">
        <v>426</v>
      </c>
      <c r="C136" s="47" t="s">
        <v>427</v>
      </c>
      <c r="D136" s="47"/>
      <c r="E136" s="61">
        <v>2013</v>
      </c>
      <c r="F136" s="5">
        <f>IF(OR(ER136=$ER$1,ER136=$ER$2,ER136=$ER$3,ER136=$ER$6,ER136=$ER$7,ES136&gt;0,EW136&gt;0,EY136&gt;0,EU136&gt;0,EZ136&gt;0,FD136&gt;0,FF136&gt;0,FG136&gt;0,FI136&gt;0,FE136&gt;0),SM_2.1,"")</f>
        <v>0.2</v>
      </c>
      <c r="G136" s="5">
        <f>IF(OR(EO136=$EO$4,EQ136&gt;0,ER136=$ER$1, ER136=$ER$2,ER136=$ER$3,ER136=$ER$4,ES136&gt;0,EV136&gt;0,EZ136&gt;0,FD136&gt;0,FF136&gt;0,FG136&gt;0,FI136&gt;0,FE136&gt;0),SM_2.2,"")</f>
        <v>0.35</v>
      </c>
      <c r="H136" s="6">
        <f>IF(OR(EO136&gt;0,EP136&gt;0,EQ136&gt;0,ER136=$ER$1,ER136=$ER$2,ER136=$ER$3,ER136=$ER$4,ER136=$ER$6,ER136=$ER$7,ES136&gt;0,ET136&gt;0,EV136&gt;0,EZ136&gt;0,FD136&gt;0,FF136&gt;0,FG136&gt;0,FI136&gt;0,FE136&gt;0),SM_2.3,"")</f>
        <v>0.3</v>
      </c>
      <c r="I136" s="38">
        <f>IF(OR(ER136=$ER$1,ER136=$ER$2,ER136=$ER$3,ER136=$ER$6,ER136=$ER$7,ES136&gt;0,EW136=$EW$2,EW136=$EW$3,EW136=$EW$4,EY136&gt;0,EU136&gt;0,EZ136&gt;0,FD136&gt;0,FF136&gt;0,FG136&gt;0,FI136&gt;0,FE136&gt;0),SM_2.4,"")</f>
        <v>0.15</v>
      </c>
      <c r="J136" s="6">
        <f>IF(OR(ER136=$ER$3,EW136=$EW$2,EW136=$EW$3,EW136=$EW$4,EY136&gt;0,EU136&gt;0,EZ136&gt;0,FD136&gt;0,FF136&gt;0,FG136&gt;0,FI136&gt;0,FE136&gt;0),SM_3.1,"")</f>
        <v>0.3</v>
      </c>
      <c r="K136" s="6">
        <f>IF(OR(EZ136&gt;0,FD136&gt;0,FF136&gt;0,FG136&gt;0,FI136&gt;0,FE136&gt;0),SM_3.2,"")</f>
        <v>0.3</v>
      </c>
      <c r="L136" s="38">
        <f>IF(OR(ER136=$ER$1,ER136=$ER$3,ER136=$ER$6,ER136=$ER$7,EV136&gt;0,EW136=$EW$2,EW136=$EW$3,EW136=$EW$4,EY136&gt;0,EU136&gt;0,EZ136&gt;0,FD136&gt;0,FF136&gt;0,FG136&gt;0,FI136&gt;0,FE136&gt;0),SM_3.3,"")</f>
        <v>0.4</v>
      </c>
      <c r="M136" s="6">
        <f>IF(OR(ES136&gt;0,EU136&gt;1),SM_4.1,"")</f>
        <v>0.2</v>
      </c>
      <c r="N136" s="6">
        <f>IF(OR(EZ136&gt;0,FD136=$FD$2,FF136=$FF$2,FF136=$FF$4,FF136=$FF$6,FF136=$FF$8,FG136&gt;0,FI136&gt;0,FE136&gt;0),SM_4.2,"")</f>
        <v>0.2</v>
      </c>
      <c r="O136" s="6">
        <f>IF(OR(EZ136&gt;0,FD136=$FD$2,FE136=$FE$2,FE136=$FE$4,FE136=$FE$6,FE136=$FE$8,FF136=$FF$2,FF136=$FF$4,FF136=$FF$6,FF136=$FF$8,FG136=$FG$2,FG136=$FG$4,FG136=$FG$6,FG136=$FG$8,FI136=$FI$2,FI136=$FI$4,FI136=$FI$6,FI136=$FI$8),SM_4.3,"")</f>
        <v>0.2</v>
      </c>
      <c r="P136" s="6" t="str">
        <f>IF(OR(FD136&gt;0,FI136&gt;0),SM_4.4,"")</f>
        <v/>
      </c>
      <c r="Q136" s="38" t="str">
        <f>IF(OR(FQ136=$FQ$2,FQ136=$FQ$1),SM_4.5,"")</f>
        <v/>
      </c>
      <c r="R136" s="6">
        <f>IF(OR(ET136&gt;0),SM_5.1,"")</f>
        <v>0.3</v>
      </c>
      <c r="S136" s="6" t="str">
        <f>IF(OR(FB136&gt;0),SM_5.2,"")</f>
        <v/>
      </c>
      <c r="T136" s="6" t="str">
        <f>IF(OR(FR136=$FR$1,FR136=$FR$2),SM_5.3,"")</f>
        <v/>
      </c>
      <c r="U136" s="38" t="str">
        <f>IF(OR(FY136&gt;0),SM_5.4,"")</f>
        <v/>
      </c>
      <c r="V136" s="94" t="str">
        <f>IF(COUNTIF(F136:U136,"&lt;1")=16,"5",IF(COUNTIF(F136:Q136,"&lt;1")=12,"4",IF(COUNTIF(F136:L136,"&lt;1")=7,"3",IF(COUNTIF(F136:I136,"&lt;1")=4,"2","1"))))</f>
        <v>3</v>
      </c>
      <c r="W136" s="129">
        <f>IF(V136="1",SUM(F136:I136)+1,IF(V136="2",SUM(J136:L136)+2,IF(V136="3",SUM(M136:Q136)+3,IF(V136="4",SUM(R136:U136)+4,5))))</f>
        <v>3.6</v>
      </c>
      <c r="X136" s="5">
        <f>IF(OR(EO136&gt;0,EP136&gt;0,EQ136&gt;0,ER136=$ER$1,ER136=$ER$2,ER136=$ER$3,ER136=$ER$4,ER136=$ER$6,ER136=$ER$7,ER136=$ER$8,ES136&gt;0,ET136&gt;0,EV136&gt;0,EZ136&gt;0,FD136&gt;0,FF136&gt;0,FG136&gt;0,FI136&gt;0,FE136&gt;0),SS_2.1,"")</f>
        <v>0.2</v>
      </c>
      <c r="Y136" s="5">
        <f>IF(OR(EO136=$EO$1,ER136=$ER$1,ER136=$ER$6,ER136=$ER$7,ER136=$ER$8,FJ136&gt;0),SS_2.2,"")</f>
        <v>0.3</v>
      </c>
      <c r="Z136" s="38">
        <f>IF(OR(FJ136&gt;0,FO136&gt;0),SS_2.3,"")</f>
        <v>0.5</v>
      </c>
      <c r="AA136" s="5">
        <f>IF(OR(FN136&gt;0,FJ136=$FJ$2,FJ136=$FJ$3),SS_3.1,"")</f>
        <v>0.2</v>
      </c>
      <c r="AB136" s="6" t="str">
        <f>IF(OR(FK136&gt;0),SS_3.2,"")</f>
        <v/>
      </c>
      <c r="AC136" s="38">
        <f>IF(OR(ES136&gt;0,ER136=$ER$1,ER136=$ER$4,ER136=$ER$8,FL136&gt;0),SS_3.3,"")</f>
        <v>0.4</v>
      </c>
      <c r="AD136" s="6" t="str">
        <f>IF(AND(FK136&gt;0,FJ136=$FJ$2,FJ136=$FJ$3),SS_4.1,"")</f>
        <v/>
      </c>
      <c r="AE136" s="6">
        <f>IF(OR(FJ136=$FJ$2,FJ136=$FJ$3,EZ136&gt;0,FN136&gt;0),SS_4.2,"")</f>
        <v>0.2</v>
      </c>
      <c r="AF136" s="6">
        <f>IF(OR(EU136&gt;0,EW136=$EW$2,EW136=$EW$3,EW136=$EW$4,EY136&gt;0,EZ136&gt;0),SS_4.3,"")</f>
        <v>0.2</v>
      </c>
      <c r="AG136" s="6">
        <f>IF(OR(FJ136=$FJ$3,FQ136&gt;0,EZ136&gt;0),SS_4.4,"")</f>
        <v>0.1</v>
      </c>
      <c r="AH136" s="6">
        <f>IF(OR(FE136&gt;0,FF136&gt;0,FG136&gt;0,FD136&gt;0,EZ136&gt;0,FI136&gt;0),SS_4.5,"")</f>
        <v>0.2</v>
      </c>
      <c r="AI136" s="38">
        <f>IF(OR(EV136&gt;0,FZ136&gt;0,FH136&gt;0,FD136&gt;0,FI136&gt;0),SS_4.6,"")</f>
        <v>0.2</v>
      </c>
      <c r="AJ136" s="5">
        <f>IF(OR(FK136=$FK$3,FZ136=$FZ$1),SS_5.1,"")</f>
        <v>0.1</v>
      </c>
      <c r="AK136" s="6">
        <f>IF(OR(FZ136=$FZ$1,FZ136=$FZ$2,FZ136=$FZ$4,FZ136=$FZ$5,FZ136=$FZ$7),SS_5.2,"")</f>
        <v>0.35</v>
      </c>
      <c r="AL136" s="6" t="str">
        <f>IF(OR(FZ136=$FZ$4,FY136&gt;0,ER136=$ER$8),SS_5.3,"")</f>
        <v/>
      </c>
      <c r="AM136" s="6">
        <f>IF(FP136&gt;0,SS_5.4,"")</f>
        <v>0.35</v>
      </c>
      <c r="AN136" s="94" t="str">
        <f>IF(COUNTIF(X136:AM136,"&lt;1")=16,"5",IF(COUNTIF(X136:AI136,"&lt;1")=12,"4",IF(COUNTIF(X136:AC136,"&lt;1")=6,"3",IF(COUNTIF(X136:Z136,"&lt;1")=3,"2","1"))))</f>
        <v>2</v>
      </c>
      <c r="AO136" s="129">
        <f>IF(AN136="1",SUM(X136:Z136)+1,IF(AN136="2",SUM(AA136:AC136)+2,IF(AN136="3",SUM(AD136:AI136)+3,IF(AN136="4",SUM(AJ136:AM136)+4,5))))</f>
        <v>2.6</v>
      </c>
      <c r="AP136" s="5">
        <f>IF(OR(ES136&gt;0,ER136=$ER$1,EO136&gt;0,EP136&gt;0,EQ136&gt;0,EU136&gt;0,EV136&gt;0,FV136&gt;0,FD136&gt;0),CM2.1,"")</f>
        <v>0.25</v>
      </c>
      <c r="AQ136" s="6">
        <f>IF(OR(ES136&gt;0,ER136=$ER$1,ER136=$ER$5,ER136=$ER$3,ER136=$ER$8,ER136=$ER$9,FS136=$FS$3,FS136=$FS$4),CM2.2,"")</f>
        <v>0.25</v>
      </c>
      <c r="AR136" s="6">
        <f>IF(OR(ES136&gt;0,ER136&gt;0,FV136&gt;0),CM2.3,"")</f>
        <v>0.25</v>
      </c>
      <c r="AS136" s="38">
        <f>IF(OR(ES136&gt;0,ER136=$ER$1,ER136=$ER$3,ER136=$ER$8,ER136=$ER$9,FT136&gt;0),CM2.4,"")</f>
        <v>0.25</v>
      </c>
      <c r="AT136" s="6" t="str">
        <f>IF(OR(FS136&gt;0),CM3.1,"")</f>
        <v/>
      </c>
      <c r="AU136" s="6" t="str">
        <f>IF(ER136=$ER$9,CM3.2,"")</f>
        <v/>
      </c>
      <c r="AV136" s="6" t="str">
        <f>IF(OR(FS136=$FS$3,FS136=$FS$4),CM3.3,"")</f>
        <v/>
      </c>
      <c r="AW136" s="6" t="str">
        <f>IF(OR(FQ136=$FQ$1,FQ136=$FQ$4,FR136=$FR$1,FR136=$FR$4),CM3.4,"")</f>
        <v/>
      </c>
      <c r="AX136" s="38">
        <f>IF(OR(FZ136=$FZ$1,FZ136=$FZ$2,FT136=$FT$3,FT136=$FT$2),CM3.5,"")</f>
        <v>0.2</v>
      </c>
      <c r="AY136" s="6" t="str">
        <f>IF(OR(FS136&gt;0),CM4.1,"")</f>
        <v/>
      </c>
      <c r="AZ136" s="6" t="str">
        <f>IF(OR(FV136=$FV$2),CM4.2,"")</f>
        <v/>
      </c>
      <c r="BA136" s="38">
        <f>IF(OR(FZ136&gt;0,FT136=$FT$3),CM4.3,"")</f>
        <v>0.2</v>
      </c>
      <c r="BB136" s="6" t="str">
        <f>IF(OR(FT136=$FT$3,FV136=$FV$3),CM5.1,"")</f>
        <v/>
      </c>
      <c r="BC136" s="6" t="str">
        <f>IF(OR(AND(FX136&gt;0,FQ136=$FQ$4), AND(FX136&gt;0,FQ136=$FQ$1)),CM5.2,"")</f>
        <v/>
      </c>
      <c r="BD136" s="6">
        <f>IF(OR(FZ136&gt;0),CM5.3,"")</f>
        <v>0.25</v>
      </c>
      <c r="BE136" s="38" t="str">
        <f>IF(FU136=$FU$2,CM5.4,"")</f>
        <v/>
      </c>
      <c r="BF136" s="94" t="str">
        <f>IF(COUNTIF(AP136:BE136,"&lt;1")=16,"5",IF(COUNTIF(AP136:BA136,"&lt;1")=12,"4",IF(COUNTIF(AP136:AX136,"&lt;1")=9,"3",IF(COUNTIF(AP136:AS136,"&lt;1")=4,"2","1"))))</f>
        <v>2</v>
      </c>
      <c r="BG136" s="129">
        <f>IF(BF136="1",SUM(AP136:AS136)+1,IF(BF136="2",SUM(AT136:AX136)+2,IF(BF136="3",SUM(AY136:BA136)+3,IF(BF136="4",SUM(BB136:BE136)+4,5))))</f>
        <v>2.2000000000000002</v>
      </c>
      <c r="BH136" s="5">
        <f>IF(OR(ER136=$ER$1,ER136=$ER$6,ER136=$ER$7,ER136=$ER$9,ES136&gt;0,EX136&gt;0,FD136&gt;0,FZ136&gt;0,EW136&gt;0,EY136&gt;0,EZ136&gt;0,EV136&gt;0,EU136&gt;0,FE136&gt;0,FF136&gt;0,FG136&gt;0,FI136&gt;0),SRM2.1,"")</f>
        <v>0.4</v>
      </c>
      <c r="BI136" s="5">
        <f>IF(OR(FD136&gt;0,FZ136&gt;0,ER136=$ER$7,EW136&gt;0,EX136&gt;0,EY136&gt;0,EZ136&gt;0,FE136&gt;0,FF136&gt;0,FG136&gt;0,FI136&gt;0),SRM2.2,"")</f>
        <v>0.4</v>
      </c>
      <c r="BJ136" s="6">
        <f>IF(OR(FX136&gt;0,FZ136&gt;0),SRM2.3,"")</f>
        <v>0</v>
      </c>
      <c r="BK136" s="6">
        <f>IF(OR(FF136&gt;0,FD136&gt;0,FE136&gt;0,FZ136&gt;0,FG136&gt;0,FI136&gt;0),SRM2.4,"")</f>
        <v>0.2</v>
      </c>
      <c r="BL136" s="39">
        <f>IF(OR(FD136&gt;0,FZ136&gt;0,ER136=$ER$7,FE136&gt;0,FF136&gt;0,FG136&gt;0,FI136&gt;0,FP136&gt;0),SRM3.1,"")</f>
        <v>0.4</v>
      </c>
      <c r="BM136" s="6">
        <f>IF(OR(FD136&gt;0,FZ136&gt;0,ER136=$ER$7,EW136=$EW$2,EW136=$EW$3,EW136=$EW$4,EX136&gt;0,EY136&gt;0,EZ136&gt;0,FE136&gt;0,FF136&gt;0,FG136&gt;0,FI136&gt;0),SRM3.2,"")</f>
        <v>0.5</v>
      </c>
      <c r="BN136" s="6">
        <f>IF(OR(FP136&gt;0,FZ136&gt;0),SRM3.3,"")</f>
        <v>0.1</v>
      </c>
      <c r="BO136" s="40">
        <f>IF(OR(FZ136&gt;1),SRM4.1,"")</f>
        <v>0.4</v>
      </c>
      <c r="BP136" s="6">
        <f>IF(OR(ER136=$ER$8,ER136=$ER$9,EV136&gt;0,FQ136&gt;0,FR136&gt;0),SRM4.2,"")</f>
        <v>0.4</v>
      </c>
      <c r="BQ136" s="6" t="str">
        <f>IF(OR(FW136&gt;0),SRM4.3,"")</f>
        <v/>
      </c>
      <c r="BR136" s="40" t="str">
        <f>IF(OR(GD136&gt;0,GE136&gt;0),SRM5.1,"")</f>
        <v/>
      </c>
      <c r="BS136" s="6">
        <f>IF(OR(ER136=$ER$8,ER136=$ER$9,FZ136&gt;0),SRM5.2,"")</f>
        <v>0.4</v>
      </c>
      <c r="BT136" s="6">
        <f>IF(OR(ER136=$ER$8,ER136=$ER$9,FY136&gt;0,FZ136&gt;0),SRM5.3,"")</f>
        <v>0.2</v>
      </c>
      <c r="BU136" s="94" t="str">
        <f>IF(COUNTIF(BH136:BT136,"&lt;1")=13,"5",IF(COUNTIF(BH136:BQ136,"&lt;1")=10,"4",IF(COUNTIF(BH136:BN136,"&lt;1")=7,"3",IF(COUNTIF(BH136:BK136,"&lt;1")=4,"2","1"))))</f>
        <v>3</v>
      </c>
      <c r="BV136" s="129">
        <f>IF(BU136="1",SUM(BH136:BK136)+1,IF(BU136="2",SUM(BL136:BN136)+2,IF(BU136="3",SUM(BO136:BQ136)+3,IF(BU136="4",SUM(BR136:BT136)+4,5))))</f>
        <v>3.8</v>
      </c>
      <c r="BW136" s="41">
        <f>IF(OR(EY136=$EY$1,EY136=$EY$4,EY136=$EY$5,EY136=$EY$6,EY136=$EY$7,EZ136&gt;0,FF136=$FF$1,FF136=$FF$2,FF136=$FF$5,FF136=$FF$6,FG136=$FG$1,FG136=$FG$2,FG136=$FG$5,FG136=$FG$6),LHR2.1,"")</f>
        <v>0.4</v>
      </c>
      <c r="BX136" s="6" t="str">
        <f>IF(OR(FB136=$FB$1,FB136=$FB$2,FB136=$FB$5,FB136=$FB$6,EZ136&gt;0),LHR2.2,"")</f>
        <v/>
      </c>
      <c r="BY136" s="6">
        <f>IF(OR(EY136=$EY$1,EY136=$EY$4,EY136=$EY$5,EY136=$EY$6,EY136=$EY$7,EZ136&gt;0,FF136=$FF$1,FF136=$FF$2,FF136=$FF$5,FF136=$FF$6,FG136=$FG$1,FG136=$FG$2,FG136=$FG$5,FG136=$FG$6),LHR2.3,"")</f>
        <v>0.25</v>
      </c>
      <c r="BZ136" s="6">
        <f>IF(OR(EY136=$EY$1,EY136=$EY$4,EY136=$EY$5,EY136=$EY$6,EY136=$EY$7,EZ136&gt;0,FF136=$FF$1,FF136=$FF$2,FF136=$FF$5,FF136=$FF$6,FG136=$FG$1,FG136=$FG$2,FG136=$FG$5,FG136=$FG$6),LHR2.4,"")</f>
        <v>0.25</v>
      </c>
      <c r="CA136" s="40">
        <f>IF(OR(EY136=$EY$1,EY136=$EY$5,EY136=$EY$6,EY136=$EY$7,EZ136&gt;0,FF136=$FF$1,FF136=$FF$2,FF136=$FF$5,FF136=$FF$6,FG136=$FG$1,FG136=$FG$2,FG136=$FG$5,FG136=$FG$6),LHR3.1,"")</f>
        <v>0.25</v>
      </c>
      <c r="CB136" s="6" t="str">
        <f>IF(OR(FB136=$FB$1,FB136=$FB$5,EZ136&gt;0),LHR3.2,"")</f>
        <v/>
      </c>
      <c r="CC136" s="6" t="str">
        <f>IF(OR(FB136=$FB$1,FB136=$FB$2,FB136=$FB$5,FB136=$FB$6,EZ136&gt;0),LHR3.3,"")</f>
        <v/>
      </c>
      <c r="CD136" s="6" t="str">
        <f>IF(OR(EZ136&gt;0,GA136=$GA$1,FF136=$FF$5,FF136=$FF$6,FF136=$FF$1,FF136=$FF$2,GA136=$GA$2,GA136=$GA$3,GA136=$GA$4),LHR3.4,"")</f>
        <v/>
      </c>
      <c r="CE136" s="6" t="str">
        <f>IF(OR(EZ136&gt;0,GB136=$GB$1,FG136=$FG$5,FG136=$FG$6,FG136=$FG$1,FG136=$FG$2,GB136=$GB$2,GB136=$GB$3,GB136=$GB$4),LHR3.5,"")</f>
        <v/>
      </c>
      <c r="CF136" s="6">
        <f>IF(OR(EY136=$EY$1,EY136=$EY$4,EY136=$EY$5,EY136=$EY$6,EY136=$EY$7,EZ136&gt;0),LHR3.6,"")</f>
        <v>0.05</v>
      </c>
      <c r="CG136" s="6" t="str">
        <f>IF(OR(EZ136&gt;0,FC136=$FC$1,FC136=$FC$2,FC136=$FC$3,FC136=$FC$4),LHR3.7,"")</f>
        <v/>
      </c>
      <c r="CH136" s="6" t="str">
        <f>IF(OR(GD136=$GD$1,GD136=$GD$3,EZ136&gt;0),LHR3.8,"")</f>
        <v/>
      </c>
      <c r="CI136" s="6" t="str">
        <f>IF(OR(EZ136&gt;0,FF136=$FF$2,FF136=$FF$6,FE136=$FE$2,FE136=$FE$6,FI136=$FI$2,FI136=$FI$6,FG136=$FG$2,FG136=$FG$6),LHR3.9,"")</f>
        <v/>
      </c>
      <c r="CJ136" s="6" t="str">
        <f>IF(OR(EZ136&gt;0,FA136&gt;0),LHR3.10,"")</f>
        <v/>
      </c>
      <c r="CK136" s="40">
        <f>IF(OR(EY136=$EY$1,EY136=$EY$6,EY136=$EY$7,EZ136&gt;0,FF136=$FF$1,FF136=$FF$2,FF136=$FF$5,FF136=$FF$6,FG136=$FG$1,FG136=$FG$2,FG136=$FG$5,FG136=$FG$6),LHR4.1,"")</f>
        <v>0.15</v>
      </c>
      <c r="CL136" s="6" t="str">
        <f>IF(OR(FB136=$FB$1,FB136=$FB$5,EZ136&gt;0),LHR4.2,"")</f>
        <v/>
      </c>
      <c r="CM136" s="6" t="str">
        <f>IF(OR(EZ136&gt;0,GA136=$GA$2,GA136=$GA$4),LHR4.3,"")</f>
        <v/>
      </c>
      <c r="CN136" s="6" t="str">
        <f>IF(OR(EZ136&gt;0,GB136=$GB$2,GB136=$GB$4),LHR4.4,"")</f>
        <v/>
      </c>
      <c r="CO136" s="6" t="str">
        <f>IF(OR(EZ136&gt;0,FC136=$FC$1,FC136=$FC$3,FC136=$FC$4),LHR4.5,"")</f>
        <v/>
      </c>
      <c r="CP136" s="6" t="str">
        <f>IF(OR(GE136=$GE$1,GE136=$GE$2,GE136=$GE$4,GE136=$GE$5),LHR4.6,"")</f>
        <v/>
      </c>
      <c r="CQ136" s="6" t="str">
        <f>IF(OR(EZ136&gt;0,FF136=$FF$2,FF136=$FF$6,FE136=$FE$2,FE136=$FE$6,FI136=$FI$2,FI136=$FI$6,FG136=$FG$2,FG136=$FG$6),LHR4.7,"")</f>
        <v/>
      </c>
      <c r="CR136" s="6" t="str">
        <f>IF(OR(EZ136&gt;0,FG136=$FG$1,FG136=$FG$2,FG136=$FG$5,FG136=$FG$6),LHR4.8,"")</f>
        <v/>
      </c>
      <c r="CS136" s="6">
        <f>IF(OR(FE136=$FE$1,FE136=$FE$2,FE136=$FE$5,FE136=$FE$6),LHR4.9,"")</f>
        <v>0.1</v>
      </c>
      <c r="CT136" s="6" t="str">
        <f>IF(OR(FM136=$FM$1,FM136=$FM$3,EZ136&gt;0),LHR4.10,"")</f>
        <v/>
      </c>
      <c r="CU136" s="6" t="str">
        <f>IF(OR(GF136=$GF$2,GF136=$GF$6),LHR4.11,"")</f>
        <v/>
      </c>
      <c r="CV136" s="6" t="str">
        <f>IF(OR(EO136=$EO$1,EO136=$EO$3),LHR4.12,"")</f>
        <v/>
      </c>
      <c r="CW136" s="40">
        <f>IF(OR(EY136=$EY$1,EY136=$EY$7,EZ136&gt;0,FF136=$FF$1,FF136=$FF$2,FF136=$FF$5,FF136=$FF$6,FG136=$FG$1,FG136=$FG$2,FG136=$FG$5,FG136=$FG$6),LHR5.1,"")</f>
        <v>0.25</v>
      </c>
      <c r="CX136" s="6">
        <f>IF(AND(FZ136&gt;0,OR(EY136=$EY$1,EY136=$EY$4,EY136=$EY$5,EY136=$EY$6,EY136=$EY$7)),LHR5.2,"")</f>
        <v>0.25</v>
      </c>
      <c r="CY136" s="6" t="str">
        <f>IF(OR(EZ136&gt;0,FC136=$FC$1,FC136=$FC$4),LHR5.3,"")</f>
        <v/>
      </c>
      <c r="CZ136" s="6" t="str">
        <f>IF(OR(GE136=$GE$1,GE136=$GE$3,GE136=$GE$4,GE136=$GE$6),LHR5.4,"")</f>
        <v/>
      </c>
      <c r="DA136" s="6" t="str">
        <f>IF(OR(EZ136&gt;0,FF136=$FF$2,FF136=$FF$6,FE136=$FE$2,FE136=$FE$6,FI136=$FI$2,FI136=$FI$6,FG136=$FG$2,FG136=$FG$6),LHR5.5,"")</f>
        <v/>
      </c>
      <c r="DB136" s="6" t="str">
        <f>IF(OR(FG136=$FG$2,FG136=$FG$6),LHR5.6,"")</f>
        <v/>
      </c>
      <c r="DC136" s="6" t="str">
        <f>IF(OR(FI136=$FI$1,FI136=$FI$2,FI136=$FI$5,FI136=$FI$6,FY136&gt;0),LHR5.7,"")</f>
        <v/>
      </c>
      <c r="DD136" s="6" t="str">
        <f>IF(OR(GC136=$GC$1,GC136=$GC$2),LHR5.8,"")</f>
        <v/>
      </c>
      <c r="DE136" s="38">
        <f>IF(OR(GF136="",GF136=$GF$3,GF136=$GF$4,GF136=$GF$7,GF136=$GF$8),LHR5.9,"")</f>
        <v>0.05</v>
      </c>
      <c r="DF136" s="7" t="str">
        <f>IF(E136&lt;2009,"N/A",IF(COUNTIF(BW136:DE136,"&lt;1")=35,"5",IF(COUNTIF(BW136:CV136,"&lt;1")=26,"4",IF(COUNTIF(BW136:CJ136,"&lt;1")=14,"3",IF(COUNTIF(BW136:BZ136,"&lt;1")=4,"2","1")))))</f>
        <v>1</v>
      </c>
      <c r="DG136" s="129">
        <f>IF(DF136="N/A","N/A",IF(DF136="1",SUM(BW136:BZ136)+1,IF(DF136="2",SUM(CA136:CJ136)+2,IF(DF136="3",SUM(CK136:CV136)+3,IF(DF136="4",SUM(CW136:DE136)+4,5)))))</f>
        <v>1.9</v>
      </c>
      <c r="DH136" s="41">
        <f>IF(OR(EY136=$EY$1,EY136=$EY$8,EZ136&gt;0,FF136=$FF$1,FF136=$FF$2,FF136=$FF$7,FF136=$FF$8,FG136=$FG$1,FG136=$FG$2,FG136=$FG$7,FG136=$FG$8),ES2.1,"")</f>
        <v>0.4</v>
      </c>
      <c r="DI136" s="6" t="str">
        <f>IF(OR(FB136=$FB$1,FB136=$FB$2,FB136=$FB$7,FB136=$FB$8,EZ136&gt;0),ES2.2,"")</f>
        <v/>
      </c>
      <c r="DJ136" s="6">
        <f>IF(OR(EY136=$EY$1,EY136=$EY$8,EZ136&gt;0,FF136=$FF$1,FF136=$FF$2,FF136=$FF$7,FF136=$FF$8,FG136=$FG$1,FG136=$FG$2,FG136=$FG$7,FG136=$FG$8),ES2.3,"")</f>
        <v>0.25</v>
      </c>
      <c r="DK136" s="6">
        <f>IF(OR(EY136=$EY$1,EY136=$EY$8,EZ136&gt;0,FF136=$FF$1,FF136=$FF$2,FF136=$FF$7,FF136=$FF$8,FG136=$FG$1,FG136=$FG$2,FG136=$FG$7,FG136=$FG$8),ES2.4,"")</f>
        <v>0.25</v>
      </c>
      <c r="DL136" s="40" t="str">
        <f>IF(OR(FB136=$FB$1,FB136=$FB$7,EZ136&gt;0),ES3.1,"")</f>
        <v/>
      </c>
      <c r="DM136" s="6" t="str">
        <f>IF(OR(FB136=$FB$1,FB136=$FB$2,FB136=$FB$7,FB136=$FB$8,EZ136&gt;0),ES3.2,"")</f>
        <v/>
      </c>
      <c r="DN136" s="6" t="str">
        <f>IF(OR(EZ136&gt;0,FF136=$FF$1,FF136=$FF$2,FF136=$FF$7,FF136=$FF$8,GA136=$GA$1,GA136=$GA$2,GA136=$GA$5,GA136=$GA$6),ES3.3,"")</f>
        <v/>
      </c>
      <c r="DO136" s="6" t="str">
        <f>IF(OR(EZ136&gt;0,FG136=$FG$1,FG136=$FG$2,FG136=$FG$7,FG136=$FG$8,GB136=$GB$1,GB136=$GB$2,GB136=$GB$5,GB136=$GB$6),ES3.4,"")</f>
        <v/>
      </c>
      <c r="DP136" s="6">
        <f>IF(OR(EY136=$EY$1,EY136=$EY$8,EZ136&gt;0),ES3.5,"")</f>
        <v>0.25</v>
      </c>
      <c r="DQ136" s="6" t="str">
        <f>IF(OR(EZ136&gt;0,FC136=$FC$1,FC136=$FC$5),ES3.6,"")</f>
        <v/>
      </c>
      <c r="DR136" s="6" t="str">
        <f>IF(OR(GD136=$GD$1,GD136=$GD$4,EZ136&gt;0),ES3.7,"")</f>
        <v/>
      </c>
      <c r="DS136" s="6" t="str">
        <f>IF(OR(EZ136&gt;0,FF136=$FF$2,FF136=$FF$8,FE136=$FE$2,FE136=$FE$8,FI136=$FI$2,FI136=$FI$8,FG136=$FG$2,FG136=$FG$8),ES3.8,"")</f>
        <v/>
      </c>
      <c r="DT136" s="6" t="str">
        <f>IF(OR(EZ136&gt;0),ES3.9,"")</f>
        <v/>
      </c>
      <c r="DU136" s="40" t="str">
        <f>IF(OR(FB136=$FB$1,FB136=$FB$7,EZ136&gt;0),ES4.1,"")</f>
        <v/>
      </c>
      <c r="DV136" s="6" t="str">
        <f>IF(OR(EZ136&gt;0,GA136=$GA$2,GA136=$GA$6),ES4.2,"")</f>
        <v/>
      </c>
      <c r="DW136" s="6" t="str">
        <f>IF(OR(EZ136&gt;0,GB136=$GB$2,GB136=$GB$6),ES4.3,"")</f>
        <v/>
      </c>
      <c r="DX136" s="6" t="str">
        <f>IF(OR(GE136=$GE$1,GE136=$GE$2,GE136=$GE$7,GE136=$GE$8),ES4.4,"")</f>
        <v/>
      </c>
      <c r="DY136" s="6" t="str">
        <f>IF(OR(EZ136&gt;0,FF136=$FF$2,FF136=$FF$8,FE136=$FE$2,FE136=$FE$8,FI136=$FI$2,FI136=$FI$8,FG136=$FG$2,FG136=$FG$8),ES4.5,"")</f>
        <v/>
      </c>
      <c r="DZ136" s="6" t="str">
        <f>IF(OR(EZ136&gt;0,FG136=$FG$1,FG136=$FG$2,FG136=$FG$7,FG136=$FG$8),ES4.6,"")</f>
        <v/>
      </c>
      <c r="EA136" s="6">
        <f>IF(OR(FE136=$FE$1,FE136=$FE$2,FE136=$FE$7,FE136=$FE$8),ES4.7,"")</f>
        <v>0.1</v>
      </c>
      <c r="EB136" s="6" t="str">
        <f>IF(OR(FM136=$FM$1,FM136=$FM$4,EZ136&gt;0),ES4.8,"")</f>
        <v/>
      </c>
      <c r="EC136" s="6" t="str">
        <f>IF(OR(GF136=$GF$2,GF136=$GF$8),ES4.9,"")</f>
        <v/>
      </c>
      <c r="ED136" s="6" t="str">
        <f>IF(OR(EO136=$EO$1,EO136=$EO$3),ES4.10,"")</f>
        <v/>
      </c>
      <c r="EE136" s="40">
        <f>IF(OR(AND(FZ136&gt;0,EY136=$EY$1), AND(FZ136&gt;0,EY136=$EY$8)),ES5.1,"")</f>
        <v>0.25</v>
      </c>
      <c r="EF136" s="6" t="str">
        <f>IF(OR(GE136=$GE$1,GE136=$GE$3,GE136=$GE$7,GE136=$GE$9),ES5.2,"")</f>
        <v/>
      </c>
      <c r="EG136" s="6" t="str">
        <f>IF(OR(EZ136&gt;0,FF136=$FF$2,FF136=$FF$8,FE136=$FE$2,FE136=$FE$8,FI136=$FI$2,FI136=$FI$8,FG136=$FG$2,FG136=$FG$8),ES5.3,"")</f>
        <v/>
      </c>
      <c r="EH136" s="6" t="str">
        <f>IF(OR(FG136=$FG$2,FG136=$FG$8),ES5.4,"")</f>
        <v/>
      </c>
      <c r="EI136" s="6" t="str">
        <f>IF(OR(FI136=$FI$1,FI136=$FI$2,FI136=$FI$7,FI136=$FI$8,FY136&gt;0),ES5.5,"")</f>
        <v/>
      </c>
      <c r="EJ136" s="6" t="str">
        <f>IF(OR(GC136=$GC$1,GC136=$GC$3),ES5.6,"")</f>
        <v/>
      </c>
      <c r="EK136" s="38">
        <f>IF(OR(GF136="",GF136=$GF$3,GF136=$GF$4,GF136=$GF$5,GF136=$GF$6),ES5.7,"")</f>
        <v>0.1</v>
      </c>
      <c r="EL136" s="104" t="str">
        <f>IF(E136&lt;2010,"N/A",IF(COUNTIF(DH136:EK136,"&lt;1")=30,"5",IF(COUNTIF(DH136:ED136,"&lt;1")=23,"4",IF(COUNTIF(DH136:DT136,"&lt;1")=13,"3",IF(COUNTIF(DH136:DK136,"&lt;1")=4,"2","1")))))</f>
        <v>1</v>
      </c>
      <c r="EM136" s="129">
        <f>IF(EL136="N/A","N/A",IF(EL136="1",SUM(DH136:DK136)+1,IF(EL136="2",SUM(DL136:DT136)+2,IF(EL136="3",SUM(DU136:ED136)+3,IF(EL136="4",SUM(EE136:EK136)+4,5)))))</f>
        <v>1.9</v>
      </c>
      <c r="EN136" s="1"/>
      <c r="EO136" s="43"/>
      <c r="EP136" s="1"/>
      <c r="EQ136" s="1" t="s">
        <v>1</v>
      </c>
      <c r="ER136" s="43"/>
      <c r="ES136" s="1" t="s">
        <v>32</v>
      </c>
      <c r="ET136" s="1" t="s">
        <v>1</v>
      </c>
      <c r="EV136" s="44" t="s">
        <v>1</v>
      </c>
      <c r="EW136" s="42" t="s">
        <v>14</v>
      </c>
      <c r="EY136" s="42" t="s">
        <v>5</v>
      </c>
      <c r="FC136" s="44"/>
      <c r="FE136" s="1" t="s">
        <v>8</v>
      </c>
      <c r="FF136" s="42" t="s">
        <v>37</v>
      </c>
      <c r="FH136" s="42" t="s">
        <v>1</v>
      </c>
      <c r="FI136" s="44"/>
      <c r="FJ136" s="42" t="s">
        <v>103</v>
      </c>
      <c r="FK136" s="1"/>
      <c r="FL136" s="1"/>
      <c r="FM136" s="1"/>
      <c r="FN136" s="1"/>
      <c r="FO136" s="1"/>
      <c r="FP136" s="42" t="s">
        <v>1</v>
      </c>
      <c r="FT136" s="1"/>
      <c r="FU136" s="1"/>
      <c r="FX136" s="44"/>
      <c r="FY136" s="1"/>
      <c r="FZ136" s="44" t="s">
        <v>10</v>
      </c>
      <c r="GA136" s="43"/>
      <c r="GB136" s="1"/>
      <c r="GC136" s="44"/>
      <c r="GF136" s="45"/>
      <c r="GG136" s="74"/>
      <c r="GH136" s="42">
        <f>COUNTIF(EO136:GF136,"*")</f>
        <v>12</v>
      </c>
    </row>
    <row r="137" spans="1:190" s="42" customFormat="1" x14ac:dyDescent="0.25">
      <c r="A137" s="42" t="e">
        <f>VLOOKUP(C137,Sheet1!$A$1:$B$65,2,)</f>
        <v>#N/A</v>
      </c>
      <c r="B137" s="46" t="s">
        <v>423</v>
      </c>
      <c r="C137" s="47" t="s">
        <v>424</v>
      </c>
      <c r="D137" s="47"/>
      <c r="E137" s="61">
        <v>2013</v>
      </c>
      <c r="F137" s="5" t="str">
        <f>IF(OR(ER137=$ER$1,ER137=$ER$2,ER137=$ER$3,ER137=$ER$6,ER137=$ER$7,ES137&gt;0,EW137&gt;0,EY137&gt;0,EU137&gt;0,EZ137&gt;0,FD137&gt;0,FF137&gt;0,FG137&gt;0,FI137&gt;0,FE137&gt;0),SM_2.1,"")</f>
        <v/>
      </c>
      <c r="G137" s="5" t="str">
        <f>IF(OR(EO137=$EO$4,EQ137&gt;0,ER137=$ER$1, ER137=$ER$2,ER137=$ER$3,ER137=$ER$4,ES137&gt;0,EV137&gt;0,EZ137&gt;0,FD137&gt;0,FF137&gt;0,FG137&gt;0,FI137&gt;0,FE137&gt;0),SM_2.2,"")</f>
        <v/>
      </c>
      <c r="H137" s="6" t="str">
        <f>IF(OR(EO137&gt;0,EP137&gt;0,EQ137&gt;0,ER137=$ER$1,ER137=$ER$2,ER137=$ER$3,ER137=$ER$4,ER137=$ER$6,ER137=$ER$7,ES137&gt;0,ET137&gt;0,EV137&gt;0,EZ137&gt;0,FD137&gt;0,FF137&gt;0,FG137&gt;0,FI137&gt;0,FE137&gt;0),SM_2.3,"")</f>
        <v/>
      </c>
      <c r="I137" s="38" t="str">
        <f>IF(OR(ER137=$ER$1,ER137=$ER$2,ER137=$ER$3,ER137=$ER$6,ER137=$ER$7,ES137&gt;0,EW137=$EW$2,EW137=$EW$3,EW137=$EW$4,EY137&gt;0,EU137&gt;0,EZ137&gt;0,FD137&gt;0,FF137&gt;0,FG137&gt;0,FI137&gt;0,FE137&gt;0),SM_2.4,"")</f>
        <v/>
      </c>
      <c r="J137" s="6" t="str">
        <f>IF(OR(ER137=$ER$3,EW137=$EW$2,EW137=$EW$3,EW137=$EW$4,EY137&gt;0,EU137&gt;0,EZ137&gt;0,FD137&gt;0,FF137&gt;0,FG137&gt;0,FI137&gt;0,FE137&gt;0),SM_3.1,"")</f>
        <v/>
      </c>
      <c r="K137" s="6" t="str">
        <f>IF(OR(EZ137&gt;0,FD137&gt;0,FF137&gt;0,FG137&gt;0,FI137&gt;0,FE137&gt;0),SM_3.2,"")</f>
        <v/>
      </c>
      <c r="L137" s="38" t="str">
        <f>IF(OR(ER137=$ER$1,ER137=$ER$3,ER137=$ER$6,ER137=$ER$7,EV137&gt;0,EW137=$EW$2,EW137=$EW$3,EW137=$EW$4,EY137&gt;0,EU137&gt;0,EZ137&gt;0,FD137&gt;0,FF137&gt;0,FG137&gt;0,FI137&gt;0,FE137&gt;0),SM_3.3,"")</f>
        <v/>
      </c>
      <c r="M137" s="6" t="str">
        <f>IF(OR(ES137&gt;0,EU137&gt;1),SM_4.1,"")</f>
        <v/>
      </c>
      <c r="N137" s="6" t="str">
        <f>IF(OR(EZ137&gt;0,FD137=$FD$2,FF137=$FF$2,FF137=$FF$4,FF137=$FF$6,FF137=$FF$8,FG137&gt;0,FI137&gt;0,FE137&gt;0),SM_4.2,"")</f>
        <v/>
      </c>
      <c r="O137" s="6" t="str">
        <f>IF(OR(EZ137&gt;0,FD137=$FD$2,FE137=$FE$2,FE137=$FE$4,FE137=$FE$6,FE137=$FE$8,FF137=$FF$2,FF137=$FF$4,FF137=$FF$6,FF137=$FF$8,FG137=$FG$2,FG137=$FG$4,FG137=$FG$6,FG137=$FG$8,FI137=$FI$2,FI137=$FI$4,FI137=$FI$6,FI137=$FI$8),SM_4.3,"")</f>
        <v/>
      </c>
      <c r="P137" s="6" t="str">
        <f>IF(OR(FD137&gt;0,FI137&gt;0),SM_4.4,"")</f>
        <v/>
      </c>
      <c r="Q137" s="38" t="str">
        <f>IF(OR(FQ137=$FQ$2,FQ137=$FQ$1),SM_4.5,"")</f>
        <v/>
      </c>
      <c r="R137" s="6" t="str">
        <f>IF(OR(ET137&gt;0),SM_5.1,"")</f>
        <v/>
      </c>
      <c r="S137" s="6" t="str">
        <f>IF(OR(FB137&gt;0),SM_5.2,"")</f>
        <v/>
      </c>
      <c r="T137" s="6" t="str">
        <f>IF(OR(FR137=$FR$1,FR137=$FR$2),SM_5.3,"")</f>
        <v/>
      </c>
      <c r="U137" s="38" t="str">
        <f>IF(OR(FY137&gt;0),SM_5.4,"")</f>
        <v/>
      </c>
      <c r="V137" s="94" t="str">
        <f>IF(COUNTIF(F137:U137,"&lt;1")=16,"5",IF(COUNTIF(F137:Q137,"&lt;1")=12,"4",IF(COUNTIF(F137:L137,"&lt;1")=7,"3",IF(COUNTIF(F137:I137,"&lt;1")=4,"2","1"))))</f>
        <v>1</v>
      </c>
      <c r="W137" s="129">
        <f>IF(V137="1",SUM(F137:I137)+1,IF(V137="2",SUM(J137:L137)+2,IF(V137="3",SUM(M137:Q137)+3,IF(V137="4",SUM(R137:U137)+4,5))))</f>
        <v>1</v>
      </c>
      <c r="X137" s="5" t="str">
        <f>IF(OR(EO137&gt;0,EP137&gt;0,EQ137&gt;0,ER137=$ER$1,ER137=$ER$2,ER137=$ER$3,ER137=$ER$4,ER137=$ER$6,ER137=$ER$7,ER137=$ER$8,ES137&gt;0,ET137&gt;0,EV137&gt;0,EZ137&gt;0,FD137&gt;0,FF137&gt;0,FG137&gt;0,FI137&gt;0,FE137&gt;0),SS_2.1,"")</f>
        <v/>
      </c>
      <c r="Y137" s="5" t="str">
        <f>IF(OR(EO137=$EO$1,ER137=$ER$1,ER137=$ER$6,ER137=$ER$7,ER137=$ER$8,FJ137&gt;0),SS_2.2,"")</f>
        <v/>
      </c>
      <c r="Z137" s="38" t="str">
        <f>IF(OR(FJ137&gt;0,FO137&gt;0),SS_2.3,"")</f>
        <v/>
      </c>
      <c r="AA137" s="5" t="str">
        <f>IF(OR(FN137&gt;0,FJ137=$FJ$2,FJ137=$FJ$3),SS_3.1,"")</f>
        <v/>
      </c>
      <c r="AB137" s="6" t="str">
        <f>IF(OR(FK137&gt;0),SS_3.2,"")</f>
        <v/>
      </c>
      <c r="AC137" s="38" t="str">
        <f>IF(OR(ES137&gt;0,ER137=$ER$1,ER137=$ER$4,ER137=$ER$8,FL137&gt;0),SS_3.3,"")</f>
        <v/>
      </c>
      <c r="AD137" s="6" t="str">
        <f>IF(AND(FK137&gt;0,FJ137=$FJ$2,FJ137=$FJ$3),SS_4.1,"")</f>
        <v/>
      </c>
      <c r="AE137" s="6" t="str">
        <f>IF(OR(FJ137=$FJ$2,FJ137=$FJ$3,EZ137&gt;0,FN137&gt;0),SS_4.2,"")</f>
        <v/>
      </c>
      <c r="AF137" s="6" t="str">
        <f>IF(OR(EU137&gt;0,EW137=$EW$2,EW137=$EW$3,EW137=$EW$4,EY137&gt;0,EZ137&gt;0),SS_4.3,"")</f>
        <v/>
      </c>
      <c r="AG137" s="6" t="str">
        <f>IF(OR(FJ137=$FJ$3,FQ137&gt;0,EZ137&gt;0),SS_4.4,"")</f>
        <v/>
      </c>
      <c r="AH137" s="6" t="str">
        <f>IF(OR(FE137&gt;0,FF137&gt;0,FG137&gt;0,FD137&gt;0,EZ137&gt;0,FI137&gt;0),SS_4.5,"")</f>
        <v/>
      </c>
      <c r="AI137" s="38" t="str">
        <f>IF(OR(EV137&gt;0,FZ137&gt;0,FH137&gt;0,FD137&gt;0,FI137&gt;0),SS_4.6,"")</f>
        <v/>
      </c>
      <c r="AJ137" s="5" t="str">
        <f>IF(OR(FK137=$FK$3,FZ137=$FZ$1),SS_5.1,"")</f>
        <v/>
      </c>
      <c r="AK137" s="6" t="str">
        <f>IF(OR(FZ137=$FZ$1,FZ137=$FZ$2,FZ137=$FZ$4,FZ137=$FZ$5,FZ137=$FZ$7),SS_5.2,"")</f>
        <v/>
      </c>
      <c r="AL137" s="6" t="str">
        <f>IF(OR(FZ137=$FZ$4,FY137&gt;0,ER137=$ER$8),SS_5.3,"")</f>
        <v/>
      </c>
      <c r="AM137" s="6" t="str">
        <f>IF(FP137&gt;0,SS_5.4,"")</f>
        <v/>
      </c>
      <c r="AN137" s="94" t="str">
        <f>IF(COUNTIF(X137:AM137,"&lt;1")=16,"5",IF(COUNTIF(X137:AI137,"&lt;1")=12,"4",IF(COUNTIF(X137:AC137,"&lt;1")=6,"3",IF(COUNTIF(X137:Z137,"&lt;1")=3,"2","1"))))</f>
        <v>1</v>
      </c>
      <c r="AO137" s="129">
        <f>IF(AN137="1",SUM(X137:Z137)+1,IF(AN137="2",SUM(AA137:AC137)+2,IF(AN137="3",SUM(AD137:AI137)+3,IF(AN137="4",SUM(AJ137:AM137)+4,5))))</f>
        <v>1</v>
      </c>
      <c r="AP137" s="5" t="str">
        <f>IF(OR(ES137&gt;0,ER137=$ER$1,EO137&gt;0,EP137&gt;0,EQ137&gt;0,EU137&gt;0,EV137&gt;0,FV137&gt;0,FD137&gt;0),CM2.1,"")</f>
        <v/>
      </c>
      <c r="AQ137" s="6" t="str">
        <f>IF(OR(ES137&gt;0,ER137=$ER$1,ER137=$ER$5,ER137=$ER$3,ER137=$ER$8,ER137=$ER$9,FS137=$FS$3,FS137=$FS$4),CM2.2,"")</f>
        <v/>
      </c>
      <c r="AR137" s="6" t="str">
        <f>IF(OR(ES137&gt;0,ER137&gt;0,FV137&gt;0),CM2.3,"")</f>
        <v/>
      </c>
      <c r="AS137" s="38" t="str">
        <f>IF(OR(ES137&gt;0,ER137=$ER$1,ER137=$ER$3,ER137=$ER$8,ER137=$ER$9,FT137&gt;0),CM2.4,"")</f>
        <v/>
      </c>
      <c r="AT137" s="6" t="str">
        <f>IF(OR(FS137&gt;0),CM3.1,"")</f>
        <v/>
      </c>
      <c r="AU137" s="6" t="str">
        <f>IF(ER137=$ER$9,CM3.2,"")</f>
        <v/>
      </c>
      <c r="AV137" s="6" t="str">
        <f>IF(OR(FS137=$FS$3,FS137=$FS$4),CM3.3,"")</f>
        <v/>
      </c>
      <c r="AW137" s="6" t="str">
        <f>IF(OR(FQ137=$FQ$1,FQ137=$FQ$4,FR137=$FR$1,FR137=$FR$4),CM3.4,"")</f>
        <v/>
      </c>
      <c r="AX137" s="38" t="str">
        <f>IF(OR(FZ137=$FZ$1,FZ137=$FZ$2,FT137=$FT$3,FT137=$FT$2),CM3.5,"")</f>
        <v/>
      </c>
      <c r="AY137" s="6" t="str">
        <f>IF(OR(FS137&gt;0),CM4.1,"")</f>
        <v/>
      </c>
      <c r="AZ137" s="6" t="str">
        <f>IF(OR(FV137=$FV$2),CM4.2,"")</f>
        <v/>
      </c>
      <c r="BA137" s="38" t="str">
        <f>IF(OR(FZ137&gt;0,FT137=$FT$3),CM4.3,"")</f>
        <v/>
      </c>
      <c r="BB137" s="6" t="str">
        <f>IF(OR(FT137=$FT$3,FV137=$FV$3),CM5.1,"")</f>
        <v/>
      </c>
      <c r="BC137" s="6" t="str">
        <f>IF(OR(AND(FX137&gt;0,FQ137=$FQ$4), AND(FX137&gt;0,FQ137=$FQ$1)),CM5.2,"")</f>
        <v/>
      </c>
      <c r="BD137" s="6" t="str">
        <f>IF(OR(FZ137&gt;0),CM5.3,"")</f>
        <v/>
      </c>
      <c r="BE137" s="38" t="str">
        <f>IF(FU137=$FU$2,CM5.4,"")</f>
        <v/>
      </c>
      <c r="BF137" s="94" t="str">
        <f>IF(COUNTIF(AP137:BE137,"&lt;1")=16,"5",IF(COUNTIF(AP137:BA137,"&lt;1")=12,"4",IF(COUNTIF(AP137:AX137,"&lt;1")=9,"3",IF(COUNTIF(AP137:AS137,"&lt;1")=4,"2","1"))))</f>
        <v>1</v>
      </c>
      <c r="BG137" s="129">
        <f>IF(BF137="1",SUM(AP137:AS137)+1,IF(BF137="2",SUM(AT137:AX137)+2,IF(BF137="3",SUM(AY137:BA137)+3,IF(BF137="4",SUM(BB137:BE137)+4,5))))</f>
        <v>1</v>
      </c>
      <c r="BH137" s="5" t="str">
        <f>IF(OR(ER137=$ER$1,ER137=$ER$6,ER137=$ER$7,ER137=$ER$9,ES137&gt;0,EX137&gt;0,FD137&gt;0,FZ137&gt;0,EW137&gt;0,EY137&gt;0,EZ137&gt;0,EV137&gt;0,EU137&gt;0,FE137&gt;0,FF137&gt;0,FG137&gt;0,FI137&gt;0),SRM2.1,"")</f>
        <v/>
      </c>
      <c r="BI137" s="5" t="str">
        <f>IF(OR(FD137&gt;0,FZ137&gt;0,ER137=$ER$7,EW137&gt;0,EX137&gt;0,EY137&gt;0,EZ137&gt;0,FE137&gt;0,FF137&gt;0,FG137&gt;0,FI137&gt;0),SRM2.2,"")</f>
        <v/>
      </c>
      <c r="BJ137" s="6" t="str">
        <f>IF(OR(FX137&gt;0,FZ137&gt;0),SRM2.3,"")</f>
        <v/>
      </c>
      <c r="BK137" s="6" t="str">
        <f>IF(OR(FF137&gt;0,FD137&gt;0,FE137&gt;0,FZ137&gt;0,FG137&gt;0,FI137&gt;0),SRM2.4,"")</f>
        <v/>
      </c>
      <c r="BL137" s="39" t="str">
        <f>IF(OR(FD137&gt;0,FZ137&gt;0,ER137=$ER$7,FE137&gt;0,FF137&gt;0,FG137&gt;0,FI137&gt;0,FP137&gt;0),SRM3.1,"")</f>
        <v/>
      </c>
      <c r="BM137" s="6" t="str">
        <f>IF(OR(FD137&gt;0,FZ137&gt;0,ER137=$ER$7,EW137=$EW$2,EW137=$EW$3,EW137=$EW$4,EX137&gt;0,EY137&gt;0,EZ137&gt;0,FE137&gt;0,FF137&gt;0,FG137&gt;0,FI137&gt;0),SRM3.2,"")</f>
        <v/>
      </c>
      <c r="BN137" s="6" t="str">
        <f>IF(OR(FP137&gt;0,FZ137&gt;0),SRM3.3,"")</f>
        <v/>
      </c>
      <c r="BO137" s="40" t="str">
        <f>IF(OR(FZ137&gt;1),SRM4.1,"")</f>
        <v/>
      </c>
      <c r="BP137" s="6" t="str">
        <f>IF(OR(ER137=$ER$8,ER137=$ER$9,EV137&gt;0,FQ137&gt;0,FR137&gt;0),SRM4.2,"")</f>
        <v/>
      </c>
      <c r="BQ137" s="6" t="str">
        <f>IF(OR(FW137&gt;0),SRM4.3,"")</f>
        <v/>
      </c>
      <c r="BR137" s="40" t="str">
        <f>IF(OR(GD137&gt;0,GE137&gt;0),SRM5.1,"")</f>
        <v/>
      </c>
      <c r="BS137" s="6" t="str">
        <f>IF(OR(ER137=$ER$8,ER137=$ER$9,FZ137&gt;0),SRM5.2,"")</f>
        <v/>
      </c>
      <c r="BT137" s="6" t="str">
        <f>IF(OR(ER137=$ER$8,ER137=$ER$9,FY137&gt;0,FZ137&gt;0),SRM5.3,"")</f>
        <v/>
      </c>
      <c r="BU137" s="94" t="str">
        <f>IF(COUNTIF(BH137:BT137,"&lt;1")=13,"5",IF(COUNTIF(BH137:BQ137,"&lt;1")=10,"4",IF(COUNTIF(BH137:BN137,"&lt;1")=7,"3",IF(COUNTIF(BH137:BK137,"&lt;1")=4,"2","1"))))</f>
        <v>1</v>
      </c>
      <c r="BV137" s="129">
        <f>IF(BU137="1",SUM(BH137:BK137)+1,IF(BU137="2",SUM(BL137:BN137)+2,IF(BU137="3",SUM(BO137:BQ137)+3,IF(BU137="4",SUM(BR137:BT137)+4,5))))</f>
        <v>1</v>
      </c>
      <c r="BW137" s="41" t="str">
        <f>IF(OR(EY137=$EY$1,EY137=$EY$4,EY137=$EY$5,EY137=$EY$6,EY137=$EY$7,EZ137&gt;0,FF137=$FF$1,FF137=$FF$2,FF137=$FF$5,FF137=$FF$6,FG137=$FG$1,FG137=$FG$2,FG137=$FG$5,FG137=$FG$6),LHR2.1,"")</f>
        <v/>
      </c>
      <c r="BX137" s="6" t="str">
        <f>IF(OR(FB137=$FB$1,FB137=$FB$2,FB137=$FB$5,FB137=$FB$6,EZ137&gt;0),LHR2.2,"")</f>
        <v/>
      </c>
      <c r="BY137" s="6" t="str">
        <f>IF(OR(EY137=$EY$1,EY137=$EY$4,EY137=$EY$5,EY137=$EY$6,EY137=$EY$7,EZ137&gt;0,FF137=$FF$1,FF137=$FF$2,FF137=$FF$5,FF137=$FF$6,FG137=$FG$1,FG137=$FG$2,FG137=$FG$5,FG137=$FG$6),LHR2.3,"")</f>
        <v/>
      </c>
      <c r="BZ137" s="6" t="str">
        <f>IF(OR(EY137=$EY$1,EY137=$EY$4,EY137=$EY$5,EY137=$EY$6,EY137=$EY$7,EZ137&gt;0,FF137=$FF$1,FF137=$FF$2,FF137=$FF$5,FF137=$FF$6,FG137=$FG$1,FG137=$FG$2,FG137=$FG$5,FG137=$FG$6),LHR2.4,"")</f>
        <v/>
      </c>
      <c r="CA137" s="40" t="str">
        <f>IF(OR(EY137=$EY$1,EY137=$EY$5,EY137=$EY$6,EY137=$EY$7,EZ137&gt;0,FF137=$FF$1,FF137=$FF$2,FF137=$FF$5,FF137=$FF$6,FG137=$FG$1,FG137=$FG$2,FG137=$FG$5,FG137=$FG$6),LHR3.1,"")</f>
        <v/>
      </c>
      <c r="CB137" s="6" t="str">
        <f>IF(OR(FB137=$FB$1,FB137=$FB$5,EZ137&gt;0),LHR3.2,"")</f>
        <v/>
      </c>
      <c r="CC137" s="6" t="str">
        <f>IF(OR(FB137=$FB$1,FB137=$FB$2,FB137=$FB$5,FB137=$FB$6,EZ137&gt;0),LHR3.3,"")</f>
        <v/>
      </c>
      <c r="CD137" s="6" t="str">
        <f>IF(OR(EZ137&gt;0,GA137=$GA$1,FF137=$FF$5,FF137=$FF$6,FF137=$FF$1,FF137=$FF$2,GA137=$GA$2,GA137=$GA$3,GA137=$GA$4),LHR3.4,"")</f>
        <v/>
      </c>
      <c r="CE137" s="6" t="str">
        <f>IF(OR(EZ137&gt;0,GB137=$GB$1,FG137=$FG$5,FG137=$FG$6,FG137=$FG$1,FG137=$FG$2,GB137=$GB$2,GB137=$GB$3,GB137=$GB$4),LHR3.5,"")</f>
        <v/>
      </c>
      <c r="CF137" s="6" t="str">
        <f>IF(OR(EY137=$EY$1,EY137=$EY$4,EY137=$EY$5,EY137=$EY$6,EY137=$EY$7,EZ137&gt;0),LHR3.6,"")</f>
        <v/>
      </c>
      <c r="CG137" s="6" t="str">
        <f>IF(OR(EZ137&gt;0,FC137=$FC$1,FC137=$FC$2,FC137=$FC$3,FC137=$FC$4),LHR3.7,"")</f>
        <v/>
      </c>
      <c r="CH137" s="6" t="str">
        <f>IF(OR(GD137=$GD$1,GD137=$GD$3,EZ137&gt;0),LHR3.8,"")</f>
        <v/>
      </c>
      <c r="CI137" s="6" t="str">
        <f>IF(OR(EZ137&gt;0,FF137=$FF$2,FF137=$FF$6,FE137=$FE$2,FE137=$FE$6,FI137=$FI$2,FI137=$FI$6,FG137=$FG$2,FG137=$FG$6),LHR3.9,"")</f>
        <v/>
      </c>
      <c r="CJ137" s="6" t="str">
        <f>IF(OR(EZ137&gt;0,FA137&gt;0),LHR3.10,"")</f>
        <v/>
      </c>
      <c r="CK137" s="40" t="str">
        <f>IF(OR(EY137=$EY$1,EY137=$EY$6,EY137=$EY$7,EZ137&gt;0,FF137=$FF$1,FF137=$FF$2,FF137=$FF$5,FF137=$FF$6,FG137=$FG$1,FG137=$FG$2,FG137=$FG$5,FG137=$FG$6),LHR4.1,"")</f>
        <v/>
      </c>
      <c r="CL137" s="6" t="str">
        <f>IF(OR(FB137=$FB$1,FB137=$FB$5,EZ137&gt;0),LHR4.2,"")</f>
        <v/>
      </c>
      <c r="CM137" s="6" t="str">
        <f>IF(OR(EZ137&gt;0,GA137=$GA$2,GA137=$GA$4),LHR4.3,"")</f>
        <v/>
      </c>
      <c r="CN137" s="6" t="str">
        <f>IF(OR(EZ137&gt;0,GB137=$GB$2,GB137=$GB$4),LHR4.4,"")</f>
        <v/>
      </c>
      <c r="CO137" s="6" t="str">
        <f>IF(OR(EZ137&gt;0,FC137=$FC$1,FC137=$FC$3,FC137=$FC$4),LHR4.5,"")</f>
        <v/>
      </c>
      <c r="CP137" s="6" t="str">
        <f>IF(OR(GE137=$GE$1,GE137=$GE$2,GE137=$GE$4,GE137=$GE$5),LHR4.6,"")</f>
        <v/>
      </c>
      <c r="CQ137" s="6" t="str">
        <f>IF(OR(EZ137&gt;0,FF137=$FF$2,FF137=$FF$6,FE137=$FE$2,FE137=$FE$6,FI137=$FI$2,FI137=$FI$6,FG137=$FG$2,FG137=$FG$6),LHR4.7,"")</f>
        <v/>
      </c>
      <c r="CR137" s="6" t="str">
        <f>IF(OR(EZ137&gt;0,FG137=$FG$1,FG137=$FG$2,FG137=$FG$5,FG137=$FG$6),LHR4.8,"")</f>
        <v/>
      </c>
      <c r="CS137" s="6" t="str">
        <f>IF(OR(FE137=$FE$1,FE137=$FE$2,FE137=$FE$5,FE137=$FE$6),LHR4.9,"")</f>
        <v/>
      </c>
      <c r="CT137" s="6" t="str">
        <f>IF(OR(FM137=$FM$1,FM137=$FM$3,EZ137&gt;0),LHR4.10,"")</f>
        <v/>
      </c>
      <c r="CU137" s="6" t="str">
        <f>IF(OR(GF137=$GF$2,GF137=$GF$6),LHR4.11,"")</f>
        <v/>
      </c>
      <c r="CV137" s="6" t="str">
        <f>IF(OR(EO137=$EO$1,EO137=$EO$3),LHR4.12,"")</f>
        <v/>
      </c>
      <c r="CW137" s="40" t="str">
        <f>IF(OR(EY137=$EY$1,EY137=$EY$7,EZ137&gt;0,FF137=$FF$1,FF137=$FF$2,FF137=$FF$5,FF137=$FF$6,FG137=$FG$1,FG137=$FG$2,FG137=$FG$5,FG137=$FG$6),LHR5.1,"")</f>
        <v/>
      </c>
      <c r="CX137" s="6" t="str">
        <f>IF(AND(FZ137&gt;0,OR(EY137=$EY$1,EY137=$EY$4,EY137=$EY$5,EY137=$EY$6,EY137=$EY$7)),LHR5.2,"")</f>
        <v/>
      </c>
      <c r="CY137" s="6" t="str">
        <f>IF(OR(EZ137&gt;0,FC137=$FC$1,FC137=$FC$4),LHR5.3,"")</f>
        <v/>
      </c>
      <c r="CZ137" s="6" t="str">
        <f>IF(OR(GE137=$GE$1,GE137=$GE$3,GE137=$GE$4,GE137=$GE$6),LHR5.4,"")</f>
        <v/>
      </c>
      <c r="DA137" s="6" t="str">
        <f>IF(OR(EZ137&gt;0,FF137=$FF$2,FF137=$FF$6,FE137=$FE$2,FE137=$FE$6,FI137=$FI$2,FI137=$FI$6,FG137=$FG$2,FG137=$FG$6),LHR5.5,"")</f>
        <v/>
      </c>
      <c r="DB137" s="6" t="str">
        <f>IF(OR(FG137=$FG$2,FG137=$FG$6),LHR5.6,"")</f>
        <v/>
      </c>
      <c r="DC137" s="6" t="str">
        <f>IF(OR(FI137=$FI$1,FI137=$FI$2,FI137=$FI$5,FI137=$FI$6,FY137&gt;0),LHR5.7,"")</f>
        <v/>
      </c>
      <c r="DD137" s="6" t="str">
        <f>IF(OR(GC137=$GC$1,GC137=$GC$2),LHR5.8,"")</f>
        <v/>
      </c>
      <c r="DE137" s="38">
        <f>IF(OR(GF137="",GF137=$GF$3,GF137=$GF$4,GF137=$GF$7,GF137=$GF$8),LHR5.9,"")</f>
        <v>0.05</v>
      </c>
      <c r="DF137" s="7" t="str">
        <f>IF(E137&lt;2009,"N/A",IF(COUNTIF(BW137:DE137,"&lt;1")=35,"5",IF(COUNTIF(BW137:CV137,"&lt;1")=26,"4",IF(COUNTIF(BW137:CJ137,"&lt;1")=14,"3",IF(COUNTIF(BW137:BZ137,"&lt;1")=4,"2","1")))))</f>
        <v>1</v>
      </c>
      <c r="DG137" s="129">
        <f>IF(DF137="N/A","N/A",IF(DF137="1",SUM(BW137:BZ137)+1,IF(DF137="2",SUM(CA137:CJ137)+2,IF(DF137="3",SUM(CK137:CV137)+3,IF(DF137="4",SUM(CW137:DE137)+4,5)))))</f>
        <v>1</v>
      </c>
      <c r="DH137" s="41" t="str">
        <f>IF(OR(EY137=$EY$1,EY137=$EY$8,EZ137&gt;0,FF137=$FF$1,FF137=$FF$2,FF137=$FF$7,FF137=$FF$8,FG137=$FG$1,FG137=$FG$2,FG137=$FG$7,FG137=$FG$8),ES2.1,"")</f>
        <v/>
      </c>
      <c r="DI137" s="6" t="str">
        <f>IF(OR(FB137=$FB$1,FB137=$FB$2,FB137=$FB$7,FB137=$FB$8,EZ137&gt;0),ES2.2,"")</f>
        <v/>
      </c>
      <c r="DJ137" s="6" t="str">
        <f>IF(OR(EY137=$EY$1,EY137=$EY$8,EZ137&gt;0,FF137=$FF$1,FF137=$FF$2,FF137=$FF$7,FF137=$FF$8,FG137=$FG$1,FG137=$FG$2,FG137=$FG$7,FG137=$FG$8),ES2.3,"")</f>
        <v/>
      </c>
      <c r="DK137" s="6" t="str">
        <f>IF(OR(EY137=$EY$1,EY137=$EY$8,EZ137&gt;0,FF137=$FF$1,FF137=$FF$2,FF137=$FF$7,FF137=$FF$8,FG137=$FG$1,FG137=$FG$2,FG137=$FG$7,FG137=$FG$8),ES2.4,"")</f>
        <v/>
      </c>
      <c r="DL137" s="40" t="str">
        <f>IF(OR(FB137=$FB$1,FB137=$FB$7,EZ137&gt;0),ES3.1,"")</f>
        <v/>
      </c>
      <c r="DM137" s="6" t="str">
        <f>IF(OR(FB137=$FB$1,FB137=$FB$2,FB137=$FB$7,FB137=$FB$8,EZ137&gt;0),ES3.2,"")</f>
        <v/>
      </c>
      <c r="DN137" s="6" t="str">
        <f>IF(OR(EZ137&gt;0,FF137=$FF$1,FF137=$FF$2,FF137=$FF$7,FF137=$FF$8,GA137=$GA$1,GA137=$GA$2,GA137=$GA$5,GA137=$GA$6),ES3.3,"")</f>
        <v/>
      </c>
      <c r="DO137" s="6" t="str">
        <f>IF(OR(EZ137&gt;0,FG137=$FG$1,FG137=$FG$2,FG137=$FG$7,FG137=$FG$8,GB137=$GB$1,GB137=$GB$2,GB137=$GB$5,GB137=$GB$6),ES3.4,"")</f>
        <v/>
      </c>
      <c r="DP137" s="6" t="str">
        <f>IF(OR(EY137=$EY$1,EY137=$EY$8,EZ137&gt;0),ES3.5,"")</f>
        <v/>
      </c>
      <c r="DQ137" s="6" t="str">
        <f>IF(OR(EZ137&gt;0,FC137=$FC$1,FC137=$FC$5),ES3.6,"")</f>
        <v/>
      </c>
      <c r="DR137" s="6" t="str">
        <f>IF(OR(GD137=$GD$1,GD137=$GD$4,EZ137&gt;0),ES3.7,"")</f>
        <v/>
      </c>
      <c r="DS137" s="6" t="str">
        <f>IF(OR(EZ137&gt;0,FF137=$FF$2,FF137=$FF$8,FE137=$FE$2,FE137=$FE$8,FI137=$FI$2,FI137=$FI$8,FG137=$FG$2,FG137=$FG$8),ES3.8,"")</f>
        <v/>
      </c>
      <c r="DT137" s="6" t="str">
        <f>IF(OR(EZ137&gt;0),ES3.9,"")</f>
        <v/>
      </c>
      <c r="DU137" s="40" t="str">
        <f>IF(OR(FB137=$FB$1,FB137=$FB$7,EZ137&gt;0),ES4.1,"")</f>
        <v/>
      </c>
      <c r="DV137" s="6" t="str">
        <f>IF(OR(EZ137&gt;0,GA137=$GA$2,GA137=$GA$6),ES4.2,"")</f>
        <v/>
      </c>
      <c r="DW137" s="6" t="str">
        <f>IF(OR(EZ137&gt;0,GB137=$GB$2,GB137=$GB$6),ES4.3,"")</f>
        <v/>
      </c>
      <c r="DX137" s="6" t="str">
        <f>IF(OR(GE137=$GE$1,GE137=$GE$2,GE137=$GE$7,GE137=$GE$8),ES4.4,"")</f>
        <v/>
      </c>
      <c r="DY137" s="6" t="str">
        <f>IF(OR(EZ137&gt;0,FF137=$FF$2,FF137=$FF$8,FE137=$FE$2,FE137=$FE$8,FI137=$FI$2,FI137=$FI$8,FG137=$FG$2,FG137=$FG$8),ES4.5,"")</f>
        <v/>
      </c>
      <c r="DZ137" s="6" t="str">
        <f>IF(OR(EZ137&gt;0,FG137=$FG$1,FG137=$FG$2,FG137=$FG$7,FG137=$FG$8),ES4.6,"")</f>
        <v/>
      </c>
      <c r="EA137" s="6" t="str">
        <f>IF(OR(FE137=$FE$1,FE137=$FE$2,FE137=$FE$7,FE137=$FE$8),ES4.7,"")</f>
        <v/>
      </c>
      <c r="EB137" s="6" t="str">
        <f>IF(OR(FM137=$FM$1,FM137=$FM$4,EZ137&gt;0),ES4.8,"")</f>
        <v/>
      </c>
      <c r="EC137" s="6" t="str">
        <f>IF(OR(GF137=$GF$2,GF137=$GF$8),ES4.9,"")</f>
        <v/>
      </c>
      <c r="ED137" s="6" t="str">
        <f>IF(OR(EO137=$EO$1,EO137=$EO$3),ES4.10,"")</f>
        <v/>
      </c>
      <c r="EE137" s="40" t="str">
        <f>IF(OR(AND(FZ137&gt;0,EY137=$EY$1), AND(FZ137&gt;0,EY137=$EY$8)),ES5.1,"")</f>
        <v/>
      </c>
      <c r="EF137" s="6" t="str">
        <f>IF(OR(GE137=$GE$1,GE137=$GE$3,GE137=$GE$7,GE137=$GE$9),ES5.2,"")</f>
        <v/>
      </c>
      <c r="EG137" s="6" t="str">
        <f>IF(OR(EZ137&gt;0,FF137=$FF$2,FF137=$FF$8,FE137=$FE$2,FE137=$FE$8,FI137=$FI$2,FI137=$FI$8,FG137=$FG$2,FG137=$FG$8),ES5.3,"")</f>
        <v/>
      </c>
      <c r="EH137" s="6" t="str">
        <f>IF(OR(FG137=$FG$2,FG137=$FG$8),ES5.4,"")</f>
        <v/>
      </c>
      <c r="EI137" s="6" t="str">
        <f>IF(OR(FI137=$FI$1,FI137=$FI$2,FI137=$FI$7,FI137=$FI$8,FY137&gt;0),ES5.5,"")</f>
        <v/>
      </c>
      <c r="EJ137" s="6" t="str">
        <f>IF(OR(GC137=$GC$1,GC137=$GC$3),ES5.6,"")</f>
        <v/>
      </c>
      <c r="EK137" s="38">
        <f>IF(OR(GF137="",GF137=$GF$3,GF137=$GF$4,GF137=$GF$5,GF137=$GF$6),ES5.7,"")</f>
        <v>0.1</v>
      </c>
      <c r="EL137" s="104" t="str">
        <f>IF(E137&lt;2010,"N/A",IF(COUNTIF(DH137:EK137,"&lt;1")=30,"5",IF(COUNTIF(DH137:ED137,"&lt;1")=23,"4",IF(COUNTIF(DH137:DT137,"&lt;1")=13,"3",IF(COUNTIF(DH137:DK137,"&lt;1")=4,"2","1")))))</f>
        <v>1</v>
      </c>
      <c r="EM137" s="129">
        <f>IF(EL137="N/A","N/A",IF(EL137="1",SUM(DH137:DK137)+1,IF(EL137="2",SUM(DL137:DT137)+2,IF(EL137="3",SUM(DU137:ED137)+3,IF(EL137="4",SUM(EE137:EK137)+4,5)))))</f>
        <v>1</v>
      </c>
      <c r="EN137" s="1"/>
      <c r="EO137" s="43"/>
      <c r="EP137" s="1"/>
      <c r="EQ137" s="1"/>
      <c r="ER137" s="43"/>
      <c r="ES137" s="1"/>
      <c r="ET137" s="1"/>
      <c r="EV137" s="44"/>
      <c r="FC137" s="44"/>
      <c r="FE137" s="1"/>
      <c r="FI137" s="44"/>
      <c r="FK137" s="1"/>
      <c r="FL137" s="1"/>
      <c r="FM137" s="1"/>
      <c r="FN137" s="1"/>
      <c r="FO137" s="1"/>
      <c r="FT137" s="1"/>
      <c r="FU137" s="1"/>
      <c r="FX137" s="44"/>
      <c r="FY137" s="1"/>
      <c r="FZ137" s="44"/>
      <c r="GA137" s="43"/>
      <c r="GB137" s="1"/>
      <c r="GC137" s="44"/>
      <c r="GF137" s="45"/>
      <c r="GG137" s="74" t="s">
        <v>162</v>
      </c>
      <c r="GH137" s="42">
        <f>COUNTIF(EO137:GF137,"*")</f>
        <v>0</v>
      </c>
    </row>
    <row r="138" spans="1:190" s="42" customFormat="1" x14ac:dyDescent="0.25">
      <c r="A138" s="42" t="str">
        <f>VLOOKUP(C138,Sheet1!$A$1:$B$65,2,)</f>
        <v>HS</v>
      </c>
      <c r="B138" s="81" t="s">
        <v>510</v>
      </c>
      <c r="C138" s="80" t="s">
        <v>511</v>
      </c>
      <c r="D138" s="80"/>
      <c r="E138" s="84">
        <v>2013</v>
      </c>
      <c r="F138" s="5" t="str">
        <f>IF(OR(ER138=$ER$1,ER138=$ER$2,ER138=$ER$3,ER138=$ER$6,ER138=$ER$7,ES138&gt;0,EW138&gt;0,EY138&gt;0,EU138&gt;0,EZ138&gt;0,FD138&gt;0,FF138&gt;0,FG138&gt;0,FI138&gt;0,FE138&gt;0),SM_2.1,"")</f>
        <v/>
      </c>
      <c r="G138" s="5" t="str">
        <f>IF(OR(EO138=$EO$4,EQ138&gt;0,ER138=$ER$1, ER138=$ER$2,ER138=$ER$3,ER138=$ER$4,ES138&gt;0,EV138&gt;0,EZ138&gt;0,FD138&gt;0,FF138&gt;0,FG138&gt;0,FI138&gt;0,FE138&gt;0),SM_2.2,"")</f>
        <v/>
      </c>
      <c r="H138" s="6" t="str">
        <f>IF(OR(EO138&gt;0,EP138&gt;0,EQ138&gt;0,ER138=$ER$1,ER138=$ER$2,ER138=$ER$3,ER138=$ER$4,ER138=$ER$6,ER138=$ER$7,ES138&gt;0,ET138&gt;0,EV138&gt;0,EZ138&gt;0,FD138&gt;0,FF138&gt;0,FG138&gt;0,FI138&gt;0,FE138&gt;0),SM_2.3,"")</f>
        <v/>
      </c>
      <c r="I138" s="38" t="str">
        <f>IF(OR(ER138=$ER$1,ER138=$ER$2,ER138=$ER$3,ER138=$ER$6,ER138=$ER$7,ES138&gt;0,EW138=$EW$2,EW138=$EW$3,EW138=$EW$4,EY138&gt;0,EU138&gt;0,EZ138&gt;0,FD138&gt;0,FF138&gt;0,FG138&gt;0,FI138&gt;0,FE138&gt;0),SM_2.4,"")</f>
        <v/>
      </c>
      <c r="J138" s="6" t="str">
        <f>IF(OR(ER138=$ER$3,EW138=$EW$2,EW138=$EW$3,EW138=$EW$4,EY138&gt;0,EU138&gt;0,EZ138&gt;0,FD138&gt;0,FF138&gt;0,FG138&gt;0,FI138&gt;0,FE138&gt;0),SM_3.1,"")</f>
        <v/>
      </c>
      <c r="K138" s="6" t="str">
        <f>IF(OR(EZ138&gt;0,FD138&gt;0,FF138&gt;0,FG138&gt;0,FI138&gt;0,FE138&gt;0),SM_3.2,"")</f>
        <v/>
      </c>
      <c r="L138" s="38" t="str">
        <f>IF(OR(ER138=$ER$1,ER138=$ER$3,ER138=$ER$6,ER138=$ER$7,EV138&gt;0,EW138=$EW$2,EW138=$EW$3,EW138=$EW$4,EY138&gt;0,EU138&gt;0,EZ138&gt;0,FD138&gt;0,FF138&gt;0,FG138&gt;0,FI138&gt;0,FE138&gt;0),SM_3.3,"")</f>
        <v/>
      </c>
      <c r="M138" s="6" t="str">
        <f>IF(OR(ES138&gt;0,EU138&gt;1),SM_4.1,"")</f>
        <v/>
      </c>
      <c r="N138" s="6" t="str">
        <f>IF(OR(EZ138&gt;0,FD138=$FD$2,FF138=$FF$2,FF138=$FF$4,FF138=$FF$6,FF138=$FF$8,FG138&gt;0,FI138&gt;0,FE138&gt;0),SM_4.2,"")</f>
        <v/>
      </c>
      <c r="O138" s="6" t="str">
        <f>IF(OR(EZ138&gt;0,FD138=$FD$2,FE138=$FE$2,FE138=$FE$4,FE138=$FE$6,FE138=$FE$8,FF138=$FF$2,FF138=$FF$4,FF138=$FF$6,FF138=$FF$8,FG138=$FG$2,FG138=$FG$4,FG138=$FG$6,FG138=$FG$8,FI138=$FI$2,FI138=$FI$4,FI138=$FI$6,FI138=$FI$8),SM_4.3,"")</f>
        <v/>
      </c>
      <c r="P138" s="6" t="str">
        <f>IF(OR(FD138&gt;0,FI138&gt;0),SM_4.4,"")</f>
        <v/>
      </c>
      <c r="Q138" s="38" t="str">
        <f>IF(OR(FQ138=$FQ$2,FQ138=$FQ$1),SM_4.5,"")</f>
        <v/>
      </c>
      <c r="R138" s="6" t="str">
        <f>IF(OR(ET138&gt;0),SM_5.1,"")</f>
        <v/>
      </c>
      <c r="S138" s="6" t="str">
        <f>IF(OR(FB138&gt;0),SM_5.2,"")</f>
        <v/>
      </c>
      <c r="T138" s="6" t="str">
        <f>IF(OR(FR138=$FR$1,FR138=$FR$2),SM_5.3,"")</f>
        <v/>
      </c>
      <c r="U138" s="38" t="str">
        <f>IF(OR(FY138&gt;0),SM_5.4,"")</f>
        <v/>
      </c>
      <c r="V138" s="94" t="str">
        <f>IF(COUNTIF(F138:U138,"&lt;1")=16,"5",IF(COUNTIF(F138:Q138,"&lt;1")=12,"4",IF(COUNTIF(F138:L138,"&lt;1")=7,"3",IF(COUNTIF(F138:I138,"&lt;1")=4,"2","1"))))</f>
        <v>1</v>
      </c>
      <c r="W138" s="129">
        <f>IF(V138="1",SUM(F138:I138)+1,IF(V138="2",SUM(J138:L138)+2,IF(V138="3",SUM(M138:Q138)+3,IF(V138="4",SUM(R138:U138)+4,5))))</f>
        <v>1</v>
      </c>
      <c r="X138" s="5" t="str">
        <f>IF(OR(EO138&gt;0,EP138&gt;0,EQ138&gt;0,ER138=$ER$1,ER138=$ER$2,ER138=$ER$3,ER138=$ER$4,ER138=$ER$6,ER138=$ER$7,ER138=$ER$8,ES138&gt;0,ET138&gt;0,EV138&gt;0,EZ138&gt;0,FD138&gt;0,FF138&gt;0,FG138&gt;0,FI138&gt;0,FE138&gt;0),SS_2.1,"")</f>
        <v/>
      </c>
      <c r="Y138" s="5" t="str">
        <f>IF(OR(EO138=$EO$1,ER138=$ER$1,ER138=$ER$6,ER138=$ER$7,ER138=$ER$8,FJ138&gt;0),SS_2.2,"")</f>
        <v/>
      </c>
      <c r="Z138" s="38" t="str">
        <f>IF(OR(FJ138&gt;0,FO138&gt;0),SS_2.3,"")</f>
        <v/>
      </c>
      <c r="AA138" s="5" t="str">
        <f>IF(OR(FN138&gt;0,FJ138=$FJ$2,FJ138=$FJ$3),SS_3.1,"")</f>
        <v/>
      </c>
      <c r="AB138" s="6" t="str">
        <f>IF(OR(FK138&gt;0),SS_3.2,"")</f>
        <v/>
      </c>
      <c r="AC138" s="38" t="str">
        <f>IF(OR(ES138&gt;0,ER138=$ER$1,ER138=$ER$4,ER138=$ER$8,FL138&gt;0),SS_3.3,"")</f>
        <v/>
      </c>
      <c r="AD138" s="6" t="str">
        <f>IF(AND(FK138&gt;0,FJ138=$FJ$2,FJ138=$FJ$3),SS_4.1,"")</f>
        <v/>
      </c>
      <c r="AE138" s="6" t="str">
        <f>IF(OR(FJ138=$FJ$2,FJ138=$FJ$3,EZ138&gt;0,FN138&gt;0),SS_4.2,"")</f>
        <v/>
      </c>
      <c r="AF138" s="6" t="str">
        <f>IF(OR(EU138&gt;0,EW138=$EW$2,EW138=$EW$3,EW138=$EW$4,EY138&gt;0,EZ138&gt;0),SS_4.3,"")</f>
        <v/>
      </c>
      <c r="AG138" s="6" t="str">
        <f>IF(OR(FJ138=$FJ$3,FQ138&gt;0,EZ138&gt;0),SS_4.4,"")</f>
        <v/>
      </c>
      <c r="AH138" s="6" t="str">
        <f>IF(OR(FE138&gt;0,FF138&gt;0,FG138&gt;0,FD138&gt;0,EZ138&gt;0,FI138&gt;0),SS_4.5,"")</f>
        <v/>
      </c>
      <c r="AI138" s="38" t="str">
        <f>IF(OR(EV138&gt;0,FZ138&gt;0,FH138&gt;0,FD138&gt;0,FI138&gt;0),SS_4.6,"")</f>
        <v/>
      </c>
      <c r="AJ138" s="5" t="str">
        <f>IF(OR(FK138=$FK$3,FZ138=$FZ$1),SS_5.1,"")</f>
        <v/>
      </c>
      <c r="AK138" s="6" t="str">
        <f>IF(OR(FZ138=$FZ$1,FZ138=$FZ$2,FZ138=$FZ$4,FZ138=$FZ$5,FZ138=$FZ$7),SS_5.2,"")</f>
        <v/>
      </c>
      <c r="AL138" s="6" t="str">
        <f>IF(OR(FZ138=$FZ$4,FY138&gt;0,ER138=$ER$8),SS_5.3,"")</f>
        <v/>
      </c>
      <c r="AM138" s="6" t="str">
        <f>IF(FP138&gt;0,SS_5.4,"")</f>
        <v/>
      </c>
      <c r="AN138" s="94" t="str">
        <f>IF(COUNTIF(X138:AM138,"&lt;1")=16,"5",IF(COUNTIF(X138:AI138,"&lt;1")=12,"4",IF(COUNTIF(X138:AC138,"&lt;1")=6,"3",IF(COUNTIF(X138:Z138,"&lt;1")=3,"2","1"))))</f>
        <v>1</v>
      </c>
      <c r="AO138" s="129">
        <f>IF(AN138="1",SUM(X138:Z138)+1,IF(AN138="2",SUM(AA138:AC138)+2,IF(AN138="3",SUM(AD138:AI138)+3,IF(AN138="4",SUM(AJ138:AM138)+4,5))))</f>
        <v>1</v>
      </c>
      <c r="AP138" s="5" t="str">
        <f>IF(OR(ES138&gt;0,ER138=$ER$1,EO138&gt;0,EP138&gt;0,EQ138&gt;0,EU138&gt;0,EV138&gt;0,FV138&gt;0,FD138&gt;0),CM2.1,"")</f>
        <v/>
      </c>
      <c r="AQ138" s="6" t="str">
        <f>IF(OR(ES138&gt;0,ER138=$ER$1,ER138=$ER$5,ER138=$ER$3,ER138=$ER$8,ER138=$ER$9,FS138=$FS$3,FS138=$FS$4),CM2.2,"")</f>
        <v/>
      </c>
      <c r="AR138" s="6" t="str">
        <f>IF(OR(ES138&gt;0,ER138&gt;0,FV138&gt;0),CM2.3,"")</f>
        <v/>
      </c>
      <c r="AS138" s="38" t="str">
        <f>IF(OR(ES138&gt;0,ER138=$ER$1,ER138=$ER$3,ER138=$ER$8,ER138=$ER$9,FT138&gt;0),CM2.4,"")</f>
        <v/>
      </c>
      <c r="AT138" s="6" t="str">
        <f>IF(OR(FS138&gt;0),CM3.1,"")</f>
        <v/>
      </c>
      <c r="AU138" s="6" t="str">
        <f>IF(ER138=$ER$9,CM3.2,"")</f>
        <v/>
      </c>
      <c r="AV138" s="6" t="str">
        <f>IF(OR(FS138=$FS$3,FS138=$FS$4),CM3.3,"")</f>
        <v/>
      </c>
      <c r="AW138" s="6" t="str">
        <f>IF(OR(FQ138=$FQ$1,FQ138=$FQ$4,FR138=$FR$1,FR138=$FR$4),CM3.4,"")</f>
        <v/>
      </c>
      <c r="AX138" s="38" t="str">
        <f>IF(OR(FZ138=$FZ$1,FZ138=$FZ$2,FT138=$FT$3,FT138=$FT$2),CM3.5,"")</f>
        <v/>
      </c>
      <c r="AY138" s="6" t="str">
        <f>IF(OR(FS138&gt;0),CM4.1,"")</f>
        <v/>
      </c>
      <c r="AZ138" s="6" t="str">
        <f>IF(OR(FV138=$FV$2),CM4.2,"")</f>
        <v/>
      </c>
      <c r="BA138" s="38" t="str">
        <f>IF(OR(FZ138&gt;0,FT138=$FT$3),CM4.3,"")</f>
        <v/>
      </c>
      <c r="BB138" s="6" t="str">
        <f>IF(OR(FT138=$FT$3,FV138=$FV$3),CM5.1,"")</f>
        <v/>
      </c>
      <c r="BC138" s="6" t="str">
        <f>IF(OR(AND(FX138&gt;0,FQ138=$FQ$4), AND(FX138&gt;0,FQ138=$FQ$1)),CM5.2,"")</f>
        <v/>
      </c>
      <c r="BD138" s="6" t="str">
        <f>IF(OR(FZ138&gt;0),CM5.3,"")</f>
        <v/>
      </c>
      <c r="BE138" s="38" t="str">
        <f>IF(FU138=$FU$2,CM5.4,"")</f>
        <v/>
      </c>
      <c r="BF138" s="94" t="str">
        <f>IF(COUNTIF(AP138:BE138,"&lt;1")=16,"5",IF(COUNTIF(AP138:BA138,"&lt;1")=12,"4",IF(COUNTIF(AP138:AX138,"&lt;1")=9,"3",IF(COUNTIF(AP138:AS138,"&lt;1")=4,"2","1"))))</f>
        <v>1</v>
      </c>
      <c r="BG138" s="129">
        <f>IF(BF138="1",SUM(AP138:AS138)+1,IF(BF138="2",SUM(AT138:AX138)+2,IF(BF138="3",SUM(AY138:BA138)+3,IF(BF138="4",SUM(BB138:BE138)+4,5))))</f>
        <v>1</v>
      </c>
      <c r="BH138" s="5" t="str">
        <f>IF(OR(ER138=$ER$1,ER138=$ER$6,ER138=$ER$7,ER138=$ER$9,ES138&gt;0,EX138&gt;0,FD138&gt;0,FZ138&gt;0,EW138&gt;0,EY138&gt;0,EZ138&gt;0,EV138&gt;0,EU138&gt;0,FE138&gt;0,FF138&gt;0,FG138&gt;0,FI138&gt;0),SRM2.1,"")</f>
        <v/>
      </c>
      <c r="BI138" s="5" t="str">
        <f>IF(OR(FD138&gt;0,FZ138&gt;0,ER138=$ER$7,EW138&gt;0,EX138&gt;0,EY138&gt;0,EZ138&gt;0,FE138&gt;0,FF138&gt;0,FG138&gt;0,FI138&gt;0),SRM2.2,"")</f>
        <v/>
      </c>
      <c r="BJ138" s="6" t="str">
        <f>IF(OR(FX138&gt;0,FZ138&gt;0),SRM2.3,"")</f>
        <v/>
      </c>
      <c r="BK138" s="6" t="str">
        <f>IF(OR(FF138&gt;0,FD138&gt;0,FE138&gt;0,FZ138&gt;0,FG138&gt;0,FI138&gt;0),SRM2.4,"")</f>
        <v/>
      </c>
      <c r="BL138" s="39" t="str">
        <f>IF(OR(FD138&gt;0,FZ138&gt;0,ER138=$ER$7,FE138&gt;0,FF138&gt;0,FG138&gt;0,FI138&gt;0,FP138&gt;0),SRM3.1,"")</f>
        <v/>
      </c>
      <c r="BM138" s="6" t="str">
        <f>IF(OR(FD138&gt;0,FZ138&gt;0,ER138=$ER$7,EW138=$EW$2,EW138=$EW$3,EW138=$EW$4,EX138&gt;0,EY138&gt;0,EZ138&gt;0,FE138&gt;0,FF138&gt;0,FG138&gt;0,FI138&gt;0),SRM3.2,"")</f>
        <v/>
      </c>
      <c r="BN138" s="6" t="str">
        <f>IF(OR(FP138&gt;0,FZ138&gt;0),SRM3.3,"")</f>
        <v/>
      </c>
      <c r="BO138" s="40" t="str">
        <f>IF(OR(FZ138&gt;1),SRM4.1,"")</f>
        <v/>
      </c>
      <c r="BP138" s="6" t="str">
        <f>IF(OR(ER138=$ER$8,ER138=$ER$9,EV138&gt;0,FQ138&gt;0,FR138&gt;0),SRM4.2,"")</f>
        <v/>
      </c>
      <c r="BQ138" s="6" t="str">
        <f>IF(OR(FW138&gt;0),SRM4.3,"")</f>
        <v/>
      </c>
      <c r="BR138" s="40" t="str">
        <f>IF(OR(GD138&gt;0,GE138&gt;0),SRM5.1,"")</f>
        <v/>
      </c>
      <c r="BS138" s="6" t="str">
        <f>IF(OR(ER138=$ER$8,ER138=$ER$9,FZ138&gt;0),SRM5.2,"")</f>
        <v/>
      </c>
      <c r="BT138" s="6" t="str">
        <f>IF(OR(ER138=$ER$8,ER138=$ER$9,FY138&gt;0,FZ138&gt;0),SRM5.3,"")</f>
        <v/>
      </c>
      <c r="BU138" s="94" t="str">
        <f>IF(COUNTIF(BH138:BT138,"&lt;1")=13,"5",IF(COUNTIF(BH138:BQ138,"&lt;1")=10,"4",IF(COUNTIF(BH138:BN138,"&lt;1")=7,"3",IF(COUNTIF(BH138:BK138,"&lt;1")=4,"2","1"))))</f>
        <v>1</v>
      </c>
      <c r="BV138" s="129">
        <f>IF(BU138="1",SUM(BH138:BK138)+1,IF(BU138="2",SUM(BL138:BN138)+2,IF(BU138="3",SUM(BO138:BQ138)+3,IF(BU138="4",SUM(BR138:BT138)+4,5))))</f>
        <v>1</v>
      </c>
      <c r="BW138" s="41" t="str">
        <f>IF(OR(EY138=$EY$1,EY138=$EY$4,EY138=$EY$5,EY138=$EY$6,EY138=$EY$7,EZ138&gt;0,FF138=$FF$1,FF138=$FF$2,FF138=$FF$5,FF138=$FF$6,FG138=$FG$1,FG138=$FG$2,FG138=$FG$5,FG138=$FG$6),LHR2.1,"")</f>
        <v/>
      </c>
      <c r="BX138" s="6" t="str">
        <f>IF(OR(FB138=$FB$1,FB138=$FB$2,FB138=$FB$5,FB138=$FB$6,EZ138&gt;0),LHR2.2,"")</f>
        <v/>
      </c>
      <c r="BY138" s="6" t="str">
        <f>IF(OR(EY138=$EY$1,EY138=$EY$4,EY138=$EY$5,EY138=$EY$6,EY138=$EY$7,EZ138&gt;0,FF138=$FF$1,FF138=$FF$2,FF138=$FF$5,FF138=$FF$6,FG138=$FG$1,FG138=$FG$2,FG138=$FG$5,FG138=$FG$6),LHR2.3,"")</f>
        <v/>
      </c>
      <c r="BZ138" s="6" t="str">
        <f>IF(OR(EY138=$EY$1,EY138=$EY$4,EY138=$EY$5,EY138=$EY$6,EY138=$EY$7,EZ138&gt;0,FF138=$FF$1,FF138=$FF$2,FF138=$FF$5,FF138=$FF$6,FG138=$FG$1,FG138=$FG$2,FG138=$FG$5,FG138=$FG$6),LHR2.4,"")</f>
        <v/>
      </c>
      <c r="CA138" s="40" t="str">
        <f>IF(OR(EY138=$EY$1,EY138=$EY$5,EY138=$EY$6,EY138=$EY$7,EZ138&gt;0,FF138=$FF$1,FF138=$FF$2,FF138=$FF$5,FF138=$FF$6,FG138=$FG$1,FG138=$FG$2,FG138=$FG$5,FG138=$FG$6),LHR3.1,"")</f>
        <v/>
      </c>
      <c r="CB138" s="6" t="str">
        <f>IF(OR(FB138=$FB$1,FB138=$FB$5,EZ138&gt;0),LHR3.2,"")</f>
        <v/>
      </c>
      <c r="CC138" s="6" t="str">
        <f>IF(OR(FB138=$FB$1,FB138=$FB$2,FB138=$FB$5,FB138=$FB$6,EZ138&gt;0),LHR3.3,"")</f>
        <v/>
      </c>
      <c r="CD138" s="6" t="str">
        <f>IF(OR(EZ138&gt;0,GA138=$GA$1,FF138=$FF$5,FF138=$FF$6,FF138=$FF$1,FF138=$FF$2,GA138=$GA$2,GA138=$GA$3,GA138=$GA$4),LHR3.4,"")</f>
        <v/>
      </c>
      <c r="CE138" s="6" t="str">
        <f>IF(OR(EZ138&gt;0,GB138=$GB$1,FG138=$FG$5,FG138=$FG$6,FG138=$FG$1,FG138=$FG$2,GB138=$GB$2,GB138=$GB$3,GB138=$GB$4),LHR3.5,"")</f>
        <v/>
      </c>
      <c r="CF138" s="6" t="str">
        <f>IF(OR(EY138=$EY$1,EY138=$EY$4,EY138=$EY$5,EY138=$EY$6,EY138=$EY$7,EZ138&gt;0),LHR3.6,"")</f>
        <v/>
      </c>
      <c r="CG138" s="6" t="str">
        <f>IF(OR(EZ138&gt;0,FC138=$FC$1,FC138=$FC$2,FC138=$FC$3,FC138=$FC$4),LHR3.7,"")</f>
        <v/>
      </c>
      <c r="CH138" s="6" t="str">
        <f>IF(OR(GD138=$GD$1,GD138=$GD$3,EZ138&gt;0),LHR3.8,"")</f>
        <v/>
      </c>
      <c r="CI138" s="6" t="str">
        <f>IF(OR(EZ138&gt;0,FF138=$FF$2,FF138=$FF$6,FE138=$FE$2,FE138=$FE$6,FI138=$FI$2,FI138=$FI$6,FG138=$FG$2,FG138=$FG$6),LHR3.9,"")</f>
        <v/>
      </c>
      <c r="CJ138" s="6" t="str">
        <f>IF(OR(EZ138&gt;0,FA138&gt;0),LHR3.10,"")</f>
        <v/>
      </c>
      <c r="CK138" s="40" t="str">
        <f>IF(OR(EY138=$EY$1,EY138=$EY$6,EY138=$EY$7,EZ138&gt;0,FF138=$FF$1,FF138=$FF$2,FF138=$FF$5,FF138=$FF$6,FG138=$FG$1,FG138=$FG$2,FG138=$FG$5,FG138=$FG$6),LHR4.1,"")</f>
        <v/>
      </c>
      <c r="CL138" s="6" t="str">
        <f>IF(OR(FB138=$FB$1,FB138=$FB$5,EZ138&gt;0),LHR4.2,"")</f>
        <v/>
      </c>
      <c r="CM138" s="6" t="str">
        <f>IF(OR(EZ138&gt;0,GA138=$GA$2,GA138=$GA$4),LHR4.3,"")</f>
        <v/>
      </c>
      <c r="CN138" s="6" t="str">
        <f>IF(OR(EZ138&gt;0,GB138=$GB$2,GB138=$GB$4),LHR4.4,"")</f>
        <v/>
      </c>
      <c r="CO138" s="6" t="str">
        <f>IF(OR(EZ138&gt;0,FC138=$FC$1,FC138=$FC$3,FC138=$FC$4),LHR4.5,"")</f>
        <v/>
      </c>
      <c r="CP138" s="6" t="str">
        <f>IF(OR(GE138=$GE$1,GE138=$GE$2,GE138=$GE$4,GE138=$GE$5),LHR4.6,"")</f>
        <v/>
      </c>
      <c r="CQ138" s="6" t="str">
        <f>IF(OR(EZ138&gt;0,FF138=$FF$2,FF138=$FF$6,FE138=$FE$2,FE138=$FE$6,FI138=$FI$2,FI138=$FI$6,FG138=$FG$2,FG138=$FG$6),LHR4.7,"")</f>
        <v/>
      </c>
      <c r="CR138" s="6" t="str">
        <f>IF(OR(EZ138&gt;0,FG138=$FG$1,FG138=$FG$2,FG138=$FG$5,FG138=$FG$6),LHR4.8,"")</f>
        <v/>
      </c>
      <c r="CS138" s="6" t="str">
        <f>IF(OR(FE138=$FE$1,FE138=$FE$2,FE138=$FE$5,FE138=$FE$6),LHR4.9,"")</f>
        <v/>
      </c>
      <c r="CT138" s="6" t="str">
        <f>IF(OR(FM138=$FM$1,FM138=$FM$3,EZ138&gt;0),LHR4.10,"")</f>
        <v/>
      </c>
      <c r="CU138" s="6" t="str">
        <f>IF(OR(GF138=$GF$2,GF138=$GF$6),LHR4.11,"")</f>
        <v/>
      </c>
      <c r="CV138" s="6" t="str">
        <f>IF(OR(EO138=$EO$1,EO138=$EO$3),LHR4.12,"")</f>
        <v/>
      </c>
      <c r="CW138" s="40" t="str">
        <f>IF(OR(EY138=$EY$1,EY138=$EY$7,EZ138&gt;0,FF138=$FF$1,FF138=$FF$2,FF138=$FF$5,FF138=$FF$6,FG138=$FG$1,FG138=$FG$2,FG138=$FG$5,FG138=$FG$6),LHR5.1,"")</f>
        <v/>
      </c>
      <c r="CX138" s="6" t="str">
        <f>IF(AND(FZ138&gt;0,OR(EY138=$EY$1,EY138=$EY$4,EY138=$EY$5,EY138=$EY$6,EY138=$EY$7)),LHR5.2,"")</f>
        <v/>
      </c>
      <c r="CY138" s="6" t="str">
        <f>IF(OR(EZ138&gt;0,FC138=$FC$1,FC138=$FC$4),LHR5.3,"")</f>
        <v/>
      </c>
      <c r="CZ138" s="6" t="str">
        <f>IF(OR(GE138=$GE$1,GE138=$GE$3,GE138=$GE$4,GE138=$GE$6),LHR5.4,"")</f>
        <v/>
      </c>
      <c r="DA138" s="6" t="str">
        <f>IF(OR(EZ138&gt;0,FF138=$FF$2,FF138=$FF$6,FE138=$FE$2,FE138=$FE$6,FI138=$FI$2,FI138=$FI$6,FG138=$FG$2,FG138=$FG$6),LHR5.5,"")</f>
        <v/>
      </c>
      <c r="DB138" s="6" t="str">
        <f>IF(OR(FG138=$FG$2,FG138=$FG$6),LHR5.6,"")</f>
        <v/>
      </c>
      <c r="DC138" s="6" t="str">
        <f>IF(OR(FI138=$FI$1,FI138=$FI$2,FI138=$FI$5,FI138=$FI$6,FY138&gt;0),LHR5.7,"")</f>
        <v/>
      </c>
      <c r="DD138" s="6" t="str">
        <f>IF(OR(GC138=$GC$1,GC138=$GC$2),LHR5.8,"")</f>
        <v/>
      </c>
      <c r="DE138" s="38">
        <f>IF(OR(GF138="",GF138=$GF$3,GF138=$GF$4,GF138=$GF$7,GF138=$GF$8),LHR5.9,"")</f>
        <v>0.05</v>
      </c>
      <c r="DF138" s="7" t="str">
        <f>IF(E138&lt;2009,"N/A",IF(COUNTIF(BW138:DE138,"&lt;1")=35,"5",IF(COUNTIF(BW138:CV138,"&lt;1")=26,"4",IF(COUNTIF(BW138:CJ138,"&lt;1")=14,"3",IF(COUNTIF(BW138:BZ138,"&lt;1")=4,"2","1")))))</f>
        <v>1</v>
      </c>
      <c r="DG138" s="129">
        <f>IF(DF138="N/A","N/A",IF(DF138="1",SUM(BW138:BZ138)+1,IF(DF138="2",SUM(CA138:CJ138)+2,IF(DF138="3",SUM(CK138:CV138)+3,IF(DF138="4",SUM(CW138:DE138)+4,5)))))</f>
        <v>1</v>
      </c>
      <c r="DH138" s="41" t="str">
        <f>IF(OR(EY138=$EY$1,EY138=$EY$8,EZ138&gt;0,FF138=$FF$1,FF138=$FF$2,FF138=$FF$7,FF138=$FF$8,FG138=$FG$1,FG138=$FG$2,FG138=$FG$7,FG138=$FG$8),ES2.1,"")</f>
        <v/>
      </c>
      <c r="DI138" s="6" t="str">
        <f>IF(OR(FB138=$FB$1,FB138=$FB$2,FB138=$FB$7,FB138=$FB$8,EZ138&gt;0),ES2.2,"")</f>
        <v/>
      </c>
      <c r="DJ138" s="6" t="str">
        <f>IF(OR(EY138=$EY$1,EY138=$EY$8,EZ138&gt;0,FF138=$FF$1,FF138=$FF$2,FF138=$FF$7,FF138=$FF$8,FG138=$FG$1,FG138=$FG$2,FG138=$FG$7,FG138=$FG$8),ES2.3,"")</f>
        <v/>
      </c>
      <c r="DK138" s="6" t="str">
        <f>IF(OR(EY138=$EY$1,EY138=$EY$8,EZ138&gt;0,FF138=$FF$1,FF138=$FF$2,FF138=$FF$7,FF138=$FF$8,FG138=$FG$1,FG138=$FG$2,FG138=$FG$7,FG138=$FG$8),ES2.4,"")</f>
        <v/>
      </c>
      <c r="DL138" s="40" t="str">
        <f>IF(OR(FB138=$FB$1,FB138=$FB$7,EZ138&gt;0),ES3.1,"")</f>
        <v/>
      </c>
      <c r="DM138" s="6" t="str">
        <f>IF(OR(FB138=$FB$1,FB138=$FB$2,FB138=$FB$7,FB138=$FB$8,EZ138&gt;0),ES3.2,"")</f>
        <v/>
      </c>
      <c r="DN138" s="6" t="str">
        <f>IF(OR(EZ138&gt;0,FF138=$FF$1,FF138=$FF$2,FF138=$FF$7,FF138=$FF$8,GA138=$GA$1,GA138=$GA$2,GA138=$GA$5,GA138=$GA$6),ES3.3,"")</f>
        <v/>
      </c>
      <c r="DO138" s="6" t="str">
        <f>IF(OR(EZ138&gt;0,FG138=$FG$1,FG138=$FG$2,FG138=$FG$7,FG138=$FG$8,GB138=$GB$1,GB138=$GB$2,GB138=$GB$5,GB138=$GB$6),ES3.4,"")</f>
        <v/>
      </c>
      <c r="DP138" s="6" t="str">
        <f>IF(OR(EY138=$EY$1,EY138=$EY$8,EZ138&gt;0),ES3.5,"")</f>
        <v/>
      </c>
      <c r="DQ138" s="6" t="str">
        <f>IF(OR(EZ138&gt;0,FC138=$FC$1,FC138=$FC$5),ES3.6,"")</f>
        <v/>
      </c>
      <c r="DR138" s="6" t="str">
        <f>IF(OR(GD138=$GD$1,GD138=$GD$4,EZ138&gt;0),ES3.7,"")</f>
        <v/>
      </c>
      <c r="DS138" s="6" t="str">
        <f>IF(OR(EZ138&gt;0,FF138=$FF$2,FF138=$FF$8,FE138=$FE$2,FE138=$FE$8,FI138=$FI$2,FI138=$FI$8,FG138=$FG$2,FG138=$FG$8),ES3.8,"")</f>
        <v/>
      </c>
      <c r="DT138" s="6" t="str">
        <f>IF(OR(EZ138&gt;0),ES3.9,"")</f>
        <v/>
      </c>
      <c r="DU138" s="40" t="str">
        <f>IF(OR(FB138=$FB$1,FB138=$FB$7,EZ138&gt;0),ES4.1,"")</f>
        <v/>
      </c>
      <c r="DV138" s="6" t="str">
        <f>IF(OR(EZ138&gt;0,GA138=$GA$2,GA138=$GA$6),ES4.2,"")</f>
        <v/>
      </c>
      <c r="DW138" s="6" t="str">
        <f>IF(OR(EZ138&gt;0,GB138=$GB$2,GB138=$GB$6),ES4.3,"")</f>
        <v/>
      </c>
      <c r="DX138" s="6" t="str">
        <f>IF(OR(GE138=$GE$1,GE138=$GE$2,GE138=$GE$7,GE138=$GE$8),ES4.4,"")</f>
        <v/>
      </c>
      <c r="DY138" s="6" t="str">
        <f>IF(OR(EZ138&gt;0,FF138=$FF$2,FF138=$FF$8,FE138=$FE$2,FE138=$FE$8,FI138=$FI$2,FI138=$FI$8,FG138=$FG$2,FG138=$FG$8),ES4.5,"")</f>
        <v/>
      </c>
      <c r="DZ138" s="6" t="str">
        <f>IF(OR(EZ138&gt;0,FG138=$FG$1,FG138=$FG$2,FG138=$FG$7,FG138=$FG$8),ES4.6,"")</f>
        <v/>
      </c>
      <c r="EA138" s="6" t="str">
        <f>IF(OR(FE138=$FE$1,FE138=$FE$2,FE138=$FE$7,FE138=$FE$8),ES4.7,"")</f>
        <v/>
      </c>
      <c r="EB138" s="6" t="str">
        <f>IF(OR(FM138=$FM$1,FM138=$FM$4,EZ138&gt;0),ES4.8,"")</f>
        <v/>
      </c>
      <c r="EC138" s="6" t="str">
        <f>IF(OR(GF138=$GF$2,GF138=$GF$8),ES4.9,"")</f>
        <v/>
      </c>
      <c r="ED138" s="6" t="str">
        <f>IF(OR(EO138=$EO$1,EO138=$EO$3),ES4.10,"")</f>
        <v/>
      </c>
      <c r="EE138" s="40" t="str">
        <f>IF(OR(AND(FZ138&gt;0,EY138=$EY$1), AND(FZ138&gt;0,EY138=$EY$8)),ES5.1,"")</f>
        <v/>
      </c>
      <c r="EF138" s="6" t="str">
        <f>IF(OR(GE138=$GE$1,GE138=$GE$3,GE138=$GE$7,GE138=$GE$9),ES5.2,"")</f>
        <v/>
      </c>
      <c r="EG138" s="6" t="str">
        <f>IF(OR(EZ138&gt;0,FF138=$FF$2,FF138=$FF$8,FE138=$FE$2,FE138=$FE$8,FI138=$FI$2,FI138=$FI$8,FG138=$FG$2,FG138=$FG$8),ES5.3,"")</f>
        <v/>
      </c>
      <c r="EH138" s="6" t="str">
        <f>IF(OR(FG138=$FG$2,FG138=$FG$8),ES5.4,"")</f>
        <v/>
      </c>
      <c r="EI138" s="6" t="str">
        <f>IF(OR(FI138=$FI$1,FI138=$FI$2,FI138=$FI$7,FI138=$FI$8,FY138&gt;0),ES5.5,"")</f>
        <v/>
      </c>
      <c r="EJ138" s="6" t="str">
        <f>IF(OR(GC138=$GC$1,GC138=$GC$3),ES5.6,"")</f>
        <v/>
      </c>
      <c r="EK138" s="38">
        <f>IF(OR(GF138="",GF138=$GF$3,GF138=$GF$4,GF138=$GF$5,GF138=$GF$6),ES5.7,"")</f>
        <v>0.1</v>
      </c>
      <c r="EL138" s="104" t="str">
        <f>IF(E138&lt;2010,"N/A",IF(COUNTIF(DH138:EK138,"&lt;1")=30,"5",IF(COUNTIF(DH138:ED138,"&lt;1")=23,"4",IF(COUNTIF(DH138:DT138,"&lt;1")=13,"3",IF(COUNTIF(DH138:DK138,"&lt;1")=4,"2","1")))))</f>
        <v>1</v>
      </c>
      <c r="EM138" s="129">
        <f>IF(EL138="N/A","N/A",IF(EL138="1",SUM(DH138:DK138)+1,IF(EL138="2",SUM(DL138:DT138)+2,IF(EL138="3",SUM(DU138:ED138)+3,IF(EL138="4",SUM(EE138:EK138)+4,5)))))</f>
        <v>1</v>
      </c>
      <c r="EN138" s="80"/>
      <c r="EO138" s="81"/>
      <c r="EP138" s="80"/>
      <c r="EQ138" s="80"/>
      <c r="ER138" s="81"/>
      <c r="ES138" s="80"/>
      <c r="ET138" s="80"/>
      <c r="EU138" s="78"/>
      <c r="EV138" s="82"/>
      <c r="EW138" s="78"/>
      <c r="EX138" s="78"/>
      <c r="EY138" s="78"/>
      <c r="EZ138" s="78"/>
      <c r="FA138" s="78"/>
      <c r="FB138" s="78"/>
      <c r="FC138" s="82"/>
      <c r="FD138" s="78"/>
      <c r="FE138" s="80"/>
      <c r="FF138" s="78"/>
      <c r="FG138" s="78"/>
      <c r="FH138" s="78"/>
      <c r="FI138" s="82"/>
      <c r="FJ138" s="78"/>
      <c r="FK138" s="80"/>
      <c r="FL138" s="80"/>
      <c r="FM138" s="80"/>
      <c r="FN138" s="80"/>
      <c r="FO138" s="80"/>
      <c r="FP138" s="78"/>
      <c r="FQ138" s="78"/>
      <c r="FR138" s="78"/>
      <c r="FS138" s="78"/>
      <c r="FT138" s="80"/>
      <c r="FU138" s="80"/>
      <c r="FV138" s="78"/>
      <c r="FW138" s="78"/>
      <c r="FX138" s="82"/>
      <c r="FY138" s="80"/>
      <c r="FZ138" s="82"/>
      <c r="GA138" s="81"/>
      <c r="GB138" s="80"/>
      <c r="GC138" s="82"/>
      <c r="GD138" s="78"/>
      <c r="GE138" s="78"/>
      <c r="GF138" s="83"/>
      <c r="GG138" s="74" t="s">
        <v>162</v>
      </c>
      <c r="GH138" s="42">
        <f>COUNTIF(EO138:GF138,"*")</f>
        <v>0</v>
      </c>
    </row>
    <row r="139" spans="1:190" s="42" customFormat="1" x14ac:dyDescent="0.25">
      <c r="A139" s="42" t="e">
        <f>VLOOKUP(C139,Sheet1!$A$1:$B$65,2,)</f>
        <v>#N/A</v>
      </c>
      <c r="B139" s="46" t="s">
        <v>425</v>
      </c>
      <c r="C139" s="47" t="s">
        <v>256</v>
      </c>
      <c r="D139" s="47"/>
      <c r="E139" s="61">
        <v>2013</v>
      </c>
      <c r="F139" s="5" t="str">
        <f>IF(OR(ER139=$ER$1,ER139=$ER$2,ER139=$ER$3,ER139=$ER$6,ER139=$ER$7,ES139&gt;0,EW139&gt;0,EY139&gt;0,EU139&gt;0,EZ139&gt;0,FD139&gt;0,FF139&gt;0,FG139&gt;0,FI139&gt;0,FE139&gt;0),SM_2.1,"")</f>
        <v/>
      </c>
      <c r="G139" s="5" t="str">
        <f>IF(OR(EO139=$EO$4,EQ139&gt;0,ER139=$ER$1, ER139=$ER$2,ER139=$ER$3,ER139=$ER$4,ES139&gt;0,EV139&gt;0,EZ139&gt;0,FD139&gt;0,FF139&gt;0,FG139&gt;0,FI139&gt;0,FE139&gt;0),SM_2.2,"")</f>
        <v/>
      </c>
      <c r="H139" s="6" t="str">
        <f>IF(OR(EO139&gt;0,EP139&gt;0,EQ139&gt;0,ER139=$ER$1,ER139=$ER$2,ER139=$ER$3,ER139=$ER$4,ER139=$ER$6,ER139=$ER$7,ES139&gt;0,ET139&gt;0,EV139&gt;0,EZ139&gt;0,FD139&gt;0,FF139&gt;0,FG139&gt;0,FI139&gt;0,FE139&gt;0),SM_2.3,"")</f>
        <v/>
      </c>
      <c r="I139" s="38" t="str">
        <f>IF(OR(ER139=$ER$1,ER139=$ER$2,ER139=$ER$3,ER139=$ER$6,ER139=$ER$7,ES139&gt;0,EW139=$EW$2,EW139=$EW$3,EW139=$EW$4,EY139&gt;0,EU139&gt;0,EZ139&gt;0,FD139&gt;0,FF139&gt;0,FG139&gt;0,FI139&gt;0,FE139&gt;0),SM_2.4,"")</f>
        <v/>
      </c>
      <c r="J139" s="6" t="str">
        <f>IF(OR(ER139=$ER$3,EW139=$EW$2,EW139=$EW$3,EW139=$EW$4,EY139&gt;0,EU139&gt;0,EZ139&gt;0,FD139&gt;0,FF139&gt;0,FG139&gt;0,FI139&gt;0,FE139&gt;0),SM_3.1,"")</f>
        <v/>
      </c>
      <c r="K139" s="6" t="str">
        <f>IF(OR(EZ139&gt;0,FD139&gt;0,FF139&gt;0,FG139&gt;0,FI139&gt;0,FE139&gt;0),SM_3.2,"")</f>
        <v/>
      </c>
      <c r="L139" s="38" t="str">
        <f>IF(OR(ER139=$ER$1,ER139=$ER$3,ER139=$ER$6,ER139=$ER$7,EV139&gt;0,EW139=$EW$2,EW139=$EW$3,EW139=$EW$4,EY139&gt;0,EU139&gt;0,EZ139&gt;0,FD139&gt;0,FF139&gt;0,FG139&gt;0,FI139&gt;0,FE139&gt;0),SM_3.3,"")</f>
        <v/>
      </c>
      <c r="M139" s="6" t="str">
        <f>IF(OR(ES139&gt;0,EU139&gt;1),SM_4.1,"")</f>
        <v/>
      </c>
      <c r="N139" s="6" t="str">
        <f>IF(OR(EZ139&gt;0,FD139=$FD$2,FF139=$FF$2,FF139=$FF$4,FF139=$FF$6,FF139=$FF$8,FG139&gt;0,FI139&gt;0,FE139&gt;0),SM_4.2,"")</f>
        <v/>
      </c>
      <c r="O139" s="6" t="str">
        <f>IF(OR(EZ139&gt;0,FD139=$FD$2,FE139=$FE$2,FE139=$FE$4,FE139=$FE$6,FE139=$FE$8,FF139=$FF$2,FF139=$FF$4,FF139=$FF$6,FF139=$FF$8,FG139=$FG$2,FG139=$FG$4,FG139=$FG$6,FG139=$FG$8,FI139=$FI$2,FI139=$FI$4,FI139=$FI$6,FI139=$FI$8),SM_4.3,"")</f>
        <v/>
      </c>
      <c r="P139" s="6" t="str">
        <f>IF(OR(FD139&gt;0,FI139&gt;0),SM_4.4,"")</f>
        <v/>
      </c>
      <c r="Q139" s="38" t="str">
        <f>IF(OR(FQ139=$FQ$2,FQ139=$FQ$1),SM_4.5,"")</f>
        <v/>
      </c>
      <c r="R139" s="6" t="str">
        <f>IF(OR(ET139&gt;0),SM_5.1,"")</f>
        <v/>
      </c>
      <c r="S139" s="6" t="str">
        <f>IF(OR(FB139&gt;0),SM_5.2,"")</f>
        <v/>
      </c>
      <c r="T139" s="6" t="str">
        <f>IF(OR(FR139=$FR$1,FR139=$FR$2),SM_5.3,"")</f>
        <v/>
      </c>
      <c r="U139" s="38" t="str">
        <f>IF(OR(FY139&gt;0),SM_5.4,"")</f>
        <v/>
      </c>
      <c r="V139" s="94" t="str">
        <f>IF(COUNTIF(F139:U139,"&lt;1")=16,"5",IF(COUNTIF(F139:Q139,"&lt;1")=12,"4",IF(COUNTIF(F139:L139,"&lt;1")=7,"3",IF(COUNTIF(F139:I139,"&lt;1")=4,"2","1"))))</f>
        <v>1</v>
      </c>
      <c r="W139" s="129">
        <f>IF(V139="1",SUM(F139:I139)+1,IF(V139="2",SUM(J139:L139)+2,IF(V139="3",SUM(M139:Q139)+3,IF(V139="4",SUM(R139:U139)+4,5))))</f>
        <v>1</v>
      </c>
      <c r="X139" s="5" t="str">
        <f>IF(OR(EO139&gt;0,EP139&gt;0,EQ139&gt;0,ER139=$ER$1,ER139=$ER$2,ER139=$ER$3,ER139=$ER$4,ER139=$ER$6,ER139=$ER$7,ER139=$ER$8,ES139&gt;0,ET139&gt;0,EV139&gt;0,EZ139&gt;0,FD139&gt;0,FF139&gt;0,FG139&gt;0,FI139&gt;0,FE139&gt;0),SS_2.1,"")</f>
        <v/>
      </c>
      <c r="Y139" s="5" t="str">
        <f>IF(OR(EO139=$EO$1,ER139=$ER$1,ER139=$ER$6,ER139=$ER$7,ER139=$ER$8,FJ139&gt;0),SS_2.2,"")</f>
        <v/>
      </c>
      <c r="Z139" s="38" t="str">
        <f>IF(OR(FJ139&gt;0,FO139&gt;0),SS_2.3,"")</f>
        <v/>
      </c>
      <c r="AA139" s="5" t="str">
        <f>IF(OR(FN139&gt;0,FJ139=$FJ$2,FJ139=$FJ$3),SS_3.1,"")</f>
        <v/>
      </c>
      <c r="AB139" s="6" t="str">
        <f>IF(OR(FK139&gt;0),SS_3.2,"")</f>
        <v/>
      </c>
      <c r="AC139" s="38" t="str">
        <f>IF(OR(ES139&gt;0,ER139=$ER$1,ER139=$ER$4,ER139=$ER$8,FL139&gt;0),SS_3.3,"")</f>
        <v/>
      </c>
      <c r="AD139" s="6" t="str">
        <f>IF(AND(FK139&gt;0,FJ139=$FJ$2,FJ139=$FJ$3),SS_4.1,"")</f>
        <v/>
      </c>
      <c r="AE139" s="6" t="str">
        <f>IF(OR(FJ139=$FJ$2,FJ139=$FJ$3,EZ139&gt;0,FN139&gt;0),SS_4.2,"")</f>
        <v/>
      </c>
      <c r="AF139" s="6" t="str">
        <f>IF(OR(EU139&gt;0,EW139=$EW$2,EW139=$EW$3,EW139=$EW$4,EY139&gt;0,EZ139&gt;0),SS_4.3,"")</f>
        <v/>
      </c>
      <c r="AG139" s="6" t="str">
        <f>IF(OR(FJ139=$FJ$3,FQ139&gt;0,EZ139&gt;0),SS_4.4,"")</f>
        <v/>
      </c>
      <c r="AH139" s="6" t="str">
        <f>IF(OR(FE139&gt;0,FF139&gt;0,FG139&gt;0,FD139&gt;0,EZ139&gt;0,FI139&gt;0),SS_4.5,"")</f>
        <v/>
      </c>
      <c r="AI139" s="38" t="str">
        <f>IF(OR(EV139&gt;0,FZ139&gt;0,FH139&gt;0,FD139&gt;0,FI139&gt;0),SS_4.6,"")</f>
        <v/>
      </c>
      <c r="AJ139" s="5" t="str">
        <f>IF(OR(FK139=$FK$3,FZ139=$FZ$1),SS_5.1,"")</f>
        <v/>
      </c>
      <c r="AK139" s="6" t="str">
        <f>IF(OR(FZ139=$FZ$1,FZ139=$FZ$2,FZ139=$FZ$4,FZ139=$FZ$5,FZ139=$FZ$7),SS_5.2,"")</f>
        <v/>
      </c>
      <c r="AL139" s="6" t="str">
        <f>IF(OR(FZ139=$FZ$4,FY139&gt;0,ER139=$ER$8),SS_5.3,"")</f>
        <v/>
      </c>
      <c r="AM139" s="6" t="str">
        <f>IF(FP139&gt;0,SS_5.4,"")</f>
        <v/>
      </c>
      <c r="AN139" s="94" t="str">
        <f>IF(COUNTIF(X139:AM139,"&lt;1")=16,"5",IF(COUNTIF(X139:AI139,"&lt;1")=12,"4",IF(COUNTIF(X139:AC139,"&lt;1")=6,"3",IF(COUNTIF(X139:Z139,"&lt;1")=3,"2","1"))))</f>
        <v>1</v>
      </c>
      <c r="AO139" s="129">
        <f>IF(AN139="1",SUM(X139:Z139)+1,IF(AN139="2",SUM(AA139:AC139)+2,IF(AN139="3",SUM(AD139:AI139)+3,IF(AN139="4",SUM(AJ139:AM139)+4,5))))</f>
        <v>1</v>
      </c>
      <c r="AP139" s="5" t="str">
        <f>IF(OR(ES139&gt;0,ER139=$ER$1,EO139&gt;0,EP139&gt;0,EQ139&gt;0,EU139&gt;0,EV139&gt;0,FV139&gt;0,FD139&gt;0),CM2.1,"")</f>
        <v/>
      </c>
      <c r="AQ139" s="6" t="str">
        <f>IF(OR(ES139&gt;0,ER139=$ER$1,ER139=$ER$5,ER139=$ER$3,ER139=$ER$8,ER139=$ER$9,FS139=$FS$3,FS139=$FS$4),CM2.2,"")</f>
        <v/>
      </c>
      <c r="AR139" s="6" t="str">
        <f>IF(OR(ES139&gt;0,ER139&gt;0,FV139&gt;0),CM2.3,"")</f>
        <v/>
      </c>
      <c r="AS139" s="38" t="str">
        <f>IF(OR(ES139&gt;0,ER139=$ER$1,ER139=$ER$3,ER139=$ER$8,ER139=$ER$9,FT139&gt;0),CM2.4,"")</f>
        <v/>
      </c>
      <c r="AT139" s="6" t="str">
        <f>IF(OR(FS139&gt;0),CM3.1,"")</f>
        <v/>
      </c>
      <c r="AU139" s="6" t="str">
        <f>IF(ER139=$ER$9,CM3.2,"")</f>
        <v/>
      </c>
      <c r="AV139" s="6" t="str">
        <f>IF(OR(FS139=$FS$3,FS139=$FS$4),CM3.3,"")</f>
        <v/>
      </c>
      <c r="AW139" s="6" t="str">
        <f>IF(OR(FQ139=$FQ$1,FQ139=$FQ$4,FR139=$FR$1,FR139=$FR$4),CM3.4,"")</f>
        <v/>
      </c>
      <c r="AX139" s="38" t="str">
        <f>IF(OR(FZ139=$FZ$1,FZ139=$FZ$2,FT139=$FT$3,FT139=$FT$2),CM3.5,"")</f>
        <v/>
      </c>
      <c r="AY139" s="6" t="str">
        <f>IF(OR(FS139&gt;0),CM4.1,"")</f>
        <v/>
      </c>
      <c r="AZ139" s="6" t="str">
        <f>IF(OR(FV139=$FV$2),CM4.2,"")</f>
        <v/>
      </c>
      <c r="BA139" s="38" t="str">
        <f>IF(OR(FZ139&gt;0,FT139=$FT$3),CM4.3,"")</f>
        <v/>
      </c>
      <c r="BB139" s="6" t="str">
        <f>IF(OR(FT139=$FT$3,FV139=$FV$3),CM5.1,"")</f>
        <v/>
      </c>
      <c r="BC139" s="6" t="str">
        <f>IF(OR(AND(FX139&gt;0,FQ139=$FQ$4), AND(FX139&gt;0,FQ139=$FQ$1)),CM5.2,"")</f>
        <v/>
      </c>
      <c r="BD139" s="6" t="str">
        <f>IF(OR(FZ139&gt;0),CM5.3,"")</f>
        <v/>
      </c>
      <c r="BE139" s="38" t="str">
        <f>IF(FU139=$FU$2,CM5.4,"")</f>
        <v/>
      </c>
      <c r="BF139" s="94" t="str">
        <f>IF(COUNTIF(AP139:BE139,"&lt;1")=16,"5",IF(COUNTIF(AP139:BA139,"&lt;1")=12,"4",IF(COUNTIF(AP139:AX139,"&lt;1")=9,"3",IF(COUNTIF(AP139:AS139,"&lt;1")=4,"2","1"))))</f>
        <v>1</v>
      </c>
      <c r="BG139" s="129">
        <f>IF(BF139="1",SUM(AP139:AS139)+1,IF(BF139="2",SUM(AT139:AX139)+2,IF(BF139="3",SUM(AY139:BA139)+3,IF(BF139="4",SUM(BB139:BE139)+4,5))))</f>
        <v>1</v>
      </c>
      <c r="BH139" s="5" t="str">
        <f>IF(OR(ER139=$ER$1,ER139=$ER$6,ER139=$ER$7,ER139=$ER$9,ES139&gt;0,EX139&gt;0,FD139&gt;0,FZ139&gt;0,EW139&gt;0,EY139&gt;0,EZ139&gt;0,EV139&gt;0,EU139&gt;0,FE139&gt;0,FF139&gt;0,FG139&gt;0,FI139&gt;0),SRM2.1,"")</f>
        <v/>
      </c>
      <c r="BI139" s="5" t="str">
        <f>IF(OR(FD139&gt;0,FZ139&gt;0,ER139=$ER$7,EW139&gt;0,EX139&gt;0,EY139&gt;0,EZ139&gt;0,FE139&gt;0,FF139&gt;0,FG139&gt;0,FI139&gt;0),SRM2.2,"")</f>
        <v/>
      </c>
      <c r="BJ139" s="6" t="str">
        <f>IF(OR(FX139&gt;0,FZ139&gt;0),SRM2.3,"")</f>
        <v/>
      </c>
      <c r="BK139" s="6" t="str">
        <f>IF(OR(FF139&gt;0,FD139&gt;0,FE139&gt;0,FZ139&gt;0,FG139&gt;0,FI139&gt;0),SRM2.4,"")</f>
        <v/>
      </c>
      <c r="BL139" s="39" t="str">
        <f>IF(OR(FD139&gt;0,FZ139&gt;0,ER139=$ER$7,FE139&gt;0,FF139&gt;0,FG139&gt;0,FI139&gt;0,FP139&gt;0),SRM3.1,"")</f>
        <v/>
      </c>
      <c r="BM139" s="6" t="str">
        <f>IF(OR(FD139&gt;0,FZ139&gt;0,ER139=$ER$7,EW139=$EW$2,EW139=$EW$3,EW139=$EW$4,EX139&gt;0,EY139&gt;0,EZ139&gt;0,FE139&gt;0,FF139&gt;0,FG139&gt;0,FI139&gt;0),SRM3.2,"")</f>
        <v/>
      </c>
      <c r="BN139" s="6" t="str">
        <f>IF(OR(FP139&gt;0,FZ139&gt;0),SRM3.3,"")</f>
        <v/>
      </c>
      <c r="BO139" s="40" t="str">
        <f>IF(OR(FZ139&gt;1),SRM4.1,"")</f>
        <v/>
      </c>
      <c r="BP139" s="6" t="str">
        <f>IF(OR(ER139=$ER$8,ER139=$ER$9,EV139&gt;0,FQ139&gt;0,FR139&gt;0),SRM4.2,"")</f>
        <v/>
      </c>
      <c r="BQ139" s="6" t="str">
        <f>IF(OR(FW139&gt;0),SRM4.3,"")</f>
        <v/>
      </c>
      <c r="BR139" s="40" t="str">
        <f>IF(OR(GD139&gt;0,GE139&gt;0),SRM5.1,"")</f>
        <v/>
      </c>
      <c r="BS139" s="6" t="str">
        <f>IF(OR(ER139=$ER$8,ER139=$ER$9,FZ139&gt;0),SRM5.2,"")</f>
        <v/>
      </c>
      <c r="BT139" s="6" t="str">
        <f>IF(OR(ER139=$ER$8,ER139=$ER$9,FY139&gt;0,FZ139&gt;0),SRM5.3,"")</f>
        <v/>
      </c>
      <c r="BU139" s="94" t="str">
        <f>IF(COUNTIF(BH139:BT139,"&lt;1")=13,"5",IF(COUNTIF(BH139:BQ139,"&lt;1")=10,"4",IF(COUNTIF(BH139:BN139,"&lt;1")=7,"3",IF(COUNTIF(BH139:BK139,"&lt;1")=4,"2","1"))))</f>
        <v>1</v>
      </c>
      <c r="BV139" s="129">
        <f>IF(BU139="1",SUM(BH139:BK139)+1,IF(BU139="2",SUM(BL139:BN139)+2,IF(BU139="3",SUM(BO139:BQ139)+3,IF(BU139="4",SUM(BR139:BT139)+4,5))))</f>
        <v>1</v>
      </c>
      <c r="BW139" s="41" t="str">
        <f>IF(OR(EY139=$EY$1,EY139=$EY$4,EY139=$EY$5,EY139=$EY$6,EY139=$EY$7,EZ139&gt;0,FF139=$FF$1,FF139=$FF$2,FF139=$FF$5,FF139=$FF$6,FG139=$FG$1,FG139=$FG$2,FG139=$FG$5,FG139=$FG$6),LHR2.1,"")</f>
        <v/>
      </c>
      <c r="BX139" s="6" t="str">
        <f>IF(OR(FB139=$FB$1,FB139=$FB$2,FB139=$FB$5,FB139=$FB$6,EZ139&gt;0),LHR2.2,"")</f>
        <v/>
      </c>
      <c r="BY139" s="6" t="str">
        <f>IF(OR(EY139=$EY$1,EY139=$EY$4,EY139=$EY$5,EY139=$EY$6,EY139=$EY$7,EZ139&gt;0,FF139=$FF$1,FF139=$FF$2,FF139=$FF$5,FF139=$FF$6,FG139=$FG$1,FG139=$FG$2,FG139=$FG$5,FG139=$FG$6),LHR2.3,"")</f>
        <v/>
      </c>
      <c r="BZ139" s="6" t="str">
        <f>IF(OR(EY139=$EY$1,EY139=$EY$4,EY139=$EY$5,EY139=$EY$6,EY139=$EY$7,EZ139&gt;0,FF139=$FF$1,FF139=$FF$2,FF139=$FF$5,FF139=$FF$6,FG139=$FG$1,FG139=$FG$2,FG139=$FG$5,FG139=$FG$6),LHR2.4,"")</f>
        <v/>
      </c>
      <c r="CA139" s="40" t="str">
        <f>IF(OR(EY139=$EY$1,EY139=$EY$5,EY139=$EY$6,EY139=$EY$7,EZ139&gt;0,FF139=$FF$1,FF139=$FF$2,FF139=$FF$5,FF139=$FF$6,FG139=$FG$1,FG139=$FG$2,FG139=$FG$5,FG139=$FG$6),LHR3.1,"")</f>
        <v/>
      </c>
      <c r="CB139" s="6" t="str">
        <f>IF(OR(FB139=$FB$1,FB139=$FB$5,EZ139&gt;0),LHR3.2,"")</f>
        <v/>
      </c>
      <c r="CC139" s="6" t="str">
        <f>IF(OR(FB139=$FB$1,FB139=$FB$2,FB139=$FB$5,FB139=$FB$6,EZ139&gt;0),LHR3.3,"")</f>
        <v/>
      </c>
      <c r="CD139" s="6" t="str">
        <f>IF(OR(EZ139&gt;0,GA139=$GA$1,FF139=$FF$5,FF139=$FF$6,FF139=$FF$1,FF139=$FF$2,GA139=$GA$2,GA139=$GA$3,GA139=$GA$4),LHR3.4,"")</f>
        <v/>
      </c>
      <c r="CE139" s="6" t="str">
        <f>IF(OR(EZ139&gt;0,GB139=$GB$1,FG139=$FG$5,FG139=$FG$6,FG139=$FG$1,FG139=$FG$2,GB139=$GB$2,GB139=$GB$3,GB139=$GB$4),LHR3.5,"")</f>
        <v/>
      </c>
      <c r="CF139" s="6" t="str">
        <f>IF(OR(EY139=$EY$1,EY139=$EY$4,EY139=$EY$5,EY139=$EY$6,EY139=$EY$7,EZ139&gt;0),LHR3.6,"")</f>
        <v/>
      </c>
      <c r="CG139" s="6" t="str">
        <f>IF(OR(EZ139&gt;0,FC139=$FC$1,FC139=$FC$2,FC139=$FC$3,FC139=$FC$4),LHR3.7,"")</f>
        <v/>
      </c>
      <c r="CH139" s="6" t="str">
        <f>IF(OR(GD139=$GD$1,GD139=$GD$3,EZ139&gt;0),LHR3.8,"")</f>
        <v/>
      </c>
      <c r="CI139" s="6" t="str">
        <f>IF(OR(EZ139&gt;0,FF139=$FF$2,FF139=$FF$6,FE139=$FE$2,FE139=$FE$6,FI139=$FI$2,FI139=$FI$6,FG139=$FG$2,FG139=$FG$6),LHR3.9,"")</f>
        <v/>
      </c>
      <c r="CJ139" s="6" t="str">
        <f>IF(OR(EZ139&gt;0,FA139&gt;0),LHR3.10,"")</f>
        <v/>
      </c>
      <c r="CK139" s="40" t="str">
        <f>IF(OR(EY139=$EY$1,EY139=$EY$6,EY139=$EY$7,EZ139&gt;0,FF139=$FF$1,FF139=$FF$2,FF139=$FF$5,FF139=$FF$6,FG139=$FG$1,FG139=$FG$2,FG139=$FG$5,FG139=$FG$6),LHR4.1,"")</f>
        <v/>
      </c>
      <c r="CL139" s="6" t="str">
        <f>IF(OR(FB139=$FB$1,FB139=$FB$5,EZ139&gt;0),LHR4.2,"")</f>
        <v/>
      </c>
      <c r="CM139" s="6" t="str">
        <f>IF(OR(EZ139&gt;0,GA139=$GA$2,GA139=$GA$4),LHR4.3,"")</f>
        <v/>
      </c>
      <c r="CN139" s="6" t="str">
        <f>IF(OR(EZ139&gt;0,GB139=$GB$2,GB139=$GB$4),LHR4.4,"")</f>
        <v/>
      </c>
      <c r="CO139" s="6" t="str">
        <f>IF(OR(EZ139&gt;0,FC139=$FC$1,FC139=$FC$3,FC139=$FC$4),LHR4.5,"")</f>
        <v/>
      </c>
      <c r="CP139" s="6" t="str">
        <f>IF(OR(GE139=$GE$1,GE139=$GE$2,GE139=$GE$4,GE139=$GE$5),LHR4.6,"")</f>
        <v/>
      </c>
      <c r="CQ139" s="6" t="str">
        <f>IF(OR(EZ139&gt;0,FF139=$FF$2,FF139=$FF$6,FE139=$FE$2,FE139=$FE$6,FI139=$FI$2,FI139=$FI$6,FG139=$FG$2,FG139=$FG$6),LHR4.7,"")</f>
        <v/>
      </c>
      <c r="CR139" s="6" t="str">
        <f>IF(OR(EZ139&gt;0,FG139=$FG$1,FG139=$FG$2,FG139=$FG$5,FG139=$FG$6),LHR4.8,"")</f>
        <v/>
      </c>
      <c r="CS139" s="6" t="str">
        <f>IF(OR(FE139=$FE$1,FE139=$FE$2,FE139=$FE$5,FE139=$FE$6),LHR4.9,"")</f>
        <v/>
      </c>
      <c r="CT139" s="6" t="str">
        <f>IF(OR(FM139=$FM$1,FM139=$FM$3,EZ139&gt;0),LHR4.10,"")</f>
        <v/>
      </c>
      <c r="CU139" s="6" t="str">
        <f>IF(OR(GF139=$GF$2,GF139=$GF$6),LHR4.11,"")</f>
        <v/>
      </c>
      <c r="CV139" s="6" t="str">
        <f>IF(OR(EO139=$EO$1,EO139=$EO$3),LHR4.12,"")</f>
        <v/>
      </c>
      <c r="CW139" s="40" t="str">
        <f>IF(OR(EY139=$EY$1,EY139=$EY$7,EZ139&gt;0,FF139=$FF$1,FF139=$FF$2,FF139=$FF$5,FF139=$FF$6,FG139=$FG$1,FG139=$FG$2,FG139=$FG$5,FG139=$FG$6),LHR5.1,"")</f>
        <v/>
      </c>
      <c r="CX139" s="6" t="str">
        <f>IF(AND(FZ139&gt;0,OR(EY139=$EY$1,EY139=$EY$4,EY139=$EY$5,EY139=$EY$6,EY139=$EY$7)),LHR5.2,"")</f>
        <v/>
      </c>
      <c r="CY139" s="6" t="str">
        <f>IF(OR(EZ139&gt;0,FC139=$FC$1,FC139=$FC$4),LHR5.3,"")</f>
        <v/>
      </c>
      <c r="CZ139" s="6" t="str">
        <f>IF(OR(GE139=$GE$1,GE139=$GE$3,GE139=$GE$4,GE139=$GE$6),LHR5.4,"")</f>
        <v/>
      </c>
      <c r="DA139" s="6" t="str">
        <f>IF(OR(EZ139&gt;0,FF139=$FF$2,FF139=$FF$6,FE139=$FE$2,FE139=$FE$6,FI139=$FI$2,FI139=$FI$6,FG139=$FG$2,FG139=$FG$6),LHR5.5,"")</f>
        <v/>
      </c>
      <c r="DB139" s="6" t="str">
        <f>IF(OR(FG139=$FG$2,FG139=$FG$6),LHR5.6,"")</f>
        <v/>
      </c>
      <c r="DC139" s="6" t="str">
        <f>IF(OR(FI139=$FI$1,FI139=$FI$2,FI139=$FI$5,FI139=$FI$6,FY139&gt;0),LHR5.7,"")</f>
        <v/>
      </c>
      <c r="DD139" s="6" t="str">
        <f>IF(OR(GC139=$GC$1,GC139=$GC$2),LHR5.8,"")</f>
        <v/>
      </c>
      <c r="DE139" s="38">
        <f>IF(OR(GF139="",GF139=$GF$3,GF139=$GF$4,GF139=$GF$7,GF139=$GF$8),LHR5.9,"")</f>
        <v>0.05</v>
      </c>
      <c r="DF139" s="7" t="str">
        <f>IF(E139&lt;2009,"N/A",IF(COUNTIF(BW139:DE139,"&lt;1")=35,"5",IF(COUNTIF(BW139:CV139,"&lt;1")=26,"4",IF(COUNTIF(BW139:CJ139,"&lt;1")=14,"3",IF(COUNTIF(BW139:BZ139,"&lt;1")=4,"2","1")))))</f>
        <v>1</v>
      </c>
      <c r="DG139" s="129">
        <f>IF(DF139="N/A","N/A",IF(DF139="1",SUM(BW139:BZ139)+1,IF(DF139="2",SUM(CA139:CJ139)+2,IF(DF139="3",SUM(CK139:CV139)+3,IF(DF139="4",SUM(CW139:DE139)+4,5)))))</f>
        <v>1</v>
      </c>
      <c r="DH139" s="41" t="str">
        <f>IF(OR(EY139=$EY$1,EY139=$EY$8,EZ139&gt;0,FF139=$FF$1,FF139=$FF$2,FF139=$FF$7,FF139=$FF$8,FG139=$FG$1,FG139=$FG$2,FG139=$FG$7,FG139=$FG$8),ES2.1,"")</f>
        <v/>
      </c>
      <c r="DI139" s="6" t="str">
        <f>IF(OR(FB139=$FB$1,FB139=$FB$2,FB139=$FB$7,FB139=$FB$8,EZ139&gt;0),ES2.2,"")</f>
        <v/>
      </c>
      <c r="DJ139" s="6" t="str">
        <f>IF(OR(EY139=$EY$1,EY139=$EY$8,EZ139&gt;0,FF139=$FF$1,FF139=$FF$2,FF139=$FF$7,FF139=$FF$8,FG139=$FG$1,FG139=$FG$2,FG139=$FG$7,FG139=$FG$8),ES2.3,"")</f>
        <v/>
      </c>
      <c r="DK139" s="6" t="str">
        <f>IF(OR(EY139=$EY$1,EY139=$EY$8,EZ139&gt;0,FF139=$FF$1,FF139=$FF$2,FF139=$FF$7,FF139=$FF$8,FG139=$FG$1,FG139=$FG$2,FG139=$FG$7,FG139=$FG$8),ES2.4,"")</f>
        <v/>
      </c>
      <c r="DL139" s="40" t="str">
        <f>IF(OR(FB139=$FB$1,FB139=$FB$7,EZ139&gt;0),ES3.1,"")</f>
        <v/>
      </c>
      <c r="DM139" s="6" t="str">
        <f>IF(OR(FB139=$FB$1,FB139=$FB$2,FB139=$FB$7,FB139=$FB$8,EZ139&gt;0),ES3.2,"")</f>
        <v/>
      </c>
      <c r="DN139" s="6" t="str">
        <f>IF(OR(EZ139&gt;0,FF139=$FF$1,FF139=$FF$2,FF139=$FF$7,FF139=$FF$8,GA139=$GA$1,GA139=$GA$2,GA139=$GA$5,GA139=$GA$6),ES3.3,"")</f>
        <v/>
      </c>
      <c r="DO139" s="6" t="str">
        <f>IF(OR(EZ139&gt;0,FG139=$FG$1,FG139=$FG$2,FG139=$FG$7,FG139=$FG$8,GB139=$GB$1,GB139=$GB$2,GB139=$GB$5,GB139=$GB$6),ES3.4,"")</f>
        <v/>
      </c>
      <c r="DP139" s="6" t="str">
        <f>IF(OR(EY139=$EY$1,EY139=$EY$8,EZ139&gt;0),ES3.5,"")</f>
        <v/>
      </c>
      <c r="DQ139" s="6" t="str">
        <f>IF(OR(EZ139&gt;0,FC139=$FC$1,FC139=$FC$5),ES3.6,"")</f>
        <v/>
      </c>
      <c r="DR139" s="6" t="str">
        <f>IF(OR(GD139=$GD$1,GD139=$GD$4,EZ139&gt;0),ES3.7,"")</f>
        <v/>
      </c>
      <c r="DS139" s="6" t="str">
        <f>IF(OR(EZ139&gt;0,FF139=$FF$2,FF139=$FF$8,FE139=$FE$2,FE139=$FE$8,FI139=$FI$2,FI139=$FI$8,FG139=$FG$2,FG139=$FG$8),ES3.8,"")</f>
        <v/>
      </c>
      <c r="DT139" s="6" t="str">
        <f>IF(OR(EZ139&gt;0),ES3.9,"")</f>
        <v/>
      </c>
      <c r="DU139" s="40" t="str">
        <f>IF(OR(FB139=$FB$1,FB139=$FB$7,EZ139&gt;0),ES4.1,"")</f>
        <v/>
      </c>
      <c r="DV139" s="6" t="str">
        <f>IF(OR(EZ139&gt;0,GA139=$GA$2,GA139=$GA$6),ES4.2,"")</f>
        <v/>
      </c>
      <c r="DW139" s="6" t="str">
        <f>IF(OR(EZ139&gt;0,GB139=$GB$2,GB139=$GB$6),ES4.3,"")</f>
        <v/>
      </c>
      <c r="DX139" s="6" t="str">
        <f>IF(OR(GE139=$GE$1,GE139=$GE$2,GE139=$GE$7,GE139=$GE$8),ES4.4,"")</f>
        <v/>
      </c>
      <c r="DY139" s="6" t="str">
        <f>IF(OR(EZ139&gt;0,FF139=$FF$2,FF139=$FF$8,FE139=$FE$2,FE139=$FE$8,FI139=$FI$2,FI139=$FI$8,FG139=$FG$2,FG139=$FG$8),ES4.5,"")</f>
        <v/>
      </c>
      <c r="DZ139" s="6" t="str">
        <f>IF(OR(EZ139&gt;0,FG139=$FG$1,FG139=$FG$2,FG139=$FG$7,FG139=$FG$8),ES4.6,"")</f>
        <v/>
      </c>
      <c r="EA139" s="6" t="str">
        <f>IF(OR(FE139=$FE$1,FE139=$FE$2,FE139=$FE$7,FE139=$FE$8),ES4.7,"")</f>
        <v/>
      </c>
      <c r="EB139" s="6" t="str">
        <f>IF(OR(FM139=$FM$1,FM139=$FM$4,EZ139&gt;0),ES4.8,"")</f>
        <v/>
      </c>
      <c r="EC139" s="6" t="str">
        <f>IF(OR(GF139=$GF$2,GF139=$GF$8),ES4.9,"")</f>
        <v/>
      </c>
      <c r="ED139" s="6" t="str">
        <f>IF(OR(EO139=$EO$1,EO139=$EO$3),ES4.10,"")</f>
        <v/>
      </c>
      <c r="EE139" s="40" t="str">
        <f>IF(OR(AND(FZ139&gt;0,EY139=$EY$1), AND(FZ139&gt;0,EY139=$EY$8)),ES5.1,"")</f>
        <v/>
      </c>
      <c r="EF139" s="6" t="str">
        <f>IF(OR(GE139=$GE$1,GE139=$GE$3,GE139=$GE$7,GE139=$GE$9),ES5.2,"")</f>
        <v/>
      </c>
      <c r="EG139" s="6" t="str">
        <f>IF(OR(EZ139&gt;0,FF139=$FF$2,FF139=$FF$8,FE139=$FE$2,FE139=$FE$8,FI139=$FI$2,FI139=$FI$8,FG139=$FG$2,FG139=$FG$8),ES5.3,"")</f>
        <v/>
      </c>
      <c r="EH139" s="6" t="str">
        <f>IF(OR(FG139=$FG$2,FG139=$FG$8),ES5.4,"")</f>
        <v/>
      </c>
      <c r="EI139" s="6" t="str">
        <f>IF(OR(FI139=$FI$1,FI139=$FI$2,FI139=$FI$7,FI139=$FI$8,FY139&gt;0),ES5.5,"")</f>
        <v/>
      </c>
      <c r="EJ139" s="6" t="str">
        <f>IF(OR(GC139=$GC$1,GC139=$GC$3),ES5.6,"")</f>
        <v/>
      </c>
      <c r="EK139" s="38">
        <f>IF(OR(GF139="",GF139=$GF$3,GF139=$GF$4,GF139=$GF$5,GF139=$GF$6),ES5.7,"")</f>
        <v>0.1</v>
      </c>
      <c r="EL139" s="104" t="str">
        <f>IF(E139&lt;2010,"N/A",IF(COUNTIF(DH139:EK139,"&lt;1")=30,"5",IF(COUNTIF(DH139:ED139,"&lt;1")=23,"4",IF(COUNTIF(DH139:DT139,"&lt;1")=13,"3",IF(COUNTIF(DH139:DK139,"&lt;1")=4,"2","1")))))</f>
        <v>1</v>
      </c>
      <c r="EM139" s="129">
        <f>IF(EL139="N/A","N/A",IF(EL139="1",SUM(DH139:DK139)+1,IF(EL139="2",SUM(DL139:DT139)+2,IF(EL139="3",SUM(DU139:ED139)+3,IF(EL139="4",SUM(EE139:EK139)+4,5)))))</f>
        <v>1</v>
      </c>
      <c r="EN139" s="1"/>
      <c r="EO139" s="43"/>
      <c r="EP139" s="1"/>
      <c r="EQ139" s="1"/>
      <c r="ER139" s="43"/>
      <c r="ES139" s="1"/>
      <c r="ET139" s="1"/>
      <c r="EV139" s="44"/>
      <c r="FC139" s="44"/>
      <c r="FE139" s="1"/>
      <c r="FI139" s="44"/>
      <c r="FK139" s="1"/>
      <c r="FL139" s="1"/>
      <c r="FM139" s="1"/>
      <c r="FN139" s="1"/>
      <c r="FO139" s="1"/>
      <c r="FT139" s="1"/>
      <c r="FU139" s="1"/>
      <c r="FX139" s="44"/>
      <c r="FY139" s="1"/>
      <c r="FZ139" s="44"/>
      <c r="GA139" s="43"/>
      <c r="GB139" s="1"/>
      <c r="GC139" s="44"/>
      <c r="GF139" s="45"/>
      <c r="GG139" s="74" t="s">
        <v>162</v>
      </c>
      <c r="GH139" s="42">
        <f>COUNTIF(EO139:GF139,"*")</f>
        <v>0</v>
      </c>
    </row>
    <row r="140" spans="1:190" s="42" customFormat="1" x14ac:dyDescent="0.25">
      <c r="A140" s="42" t="e">
        <f>VLOOKUP(C140,Sheet1!$A$1:$B$65,2,)</f>
        <v>#N/A</v>
      </c>
      <c r="B140" s="46" t="s">
        <v>257</v>
      </c>
      <c r="C140" s="47" t="s">
        <v>258</v>
      </c>
      <c r="D140" s="47"/>
      <c r="E140" s="60">
        <v>2013</v>
      </c>
      <c r="F140" s="5">
        <f>IF(OR(ER140=$ER$1,ER140=$ER$2,ER140=$ER$3,ER140=$ER$6,ER140=$ER$7,ES140&gt;0,EW140&gt;0,EY140&gt;0,EU140&gt;0,EZ140&gt;0,FD140&gt;0,FF140&gt;0,FG140&gt;0,FI140&gt;0,FE140&gt;0),SM_2.1,"")</f>
        <v>0.2</v>
      </c>
      <c r="G140" s="5">
        <f>IF(OR(EO140=$EO$4,EQ140&gt;0,ER140=$ER$1, ER140=$ER$2,ER140=$ER$3,ER140=$ER$4,ES140&gt;0,EV140&gt;0,EZ140&gt;0,FD140&gt;0,FF140&gt;0,FG140&gt;0,FI140&gt;0,FE140&gt;0),SM_2.2,"")</f>
        <v>0.35</v>
      </c>
      <c r="H140" s="6">
        <f>IF(OR(EO140&gt;0,EP140&gt;0,EQ140&gt;0,ER140=$ER$1,ER140=$ER$2,ER140=$ER$3,ER140=$ER$4,ER140=$ER$6,ER140=$ER$7,ES140&gt;0,ET140&gt;0,EV140&gt;0,EZ140&gt;0,FD140&gt;0,FF140&gt;0,FG140&gt;0,FI140&gt;0,FE140&gt;0),SM_2.3,"")</f>
        <v>0.3</v>
      </c>
      <c r="I140" s="38">
        <f>IF(OR(ER140=$ER$1,ER140=$ER$2,ER140=$ER$3,ER140=$ER$6,ER140=$ER$7,ES140&gt;0,EW140=$EW$2,EW140=$EW$3,EW140=$EW$4,EY140&gt;0,EU140&gt;0,EZ140&gt;0,FD140&gt;0,FF140&gt;0,FG140&gt;0,FI140&gt;0,FE140&gt;0),SM_2.4,"")</f>
        <v>0.15</v>
      </c>
      <c r="J140" s="6">
        <f>IF(OR(ER140=$ER$3,EW140=$EW$2,EW140=$EW$3,EW140=$EW$4,EY140&gt;0,EU140&gt;0,EZ140&gt;0,FD140&gt;0,FF140&gt;0,FG140&gt;0,FI140&gt;0,FE140&gt;0),SM_3.1,"")</f>
        <v>0.3</v>
      </c>
      <c r="K140" s="6">
        <f>IF(OR(EZ140&gt;0,FD140&gt;0,FF140&gt;0,FG140&gt;0,FI140&gt;0,FE140&gt;0),SM_3.2,"")</f>
        <v>0.3</v>
      </c>
      <c r="L140" s="38">
        <f>IF(OR(ER140=$ER$1,ER140=$ER$3,ER140=$ER$6,ER140=$ER$7,EV140&gt;0,EW140=$EW$2,EW140=$EW$3,EW140=$EW$4,EY140&gt;0,EU140&gt;0,EZ140&gt;0,FD140&gt;0,FF140&gt;0,FG140&gt;0,FI140&gt;0,FE140&gt;0),SM_3.3,"")</f>
        <v>0.4</v>
      </c>
      <c r="M140" s="6">
        <f>IF(OR(ES140&gt;0,EU140&gt;1),SM_4.1,"")</f>
        <v>0.2</v>
      </c>
      <c r="N140" s="6">
        <f>IF(OR(EZ140&gt;0,FD140=$FD$2,FF140=$FF$2,FF140=$FF$4,FF140=$FF$6,FF140=$FF$8,FG140&gt;0,FI140&gt;0,FE140&gt;0),SM_4.2,"")</f>
        <v>0.2</v>
      </c>
      <c r="O140" s="6">
        <f>IF(OR(EZ140&gt;0,FD140=$FD$2,FE140=$FE$2,FE140=$FE$4,FE140=$FE$6,FE140=$FE$8,FF140=$FF$2,FF140=$FF$4,FF140=$FF$6,FF140=$FF$8,FG140=$FG$2,FG140=$FG$4,FG140=$FG$6,FG140=$FG$8,FI140=$FI$2,FI140=$FI$4,FI140=$FI$6,FI140=$FI$8),SM_4.3,"")</f>
        <v>0.2</v>
      </c>
      <c r="P140" s="6" t="str">
        <f>IF(OR(FD140&gt;0,FI140&gt;0),SM_4.4,"")</f>
        <v/>
      </c>
      <c r="Q140" s="38" t="str">
        <f>IF(OR(FQ140=$FQ$2,FQ140=$FQ$1),SM_4.5,"")</f>
        <v/>
      </c>
      <c r="R140" s="6">
        <f>IF(OR(ET140&gt;0),SM_5.1,"")</f>
        <v>0.3</v>
      </c>
      <c r="S140" s="6" t="str">
        <f>IF(OR(FB140&gt;0),SM_5.2,"")</f>
        <v/>
      </c>
      <c r="T140" s="6" t="str">
        <f>IF(OR(FR140=$FR$1,FR140=$FR$2),SM_5.3,"")</f>
        <v/>
      </c>
      <c r="U140" s="38" t="str">
        <f>IF(OR(FY140&gt;0),SM_5.4,"")</f>
        <v/>
      </c>
      <c r="V140" s="94" t="str">
        <f>IF(COUNTIF(F140:U140,"&lt;1")=16,"5",IF(COUNTIF(F140:Q140,"&lt;1")=12,"4",IF(COUNTIF(F140:L140,"&lt;1")=7,"3",IF(COUNTIF(F140:I140,"&lt;1")=4,"2","1"))))</f>
        <v>3</v>
      </c>
      <c r="W140" s="129">
        <f>IF(V140="1",SUM(F140:I140)+1,IF(V140="2",SUM(J140:L140)+2,IF(V140="3",SUM(M140:Q140)+3,IF(V140="4",SUM(R140:U140)+4,5))))</f>
        <v>3.6</v>
      </c>
      <c r="X140" s="5">
        <f>IF(OR(EO140&gt;0,EP140&gt;0,EQ140&gt;0,ER140=$ER$1,ER140=$ER$2,ER140=$ER$3,ER140=$ER$4,ER140=$ER$6,ER140=$ER$7,ER140=$ER$8,ES140&gt;0,ET140&gt;0,EV140&gt;0,EZ140&gt;0,FD140&gt;0,FF140&gt;0,FG140&gt;0,FI140&gt;0,FE140&gt;0),SS_2.1,"")</f>
        <v>0.2</v>
      </c>
      <c r="Y140" s="5">
        <f>IF(OR(EO140=$EO$1,ER140=$ER$1,ER140=$ER$6,ER140=$ER$7,ER140=$ER$8,FJ140&gt;0),SS_2.2,"")</f>
        <v>0.3</v>
      </c>
      <c r="Z140" s="38">
        <f>IF(OR(FJ140&gt;0,FO140&gt;0),SS_2.3,"")</f>
        <v>0.5</v>
      </c>
      <c r="AA140" s="5" t="str">
        <f>IF(OR(FN140&gt;0,FJ140=$FJ$2,FJ140=$FJ$3),SS_3.1,"")</f>
        <v/>
      </c>
      <c r="AB140" s="6" t="str">
        <f>IF(OR(FK140&gt;0),SS_3.2,"")</f>
        <v/>
      </c>
      <c r="AC140" s="38">
        <f>IF(OR(ES140&gt;0,ER140=$ER$1,ER140=$ER$4,ER140=$ER$8,FL140&gt;0),SS_3.3,"")</f>
        <v>0.4</v>
      </c>
      <c r="AD140" s="6" t="str">
        <f>IF(AND(FK140&gt;0,FJ140=$FJ$2,FJ140=$FJ$3),SS_4.1,"")</f>
        <v/>
      </c>
      <c r="AE140" s="6">
        <f>IF(OR(FJ140=$FJ$2,FJ140=$FJ$3,EZ140&gt;0,FN140&gt;0),SS_4.2,"")</f>
        <v>0.2</v>
      </c>
      <c r="AF140" s="6">
        <f>IF(OR(EU140&gt;0,EW140=$EW$2,EW140=$EW$3,EW140=$EW$4,EY140&gt;0,EZ140&gt;0),SS_4.3,"")</f>
        <v>0.2</v>
      </c>
      <c r="AG140" s="6">
        <f>IF(OR(FJ140=$FJ$3,FQ140&gt;0,EZ140&gt;0),SS_4.4,"")</f>
        <v>0.1</v>
      </c>
      <c r="AH140" s="6">
        <f>IF(OR(FE140&gt;0,FF140&gt;0,FG140&gt;0,FD140&gt;0,EZ140&gt;0,FI140&gt;0),SS_4.5,"")</f>
        <v>0.2</v>
      </c>
      <c r="AI140" s="38">
        <f>IF(OR(EV140&gt;0,FZ140&gt;0,FH140&gt;0,FD140&gt;0,FI140&gt;0),SS_4.6,"")</f>
        <v>0.2</v>
      </c>
      <c r="AJ140" s="5" t="str">
        <f>IF(OR(FK140=$FK$3,FZ140=$FZ$1),SS_5.1,"")</f>
        <v/>
      </c>
      <c r="AK140" s="6">
        <f>IF(OR(FZ140=$FZ$1,FZ140=$FZ$2,FZ140=$FZ$4,FZ140=$FZ$5,FZ140=$FZ$7),SS_5.2,"")</f>
        <v>0.35</v>
      </c>
      <c r="AL140" s="6">
        <f>IF(OR(FZ140=$FZ$4,FY140&gt;0,ER140=$ER$8),SS_5.3,"")</f>
        <v>0.2</v>
      </c>
      <c r="AM140" s="6">
        <f>IF(FP140&gt;0,SS_5.4,"")</f>
        <v>0.35</v>
      </c>
      <c r="AN140" s="94" t="str">
        <f>IF(COUNTIF(X140:AM140,"&lt;1")=16,"5",IF(COUNTIF(X140:AI140,"&lt;1")=12,"4",IF(COUNTIF(X140:AC140,"&lt;1")=6,"3",IF(COUNTIF(X140:Z140,"&lt;1")=3,"2","1"))))</f>
        <v>2</v>
      </c>
      <c r="AO140" s="129">
        <f>IF(AN140="1",SUM(X140:Z140)+1,IF(AN140="2",SUM(AA140:AC140)+2,IF(AN140="3",SUM(AD140:AI140)+3,IF(AN140="4",SUM(AJ140:AM140)+4,5))))</f>
        <v>2.4</v>
      </c>
      <c r="AP140" s="5">
        <f>IF(OR(ES140&gt;0,ER140=$ER$1,EO140&gt;0,EP140&gt;0,EQ140&gt;0,EU140&gt;0,EV140&gt;0,FV140&gt;0,FD140&gt;0),CM2.1,"")</f>
        <v>0.25</v>
      </c>
      <c r="AQ140" s="6">
        <f>IF(OR(ES140&gt;0,ER140=$ER$1,ER140=$ER$5,ER140=$ER$3,ER140=$ER$8,ER140=$ER$9,FS140=$FS$3,FS140=$FS$4),CM2.2,"")</f>
        <v>0.25</v>
      </c>
      <c r="AR140" s="6">
        <f>IF(OR(ES140&gt;0,ER140&gt;0,FV140&gt;0),CM2.3,"")</f>
        <v>0.25</v>
      </c>
      <c r="AS140" s="38">
        <f>IF(OR(ES140&gt;0,ER140=$ER$1,ER140=$ER$3,ER140=$ER$8,ER140=$ER$9,FT140&gt;0),CM2.4,"")</f>
        <v>0.25</v>
      </c>
      <c r="AT140" s="6" t="str">
        <f>IF(OR(FS140&gt;0),CM3.1,"")</f>
        <v/>
      </c>
      <c r="AU140" s="6" t="str">
        <f>IF(ER140=$ER$9,CM3.2,"")</f>
        <v/>
      </c>
      <c r="AV140" s="6" t="str">
        <f>IF(OR(FS140=$FS$3,FS140=$FS$4),CM3.3,"")</f>
        <v/>
      </c>
      <c r="AW140" s="6" t="str">
        <f>IF(OR(FQ140=$FQ$1,FQ140=$FQ$4,FR140=$FR$1,FR140=$FR$4),CM3.4,"")</f>
        <v/>
      </c>
      <c r="AX140" s="38" t="str">
        <f>IF(OR(FZ140=$FZ$1,FZ140=$FZ$2,FT140=$FT$3,FT140=$FT$2),CM3.5,"")</f>
        <v/>
      </c>
      <c r="AY140" s="6" t="str">
        <f>IF(OR(FS140&gt;0),CM4.1,"")</f>
        <v/>
      </c>
      <c r="AZ140" s="6" t="str">
        <f>IF(OR(FV140=$FV$2),CM4.2,"")</f>
        <v/>
      </c>
      <c r="BA140" s="38">
        <f>IF(OR(FZ140&gt;0,FT140=$FT$3),CM4.3,"")</f>
        <v>0.2</v>
      </c>
      <c r="BB140" s="6" t="str">
        <f>IF(OR(FT140=$FT$3,FV140=$FV$3),CM5.1,"")</f>
        <v/>
      </c>
      <c r="BC140" s="6" t="str">
        <f>IF(OR(AND(FX140&gt;0,FQ140=$FQ$4), AND(FX140&gt;0,FQ140=$FQ$1)),CM5.2,"")</f>
        <v/>
      </c>
      <c r="BD140" s="6">
        <f>IF(OR(FZ140&gt;0),CM5.3,"")</f>
        <v>0.25</v>
      </c>
      <c r="BE140" s="38" t="str">
        <f>IF(FU140=$FU$2,CM5.4,"")</f>
        <v/>
      </c>
      <c r="BF140" s="94" t="str">
        <f>IF(COUNTIF(AP140:BE140,"&lt;1")=16,"5",IF(COUNTIF(AP140:BA140,"&lt;1")=12,"4",IF(COUNTIF(AP140:AX140,"&lt;1")=9,"3",IF(COUNTIF(AP140:AS140,"&lt;1")=4,"2","1"))))</f>
        <v>2</v>
      </c>
      <c r="BG140" s="129">
        <f>IF(BF140="1",SUM(AP140:AS140)+1,IF(BF140="2",SUM(AT140:AX140)+2,IF(BF140="3",SUM(AY140:BA140)+3,IF(BF140="4",SUM(BB140:BE140)+4,5))))</f>
        <v>2</v>
      </c>
      <c r="BH140" s="5">
        <f>IF(OR(ER140=$ER$1,ER140=$ER$6,ER140=$ER$7,ER140=$ER$9,ES140&gt;0,EX140&gt;0,FD140&gt;0,FZ140&gt;0,EW140&gt;0,EY140&gt;0,EZ140&gt;0,EV140&gt;0,EU140&gt;0,FE140&gt;0,FF140&gt;0,FG140&gt;0,FI140&gt;0),SRM2.1,"")</f>
        <v>0.4</v>
      </c>
      <c r="BI140" s="5">
        <f>IF(OR(FD140&gt;0,FZ140&gt;0,ER140=$ER$7,EW140&gt;0,EX140&gt;0,EY140&gt;0,EZ140&gt;0,FE140&gt;0,FF140&gt;0,FG140&gt;0,FI140&gt;0),SRM2.2,"")</f>
        <v>0.4</v>
      </c>
      <c r="BJ140" s="6">
        <f>IF(OR(FX140&gt;0,FZ140&gt;0),SRM2.3,"")</f>
        <v>0</v>
      </c>
      <c r="BK140" s="6">
        <f>IF(OR(FF140&gt;0,FD140&gt;0,FE140&gt;0,FZ140&gt;0,FG140&gt;0,FI140&gt;0),SRM2.4,"")</f>
        <v>0.2</v>
      </c>
      <c r="BL140" s="39">
        <f>IF(OR(FD140&gt;0,FZ140&gt;0,ER140=$ER$7,FE140&gt;0,FF140&gt;0,FG140&gt;0,FI140&gt;0,FP140&gt;0),SRM3.1,"")</f>
        <v>0.4</v>
      </c>
      <c r="BM140" s="6">
        <f>IF(OR(FD140&gt;0,FZ140&gt;0,ER140=$ER$7,EW140=$EW$2,EW140=$EW$3,EW140=$EW$4,EX140&gt;0,EY140&gt;0,EZ140&gt;0,FE140&gt;0,FF140&gt;0,FG140&gt;0,FI140&gt;0),SRM3.2,"")</f>
        <v>0.5</v>
      </c>
      <c r="BN140" s="6">
        <f>IF(OR(FP140&gt;0,FZ140&gt;0),SRM3.3,"")</f>
        <v>0.1</v>
      </c>
      <c r="BO140" s="40">
        <f>IF(OR(FZ140&gt;1),SRM4.1,"")</f>
        <v>0.4</v>
      </c>
      <c r="BP140" s="6" t="str">
        <f>IF(OR(ER140=$ER$8,ER140=$ER$9,EV140&gt;0,FQ140&gt;0,FR140&gt;0),SRM4.2,"")</f>
        <v/>
      </c>
      <c r="BQ140" s="6" t="str">
        <f>IF(OR(FW140&gt;0),SRM4.3,"")</f>
        <v/>
      </c>
      <c r="BR140" s="40">
        <f>IF(OR(GD140&gt;0,GE140&gt;0),SRM5.1,"")</f>
        <v>0.4</v>
      </c>
      <c r="BS140" s="6">
        <f>IF(OR(ER140=$ER$8,ER140=$ER$9,FZ140&gt;0),SRM5.2,"")</f>
        <v>0.4</v>
      </c>
      <c r="BT140" s="6">
        <f>IF(OR(ER140=$ER$8,ER140=$ER$9,FY140&gt;0,FZ140&gt;0),SRM5.3,"")</f>
        <v>0.2</v>
      </c>
      <c r="BU140" s="94" t="str">
        <f>IF(COUNTIF(BH140:BT140,"&lt;1")=13,"5",IF(COUNTIF(BH140:BQ140,"&lt;1")=10,"4",IF(COUNTIF(BH140:BN140,"&lt;1")=7,"3",IF(COUNTIF(BH140:BK140,"&lt;1")=4,"2","1"))))</f>
        <v>3</v>
      </c>
      <c r="BV140" s="129">
        <f>IF(BU140="1",SUM(BH140:BK140)+1,IF(BU140="2",SUM(BL140:BN140)+2,IF(BU140="3",SUM(BO140:BQ140)+3,IF(BU140="4",SUM(BR140:BT140)+4,5))))</f>
        <v>3.4</v>
      </c>
      <c r="BW140" s="41">
        <f>IF(OR(EY140=$EY$1,EY140=$EY$4,EY140=$EY$5,EY140=$EY$6,EY140=$EY$7,EZ140&gt;0,FF140=$FF$1,FF140=$FF$2,FF140=$FF$5,FF140=$FF$6,FG140=$FG$1,FG140=$FG$2,FG140=$FG$5,FG140=$FG$6),LHR2.1,"")</f>
        <v>0.4</v>
      </c>
      <c r="BX140" s="6">
        <f>IF(OR(FB140=$FB$1,FB140=$FB$2,FB140=$FB$5,FB140=$FB$6,EZ140&gt;0),LHR2.2,"")</f>
        <v>0.1</v>
      </c>
      <c r="BY140" s="6">
        <f>IF(OR(EY140=$EY$1,EY140=$EY$4,EY140=$EY$5,EY140=$EY$6,EY140=$EY$7,EZ140&gt;0,FF140=$FF$1,FF140=$FF$2,FF140=$FF$5,FF140=$FF$6,FG140=$FG$1,FG140=$FG$2,FG140=$FG$5,FG140=$FG$6),LHR2.3,"")</f>
        <v>0.25</v>
      </c>
      <c r="BZ140" s="6">
        <f>IF(OR(EY140=$EY$1,EY140=$EY$4,EY140=$EY$5,EY140=$EY$6,EY140=$EY$7,EZ140&gt;0,FF140=$FF$1,FF140=$FF$2,FF140=$FF$5,FF140=$FF$6,FG140=$FG$1,FG140=$FG$2,FG140=$FG$5,FG140=$FG$6),LHR2.4,"")</f>
        <v>0.25</v>
      </c>
      <c r="CA140" s="40">
        <f>IF(OR(EY140=$EY$1,EY140=$EY$5,EY140=$EY$6,EY140=$EY$7,EZ140&gt;0,FF140=$FF$1,FF140=$FF$2,FF140=$FF$5,FF140=$FF$6,FG140=$FG$1,FG140=$FG$2,FG140=$FG$5,FG140=$FG$6),LHR3.1,"")</f>
        <v>0.25</v>
      </c>
      <c r="CB140" s="6">
        <f>IF(OR(FB140=$FB$1,FB140=$FB$5,EZ140&gt;0),LHR3.2,"")</f>
        <v>0.1</v>
      </c>
      <c r="CC140" s="6">
        <f>IF(OR(FB140=$FB$1,FB140=$FB$2,FB140=$FB$5,FB140=$FB$6,EZ140&gt;0),LHR3.3,"")</f>
        <v>0.15</v>
      </c>
      <c r="CD140" s="6">
        <f>IF(OR(EZ140&gt;0,GA140=$GA$1,FF140=$FF$5,FF140=$FF$6,FF140=$FF$1,FF140=$FF$2,GA140=$GA$2,GA140=$GA$3,GA140=$GA$4),LHR3.4,"")</f>
        <v>0.05</v>
      </c>
      <c r="CE140" s="6">
        <f>IF(OR(EZ140&gt;0,GB140=$GB$1,FG140=$FG$5,FG140=$FG$6,FG140=$FG$1,FG140=$FG$2,GB140=$GB$2,GB140=$GB$3,GB140=$GB$4),LHR3.5,"")</f>
        <v>0.05</v>
      </c>
      <c r="CF140" s="6">
        <f>IF(OR(EY140=$EY$1,EY140=$EY$4,EY140=$EY$5,EY140=$EY$6,EY140=$EY$7,EZ140&gt;0),LHR3.6,"")</f>
        <v>0.05</v>
      </c>
      <c r="CG140" s="6">
        <f>IF(OR(EZ140&gt;0,FC140=$FC$1,FC140=$FC$2,FC140=$FC$3,FC140=$FC$4),LHR3.7,"")</f>
        <v>0.05</v>
      </c>
      <c r="CH140" s="6">
        <f>IF(OR(GD140=$GD$1,GD140=$GD$3,EZ140&gt;0),LHR3.8,"")</f>
        <v>0.05</v>
      </c>
      <c r="CI140" s="6">
        <f>IF(OR(EZ140&gt;0,FF140=$FF$2,FF140=$FF$6,FE140=$FE$2,FE140=$FE$6,FI140=$FI$2,FI140=$FI$6,FG140=$FG$2,FG140=$FG$6),LHR3.9,"")</f>
        <v>0.2</v>
      </c>
      <c r="CJ140" s="6">
        <f>IF(OR(EZ140&gt;0,FA140&gt;0),LHR3.10,"")</f>
        <v>0.05</v>
      </c>
      <c r="CK140" s="40">
        <f>IF(OR(EY140=$EY$1,EY140=$EY$6,EY140=$EY$7,EZ140&gt;0,FF140=$FF$1,FF140=$FF$2,FF140=$FF$5,FF140=$FF$6,FG140=$FG$1,FG140=$FG$2,FG140=$FG$5,FG140=$FG$6),LHR4.1,"")</f>
        <v>0.15</v>
      </c>
      <c r="CL140" s="6">
        <f>IF(OR(FB140=$FB$1,FB140=$FB$5,EZ140&gt;0),LHR4.2,"")</f>
        <v>0.15</v>
      </c>
      <c r="CM140" s="6">
        <f>IF(OR(EZ140&gt;0,GA140=$GA$2,GA140=$GA$4),LHR4.3,"")</f>
        <v>0.05</v>
      </c>
      <c r="CN140" s="6">
        <f>IF(OR(EZ140&gt;0,GB140=$GB$2,GB140=$GB$4),LHR4.4,"")</f>
        <v>0.05</v>
      </c>
      <c r="CO140" s="6">
        <f>IF(OR(EZ140&gt;0,FC140=$FC$1,FC140=$FC$3,FC140=$FC$4),LHR4.5,"")</f>
        <v>0.1</v>
      </c>
      <c r="CP140" s="6" t="str">
        <f>IF(OR(GE140=$GE$1,GE140=$GE$2,GE140=$GE$4,GE140=$GE$5),LHR4.6,"")</f>
        <v/>
      </c>
      <c r="CQ140" s="6">
        <f>IF(OR(EZ140&gt;0,FF140=$FF$2,FF140=$FF$6,FE140=$FE$2,FE140=$FE$6,FI140=$FI$2,FI140=$FI$6,FG140=$FG$2,FG140=$FG$6),LHR4.7,"")</f>
        <v>0.1</v>
      </c>
      <c r="CR140" s="6">
        <f>IF(OR(EZ140&gt;0,FG140=$FG$1,FG140=$FG$2,FG140=$FG$5,FG140=$FG$6),LHR4.8,"")</f>
        <v>0.1</v>
      </c>
      <c r="CS140" s="6">
        <f>IF(OR(FE140=$FE$1,FE140=$FE$2,FE140=$FE$5,FE140=$FE$6),LHR4.9,"")</f>
        <v>0.1</v>
      </c>
      <c r="CT140" s="6">
        <f>IF(OR(FM140=$FM$1,FM140=$FM$3,EZ140&gt;0),LHR4.10,"")</f>
        <v>0.05</v>
      </c>
      <c r="CU140" s="6" t="str">
        <f>IF(OR(GF140=$GF$2,GF140=$GF$6),LHR4.11,"")</f>
        <v/>
      </c>
      <c r="CV140" s="6" t="str">
        <f>IF(OR(EO140=$EO$1,EO140=$EO$3),LHR4.12,"")</f>
        <v/>
      </c>
      <c r="CW140" s="40">
        <f>IF(OR(EY140=$EY$1,EY140=$EY$7,EZ140&gt;0,FF140=$FF$1,FF140=$FF$2,FF140=$FF$5,FF140=$FF$6,FG140=$FG$1,FG140=$FG$2,FG140=$FG$5,FG140=$FG$6),LHR5.1,"")</f>
        <v>0.25</v>
      </c>
      <c r="CX140" s="6">
        <f>IF(AND(FZ140&gt;0,OR(EY140=$EY$1,EY140=$EY$4,EY140=$EY$5,EY140=$EY$6,EY140=$EY$7)),LHR5.2,"")</f>
        <v>0.25</v>
      </c>
      <c r="CY140" s="6">
        <f>IF(OR(EZ140&gt;0,FC140=$FC$1,FC140=$FC$4),LHR5.3,"")</f>
        <v>0.05</v>
      </c>
      <c r="CZ140" s="6" t="str">
        <f>IF(OR(GE140=$GE$1,GE140=$GE$3,GE140=$GE$4,GE140=$GE$6),LHR5.4,"")</f>
        <v/>
      </c>
      <c r="DA140" s="6">
        <f>IF(OR(EZ140&gt;0,FF140=$FF$2,FF140=$FF$6,FE140=$FE$2,FE140=$FE$6,FI140=$FI$2,FI140=$FI$6,FG140=$FG$2,FG140=$FG$6),LHR5.5,"")</f>
        <v>0.1</v>
      </c>
      <c r="DB140" s="6" t="str">
        <f>IF(OR(FG140=$FG$2,FG140=$FG$6),LHR5.6,"")</f>
        <v/>
      </c>
      <c r="DC140" s="6" t="str">
        <f>IF(OR(FI140=$FI$1,FI140=$FI$2,FI140=$FI$5,FI140=$FI$6,FY140&gt;0),LHR5.7,"")</f>
        <v/>
      </c>
      <c r="DD140" s="6" t="str">
        <f>IF(OR(GC140=$GC$1,GC140=$GC$2),LHR5.8,"")</f>
        <v/>
      </c>
      <c r="DE140" s="38">
        <f>IF(OR(GF140="",GF140=$GF$3,GF140=$GF$4,GF140=$GF$7,GF140=$GF$8),LHR5.9,"")</f>
        <v>0.05</v>
      </c>
      <c r="DF140" s="7" t="str">
        <f>IF(E140&lt;2009,"N/A",IF(COUNTIF(BW140:DE140,"&lt;1")=35,"5",IF(COUNTIF(BW140:CV140,"&lt;1")=26,"4",IF(COUNTIF(BW140:CJ140,"&lt;1")=14,"3",IF(COUNTIF(BW140:BZ140,"&lt;1")=4,"2","1")))))</f>
        <v>3</v>
      </c>
      <c r="DG140" s="129">
        <f>IF(DF140="N/A","N/A",IF(DF140="1",SUM(BW140:BZ140)+1,IF(DF140="2",SUM(CA140:CJ140)+2,IF(DF140="3",SUM(CK140:CV140)+3,IF(DF140="4",SUM(CW140:DE140)+4,5)))))</f>
        <v>3.85</v>
      </c>
      <c r="DH140" s="41">
        <f>IF(OR(EY140=$EY$1,EY140=$EY$8,EZ140&gt;0,FF140=$FF$1,FF140=$FF$2,FF140=$FF$7,FF140=$FF$8,FG140=$FG$1,FG140=$FG$2,FG140=$FG$7,FG140=$FG$8),ES2.1,"")</f>
        <v>0.4</v>
      </c>
      <c r="DI140" s="6">
        <f>IF(OR(FB140=$FB$1,FB140=$FB$2,FB140=$FB$7,FB140=$FB$8,EZ140&gt;0),ES2.2,"")</f>
        <v>0.1</v>
      </c>
      <c r="DJ140" s="6">
        <f>IF(OR(EY140=$EY$1,EY140=$EY$8,EZ140&gt;0,FF140=$FF$1,FF140=$FF$2,FF140=$FF$7,FF140=$FF$8,FG140=$FG$1,FG140=$FG$2,FG140=$FG$7,FG140=$FG$8),ES2.3,"")</f>
        <v>0.25</v>
      </c>
      <c r="DK140" s="6">
        <f>IF(OR(EY140=$EY$1,EY140=$EY$8,EZ140&gt;0,FF140=$FF$1,FF140=$FF$2,FF140=$FF$7,FF140=$FF$8,FG140=$FG$1,FG140=$FG$2,FG140=$FG$7,FG140=$FG$8),ES2.4,"")</f>
        <v>0.25</v>
      </c>
      <c r="DL140" s="40">
        <f>IF(OR(FB140=$FB$1,FB140=$FB$7,EZ140&gt;0),ES3.1,"")</f>
        <v>0.1</v>
      </c>
      <c r="DM140" s="6">
        <f>IF(OR(FB140=$FB$1,FB140=$FB$2,FB140=$FB$7,FB140=$FB$8,EZ140&gt;0),ES3.2,"")</f>
        <v>0.15</v>
      </c>
      <c r="DN140" s="6">
        <f>IF(OR(EZ140&gt;0,FF140=$FF$1,FF140=$FF$2,FF140=$FF$7,FF140=$FF$8,GA140=$GA$1,GA140=$GA$2,GA140=$GA$5,GA140=$GA$6),ES3.3,"")</f>
        <v>0.05</v>
      </c>
      <c r="DO140" s="6">
        <f>IF(OR(EZ140&gt;0,FG140=$FG$1,FG140=$FG$2,FG140=$FG$7,FG140=$FG$8,GB140=$GB$1,GB140=$GB$2,GB140=$GB$5,GB140=$GB$6),ES3.4,"")</f>
        <v>0.05</v>
      </c>
      <c r="DP140" s="6">
        <f>IF(OR(EY140=$EY$1,EY140=$EY$8,EZ140&gt;0),ES3.5,"")</f>
        <v>0.25</v>
      </c>
      <c r="DQ140" s="6">
        <f>IF(OR(EZ140&gt;0,FC140=$FC$1,FC140=$FC$5),ES3.6,"")</f>
        <v>0.05</v>
      </c>
      <c r="DR140" s="6">
        <f>IF(OR(GD140=$GD$1,GD140=$GD$4,EZ140&gt;0),ES3.7,"")</f>
        <v>0.1</v>
      </c>
      <c r="DS140" s="6">
        <f>IF(OR(EZ140&gt;0,FF140=$FF$2,FF140=$FF$8,FE140=$FE$2,FE140=$FE$8,FI140=$FI$2,FI140=$FI$8,FG140=$FG$2,FG140=$FG$8),ES3.8,"")</f>
        <v>0.2</v>
      </c>
      <c r="DT140" s="6">
        <f>IF(OR(EZ140&gt;0),ES3.9,"")</f>
        <v>0.05</v>
      </c>
      <c r="DU140" s="40">
        <f>IF(OR(FB140=$FB$1,FB140=$FB$7,EZ140&gt;0),ES4.1,"")</f>
        <v>0.2</v>
      </c>
      <c r="DV140" s="6">
        <f>IF(OR(EZ140&gt;0,GA140=$GA$2,GA140=$GA$6),ES4.2,"")</f>
        <v>0.05</v>
      </c>
      <c r="DW140" s="6">
        <f>IF(OR(EZ140&gt;0,GB140=$GB$2,GB140=$GB$6),ES4.3,"")</f>
        <v>0.1</v>
      </c>
      <c r="DX140" s="6" t="str">
        <f>IF(OR(GE140=$GE$1,GE140=$GE$2,GE140=$GE$7,GE140=$GE$8),ES4.4,"")</f>
        <v/>
      </c>
      <c r="DY140" s="6">
        <f>IF(OR(EZ140&gt;0,FF140=$FF$2,FF140=$FF$8,FE140=$FE$2,FE140=$FE$8,FI140=$FI$2,FI140=$FI$8,FG140=$FG$2,FG140=$FG$8),ES4.5,"")</f>
        <v>0.1</v>
      </c>
      <c r="DZ140" s="6">
        <f>IF(OR(EZ140&gt;0,FG140=$FG$1,FG140=$FG$2,FG140=$FG$7,FG140=$FG$8),ES4.6,"")</f>
        <v>0.1</v>
      </c>
      <c r="EA140" s="6">
        <f>IF(OR(FE140=$FE$1,FE140=$FE$2,FE140=$FE$7,FE140=$FE$8),ES4.7,"")</f>
        <v>0.1</v>
      </c>
      <c r="EB140" s="6">
        <f>IF(OR(FM140=$FM$1,FM140=$FM$4,EZ140&gt;0),ES4.8,"")</f>
        <v>0.1</v>
      </c>
      <c r="EC140" s="6" t="str">
        <f>IF(OR(GF140=$GF$2,GF140=$GF$8),ES4.9,"")</f>
        <v/>
      </c>
      <c r="ED140" s="6" t="str">
        <f>IF(OR(EO140=$EO$1,EO140=$EO$3),ES4.10,"")</f>
        <v/>
      </c>
      <c r="EE140" s="40">
        <f>IF(OR(AND(FZ140&gt;0,EY140=$EY$1), AND(FZ140&gt;0,EY140=$EY$8)),ES5.1,"")</f>
        <v>0.25</v>
      </c>
      <c r="EF140" s="6" t="str">
        <f>IF(OR(GE140=$GE$1,GE140=$GE$3,GE140=$GE$7,GE140=$GE$9),ES5.2,"")</f>
        <v/>
      </c>
      <c r="EG140" s="6">
        <f>IF(OR(EZ140&gt;0,FF140=$FF$2,FF140=$FF$8,FE140=$FE$2,FE140=$FE$8,FI140=$FI$2,FI140=$FI$8,FG140=$FG$2,FG140=$FG$8),ES5.3,"")</f>
        <v>0.15</v>
      </c>
      <c r="EH140" s="6" t="str">
        <f>IF(OR(FG140=$FG$2,FG140=$FG$8),ES5.4,"")</f>
        <v/>
      </c>
      <c r="EI140" s="6" t="str">
        <f>IF(OR(FI140=$FI$1,FI140=$FI$2,FI140=$FI$7,FI140=$FI$8,FY140&gt;0),ES5.5,"")</f>
        <v/>
      </c>
      <c r="EJ140" s="6" t="str">
        <f>IF(OR(GC140=$GC$1,GC140=$GC$3),ES5.6,"")</f>
        <v/>
      </c>
      <c r="EK140" s="38">
        <f>IF(OR(GF140="",GF140=$GF$3,GF140=$GF$4,GF140=$GF$5,GF140=$GF$6),ES5.7,"")</f>
        <v>0.1</v>
      </c>
      <c r="EL140" s="104" t="str">
        <f>IF(E140&lt;2010,"N/A",IF(COUNTIF(DH140:EK140,"&lt;1")=30,"5",IF(COUNTIF(DH140:ED140,"&lt;1")=23,"4",IF(COUNTIF(DH140:DT140,"&lt;1")=13,"3",IF(COUNTIF(DH140:DK140,"&lt;1")=4,"2","1")))))</f>
        <v>3</v>
      </c>
      <c r="EM140" s="129">
        <f>IF(EL140="N/A","N/A",IF(EL140="1",SUM(DH140:DK140)+1,IF(EL140="2",SUM(DL140:DT140)+2,IF(EL140="3",SUM(DU140:ED140)+3,IF(EL140="4",SUM(EE140:EK140)+4,5)))))</f>
        <v>3.75</v>
      </c>
      <c r="EN140" s="1"/>
      <c r="EO140" s="43"/>
      <c r="EP140" s="1"/>
      <c r="EQ140" s="1" t="s">
        <v>1</v>
      </c>
      <c r="ER140" s="43"/>
      <c r="ES140" s="1" t="s">
        <v>3</v>
      </c>
      <c r="ET140" s="1" t="s">
        <v>1</v>
      </c>
      <c r="EV140" s="44"/>
      <c r="EW140" s="42" t="s">
        <v>24</v>
      </c>
      <c r="EX140" s="42" t="s">
        <v>1</v>
      </c>
      <c r="EY140" s="42" t="s">
        <v>5</v>
      </c>
      <c r="EZ140" s="42" t="s">
        <v>1</v>
      </c>
      <c r="FC140" s="44" t="s">
        <v>5</v>
      </c>
      <c r="FE140" s="1" t="s">
        <v>8</v>
      </c>
      <c r="FH140" s="42" t="s">
        <v>1</v>
      </c>
      <c r="FI140" s="44"/>
      <c r="FJ140" s="42" t="s">
        <v>9</v>
      </c>
      <c r="FK140" s="1"/>
      <c r="FL140" s="1"/>
      <c r="FM140" s="1" t="s">
        <v>15</v>
      </c>
      <c r="FN140" s="1"/>
      <c r="FO140" s="1"/>
      <c r="FP140" s="42" t="s">
        <v>1</v>
      </c>
      <c r="FT140" s="1"/>
      <c r="FU140" s="1"/>
      <c r="FX140" s="44" t="s">
        <v>1</v>
      </c>
      <c r="FY140" s="1"/>
      <c r="FZ140" s="44" t="s">
        <v>38</v>
      </c>
      <c r="GA140" s="43"/>
      <c r="GB140" s="1"/>
      <c r="GC140" s="44"/>
      <c r="GD140" s="42" t="s">
        <v>5</v>
      </c>
      <c r="GF140" s="45"/>
      <c r="GG140" s="74"/>
      <c r="GH140" s="42">
        <f>COUNTIF(EO140:GF140,"*")</f>
        <v>16</v>
      </c>
    </row>
    <row r="141" spans="1:190" s="42" customFormat="1" x14ac:dyDescent="0.25">
      <c r="A141" s="42" t="str">
        <f>VLOOKUP(C141,Sheet1!$A$1:$B$65,2,)</f>
        <v>HS</v>
      </c>
      <c r="B141" s="46" t="s">
        <v>406</v>
      </c>
      <c r="C141" s="47" t="s">
        <v>407</v>
      </c>
      <c r="D141" s="47"/>
      <c r="E141" s="60">
        <v>2013</v>
      </c>
      <c r="F141" s="5">
        <f>IF(OR(ER141=$ER$1,ER141=$ER$2,ER141=$ER$3,ER141=$ER$6,ER141=$ER$7,ES141&gt;0,EW141&gt;0,EY141&gt;0,EU141&gt;0,EZ141&gt;0,FD141&gt;0,FF141&gt;0,FG141&gt;0,FI141&gt;0,FE141&gt;0),SM_2.1,"")</f>
        <v>0.2</v>
      </c>
      <c r="G141" s="5">
        <f>IF(OR(EO141=$EO$4,EQ141&gt;0,ER141=$ER$1, ER141=$ER$2,ER141=$ER$3,ER141=$ER$4,ES141&gt;0,EV141&gt;0,EZ141&gt;0,FD141&gt;0,FF141&gt;0,FG141&gt;0,FI141&gt;0,FE141&gt;0),SM_2.2,"")</f>
        <v>0.35</v>
      </c>
      <c r="H141" s="6">
        <f>IF(OR(EO141&gt;0,EP141&gt;0,EQ141&gt;0,ER141=$ER$1,ER141=$ER$2,ER141=$ER$3,ER141=$ER$4,ER141=$ER$6,ER141=$ER$7,ES141&gt;0,ET141&gt;0,EV141&gt;0,EZ141&gt;0,FD141&gt;0,FF141&gt;0,FG141&gt;0,FI141&gt;0,FE141&gt;0),SM_2.3,"")</f>
        <v>0.3</v>
      </c>
      <c r="I141" s="38">
        <f>IF(OR(ER141=$ER$1,ER141=$ER$2,ER141=$ER$3,ER141=$ER$6,ER141=$ER$7,ES141&gt;0,EW141=$EW$2,EW141=$EW$3,EW141=$EW$4,EY141&gt;0,EU141&gt;0,EZ141&gt;0,FD141&gt;0,FF141&gt;0,FG141&gt;0,FI141&gt;0,FE141&gt;0),SM_2.4,"")</f>
        <v>0.15</v>
      </c>
      <c r="J141" s="6">
        <f>IF(OR(ER141=$ER$3,EW141=$EW$2,EW141=$EW$3,EW141=$EW$4,EY141&gt;0,EU141&gt;0,EZ141&gt;0,FD141&gt;0,FF141&gt;0,FG141&gt;0,FI141&gt;0,FE141&gt;0),SM_3.1,"")</f>
        <v>0.3</v>
      </c>
      <c r="K141" s="6">
        <f>IF(OR(EZ141&gt;0,FD141&gt;0,FF141&gt;0,FG141&gt;0,FI141&gt;0,FE141&gt;0),SM_3.2,"")</f>
        <v>0.3</v>
      </c>
      <c r="L141" s="38">
        <f>IF(OR(ER141=$ER$1,ER141=$ER$3,ER141=$ER$6,ER141=$ER$7,EV141&gt;0,EW141=$EW$2,EW141=$EW$3,EW141=$EW$4,EY141&gt;0,EU141&gt;0,EZ141&gt;0,FD141&gt;0,FF141&gt;0,FG141&gt;0,FI141&gt;0,FE141&gt;0),SM_3.3,"")</f>
        <v>0.4</v>
      </c>
      <c r="M141" s="6" t="str">
        <f>IF(OR(ES141&gt;0,EU141&gt;1),SM_4.1,"")</f>
        <v/>
      </c>
      <c r="N141" s="6">
        <f>IF(OR(EZ141&gt;0,FD141=$FD$2,FF141=$FF$2,FF141=$FF$4,FF141=$FF$6,FF141=$FF$8,FG141&gt;0,FI141&gt;0,FE141&gt;0),SM_4.2,"")</f>
        <v>0.2</v>
      </c>
      <c r="O141" s="6">
        <f>IF(OR(EZ141&gt;0,FD141=$FD$2,FE141=$FE$2,FE141=$FE$4,FE141=$FE$6,FE141=$FE$8,FF141=$FF$2,FF141=$FF$4,FF141=$FF$6,FF141=$FF$8,FG141=$FG$2,FG141=$FG$4,FG141=$FG$6,FG141=$FG$8,FI141=$FI$2,FI141=$FI$4,FI141=$FI$6,FI141=$FI$8),SM_4.3,"")</f>
        <v>0.2</v>
      </c>
      <c r="P141" s="6" t="str">
        <f>IF(OR(FD141&gt;0,FI141&gt;0),SM_4.4,"")</f>
        <v/>
      </c>
      <c r="Q141" s="38" t="str">
        <f>IF(OR(FQ141=$FQ$2,FQ141=$FQ$1),SM_4.5,"")</f>
        <v/>
      </c>
      <c r="R141" s="6" t="str">
        <f>IF(OR(ET141&gt;0),SM_5.1,"")</f>
        <v/>
      </c>
      <c r="S141" s="6">
        <f>IF(OR(FB141&gt;0),SM_5.2,"")</f>
        <v>0.2</v>
      </c>
      <c r="T141" s="6" t="str">
        <f>IF(OR(FR141=$FR$1,FR141=$FR$2),SM_5.3,"")</f>
        <v/>
      </c>
      <c r="U141" s="38" t="str">
        <f>IF(OR(FY141&gt;0),SM_5.4,"")</f>
        <v/>
      </c>
      <c r="V141" s="94" t="str">
        <f>IF(COUNTIF(F141:U141,"&lt;1")=16,"5",IF(COUNTIF(F141:Q141,"&lt;1")=12,"4",IF(COUNTIF(F141:L141,"&lt;1")=7,"3",IF(COUNTIF(F141:I141,"&lt;1")=4,"2","1"))))</f>
        <v>3</v>
      </c>
      <c r="W141" s="129">
        <f>IF(V141="1",SUM(F141:I141)+1,IF(V141="2",SUM(J141:L141)+2,IF(V141="3",SUM(M141:Q141)+3,IF(V141="4",SUM(R141:U141)+4,5))))</f>
        <v>3.4</v>
      </c>
      <c r="X141" s="5">
        <f>IF(OR(EO141&gt;0,EP141&gt;0,EQ141&gt;0,ER141=$ER$1,ER141=$ER$2,ER141=$ER$3,ER141=$ER$4,ER141=$ER$6,ER141=$ER$7,ER141=$ER$8,ES141&gt;0,ET141&gt;0,EV141&gt;0,EZ141&gt;0,FD141&gt;0,FF141&gt;0,FG141&gt;0,FI141&gt;0,FE141&gt;0),SS_2.1,"")</f>
        <v>0.2</v>
      </c>
      <c r="Y141" s="5">
        <f>IF(OR(EO141=$EO$1,ER141=$ER$1,ER141=$ER$6,ER141=$ER$7,ER141=$ER$8,FJ141&gt;0),SS_2.2,"")</f>
        <v>0.3</v>
      </c>
      <c r="Z141" s="38">
        <f>IF(OR(FJ141&gt;0,FO141&gt;0),SS_2.3,"")</f>
        <v>0.5</v>
      </c>
      <c r="AA141" s="5">
        <f>IF(OR(FN141&gt;0,FJ141=$FJ$2,FJ141=$FJ$3),SS_3.1,"")</f>
        <v>0.2</v>
      </c>
      <c r="AB141" s="6" t="str">
        <f>IF(OR(FK141&gt;0),SS_3.2,"")</f>
        <v/>
      </c>
      <c r="AC141" s="38" t="str">
        <f>IF(OR(ES141&gt;0,ER141=$ER$1,ER141=$ER$4,ER141=$ER$8,FL141&gt;0),SS_3.3,"")</f>
        <v/>
      </c>
      <c r="AD141" s="6" t="str">
        <f>IF(AND(FK141&gt;0,FJ141=$FJ$2,FJ141=$FJ$3),SS_4.1,"")</f>
        <v/>
      </c>
      <c r="AE141" s="6">
        <f>IF(OR(FJ141=$FJ$2,FJ141=$FJ$3,EZ141&gt;0,FN141&gt;0),SS_4.2,"")</f>
        <v>0.2</v>
      </c>
      <c r="AF141" s="6">
        <f>IF(OR(EU141&gt;0,EW141=$EW$2,EW141=$EW$3,EW141=$EW$4,EY141&gt;0,EZ141&gt;0),SS_4.3,"")</f>
        <v>0.2</v>
      </c>
      <c r="AG141" s="6">
        <f>IF(OR(FJ141=$FJ$3,FQ141&gt;0,EZ141&gt;0),SS_4.4,"")</f>
        <v>0.1</v>
      </c>
      <c r="AH141" s="6">
        <f>IF(OR(FE141&gt;0,FF141&gt;0,FG141&gt;0,FD141&gt;0,EZ141&gt;0,FI141&gt;0),SS_4.5,"")</f>
        <v>0.2</v>
      </c>
      <c r="AI141" s="38" t="str">
        <f>IF(OR(EV141&gt;0,FZ141&gt;0,FH141&gt;0,FD141&gt;0,FI141&gt;0),SS_4.6,"")</f>
        <v/>
      </c>
      <c r="AJ141" s="5" t="str">
        <f>IF(OR(FK141=$FK$3,FZ141=$FZ$1),SS_5.1,"")</f>
        <v/>
      </c>
      <c r="AK141" s="6" t="str">
        <f>IF(OR(FZ141=$FZ$1,FZ141=$FZ$2,FZ141=$FZ$4,FZ141=$FZ$5,FZ141=$FZ$7),SS_5.2,"")</f>
        <v/>
      </c>
      <c r="AL141" s="6" t="str">
        <f>IF(OR(FZ141=$FZ$4,FY141&gt;0,ER141=$ER$8),SS_5.3,"")</f>
        <v/>
      </c>
      <c r="AM141" s="6" t="str">
        <f>IF(FP141&gt;0,SS_5.4,"")</f>
        <v/>
      </c>
      <c r="AN141" s="94" t="str">
        <f>IF(COUNTIF(X141:AM141,"&lt;1")=16,"5",IF(COUNTIF(X141:AI141,"&lt;1")=12,"4",IF(COUNTIF(X141:AC141,"&lt;1")=6,"3",IF(COUNTIF(X141:Z141,"&lt;1")=3,"2","1"))))</f>
        <v>2</v>
      </c>
      <c r="AO141" s="129">
        <f>IF(AN141="1",SUM(X141:Z141)+1,IF(AN141="2",SUM(AA141:AC141)+2,IF(AN141="3",SUM(AD141:AI141)+3,IF(AN141="4",SUM(AJ141:AM141)+4,5))))</f>
        <v>2.2000000000000002</v>
      </c>
      <c r="AP141" s="5" t="str">
        <f>IF(OR(ES141&gt;0,ER141=$ER$1,EO141&gt;0,EP141&gt;0,EQ141&gt;0,EU141&gt;0,EV141&gt;0,FV141&gt;0,FD141&gt;0),CM2.1,"")</f>
        <v/>
      </c>
      <c r="AQ141" s="6" t="str">
        <f>IF(OR(ES141&gt;0,ER141=$ER$1,ER141=$ER$5,ER141=$ER$3,ER141=$ER$8,ER141=$ER$9,FS141=$FS$3,FS141=$FS$4),CM2.2,"")</f>
        <v/>
      </c>
      <c r="AR141" s="6" t="str">
        <f>IF(OR(ES141&gt;0,ER141&gt;0,FV141&gt;0),CM2.3,"")</f>
        <v/>
      </c>
      <c r="AS141" s="38" t="str">
        <f>IF(OR(ES141&gt;0,ER141=$ER$1,ER141=$ER$3,ER141=$ER$8,ER141=$ER$9,FT141&gt;0),CM2.4,"")</f>
        <v/>
      </c>
      <c r="AT141" s="6" t="str">
        <f>IF(OR(FS141&gt;0),CM3.1,"")</f>
        <v/>
      </c>
      <c r="AU141" s="6" t="str">
        <f>IF(ER141=$ER$9,CM3.2,"")</f>
        <v/>
      </c>
      <c r="AV141" s="6" t="str">
        <f>IF(OR(FS141=$FS$3,FS141=$FS$4),CM3.3,"")</f>
        <v/>
      </c>
      <c r="AW141" s="6" t="str">
        <f>IF(OR(FQ141=$FQ$1,FQ141=$FQ$4,FR141=$FR$1,FR141=$FR$4),CM3.4,"")</f>
        <v/>
      </c>
      <c r="AX141" s="38" t="str">
        <f>IF(OR(FZ141=$FZ$1,FZ141=$FZ$2,FT141=$FT$3,FT141=$FT$2),CM3.5,"")</f>
        <v/>
      </c>
      <c r="AY141" s="6" t="str">
        <f>IF(OR(FS141&gt;0),CM4.1,"")</f>
        <v/>
      </c>
      <c r="AZ141" s="6" t="str">
        <f>IF(OR(FV141=$FV$2),CM4.2,"")</f>
        <v/>
      </c>
      <c r="BA141" s="38" t="str">
        <f>IF(OR(FZ141&gt;0,FT141=$FT$3),CM4.3,"")</f>
        <v/>
      </c>
      <c r="BB141" s="6" t="str">
        <f>IF(OR(FT141=$FT$3,FV141=$FV$3),CM5.1,"")</f>
        <v/>
      </c>
      <c r="BC141" s="6" t="str">
        <f>IF(OR(AND(FX141&gt;0,FQ141=$FQ$4), AND(FX141&gt;0,FQ141=$FQ$1)),CM5.2,"")</f>
        <v/>
      </c>
      <c r="BD141" s="6" t="str">
        <f>IF(OR(FZ141&gt;0),CM5.3,"")</f>
        <v/>
      </c>
      <c r="BE141" s="38" t="str">
        <f>IF(FU141=$FU$2,CM5.4,"")</f>
        <v/>
      </c>
      <c r="BF141" s="94" t="str">
        <f>IF(COUNTIF(AP141:BE141,"&lt;1")=16,"5",IF(COUNTIF(AP141:BA141,"&lt;1")=12,"4",IF(COUNTIF(AP141:AX141,"&lt;1")=9,"3",IF(COUNTIF(AP141:AS141,"&lt;1")=4,"2","1"))))</f>
        <v>1</v>
      </c>
      <c r="BG141" s="129">
        <f>IF(BF141="1",SUM(AP141:AS141)+1,IF(BF141="2",SUM(AT141:AX141)+2,IF(BF141="3",SUM(AY141:BA141)+3,IF(BF141="4",SUM(BB141:BE141)+4,5))))</f>
        <v>1</v>
      </c>
      <c r="BH141" s="5">
        <f>IF(OR(ER141=$ER$1,ER141=$ER$6,ER141=$ER$7,ER141=$ER$9,ES141&gt;0,EX141&gt;0,FD141&gt;0,FZ141&gt;0,EW141&gt;0,EY141&gt;0,EZ141&gt;0,EV141&gt;0,EU141&gt;0,FE141&gt;0,FF141&gt;0,FG141&gt;0,FI141&gt;0),SRM2.1,"")</f>
        <v>0.4</v>
      </c>
      <c r="BI141" s="5">
        <f>IF(OR(FD141&gt;0,FZ141&gt;0,ER141=$ER$7,EW141&gt;0,EX141&gt;0,EY141&gt;0,EZ141&gt;0,FE141&gt;0,FF141&gt;0,FG141&gt;0,FI141&gt;0),SRM2.2,"")</f>
        <v>0.4</v>
      </c>
      <c r="BJ141" s="6" t="str">
        <f>IF(OR(FX141&gt;0,FZ141&gt;0),SRM2.3,"")</f>
        <v/>
      </c>
      <c r="BK141" s="6">
        <f>IF(OR(FF141&gt;0,FD141&gt;0,FE141&gt;0,FZ141&gt;0,FG141&gt;0,FI141&gt;0),SRM2.4,"")</f>
        <v>0.2</v>
      </c>
      <c r="BL141" s="39">
        <f>IF(OR(FD141&gt;0,FZ141&gt;0,ER141=$ER$7,FE141&gt;0,FF141&gt;0,FG141&gt;0,FI141&gt;0,FP141&gt;0),SRM3.1,"")</f>
        <v>0.4</v>
      </c>
      <c r="BM141" s="6">
        <f>IF(OR(FD141&gt;0,FZ141&gt;0,ER141=$ER$7,EW141=$EW$2,EW141=$EW$3,EW141=$EW$4,EX141&gt;0,EY141&gt;0,EZ141&gt;0,FE141&gt;0,FF141&gt;0,FG141&gt;0,FI141&gt;0),SRM3.2,"")</f>
        <v>0.5</v>
      </c>
      <c r="BN141" s="6" t="str">
        <f>IF(OR(FP141&gt;0,FZ141&gt;0),SRM3.3,"")</f>
        <v/>
      </c>
      <c r="BO141" s="40" t="str">
        <f>IF(OR(FZ141&gt;1),SRM4.1,"")</f>
        <v/>
      </c>
      <c r="BP141" s="6" t="str">
        <f>IF(OR(ER141=$ER$8,ER141=$ER$9,EV141&gt;0,FQ141&gt;0,FR141&gt;0),SRM4.2,"")</f>
        <v/>
      </c>
      <c r="BQ141" s="6" t="str">
        <f>IF(OR(FW141&gt;0),SRM4.3,"")</f>
        <v/>
      </c>
      <c r="BR141" s="40" t="str">
        <f>IF(OR(GD141&gt;0,GE141&gt;0),SRM5.1,"")</f>
        <v/>
      </c>
      <c r="BS141" s="6" t="str">
        <f>IF(OR(ER141=$ER$8,ER141=$ER$9,FZ141&gt;0),SRM5.2,"")</f>
        <v/>
      </c>
      <c r="BT141" s="6" t="str">
        <f>IF(OR(ER141=$ER$8,ER141=$ER$9,FY141&gt;0,FZ141&gt;0),SRM5.3,"")</f>
        <v/>
      </c>
      <c r="BU141" s="94" t="str">
        <f>IF(COUNTIF(BH141:BT141,"&lt;1")=13,"5",IF(COUNTIF(BH141:BQ141,"&lt;1")=10,"4",IF(COUNTIF(BH141:BN141,"&lt;1")=7,"3",IF(COUNTIF(BH141:BK141,"&lt;1")=4,"2","1"))))</f>
        <v>1</v>
      </c>
      <c r="BV141" s="129">
        <f>IF(BU141="1",SUM(BH141:BK141)+1,IF(BU141="2",SUM(BL141:BN141)+2,IF(BU141="3",SUM(BO141:BQ141)+3,IF(BU141="4",SUM(BR141:BT141)+4,5))))</f>
        <v>2</v>
      </c>
      <c r="BW141" s="41">
        <f>IF(OR(EY141=$EY$1,EY141=$EY$4,EY141=$EY$5,EY141=$EY$6,EY141=$EY$7,EZ141&gt;0,FF141=$FF$1,FF141=$FF$2,FF141=$FF$5,FF141=$FF$6,FG141=$FG$1,FG141=$FG$2,FG141=$FG$5,FG141=$FG$6),LHR2.1,"")</f>
        <v>0.4</v>
      </c>
      <c r="BX141" s="6">
        <f>IF(OR(FB141=$FB$1,FB141=$FB$2,FB141=$FB$5,FB141=$FB$6,EZ141&gt;0),LHR2.2,"")</f>
        <v>0.1</v>
      </c>
      <c r="BY141" s="6">
        <f>IF(OR(EY141=$EY$1,EY141=$EY$4,EY141=$EY$5,EY141=$EY$6,EY141=$EY$7,EZ141&gt;0,FF141=$FF$1,FF141=$FF$2,FF141=$FF$5,FF141=$FF$6,FG141=$FG$1,FG141=$FG$2,FG141=$FG$5,FG141=$FG$6),LHR2.3,"")</f>
        <v>0.25</v>
      </c>
      <c r="BZ141" s="6">
        <f>IF(OR(EY141=$EY$1,EY141=$EY$4,EY141=$EY$5,EY141=$EY$6,EY141=$EY$7,EZ141&gt;0,FF141=$FF$1,FF141=$FF$2,FF141=$FF$5,FF141=$FF$6,FG141=$FG$1,FG141=$FG$2,FG141=$FG$5,FG141=$FG$6),LHR2.4,"")</f>
        <v>0.25</v>
      </c>
      <c r="CA141" s="40">
        <f>IF(OR(EY141=$EY$1,EY141=$EY$5,EY141=$EY$6,EY141=$EY$7,EZ141&gt;0,FF141=$FF$1,FF141=$FF$2,FF141=$FF$5,FF141=$FF$6,FG141=$FG$1,FG141=$FG$2,FG141=$FG$5,FG141=$FG$6),LHR3.1,"")</f>
        <v>0.25</v>
      </c>
      <c r="CB141" s="6">
        <f>IF(OR(FB141=$FB$1,FB141=$FB$5,EZ141&gt;0),LHR3.2,"")</f>
        <v>0.1</v>
      </c>
      <c r="CC141" s="6">
        <f>IF(OR(FB141=$FB$1,FB141=$FB$2,FB141=$FB$5,FB141=$FB$6,EZ141&gt;0),LHR3.3,"")</f>
        <v>0.15</v>
      </c>
      <c r="CD141" s="6" t="str">
        <f>IF(OR(EZ141&gt;0,GA141=$GA$1,FF141=$FF$5,FF141=$FF$6,FF141=$FF$1,FF141=$FF$2,GA141=$GA$2,GA141=$GA$3,GA141=$GA$4),LHR3.4,"")</f>
        <v/>
      </c>
      <c r="CE141" s="6">
        <f>IF(OR(EZ141&gt;0,GB141=$GB$1,FG141=$FG$5,FG141=$FG$6,FG141=$FG$1,FG141=$FG$2,GB141=$GB$2,GB141=$GB$3,GB141=$GB$4),LHR3.5,"")</f>
        <v>0.05</v>
      </c>
      <c r="CF141" s="6">
        <f>IF(OR(EY141=$EY$1,EY141=$EY$4,EY141=$EY$5,EY141=$EY$6,EY141=$EY$7,EZ141&gt;0),LHR3.6,"")</f>
        <v>0.05</v>
      </c>
      <c r="CG141" s="6" t="str">
        <f>IF(OR(EZ141&gt;0,FC141=$FC$1,FC141=$FC$2,FC141=$FC$3,FC141=$FC$4),LHR3.7,"")</f>
        <v/>
      </c>
      <c r="CH141" s="6" t="str">
        <f>IF(OR(GD141=$GD$1,GD141=$GD$3,EZ141&gt;0),LHR3.8,"")</f>
        <v/>
      </c>
      <c r="CI141" s="6">
        <f>IF(OR(EZ141&gt;0,FF141=$FF$2,FF141=$FF$6,FE141=$FE$2,FE141=$FE$6,FI141=$FI$2,FI141=$FI$6,FG141=$FG$2,FG141=$FG$6),LHR3.9,"")</f>
        <v>0.2</v>
      </c>
      <c r="CJ141" s="6" t="str">
        <f>IF(OR(EZ141&gt;0,FA141&gt;0),LHR3.10,"")</f>
        <v/>
      </c>
      <c r="CK141" s="40">
        <f>IF(OR(EY141=$EY$1,EY141=$EY$6,EY141=$EY$7,EZ141&gt;0,FF141=$FF$1,FF141=$FF$2,FF141=$FF$5,FF141=$FF$6,FG141=$FG$1,FG141=$FG$2,FG141=$FG$5,FG141=$FG$6),LHR4.1,"")</f>
        <v>0.15</v>
      </c>
      <c r="CL141" s="6">
        <f>IF(OR(FB141=$FB$1,FB141=$FB$5,EZ141&gt;0),LHR4.2,"")</f>
        <v>0.15</v>
      </c>
      <c r="CM141" s="6" t="str">
        <f>IF(OR(EZ141&gt;0,GA141=$GA$2,GA141=$GA$4),LHR4.3,"")</f>
        <v/>
      </c>
      <c r="CN141" s="6" t="str">
        <f>IF(OR(EZ141&gt;0,GB141=$GB$2,GB141=$GB$4),LHR4.4,"")</f>
        <v/>
      </c>
      <c r="CO141" s="6" t="str">
        <f>IF(OR(EZ141&gt;0,FC141=$FC$1,FC141=$FC$3,FC141=$FC$4),LHR4.5,"")</f>
        <v/>
      </c>
      <c r="CP141" s="6" t="str">
        <f>IF(OR(GE141=$GE$1,GE141=$GE$2,GE141=$GE$4,GE141=$GE$5),LHR4.6,"")</f>
        <v/>
      </c>
      <c r="CQ141" s="6">
        <f>IF(OR(EZ141&gt;0,FF141=$FF$2,FF141=$FF$6,FE141=$FE$2,FE141=$FE$6,FI141=$FI$2,FI141=$FI$6,FG141=$FG$2,FG141=$FG$6),LHR4.7,"")</f>
        <v>0.1</v>
      </c>
      <c r="CR141" s="6">
        <f>IF(OR(EZ141&gt;0,FG141=$FG$1,FG141=$FG$2,FG141=$FG$5,FG141=$FG$6),LHR4.8,"")</f>
        <v>0.1</v>
      </c>
      <c r="CS141" s="6" t="str">
        <f>IF(OR(FE141=$FE$1,FE141=$FE$2,FE141=$FE$5,FE141=$FE$6),LHR4.9,"")</f>
        <v/>
      </c>
      <c r="CT141" s="6" t="str">
        <f>IF(OR(FM141=$FM$1,FM141=$FM$3,EZ141&gt;0),LHR4.10,"")</f>
        <v/>
      </c>
      <c r="CU141" s="6" t="str">
        <f>IF(OR(GF141=$GF$2,GF141=$GF$6),LHR4.11,"")</f>
        <v/>
      </c>
      <c r="CV141" s="6" t="str">
        <f>IF(OR(EO141=$EO$1,EO141=$EO$3),LHR4.12,"")</f>
        <v/>
      </c>
      <c r="CW141" s="40">
        <f>IF(OR(EY141=$EY$1,EY141=$EY$7,EZ141&gt;0,FF141=$FF$1,FF141=$FF$2,FF141=$FF$5,FF141=$FF$6,FG141=$FG$1,FG141=$FG$2,FG141=$FG$5,FG141=$FG$6),LHR5.1,"")</f>
        <v>0.25</v>
      </c>
      <c r="CX141" s="6" t="str">
        <f>IF(AND(FZ141&gt;0,OR(EY141=$EY$1,EY141=$EY$4,EY141=$EY$5,EY141=$EY$6,EY141=$EY$7)),LHR5.2,"")</f>
        <v/>
      </c>
      <c r="CY141" s="6" t="str">
        <f>IF(OR(EZ141&gt;0,FC141=$FC$1,FC141=$FC$4),LHR5.3,"")</f>
        <v/>
      </c>
      <c r="CZ141" s="6" t="str">
        <f>IF(OR(GE141=$GE$1,GE141=$GE$3,GE141=$GE$4,GE141=$GE$6),LHR5.4,"")</f>
        <v/>
      </c>
      <c r="DA141" s="6">
        <f>IF(OR(EZ141&gt;0,FF141=$FF$2,FF141=$FF$6,FE141=$FE$2,FE141=$FE$6,FI141=$FI$2,FI141=$FI$6,FG141=$FG$2,FG141=$FG$6),LHR5.5,"")</f>
        <v>0.1</v>
      </c>
      <c r="DB141" s="6">
        <f>IF(OR(FG141=$FG$2,FG141=$FG$6),LHR5.6,"")</f>
        <v>0.1</v>
      </c>
      <c r="DC141" s="6" t="str">
        <f>IF(OR(FI141=$FI$1,FI141=$FI$2,FI141=$FI$5,FI141=$FI$6,FY141&gt;0),LHR5.7,"")</f>
        <v/>
      </c>
      <c r="DD141" s="6" t="str">
        <f>IF(OR(GC141=$GC$1,GC141=$GC$2),LHR5.8,"")</f>
        <v/>
      </c>
      <c r="DE141" s="38">
        <f>IF(OR(GF141="",GF141=$GF$3,GF141=$GF$4,GF141=$GF$7,GF141=$GF$8),LHR5.9,"")</f>
        <v>0.05</v>
      </c>
      <c r="DF141" s="7" t="str">
        <f>IF(E141&lt;2009,"N/A",IF(COUNTIF(BW141:DE141,"&lt;1")=35,"5",IF(COUNTIF(BW141:CV141,"&lt;1")=26,"4",IF(COUNTIF(BW141:CJ141,"&lt;1")=14,"3",IF(COUNTIF(BW141:BZ141,"&lt;1")=4,"2","1")))))</f>
        <v>2</v>
      </c>
      <c r="DG141" s="129">
        <f>IF(DF141="N/A","N/A",IF(DF141="1",SUM(BW141:BZ141)+1,IF(DF141="2",SUM(CA141:CJ141)+2,IF(DF141="3",SUM(CK141:CV141)+3,IF(DF141="4",SUM(CW141:DE141)+4,5)))))</f>
        <v>2.8</v>
      </c>
      <c r="DH141" s="41">
        <f>IF(OR(EY141=$EY$1,EY141=$EY$8,EZ141&gt;0,FF141=$FF$1,FF141=$FF$2,FF141=$FF$7,FF141=$FF$8,FG141=$FG$1,FG141=$FG$2,FG141=$FG$7,FG141=$FG$8),ES2.1,"")</f>
        <v>0.4</v>
      </c>
      <c r="DI141" s="6">
        <f>IF(OR(FB141=$FB$1,FB141=$FB$2,FB141=$FB$7,FB141=$FB$8,EZ141&gt;0),ES2.2,"")</f>
        <v>0.1</v>
      </c>
      <c r="DJ141" s="6">
        <f>IF(OR(EY141=$EY$1,EY141=$EY$8,EZ141&gt;0,FF141=$FF$1,FF141=$FF$2,FF141=$FF$7,FF141=$FF$8,FG141=$FG$1,FG141=$FG$2,FG141=$FG$7,FG141=$FG$8),ES2.3,"")</f>
        <v>0.25</v>
      </c>
      <c r="DK141" s="6">
        <f>IF(OR(EY141=$EY$1,EY141=$EY$8,EZ141&gt;0,FF141=$FF$1,FF141=$FF$2,FF141=$FF$7,FF141=$FF$8,FG141=$FG$1,FG141=$FG$2,FG141=$FG$7,FG141=$FG$8),ES2.4,"")</f>
        <v>0.25</v>
      </c>
      <c r="DL141" s="40">
        <f>IF(OR(FB141=$FB$1,FB141=$FB$7,EZ141&gt;0),ES3.1,"")</f>
        <v>0.1</v>
      </c>
      <c r="DM141" s="6">
        <f>IF(OR(FB141=$FB$1,FB141=$FB$2,FB141=$FB$7,FB141=$FB$8,EZ141&gt;0),ES3.2,"")</f>
        <v>0.15</v>
      </c>
      <c r="DN141" s="6" t="str">
        <f>IF(OR(EZ141&gt;0,FF141=$FF$1,FF141=$FF$2,FF141=$FF$7,FF141=$FF$8,GA141=$GA$1,GA141=$GA$2,GA141=$GA$5,GA141=$GA$6),ES3.3,"")</f>
        <v/>
      </c>
      <c r="DO141" s="6">
        <f>IF(OR(EZ141&gt;0,FG141=$FG$1,FG141=$FG$2,FG141=$FG$7,FG141=$FG$8,GB141=$GB$1,GB141=$GB$2,GB141=$GB$5,GB141=$GB$6),ES3.4,"")</f>
        <v>0.05</v>
      </c>
      <c r="DP141" s="6">
        <f>IF(OR(EY141=$EY$1,EY141=$EY$8,EZ141&gt;0),ES3.5,"")</f>
        <v>0.25</v>
      </c>
      <c r="DQ141" s="6" t="str">
        <f>IF(OR(EZ141&gt;0,FC141=$FC$1,FC141=$FC$5),ES3.6,"")</f>
        <v/>
      </c>
      <c r="DR141" s="6" t="str">
        <f>IF(OR(GD141=$GD$1,GD141=$GD$4,EZ141&gt;0),ES3.7,"")</f>
        <v/>
      </c>
      <c r="DS141" s="6">
        <f>IF(OR(EZ141&gt;0,FF141=$FF$2,FF141=$FF$8,FE141=$FE$2,FE141=$FE$8,FI141=$FI$2,FI141=$FI$8,FG141=$FG$2,FG141=$FG$8),ES3.8,"")</f>
        <v>0.2</v>
      </c>
      <c r="DT141" s="6" t="str">
        <f>IF(OR(EZ141&gt;0),ES3.9,"")</f>
        <v/>
      </c>
      <c r="DU141" s="40">
        <f>IF(OR(FB141=$FB$1,FB141=$FB$7,EZ141&gt;0),ES4.1,"")</f>
        <v>0.2</v>
      </c>
      <c r="DV141" s="6" t="str">
        <f>IF(OR(EZ141&gt;0,GA141=$GA$2,GA141=$GA$6),ES4.2,"")</f>
        <v/>
      </c>
      <c r="DW141" s="6" t="str">
        <f>IF(OR(EZ141&gt;0,GB141=$GB$2,GB141=$GB$6),ES4.3,"")</f>
        <v/>
      </c>
      <c r="DX141" s="6" t="str">
        <f>IF(OR(GE141=$GE$1,GE141=$GE$2,GE141=$GE$7,GE141=$GE$8),ES4.4,"")</f>
        <v/>
      </c>
      <c r="DY141" s="6">
        <f>IF(OR(EZ141&gt;0,FF141=$FF$2,FF141=$FF$8,FE141=$FE$2,FE141=$FE$8,FI141=$FI$2,FI141=$FI$8,FG141=$FG$2,FG141=$FG$8),ES4.5,"")</f>
        <v>0.1</v>
      </c>
      <c r="DZ141" s="6">
        <f>IF(OR(EZ141&gt;0,FG141=$FG$1,FG141=$FG$2,FG141=$FG$7,FG141=$FG$8),ES4.6,"")</f>
        <v>0.1</v>
      </c>
      <c r="EA141" s="6" t="str">
        <f>IF(OR(FE141=$FE$1,FE141=$FE$2,FE141=$FE$7,FE141=$FE$8),ES4.7,"")</f>
        <v/>
      </c>
      <c r="EB141" s="6" t="str">
        <f>IF(OR(FM141=$FM$1,FM141=$FM$4,EZ141&gt;0),ES4.8,"")</f>
        <v/>
      </c>
      <c r="EC141" s="6" t="str">
        <f>IF(OR(GF141=$GF$2,GF141=$GF$8),ES4.9,"")</f>
        <v/>
      </c>
      <c r="ED141" s="6" t="str">
        <f>IF(OR(EO141=$EO$1,EO141=$EO$3),ES4.10,"")</f>
        <v/>
      </c>
      <c r="EE141" s="40" t="str">
        <f>IF(OR(AND(FZ141&gt;0,EY141=$EY$1), AND(FZ141&gt;0,EY141=$EY$8)),ES5.1,"")</f>
        <v/>
      </c>
      <c r="EF141" s="6" t="str">
        <f>IF(OR(GE141=$GE$1,GE141=$GE$3,GE141=$GE$7,GE141=$GE$9),ES5.2,"")</f>
        <v/>
      </c>
      <c r="EG141" s="6">
        <f>IF(OR(EZ141&gt;0,FF141=$FF$2,FF141=$FF$8,FE141=$FE$2,FE141=$FE$8,FI141=$FI$2,FI141=$FI$8,FG141=$FG$2,FG141=$FG$8),ES5.3,"")</f>
        <v>0.15</v>
      </c>
      <c r="EH141" s="6">
        <f>IF(OR(FG141=$FG$2,FG141=$FG$8),ES5.4,"")</f>
        <v>0.15</v>
      </c>
      <c r="EI141" s="6" t="str">
        <f>IF(OR(FI141=$FI$1,FI141=$FI$2,FI141=$FI$7,FI141=$FI$8,FY141&gt;0),ES5.5,"")</f>
        <v/>
      </c>
      <c r="EJ141" s="6" t="str">
        <f>IF(OR(GC141=$GC$1,GC141=$GC$3),ES5.6,"")</f>
        <v/>
      </c>
      <c r="EK141" s="38">
        <f>IF(OR(GF141="",GF141=$GF$3,GF141=$GF$4,GF141=$GF$5,GF141=$GF$6),ES5.7,"")</f>
        <v>0.1</v>
      </c>
      <c r="EL141" s="104" t="str">
        <f>IF(E141&lt;2010,"N/A",IF(COUNTIF(DH141:EK141,"&lt;1")=30,"5",IF(COUNTIF(DH141:ED141,"&lt;1")=23,"4",IF(COUNTIF(DH141:DT141,"&lt;1")=13,"3",IF(COUNTIF(DH141:DK141,"&lt;1")=4,"2","1")))))</f>
        <v>2</v>
      </c>
      <c r="EM141" s="129">
        <f>IF(EL141="N/A","N/A",IF(EL141="1",SUM(DH141:DK141)+1,IF(EL141="2",SUM(DL141:DT141)+2,IF(EL141="3",SUM(DU141:ED141)+3,IF(EL141="4",SUM(EE141:EK141)+4,5)))))</f>
        <v>2.75</v>
      </c>
      <c r="EN141" s="1"/>
      <c r="EO141" s="43"/>
      <c r="EP141" s="1"/>
      <c r="EQ141" s="1"/>
      <c r="ER141" s="43"/>
      <c r="ES141" s="1"/>
      <c r="ET141" s="1"/>
      <c r="EV141" s="44"/>
      <c r="EX141" s="42" t="s">
        <v>1</v>
      </c>
      <c r="EY141" s="42" t="s">
        <v>5</v>
      </c>
      <c r="FB141" s="42" t="s">
        <v>6</v>
      </c>
      <c r="FC141" s="44"/>
      <c r="FE141" s="1"/>
      <c r="FG141" s="42" t="s">
        <v>18</v>
      </c>
      <c r="FI141" s="44"/>
      <c r="FJ141" s="42" t="s">
        <v>103</v>
      </c>
      <c r="FK141" s="1"/>
      <c r="FL141" s="1"/>
      <c r="FM141" s="1"/>
      <c r="FN141" s="1"/>
      <c r="FO141" s="1"/>
      <c r="FT141" s="1"/>
      <c r="FU141" s="1"/>
      <c r="FX141" s="44"/>
      <c r="FY141" s="1"/>
      <c r="FZ141" s="44"/>
      <c r="GA141" s="43"/>
      <c r="GB141" s="1"/>
      <c r="GC141" s="44"/>
      <c r="GF141" s="45"/>
      <c r="GG141" s="74"/>
      <c r="GH141" s="42">
        <f>COUNTIF(EO141:GF141,"*")</f>
        <v>5</v>
      </c>
    </row>
    <row r="142" spans="1:190" s="42" customFormat="1" x14ac:dyDescent="0.25">
      <c r="A142" s="42" t="e">
        <f>VLOOKUP(C142,Sheet1!$A$1:$B$65,2,)</f>
        <v>#N/A</v>
      </c>
      <c r="B142" s="46" t="s">
        <v>259</v>
      </c>
      <c r="C142" s="47" t="s">
        <v>260</v>
      </c>
      <c r="D142" s="47"/>
      <c r="E142" s="60">
        <v>2013</v>
      </c>
      <c r="F142" s="5">
        <f>IF(OR(ER142=$ER$1,ER142=$ER$2,ER142=$ER$3,ER142=$ER$6,ER142=$ER$7,ES142&gt;0,EW142&gt;0,EY142&gt;0,EU142&gt;0,EZ142&gt;0,FD142&gt;0,FF142&gt;0,FG142&gt;0,FI142&gt;0,FE142&gt;0),SM_2.1,"")</f>
        <v>0.2</v>
      </c>
      <c r="G142" s="5">
        <f>IF(OR(EO142=$EO$4,EQ142&gt;0,ER142=$ER$1, ER142=$ER$2,ER142=$ER$3,ER142=$ER$4,ES142&gt;0,EV142&gt;0,EZ142&gt;0,FD142&gt;0,FF142&gt;0,FG142&gt;0,FI142&gt;0,FE142&gt;0),SM_2.2,"")</f>
        <v>0.35</v>
      </c>
      <c r="H142" s="6">
        <f>IF(OR(EO142&gt;0,EP142&gt;0,EQ142&gt;0,ER142=$ER$1,ER142=$ER$2,ER142=$ER$3,ER142=$ER$4,ER142=$ER$6,ER142=$ER$7,ES142&gt;0,ET142&gt;0,EV142&gt;0,EZ142&gt;0,FD142&gt;0,FF142&gt;0,FG142&gt;0,FI142&gt;0,FE142&gt;0),SM_2.3,"")</f>
        <v>0.3</v>
      </c>
      <c r="I142" s="38">
        <f>IF(OR(ER142=$ER$1,ER142=$ER$2,ER142=$ER$3,ER142=$ER$6,ER142=$ER$7,ES142&gt;0,EW142=$EW$2,EW142=$EW$3,EW142=$EW$4,EY142&gt;0,EU142&gt;0,EZ142&gt;0,FD142&gt;0,FF142&gt;0,FG142&gt;0,FI142&gt;0,FE142&gt;0),SM_2.4,"")</f>
        <v>0.15</v>
      </c>
      <c r="J142" s="6">
        <f>IF(OR(ER142=$ER$3,EW142=$EW$2,EW142=$EW$3,EW142=$EW$4,EY142&gt;0,EU142&gt;0,EZ142&gt;0,FD142&gt;0,FF142&gt;0,FG142&gt;0,FI142&gt;0,FE142&gt;0),SM_3.1,"")</f>
        <v>0.3</v>
      </c>
      <c r="K142" s="6">
        <f>IF(OR(EZ142&gt;0,FD142&gt;0,FF142&gt;0,FG142&gt;0,FI142&gt;0,FE142&gt;0),SM_3.2,"")</f>
        <v>0.3</v>
      </c>
      <c r="L142" s="38">
        <f>IF(OR(ER142=$ER$1,ER142=$ER$3,ER142=$ER$6,ER142=$ER$7,EV142&gt;0,EW142=$EW$2,EW142=$EW$3,EW142=$EW$4,EY142&gt;0,EU142&gt;0,EZ142&gt;0,FD142&gt;0,FF142&gt;0,FG142&gt;0,FI142&gt;0,FE142&gt;0),SM_3.3,"")</f>
        <v>0.4</v>
      </c>
      <c r="M142" s="6">
        <f>IF(OR(ES142&gt;0,EU142&gt;1),SM_4.1,"")</f>
        <v>0.2</v>
      </c>
      <c r="N142" s="6">
        <f>IF(OR(EZ142&gt;0,FD142=$FD$2,FF142=$FF$2,FF142=$FF$4,FF142=$FF$6,FF142=$FF$8,FG142&gt;0,FI142&gt;0,FE142&gt;0),SM_4.2,"")</f>
        <v>0.2</v>
      </c>
      <c r="O142" s="6">
        <f>IF(OR(EZ142&gt;0,FD142=$FD$2,FE142=$FE$2,FE142=$FE$4,FE142=$FE$6,FE142=$FE$8,FF142=$FF$2,FF142=$FF$4,FF142=$FF$6,FF142=$FF$8,FG142=$FG$2,FG142=$FG$4,FG142=$FG$6,FG142=$FG$8,FI142=$FI$2,FI142=$FI$4,FI142=$FI$6,FI142=$FI$8),SM_4.3,"")</f>
        <v>0.2</v>
      </c>
      <c r="P142" s="6" t="str">
        <f>IF(OR(FD142&gt;0,FI142&gt;0),SM_4.4,"")</f>
        <v/>
      </c>
      <c r="Q142" s="38" t="str">
        <f>IF(OR(FQ142=$FQ$2,FQ142=$FQ$1),SM_4.5,"")</f>
        <v/>
      </c>
      <c r="R142" s="6" t="str">
        <f>IF(OR(ET142&gt;0),SM_5.1,"")</f>
        <v/>
      </c>
      <c r="S142" s="6" t="str">
        <f>IF(OR(FB142&gt;0),SM_5.2,"")</f>
        <v/>
      </c>
      <c r="T142" s="6" t="str">
        <f>IF(OR(FR142=$FR$1,FR142=$FR$2),SM_5.3,"")</f>
        <v/>
      </c>
      <c r="U142" s="38" t="str">
        <f>IF(OR(FY142&gt;0),SM_5.4,"")</f>
        <v/>
      </c>
      <c r="V142" s="94" t="str">
        <f>IF(COUNTIF(F142:U142,"&lt;1")=16,"5",IF(COUNTIF(F142:Q142,"&lt;1")=12,"4",IF(COUNTIF(F142:L142,"&lt;1")=7,"3",IF(COUNTIF(F142:I142,"&lt;1")=4,"2","1"))))</f>
        <v>3</v>
      </c>
      <c r="W142" s="129">
        <f>IF(V142="1",SUM(F142:I142)+1,IF(V142="2",SUM(J142:L142)+2,IF(V142="3",SUM(M142:Q142)+3,IF(V142="4",SUM(R142:U142)+4,5))))</f>
        <v>3.6</v>
      </c>
      <c r="X142" s="5">
        <f>IF(OR(EO142&gt;0,EP142&gt;0,EQ142&gt;0,ER142=$ER$1,ER142=$ER$2,ER142=$ER$3,ER142=$ER$4,ER142=$ER$6,ER142=$ER$7,ER142=$ER$8,ES142&gt;0,ET142&gt;0,EV142&gt;0,EZ142&gt;0,FD142&gt;0,FF142&gt;0,FG142&gt;0,FI142&gt;0,FE142&gt;0),SS_2.1,"")</f>
        <v>0.2</v>
      </c>
      <c r="Y142" s="5" t="str">
        <f>IF(OR(EO142=$EO$1,ER142=$ER$1,ER142=$ER$6,ER142=$ER$7,ER142=$ER$8,FJ142&gt;0),SS_2.2,"")</f>
        <v/>
      </c>
      <c r="Z142" s="38" t="str">
        <f>IF(OR(FJ142&gt;0,FO142&gt;0),SS_2.3,"")</f>
        <v/>
      </c>
      <c r="AA142" s="5" t="str">
        <f>IF(OR(FN142&gt;0,FJ142=$FJ$2,FJ142=$FJ$3),SS_3.1,"")</f>
        <v/>
      </c>
      <c r="AB142" s="6" t="str">
        <f>IF(OR(FK142&gt;0),SS_3.2,"")</f>
        <v/>
      </c>
      <c r="AC142" s="38">
        <f>IF(OR(ES142&gt;0,ER142=$ER$1,ER142=$ER$4,ER142=$ER$8,FL142&gt;0),SS_3.3,"")</f>
        <v>0.4</v>
      </c>
      <c r="AD142" s="6" t="str">
        <f>IF(AND(FK142&gt;0,FJ142=$FJ$2,FJ142=$FJ$3),SS_4.1,"")</f>
        <v/>
      </c>
      <c r="AE142" s="6">
        <f>IF(OR(FJ142=$FJ$2,FJ142=$FJ$3,EZ142&gt;0,FN142&gt;0),SS_4.2,"")</f>
        <v>0.2</v>
      </c>
      <c r="AF142" s="6">
        <f>IF(OR(EU142&gt;0,EW142=$EW$2,EW142=$EW$3,EW142=$EW$4,EY142&gt;0,EZ142&gt;0),SS_4.3,"")</f>
        <v>0.2</v>
      </c>
      <c r="AG142" s="6">
        <f>IF(OR(FJ142=$FJ$3,FQ142&gt;0,EZ142&gt;0),SS_4.4,"")</f>
        <v>0.1</v>
      </c>
      <c r="AH142" s="6">
        <f>IF(OR(FE142&gt;0,FF142&gt;0,FG142&gt;0,FD142&gt;0,EZ142&gt;0,FI142&gt;0),SS_4.5,"")</f>
        <v>0.2</v>
      </c>
      <c r="AI142" s="38" t="str">
        <f>IF(OR(EV142&gt;0,FZ142&gt;0,FH142&gt;0,FD142&gt;0,FI142&gt;0),SS_4.6,"")</f>
        <v/>
      </c>
      <c r="AJ142" s="5" t="str">
        <f>IF(OR(FK142=$FK$3,FZ142=$FZ$1),SS_5.1,"")</f>
        <v/>
      </c>
      <c r="AK142" s="6" t="str">
        <f>IF(OR(FZ142=$FZ$1,FZ142=$FZ$2,FZ142=$FZ$4,FZ142=$FZ$5,FZ142=$FZ$7),SS_5.2,"")</f>
        <v/>
      </c>
      <c r="AL142" s="6" t="str">
        <f>IF(OR(FZ142=$FZ$4,FY142&gt;0,ER142=$ER$8),SS_5.3,"")</f>
        <v/>
      </c>
      <c r="AM142" s="6" t="str">
        <f>IF(FP142&gt;0,SS_5.4,"")</f>
        <v/>
      </c>
      <c r="AN142" s="94" t="str">
        <f>IF(COUNTIF(X142:AM142,"&lt;1")=16,"5",IF(COUNTIF(X142:AI142,"&lt;1")=12,"4",IF(COUNTIF(X142:AC142,"&lt;1")=6,"3",IF(COUNTIF(X142:Z142,"&lt;1")=3,"2","1"))))</f>
        <v>1</v>
      </c>
      <c r="AO142" s="129">
        <f>IF(AN142="1",SUM(X142:Z142)+1,IF(AN142="2",SUM(AA142:AC142)+2,IF(AN142="3",SUM(AD142:AI142)+3,IF(AN142="4",SUM(AJ142:AM142)+4,5))))</f>
        <v>1.2</v>
      </c>
      <c r="AP142" s="5">
        <f>IF(OR(ES142&gt;0,ER142=$ER$1,EO142&gt;0,EP142&gt;0,EQ142&gt;0,EU142&gt;0,EV142&gt;0,FV142&gt;0,FD142&gt;0),CM2.1,"")</f>
        <v>0.25</v>
      </c>
      <c r="AQ142" s="6">
        <f>IF(OR(ES142&gt;0,ER142=$ER$1,ER142=$ER$5,ER142=$ER$3,ER142=$ER$8,ER142=$ER$9,FS142=$FS$3,FS142=$FS$4),CM2.2,"")</f>
        <v>0.25</v>
      </c>
      <c r="AR142" s="6">
        <f>IF(OR(ES142&gt;0,ER142&gt;0,FV142&gt;0),CM2.3,"")</f>
        <v>0.25</v>
      </c>
      <c r="AS142" s="38">
        <f>IF(OR(ES142&gt;0,ER142=$ER$1,ER142=$ER$3,ER142=$ER$8,ER142=$ER$9,FT142&gt;0),CM2.4,"")</f>
        <v>0.25</v>
      </c>
      <c r="AT142" s="6" t="str">
        <f>IF(OR(FS142&gt;0),CM3.1,"")</f>
        <v/>
      </c>
      <c r="AU142" s="6" t="str">
        <f>IF(ER142=$ER$9,CM3.2,"")</f>
        <v/>
      </c>
      <c r="AV142" s="6" t="str">
        <f>IF(OR(FS142=$FS$3,FS142=$FS$4),CM3.3,"")</f>
        <v/>
      </c>
      <c r="AW142" s="6" t="str">
        <f>IF(OR(FQ142=$FQ$1,FQ142=$FQ$4,FR142=$FR$1,FR142=$FR$4),CM3.4,"")</f>
        <v/>
      </c>
      <c r="AX142" s="38" t="str">
        <f>IF(OR(FZ142=$FZ$1,FZ142=$FZ$2,FT142=$FT$3,FT142=$FT$2),CM3.5,"")</f>
        <v/>
      </c>
      <c r="AY142" s="6" t="str">
        <f>IF(OR(FS142&gt;0),CM4.1,"")</f>
        <v/>
      </c>
      <c r="AZ142" s="6" t="str">
        <f>IF(OR(FV142=$FV$2),CM4.2,"")</f>
        <v/>
      </c>
      <c r="BA142" s="38" t="str">
        <f>IF(OR(FZ142&gt;0,FT142=$FT$3),CM4.3,"")</f>
        <v/>
      </c>
      <c r="BB142" s="6" t="str">
        <f>IF(OR(FT142=$FT$3,FV142=$FV$3),CM5.1,"")</f>
        <v/>
      </c>
      <c r="BC142" s="6" t="str">
        <f>IF(OR(AND(FX142&gt;0,FQ142=$FQ$4), AND(FX142&gt;0,FQ142=$FQ$1)),CM5.2,"")</f>
        <v/>
      </c>
      <c r="BD142" s="6" t="str">
        <f>IF(OR(FZ142&gt;0),CM5.3,"")</f>
        <v/>
      </c>
      <c r="BE142" s="38" t="str">
        <f>IF(FU142=$FU$2,CM5.4,"")</f>
        <v/>
      </c>
      <c r="BF142" s="94" t="str">
        <f>IF(COUNTIF(AP142:BE142,"&lt;1")=16,"5",IF(COUNTIF(AP142:BA142,"&lt;1")=12,"4",IF(COUNTIF(AP142:AX142,"&lt;1")=9,"3",IF(COUNTIF(AP142:AS142,"&lt;1")=4,"2","1"))))</f>
        <v>2</v>
      </c>
      <c r="BG142" s="129">
        <f>IF(BF142="1",SUM(AP142:AS142)+1,IF(BF142="2",SUM(AT142:AX142)+2,IF(BF142="3",SUM(AY142:BA142)+3,IF(BF142="4",SUM(BB142:BE142)+4,5))))</f>
        <v>2</v>
      </c>
      <c r="BH142" s="5">
        <f>IF(OR(ER142=$ER$1,ER142=$ER$6,ER142=$ER$7,ER142=$ER$9,ES142&gt;0,EX142&gt;0,FD142&gt;0,FZ142&gt;0,EW142&gt;0,EY142&gt;0,EZ142&gt;0,EV142&gt;0,EU142&gt;0,FE142&gt;0,FF142&gt;0,FG142&gt;0,FI142&gt;0),SRM2.1,"")</f>
        <v>0.4</v>
      </c>
      <c r="BI142" s="5">
        <f>IF(OR(FD142&gt;0,FZ142&gt;0,ER142=$ER$7,EW142&gt;0,EX142&gt;0,EY142&gt;0,EZ142&gt;0,FE142&gt;0,FF142&gt;0,FG142&gt;0,FI142&gt;0),SRM2.2,"")</f>
        <v>0.4</v>
      </c>
      <c r="BJ142" s="6" t="str">
        <f>IF(OR(FX142&gt;0,FZ142&gt;0),SRM2.3,"")</f>
        <v/>
      </c>
      <c r="BK142" s="6" t="str">
        <f>IF(OR(FF142&gt;0,FD142&gt;0,FE142&gt;0,FZ142&gt;0,FG142&gt;0,FI142&gt;0),SRM2.4,"")</f>
        <v/>
      </c>
      <c r="BL142" s="39" t="str">
        <f>IF(OR(FD142&gt;0,FZ142&gt;0,ER142=$ER$7,FE142&gt;0,FF142&gt;0,FG142&gt;0,FI142&gt;0,FP142&gt;0),SRM3.1,"")</f>
        <v/>
      </c>
      <c r="BM142" s="6">
        <f>IF(OR(FD142&gt;0,FZ142&gt;0,ER142=$ER$7,EW142=$EW$2,EW142=$EW$3,EW142=$EW$4,EX142&gt;0,EY142&gt;0,EZ142&gt;0,FE142&gt;0,FF142&gt;0,FG142&gt;0,FI142&gt;0),SRM3.2,"")</f>
        <v>0.5</v>
      </c>
      <c r="BN142" s="6" t="str">
        <f>IF(OR(FP142&gt;0,FZ142&gt;0),SRM3.3,"")</f>
        <v/>
      </c>
      <c r="BO142" s="40" t="str">
        <f>IF(OR(FZ142&gt;1),SRM4.1,"")</f>
        <v/>
      </c>
      <c r="BP142" s="6" t="str">
        <f>IF(OR(ER142=$ER$8,ER142=$ER$9,EV142&gt;0,FQ142&gt;0,FR142&gt;0),SRM4.2,"")</f>
        <v/>
      </c>
      <c r="BQ142" s="6" t="str">
        <f>IF(OR(FW142&gt;0),SRM4.3,"")</f>
        <v/>
      </c>
      <c r="BR142" s="40" t="str">
        <f>IF(OR(GD142&gt;0,GE142&gt;0),SRM5.1,"")</f>
        <v/>
      </c>
      <c r="BS142" s="6" t="str">
        <f>IF(OR(ER142=$ER$8,ER142=$ER$9,FZ142&gt;0),SRM5.2,"")</f>
        <v/>
      </c>
      <c r="BT142" s="6" t="str">
        <f>IF(OR(ER142=$ER$8,ER142=$ER$9,FY142&gt;0,FZ142&gt;0),SRM5.3,"")</f>
        <v/>
      </c>
      <c r="BU142" s="94" t="str">
        <f>IF(COUNTIF(BH142:BT142,"&lt;1")=13,"5",IF(COUNTIF(BH142:BQ142,"&lt;1")=10,"4",IF(COUNTIF(BH142:BN142,"&lt;1")=7,"3",IF(COUNTIF(BH142:BK142,"&lt;1")=4,"2","1"))))</f>
        <v>1</v>
      </c>
      <c r="BV142" s="129">
        <f>IF(BU142="1",SUM(BH142:BK142)+1,IF(BU142="2",SUM(BL142:BN142)+2,IF(BU142="3",SUM(BO142:BQ142)+3,IF(BU142="4",SUM(BR142:BT142)+4,5))))</f>
        <v>1.8</v>
      </c>
      <c r="BW142" s="41">
        <f>IF(OR(EY142=$EY$1,EY142=$EY$4,EY142=$EY$5,EY142=$EY$6,EY142=$EY$7,EZ142&gt;0,FF142=$FF$1,FF142=$FF$2,FF142=$FF$5,FF142=$FF$6,FG142=$FG$1,FG142=$FG$2,FG142=$FG$5,FG142=$FG$6),LHR2.1,"")</f>
        <v>0.4</v>
      </c>
      <c r="BX142" s="6">
        <f>IF(OR(FB142=$FB$1,FB142=$FB$2,FB142=$FB$5,FB142=$FB$6,EZ142&gt;0),LHR2.2,"")</f>
        <v>0.1</v>
      </c>
      <c r="BY142" s="6">
        <f>IF(OR(EY142=$EY$1,EY142=$EY$4,EY142=$EY$5,EY142=$EY$6,EY142=$EY$7,EZ142&gt;0,FF142=$FF$1,FF142=$FF$2,FF142=$FF$5,FF142=$FF$6,FG142=$FG$1,FG142=$FG$2,FG142=$FG$5,FG142=$FG$6),LHR2.3,"")</f>
        <v>0.25</v>
      </c>
      <c r="BZ142" s="6">
        <f>IF(OR(EY142=$EY$1,EY142=$EY$4,EY142=$EY$5,EY142=$EY$6,EY142=$EY$7,EZ142&gt;0,FF142=$FF$1,FF142=$FF$2,FF142=$FF$5,FF142=$FF$6,FG142=$FG$1,FG142=$FG$2,FG142=$FG$5,FG142=$FG$6),LHR2.4,"")</f>
        <v>0.25</v>
      </c>
      <c r="CA142" s="40">
        <f>IF(OR(EY142=$EY$1,EY142=$EY$5,EY142=$EY$6,EY142=$EY$7,EZ142&gt;0,FF142=$FF$1,FF142=$FF$2,FF142=$FF$5,FF142=$FF$6,FG142=$FG$1,FG142=$FG$2,FG142=$FG$5,FG142=$FG$6),LHR3.1,"")</f>
        <v>0.25</v>
      </c>
      <c r="CB142" s="6">
        <f>IF(OR(FB142=$FB$1,FB142=$FB$5,EZ142&gt;0),LHR3.2,"")</f>
        <v>0.1</v>
      </c>
      <c r="CC142" s="6">
        <f>IF(OR(FB142=$FB$1,FB142=$FB$2,FB142=$FB$5,FB142=$FB$6,EZ142&gt;0),LHR3.3,"")</f>
        <v>0.15</v>
      </c>
      <c r="CD142" s="6">
        <f>IF(OR(EZ142&gt;0,GA142=$GA$1,FF142=$FF$5,FF142=$FF$6,FF142=$FF$1,FF142=$FF$2,GA142=$GA$2,GA142=$GA$3,GA142=$GA$4),LHR3.4,"")</f>
        <v>0.05</v>
      </c>
      <c r="CE142" s="6">
        <f>IF(OR(EZ142&gt;0,GB142=$GB$1,FG142=$FG$5,FG142=$FG$6,FG142=$FG$1,FG142=$FG$2,GB142=$GB$2,GB142=$GB$3,GB142=$GB$4),LHR3.5,"")</f>
        <v>0.05</v>
      </c>
      <c r="CF142" s="6">
        <f>IF(OR(EY142=$EY$1,EY142=$EY$4,EY142=$EY$5,EY142=$EY$6,EY142=$EY$7,EZ142&gt;0),LHR3.6,"")</f>
        <v>0.05</v>
      </c>
      <c r="CG142" s="6">
        <f>IF(OR(EZ142&gt;0,FC142=$FC$1,FC142=$FC$2,FC142=$FC$3,FC142=$FC$4),LHR3.7,"")</f>
        <v>0.05</v>
      </c>
      <c r="CH142" s="6">
        <f>IF(OR(GD142=$GD$1,GD142=$GD$3,EZ142&gt;0),LHR3.8,"")</f>
        <v>0.05</v>
      </c>
      <c r="CI142" s="6">
        <f>IF(OR(EZ142&gt;0,FF142=$FF$2,FF142=$FF$6,FE142=$FE$2,FE142=$FE$6,FI142=$FI$2,FI142=$FI$6,FG142=$FG$2,FG142=$FG$6),LHR3.9,"")</f>
        <v>0.2</v>
      </c>
      <c r="CJ142" s="6">
        <f>IF(OR(EZ142&gt;0,FA142&gt;0),LHR3.10,"")</f>
        <v>0.05</v>
      </c>
      <c r="CK142" s="40">
        <f>IF(OR(EY142=$EY$1,EY142=$EY$6,EY142=$EY$7,EZ142&gt;0,FF142=$FF$1,FF142=$FF$2,FF142=$FF$5,FF142=$FF$6,FG142=$FG$1,FG142=$FG$2,FG142=$FG$5,FG142=$FG$6),LHR4.1,"")</f>
        <v>0.15</v>
      </c>
      <c r="CL142" s="6">
        <f>IF(OR(FB142=$FB$1,FB142=$FB$5,EZ142&gt;0),LHR4.2,"")</f>
        <v>0.15</v>
      </c>
      <c r="CM142" s="6">
        <f>IF(OR(EZ142&gt;0,GA142=$GA$2,GA142=$GA$4),LHR4.3,"")</f>
        <v>0.05</v>
      </c>
      <c r="CN142" s="6">
        <f>IF(OR(EZ142&gt;0,GB142=$GB$2,GB142=$GB$4),LHR4.4,"")</f>
        <v>0.05</v>
      </c>
      <c r="CO142" s="6">
        <f>IF(OR(EZ142&gt;0,FC142=$FC$1,FC142=$FC$3,FC142=$FC$4),LHR4.5,"")</f>
        <v>0.1</v>
      </c>
      <c r="CP142" s="6" t="str">
        <f>IF(OR(GE142=$GE$1,GE142=$GE$2,GE142=$GE$4,GE142=$GE$5),LHR4.6,"")</f>
        <v/>
      </c>
      <c r="CQ142" s="6">
        <f>IF(OR(EZ142&gt;0,FF142=$FF$2,FF142=$FF$6,FE142=$FE$2,FE142=$FE$6,FI142=$FI$2,FI142=$FI$6,FG142=$FG$2,FG142=$FG$6),LHR4.7,"")</f>
        <v>0.1</v>
      </c>
      <c r="CR142" s="6">
        <f>IF(OR(EZ142&gt;0,FG142=$FG$1,FG142=$FG$2,FG142=$FG$5,FG142=$FG$6),LHR4.8,"")</f>
        <v>0.1</v>
      </c>
      <c r="CS142" s="6" t="str">
        <f>IF(OR(FE142=$FE$1,FE142=$FE$2,FE142=$FE$5,FE142=$FE$6),LHR4.9,"")</f>
        <v/>
      </c>
      <c r="CT142" s="6">
        <f>IF(OR(FM142=$FM$1,FM142=$FM$3,EZ142&gt;0),LHR4.10,"")</f>
        <v>0.05</v>
      </c>
      <c r="CU142" s="6" t="str">
        <f>IF(OR(GF142=$GF$2,GF142=$GF$6),LHR4.11,"")</f>
        <v/>
      </c>
      <c r="CV142" s="6" t="str">
        <f>IF(OR(EO142=$EO$1,EO142=$EO$3),LHR4.12,"")</f>
        <v/>
      </c>
      <c r="CW142" s="40">
        <f>IF(OR(EY142=$EY$1,EY142=$EY$7,EZ142&gt;0,FF142=$FF$1,FF142=$FF$2,FF142=$FF$5,FF142=$FF$6,FG142=$FG$1,FG142=$FG$2,FG142=$FG$5,FG142=$FG$6),LHR5.1,"")</f>
        <v>0.25</v>
      </c>
      <c r="CX142" s="6" t="str">
        <f>IF(AND(FZ142&gt;0,OR(EY142=$EY$1,EY142=$EY$4,EY142=$EY$5,EY142=$EY$6,EY142=$EY$7)),LHR5.2,"")</f>
        <v/>
      </c>
      <c r="CY142" s="6">
        <f>IF(OR(EZ142&gt;0,FC142=$FC$1,FC142=$FC$4),LHR5.3,"")</f>
        <v>0.05</v>
      </c>
      <c r="CZ142" s="6" t="str">
        <f>IF(OR(GE142=$GE$1,GE142=$GE$3,GE142=$GE$4,GE142=$GE$6),LHR5.4,"")</f>
        <v/>
      </c>
      <c r="DA142" s="6">
        <f>IF(OR(EZ142&gt;0,FF142=$FF$2,FF142=$FF$6,FE142=$FE$2,FE142=$FE$6,FI142=$FI$2,FI142=$FI$6,FG142=$FG$2,FG142=$FG$6),LHR5.5,"")</f>
        <v>0.1</v>
      </c>
      <c r="DB142" s="6" t="str">
        <f>IF(OR(FG142=$FG$2,FG142=$FG$6),LHR5.6,"")</f>
        <v/>
      </c>
      <c r="DC142" s="6" t="str">
        <f>IF(OR(FI142=$FI$1,FI142=$FI$2,FI142=$FI$5,FI142=$FI$6,FY142&gt;0),LHR5.7,"")</f>
        <v/>
      </c>
      <c r="DD142" s="6" t="str">
        <f>IF(OR(GC142=$GC$1,GC142=$GC$2),LHR5.8,"")</f>
        <v/>
      </c>
      <c r="DE142" s="38">
        <f>IF(OR(GF142="",GF142=$GF$3,GF142=$GF$4,GF142=$GF$7,GF142=$GF$8),LHR5.9,"")</f>
        <v>0.05</v>
      </c>
      <c r="DF142" s="7" t="str">
        <f>IF(E142&lt;2009,"N/A",IF(COUNTIF(BW142:DE142,"&lt;1")=35,"5",IF(COUNTIF(BW142:CV142,"&lt;1")=26,"4",IF(COUNTIF(BW142:CJ142,"&lt;1")=14,"3",IF(COUNTIF(BW142:BZ142,"&lt;1")=4,"2","1")))))</f>
        <v>3</v>
      </c>
      <c r="DG142" s="129">
        <f>IF(DF142="N/A","N/A",IF(DF142="1",SUM(BW142:BZ142)+1,IF(DF142="2",SUM(CA142:CJ142)+2,IF(DF142="3",SUM(CK142:CV142)+3,IF(DF142="4",SUM(CW142:DE142)+4,5)))))</f>
        <v>3.75</v>
      </c>
      <c r="DH142" s="41">
        <f>IF(OR(EY142=$EY$1,EY142=$EY$8,EZ142&gt;0,FF142=$FF$1,FF142=$FF$2,FF142=$FF$7,FF142=$FF$8,FG142=$FG$1,FG142=$FG$2,FG142=$FG$7,FG142=$FG$8),ES2.1,"")</f>
        <v>0.4</v>
      </c>
      <c r="DI142" s="6">
        <f>IF(OR(FB142=$FB$1,FB142=$FB$2,FB142=$FB$7,FB142=$FB$8,EZ142&gt;0),ES2.2,"")</f>
        <v>0.1</v>
      </c>
      <c r="DJ142" s="6">
        <f>IF(OR(EY142=$EY$1,EY142=$EY$8,EZ142&gt;0,FF142=$FF$1,FF142=$FF$2,FF142=$FF$7,FF142=$FF$8,FG142=$FG$1,FG142=$FG$2,FG142=$FG$7,FG142=$FG$8),ES2.3,"")</f>
        <v>0.25</v>
      </c>
      <c r="DK142" s="6">
        <f>IF(OR(EY142=$EY$1,EY142=$EY$8,EZ142&gt;0,FF142=$FF$1,FF142=$FF$2,FF142=$FF$7,FF142=$FF$8,FG142=$FG$1,FG142=$FG$2,FG142=$FG$7,FG142=$FG$8),ES2.4,"")</f>
        <v>0.25</v>
      </c>
      <c r="DL142" s="40">
        <f>IF(OR(FB142=$FB$1,FB142=$FB$7,EZ142&gt;0),ES3.1,"")</f>
        <v>0.1</v>
      </c>
      <c r="DM142" s="6">
        <f>IF(OR(FB142=$FB$1,FB142=$FB$2,FB142=$FB$7,FB142=$FB$8,EZ142&gt;0),ES3.2,"")</f>
        <v>0.15</v>
      </c>
      <c r="DN142" s="6">
        <f>IF(OR(EZ142&gt;0,FF142=$FF$1,FF142=$FF$2,FF142=$FF$7,FF142=$FF$8,GA142=$GA$1,GA142=$GA$2,GA142=$GA$5,GA142=$GA$6),ES3.3,"")</f>
        <v>0.05</v>
      </c>
      <c r="DO142" s="6">
        <f>IF(OR(EZ142&gt;0,FG142=$FG$1,FG142=$FG$2,FG142=$FG$7,FG142=$FG$8,GB142=$GB$1,GB142=$GB$2,GB142=$GB$5,GB142=$GB$6),ES3.4,"")</f>
        <v>0.05</v>
      </c>
      <c r="DP142" s="6">
        <f>IF(OR(EY142=$EY$1,EY142=$EY$8,EZ142&gt;0),ES3.5,"")</f>
        <v>0.25</v>
      </c>
      <c r="DQ142" s="6">
        <f>IF(OR(EZ142&gt;0,FC142=$FC$1,FC142=$FC$5),ES3.6,"")</f>
        <v>0.05</v>
      </c>
      <c r="DR142" s="6">
        <f>IF(OR(GD142=$GD$1,GD142=$GD$4,EZ142&gt;0),ES3.7,"")</f>
        <v>0.1</v>
      </c>
      <c r="DS142" s="6">
        <f>IF(OR(EZ142&gt;0,FF142=$FF$2,FF142=$FF$8,FE142=$FE$2,FE142=$FE$8,FI142=$FI$2,FI142=$FI$8,FG142=$FG$2,FG142=$FG$8),ES3.8,"")</f>
        <v>0.2</v>
      </c>
      <c r="DT142" s="6">
        <f>IF(OR(EZ142&gt;0),ES3.9,"")</f>
        <v>0.05</v>
      </c>
      <c r="DU142" s="40">
        <f>IF(OR(FB142=$FB$1,FB142=$FB$7,EZ142&gt;0),ES4.1,"")</f>
        <v>0.2</v>
      </c>
      <c r="DV142" s="6">
        <f>IF(OR(EZ142&gt;0,GA142=$GA$2,GA142=$GA$6),ES4.2,"")</f>
        <v>0.05</v>
      </c>
      <c r="DW142" s="6">
        <f>IF(OR(EZ142&gt;0,GB142=$GB$2,GB142=$GB$6),ES4.3,"")</f>
        <v>0.1</v>
      </c>
      <c r="DX142" s="6" t="str">
        <f>IF(OR(GE142=$GE$1,GE142=$GE$2,GE142=$GE$7,GE142=$GE$8),ES4.4,"")</f>
        <v/>
      </c>
      <c r="DY142" s="6">
        <f>IF(OR(EZ142&gt;0,FF142=$FF$2,FF142=$FF$8,FE142=$FE$2,FE142=$FE$8,FI142=$FI$2,FI142=$FI$8,FG142=$FG$2,FG142=$FG$8),ES4.5,"")</f>
        <v>0.1</v>
      </c>
      <c r="DZ142" s="6">
        <f>IF(OR(EZ142&gt;0,FG142=$FG$1,FG142=$FG$2,FG142=$FG$7,FG142=$FG$8),ES4.6,"")</f>
        <v>0.1</v>
      </c>
      <c r="EA142" s="6" t="str">
        <f>IF(OR(FE142=$FE$1,FE142=$FE$2,FE142=$FE$7,FE142=$FE$8),ES4.7,"")</f>
        <v/>
      </c>
      <c r="EB142" s="6">
        <f>IF(OR(FM142=$FM$1,FM142=$FM$4,EZ142&gt;0),ES4.8,"")</f>
        <v>0.1</v>
      </c>
      <c r="EC142" s="6" t="str">
        <f>IF(OR(GF142=$GF$2,GF142=$GF$8),ES4.9,"")</f>
        <v/>
      </c>
      <c r="ED142" s="6" t="str">
        <f>IF(OR(EO142=$EO$1,EO142=$EO$3),ES4.10,"")</f>
        <v/>
      </c>
      <c r="EE142" s="40" t="str">
        <f>IF(OR(AND(FZ142&gt;0,EY142=$EY$1), AND(FZ142&gt;0,EY142=$EY$8)),ES5.1,"")</f>
        <v/>
      </c>
      <c r="EF142" s="6" t="str">
        <f>IF(OR(GE142=$GE$1,GE142=$GE$3,GE142=$GE$7,GE142=$GE$9),ES5.2,"")</f>
        <v/>
      </c>
      <c r="EG142" s="6">
        <f>IF(OR(EZ142&gt;0,FF142=$FF$2,FF142=$FF$8,FE142=$FE$2,FE142=$FE$8,FI142=$FI$2,FI142=$FI$8,FG142=$FG$2,FG142=$FG$8),ES5.3,"")</f>
        <v>0.15</v>
      </c>
      <c r="EH142" s="6" t="str">
        <f>IF(OR(FG142=$FG$2,FG142=$FG$8),ES5.4,"")</f>
        <v/>
      </c>
      <c r="EI142" s="6" t="str">
        <f>IF(OR(FI142=$FI$1,FI142=$FI$2,FI142=$FI$7,FI142=$FI$8,FY142&gt;0),ES5.5,"")</f>
        <v/>
      </c>
      <c r="EJ142" s="6" t="str">
        <f>IF(OR(GC142=$GC$1,GC142=$GC$3),ES5.6,"")</f>
        <v/>
      </c>
      <c r="EK142" s="38">
        <f>IF(OR(GF142="",GF142=$GF$3,GF142=$GF$4,GF142=$GF$5,GF142=$GF$6),ES5.7,"")</f>
        <v>0.1</v>
      </c>
      <c r="EL142" s="104" t="str">
        <f>IF(E142&lt;2010,"N/A",IF(COUNTIF(DH142:EK142,"&lt;1")=30,"5",IF(COUNTIF(DH142:ED142,"&lt;1")=23,"4",IF(COUNTIF(DH142:DT142,"&lt;1")=13,"3",IF(COUNTIF(DH142:DK142,"&lt;1")=4,"2","1")))))</f>
        <v>3</v>
      </c>
      <c r="EM142" s="129">
        <f>IF(EL142="N/A","N/A",IF(EL142="1",SUM(DH142:DK142)+1,IF(EL142="2",SUM(DL142:DT142)+2,IF(EL142="3",SUM(DU142:ED142)+3,IF(EL142="4",SUM(EE142:EK142)+4,5)))))</f>
        <v>3.65</v>
      </c>
      <c r="EN142" s="1"/>
      <c r="EO142" s="43"/>
      <c r="EP142" s="1"/>
      <c r="EQ142" s="1"/>
      <c r="ER142" s="43"/>
      <c r="ES142" s="1" t="s">
        <v>32</v>
      </c>
      <c r="ET142" s="1"/>
      <c r="EV142" s="44"/>
      <c r="EZ142" s="42" t="s">
        <v>1</v>
      </c>
      <c r="FC142" s="44"/>
      <c r="FE142" s="1"/>
      <c r="FI142" s="44"/>
      <c r="FK142" s="1"/>
      <c r="FL142" s="1"/>
      <c r="FM142" s="1"/>
      <c r="FN142" s="1"/>
      <c r="FO142" s="1"/>
      <c r="FT142" s="1"/>
      <c r="FU142" s="1"/>
      <c r="FX142" s="44"/>
      <c r="FY142" s="1"/>
      <c r="FZ142" s="44"/>
      <c r="GA142" s="43"/>
      <c r="GB142" s="1"/>
      <c r="GC142" s="44"/>
      <c r="GF142" s="45"/>
      <c r="GG142" s="74"/>
      <c r="GH142" s="42">
        <f>COUNTIF(EO142:GF142,"*")</f>
        <v>2</v>
      </c>
    </row>
    <row r="143" spans="1:190" s="42" customFormat="1" x14ac:dyDescent="0.25">
      <c r="A143" s="42" t="e">
        <f>VLOOKUP(C143,Sheet1!$A$1:$B$65,2,)</f>
        <v>#N/A</v>
      </c>
      <c r="B143" s="46" t="s">
        <v>422</v>
      </c>
      <c r="C143" s="47" t="s">
        <v>261</v>
      </c>
      <c r="D143" s="47"/>
      <c r="E143" s="60">
        <v>2013</v>
      </c>
      <c r="F143" s="5" t="str">
        <f>IF(OR(ER143=$ER$1,ER143=$ER$2,ER143=$ER$3,ER143=$ER$6,ER143=$ER$7,ES143&gt;0,EW143&gt;0,EY143&gt;0,EU143&gt;0,EZ143&gt;0,FD143&gt;0,FF143&gt;0,FG143&gt;0,FI143&gt;0,FE143&gt;0),SM_2.1,"")</f>
        <v/>
      </c>
      <c r="G143" s="5" t="str">
        <f>IF(OR(EO143=$EO$4,EQ143&gt;0,ER143=$ER$1, ER143=$ER$2,ER143=$ER$3,ER143=$ER$4,ES143&gt;0,EV143&gt;0,EZ143&gt;0,FD143&gt;0,FF143&gt;0,FG143&gt;0,FI143&gt;0,FE143&gt;0),SM_2.2,"")</f>
        <v/>
      </c>
      <c r="H143" s="6" t="str">
        <f>IF(OR(EO143&gt;0,EP143&gt;0,EQ143&gt;0,ER143=$ER$1,ER143=$ER$2,ER143=$ER$3,ER143=$ER$4,ER143=$ER$6,ER143=$ER$7,ES143&gt;0,ET143&gt;0,EV143&gt;0,EZ143&gt;0,FD143&gt;0,FF143&gt;0,FG143&gt;0,FI143&gt;0,FE143&gt;0),SM_2.3,"")</f>
        <v/>
      </c>
      <c r="I143" s="38" t="str">
        <f>IF(OR(ER143=$ER$1,ER143=$ER$2,ER143=$ER$3,ER143=$ER$6,ER143=$ER$7,ES143&gt;0,EW143=$EW$2,EW143=$EW$3,EW143=$EW$4,EY143&gt;0,EU143&gt;0,EZ143&gt;0,FD143&gt;0,FF143&gt;0,FG143&gt;0,FI143&gt;0,FE143&gt;0),SM_2.4,"")</f>
        <v/>
      </c>
      <c r="J143" s="6" t="str">
        <f>IF(OR(ER143=$ER$3,EW143=$EW$2,EW143=$EW$3,EW143=$EW$4,EY143&gt;0,EU143&gt;0,EZ143&gt;0,FD143&gt;0,FF143&gt;0,FG143&gt;0,FI143&gt;0,FE143&gt;0),SM_3.1,"")</f>
        <v/>
      </c>
      <c r="K143" s="6" t="str">
        <f>IF(OR(EZ143&gt;0,FD143&gt;0,FF143&gt;0,FG143&gt;0,FI143&gt;0,FE143&gt;0),SM_3.2,"")</f>
        <v/>
      </c>
      <c r="L143" s="38" t="str">
        <f>IF(OR(ER143=$ER$1,ER143=$ER$3,ER143=$ER$6,ER143=$ER$7,EV143&gt;0,EW143=$EW$2,EW143=$EW$3,EW143=$EW$4,EY143&gt;0,EU143&gt;0,EZ143&gt;0,FD143&gt;0,FF143&gt;0,FG143&gt;0,FI143&gt;0,FE143&gt;0),SM_3.3,"")</f>
        <v/>
      </c>
      <c r="M143" s="6" t="str">
        <f>IF(OR(ES143&gt;0,EU143&gt;1),SM_4.1,"")</f>
        <v/>
      </c>
      <c r="N143" s="6" t="str">
        <f>IF(OR(EZ143&gt;0,FD143=$FD$2,FF143=$FF$2,FF143=$FF$4,FF143=$FF$6,FF143=$FF$8,FG143&gt;0,FI143&gt;0,FE143&gt;0),SM_4.2,"")</f>
        <v/>
      </c>
      <c r="O143" s="6" t="str">
        <f>IF(OR(EZ143&gt;0,FD143=$FD$2,FE143=$FE$2,FE143=$FE$4,FE143=$FE$6,FE143=$FE$8,FF143=$FF$2,FF143=$FF$4,FF143=$FF$6,FF143=$FF$8,FG143=$FG$2,FG143=$FG$4,FG143=$FG$6,FG143=$FG$8,FI143=$FI$2,FI143=$FI$4,FI143=$FI$6,FI143=$FI$8),SM_4.3,"")</f>
        <v/>
      </c>
      <c r="P143" s="6" t="str">
        <f>IF(OR(FD143&gt;0,FI143&gt;0),SM_4.4,"")</f>
        <v/>
      </c>
      <c r="Q143" s="38" t="str">
        <f>IF(OR(FQ143=$FQ$2,FQ143=$FQ$1),SM_4.5,"")</f>
        <v/>
      </c>
      <c r="R143" s="6" t="str">
        <f>IF(OR(ET143&gt;0),SM_5.1,"")</f>
        <v/>
      </c>
      <c r="S143" s="6" t="str">
        <f>IF(OR(FB143&gt;0),SM_5.2,"")</f>
        <v/>
      </c>
      <c r="T143" s="6" t="str">
        <f>IF(OR(FR143=$FR$1,FR143=$FR$2),SM_5.3,"")</f>
        <v/>
      </c>
      <c r="U143" s="38" t="str">
        <f>IF(OR(FY143&gt;0),SM_5.4,"")</f>
        <v/>
      </c>
      <c r="V143" s="94" t="str">
        <f>IF(COUNTIF(F143:U143,"&lt;1")=16,"5",IF(COUNTIF(F143:Q143,"&lt;1")=12,"4",IF(COUNTIF(F143:L143,"&lt;1")=7,"3",IF(COUNTIF(F143:I143,"&lt;1")=4,"2","1"))))</f>
        <v>1</v>
      </c>
      <c r="W143" s="129">
        <f>IF(V143="1",SUM(F143:I143)+1,IF(V143="2",SUM(J143:L143)+2,IF(V143="3",SUM(M143:Q143)+3,IF(V143="4",SUM(R143:U143)+4,5))))</f>
        <v>1</v>
      </c>
      <c r="X143" s="5" t="str">
        <f>IF(OR(EO143&gt;0,EP143&gt;0,EQ143&gt;0,ER143=$ER$1,ER143=$ER$2,ER143=$ER$3,ER143=$ER$4,ER143=$ER$6,ER143=$ER$7,ER143=$ER$8,ES143&gt;0,ET143&gt;0,EV143&gt;0,EZ143&gt;0,FD143&gt;0,FF143&gt;0,FG143&gt;0,FI143&gt;0,FE143&gt;0),SS_2.1,"")</f>
        <v/>
      </c>
      <c r="Y143" s="5" t="str">
        <f>IF(OR(EO143=$EO$1,ER143=$ER$1,ER143=$ER$6,ER143=$ER$7,ER143=$ER$8,FJ143&gt;0),SS_2.2,"")</f>
        <v/>
      </c>
      <c r="Z143" s="38" t="str">
        <f>IF(OR(FJ143&gt;0,FO143&gt;0),SS_2.3,"")</f>
        <v/>
      </c>
      <c r="AA143" s="5" t="str">
        <f>IF(OR(FN143&gt;0,FJ143=$FJ$2,FJ143=$FJ$3),SS_3.1,"")</f>
        <v/>
      </c>
      <c r="AB143" s="6" t="str">
        <f>IF(OR(FK143&gt;0),SS_3.2,"")</f>
        <v/>
      </c>
      <c r="AC143" s="38" t="str">
        <f>IF(OR(ES143&gt;0,ER143=$ER$1,ER143=$ER$4,ER143=$ER$8,FL143&gt;0),SS_3.3,"")</f>
        <v/>
      </c>
      <c r="AD143" s="6" t="str">
        <f>IF(AND(FK143&gt;0,FJ143=$FJ$2,FJ143=$FJ$3),SS_4.1,"")</f>
        <v/>
      </c>
      <c r="AE143" s="6" t="str">
        <f>IF(OR(FJ143=$FJ$2,FJ143=$FJ$3,EZ143&gt;0,FN143&gt;0),SS_4.2,"")</f>
        <v/>
      </c>
      <c r="AF143" s="6" t="str">
        <f>IF(OR(EU143&gt;0,EW143=$EW$2,EW143=$EW$3,EW143=$EW$4,EY143&gt;0,EZ143&gt;0),SS_4.3,"")</f>
        <v/>
      </c>
      <c r="AG143" s="6" t="str">
        <f>IF(OR(FJ143=$FJ$3,FQ143&gt;0,EZ143&gt;0),SS_4.4,"")</f>
        <v/>
      </c>
      <c r="AH143" s="6" t="str">
        <f>IF(OR(FE143&gt;0,FF143&gt;0,FG143&gt;0,FD143&gt;0,EZ143&gt;0,FI143&gt;0),SS_4.5,"")</f>
        <v/>
      </c>
      <c r="AI143" s="38" t="str">
        <f>IF(OR(EV143&gt;0,FZ143&gt;0,FH143&gt;0,FD143&gt;0,FI143&gt;0),SS_4.6,"")</f>
        <v/>
      </c>
      <c r="AJ143" s="5" t="str">
        <f>IF(OR(FK143=$FK$3,FZ143=$FZ$1),SS_5.1,"")</f>
        <v/>
      </c>
      <c r="AK143" s="6" t="str">
        <f>IF(OR(FZ143=$FZ$1,FZ143=$FZ$2,FZ143=$FZ$4,FZ143=$FZ$5,FZ143=$FZ$7),SS_5.2,"")</f>
        <v/>
      </c>
      <c r="AL143" s="6" t="str">
        <f>IF(OR(FZ143=$FZ$4,FY143&gt;0,ER143=$ER$8),SS_5.3,"")</f>
        <v/>
      </c>
      <c r="AM143" s="6" t="str">
        <f>IF(FP143&gt;0,SS_5.4,"")</f>
        <v/>
      </c>
      <c r="AN143" s="94" t="str">
        <f>IF(COUNTIF(X143:AM143,"&lt;1")=16,"5",IF(COUNTIF(X143:AI143,"&lt;1")=12,"4",IF(COUNTIF(X143:AC143,"&lt;1")=6,"3",IF(COUNTIF(X143:Z143,"&lt;1")=3,"2","1"))))</f>
        <v>1</v>
      </c>
      <c r="AO143" s="129">
        <f>IF(AN143="1",SUM(X143:Z143)+1,IF(AN143="2",SUM(AA143:AC143)+2,IF(AN143="3",SUM(AD143:AI143)+3,IF(AN143="4",SUM(AJ143:AM143)+4,5))))</f>
        <v>1</v>
      </c>
      <c r="AP143" s="5" t="str">
        <f>IF(OR(ES143&gt;0,ER143=$ER$1,EO143&gt;0,EP143&gt;0,EQ143&gt;0,EU143&gt;0,EV143&gt;0,FV143&gt;0,FD143&gt;0),CM2.1,"")</f>
        <v/>
      </c>
      <c r="AQ143" s="6" t="str">
        <f>IF(OR(ES143&gt;0,ER143=$ER$1,ER143=$ER$5,ER143=$ER$3,ER143=$ER$8,ER143=$ER$9,FS143=$FS$3,FS143=$FS$4),CM2.2,"")</f>
        <v/>
      </c>
      <c r="AR143" s="6" t="str">
        <f>IF(OR(ES143&gt;0,ER143&gt;0,FV143&gt;0),CM2.3,"")</f>
        <v/>
      </c>
      <c r="AS143" s="38" t="str">
        <f>IF(OR(ES143&gt;0,ER143=$ER$1,ER143=$ER$3,ER143=$ER$8,ER143=$ER$9,FT143&gt;0),CM2.4,"")</f>
        <v/>
      </c>
      <c r="AT143" s="6" t="str">
        <f>IF(OR(FS143&gt;0),CM3.1,"")</f>
        <v/>
      </c>
      <c r="AU143" s="6" t="str">
        <f>IF(ER143=$ER$9,CM3.2,"")</f>
        <v/>
      </c>
      <c r="AV143" s="6" t="str">
        <f>IF(OR(FS143=$FS$3,FS143=$FS$4),CM3.3,"")</f>
        <v/>
      </c>
      <c r="AW143" s="6" t="str">
        <f>IF(OR(FQ143=$FQ$1,FQ143=$FQ$4,FR143=$FR$1,FR143=$FR$4),CM3.4,"")</f>
        <v/>
      </c>
      <c r="AX143" s="38" t="str">
        <f>IF(OR(FZ143=$FZ$1,FZ143=$FZ$2,FT143=$FT$3,FT143=$FT$2),CM3.5,"")</f>
        <v/>
      </c>
      <c r="AY143" s="6" t="str">
        <f>IF(OR(FS143&gt;0),CM4.1,"")</f>
        <v/>
      </c>
      <c r="AZ143" s="6" t="str">
        <f>IF(OR(FV143=$FV$2),CM4.2,"")</f>
        <v/>
      </c>
      <c r="BA143" s="38" t="str">
        <f>IF(OR(FZ143&gt;0,FT143=$FT$3),CM4.3,"")</f>
        <v/>
      </c>
      <c r="BB143" s="6" t="str">
        <f>IF(OR(FT143=$FT$3,FV143=$FV$3),CM5.1,"")</f>
        <v/>
      </c>
      <c r="BC143" s="6" t="str">
        <f>IF(OR(AND(FX143&gt;0,FQ143=$FQ$4), AND(FX143&gt;0,FQ143=$FQ$1)),CM5.2,"")</f>
        <v/>
      </c>
      <c r="BD143" s="6" t="str">
        <f>IF(OR(FZ143&gt;0),CM5.3,"")</f>
        <v/>
      </c>
      <c r="BE143" s="38" t="str">
        <f>IF(FU143=$FU$2,CM5.4,"")</f>
        <v/>
      </c>
      <c r="BF143" s="94" t="str">
        <f>IF(COUNTIF(AP143:BE143,"&lt;1")=16,"5",IF(COUNTIF(AP143:BA143,"&lt;1")=12,"4",IF(COUNTIF(AP143:AX143,"&lt;1")=9,"3",IF(COUNTIF(AP143:AS143,"&lt;1")=4,"2","1"))))</f>
        <v>1</v>
      </c>
      <c r="BG143" s="129">
        <f>IF(BF143="1",SUM(AP143:AS143)+1,IF(BF143="2",SUM(AT143:AX143)+2,IF(BF143="3",SUM(AY143:BA143)+3,IF(BF143="4",SUM(BB143:BE143)+4,5))))</f>
        <v>1</v>
      </c>
      <c r="BH143" s="5" t="str">
        <f>IF(OR(ER143=$ER$1,ER143=$ER$6,ER143=$ER$7,ER143=$ER$9,ES143&gt;0,EX143&gt;0,FD143&gt;0,FZ143&gt;0,EW143&gt;0,EY143&gt;0,EZ143&gt;0,EV143&gt;0,EU143&gt;0,FE143&gt;0,FF143&gt;0,FG143&gt;0,FI143&gt;0),SRM2.1,"")</f>
        <v/>
      </c>
      <c r="BI143" s="5" t="str">
        <f>IF(OR(FD143&gt;0,FZ143&gt;0,ER143=$ER$7,EW143&gt;0,EX143&gt;0,EY143&gt;0,EZ143&gt;0,FE143&gt;0,FF143&gt;0,FG143&gt;0,FI143&gt;0),SRM2.2,"")</f>
        <v/>
      </c>
      <c r="BJ143" s="6" t="str">
        <f>IF(OR(FX143&gt;0,FZ143&gt;0),SRM2.3,"")</f>
        <v/>
      </c>
      <c r="BK143" s="6" t="str">
        <f>IF(OR(FF143&gt;0,FD143&gt;0,FE143&gt;0,FZ143&gt;0,FG143&gt;0,FI143&gt;0),SRM2.4,"")</f>
        <v/>
      </c>
      <c r="BL143" s="39" t="str">
        <f>IF(OR(FD143&gt;0,FZ143&gt;0,ER143=$ER$7,FE143&gt;0,FF143&gt;0,FG143&gt;0,FI143&gt;0,FP143&gt;0),SRM3.1,"")</f>
        <v/>
      </c>
      <c r="BM143" s="6" t="str">
        <f>IF(OR(FD143&gt;0,FZ143&gt;0,ER143=$ER$7,EW143=$EW$2,EW143=$EW$3,EW143=$EW$4,EX143&gt;0,EY143&gt;0,EZ143&gt;0,FE143&gt;0,FF143&gt;0,FG143&gt;0,FI143&gt;0),SRM3.2,"")</f>
        <v/>
      </c>
      <c r="BN143" s="6" t="str">
        <f>IF(OR(FP143&gt;0,FZ143&gt;0),SRM3.3,"")</f>
        <v/>
      </c>
      <c r="BO143" s="40" t="str">
        <f>IF(OR(FZ143&gt;1),SRM4.1,"")</f>
        <v/>
      </c>
      <c r="BP143" s="6" t="str">
        <f>IF(OR(ER143=$ER$8,ER143=$ER$9,EV143&gt;0,FQ143&gt;0,FR143&gt;0),SRM4.2,"")</f>
        <v/>
      </c>
      <c r="BQ143" s="6" t="str">
        <f>IF(OR(FW143&gt;0),SRM4.3,"")</f>
        <v/>
      </c>
      <c r="BR143" s="40" t="str">
        <f>IF(OR(GD143&gt;0,GE143&gt;0),SRM5.1,"")</f>
        <v/>
      </c>
      <c r="BS143" s="6" t="str">
        <f>IF(OR(ER143=$ER$8,ER143=$ER$9,FZ143&gt;0),SRM5.2,"")</f>
        <v/>
      </c>
      <c r="BT143" s="6" t="str">
        <f>IF(OR(ER143=$ER$8,ER143=$ER$9,FY143&gt;0,FZ143&gt;0),SRM5.3,"")</f>
        <v/>
      </c>
      <c r="BU143" s="94" t="str">
        <f>IF(COUNTIF(BH143:BT143,"&lt;1")=13,"5",IF(COUNTIF(BH143:BQ143,"&lt;1")=10,"4",IF(COUNTIF(BH143:BN143,"&lt;1")=7,"3",IF(COUNTIF(BH143:BK143,"&lt;1")=4,"2","1"))))</f>
        <v>1</v>
      </c>
      <c r="BV143" s="129">
        <f>IF(BU143="1",SUM(BH143:BK143)+1,IF(BU143="2",SUM(BL143:BN143)+2,IF(BU143="3",SUM(BO143:BQ143)+3,IF(BU143="4",SUM(BR143:BT143)+4,5))))</f>
        <v>1</v>
      </c>
      <c r="BW143" s="41" t="str">
        <f>IF(OR(EY143=$EY$1,EY143=$EY$4,EY143=$EY$5,EY143=$EY$6,EY143=$EY$7,EZ143&gt;0,FF143=$FF$1,FF143=$FF$2,FF143=$FF$5,FF143=$FF$6,FG143=$FG$1,FG143=$FG$2,FG143=$FG$5,FG143=$FG$6),LHR2.1,"")</f>
        <v/>
      </c>
      <c r="BX143" s="6" t="str">
        <f>IF(OR(FB143=$FB$1,FB143=$FB$2,FB143=$FB$5,FB143=$FB$6,EZ143&gt;0),LHR2.2,"")</f>
        <v/>
      </c>
      <c r="BY143" s="6" t="str">
        <f>IF(OR(EY143=$EY$1,EY143=$EY$4,EY143=$EY$5,EY143=$EY$6,EY143=$EY$7,EZ143&gt;0,FF143=$FF$1,FF143=$FF$2,FF143=$FF$5,FF143=$FF$6,FG143=$FG$1,FG143=$FG$2,FG143=$FG$5,FG143=$FG$6),LHR2.3,"")</f>
        <v/>
      </c>
      <c r="BZ143" s="6" t="str">
        <f>IF(OR(EY143=$EY$1,EY143=$EY$4,EY143=$EY$5,EY143=$EY$6,EY143=$EY$7,EZ143&gt;0,FF143=$FF$1,FF143=$FF$2,FF143=$FF$5,FF143=$FF$6,FG143=$FG$1,FG143=$FG$2,FG143=$FG$5,FG143=$FG$6),LHR2.4,"")</f>
        <v/>
      </c>
      <c r="CA143" s="40" t="str">
        <f>IF(OR(EY143=$EY$1,EY143=$EY$5,EY143=$EY$6,EY143=$EY$7,EZ143&gt;0,FF143=$FF$1,FF143=$FF$2,FF143=$FF$5,FF143=$FF$6,FG143=$FG$1,FG143=$FG$2,FG143=$FG$5,FG143=$FG$6),LHR3.1,"")</f>
        <v/>
      </c>
      <c r="CB143" s="6" t="str">
        <f>IF(OR(FB143=$FB$1,FB143=$FB$5,EZ143&gt;0),LHR3.2,"")</f>
        <v/>
      </c>
      <c r="CC143" s="6" t="str">
        <f>IF(OR(FB143=$FB$1,FB143=$FB$2,FB143=$FB$5,FB143=$FB$6,EZ143&gt;0),LHR3.3,"")</f>
        <v/>
      </c>
      <c r="CD143" s="6" t="str">
        <f>IF(OR(EZ143&gt;0,GA143=$GA$1,FF143=$FF$5,FF143=$FF$6,FF143=$FF$1,FF143=$FF$2,GA143=$GA$2,GA143=$GA$3,GA143=$GA$4),LHR3.4,"")</f>
        <v/>
      </c>
      <c r="CE143" s="6" t="str">
        <f>IF(OR(EZ143&gt;0,GB143=$GB$1,FG143=$FG$5,FG143=$FG$6,FG143=$FG$1,FG143=$FG$2,GB143=$GB$2,GB143=$GB$3,GB143=$GB$4),LHR3.5,"")</f>
        <v/>
      </c>
      <c r="CF143" s="6" t="str">
        <f>IF(OR(EY143=$EY$1,EY143=$EY$4,EY143=$EY$5,EY143=$EY$6,EY143=$EY$7,EZ143&gt;0),LHR3.6,"")</f>
        <v/>
      </c>
      <c r="CG143" s="6" t="str">
        <f>IF(OR(EZ143&gt;0,FC143=$FC$1,FC143=$FC$2,FC143=$FC$3,FC143=$FC$4),LHR3.7,"")</f>
        <v/>
      </c>
      <c r="CH143" s="6" t="str">
        <f>IF(OR(GD143=$GD$1,GD143=$GD$3,EZ143&gt;0),LHR3.8,"")</f>
        <v/>
      </c>
      <c r="CI143" s="6" t="str">
        <f>IF(OR(EZ143&gt;0,FF143=$FF$2,FF143=$FF$6,FE143=$FE$2,FE143=$FE$6,FI143=$FI$2,FI143=$FI$6,FG143=$FG$2,FG143=$FG$6),LHR3.9,"")</f>
        <v/>
      </c>
      <c r="CJ143" s="6" t="str">
        <f>IF(OR(EZ143&gt;0,FA143&gt;0),LHR3.10,"")</f>
        <v/>
      </c>
      <c r="CK143" s="40" t="str">
        <f>IF(OR(EY143=$EY$1,EY143=$EY$6,EY143=$EY$7,EZ143&gt;0,FF143=$FF$1,FF143=$FF$2,FF143=$FF$5,FF143=$FF$6,FG143=$FG$1,FG143=$FG$2,FG143=$FG$5,FG143=$FG$6),LHR4.1,"")</f>
        <v/>
      </c>
      <c r="CL143" s="6" t="str">
        <f>IF(OR(FB143=$FB$1,FB143=$FB$5,EZ143&gt;0),LHR4.2,"")</f>
        <v/>
      </c>
      <c r="CM143" s="6" t="str">
        <f>IF(OR(EZ143&gt;0,GA143=$GA$2,GA143=$GA$4),LHR4.3,"")</f>
        <v/>
      </c>
      <c r="CN143" s="6" t="str">
        <f>IF(OR(EZ143&gt;0,GB143=$GB$2,GB143=$GB$4),LHR4.4,"")</f>
        <v/>
      </c>
      <c r="CO143" s="6" t="str">
        <f>IF(OR(EZ143&gt;0,FC143=$FC$1,FC143=$FC$3,FC143=$FC$4),LHR4.5,"")</f>
        <v/>
      </c>
      <c r="CP143" s="6" t="str">
        <f>IF(OR(GE143=$GE$1,GE143=$GE$2,GE143=$GE$4,GE143=$GE$5),LHR4.6,"")</f>
        <v/>
      </c>
      <c r="CQ143" s="6" t="str">
        <f>IF(OR(EZ143&gt;0,FF143=$FF$2,FF143=$FF$6,FE143=$FE$2,FE143=$FE$6,FI143=$FI$2,FI143=$FI$6,FG143=$FG$2,FG143=$FG$6),LHR4.7,"")</f>
        <v/>
      </c>
      <c r="CR143" s="6" t="str">
        <f>IF(OR(EZ143&gt;0,FG143=$FG$1,FG143=$FG$2,FG143=$FG$5,FG143=$FG$6),LHR4.8,"")</f>
        <v/>
      </c>
      <c r="CS143" s="6" t="str">
        <f>IF(OR(FE143=$FE$1,FE143=$FE$2,FE143=$FE$5,FE143=$FE$6),LHR4.9,"")</f>
        <v/>
      </c>
      <c r="CT143" s="6" t="str">
        <f>IF(OR(FM143=$FM$1,FM143=$FM$3,EZ143&gt;0),LHR4.10,"")</f>
        <v/>
      </c>
      <c r="CU143" s="6" t="str">
        <f>IF(OR(GF143=$GF$2,GF143=$GF$6),LHR4.11,"")</f>
        <v/>
      </c>
      <c r="CV143" s="6" t="str">
        <f>IF(OR(EO143=$EO$1,EO143=$EO$3),LHR4.12,"")</f>
        <v/>
      </c>
      <c r="CW143" s="40" t="str">
        <f>IF(OR(EY143=$EY$1,EY143=$EY$7,EZ143&gt;0,FF143=$FF$1,FF143=$FF$2,FF143=$FF$5,FF143=$FF$6,FG143=$FG$1,FG143=$FG$2,FG143=$FG$5,FG143=$FG$6),LHR5.1,"")</f>
        <v/>
      </c>
      <c r="CX143" s="6" t="str">
        <f>IF(AND(FZ143&gt;0,OR(EY143=$EY$1,EY143=$EY$4,EY143=$EY$5,EY143=$EY$6,EY143=$EY$7)),LHR5.2,"")</f>
        <v/>
      </c>
      <c r="CY143" s="6" t="str">
        <f>IF(OR(EZ143&gt;0,FC143=$FC$1,FC143=$FC$4),LHR5.3,"")</f>
        <v/>
      </c>
      <c r="CZ143" s="6" t="str">
        <f>IF(OR(GE143=$GE$1,GE143=$GE$3,GE143=$GE$4,GE143=$GE$6),LHR5.4,"")</f>
        <v/>
      </c>
      <c r="DA143" s="6" t="str">
        <f>IF(OR(EZ143&gt;0,FF143=$FF$2,FF143=$FF$6,FE143=$FE$2,FE143=$FE$6,FI143=$FI$2,FI143=$FI$6,FG143=$FG$2,FG143=$FG$6),LHR5.5,"")</f>
        <v/>
      </c>
      <c r="DB143" s="6" t="str">
        <f>IF(OR(FG143=$FG$2,FG143=$FG$6),LHR5.6,"")</f>
        <v/>
      </c>
      <c r="DC143" s="6" t="str">
        <f>IF(OR(FI143=$FI$1,FI143=$FI$2,FI143=$FI$5,FI143=$FI$6,FY143&gt;0),LHR5.7,"")</f>
        <v/>
      </c>
      <c r="DD143" s="6" t="str">
        <f>IF(OR(GC143=$GC$1,GC143=$GC$2),LHR5.8,"")</f>
        <v/>
      </c>
      <c r="DE143" s="38">
        <f>IF(OR(GF143="",GF143=$GF$3,GF143=$GF$4,GF143=$GF$7,GF143=$GF$8),LHR5.9,"")</f>
        <v>0.05</v>
      </c>
      <c r="DF143" s="7" t="str">
        <f>IF(E143&lt;2009,"N/A",IF(COUNTIF(BW143:DE143,"&lt;1")=35,"5",IF(COUNTIF(BW143:CV143,"&lt;1")=26,"4",IF(COUNTIF(BW143:CJ143,"&lt;1")=14,"3",IF(COUNTIF(BW143:BZ143,"&lt;1")=4,"2","1")))))</f>
        <v>1</v>
      </c>
      <c r="DG143" s="129">
        <f>IF(DF143="N/A","N/A",IF(DF143="1",SUM(BW143:BZ143)+1,IF(DF143="2",SUM(CA143:CJ143)+2,IF(DF143="3",SUM(CK143:CV143)+3,IF(DF143="4",SUM(CW143:DE143)+4,5)))))</f>
        <v>1</v>
      </c>
      <c r="DH143" s="41" t="str">
        <f>IF(OR(EY143=$EY$1,EY143=$EY$8,EZ143&gt;0,FF143=$FF$1,FF143=$FF$2,FF143=$FF$7,FF143=$FF$8,FG143=$FG$1,FG143=$FG$2,FG143=$FG$7,FG143=$FG$8),ES2.1,"")</f>
        <v/>
      </c>
      <c r="DI143" s="6" t="str">
        <f>IF(OR(FB143=$FB$1,FB143=$FB$2,FB143=$FB$7,FB143=$FB$8,EZ143&gt;0),ES2.2,"")</f>
        <v/>
      </c>
      <c r="DJ143" s="6" t="str">
        <f>IF(OR(EY143=$EY$1,EY143=$EY$8,EZ143&gt;0,FF143=$FF$1,FF143=$FF$2,FF143=$FF$7,FF143=$FF$8,FG143=$FG$1,FG143=$FG$2,FG143=$FG$7,FG143=$FG$8),ES2.3,"")</f>
        <v/>
      </c>
      <c r="DK143" s="6" t="str">
        <f>IF(OR(EY143=$EY$1,EY143=$EY$8,EZ143&gt;0,FF143=$FF$1,FF143=$FF$2,FF143=$FF$7,FF143=$FF$8,FG143=$FG$1,FG143=$FG$2,FG143=$FG$7,FG143=$FG$8),ES2.4,"")</f>
        <v/>
      </c>
      <c r="DL143" s="40" t="str">
        <f>IF(OR(FB143=$FB$1,FB143=$FB$7,EZ143&gt;0),ES3.1,"")</f>
        <v/>
      </c>
      <c r="DM143" s="6" t="str">
        <f>IF(OR(FB143=$FB$1,FB143=$FB$2,FB143=$FB$7,FB143=$FB$8,EZ143&gt;0),ES3.2,"")</f>
        <v/>
      </c>
      <c r="DN143" s="6" t="str">
        <f>IF(OR(EZ143&gt;0,FF143=$FF$1,FF143=$FF$2,FF143=$FF$7,FF143=$FF$8,GA143=$GA$1,GA143=$GA$2,GA143=$GA$5,GA143=$GA$6),ES3.3,"")</f>
        <v/>
      </c>
      <c r="DO143" s="6" t="str">
        <f>IF(OR(EZ143&gt;0,FG143=$FG$1,FG143=$FG$2,FG143=$FG$7,FG143=$FG$8,GB143=$GB$1,GB143=$GB$2,GB143=$GB$5,GB143=$GB$6),ES3.4,"")</f>
        <v/>
      </c>
      <c r="DP143" s="6" t="str">
        <f>IF(OR(EY143=$EY$1,EY143=$EY$8,EZ143&gt;0),ES3.5,"")</f>
        <v/>
      </c>
      <c r="DQ143" s="6" t="str">
        <f>IF(OR(EZ143&gt;0,FC143=$FC$1,FC143=$FC$5),ES3.6,"")</f>
        <v/>
      </c>
      <c r="DR143" s="6" t="str">
        <f>IF(OR(GD143=$GD$1,GD143=$GD$4,EZ143&gt;0),ES3.7,"")</f>
        <v/>
      </c>
      <c r="DS143" s="6" t="str">
        <f>IF(OR(EZ143&gt;0,FF143=$FF$2,FF143=$FF$8,FE143=$FE$2,FE143=$FE$8,FI143=$FI$2,FI143=$FI$8,FG143=$FG$2,FG143=$FG$8),ES3.8,"")</f>
        <v/>
      </c>
      <c r="DT143" s="6" t="str">
        <f>IF(OR(EZ143&gt;0),ES3.9,"")</f>
        <v/>
      </c>
      <c r="DU143" s="40" t="str">
        <f>IF(OR(FB143=$FB$1,FB143=$FB$7,EZ143&gt;0),ES4.1,"")</f>
        <v/>
      </c>
      <c r="DV143" s="6" t="str">
        <f>IF(OR(EZ143&gt;0,GA143=$GA$2,GA143=$GA$6),ES4.2,"")</f>
        <v/>
      </c>
      <c r="DW143" s="6" t="str">
        <f>IF(OR(EZ143&gt;0,GB143=$GB$2,GB143=$GB$6),ES4.3,"")</f>
        <v/>
      </c>
      <c r="DX143" s="6" t="str">
        <f>IF(OR(GE143=$GE$1,GE143=$GE$2,GE143=$GE$7,GE143=$GE$8),ES4.4,"")</f>
        <v/>
      </c>
      <c r="DY143" s="6" t="str">
        <f>IF(OR(EZ143&gt;0,FF143=$FF$2,FF143=$FF$8,FE143=$FE$2,FE143=$FE$8,FI143=$FI$2,FI143=$FI$8,FG143=$FG$2,FG143=$FG$8),ES4.5,"")</f>
        <v/>
      </c>
      <c r="DZ143" s="6" t="str">
        <f>IF(OR(EZ143&gt;0,FG143=$FG$1,FG143=$FG$2,FG143=$FG$7,FG143=$FG$8),ES4.6,"")</f>
        <v/>
      </c>
      <c r="EA143" s="6" t="str">
        <f>IF(OR(FE143=$FE$1,FE143=$FE$2,FE143=$FE$7,FE143=$FE$8),ES4.7,"")</f>
        <v/>
      </c>
      <c r="EB143" s="6" t="str">
        <f>IF(OR(FM143=$FM$1,FM143=$FM$4,EZ143&gt;0),ES4.8,"")</f>
        <v/>
      </c>
      <c r="EC143" s="6" t="str">
        <f>IF(OR(GF143=$GF$2,GF143=$GF$8),ES4.9,"")</f>
        <v/>
      </c>
      <c r="ED143" s="6" t="str">
        <f>IF(OR(EO143=$EO$1,EO143=$EO$3),ES4.10,"")</f>
        <v/>
      </c>
      <c r="EE143" s="40" t="str">
        <f>IF(OR(AND(FZ143&gt;0,EY143=$EY$1), AND(FZ143&gt;0,EY143=$EY$8)),ES5.1,"")</f>
        <v/>
      </c>
      <c r="EF143" s="6" t="str">
        <f>IF(OR(GE143=$GE$1,GE143=$GE$3,GE143=$GE$7,GE143=$GE$9),ES5.2,"")</f>
        <v/>
      </c>
      <c r="EG143" s="6" t="str">
        <f>IF(OR(EZ143&gt;0,FF143=$FF$2,FF143=$FF$8,FE143=$FE$2,FE143=$FE$8,FI143=$FI$2,FI143=$FI$8,FG143=$FG$2,FG143=$FG$8),ES5.3,"")</f>
        <v/>
      </c>
      <c r="EH143" s="6" t="str">
        <f>IF(OR(FG143=$FG$2,FG143=$FG$8),ES5.4,"")</f>
        <v/>
      </c>
      <c r="EI143" s="6" t="str">
        <f>IF(OR(FI143=$FI$1,FI143=$FI$2,FI143=$FI$7,FI143=$FI$8,FY143&gt;0),ES5.5,"")</f>
        <v/>
      </c>
      <c r="EJ143" s="6" t="str">
        <f>IF(OR(GC143=$GC$1,GC143=$GC$3),ES5.6,"")</f>
        <v/>
      </c>
      <c r="EK143" s="38">
        <f>IF(OR(GF143="",GF143=$GF$3,GF143=$GF$4,GF143=$GF$5,GF143=$GF$6),ES5.7,"")</f>
        <v>0.1</v>
      </c>
      <c r="EL143" s="104" t="str">
        <f>IF(E143&lt;2010,"N/A",IF(COUNTIF(DH143:EK143,"&lt;1")=30,"5",IF(COUNTIF(DH143:ED143,"&lt;1")=23,"4",IF(COUNTIF(DH143:DT143,"&lt;1")=13,"3",IF(COUNTIF(DH143:DK143,"&lt;1")=4,"2","1")))))</f>
        <v>1</v>
      </c>
      <c r="EM143" s="129">
        <f>IF(EL143="N/A","N/A",IF(EL143="1",SUM(DH143:DK143)+1,IF(EL143="2",SUM(DL143:DT143)+2,IF(EL143="3",SUM(DU143:ED143)+3,IF(EL143="4",SUM(EE143:EK143)+4,5)))))</f>
        <v>1</v>
      </c>
      <c r="EN143" s="1"/>
      <c r="EO143" s="43"/>
      <c r="EP143" s="1"/>
      <c r="EQ143" s="1"/>
      <c r="ER143" s="43"/>
      <c r="ES143" s="1"/>
      <c r="ET143" s="1"/>
      <c r="EV143" s="44"/>
      <c r="FC143" s="44"/>
      <c r="FE143" s="1"/>
      <c r="FI143" s="44"/>
      <c r="FK143" s="1"/>
      <c r="FL143" s="1"/>
      <c r="FM143" s="1"/>
      <c r="FN143" s="1"/>
      <c r="FO143" s="1"/>
      <c r="FT143" s="1"/>
      <c r="FU143" s="1"/>
      <c r="FX143" s="44"/>
      <c r="FY143" s="1"/>
      <c r="FZ143" s="44"/>
      <c r="GA143" s="43"/>
      <c r="GB143" s="1"/>
      <c r="GC143" s="44"/>
      <c r="GF143" s="45"/>
      <c r="GG143" s="74" t="s">
        <v>162</v>
      </c>
      <c r="GH143" s="42">
        <f>COUNTIF(EO143:GF143,"*")</f>
        <v>0</v>
      </c>
    </row>
    <row r="144" spans="1:190" s="42" customFormat="1" x14ac:dyDescent="0.25">
      <c r="A144" s="42" t="e">
        <f>VLOOKUP(C144,Sheet1!$A$1:$B$65,2,)</f>
        <v>#N/A</v>
      </c>
      <c r="B144" s="46" t="s">
        <v>262</v>
      </c>
      <c r="C144" s="47" t="s">
        <v>263</v>
      </c>
      <c r="D144" s="47"/>
      <c r="E144" s="60">
        <v>2013</v>
      </c>
      <c r="F144" s="5">
        <f>IF(OR(ER144=$ER$1,ER144=$ER$2,ER144=$ER$3,ER144=$ER$6,ER144=$ER$7,ES144&gt;0,EW144&gt;0,EY144&gt;0,EU144&gt;0,EZ144&gt;0,FD144&gt;0,FF144&gt;0,FG144&gt;0,FI144&gt;0,FE144&gt;0),SM_2.1,"")</f>
        <v>0.2</v>
      </c>
      <c r="G144" s="5">
        <f>IF(OR(EO144=$EO$4,EQ144&gt;0,ER144=$ER$1, ER144=$ER$2,ER144=$ER$3,ER144=$ER$4,ES144&gt;0,EV144&gt;0,EZ144&gt;0,FD144&gt;0,FF144&gt;0,FG144&gt;0,FI144&gt;0,FE144&gt;0),SM_2.2,"")</f>
        <v>0.35</v>
      </c>
      <c r="H144" s="6">
        <f>IF(OR(EO144&gt;0,EP144&gt;0,EQ144&gt;0,ER144=$ER$1,ER144=$ER$2,ER144=$ER$3,ER144=$ER$4,ER144=$ER$6,ER144=$ER$7,ES144&gt;0,ET144&gt;0,EV144&gt;0,EZ144&gt;0,FD144&gt;0,FF144&gt;0,FG144&gt;0,FI144&gt;0,FE144&gt;0),SM_2.3,"")</f>
        <v>0.3</v>
      </c>
      <c r="I144" s="38">
        <f>IF(OR(ER144=$ER$1,ER144=$ER$2,ER144=$ER$3,ER144=$ER$6,ER144=$ER$7,ES144&gt;0,EW144=$EW$2,EW144=$EW$3,EW144=$EW$4,EY144&gt;0,EU144&gt;0,EZ144&gt;0,FD144&gt;0,FF144&gt;0,FG144&gt;0,FI144&gt;0,FE144&gt;0),SM_2.4,"")</f>
        <v>0.15</v>
      </c>
      <c r="J144" s="6">
        <f>IF(OR(ER144=$ER$3,EW144=$EW$2,EW144=$EW$3,EW144=$EW$4,EY144&gt;0,EU144&gt;0,EZ144&gt;0,FD144&gt;0,FF144&gt;0,FG144&gt;0,FI144&gt;0,FE144&gt;0),SM_3.1,"")</f>
        <v>0.3</v>
      </c>
      <c r="K144" s="6">
        <f>IF(OR(EZ144&gt;0,FD144&gt;0,FF144&gt;0,FG144&gt;0,FI144&gt;0,FE144&gt;0),SM_3.2,"")</f>
        <v>0.3</v>
      </c>
      <c r="L144" s="38">
        <f>IF(OR(ER144=$ER$1,ER144=$ER$3,ER144=$ER$6,ER144=$ER$7,EV144&gt;0,EW144=$EW$2,EW144=$EW$3,EW144=$EW$4,EY144&gt;0,EU144&gt;0,EZ144&gt;0,FD144&gt;0,FF144&gt;0,FG144&gt;0,FI144&gt;0,FE144&gt;0),SM_3.3,"")</f>
        <v>0.4</v>
      </c>
      <c r="M144" s="6" t="str">
        <f>IF(OR(ES144&gt;0,EU144&gt;1),SM_4.1,"")</f>
        <v/>
      </c>
      <c r="N144" s="6" t="str">
        <f>IF(OR(EZ144&gt;0,FD144=$FD$2,FF144=$FF$2,FF144=$FF$4,FF144=$FF$6,FF144=$FF$8,FG144&gt;0,FI144&gt;0,FE144&gt;0),SM_4.2,"")</f>
        <v/>
      </c>
      <c r="O144" s="6" t="str">
        <f>IF(OR(EZ144&gt;0,FD144=$FD$2,FE144=$FE$2,FE144=$FE$4,FE144=$FE$6,FE144=$FE$8,FF144=$FF$2,FF144=$FF$4,FF144=$FF$6,FF144=$FF$8,FG144=$FG$2,FG144=$FG$4,FG144=$FG$6,FG144=$FG$8,FI144=$FI$2,FI144=$FI$4,FI144=$FI$6,FI144=$FI$8),SM_4.3,"")</f>
        <v/>
      </c>
      <c r="P144" s="6">
        <f>IF(OR(FD144&gt;0,FI144&gt;0),SM_4.4,"")</f>
        <v>0.2</v>
      </c>
      <c r="Q144" s="38" t="str">
        <f>IF(OR(FQ144=$FQ$2,FQ144=$FQ$1),SM_4.5,"")</f>
        <v/>
      </c>
      <c r="R144" s="6" t="str">
        <f>IF(OR(ET144&gt;0),SM_5.1,"")</f>
        <v/>
      </c>
      <c r="S144" s="6" t="str">
        <f>IF(OR(FB144&gt;0),SM_5.2,"")</f>
        <v/>
      </c>
      <c r="T144" s="6" t="str">
        <f>IF(OR(FR144=$FR$1,FR144=$FR$2),SM_5.3,"")</f>
        <v/>
      </c>
      <c r="U144" s="38" t="str">
        <f>IF(OR(FY144&gt;0),SM_5.4,"")</f>
        <v/>
      </c>
      <c r="V144" s="94" t="str">
        <f>IF(COUNTIF(F144:U144,"&lt;1")=16,"5",IF(COUNTIF(F144:Q144,"&lt;1")=12,"4",IF(COUNTIF(F144:L144,"&lt;1")=7,"3",IF(COUNTIF(F144:I144,"&lt;1")=4,"2","1"))))</f>
        <v>3</v>
      </c>
      <c r="W144" s="129">
        <f>IF(V144="1",SUM(F144:I144)+1,IF(V144="2",SUM(J144:L144)+2,IF(V144="3",SUM(M144:Q144)+3,IF(V144="4",SUM(R144:U144)+4,5))))</f>
        <v>3.2</v>
      </c>
      <c r="X144" s="5">
        <f>IF(OR(EO144&gt;0,EP144&gt;0,EQ144&gt;0,ER144=$ER$1,ER144=$ER$2,ER144=$ER$3,ER144=$ER$4,ER144=$ER$6,ER144=$ER$7,ER144=$ER$8,ES144&gt;0,ET144&gt;0,EV144&gt;0,EZ144&gt;0,FD144&gt;0,FF144&gt;0,FG144&gt;0,FI144&gt;0,FE144&gt;0),SS_2.1,"")</f>
        <v>0.2</v>
      </c>
      <c r="Y144" s="5" t="str">
        <f>IF(OR(EO144=$EO$1,ER144=$ER$1,ER144=$ER$6,ER144=$ER$7,ER144=$ER$8,FJ144&gt;0),SS_2.2,"")</f>
        <v/>
      </c>
      <c r="Z144" s="38" t="str">
        <f>IF(OR(FJ144&gt;0,FO144&gt;0),SS_2.3,"")</f>
        <v/>
      </c>
      <c r="AA144" s="5" t="str">
        <f>IF(OR(FN144&gt;0,FJ144=$FJ$2,FJ144=$FJ$3),SS_3.1,"")</f>
        <v/>
      </c>
      <c r="AB144" s="6" t="str">
        <f>IF(OR(FK144&gt;0),SS_3.2,"")</f>
        <v/>
      </c>
      <c r="AC144" s="38" t="str">
        <f>IF(OR(ES144&gt;0,ER144=$ER$1,ER144=$ER$4,ER144=$ER$8,FL144&gt;0),SS_3.3,"")</f>
        <v/>
      </c>
      <c r="AD144" s="6" t="str">
        <f>IF(AND(FK144&gt;0,FJ144=$FJ$2,FJ144=$FJ$3),SS_4.1,"")</f>
        <v/>
      </c>
      <c r="AE144" s="6" t="str">
        <f>IF(OR(FJ144=$FJ$2,FJ144=$FJ$3,EZ144&gt;0,FN144&gt;0),SS_4.2,"")</f>
        <v/>
      </c>
      <c r="AF144" s="6" t="str">
        <f>IF(OR(EU144&gt;0,EW144=$EW$2,EW144=$EW$3,EW144=$EW$4,EY144&gt;0,EZ144&gt;0),SS_4.3,"")</f>
        <v/>
      </c>
      <c r="AG144" s="6" t="str">
        <f>IF(OR(FJ144=$FJ$3,FQ144&gt;0,EZ144&gt;0),SS_4.4,"")</f>
        <v/>
      </c>
      <c r="AH144" s="6">
        <f>IF(OR(FE144&gt;0,FF144&gt;0,FG144&gt;0,FD144&gt;0,EZ144&gt;0,FI144&gt;0),SS_4.5,"")</f>
        <v>0.2</v>
      </c>
      <c r="AI144" s="38">
        <f>IF(OR(EV144&gt;0,FZ144&gt;0,FH144&gt;0,FD144&gt;0,FI144&gt;0),SS_4.6,"")</f>
        <v>0.2</v>
      </c>
      <c r="AJ144" s="5" t="str">
        <f>IF(OR(FK144=$FK$3,FZ144=$FZ$1),SS_5.1,"")</f>
        <v/>
      </c>
      <c r="AK144" s="6" t="str">
        <f>IF(OR(FZ144=$FZ$1,FZ144=$FZ$2,FZ144=$FZ$4,FZ144=$FZ$5,FZ144=$FZ$7),SS_5.2,"")</f>
        <v/>
      </c>
      <c r="AL144" s="6" t="str">
        <f>IF(OR(FZ144=$FZ$4,FY144&gt;0,ER144=$ER$8),SS_5.3,"")</f>
        <v/>
      </c>
      <c r="AM144" s="6" t="str">
        <f>IF(FP144&gt;0,SS_5.4,"")</f>
        <v/>
      </c>
      <c r="AN144" s="94" t="str">
        <f>IF(COUNTIF(X144:AM144,"&lt;1")=16,"5",IF(COUNTIF(X144:AI144,"&lt;1")=12,"4",IF(COUNTIF(X144:AC144,"&lt;1")=6,"3",IF(COUNTIF(X144:Z144,"&lt;1")=3,"2","1"))))</f>
        <v>1</v>
      </c>
      <c r="AO144" s="129">
        <f>IF(AN144="1",SUM(X144:Z144)+1,IF(AN144="2",SUM(AA144:AC144)+2,IF(AN144="3",SUM(AD144:AI144)+3,IF(AN144="4",SUM(AJ144:AM144)+4,5))))</f>
        <v>1.2</v>
      </c>
      <c r="AP144" s="5">
        <f>IF(OR(ES144&gt;0,ER144=$ER$1,EO144&gt;0,EP144&gt;0,EQ144&gt;0,EU144&gt;0,EV144&gt;0,FV144&gt;0,FD144&gt;0),CM2.1,"")</f>
        <v>0.25</v>
      </c>
      <c r="AQ144" s="6" t="str">
        <f>IF(OR(ES144&gt;0,ER144=$ER$1,ER144=$ER$5,ER144=$ER$3,ER144=$ER$8,ER144=$ER$9,FS144=$FS$3,FS144=$FS$4),CM2.2,"")</f>
        <v/>
      </c>
      <c r="AR144" s="6" t="str">
        <f>IF(OR(ES144&gt;0,ER144&gt;0,FV144&gt;0),CM2.3,"")</f>
        <v/>
      </c>
      <c r="AS144" s="38" t="str">
        <f>IF(OR(ES144&gt;0,ER144=$ER$1,ER144=$ER$3,ER144=$ER$8,ER144=$ER$9,FT144&gt;0),CM2.4,"")</f>
        <v/>
      </c>
      <c r="AT144" s="6" t="str">
        <f>IF(OR(FS144&gt;0),CM3.1,"")</f>
        <v/>
      </c>
      <c r="AU144" s="6" t="str">
        <f>IF(ER144=$ER$9,CM3.2,"")</f>
        <v/>
      </c>
      <c r="AV144" s="6" t="str">
        <f>IF(OR(FS144=$FS$3,FS144=$FS$4),CM3.3,"")</f>
        <v/>
      </c>
      <c r="AW144" s="6" t="str">
        <f>IF(OR(FQ144=$FQ$1,FQ144=$FQ$4,FR144=$FR$1,FR144=$FR$4),CM3.4,"")</f>
        <v/>
      </c>
      <c r="AX144" s="38" t="str">
        <f>IF(OR(FZ144=$FZ$1,FZ144=$FZ$2,FT144=$FT$3,FT144=$FT$2),CM3.5,"")</f>
        <v/>
      </c>
      <c r="AY144" s="6" t="str">
        <f>IF(OR(FS144&gt;0),CM4.1,"")</f>
        <v/>
      </c>
      <c r="AZ144" s="6" t="str">
        <f>IF(OR(FV144=$FV$2),CM4.2,"")</f>
        <v/>
      </c>
      <c r="BA144" s="38" t="str">
        <f>IF(OR(FZ144&gt;0,FT144=$FT$3),CM4.3,"")</f>
        <v/>
      </c>
      <c r="BB144" s="6" t="str">
        <f>IF(OR(FT144=$FT$3,FV144=$FV$3),CM5.1,"")</f>
        <v/>
      </c>
      <c r="BC144" s="6" t="str">
        <f>IF(OR(AND(FX144&gt;0,FQ144=$FQ$4), AND(FX144&gt;0,FQ144=$FQ$1)),CM5.2,"")</f>
        <v/>
      </c>
      <c r="BD144" s="6" t="str">
        <f>IF(OR(FZ144&gt;0),CM5.3,"")</f>
        <v/>
      </c>
      <c r="BE144" s="38" t="str">
        <f>IF(FU144=$FU$2,CM5.4,"")</f>
        <v/>
      </c>
      <c r="BF144" s="94" t="str">
        <f>IF(COUNTIF(AP144:BE144,"&lt;1")=16,"5",IF(COUNTIF(AP144:BA144,"&lt;1")=12,"4",IF(COUNTIF(AP144:AX144,"&lt;1")=9,"3",IF(COUNTIF(AP144:AS144,"&lt;1")=4,"2","1"))))</f>
        <v>1</v>
      </c>
      <c r="BG144" s="129">
        <f>IF(BF144="1",SUM(AP144:AS144)+1,IF(BF144="2",SUM(AT144:AX144)+2,IF(BF144="3",SUM(AY144:BA144)+3,IF(BF144="4",SUM(BB144:BE144)+4,5))))</f>
        <v>1.25</v>
      </c>
      <c r="BH144" s="5">
        <f>IF(OR(ER144=$ER$1,ER144=$ER$6,ER144=$ER$7,ER144=$ER$9,ES144&gt;0,EX144&gt;0,FD144&gt;0,FZ144&gt;0,EW144&gt;0,EY144&gt;0,EZ144&gt;0,EV144&gt;0,EU144&gt;0,FE144&gt;0,FF144&gt;0,FG144&gt;0,FI144&gt;0),SRM2.1,"")</f>
        <v>0.4</v>
      </c>
      <c r="BI144" s="5">
        <f>IF(OR(FD144&gt;0,FZ144&gt;0,ER144=$ER$7,EW144&gt;0,EX144&gt;0,EY144&gt;0,EZ144&gt;0,FE144&gt;0,FF144&gt;0,FG144&gt;0,FI144&gt;0),SRM2.2,"")</f>
        <v>0.4</v>
      </c>
      <c r="BJ144" s="6" t="str">
        <f>IF(OR(FX144&gt;0,FZ144&gt;0),SRM2.3,"")</f>
        <v/>
      </c>
      <c r="BK144" s="6">
        <f>IF(OR(FF144&gt;0,FD144&gt;0,FE144&gt;0,FZ144&gt;0,FG144&gt;0,FI144&gt;0),SRM2.4,"")</f>
        <v>0.2</v>
      </c>
      <c r="BL144" s="39">
        <f>IF(OR(FD144&gt;0,FZ144&gt;0,ER144=$ER$7,FE144&gt;0,FF144&gt;0,FG144&gt;0,FI144&gt;0,FP144&gt;0),SRM3.1,"")</f>
        <v>0.4</v>
      </c>
      <c r="BM144" s="6">
        <f>IF(OR(FD144&gt;0,FZ144&gt;0,ER144=$ER$7,EW144=$EW$2,EW144=$EW$3,EW144=$EW$4,EX144&gt;0,EY144&gt;0,EZ144&gt;0,FE144&gt;0,FF144&gt;0,FG144&gt;0,FI144&gt;0),SRM3.2,"")</f>
        <v>0.5</v>
      </c>
      <c r="BN144" s="6" t="str">
        <f>IF(OR(FP144&gt;0,FZ144&gt;0),SRM3.3,"")</f>
        <v/>
      </c>
      <c r="BO144" s="40" t="str">
        <f>IF(OR(FZ144&gt;1),SRM4.1,"")</f>
        <v/>
      </c>
      <c r="BP144" s="6" t="str">
        <f>IF(OR(ER144=$ER$8,ER144=$ER$9,EV144&gt;0,FQ144&gt;0,FR144&gt;0),SRM4.2,"")</f>
        <v/>
      </c>
      <c r="BQ144" s="6" t="str">
        <f>IF(OR(FW144&gt;0),SRM4.3,"")</f>
        <v/>
      </c>
      <c r="BR144" s="40" t="str">
        <f>IF(OR(GD144&gt;0,GE144&gt;0),SRM5.1,"")</f>
        <v/>
      </c>
      <c r="BS144" s="6" t="str">
        <f>IF(OR(ER144=$ER$8,ER144=$ER$9,FZ144&gt;0),SRM5.2,"")</f>
        <v/>
      </c>
      <c r="BT144" s="6" t="str">
        <f>IF(OR(ER144=$ER$8,ER144=$ER$9,FY144&gt;0,FZ144&gt;0),SRM5.3,"")</f>
        <v/>
      </c>
      <c r="BU144" s="94" t="str">
        <f>IF(COUNTIF(BH144:BT144,"&lt;1")=13,"5",IF(COUNTIF(BH144:BQ144,"&lt;1")=10,"4",IF(COUNTIF(BH144:BN144,"&lt;1")=7,"3",IF(COUNTIF(BH144:BK144,"&lt;1")=4,"2","1"))))</f>
        <v>1</v>
      </c>
      <c r="BV144" s="129">
        <f>IF(BU144="1",SUM(BH144:BK144)+1,IF(BU144="2",SUM(BL144:BN144)+2,IF(BU144="3",SUM(BO144:BQ144)+3,IF(BU144="4",SUM(BR144:BT144)+4,5))))</f>
        <v>2</v>
      </c>
      <c r="BW144" s="41" t="str">
        <f>IF(OR(EY144=$EY$1,EY144=$EY$4,EY144=$EY$5,EY144=$EY$6,EY144=$EY$7,EZ144&gt;0,FF144=$FF$1,FF144=$FF$2,FF144=$FF$5,FF144=$FF$6,FG144=$FG$1,FG144=$FG$2,FG144=$FG$5,FG144=$FG$6),LHR2.1,"")</f>
        <v/>
      </c>
      <c r="BX144" s="6" t="str">
        <f>IF(OR(FB144=$FB$1,FB144=$FB$2,FB144=$FB$5,FB144=$FB$6,EZ144&gt;0),LHR2.2,"")</f>
        <v/>
      </c>
      <c r="BY144" s="6" t="str">
        <f>IF(OR(EY144=$EY$1,EY144=$EY$4,EY144=$EY$5,EY144=$EY$6,EY144=$EY$7,EZ144&gt;0,FF144=$FF$1,FF144=$FF$2,FF144=$FF$5,FF144=$FF$6,FG144=$FG$1,FG144=$FG$2,FG144=$FG$5,FG144=$FG$6),LHR2.3,"")</f>
        <v/>
      </c>
      <c r="BZ144" s="6" t="str">
        <f>IF(OR(EY144=$EY$1,EY144=$EY$4,EY144=$EY$5,EY144=$EY$6,EY144=$EY$7,EZ144&gt;0,FF144=$FF$1,FF144=$FF$2,FF144=$FF$5,FF144=$FF$6,FG144=$FG$1,FG144=$FG$2,FG144=$FG$5,FG144=$FG$6),LHR2.4,"")</f>
        <v/>
      </c>
      <c r="CA144" s="40" t="str">
        <f>IF(OR(EY144=$EY$1,EY144=$EY$5,EY144=$EY$6,EY144=$EY$7,EZ144&gt;0,FF144=$FF$1,FF144=$FF$2,FF144=$FF$5,FF144=$FF$6,FG144=$FG$1,FG144=$FG$2,FG144=$FG$5,FG144=$FG$6),LHR3.1,"")</f>
        <v/>
      </c>
      <c r="CB144" s="6" t="str">
        <f>IF(OR(FB144=$FB$1,FB144=$FB$5,EZ144&gt;0),LHR3.2,"")</f>
        <v/>
      </c>
      <c r="CC144" s="6" t="str">
        <f>IF(OR(FB144=$FB$1,FB144=$FB$2,FB144=$FB$5,FB144=$FB$6,EZ144&gt;0),LHR3.3,"")</f>
        <v/>
      </c>
      <c r="CD144" s="6" t="str">
        <f>IF(OR(EZ144&gt;0,GA144=$GA$1,FF144=$FF$5,FF144=$FF$6,FF144=$FF$1,FF144=$FF$2,GA144=$GA$2,GA144=$GA$3,GA144=$GA$4),LHR3.4,"")</f>
        <v/>
      </c>
      <c r="CE144" s="6" t="str">
        <f>IF(OR(EZ144&gt;0,GB144=$GB$1,FG144=$FG$5,FG144=$FG$6,FG144=$FG$1,FG144=$FG$2,GB144=$GB$2,GB144=$GB$3,GB144=$GB$4),LHR3.5,"")</f>
        <v/>
      </c>
      <c r="CF144" s="6" t="str">
        <f>IF(OR(EY144=$EY$1,EY144=$EY$4,EY144=$EY$5,EY144=$EY$6,EY144=$EY$7,EZ144&gt;0),LHR3.6,"")</f>
        <v/>
      </c>
      <c r="CG144" s="6" t="str">
        <f>IF(OR(EZ144&gt;0,FC144=$FC$1,FC144=$FC$2,FC144=$FC$3,FC144=$FC$4),LHR3.7,"")</f>
        <v/>
      </c>
      <c r="CH144" s="6" t="str">
        <f>IF(OR(GD144=$GD$1,GD144=$GD$3,EZ144&gt;0),LHR3.8,"")</f>
        <v/>
      </c>
      <c r="CI144" s="6" t="str">
        <f>IF(OR(EZ144&gt;0,FF144=$FF$2,FF144=$FF$6,FE144=$FE$2,FE144=$FE$6,FI144=$FI$2,FI144=$FI$6,FG144=$FG$2,FG144=$FG$6),LHR3.9,"")</f>
        <v/>
      </c>
      <c r="CJ144" s="6" t="str">
        <f>IF(OR(EZ144&gt;0,FA144&gt;0),LHR3.10,"")</f>
        <v/>
      </c>
      <c r="CK144" s="40" t="str">
        <f>IF(OR(EY144=$EY$1,EY144=$EY$6,EY144=$EY$7,EZ144&gt;0,FF144=$FF$1,FF144=$FF$2,FF144=$FF$5,FF144=$FF$6,FG144=$FG$1,FG144=$FG$2,FG144=$FG$5,FG144=$FG$6),LHR4.1,"")</f>
        <v/>
      </c>
      <c r="CL144" s="6" t="str">
        <f>IF(OR(FB144=$FB$1,FB144=$FB$5,EZ144&gt;0),LHR4.2,"")</f>
        <v/>
      </c>
      <c r="CM144" s="6" t="str">
        <f>IF(OR(EZ144&gt;0,GA144=$GA$2,GA144=$GA$4),LHR4.3,"")</f>
        <v/>
      </c>
      <c r="CN144" s="6" t="str">
        <f>IF(OR(EZ144&gt;0,GB144=$GB$2,GB144=$GB$4),LHR4.4,"")</f>
        <v/>
      </c>
      <c r="CO144" s="6" t="str">
        <f>IF(OR(EZ144&gt;0,FC144=$FC$1,FC144=$FC$3,FC144=$FC$4),LHR4.5,"")</f>
        <v/>
      </c>
      <c r="CP144" s="6" t="str">
        <f>IF(OR(GE144=$GE$1,GE144=$GE$2,GE144=$GE$4,GE144=$GE$5),LHR4.6,"")</f>
        <v/>
      </c>
      <c r="CQ144" s="6" t="str">
        <f>IF(OR(EZ144&gt;0,FF144=$FF$2,FF144=$FF$6,FE144=$FE$2,FE144=$FE$6,FI144=$FI$2,FI144=$FI$6,FG144=$FG$2,FG144=$FG$6),LHR4.7,"")</f>
        <v/>
      </c>
      <c r="CR144" s="6" t="str">
        <f>IF(OR(EZ144&gt;0,FG144=$FG$1,FG144=$FG$2,FG144=$FG$5,FG144=$FG$6),LHR4.8,"")</f>
        <v/>
      </c>
      <c r="CS144" s="6" t="str">
        <f>IF(OR(FE144=$FE$1,FE144=$FE$2,FE144=$FE$5,FE144=$FE$6),LHR4.9,"")</f>
        <v/>
      </c>
      <c r="CT144" s="6" t="str">
        <f>IF(OR(FM144=$FM$1,FM144=$FM$3,EZ144&gt;0),LHR4.10,"")</f>
        <v/>
      </c>
      <c r="CU144" s="6" t="str">
        <f>IF(OR(GF144=$GF$2,GF144=$GF$6),LHR4.11,"")</f>
        <v/>
      </c>
      <c r="CV144" s="6" t="str">
        <f>IF(OR(EO144=$EO$1,EO144=$EO$3),LHR4.12,"")</f>
        <v/>
      </c>
      <c r="CW144" s="40" t="str">
        <f>IF(OR(EY144=$EY$1,EY144=$EY$7,EZ144&gt;0,FF144=$FF$1,FF144=$FF$2,FF144=$FF$5,FF144=$FF$6,FG144=$FG$1,FG144=$FG$2,FG144=$FG$5,FG144=$FG$6),LHR5.1,"")</f>
        <v/>
      </c>
      <c r="CX144" s="6" t="str">
        <f>IF(AND(FZ144&gt;0,OR(EY144=$EY$1,EY144=$EY$4,EY144=$EY$5,EY144=$EY$6,EY144=$EY$7)),LHR5.2,"")</f>
        <v/>
      </c>
      <c r="CY144" s="6" t="str">
        <f>IF(OR(EZ144&gt;0,FC144=$FC$1,FC144=$FC$4),LHR5.3,"")</f>
        <v/>
      </c>
      <c r="CZ144" s="6" t="str">
        <f>IF(OR(GE144=$GE$1,GE144=$GE$3,GE144=$GE$4,GE144=$GE$6),LHR5.4,"")</f>
        <v/>
      </c>
      <c r="DA144" s="6" t="str">
        <f>IF(OR(EZ144&gt;0,FF144=$FF$2,FF144=$FF$6,FE144=$FE$2,FE144=$FE$6,FI144=$FI$2,FI144=$FI$6,FG144=$FG$2,FG144=$FG$6),LHR5.5,"")</f>
        <v/>
      </c>
      <c r="DB144" s="6" t="str">
        <f>IF(OR(FG144=$FG$2,FG144=$FG$6),LHR5.6,"")</f>
        <v/>
      </c>
      <c r="DC144" s="6" t="str">
        <f>IF(OR(FI144=$FI$1,FI144=$FI$2,FI144=$FI$5,FI144=$FI$6,FY144&gt;0),LHR5.7,"")</f>
        <v/>
      </c>
      <c r="DD144" s="6" t="str">
        <f>IF(OR(GC144=$GC$1,GC144=$GC$2),LHR5.8,"")</f>
        <v/>
      </c>
      <c r="DE144" s="38">
        <f>IF(OR(GF144="",GF144=$GF$3,GF144=$GF$4,GF144=$GF$7,GF144=$GF$8),LHR5.9,"")</f>
        <v>0.05</v>
      </c>
      <c r="DF144" s="7" t="str">
        <f>IF(E144&lt;2009,"N/A",IF(COUNTIF(BW144:DE144,"&lt;1")=35,"5",IF(COUNTIF(BW144:CV144,"&lt;1")=26,"4",IF(COUNTIF(BW144:CJ144,"&lt;1")=14,"3",IF(COUNTIF(BW144:BZ144,"&lt;1")=4,"2","1")))))</f>
        <v>1</v>
      </c>
      <c r="DG144" s="129">
        <f>IF(DF144="N/A","N/A",IF(DF144="1",SUM(BW144:BZ144)+1,IF(DF144="2",SUM(CA144:CJ144)+2,IF(DF144="3",SUM(CK144:CV144)+3,IF(DF144="4",SUM(CW144:DE144)+4,5)))))</f>
        <v>1</v>
      </c>
      <c r="DH144" s="41" t="str">
        <f>IF(OR(EY144=$EY$1,EY144=$EY$8,EZ144&gt;0,FF144=$FF$1,FF144=$FF$2,FF144=$FF$7,FF144=$FF$8,FG144=$FG$1,FG144=$FG$2,FG144=$FG$7,FG144=$FG$8),ES2.1,"")</f>
        <v/>
      </c>
      <c r="DI144" s="6" t="str">
        <f>IF(OR(FB144=$FB$1,FB144=$FB$2,FB144=$FB$7,FB144=$FB$8,EZ144&gt;0),ES2.2,"")</f>
        <v/>
      </c>
      <c r="DJ144" s="6" t="str">
        <f>IF(OR(EY144=$EY$1,EY144=$EY$8,EZ144&gt;0,FF144=$FF$1,FF144=$FF$2,FF144=$FF$7,FF144=$FF$8,FG144=$FG$1,FG144=$FG$2,FG144=$FG$7,FG144=$FG$8),ES2.3,"")</f>
        <v/>
      </c>
      <c r="DK144" s="6" t="str">
        <f>IF(OR(EY144=$EY$1,EY144=$EY$8,EZ144&gt;0,FF144=$FF$1,FF144=$FF$2,FF144=$FF$7,FF144=$FF$8,FG144=$FG$1,FG144=$FG$2,FG144=$FG$7,FG144=$FG$8),ES2.4,"")</f>
        <v/>
      </c>
      <c r="DL144" s="40" t="str">
        <f>IF(OR(FB144=$FB$1,FB144=$FB$7,EZ144&gt;0),ES3.1,"")</f>
        <v/>
      </c>
      <c r="DM144" s="6" t="str">
        <f>IF(OR(FB144=$FB$1,FB144=$FB$2,FB144=$FB$7,FB144=$FB$8,EZ144&gt;0),ES3.2,"")</f>
        <v/>
      </c>
      <c r="DN144" s="6" t="str">
        <f>IF(OR(EZ144&gt;0,FF144=$FF$1,FF144=$FF$2,FF144=$FF$7,FF144=$FF$8,GA144=$GA$1,GA144=$GA$2,GA144=$GA$5,GA144=$GA$6),ES3.3,"")</f>
        <v/>
      </c>
      <c r="DO144" s="6" t="str">
        <f>IF(OR(EZ144&gt;0,FG144=$FG$1,FG144=$FG$2,FG144=$FG$7,FG144=$FG$8,GB144=$GB$1,GB144=$GB$2,GB144=$GB$5,GB144=$GB$6),ES3.4,"")</f>
        <v/>
      </c>
      <c r="DP144" s="6" t="str">
        <f>IF(OR(EY144=$EY$1,EY144=$EY$8,EZ144&gt;0),ES3.5,"")</f>
        <v/>
      </c>
      <c r="DQ144" s="6" t="str">
        <f>IF(OR(EZ144&gt;0,FC144=$FC$1,FC144=$FC$5),ES3.6,"")</f>
        <v/>
      </c>
      <c r="DR144" s="6" t="str">
        <f>IF(OR(GD144=$GD$1,GD144=$GD$4,EZ144&gt;0),ES3.7,"")</f>
        <v/>
      </c>
      <c r="DS144" s="6" t="str">
        <f>IF(OR(EZ144&gt;0,FF144=$FF$2,FF144=$FF$8,FE144=$FE$2,FE144=$FE$8,FI144=$FI$2,FI144=$FI$8,FG144=$FG$2,FG144=$FG$8),ES3.8,"")</f>
        <v/>
      </c>
      <c r="DT144" s="6" t="str">
        <f>IF(OR(EZ144&gt;0),ES3.9,"")</f>
        <v/>
      </c>
      <c r="DU144" s="40" t="str">
        <f>IF(OR(FB144=$FB$1,FB144=$FB$7,EZ144&gt;0),ES4.1,"")</f>
        <v/>
      </c>
      <c r="DV144" s="6" t="str">
        <f>IF(OR(EZ144&gt;0,GA144=$GA$2,GA144=$GA$6),ES4.2,"")</f>
        <v/>
      </c>
      <c r="DW144" s="6" t="str">
        <f>IF(OR(EZ144&gt;0,GB144=$GB$2,GB144=$GB$6),ES4.3,"")</f>
        <v/>
      </c>
      <c r="DX144" s="6" t="str">
        <f>IF(OR(GE144=$GE$1,GE144=$GE$2,GE144=$GE$7,GE144=$GE$8),ES4.4,"")</f>
        <v/>
      </c>
      <c r="DY144" s="6" t="str">
        <f>IF(OR(EZ144&gt;0,FF144=$FF$2,FF144=$FF$8,FE144=$FE$2,FE144=$FE$8,FI144=$FI$2,FI144=$FI$8,FG144=$FG$2,FG144=$FG$8),ES4.5,"")</f>
        <v/>
      </c>
      <c r="DZ144" s="6" t="str">
        <f>IF(OR(EZ144&gt;0,FG144=$FG$1,FG144=$FG$2,FG144=$FG$7,FG144=$FG$8),ES4.6,"")</f>
        <v/>
      </c>
      <c r="EA144" s="6" t="str">
        <f>IF(OR(FE144=$FE$1,FE144=$FE$2,FE144=$FE$7,FE144=$FE$8),ES4.7,"")</f>
        <v/>
      </c>
      <c r="EB144" s="6" t="str">
        <f>IF(OR(FM144=$FM$1,FM144=$FM$4,EZ144&gt;0),ES4.8,"")</f>
        <v/>
      </c>
      <c r="EC144" s="6" t="str">
        <f>IF(OR(GF144=$GF$2,GF144=$GF$8),ES4.9,"")</f>
        <v/>
      </c>
      <c r="ED144" s="6" t="str">
        <f>IF(OR(EO144=$EO$1,EO144=$EO$3),ES4.10,"")</f>
        <v/>
      </c>
      <c r="EE144" s="40" t="str">
        <f>IF(OR(AND(FZ144&gt;0,EY144=$EY$1), AND(FZ144&gt;0,EY144=$EY$8)),ES5.1,"")</f>
        <v/>
      </c>
      <c r="EF144" s="6" t="str">
        <f>IF(OR(GE144=$GE$1,GE144=$GE$3,GE144=$GE$7,GE144=$GE$9),ES5.2,"")</f>
        <v/>
      </c>
      <c r="EG144" s="6" t="str">
        <f>IF(OR(EZ144&gt;0,FF144=$FF$2,FF144=$FF$8,FE144=$FE$2,FE144=$FE$8,FI144=$FI$2,FI144=$FI$8,FG144=$FG$2,FG144=$FG$8),ES5.3,"")</f>
        <v/>
      </c>
      <c r="EH144" s="6" t="str">
        <f>IF(OR(FG144=$FG$2,FG144=$FG$8),ES5.4,"")</f>
        <v/>
      </c>
      <c r="EI144" s="6" t="str">
        <f>IF(OR(FI144=$FI$1,FI144=$FI$2,FI144=$FI$7,FI144=$FI$8,FY144&gt;0),ES5.5,"")</f>
        <v/>
      </c>
      <c r="EJ144" s="6" t="str">
        <f>IF(OR(GC144=$GC$1,GC144=$GC$3),ES5.6,"")</f>
        <v/>
      </c>
      <c r="EK144" s="38">
        <f>IF(OR(GF144="",GF144=$GF$3,GF144=$GF$4,GF144=$GF$5,GF144=$GF$6),ES5.7,"")</f>
        <v>0.1</v>
      </c>
      <c r="EL144" s="104" t="str">
        <f>IF(E144&lt;2010,"N/A",IF(COUNTIF(DH144:EK144,"&lt;1")=30,"5",IF(COUNTIF(DH144:ED144,"&lt;1")=23,"4",IF(COUNTIF(DH144:DT144,"&lt;1")=13,"3",IF(COUNTIF(DH144:DK144,"&lt;1")=4,"2","1")))))</f>
        <v>1</v>
      </c>
      <c r="EM144" s="129">
        <f>IF(EL144="N/A","N/A",IF(EL144="1",SUM(DH144:DK144)+1,IF(EL144="2",SUM(DL144:DT144)+2,IF(EL144="3",SUM(DU144:ED144)+3,IF(EL144="4",SUM(EE144:EK144)+4,5)))))</f>
        <v>1</v>
      </c>
      <c r="EN144" s="1"/>
      <c r="EO144" s="43"/>
      <c r="EP144" s="1"/>
      <c r="EQ144" s="1"/>
      <c r="ER144" s="43"/>
      <c r="ES144" s="1"/>
      <c r="ET144" s="1"/>
      <c r="EV144" s="44"/>
      <c r="FC144" s="44"/>
      <c r="FD144" s="42" t="s">
        <v>7</v>
      </c>
      <c r="FE144" s="1"/>
      <c r="FI144" s="44"/>
      <c r="FK144" s="1"/>
      <c r="FL144" s="1"/>
      <c r="FM144" s="1"/>
      <c r="FN144" s="1"/>
      <c r="FO144" s="1"/>
      <c r="FT144" s="1"/>
      <c r="FU144" s="1"/>
      <c r="FX144" s="44"/>
      <c r="FY144" s="1"/>
      <c r="FZ144" s="44"/>
      <c r="GA144" s="43"/>
      <c r="GB144" s="1"/>
      <c r="GC144" s="44"/>
      <c r="GF144" s="45"/>
      <c r="GG144" s="74"/>
      <c r="GH144" s="42">
        <f>COUNTIF(EO144:GF144,"*")</f>
        <v>1</v>
      </c>
    </row>
    <row r="145" spans="1:190" s="42" customFormat="1" x14ac:dyDescent="0.25">
      <c r="A145" s="42" t="e">
        <f>VLOOKUP(C145,Sheet1!$A$1:$B$65,2,)</f>
        <v>#N/A</v>
      </c>
      <c r="B145" s="46" t="s">
        <v>265</v>
      </c>
      <c r="C145" s="47" t="s">
        <v>266</v>
      </c>
      <c r="D145" s="47"/>
      <c r="E145" s="61">
        <v>2013</v>
      </c>
      <c r="F145" s="5">
        <f>IF(OR(ER145=$ER$1,ER145=$ER$2,ER145=$ER$3,ER145=$ER$6,ER145=$ER$7,ES145&gt;0,EW145&gt;0,EY145&gt;0,EU145&gt;0,EZ145&gt;0,FD145&gt;0,FF145&gt;0,FG145&gt;0,FI145&gt;0,FE145&gt;0),SM_2.1,"")</f>
        <v>0.2</v>
      </c>
      <c r="G145" s="5">
        <f>IF(OR(EO145=$EO$4,EQ145&gt;0,ER145=$ER$1, ER145=$ER$2,ER145=$ER$3,ER145=$ER$4,ES145&gt;0,EV145&gt;0,EZ145&gt;0,FD145&gt;0,FF145&gt;0,FG145&gt;0,FI145&gt;0,FE145&gt;0),SM_2.2,"")</f>
        <v>0.35</v>
      </c>
      <c r="H145" s="6">
        <f>IF(OR(EO145&gt;0,EP145&gt;0,EQ145&gt;0,ER145=$ER$1,ER145=$ER$2,ER145=$ER$3,ER145=$ER$4,ER145=$ER$6,ER145=$ER$7,ES145&gt;0,ET145&gt;0,EV145&gt;0,EZ145&gt;0,FD145&gt;0,FF145&gt;0,FG145&gt;0,FI145&gt;0,FE145&gt;0),SM_2.3,"")</f>
        <v>0.3</v>
      </c>
      <c r="I145" s="38">
        <f>IF(OR(ER145=$ER$1,ER145=$ER$2,ER145=$ER$3,ER145=$ER$6,ER145=$ER$7,ES145&gt;0,EW145=$EW$2,EW145=$EW$3,EW145=$EW$4,EY145&gt;0,EU145&gt;0,EZ145&gt;0,FD145&gt;0,FF145&gt;0,FG145&gt;0,FI145&gt;0,FE145&gt;0),SM_2.4,"")</f>
        <v>0.15</v>
      </c>
      <c r="J145" s="6">
        <f>IF(OR(ER145=$ER$3,EW145=$EW$2,EW145=$EW$3,EW145=$EW$4,EY145&gt;0,EU145&gt;0,EZ145&gt;0,FD145&gt;0,FF145&gt;0,FG145&gt;0,FI145&gt;0,FE145&gt;0),SM_3.1,"")</f>
        <v>0.3</v>
      </c>
      <c r="K145" s="6" t="str">
        <f>IF(OR(EZ145&gt;0,FD145&gt;0,FF145&gt;0,FG145&gt;0,FI145&gt;0,FE145&gt;0),SM_3.2,"")</f>
        <v/>
      </c>
      <c r="L145" s="38">
        <f>IF(OR(ER145=$ER$1,ER145=$ER$3,ER145=$ER$6,ER145=$ER$7,EV145&gt;0,EW145=$EW$2,EW145=$EW$3,EW145=$EW$4,EY145&gt;0,EU145&gt;0,EZ145&gt;0,FD145&gt;0,FF145&gt;0,FG145&gt;0,FI145&gt;0,FE145&gt;0),SM_3.3,"")</f>
        <v>0.4</v>
      </c>
      <c r="M145" s="6" t="str">
        <f>IF(OR(ES145&gt;0,EU145&gt;1),SM_4.1,"")</f>
        <v/>
      </c>
      <c r="N145" s="6" t="str">
        <f>IF(OR(EZ145&gt;0,FD145=$FD$2,FF145=$FF$2,FF145=$FF$4,FF145=$FF$6,FF145=$FF$8,FG145&gt;0,FI145&gt;0,FE145&gt;0),SM_4.2,"")</f>
        <v/>
      </c>
      <c r="O145" s="6" t="str">
        <f>IF(OR(EZ145&gt;0,FD145=$FD$2,FE145=$FE$2,FE145=$FE$4,FE145=$FE$6,FE145=$FE$8,FF145=$FF$2,FF145=$FF$4,FF145=$FF$6,FF145=$FF$8,FG145=$FG$2,FG145=$FG$4,FG145=$FG$6,FG145=$FG$8,FI145=$FI$2,FI145=$FI$4,FI145=$FI$6,FI145=$FI$8),SM_4.3,"")</f>
        <v/>
      </c>
      <c r="P145" s="6" t="str">
        <f>IF(OR(FD145&gt;0,FI145&gt;0),SM_4.4,"")</f>
        <v/>
      </c>
      <c r="Q145" s="38" t="str">
        <f>IF(OR(FQ145=$FQ$2,FQ145=$FQ$1),SM_4.5,"")</f>
        <v/>
      </c>
      <c r="R145" s="6" t="str">
        <f>IF(OR(ET145&gt;0),SM_5.1,"")</f>
        <v/>
      </c>
      <c r="S145" s="6" t="str">
        <f>IF(OR(FB145&gt;0),SM_5.2,"")</f>
        <v/>
      </c>
      <c r="T145" s="6" t="str">
        <f>IF(OR(FR145=$FR$1,FR145=$FR$2),SM_5.3,"")</f>
        <v/>
      </c>
      <c r="U145" s="38" t="str">
        <f>IF(OR(FY145&gt;0),SM_5.4,"")</f>
        <v/>
      </c>
      <c r="V145" s="94" t="str">
        <f>IF(COUNTIF(F145:U145,"&lt;1")=16,"5",IF(COUNTIF(F145:Q145,"&lt;1")=12,"4",IF(COUNTIF(F145:L145,"&lt;1")=7,"3",IF(COUNTIF(F145:I145,"&lt;1")=4,"2","1"))))</f>
        <v>2</v>
      </c>
      <c r="W145" s="129">
        <f>IF(V145="1",SUM(F145:I145)+1,IF(V145="2",SUM(J145:L145)+2,IF(V145="3",SUM(M145:Q145)+3,IF(V145="4",SUM(R145:U145)+4,5))))</f>
        <v>2.7</v>
      </c>
      <c r="X145" s="5">
        <f>IF(OR(EO145&gt;0,EP145&gt;0,EQ145&gt;0,ER145=$ER$1,ER145=$ER$2,ER145=$ER$3,ER145=$ER$4,ER145=$ER$6,ER145=$ER$7,ER145=$ER$8,ES145&gt;0,ET145&gt;0,EV145&gt;0,EZ145&gt;0,FD145&gt;0,FF145&gt;0,FG145&gt;0,FI145&gt;0,FE145&gt;0),SS_2.1,"")</f>
        <v>0.2</v>
      </c>
      <c r="Y145" s="5">
        <f>IF(OR(EO145=$EO$1,ER145=$ER$1,ER145=$ER$6,ER145=$ER$7,ER145=$ER$8,FJ145&gt;0),SS_2.2,"")</f>
        <v>0.3</v>
      </c>
      <c r="Z145" s="38">
        <f>IF(OR(FJ145&gt;0,FO145&gt;0),SS_2.3,"")</f>
        <v>0.5</v>
      </c>
      <c r="AA145" s="5" t="str">
        <f>IF(OR(FN145&gt;0,FJ145=$FJ$2,FJ145=$FJ$3),SS_3.1,"")</f>
        <v/>
      </c>
      <c r="AB145" s="6" t="str">
        <f>IF(OR(FK145&gt;0),SS_3.2,"")</f>
        <v/>
      </c>
      <c r="AC145" s="38">
        <f>IF(OR(ES145&gt;0,ER145=$ER$1,ER145=$ER$4,ER145=$ER$8,FL145&gt;0),SS_3.3,"")</f>
        <v>0.4</v>
      </c>
      <c r="AD145" s="6" t="str">
        <f>IF(AND(FK145&gt;0,FJ145=$FJ$2,FJ145=$FJ$3),SS_4.1,"")</f>
        <v/>
      </c>
      <c r="AE145" s="6" t="str">
        <f>IF(OR(FJ145=$FJ$2,FJ145=$FJ$3,EZ145&gt;0,FN145&gt;0),SS_4.2,"")</f>
        <v/>
      </c>
      <c r="AF145" s="6">
        <f>IF(OR(EU145&gt;0,EW145=$EW$2,EW145=$EW$3,EW145=$EW$4,EY145&gt;0,EZ145&gt;0),SS_4.3,"")</f>
        <v>0.2</v>
      </c>
      <c r="AG145" s="6" t="str">
        <f>IF(OR(FJ145=$FJ$3,FQ145&gt;0,EZ145&gt;0),SS_4.4,"")</f>
        <v/>
      </c>
      <c r="AH145" s="6" t="str">
        <f>IF(OR(FE145&gt;0,FF145&gt;0,FG145&gt;0,FD145&gt;0,EZ145&gt;0,FI145&gt;0),SS_4.5,"")</f>
        <v/>
      </c>
      <c r="AI145" s="38" t="str">
        <f>IF(OR(EV145&gt;0,FZ145&gt;0,FH145&gt;0,FD145&gt;0,FI145&gt;0),SS_4.6,"")</f>
        <v/>
      </c>
      <c r="AJ145" s="5" t="str">
        <f>IF(OR(FK145=$FK$3,FZ145=$FZ$1),SS_5.1,"")</f>
        <v/>
      </c>
      <c r="AK145" s="6" t="str">
        <f>IF(OR(FZ145=$FZ$1,FZ145=$FZ$2,FZ145=$FZ$4,FZ145=$FZ$5,FZ145=$FZ$7),SS_5.2,"")</f>
        <v/>
      </c>
      <c r="AL145" s="6" t="str">
        <f>IF(OR(FZ145=$FZ$4,FY145&gt;0,ER145=$ER$8),SS_5.3,"")</f>
        <v/>
      </c>
      <c r="AM145" s="6" t="str">
        <f>IF(FP145&gt;0,SS_5.4,"")</f>
        <v/>
      </c>
      <c r="AN145" s="94" t="str">
        <f>IF(COUNTIF(X145:AM145,"&lt;1")=16,"5",IF(COUNTIF(X145:AI145,"&lt;1")=12,"4",IF(COUNTIF(X145:AC145,"&lt;1")=6,"3",IF(COUNTIF(X145:Z145,"&lt;1")=3,"2","1"))))</f>
        <v>2</v>
      </c>
      <c r="AO145" s="129">
        <f>IF(AN145="1",SUM(X145:Z145)+1,IF(AN145="2",SUM(AA145:AC145)+2,IF(AN145="3",SUM(AD145:AI145)+3,IF(AN145="4",SUM(AJ145:AM145)+4,5))))</f>
        <v>2.4</v>
      </c>
      <c r="AP145" s="5">
        <f>IF(OR(ES145&gt;0,ER145=$ER$1,EO145&gt;0,EP145&gt;0,EQ145&gt;0,EU145&gt;0,EV145&gt;0,FV145&gt;0,FD145&gt;0),CM2.1,"")</f>
        <v>0.25</v>
      </c>
      <c r="AQ145" s="6">
        <f>IF(OR(ES145&gt;0,ER145=$ER$1,ER145=$ER$5,ER145=$ER$3,ER145=$ER$8,ER145=$ER$9,FS145=$FS$3,FS145=$FS$4),CM2.2,"")</f>
        <v>0.25</v>
      </c>
      <c r="AR145" s="6">
        <f>IF(OR(ES145&gt;0,ER145&gt;0,FV145&gt;0),CM2.3,"")</f>
        <v>0.25</v>
      </c>
      <c r="AS145" s="38">
        <f>IF(OR(ES145&gt;0,ER145=$ER$1,ER145=$ER$3,ER145=$ER$8,ER145=$ER$9,FT145&gt;0),CM2.4,"")</f>
        <v>0.25</v>
      </c>
      <c r="AT145" s="6" t="str">
        <f>IF(OR(FS145&gt;0),CM3.1,"")</f>
        <v/>
      </c>
      <c r="AU145" s="6" t="str">
        <f>IF(ER145=$ER$9,CM3.2,"")</f>
        <v/>
      </c>
      <c r="AV145" s="6" t="str">
        <f>IF(OR(FS145=$FS$3,FS145=$FS$4),CM3.3,"")</f>
        <v/>
      </c>
      <c r="AW145" s="6" t="str">
        <f>IF(OR(FQ145=$FQ$1,FQ145=$FQ$4,FR145=$FR$1,FR145=$FR$4),CM3.4,"")</f>
        <v/>
      </c>
      <c r="AX145" s="38" t="str">
        <f>IF(OR(FZ145=$FZ$1,FZ145=$FZ$2,FT145=$FT$3,FT145=$FT$2),CM3.5,"")</f>
        <v/>
      </c>
      <c r="AY145" s="6" t="str">
        <f>IF(OR(FS145&gt;0),CM4.1,"")</f>
        <v/>
      </c>
      <c r="AZ145" s="6" t="str">
        <f>IF(OR(FV145=$FV$2),CM4.2,"")</f>
        <v/>
      </c>
      <c r="BA145" s="38" t="str">
        <f>IF(OR(FZ145&gt;0,FT145=$FT$3),CM4.3,"")</f>
        <v/>
      </c>
      <c r="BB145" s="6" t="str">
        <f>IF(OR(FT145=$FT$3,FV145=$FV$3),CM5.1,"")</f>
        <v/>
      </c>
      <c r="BC145" s="6" t="str">
        <f>IF(OR(AND(FX145&gt;0,FQ145=$FQ$4), AND(FX145&gt;0,FQ145=$FQ$1)),CM5.2,"")</f>
        <v/>
      </c>
      <c r="BD145" s="6" t="str">
        <f>IF(OR(FZ145&gt;0),CM5.3,"")</f>
        <v/>
      </c>
      <c r="BE145" s="38" t="str">
        <f>IF(FU145=$FU$2,CM5.4,"")</f>
        <v/>
      </c>
      <c r="BF145" s="94" t="str">
        <f>IF(COUNTIF(AP145:BE145,"&lt;1")=16,"5",IF(COUNTIF(AP145:BA145,"&lt;1")=12,"4",IF(COUNTIF(AP145:AX145,"&lt;1")=9,"3",IF(COUNTIF(AP145:AS145,"&lt;1")=4,"2","1"))))</f>
        <v>2</v>
      </c>
      <c r="BG145" s="129">
        <f>IF(BF145="1",SUM(AP145:AS145)+1,IF(BF145="2",SUM(AT145:AX145)+2,IF(BF145="3",SUM(AY145:BA145)+3,IF(BF145="4",SUM(BB145:BE145)+4,5))))</f>
        <v>2</v>
      </c>
      <c r="BH145" s="5">
        <f>IF(OR(ER145=$ER$1,ER145=$ER$6,ER145=$ER$7,ER145=$ER$9,ES145&gt;0,EX145&gt;0,FD145&gt;0,FZ145&gt;0,EW145&gt;0,EY145&gt;0,EZ145&gt;0,EV145&gt;0,EU145&gt;0,FE145&gt;0,FF145&gt;0,FG145&gt;0,FI145&gt;0),SRM2.1,"")</f>
        <v>0.4</v>
      </c>
      <c r="BI145" s="5">
        <f>IF(OR(FD145&gt;0,FZ145&gt;0,ER145=$ER$7,EW145&gt;0,EX145&gt;0,EY145&gt;0,EZ145&gt;0,FE145&gt;0,FF145&gt;0,FG145&gt;0,FI145&gt;0),SRM2.2,"")</f>
        <v>0.4</v>
      </c>
      <c r="BJ145" s="6" t="str">
        <f>IF(OR(FX145&gt;0,FZ145&gt;0),SRM2.3,"")</f>
        <v/>
      </c>
      <c r="BK145" s="6" t="str">
        <f>IF(OR(FF145&gt;0,FD145&gt;0,FE145&gt;0,FZ145&gt;0,FG145&gt;0,FI145&gt;0),SRM2.4,"")</f>
        <v/>
      </c>
      <c r="BL145" s="39" t="str">
        <f>IF(OR(FD145&gt;0,FZ145&gt;0,ER145=$ER$7,FE145&gt;0,FF145&gt;0,FG145&gt;0,FI145&gt;0,FP145&gt;0),SRM3.1,"")</f>
        <v/>
      </c>
      <c r="BM145" s="6">
        <f>IF(OR(FD145&gt;0,FZ145&gt;0,ER145=$ER$7,EW145=$EW$2,EW145=$EW$3,EW145=$EW$4,EX145&gt;0,EY145&gt;0,EZ145&gt;0,FE145&gt;0,FF145&gt;0,FG145&gt;0,FI145&gt;0),SRM3.2,"")</f>
        <v>0.5</v>
      </c>
      <c r="BN145" s="6" t="str">
        <f>IF(OR(FP145&gt;0,FZ145&gt;0),SRM3.3,"")</f>
        <v/>
      </c>
      <c r="BO145" s="40" t="str">
        <f>IF(OR(FZ145&gt;1),SRM4.1,"")</f>
        <v/>
      </c>
      <c r="BP145" s="6" t="str">
        <f>IF(OR(ER145=$ER$8,ER145=$ER$9,EV145&gt;0,FQ145&gt;0,FR145&gt;0),SRM4.2,"")</f>
        <v/>
      </c>
      <c r="BQ145" s="6" t="str">
        <f>IF(OR(FW145&gt;0),SRM4.3,"")</f>
        <v/>
      </c>
      <c r="BR145" s="40" t="str">
        <f>IF(OR(GD145&gt;0,GE145&gt;0),SRM5.1,"")</f>
        <v/>
      </c>
      <c r="BS145" s="6" t="str">
        <f>IF(OR(ER145=$ER$8,ER145=$ER$9,FZ145&gt;0),SRM5.2,"")</f>
        <v/>
      </c>
      <c r="BT145" s="6" t="str">
        <f>IF(OR(ER145=$ER$8,ER145=$ER$9,FY145&gt;0,FZ145&gt;0),SRM5.3,"")</f>
        <v/>
      </c>
      <c r="BU145" s="94" t="str">
        <f>IF(COUNTIF(BH145:BT145,"&lt;1")=13,"5",IF(COUNTIF(BH145:BQ145,"&lt;1")=10,"4",IF(COUNTIF(BH145:BN145,"&lt;1")=7,"3",IF(COUNTIF(BH145:BK145,"&lt;1")=4,"2","1"))))</f>
        <v>1</v>
      </c>
      <c r="BV145" s="129">
        <f>IF(BU145="1",SUM(BH145:BK145)+1,IF(BU145="2",SUM(BL145:BN145)+2,IF(BU145="3",SUM(BO145:BQ145)+3,IF(BU145="4",SUM(BR145:BT145)+4,5))))</f>
        <v>1.8</v>
      </c>
      <c r="BW145" s="41">
        <f>IF(OR(EY145=$EY$1,EY145=$EY$4,EY145=$EY$5,EY145=$EY$6,EY145=$EY$7,EZ145&gt;0,FF145=$FF$1,FF145=$FF$2,FF145=$FF$5,FF145=$FF$6,FG145=$FG$1,FG145=$FG$2,FG145=$FG$5,FG145=$FG$6),LHR2.1,"")</f>
        <v>0.4</v>
      </c>
      <c r="BX145" s="6" t="str">
        <f>IF(OR(FB145=$FB$1,FB145=$FB$2,FB145=$FB$5,FB145=$FB$6,EZ145&gt;0),LHR2.2,"")</f>
        <v/>
      </c>
      <c r="BY145" s="6">
        <f>IF(OR(EY145=$EY$1,EY145=$EY$4,EY145=$EY$5,EY145=$EY$6,EY145=$EY$7,EZ145&gt;0,FF145=$FF$1,FF145=$FF$2,FF145=$FF$5,FF145=$FF$6,FG145=$FG$1,FG145=$FG$2,FG145=$FG$5,FG145=$FG$6),LHR2.3,"")</f>
        <v>0.25</v>
      </c>
      <c r="BZ145" s="6">
        <f>IF(OR(EY145=$EY$1,EY145=$EY$4,EY145=$EY$5,EY145=$EY$6,EY145=$EY$7,EZ145&gt;0,FF145=$FF$1,FF145=$FF$2,FF145=$FF$5,FF145=$FF$6,FG145=$FG$1,FG145=$FG$2,FG145=$FG$5,FG145=$FG$6),LHR2.4,"")</f>
        <v>0.25</v>
      </c>
      <c r="CA145" s="40">
        <f>IF(OR(EY145=$EY$1,EY145=$EY$5,EY145=$EY$6,EY145=$EY$7,EZ145&gt;0,FF145=$FF$1,FF145=$FF$2,FF145=$FF$5,FF145=$FF$6,FG145=$FG$1,FG145=$FG$2,FG145=$FG$5,FG145=$FG$6),LHR3.1,"")</f>
        <v>0.25</v>
      </c>
      <c r="CB145" s="6" t="str">
        <f>IF(OR(FB145=$FB$1,FB145=$FB$5,EZ145&gt;0),LHR3.2,"")</f>
        <v/>
      </c>
      <c r="CC145" s="6" t="str">
        <f>IF(OR(FB145=$FB$1,FB145=$FB$2,FB145=$FB$5,FB145=$FB$6,EZ145&gt;0),LHR3.3,"")</f>
        <v/>
      </c>
      <c r="CD145" s="6" t="str">
        <f>IF(OR(EZ145&gt;0,GA145=$GA$1,FF145=$FF$5,FF145=$FF$6,FF145=$FF$1,FF145=$FF$2,GA145=$GA$2,GA145=$GA$3,GA145=$GA$4),LHR3.4,"")</f>
        <v/>
      </c>
      <c r="CE145" s="6" t="str">
        <f>IF(OR(EZ145&gt;0,GB145=$GB$1,FG145=$FG$5,FG145=$FG$6,FG145=$FG$1,FG145=$FG$2,GB145=$GB$2,GB145=$GB$3,GB145=$GB$4),LHR3.5,"")</f>
        <v/>
      </c>
      <c r="CF145" s="6">
        <f>IF(OR(EY145=$EY$1,EY145=$EY$4,EY145=$EY$5,EY145=$EY$6,EY145=$EY$7,EZ145&gt;0),LHR3.6,"")</f>
        <v>0.05</v>
      </c>
      <c r="CG145" s="6" t="str">
        <f>IF(OR(EZ145&gt;0,FC145=$FC$1,FC145=$FC$2,FC145=$FC$3,FC145=$FC$4),LHR3.7,"")</f>
        <v/>
      </c>
      <c r="CH145" s="6" t="str">
        <f>IF(OR(GD145=$GD$1,GD145=$GD$3,EZ145&gt;0),LHR3.8,"")</f>
        <v/>
      </c>
      <c r="CI145" s="6" t="str">
        <f>IF(OR(EZ145&gt;0,FF145=$FF$2,FF145=$FF$6,FE145=$FE$2,FE145=$FE$6,FI145=$FI$2,FI145=$FI$6,FG145=$FG$2,FG145=$FG$6),LHR3.9,"")</f>
        <v/>
      </c>
      <c r="CJ145" s="6" t="str">
        <f>IF(OR(EZ145&gt;0,FA145&gt;0),LHR3.10,"")</f>
        <v/>
      </c>
      <c r="CK145" s="40">
        <f>IF(OR(EY145=$EY$1,EY145=$EY$6,EY145=$EY$7,EZ145&gt;0,FF145=$FF$1,FF145=$FF$2,FF145=$FF$5,FF145=$FF$6,FG145=$FG$1,FG145=$FG$2,FG145=$FG$5,FG145=$FG$6),LHR4.1,"")</f>
        <v>0.15</v>
      </c>
      <c r="CL145" s="6" t="str">
        <f>IF(OR(FB145=$FB$1,FB145=$FB$5,EZ145&gt;0),LHR4.2,"")</f>
        <v/>
      </c>
      <c r="CM145" s="6" t="str">
        <f>IF(OR(EZ145&gt;0,GA145=$GA$2,GA145=$GA$4),LHR4.3,"")</f>
        <v/>
      </c>
      <c r="CN145" s="6" t="str">
        <f>IF(OR(EZ145&gt;0,GB145=$GB$2,GB145=$GB$4),LHR4.4,"")</f>
        <v/>
      </c>
      <c r="CO145" s="6" t="str">
        <f>IF(OR(EZ145&gt;0,FC145=$FC$1,FC145=$FC$3,FC145=$FC$4),LHR4.5,"")</f>
        <v/>
      </c>
      <c r="CP145" s="6" t="str">
        <f>IF(OR(GE145=$GE$1,GE145=$GE$2,GE145=$GE$4,GE145=$GE$5),LHR4.6,"")</f>
        <v/>
      </c>
      <c r="CQ145" s="6" t="str">
        <f>IF(OR(EZ145&gt;0,FF145=$FF$2,FF145=$FF$6,FE145=$FE$2,FE145=$FE$6,FI145=$FI$2,FI145=$FI$6,FG145=$FG$2,FG145=$FG$6),LHR4.7,"")</f>
        <v/>
      </c>
      <c r="CR145" s="6" t="str">
        <f>IF(OR(EZ145&gt;0,FG145=$FG$1,FG145=$FG$2,FG145=$FG$5,FG145=$FG$6),LHR4.8,"")</f>
        <v/>
      </c>
      <c r="CS145" s="6" t="str">
        <f>IF(OR(FE145=$FE$1,FE145=$FE$2,FE145=$FE$5,FE145=$FE$6),LHR4.9,"")</f>
        <v/>
      </c>
      <c r="CT145" s="6" t="str">
        <f>IF(OR(FM145=$FM$1,FM145=$FM$3,EZ145&gt;0),LHR4.10,"")</f>
        <v/>
      </c>
      <c r="CU145" s="6" t="str">
        <f>IF(OR(GF145=$GF$2,GF145=$GF$6),LHR4.11,"")</f>
        <v/>
      </c>
      <c r="CV145" s="6" t="str">
        <f>IF(OR(EO145=$EO$1,EO145=$EO$3),LHR4.12,"")</f>
        <v/>
      </c>
      <c r="CW145" s="40">
        <f>IF(OR(EY145=$EY$1,EY145=$EY$7,EZ145&gt;0,FF145=$FF$1,FF145=$FF$2,FF145=$FF$5,FF145=$FF$6,FG145=$FG$1,FG145=$FG$2,FG145=$FG$5,FG145=$FG$6),LHR5.1,"")</f>
        <v>0.25</v>
      </c>
      <c r="CX145" s="6" t="str">
        <f>IF(AND(FZ145&gt;0,OR(EY145=$EY$1,EY145=$EY$4,EY145=$EY$5,EY145=$EY$6,EY145=$EY$7)),LHR5.2,"")</f>
        <v/>
      </c>
      <c r="CY145" s="6" t="str">
        <f>IF(OR(EZ145&gt;0,FC145=$FC$1,FC145=$FC$4),LHR5.3,"")</f>
        <v/>
      </c>
      <c r="CZ145" s="6" t="str">
        <f>IF(OR(GE145=$GE$1,GE145=$GE$3,GE145=$GE$4,GE145=$GE$6),LHR5.4,"")</f>
        <v/>
      </c>
      <c r="DA145" s="6" t="str">
        <f>IF(OR(EZ145&gt;0,FF145=$FF$2,FF145=$FF$6,FE145=$FE$2,FE145=$FE$6,FI145=$FI$2,FI145=$FI$6,FG145=$FG$2,FG145=$FG$6),LHR5.5,"")</f>
        <v/>
      </c>
      <c r="DB145" s="6" t="str">
        <f>IF(OR(FG145=$FG$2,FG145=$FG$6),LHR5.6,"")</f>
        <v/>
      </c>
      <c r="DC145" s="6" t="str">
        <f>IF(OR(FI145=$FI$1,FI145=$FI$2,FI145=$FI$5,FI145=$FI$6,FY145&gt;0),LHR5.7,"")</f>
        <v/>
      </c>
      <c r="DD145" s="6" t="str">
        <f>IF(OR(GC145=$GC$1,GC145=$GC$2),LHR5.8,"")</f>
        <v/>
      </c>
      <c r="DE145" s="38">
        <f>IF(OR(GF145="",GF145=$GF$3,GF145=$GF$4,GF145=$GF$7,GF145=$GF$8),LHR5.9,"")</f>
        <v>0.05</v>
      </c>
      <c r="DF145" s="7" t="str">
        <f>IF(E145&lt;2009,"N/A",IF(COUNTIF(BW145:DE145,"&lt;1")=35,"5",IF(COUNTIF(BW145:CV145,"&lt;1")=26,"4",IF(COUNTIF(BW145:CJ145,"&lt;1")=14,"3",IF(COUNTIF(BW145:BZ145,"&lt;1")=4,"2","1")))))</f>
        <v>1</v>
      </c>
      <c r="DG145" s="129">
        <f>IF(DF145="N/A","N/A",IF(DF145="1",SUM(BW145:BZ145)+1,IF(DF145="2",SUM(CA145:CJ145)+2,IF(DF145="3",SUM(CK145:CV145)+3,IF(DF145="4",SUM(CW145:DE145)+4,5)))))</f>
        <v>1.9</v>
      </c>
      <c r="DH145" s="41">
        <f>IF(OR(EY145=$EY$1,EY145=$EY$8,EZ145&gt;0,FF145=$FF$1,FF145=$FF$2,FF145=$FF$7,FF145=$FF$8,FG145=$FG$1,FG145=$FG$2,FG145=$FG$7,FG145=$FG$8),ES2.1,"")</f>
        <v>0.4</v>
      </c>
      <c r="DI145" s="6" t="str">
        <f>IF(OR(FB145=$FB$1,FB145=$FB$2,FB145=$FB$7,FB145=$FB$8,EZ145&gt;0),ES2.2,"")</f>
        <v/>
      </c>
      <c r="DJ145" s="6">
        <f>IF(OR(EY145=$EY$1,EY145=$EY$8,EZ145&gt;0,FF145=$FF$1,FF145=$FF$2,FF145=$FF$7,FF145=$FF$8,FG145=$FG$1,FG145=$FG$2,FG145=$FG$7,FG145=$FG$8),ES2.3,"")</f>
        <v>0.25</v>
      </c>
      <c r="DK145" s="6">
        <f>IF(OR(EY145=$EY$1,EY145=$EY$8,EZ145&gt;0,FF145=$FF$1,FF145=$FF$2,FF145=$FF$7,FF145=$FF$8,FG145=$FG$1,FG145=$FG$2,FG145=$FG$7,FG145=$FG$8),ES2.4,"")</f>
        <v>0.25</v>
      </c>
      <c r="DL145" s="40" t="str">
        <f>IF(OR(FB145=$FB$1,FB145=$FB$7,EZ145&gt;0),ES3.1,"")</f>
        <v/>
      </c>
      <c r="DM145" s="6" t="str">
        <f>IF(OR(FB145=$FB$1,FB145=$FB$2,FB145=$FB$7,FB145=$FB$8,EZ145&gt;0),ES3.2,"")</f>
        <v/>
      </c>
      <c r="DN145" s="6" t="str">
        <f>IF(OR(EZ145&gt;0,FF145=$FF$1,FF145=$FF$2,FF145=$FF$7,FF145=$FF$8,GA145=$GA$1,GA145=$GA$2,GA145=$GA$5,GA145=$GA$6),ES3.3,"")</f>
        <v/>
      </c>
      <c r="DO145" s="6" t="str">
        <f>IF(OR(EZ145&gt;0,FG145=$FG$1,FG145=$FG$2,FG145=$FG$7,FG145=$FG$8,GB145=$GB$1,GB145=$GB$2,GB145=$GB$5,GB145=$GB$6),ES3.4,"")</f>
        <v/>
      </c>
      <c r="DP145" s="6">
        <f>IF(OR(EY145=$EY$1,EY145=$EY$8,EZ145&gt;0),ES3.5,"")</f>
        <v>0.25</v>
      </c>
      <c r="DQ145" s="6" t="str">
        <f>IF(OR(EZ145&gt;0,FC145=$FC$1,FC145=$FC$5),ES3.6,"")</f>
        <v/>
      </c>
      <c r="DR145" s="6" t="str">
        <f>IF(OR(GD145=$GD$1,GD145=$GD$4,EZ145&gt;0),ES3.7,"")</f>
        <v/>
      </c>
      <c r="DS145" s="6" t="str">
        <f>IF(OR(EZ145&gt;0,FF145=$FF$2,FF145=$FF$8,FE145=$FE$2,FE145=$FE$8,FI145=$FI$2,FI145=$FI$8,FG145=$FG$2,FG145=$FG$8),ES3.8,"")</f>
        <v/>
      </c>
      <c r="DT145" s="6" t="str">
        <f>IF(OR(EZ145&gt;0),ES3.9,"")</f>
        <v/>
      </c>
      <c r="DU145" s="40" t="str">
        <f>IF(OR(FB145=$FB$1,FB145=$FB$7,EZ145&gt;0),ES4.1,"")</f>
        <v/>
      </c>
      <c r="DV145" s="6" t="str">
        <f>IF(OR(EZ145&gt;0,GA145=$GA$2,GA145=$GA$6),ES4.2,"")</f>
        <v/>
      </c>
      <c r="DW145" s="6" t="str">
        <f>IF(OR(EZ145&gt;0,GB145=$GB$2,GB145=$GB$6),ES4.3,"")</f>
        <v/>
      </c>
      <c r="DX145" s="6" t="str">
        <f>IF(OR(GE145=$GE$1,GE145=$GE$2,GE145=$GE$7,GE145=$GE$8),ES4.4,"")</f>
        <v/>
      </c>
      <c r="DY145" s="6" t="str">
        <f>IF(OR(EZ145&gt;0,FF145=$FF$2,FF145=$FF$8,FE145=$FE$2,FE145=$FE$8,FI145=$FI$2,FI145=$FI$8,FG145=$FG$2,FG145=$FG$8),ES4.5,"")</f>
        <v/>
      </c>
      <c r="DZ145" s="6" t="str">
        <f>IF(OR(EZ145&gt;0,FG145=$FG$1,FG145=$FG$2,FG145=$FG$7,FG145=$FG$8),ES4.6,"")</f>
        <v/>
      </c>
      <c r="EA145" s="6" t="str">
        <f>IF(OR(FE145=$FE$1,FE145=$FE$2,FE145=$FE$7,FE145=$FE$8),ES4.7,"")</f>
        <v/>
      </c>
      <c r="EB145" s="6" t="str">
        <f>IF(OR(FM145=$FM$1,FM145=$FM$4,EZ145&gt;0),ES4.8,"")</f>
        <v/>
      </c>
      <c r="EC145" s="6" t="str">
        <f>IF(OR(GF145=$GF$2,GF145=$GF$8),ES4.9,"")</f>
        <v/>
      </c>
      <c r="ED145" s="6" t="str">
        <f>IF(OR(EO145=$EO$1,EO145=$EO$3),ES4.10,"")</f>
        <v/>
      </c>
      <c r="EE145" s="40" t="str">
        <f>IF(OR(AND(FZ145&gt;0,EY145=$EY$1), AND(FZ145&gt;0,EY145=$EY$8)),ES5.1,"")</f>
        <v/>
      </c>
      <c r="EF145" s="6" t="str">
        <f>IF(OR(GE145=$GE$1,GE145=$GE$3,GE145=$GE$7,GE145=$GE$9),ES5.2,"")</f>
        <v/>
      </c>
      <c r="EG145" s="6" t="str">
        <f>IF(OR(EZ145&gt;0,FF145=$FF$2,FF145=$FF$8,FE145=$FE$2,FE145=$FE$8,FI145=$FI$2,FI145=$FI$8,FG145=$FG$2,FG145=$FG$8),ES5.3,"")</f>
        <v/>
      </c>
      <c r="EH145" s="6" t="str">
        <f>IF(OR(FG145=$FG$2,FG145=$FG$8),ES5.4,"")</f>
        <v/>
      </c>
      <c r="EI145" s="6" t="str">
        <f>IF(OR(FI145=$FI$1,FI145=$FI$2,FI145=$FI$7,FI145=$FI$8,FY145&gt;0),ES5.5,"")</f>
        <v/>
      </c>
      <c r="EJ145" s="6" t="str">
        <f>IF(OR(GC145=$GC$1,GC145=$GC$3),ES5.6,"")</f>
        <v/>
      </c>
      <c r="EK145" s="38">
        <f>IF(OR(GF145="",GF145=$GF$3,GF145=$GF$4,GF145=$GF$5,GF145=$GF$6),ES5.7,"")</f>
        <v>0.1</v>
      </c>
      <c r="EL145" s="104" t="str">
        <f>IF(E145&lt;2010,"N/A",IF(COUNTIF(DH145:EK145,"&lt;1")=30,"5",IF(COUNTIF(DH145:ED145,"&lt;1")=23,"4",IF(COUNTIF(DH145:DT145,"&lt;1")=13,"3",IF(COUNTIF(DH145:DK145,"&lt;1")=4,"2","1")))))</f>
        <v>1</v>
      </c>
      <c r="EM145" s="129">
        <f>IF(EL145="N/A","N/A",IF(EL145="1",SUM(DH145:DK145)+1,IF(EL145="2",SUM(DL145:DT145)+2,IF(EL145="3",SUM(DU145:ED145)+3,IF(EL145="4",SUM(EE145:EK145)+4,5)))))</f>
        <v>1.9</v>
      </c>
      <c r="EN145" s="1"/>
      <c r="EO145" s="43"/>
      <c r="EP145" s="1"/>
      <c r="EQ145" s="1"/>
      <c r="ER145" s="43" t="s">
        <v>2</v>
      </c>
      <c r="ES145" s="1"/>
      <c r="ET145" s="1"/>
      <c r="EV145" s="44"/>
      <c r="EW145" s="42" t="s">
        <v>4</v>
      </c>
      <c r="EY145" s="42" t="s">
        <v>5</v>
      </c>
      <c r="FC145" s="44"/>
      <c r="FE145" s="1"/>
      <c r="FI145" s="44"/>
      <c r="FJ145" s="42" t="s">
        <v>9</v>
      </c>
      <c r="FK145" s="1"/>
      <c r="FL145" s="1"/>
      <c r="FM145" s="1"/>
      <c r="FN145" s="1"/>
      <c r="FO145" s="1"/>
      <c r="FT145" s="1"/>
      <c r="FU145" s="1"/>
      <c r="FX145" s="44"/>
      <c r="FY145" s="1"/>
      <c r="FZ145" s="44"/>
      <c r="GA145" s="43"/>
      <c r="GB145" s="1"/>
      <c r="GC145" s="44"/>
      <c r="GF145" s="45"/>
      <c r="GG145" s="74"/>
      <c r="GH145" s="42">
        <f>COUNTIF(EO145:GF145,"*")</f>
        <v>4</v>
      </c>
    </row>
    <row r="146" spans="1:190" s="42" customFormat="1" x14ac:dyDescent="0.25">
      <c r="A146" s="42" t="e">
        <f>VLOOKUP(C146,Sheet1!$A$1:$B$65,2,)</f>
        <v>#N/A</v>
      </c>
      <c r="B146" s="46" t="s">
        <v>434</v>
      </c>
      <c r="C146" s="47" t="s">
        <v>435</v>
      </c>
      <c r="D146" s="47"/>
      <c r="E146" s="61">
        <v>2013</v>
      </c>
      <c r="F146" s="5" t="str">
        <f>IF(OR(ER146=$ER$1,ER146=$ER$2,ER146=$ER$3,ER146=$ER$6,ER146=$ER$7,ES146&gt;0,EW146&gt;0,EY146&gt;0,EU146&gt;0,EZ146&gt;0,FD146&gt;0,FF146&gt;0,FG146&gt;0,FI146&gt;0,FE146&gt;0),SM_2.1,"")</f>
        <v/>
      </c>
      <c r="G146" s="5" t="str">
        <f>IF(OR(EO146=$EO$4,EQ146&gt;0,ER146=$ER$1, ER146=$ER$2,ER146=$ER$3,ER146=$ER$4,ES146&gt;0,EV146&gt;0,EZ146&gt;0,FD146&gt;0,FF146&gt;0,FG146&gt;0,FI146&gt;0,FE146&gt;0),SM_2.2,"")</f>
        <v/>
      </c>
      <c r="H146" s="6" t="str">
        <f>IF(OR(EO146&gt;0,EP146&gt;0,EQ146&gt;0,ER146=$ER$1,ER146=$ER$2,ER146=$ER$3,ER146=$ER$4,ER146=$ER$6,ER146=$ER$7,ES146&gt;0,ET146&gt;0,EV146&gt;0,EZ146&gt;0,FD146&gt;0,FF146&gt;0,FG146&gt;0,FI146&gt;0,FE146&gt;0),SM_2.3,"")</f>
        <v/>
      </c>
      <c r="I146" s="38" t="str">
        <f>IF(OR(ER146=$ER$1,ER146=$ER$2,ER146=$ER$3,ER146=$ER$6,ER146=$ER$7,ES146&gt;0,EW146=$EW$2,EW146=$EW$3,EW146=$EW$4,EY146&gt;0,EU146&gt;0,EZ146&gt;0,FD146&gt;0,FF146&gt;0,FG146&gt;0,FI146&gt;0,FE146&gt;0),SM_2.4,"")</f>
        <v/>
      </c>
      <c r="J146" s="6" t="str">
        <f>IF(OR(ER146=$ER$3,EW146=$EW$2,EW146=$EW$3,EW146=$EW$4,EY146&gt;0,EU146&gt;0,EZ146&gt;0,FD146&gt;0,FF146&gt;0,FG146&gt;0,FI146&gt;0,FE146&gt;0),SM_3.1,"")</f>
        <v/>
      </c>
      <c r="K146" s="6" t="str">
        <f>IF(OR(EZ146&gt;0,FD146&gt;0,FF146&gt;0,FG146&gt;0,FI146&gt;0,FE146&gt;0),SM_3.2,"")</f>
        <v/>
      </c>
      <c r="L146" s="38" t="str">
        <f>IF(OR(ER146=$ER$1,ER146=$ER$3,ER146=$ER$6,ER146=$ER$7,EV146&gt;0,EW146=$EW$2,EW146=$EW$3,EW146=$EW$4,EY146&gt;0,EU146&gt;0,EZ146&gt;0,FD146&gt;0,FF146&gt;0,FG146&gt;0,FI146&gt;0,FE146&gt;0),SM_3.3,"")</f>
        <v/>
      </c>
      <c r="M146" s="6" t="str">
        <f>IF(OR(ES146&gt;0,EU146&gt;1),SM_4.1,"")</f>
        <v/>
      </c>
      <c r="N146" s="6" t="str">
        <f>IF(OR(EZ146&gt;0,FD146=$FD$2,FF146=$FF$2,FF146=$FF$4,FF146=$FF$6,FF146=$FF$8,FG146&gt;0,FI146&gt;0,FE146&gt;0),SM_4.2,"")</f>
        <v/>
      </c>
      <c r="O146" s="6" t="str">
        <f>IF(OR(EZ146&gt;0,FD146=$FD$2,FE146=$FE$2,FE146=$FE$4,FE146=$FE$6,FE146=$FE$8,FF146=$FF$2,FF146=$FF$4,FF146=$FF$6,FF146=$FF$8,FG146=$FG$2,FG146=$FG$4,FG146=$FG$6,FG146=$FG$8,FI146=$FI$2,FI146=$FI$4,FI146=$FI$6,FI146=$FI$8),SM_4.3,"")</f>
        <v/>
      </c>
      <c r="P146" s="6" t="str">
        <f>IF(OR(FD146&gt;0,FI146&gt;0),SM_4.4,"")</f>
        <v/>
      </c>
      <c r="Q146" s="38" t="str">
        <f>IF(OR(FQ146=$FQ$2,FQ146=$FQ$1),SM_4.5,"")</f>
        <v/>
      </c>
      <c r="R146" s="6" t="str">
        <f>IF(OR(ET146&gt;0),SM_5.1,"")</f>
        <v/>
      </c>
      <c r="S146" s="6" t="str">
        <f>IF(OR(FB146&gt;0),SM_5.2,"")</f>
        <v/>
      </c>
      <c r="T146" s="6" t="str">
        <f>IF(OR(FR146=$FR$1,FR146=$FR$2),SM_5.3,"")</f>
        <v/>
      </c>
      <c r="U146" s="38" t="str">
        <f>IF(OR(FY146&gt;0),SM_5.4,"")</f>
        <v/>
      </c>
      <c r="V146" s="94" t="str">
        <f>IF(COUNTIF(F146:U146,"&lt;1")=16,"5",IF(COUNTIF(F146:Q146,"&lt;1")=12,"4",IF(COUNTIF(F146:L146,"&lt;1")=7,"3",IF(COUNTIF(F146:I146,"&lt;1")=4,"2","1"))))</f>
        <v>1</v>
      </c>
      <c r="W146" s="129">
        <f>IF(V146="1",SUM(F146:I146)+1,IF(V146="2",SUM(J146:L146)+2,IF(V146="3",SUM(M146:Q146)+3,IF(V146="4",SUM(R146:U146)+4,5))))</f>
        <v>1</v>
      </c>
      <c r="X146" s="5" t="str">
        <f>IF(OR(EO146&gt;0,EP146&gt;0,EQ146&gt;0,ER146=$ER$1,ER146=$ER$2,ER146=$ER$3,ER146=$ER$4,ER146=$ER$6,ER146=$ER$7,ER146=$ER$8,ES146&gt;0,ET146&gt;0,EV146&gt;0,EZ146&gt;0,FD146&gt;0,FF146&gt;0,FG146&gt;0,FI146&gt;0,FE146&gt;0),SS_2.1,"")</f>
        <v/>
      </c>
      <c r="Y146" s="5" t="str">
        <f>IF(OR(EO146=$EO$1,ER146=$ER$1,ER146=$ER$6,ER146=$ER$7,ER146=$ER$8,FJ146&gt;0),SS_2.2,"")</f>
        <v/>
      </c>
      <c r="Z146" s="38" t="str">
        <f>IF(OR(FJ146&gt;0,FO146&gt;0),SS_2.3,"")</f>
        <v/>
      </c>
      <c r="AA146" s="5" t="str">
        <f>IF(OR(FN146&gt;0,FJ146=$FJ$2,FJ146=$FJ$3),SS_3.1,"")</f>
        <v/>
      </c>
      <c r="AB146" s="6" t="str">
        <f>IF(OR(FK146&gt;0),SS_3.2,"")</f>
        <v/>
      </c>
      <c r="AC146" s="38" t="str">
        <f>IF(OR(ES146&gt;0,ER146=$ER$1,ER146=$ER$4,ER146=$ER$8,FL146&gt;0),SS_3.3,"")</f>
        <v/>
      </c>
      <c r="AD146" s="6" t="str">
        <f>IF(AND(FK146&gt;0,FJ146=$FJ$2,FJ146=$FJ$3),SS_4.1,"")</f>
        <v/>
      </c>
      <c r="AE146" s="6" t="str">
        <f>IF(OR(FJ146=$FJ$2,FJ146=$FJ$3,EZ146&gt;0,FN146&gt;0),SS_4.2,"")</f>
        <v/>
      </c>
      <c r="AF146" s="6" t="str">
        <f>IF(OR(EU146&gt;0,EW146=$EW$2,EW146=$EW$3,EW146=$EW$4,EY146&gt;0,EZ146&gt;0),SS_4.3,"")</f>
        <v/>
      </c>
      <c r="AG146" s="6" t="str">
        <f>IF(OR(FJ146=$FJ$3,FQ146&gt;0,EZ146&gt;0),SS_4.4,"")</f>
        <v/>
      </c>
      <c r="AH146" s="6" t="str">
        <f>IF(OR(FE146&gt;0,FF146&gt;0,FG146&gt;0,FD146&gt;0,EZ146&gt;0,FI146&gt;0),SS_4.5,"")</f>
        <v/>
      </c>
      <c r="AI146" s="38" t="str">
        <f>IF(OR(EV146&gt;0,FZ146&gt;0,FH146&gt;0,FD146&gt;0,FI146&gt;0),SS_4.6,"")</f>
        <v/>
      </c>
      <c r="AJ146" s="5" t="str">
        <f>IF(OR(FK146=$FK$3,FZ146=$FZ$1),SS_5.1,"")</f>
        <v/>
      </c>
      <c r="AK146" s="6" t="str">
        <f>IF(OR(FZ146=$FZ$1,FZ146=$FZ$2,FZ146=$FZ$4,FZ146=$FZ$5,FZ146=$FZ$7),SS_5.2,"")</f>
        <v/>
      </c>
      <c r="AL146" s="6" t="str">
        <f>IF(OR(FZ146=$FZ$4,FY146&gt;0,ER146=$ER$8),SS_5.3,"")</f>
        <v/>
      </c>
      <c r="AM146" s="6" t="str">
        <f>IF(FP146&gt;0,SS_5.4,"")</f>
        <v/>
      </c>
      <c r="AN146" s="94" t="str">
        <f>IF(COUNTIF(X146:AM146,"&lt;1")=16,"5",IF(COUNTIF(X146:AI146,"&lt;1")=12,"4",IF(COUNTIF(X146:AC146,"&lt;1")=6,"3",IF(COUNTIF(X146:Z146,"&lt;1")=3,"2","1"))))</f>
        <v>1</v>
      </c>
      <c r="AO146" s="129">
        <f>IF(AN146="1",SUM(X146:Z146)+1,IF(AN146="2",SUM(AA146:AC146)+2,IF(AN146="3",SUM(AD146:AI146)+3,IF(AN146="4",SUM(AJ146:AM146)+4,5))))</f>
        <v>1</v>
      </c>
      <c r="AP146" s="5" t="str">
        <f>IF(OR(ES146&gt;0,ER146=$ER$1,EO146&gt;0,EP146&gt;0,EQ146&gt;0,EU146&gt;0,EV146&gt;0,FV146&gt;0,FD146&gt;0),CM2.1,"")</f>
        <v/>
      </c>
      <c r="AQ146" s="6" t="str">
        <f>IF(OR(ES146&gt;0,ER146=$ER$1,ER146=$ER$5,ER146=$ER$3,ER146=$ER$8,ER146=$ER$9,FS146=$FS$3,FS146=$FS$4),CM2.2,"")</f>
        <v/>
      </c>
      <c r="AR146" s="6" t="str">
        <f>IF(OR(ES146&gt;0,ER146&gt;0,FV146&gt;0),CM2.3,"")</f>
        <v/>
      </c>
      <c r="AS146" s="38" t="str">
        <f>IF(OR(ES146&gt;0,ER146=$ER$1,ER146=$ER$3,ER146=$ER$8,ER146=$ER$9,FT146&gt;0),CM2.4,"")</f>
        <v/>
      </c>
      <c r="AT146" s="6" t="str">
        <f>IF(OR(FS146&gt;0),CM3.1,"")</f>
        <v/>
      </c>
      <c r="AU146" s="6" t="str">
        <f>IF(ER146=$ER$9,CM3.2,"")</f>
        <v/>
      </c>
      <c r="AV146" s="6" t="str">
        <f>IF(OR(FS146=$FS$3,FS146=$FS$4),CM3.3,"")</f>
        <v/>
      </c>
      <c r="AW146" s="6" t="str">
        <f>IF(OR(FQ146=$FQ$1,FQ146=$FQ$4,FR146=$FR$1,FR146=$FR$4),CM3.4,"")</f>
        <v/>
      </c>
      <c r="AX146" s="38" t="str">
        <f>IF(OR(FZ146=$FZ$1,FZ146=$FZ$2,FT146=$FT$3,FT146=$FT$2),CM3.5,"")</f>
        <v/>
      </c>
      <c r="AY146" s="6" t="str">
        <f>IF(OR(FS146&gt;0),CM4.1,"")</f>
        <v/>
      </c>
      <c r="AZ146" s="6" t="str">
        <f>IF(OR(FV146=$FV$2),CM4.2,"")</f>
        <v/>
      </c>
      <c r="BA146" s="38" t="str">
        <f>IF(OR(FZ146&gt;0,FT146=$FT$3),CM4.3,"")</f>
        <v/>
      </c>
      <c r="BB146" s="6" t="str">
        <f>IF(OR(FT146=$FT$3,FV146=$FV$3),CM5.1,"")</f>
        <v/>
      </c>
      <c r="BC146" s="6" t="str">
        <f>IF(OR(AND(FX146&gt;0,FQ146=$FQ$4), AND(FX146&gt;0,FQ146=$FQ$1)),CM5.2,"")</f>
        <v/>
      </c>
      <c r="BD146" s="6" t="str">
        <f>IF(OR(FZ146&gt;0),CM5.3,"")</f>
        <v/>
      </c>
      <c r="BE146" s="38" t="str">
        <f>IF(FU146=$FU$2,CM5.4,"")</f>
        <v/>
      </c>
      <c r="BF146" s="94" t="str">
        <f>IF(COUNTIF(AP146:BE146,"&lt;1")=16,"5",IF(COUNTIF(AP146:BA146,"&lt;1")=12,"4",IF(COUNTIF(AP146:AX146,"&lt;1")=9,"3",IF(COUNTIF(AP146:AS146,"&lt;1")=4,"2","1"))))</f>
        <v>1</v>
      </c>
      <c r="BG146" s="129">
        <f>IF(BF146="1",SUM(AP146:AS146)+1,IF(BF146="2",SUM(AT146:AX146)+2,IF(BF146="3",SUM(AY146:BA146)+3,IF(BF146="4",SUM(BB146:BE146)+4,5))))</f>
        <v>1</v>
      </c>
      <c r="BH146" s="5" t="str">
        <f>IF(OR(ER146=$ER$1,ER146=$ER$6,ER146=$ER$7,ER146=$ER$9,ES146&gt;0,EX146&gt;0,FD146&gt;0,FZ146&gt;0,EW146&gt;0,EY146&gt;0,EZ146&gt;0,EV146&gt;0,EU146&gt;0,FE146&gt;0,FF146&gt;0,FG146&gt;0,FI146&gt;0),SRM2.1,"")</f>
        <v/>
      </c>
      <c r="BI146" s="5" t="str">
        <f>IF(OR(FD146&gt;0,FZ146&gt;0,ER146=$ER$7,EW146&gt;0,EX146&gt;0,EY146&gt;0,EZ146&gt;0,FE146&gt;0,FF146&gt;0,FG146&gt;0,FI146&gt;0),SRM2.2,"")</f>
        <v/>
      </c>
      <c r="BJ146" s="6" t="str">
        <f>IF(OR(FX146&gt;0,FZ146&gt;0),SRM2.3,"")</f>
        <v/>
      </c>
      <c r="BK146" s="6" t="str">
        <f>IF(OR(FF146&gt;0,FD146&gt;0,FE146&gt;0,FZ146&gt;0,FG146&gt;0,FI146&gt;0),SRM2.4,"")</f>
        <v/>
      </c>
      <c r="BL146" s="39" t="str">
        <f>IF(OR(FD146&gt;0,FZ146&gt;0,ER146=$ER$7,FE146&gt;0,FF146&gt;0,FG146&gt;0,FI146&gt;0,FP146&gt;0),SRM3.1,"")</f>
        <v/>
      </c>
      <c r="BM146" s="6" t="str">
        <f>IF(OR(FD146&gt;0,FZ146&gt;0,ER146=$ER$7,EW146=$EW$2,EW146=$EW$3,EW146=$EW$4,EX146&gt;0,EY146&gt;0,EZ146&gt;0,FE146&gt;0,FF146&gt;0,FG146&gt;0,FI146&gt;0),SRM3.2,"")</f>
        <v/>
      </c>
      <c r="BN146" s="6" t="str">
        <f>IF(OR(FP146&gt;0,FZ146&gt;0),SRM3.3,"")</f>
        <v/>
      </c>
      <c r="BO146" s="40" t="str">
        <f>IF(OR(FZ146&gt;1),SRM4.1,"")</f>
        <v/>
      </c>
      <c r="BP146" s="6" t="str">
        <f>IF(OR(ER146=$ER$8,ER146=$ER$9,EV146&gt;0,FQ146&gt;0,FR146&gt;0),SRM4.2,"")</f>
        <v/>
      </c>
      <c r="BQ146" s="6" t="str">
        <f>IF(OR(FW146&gt;0),SRM4.3,"")</f>
        <v/>
      </c>
      <c r="BR146" s="40" t="str">
        <f>IF(OR(GD146&gt;0,GE146&gt;0),SRM5.1,"")</f>
        <v/>
      </c>
      <c r="BS146" s="6" t="str">
        <f>IF(OR(ER146=$ER$8,ER146=$ER$9,FZ146&gt;0),SRM5.2,"")</f>
        <v/>
      </c>
      <c r="BT146" s="6" t="str">
        <f>IF(OR(ER146=$ER$8,ER146=$ER$9,FY146&gt;0,FZ146&gt;0),SRM5.3,"")</f>
        <v/>
      </c>
      <c r="BU146" s="94" t="str">
        <f>IF(COUNTIF(BH146:BT146,"&lt;1")=13,"5",IF(COUNTIF(BH146:BQ146,"&lt;1")=10,"4",IF(COUNTIF(BH146:BN146,"&lt;1")=7,"3",IF(COUNTIF(BH146:BK146,"&lt;1")=4,"2","1"))))</f>
        <v>1</v>
      </c>
      <c r="BV146" s="129">
        <f>IF(BU146="1",SUM(BH146:BK146)+1,IF(BU146="2",SUM(BL146:BN146)+2,IF(BU146="3",SUM(BO146:BQ146)+3,IF(BU146="4",SUM(BR146:BT146)+4,5))))</f>
        <v>1</v>
      </c>
      <c r="BW146" s="41" t="str">
        <f>IF(OR(EY146=$EY$1,EY146=$EY$4,EY146=$EY$5,EY146=$EY$6,EY146=$EY$7,EZ146&gt;0,FF146=$FF$1,FF146=$FF$2,FF146=$FF$5,FF146=$FF$6,FG146=$FG$1,FG146=$FG$2,FG146=$FG$5,FG146=$FG$6),LHR2.1,"")</f>
        <v/>
      </c>
      <c r="BX146" s="6" t="str">
        <f>IF(OR(FB146=$FB$1,FB146=$FB$2,FB146=$FB$5,FB146=$FB$6,EZ146&gt;0),LHR2.2,"")</f>
        <v/>
      </c>
      <c r="BY146" s="6" t="str">
        <f>IF(OR(EY146=$EY$1,EY146=$EY$4,EY146=$EY$5,EY146=$EY$6,EY146=$EY$7,EZ146&gt;0,FF146=$FF$1,FF146=$FF$2,FF146=$FF$5,FF146=$FF$6,FG146=$FG$1,FG146=$FG$2,FG146=$FG$5,FG146=$FG$6),LHR2.3,"")</f>
        <v/>
      </c>
      <c r="BZ146" s="6" t="str">
        <f>IF(OR(EY146=$EY$1,EY146=$EY$4,EY146=$EY$5,EY146=$EY$6,EY146=$EY$7,EZ146&gt;0,FF146=$FF$1,FF146=$FF$2,FF146=$FF$5,FF146=$FF$6,FG146=$FG$1,FG146=$FG$2,FG146=$FG$5,FG146=$FG$6),LHR2.4,"")</f>
        <v/>
      </c>
      <c r="CA146" s="40" t="str">
        <f>IF(OR(EY146=$EY$1,EY146=$EY$5,EY146=$EY$6,EY146=$EY$7,EZ146&gt;0,FF146=$FF$1,FF146=$FF$2,FF146=$FF$5,FF146=$FF$6,FG146=$FG$1,FG146=$FG$2,FG146=$FG$5,FG146=$FG$6),LHR3.1,"")</f>
        <v/>
      </c>
      <c r="CB146" s="6" t="str">
        <f>IF(OR(FB146=$FB$1,FB146=$FB$5,EZ146&gt;0),LHR3.2,"")</f>
        <v/>
      </c>
      <c r="CC146" s="6" t="str">
        <f>IF(OR(FB146=$FB$1,FB146=$FB$2,FB146=$FB$5,FB146=$FB$6,EZ146&gt;0),LHR3.3,"")</f>
        <v/>
      </c>
      <c r="CD146" s="6" t="str">
        <f>IF(OR(EZ146&gt;0,GA146=$GA$1,FF146=$FF$5,FF146=$FF$6,FF146=$FF$1,FF146=$FF$2,GA146=$GA$2,GA146=$GA$3,GA146=$GA$4),LHR3.4,"")</f>
        <v/>
      </c>
      <c r="CE146" s="6" t="str">
        <f>IF(OR(EZ146&gt;0,GB146=$GB$1,FG146=$FG$5,FG146=$FG$6,FG146=$FG$1,FG146=$FG$2,GB146=$GB$2,GB146=$GB$3,GB146=$GB$4),LHR3.5,"")</f>
        <v/>
      </c>
      <c r="CF146" s="6" t="str">
        <f>IF(OR(EY146=$EY$1,EY146=$EY$4,EY146=$EY$5,EY146=$EY$6,EY146=$EY$7,EZ146&gt;0),LHR3.6,"")</f>
        <v/>
      </c>
      <c r="CG146" s="6" t="str">
        <f>IF(OR(EZ146&gt;0,FC146=$FC$1,FC146=$FC$2,FC146=$FC$3,FC146=$FC$4),LHR3.7,"")</f>
        <v/>
      </c>
      <c r="CH146" s="6" t="str">
        <f>IF(OR(GD146=$GD$1,GD146=$GD$3,EZ146&gt;0),LHR3.8,"")</f>
        <v/>
      </c>
      <c r="CI146" s="6" t="str">
        <f>IF(OR(EZ146&gt;0,FF146=$FF$2,FF146=$FF$6,FE146=$FE$2,FE146=$FE$6,FI146=$FI$2,FI146=$FI$6,FG146=$FG$2,FG146=$FG$6),LHR3.9,"")</f>
        <v/>
      </c>
      <c r="CJ146" s="6" t="str">
        <f>IF(OR(EZ146&gt;0,FA146&gt;0),LHR3.10,"")</f>
        <v/>
      </c>
      <c r="CK146" s="40" t="str">
        <f>IF(OR(EY146=$EY$1,EY146=$EY$6,EY146=$EY$7,EZ146&gt;0,FF146=$FF$1,FF146=$FF$2,FF146=$FF$5,FF146=$FF$6,FG146=$FG$1,FG146=$FG$2,FG146=$FG$5,FG146=$FG$6),LHR4.1,"")</f>
        <v/>
      </c>
      <c r="CL146" s="6" t="str">
        <f>IF(OR(FB146=$FB$1,FB146=$FB$5,EZ146&gt;0),LHR4.2,"")</f>
        <v/>
      </c>
      <c r="CM146" s="6" t="str">
        <f>IF(OR(EZ146&gt;0,GA146=$GA$2,GA146=$GA$4),LHR4.3,"")</f>
        <v/>
      </c>
      <c r="CN146" s="6" t="str">
        <f>IF(OR(EZ146&gt;0,GB146=$GB$2,GB146=$GB$4),LHR4.4,"")</f>
        <v/>
      </c>
      <c r="CO146" s="6" t="str">
        <f>IF(OR(EZ146&gt;0,FC146=$FC$1,FC146=$FC$3,FC146=$FC$4),LHR4.5,"")</f>
        <v/>
      </c>
      <c r="CP146" s="6" t="str">
        <f>IF(OR(GE146=$GE$1,GE146=$GE$2,GE146=$GE$4,GE146=$GE$5),LHR4.6,"")</f>
        <v/>
      </c>
      <c r="CQ146" s="6" t="str">
        <f>IF(OR(EZ146&gt;0,FF146=$FF$2,FF146=$FF$6,FE146=$FE$2,FE146=$FE$6,FI146=$FI$2,FI146=$FI$6,FG146=$FG$2,FG146=$FG$6),LHR4.7,"")</f>
        <v/>
      </c>
      <c r="CR146" s="6" t="str">
        <f>IF(OR(EZ146&gt;0,FG146=$FG$1,FG146=$FG$2,FG146=$FG$5,FG146=$FG$6),LHR4.8,"")</f>
        <v/>
      </c>
      <c r="CS146" s="6" t="str">
        <f>IF(OR(FE146=$FE$1,FE146=$FE$2,FE146=$FE$5,FE146=$FE$6),LHR4.9,"")</f>
        <v/>
      </c>
      <c r="CT146" s="6" t="str">
        <f>IF(OR(FM146=$FM$1,FM146=$FM$3,EZ146&gt;0),LHR4.10,"")</f>
        <v/>
      </c>
      <c r="CU146" s="6" t="str">
        <f>IF(OR(GF146=$GF$2,GF146=$GF$6),LHR4.11,"")</f>
        <v/>
      </c>
      <c r="CV146" s="6" t="str">
        <f>IF(OR(EO146=$EO$1,EO146=$EO$3),LHR4.12,"")</f>
        <v/>
      </c>
      <c r="CW146" s="40" t="str">
        <f>IF(OR(EY146=$EY$1,EY146=$EY$7,EZ146&gt;0,FF146=$FF$1,FF146=$FF$2,FF146=$FF$5,FF146=$FF$6,FG146=$FG$1,FG146=$FG$2,FG146=$FG$5,FG146=$FG$6),LHR5.1,"")</f>
        <v/>
      </c>
      <c r="CX146" s="6" t="str">
        <f>IF(AND(FZ146&gt;0,OR(EY146=$EY$1,EY146=$EY$4,EY146=$EY$5,EY146=$EY$6,EY146=$EY$7)),LHR5.2,"")</f>
        <v/>
      </c>
      <c r="CY146" s="6" t="str">
        <f>IF(OR(EZ146&gt;0,FC146=$FC$1,FC146=$FC$4),LHR5.3,"")</f>
        <v/>
      </c>
      <c r="CZ146" s="6" t="str">
        <f>IF(OR(GE146=$GE$1,GE146=$GE$3,GE146=$GE$4,GE146=$GE$6),LHR5.4,"")</f>
        <v/>
      </c>
      <c r="DA146" s="6" t="str">
        <f>IF(OR(EZ146&gt;0,FF146=$FF$2,FF146=$FF$6,FE146=$FE$2,FE146=$FE$6,FI146=$FI$2,FI146=$FI$6,FG146=$FG$2,FG146=$FG$6),LHR5.5,"")</f>
        <v/>
      </c>
      <c r="DB146" s="6" t="str">
        <f>IF(OR(FG146=$FG$2,FG146=$FG$6),LHR5.6,"")</f>
        <v/>
      </c>
      <c r="DC146" s="6" t="str">
        <f>IF(OR(FI146=$FI$1,FI146=$FI$2,FI146=$FI$5,FI146=$FI$6,FY146&gt;0),LHR5.7,"")</f>
        <v/>
      </c>
      <c r="DD146" s="6" t="str">
        <f>IF(OR(GC146=$GC$1,GC146=$GC$2),LHR5.8,"")</f>
        <v/>
      </c>
      <c r="DE146" s="38">
        <f>IF(OR(GF146="",GF146=$GF$3,GF146=$GF$4,GF146=$GF$7,GF146=$GF$8),LHR5.9,"")</f>
        <v>0.05</v>
      </c>
      <c r="DF146" s="7" t="str">
        <f>IF(E146&lt;2009,"N/A",IF(COUNTIF(BW146:DE146,"&lt;1")=35,"5",IF(COUNTIF(BW146:CV146,"&lt;1")=26,"4",IF(COUNTIF(BW146:CJ146,"&lt;1")=14,"3",IF(COUNTIF(BW146:BZ146,"&lt;1")=4,"2","1")))))</f>
        <v>1</v>
      </c>
      <c r="DG146" s="129">
        <f>IF(DF146="N/A","N/A",IF(DF146="1",SUM(BW146:BZ146)+1,IF(DF146="2",SUM(CA146:CJ146)+2,IF(DF146="3",SUM(CK146:CV146)+3,IF(DF146="4",SUM(CW146:DE146)+4,5)))))</f>
        <v>1</v>
      </c>
      <c r="DH146" s="41" t="str">
        <f>IF(OR(EY146=$EY$1,EY146=$EY$8,EZ146&gt;0,FF146=$FF$1,FF146=$FF$2,FF146=$FF$7,FF146=$FF$8,FG146=$FG$1,FG146=$FG$2,FG146=$FG$7,FG146=$FG$8),ES2.1,"")</f>
        <v/>
      </c>
      <c r="DI146" s="6" t="str">
        <f>IF(OR(FB146=$FB$1,FB146=$FB$2,FB146=$FB$7,FB146=$FB$8,EZ146&gt;0),ES2.2,"")</f>
        <v/>
      </c>
      <c r="DJ146" s="6" t="str">
        <f>IF(OR(EY146=$EY$1,EY146=$EY$8,EZ146&gt;0,FF146=$FF$1,FF146=$FF$2,FF146=$FF$7,FF146=$FF$8,FG146=$FG$1,FG146=$FG$2,FG146=$FG$7,FG146=$FG$8),ES2.3,"")</f>
        <v/>
      </c>
      <c r="DK146" s="6" t="str">
        <f>IF(OR(EY146=$EY$1,EY146=$EY$8,EZ146&gt;0,FF146=$FF$1,FF146=$FF$2,FF146=$FF$7,FF146=$FF$8,FG146=$FG$1,FG146=$FG$2,FG146=$FG$7,FG146=$FG$8),ES2.4,"")</f>
        <v/>
      </c>
      <c r="DL146" s="40" t="str">
        <f>IF(OR(FB146=$FB$1,FB146=$FB$7,EZ146&gt;0),ES3.1,"")</f>
        <v/>
      </c>
      <c r="DM146" s="6" t="str">
        <f>IF(OR(FB146=$FB$1,FB146=$FB$2,FB146=$FB$7,FB146=$FB$8,EZ146&gt;0),ES3.2,"")</f>
        <v/>
      </c>
      <c r="DN146" s="6" t="str">
        <f>IF(OR(EZ146&gt;0,FF146=$FF$1,FF146=$FF$2,FF146=$FF$7,FF146=$FF$8,GA146=$GA$1,GA146=$GA$2,GA146=$GA$5,GA146=$GA$6),ES3.3,"")</f>
        <v/>
      </c>
      <c r="DO146" s="6" t="str">
        <f>IF(OR(EZ146&gt;0,FG146=$FG$1,FG146=$FG$2,FG146=$FG$7,FG146=$FG$8,GB146=$GB$1,GB146=$GB$2,GB146=$GB$5,GB146=$GB$6),ES3.4,"")</f>
        <v/>
      </c>
      <c r="DP146" s="6" t="str">
        <f>IF(OR(EY146=$EY$1,EY146=$EY$8,EZ146&gt;0),ES3.5,"")</f>
        <v/>
      </c>
      <c r="DQ146" s="6" t="str">
        <f>IF(OR(EZ146&gt;0,FC146=$FC$1,FC146=$FC$5),ES3.6,"")</f>
        <v/>
      </c>
      <c r="DR146" s="6" t="str">
        <f>IF(OR(GD146=$GD$1,GD146=$GD$4,EZ146&gt;0),ES3.7,"")</f>
        <v/>
      </c>
      <c r="DS146" s="6" t="str">
        <f>IF(OR(EZ146&gt;0,FF146=$FF$2,FF146=$FF$8,FE146=$FE$2,FE146=$FE$8,FI146=$FI$2,FI146=$FI$8,FG146=$FG$2,FG146=$FG$8),ES3.8,"")</f>
        <v/>
      </c>
      <c r="DT146" s="6" t="str">
        <f>IF(OR(EZ146&gt;0),ES3.9,"")</f>
        <v/>
      </c>
      <c r="DU146" s="40" t="str">
        <f>IF(OR(FB146=$FB$1,FB146=$FB$7,EZ146&gt;0),ES4.1,"")</f>
        <v/>
      </c>
      <c r="DV146" s="6" t="str">
        <f>IF(OR(EZ146&gt;0,GA146=$GA$2,GA146=$GA$6),ES4.2,"")</f>
        <v/>
      </c>
      <c r="DW146" s="6" t="str">
        <f>IF(OR(EZ146&gt;0,GB146=$GB$2,GB146=$GB$6),ES4.3,"")</f>
        <v/>
      </c>
      <c r="DX146" s="6" t="str">
        <f>IF(OR(GE146=$GE$1,GE146=$GE$2,GE146=$GE$7,GE146=$GE$8),ES4.4,"")</f>
        <v/>
      </c>
      <c r="DY146" s="6" t="str">
        <f>IF(OR(EZ146&gt;0,FF146=$FF$2,FF146=$FF$8,FE146=$FE$2,FE146=$FE$8,FI146=$FI$2,FI146=$FI$8,FG146=$FG$2,FG146=$FG$8),ES4.5,"")</f>
        <v/>
      </c>
      <c r="DZ146" s="6" t="str">
        <f>IF(OR(EZ146&gt;0,FG146=$FG$1,FG146=$FG$2,FG146=$FG$7,FG146=$FG$8),ES4.6,"")</f>
        <v/>
      </c>
      <c r="EA146" s="6" t="str">
        <f>IF(OR(FE146=$FE$1,FE146=$FE$2,FE146=$FE$7,FE146=$FE$8),ES4.7,"")</f>
        <v/>
      </c>
      <c r="EB146" s="6" t="str">
        <f>IF(OR(FM146=$FM$1,FM146=$FM$4,EZ146&gt;0),ES4.8,"")</f>
        <v/>
      </c>
      <c r="EC146" s="6" t="str">
        <f>IF(OR(GF146=$GF$2,GF146=$GF$8),ES4.9,"")</f>
        <v/>
      </c>
      <c r="ED146" s="6" t="str">
        <f>IF(OR(EO146=$EO$1,EO146=$EO$3),ES4.10,"")</f>
        <v/>
      </c>
      <c r="EE146" s="40" t="str">
        <f>IF(OR(AND(FZ146&gt;0,EY146=$EY$1), AND(FZ146&gt;0,EY146=$EY$8)),ES5.1,"")</f>
        <v/>
      </c>
      <c r="EF146" s="6" t="str">
        <f>IF(OR(GE146=$GE$1,GE146=$GE$3,GE146=$GE$7,GE146=$GE$9),ES5.2,"")</f>
        <v/>
      </c>
      <c r="EG146" s="6" t="str">
        <f>IF(OR(EZ146&gt;0,FF146=$FF$2,FF146=$FF$8,FE146=$FE$2,FE146=$FE$8,FI146=$FI$2,FI146=$FI$8,FG146=$FG$2,FG146=$FG$8),ES5.3,"")</f>
        <v/>
      </c>
      <c r="EH146" s="6" t="str">
        <f>IF(OR(FG146=$FG$2,FG146=$FG$8),ES5.4,"")</f>
        <v/>
      </c>
      <c r="EI146" s="6" t="str">
        <f>IF(OR(FI146=$FI$1,FI146=$FI$2,FI146=$FI$7,FI146=$FI$8,FY146&gt;0),ES5.5,"")</f>
        <v/>
      </c>
      <c r="EJ146" s="6" t="str">
        <f>IF(OR(GC146=$GC$1,GC146=$GC$3),ES5.6,"")</f>
        <v/>
      </c>
      <c r="EK146" s="38">
        <f>IF(OR(GF146="",GF146=$GF$3,GF146=$GF$4,GF146=$GF$5,GF146=$GF$6),ES5.7,"")</f>
        <v>0.1</v>
      </c>
      <c r="EL146" s="104" t="str">
        <f>IF(E146&lt;2010,"N/A",IF(COUNTIF(DH146:EK146,"&lt;1")=30,"5",IF(COUNTIF(DH146:ED146,"&lt;1")=23,"4",IF(COUNTIF(DH146:DT146,"&lt;1")=13,"3",IF(COUNTIF(DH146:DK146,"&lt;1")=4,"2","1")))))</f>
        <v>1</v>
      </c>
      <c r="EM146" s="129">
        <f>IF(EL146="N/A","N/A",IF(EL146="1",SUM(DH146:DK146)+1,IF(EL146="2",SUM(DL146:DT146)+2,IF(EL146="3",SUM(DU146:ED146)+3,IF(EL146="4",SUM(EE146:EK146)+4,5)))))</f>
        <v>1</v>
      </c>
      <c r="EN146" s="1"/>
      <c r="EO146" s="43"/>
      <c r="EP146" s="1"/>
      <c r="EQ146" s="1"/>
      <c r="ER146" s="43"/>
      <c r="ES146" s="1"/>
      <c r="ET146" s="1"/>
      <c r="EV146" s="44"/>
      <c r="FC146" s="44"/>
      <c r="FE146" s="1"/>
      <c r="FI146" s="44"/>
      <c r="FK146" s="1"/>
      <c r="FL146" s="1"/>
      <c r="FM146" s="1"/>
      <c r="FN146" s="1"/>
      <c r="FO146" s="1"/>
      <c r="FT146" s="1"/>
      <c r="FU146" s="1"/>
      <c r="FX146" s="44"/>
      <c r="FY146" s="1"/>
      <c r="FZ146" s="44"/>
      <c r="GA146" s="43"/>
      <c r="GB146" s="1"/>
      <c r="GC146" s="44"/>
      <c r="GF146" s="45"/>
      <c r="GG146" s="74" t="s">
        <v>162</v>
      </c>
      <c r="GH146" s="42">
        <f>COUNTIF(EO146:GF146,"*")</f>
        <v>0</v>
      </c>
    </row>
    <row r="147" spans="1:190" s="42" customFormat="1" x14ac:dyDescent="0.25">
      <c r="A147" s="42" t="e">
        <f>VLOOKUP(C147,Sheet1!$A$1:$B$65,2,)</f>
        <v>#N/A</v>
      </c>
      <c r="B147" s="46" t="s">
        <v>267</v>
      </c>
      <c r="C147" s="47" t="s">
        <v>268</v>
      </c>
      <c r="D147" s="47"/>
      <c r="E147" s="61">
        <v>2013</v>
      </c>
      <c r="F147" s="5" t="str">
        <f>IF(OR(ER147=$ER$1,ER147=$ER$2,ER147=$ER$3,ER147=$ER$6,ER147=$ER$7,ES147&gt;0,EW147&gt;0,EY147&gt;0,EU147&gt;0,EZ147&gt;0,FD147&gt;0,FF147&gt;0,FG147&gt;0,FI147&gt;0,FE147&gt;0),SM_2.1,"")</f>
        <v/>
      </c>
      <c r="G147" s="5">
        <f>IF(OR(EO147=$EO$4,EQ147&gt;0,ER147=$ER$1, ER147=$ER$2,ER147=$ER$3,ER147=$ER$4,ES147&gt;0,EV147&gt;0,EZ147&gt;0,FD147&gt;0,FF147&gt;0,FG147&gt;0,FI147&gt;0,FE147&gt;0),SM_2.2,"")</f>
        <v>0.35</v>
      </c>
      <c r="H147" s="6">
        <f>IF(OR(EO147&gt;0,EP147&gt;0,EQ147&gt;0,ER147=$ER$1,ER147=$ER$2,ER147=$ER$3,ER147=$ER$4,ER147=$ER$6,ER147=$ER$7,ES147&gt;0,ET147&gt;0,EV147&gt;0,EZ147&gt;0,FD147&gt;0,FF147&gt;0,FG147&gt;0,FI147&gt;0,FE147&gt;0),SM_2.3,"")</f>
        <v>0.3</v>
      </c>
      <c r="I147" s="38" t="str">
        <f>IF(OR(ER147=$ER$1,ER147=$ER$2,ER147=$ER$3,ER147=$ER$6,ER147=$ER$7,ES147&gt;0,EW147=$EW$2,EW147=$EW$3,EW147=$EW$4,EY147&gt;0,EU147&gt;0,EZ147&gt;0,FD147&gt;0,FF147&gt;0,FG147&gt;0,FI147&gt;0,FE147&gt;0),SM_2.4,"")</f>
        <v/>
      </c>
      <c r="J147" s="6" t="str">
        <f>IF(OR(ER147=$ER$3,EW147=$EW$2,EW147=$EW$3,EW147=$EW$4,EY147&gt;0,EU147&gt;0,EZ147&gt;0,FD147&gt;0,FF147&gt;0,FG147&gt;0,FI147&gt;0,FE147&gt;0),SM_3.1,"")</f>
        <v/>
      </c>
      <c r="K147" s="6" t="str">
        <f>IF(OR(EZ147&gt;0,FD147&gt;0,FF147&gt;0,FG147&gt;0,FI147&gt;0,FE147&gt;0),SM_3.2,"")</f>
        <v/>
      </c>
      <c r="L147" s="38">
        <f>IF(OR(ER147=$ER$1,ER147=$ER$3,ER147=$ER$6,ER147=$ER$7,EV147&gt;0,EW147=$EW$2,EW147=$EW$3,EW147=$EW$4,EY147&gt;0,EU147&gt;0,EZ147&gt;0,FD147&gt;0,FF147&gt;0,FG147&gt;0,FI147&gt;0,FE147&gt;0),SM_3.3,"")</f>
        <v>0.4</v>
      </c>
      <c r="M147" s="6" t="str">
        <f>IF(OR(ES147&gt;0,EU147&gt;1),SM_4.1,"")</f>
        <v/>
      </c>
      <c r="N147" s="6" t="str">
        <f>IF(OR(EZ147&gt;0,FD147=$FD$2,FF147=$FF$2,FF147=$FF$4,FF147=$FF$6,FF147=$FF$8,FG147&gt;0,FI147&gt;0,FE147&gt;0),SM_4.2,"")</f>
        <v/>
      </c>
      <c r="O147" s="6" t="str">
        <f>IF(OR(EZ147&gt;0,FD147=$FD$2,FE147=$FE$2,FE147=$FE$4,FE147=$FE$6,FE147=$FE$8,FF147=$FF$2,FF147=$FF$4,FF147=$FF$6,FF147=$FF$8,FG147=$FG$2,FG147=$FG$4,FG147=$FG$6,FG147=$FG$8,FI147=$FI$2,FI147=$FI$4,FI147=$FI$6,FI147=$FI$8),SM_4.3,"")</f>
        <v/>
      </c>
      <c r="P147" s="6" t="str">
        <f>IF(OR(FD147&gt;0,FI147&gt;0),SM_4.4,"")</f>
        <v/>
      </c>
      <c r="Q147" s="38" t="str">
        <f>IF(OR(FQ147=$FQ$2,FQ147=$FQ$1),SM_4.5,"")</f>
        <v/>
      </c>
      <c r="R147" s="6">
        <f>IF(OR(ET147&gt;0),SM_5.1,"")</f>
        <v>0.3</v>
      </c>
      <c r="S147" s="6" t="str">
        <f>IF(OR(FB147&gt;0),SM_5.2,"")</f>
        <v/>
      </c>
      <c r="T147" s="6" t="str">
        <f>IF(OR(FR147=$FR$1,FR147=$FR$2),SM_5.3,"")</f>
        <v/>
      </c>
      <c r="U147" s="38" t="str">
        <f>IF(OR(FY147&gt;0),SM_5.4,"")</f>
        <v/>
      </c>
      <c r="V147" s="94" t="str">
        <f>IF(COUNTIF(F147:U147,"&lt;1")=16,"5",IF(COUNTIF(F147:Q147,"&lt;1")=12,"4",IF(COUNTIF(F147:L147,"&lt;1")=7,"3",IF(COUNTIF(F147:I147,"&lt;1")=4,"2","1"))))</f>
        <v>1</v>
      </c>
      <c r="W147" s="129">
        <f>IF(V147="1",SUM(F147:I147)+1,IF(V147="2",SUM(J147:L147)+2,IF(V147="3",SUM(M147:Q147)+3,IF(V147="4",SUM(R147:U147)+4,5))))</f>
        <v>1.65</v>
      </c>
      <c r="X147" s="5">
        <f>IF(OR(EO147&gt;0,EP147&gt;0,EQ147&gt;0,ER147=$ER$1,ER147=$ER$2,ER147=$ER$3,ER147=$ER$4,ER147=$ER$6,ER147=$ER$7,ER147=$ER$8,ES147&gt;0,ET147&gt;0,EV147&gt;0,EZ147&gt;0,FD147&gt;0,FF147&gt;0,FG147&gt;0,FI147&gt;0,FE147&gt;0),SS_2.1,"")</f>
        <v>0.2</v>
      </c>
      <c r="Y147" s="5" t="str">
        <f>IF(OR(EO147=$EO$1,ER147=$ER$1,ER147=$ER$6,ER147=$ER$7,ER147=$ER$8,FJ147&gt;0),SS_2.2,"")</f>
        <v/>
      </c>
      <c r="Z147" s="38" t="str">
        <f>IF(OR(FJ147&gt;0,FO147&gt;0),SS_2.3,"")</f>
        <v/>
      </c>
      <c r="AA147" s="5" t="str">
        <f>IF(OR(FN147&gt;0,FJ147=$FJ$2,FJ147=$FJ$3),SS_3.1,"")</f>
        <v/>
      </c>
      <c r="AB147" s="6" t="str">
        <f>IF(OR(FK147&gt;0),SS_3.2,"")</f>
        <v/>
      </c>
      <c r="AC147" s="38" t="str">
        <f>IF(OR(ES147&gt;0,ER147=$ER$1,ER147=$ER$4,ER147=$ER$8,FL147&gt;0),SS_3.3,"")</f>
        <v/>
      </c>
      <c r="AD147" s="6" t="str">
        <f>IF(AND(FK147&gt;0,FJ147=$FJ$2,FJ147=$FJ$3),SS_4.1,"")</f>
        <v/>
      </c>
      <c r="AE147" s="6" t="str">
        <f>IF(OR(FJ147=$FJ$2,FJ147=$FJ$3,EZ147&gt;0,FN147&gt;0),SS_4.2,"")</f>
        <v/>
      </c>
      <c r="AF147" s="6" t="str">
        <f>IF(OR(EU147&gt;0,EW147=$EW$2,EW147=$EW$3,EW147=$EW$4,EY147&gt;0,EZ147&gt;0),SS_4.3,"")</f>
        <v/>
      </c>
      <c r="AG147" s="6" t="str">
        <f>IF(OR(FJ147=$FJ$3,FQ147&gt;0,EZ147&gt;0),SS_4.4,"")</f>
        <v/>
      </c>
      <c r="AH147" s="6" t="str">
        <f>IF(OR(FE147&gt;0,FF147&gt;0,FG147&gt;0,FD147&gt;0,EZ147&gt;0,FI147&gt;0),SS_4.5,"")</f>
        <v/>
      </c>
      <c r="AI147" s="38">
        <f>IF(OR(EV147&gt;0,FZ147&gt;0,FH147&gt;0,FD147&gt;0,FI147&gt;0),SS_4.6,"")</f>
        <v>0.2</v>
      </c>
      <c r="AJ147" s="5" t="str">
        <f>IF(OR(FK147=$FK$3,FZ147=$FZ$1),SS_5.1,"")</f>
        <v/>
      </c>
      <c r="AK147" s="6" t="str">
        <f>IF(OR(FZ147=$FZ$1,FZ147=$FZ$2,FZ147=$FZ$4,FZ147=$FZ$5,FZ147=$FZ$7),SS_5.2,"")</f>
        <v/>
      </c>
      <c r="AL147" s="6" t="str">
        <f>IF(OR(FZ147=$FZ$4,FY147&gt;0,ER147=$ER$8),SS_5.3,"")</f>
        <v/>
      </c>
      <c r="AM147" s="6" t="str">
        <f>IF(FP147&gt;0,SS_5.4,"")</f>
        <v/>
      </c>
      <c r="AN147" s="94" t="str">
        <f>IF(COUNTIF(X147:AM147,"&lt;1")=16,"5",IF(COUNTIF(X147:AI147,"&lt;1")=12,"4",IF(COUNTIF(X147:AC147,"&lt;1")=6,"3",IF(COUNTIF(X147:Z147,"&lt;1")=3,"2","1"))))</f>
        <v>1</v>
      </c>
      <c r="AO147" s="129">
        <f>IF(AN147="1",SUM(X147:Z147)+1,IF(AN147="2",SUM(AA147:AC147)+2,IF(AN147="3",SUM(AD147:AI147)+3,IF(AN147="4",SUM(AJ147:AM147)+4,5))))</f>
        <v>1.2</v>
      </c>
      <c r="AP147" s="5">
        <f>IF(OR(ES147&gt;0,ER147=$ER$1,EO147&gt;0,EP147&gt;0,EQ147&gt;0,EU147&gt;0,EV147&gt;0,FV147&gt;0,FD147&gt;0),CM2.1,"")</f>
        <v>0.25</v>
      </c>
      <c r="AQ147" s="6" t="str">
        <f>IF(OR(ES147&gt;0,ER147=$ER$1,ER147=$ER$5,ER147=$ER$3,ER147=$ER$8,ER147=$ER$9,FS147=$FS$3,FS147=$FS$4),CM2.2,"")</f>
        <v/>
      </c>
      <c r="AR147" s="6" t="str">
        <f>IF(OR(ES147&gt;0,ER147&gt;0,FV147&gt;0),CM2.3,"")</f>
        <v/>
      </c>
      <c r="AS147" s="38" t="str">
        <f>IF(OR(ES147&gt;0,ER147=$ER$1,ER147=$ER$3,ER147=$ER$8,ER147=$ER$9,FT147&gt;0),CM2.4,"")</f>
        <v/>
      </c>
      <c r="AT147" s="6" t="str">
        <f>IF(OR(FS147&gt;0),CM3.1,"")</f>
        <v/>
      </c>
      <c r="AU147" s="6" t="str">
        <f>IF(ER147=$ER$9,CM3.2,"")</f>
        <v/>
      </c>
      <c r="AV147" s="6" t="str">
        <f>IF(OR(FS147=$FS$3,FS147=$FS$4),CM3.3,"")</f>
        <v/>
      </c>
      <c r="AW147" s="6" t="str">
        <f>IF(OR(FQ147=$FQ$1,FQ147=$FQ$4,FR147=$FR$1,FR147=$FR$4),CM3.4,"")</f>
        <v/>
      </c>
      <c r="AX147" s="38" t="str">
        <f>IF(OR(FZ147=$FZ$1,FZ147=$FZ$2,FT147=$FT$3,FT147=$FT$2),CM3.5,"")</f>
        <v/>
      </c>
      <c r="AY147" s="6" t="str">
        <f>IF(OR(FS147&gt;0),CM4.1,"")</f>
        <v/>
      </c>
      <c r="AZ147" s="6" t="str">
        <f>IF(OR(FV147=$FV$2),CM4.2,"")</f>
        <v/>
      </c>
      <c r="BA147" s="38" t="str">
        <f>IF(OR(FZ147&gt;0,FT147=$FT$3),CM4.3,"")</f>
        <v/>
      </c>
      <c r="BB147" s="6" t="str">
        <f>IF(OR(FT147=$FT$3,FV147=$FV$3),CM5.1,"")</f>
        <v/>
      </c>
      <c r="BC147" s="6" t="str">
        <f>IF(OR(AND(FX147&gt;0,FQ147=$FQ$4), AND(FX147&gt;0,FQ147=$FQ$1)),CM5.2,"")</f>
        <v/>
      </c>
      <c r="BD147" s="6" t="str">
        <f>IF(OR(FZ147&gt;0),CM5.3,"")</f>
        <v/>
      </c>
      <c r="BE147" s="38" t="str">
        <f>IF(FU147=$FU$2,CM5.4,"")</f>
        <v/>
      </c>
      <c r="BF147" s="94" t="str">
        <f>IF(COUNTIF(AP147:BE147,"&lt;1")=16,"5",IF(COUNTIF(AP147:BA147,"&lt;1")=12,"4",IF(COUNTIF(AP147:AX147,"&lt;1")=9,"3",IF(COUNTIF(AP147:AS147,"&lt;1")=4,"2","1"))))</f>
        <v>1</v>
      </c>
      <c r="BG147" s="129">
        <f>IF(BF147="1",SUM(AP147:AS147)+1,IF(BF147="2",SUM(AT147:AX147)+2,IF(BF147="3",SUM(AY147:BA147)+3,IF(BF147="4",SUM(BB147:BE147)+4,5))))</f>
        <v>1.25</v>
      </c>
      <c r="BH147" s="5">
        <f>IF(OR(ER147=$ER$1,ER147=$ER$6,ER147=$ER$7,ER147=$ER$9,ES147&gt;0,EX147&gt;0,FD147&gt;0,FZ147&gt;0,EW147&gt;0,EY147&gt;0,EZ147&gt;0,EV147&gt;0,EU147&gt;0,FE147&gt;0,FF147&gt;0,FG147&gt;0,FI147&gt;0),SRM2.1,"")</f>
        <v>0.4</v>
      </c>
      <c r="BI147" s="5" t="str">
        <f>IF(OR(FD147&gt;0,FZ147&gt;0,ER147=$ER$7,EW147&gt;0,EX147&gt;0,EY147&gt;0,EZ147&gt;0,FE147&gt;0,FF147&gt;0,FG147&gt;0,FI147&gt;0),SRM2.2,"")</f>
        <v/>
      </c>
      <c r="BJ147" s="6" t="str">
        <f>IF(OR(FX147&gt;0,FZ147&gt;0),SRM2.3,"")</f>
        <v/>
      </c>
      <c r="BK147" s="6" t="str">
        <f>IF(OR(FF147&gt;0,FD147&gt;0,FE147&gt;0,FZ147&gt;0,FG147&gt;0,FI147&gt;0),SRM2.4,"")</f>
        <v/>
      </c>
      <c r="BL147" s="39" t="str">
        <f>IF(OR(FD147&gt;0,FZ147&gt;0,ER147=$ER$7,FE147&gt;0,FF147&gt;0,FG147&gt;0,FI147&gt;0,FP147&gt;0),SRM3.1,"")</f>
        <v/>
      </c>
      <c r="BM147" s="6" t="str">
        <f>IF(OR(FD147&gt;0,FZ147&gt;0,ER147=$ER$7,EW147=$EW$2,EW147=$EW$3,EW147=$EW$4,EX147&gt;0,EY147&gt;0,EZ147&gt;0,FE147&gt;0,FF147&gt;0,FG147&gt;0,FI147&gt;0),SRM3.2,"")</f>
        <v/>
      </c>
      <c r="BN147" s="6" t="str">
        <f>IF(OR(FP147&gt;0,FZ147&gt;0),SRM3.3,"")</f>
        <v/>
      </c>
      <c r="BO147" s="40" t="str">
        <f>IF(OR(FZ147&gt;1),SRM4.1,"")</f>
        <v/>
      </c>
      <c r="BP147" s="6">
        <f>IF(OR(ER147=$ER$8,ER147=$ER$9,EV147&gt;0,FQ147&gt;0,FR147&gt;0),SRM4.2,"")</f>
        <v>0.4</v>
      </c>
      <c r="BQ147" s="6" t="str">
        <f>IF(OR(FW147&gt;0),SRM4.3,"")</f>
        <v/>
      </c>
      <c r="BR147" s="40" t="str">
        <f>IF(OR(GD147&gt;0,GE147&gt;0),SRM5.1,"")</f>
        <v/>
      </c>
      <c r="BS147" s="6" t="str">
        <f>IF(OR(ER147=$ER$8,ER147=$ER$9,FZ147&gt;0),SRM5.2,"")</f>
        <v/>
      </c>
      <c r="BT147" s="6" t="str">
        <f>IF(OR(ER147=$ER$8,ER147=$ER$9,FY147&gt;0,FZ147&gt;0),SRM5.3,"")</f>
        <v/>
      </c>
      <c r="BU147" s="94" t="str">
        <f>IF(COUNTIF(BH147:BT147,"&lt;1")=13,"5",IF(COUNTIF(BH147:BQ147,"&lt;1")=10,"4",IF(COUNTIF(BH147:BN147,"&lt;1")=7,"3",IF(COUNTIF(BH147:BK147,"&lt;1")=4,"2","1"))))</f>
        <v>1</v>
      </c>
      <c r="BV147" s="129">
        <f>IF(BU147="1",SUM(BH147:BK147)+1,IF(BU147="2",SUM(BL147:BN147)+2,IF(BU147="3",SUM(BO147:BQ147)+3,IF(BU147="4",SUM(BR147:BT147)+4,5))))</f>
        <v>1.4</v>
      </c>
      <c r="BW147" s="41" t="str">
        <f>IF(OR(EY147=$EY$1,EY147=$EY$4,EY147=$EY$5,EY147=$EY$6,EY147=$EY$7,EZ147&gt;0,FF147=$FF$1,FF147=$FF$2,FF147=$FF$5,FF147=$FF$6,FG147=$FG$1,FG147=$FG$2,FG147=$FG$5,FG147=$FG$6),LHR2.1,"")</f>
        <v/>
      </c>
      <c r="BX147" s="6" t="str">
        <f>IF(OR(FB147=$FB$1,FB147=$FB$2,FB147=$FB$5,FB147=$FB$6,EZ147&gt;0),LHR2.2,"")</f>
        <v/>
      </c>
      <c r="BY147" s="6" t="str">
        <f>IF(OR(EY147=$EY$1,EY147=$EY$4,EY147=$EY$5,EY147=$EY$6,EY147=$EY$7,EZ147&gt;0,FF147=$FF$1,FF147=$FF$2,FF147=$FF$5,FF147=$FF$6,FG147=$FG$1,FG147=$FG$2,FG147=$FG$5,FG147=$FG$6),LHR2.3,"")</f>
        <v/>
      </c>
      <c r="BZ147" s="6" t="str">
        <f>IF(OR(EY147=$EY$1,EY147=$EY$4,EY147=$EY$5,EY147=$EY$6,EY147=$EY$7,EZ147&gt;0,FF147=$FF$1,FF147=$FF$2,FF147=$FF$5,FF147=$FF$6,FG147=$FG$1,FG147=$FG$2,FG147=$FG$5,FG147=$FG$6),LHR2.4,"")</f>
        <v/>
      </c>
      <c r="CA147" s="40" t="str">
        <f>IF(OR(EY147=$EY$1,EY147=$EY$5,EY147=$EY$6,EY147=$EY$7,EZ147&gt;0,FF147=$FF$1,FF147=$FF$2,FF147=$FF$5,FF147=$FF$6,FG147=$FG$1,FG147=$FG$2,FG147=$FG$5,FG147=$FG$6),LHR3.1,"")</f>
        <v/>
      </c>
      <c r="CB147" s="6" t="str">
        <f>IF(OR(FB147=$FB$1,FB147=$FB$5,EZ147&gt;0),LHR3.2,"")</f>
        <v/>
      </c>
      <c r="CC147" s="6" t="str">
        <f>IF(OR(FB147=$FB$1,FB147=$FB$2,FB147=$FB$5,FB147=$FB$6,EZ147&gt;0),LHR3.3,"")</f>
        <v/>
      </c>
      <c r="CD147" s="6" t="str">
        <f>IF(OR(EZ147&gt;0,GA147=$GA$1,FF147=$FF$5,FF147=$FF$6,FF147=$FF$1,FF147=$FF$2,GA147=$GA$2,GA147=$GA$3,GA147=$GA$4),LHR3.4,"")</f>
        <v/>
      </c>
      <c r="CE147" s="6" t="str">
        <f>IF(OR(EZ147&gt;0,GB147=$GB$1,FG147=$FG$5,FG147=$FG$6,FG147=$FG$1,FG147=$FG$2,GB147=$GB$2,GB147=$GB$3,GB147=$GB$4),LHR3.5,"")</f>
        <v/>
      </c>
      <c r="CF147" s="6" t="str">
        <f>IF(OR(EY147=$EY$1,EY147=$EY$4,EY147=$EY$5,EY147=$EY$6,EY147=$EY$7,EZ147&gt;0),LHR3.6,"")</f>
        <v/>
      </c>
      <c r="CG147" s="6" t="str">
        <f>IF(OR(EZ147&gt;0,FC147=$FC$1,FC147=$FC$2,FC147=$FC$3,FC147=$FC$4),LHR3.7,"")</f>
        <v/>
      </c>
      <c r="CH147" s="6" t="str">
        <f>IF(OR(GD147=$GD$1,GD147=$GD$3,EZ147&gt;0),LHR3.8,"")</f>
        <v/>
      </c>
      <c r="CI147" s="6" t="str">
        <f>IF(OR(EZ147&gt;0,FF147=$FF$2,FF147=$FF$6,FE147=$FE$2,FE147=$FE$6,FI147=$FI$2,FI147=$FI$6,FG147=$FG$2,FG147=$FG$6),LHR3.9,"")</f>
        <v/>
      </c>
      <c r="CJ147" s="6" t="str">
        <f>IF(OR(EZ147&gt;0,FA147&gt;0),LHR3.10,"")</f>
        <v/>
      </c>
      <c r="CK147" s="40" t="str">
        <f>IF(OR(EY147=$EY$1,EY147=$EY$6,EY147=$EY$7,EZ147&gt;0,FF147=$FF$1,FF147=$FF$2,FF147=$FF$5,FF147=$FF$6,FG147=$FG$1,FG147=$FG$2,FG147=$FG$5,FG147=$FG$6),LHR4.1,"")</f>
        <v/>
      </c>
      <c r="CL147" s="6" t="str">
        <f>IF(OR(FB147=$FB$1,FB147=$FB$5,EZ147&gt;0),LHR4.2,"")</f>
        <v/>
      </c>
      <c r="CM147" s="6" t="str">
        <f>IF(OR(EZ147&gt;0,GA147=$GA$2,GA147=$GA$4),LHR4.3,"")</f>
        <v/>
      </c>
      <c r="CN147" s="6" t="str">
        <f>IF(OR(EZ147&gt;0,GB147=$GB$2,GB147=$GB$4),LHR4.4,"")</f>
        <v/>
      </c>
      <c r="CO147" s="6" t="str">
        <f>IF(OR(EZ147&gt;0,FC147=$FC$1,FC147=$FC$3,FC147=$FC$4),LHR4.5,"")</f>
        <v/>
      </c>
      <c r="CP147" s="6" t="str">
        <f>IF(OR(GE147=$GE$1,GE147=$GE$2,GE147=$GE$4,GE147=$GE$5),LHR4.6,"")</f>
        <v/>
      </c>
      <c r="CQ147" s="6" t="str">
        <f>IF(OR(EZ147&gt;0,FF147=$FF$2,FF147=$FF$6,FE147=$FE$2,FE147=$FE$6,FI147=$FI$2,FI147=$FI$6,FG147=$FG$2,FG147=$FG$6),LHR4.7,"")</f>
        <v/>
      </c>
      <c r="CR147" s="6" t="str">
        <f>IF(OR(EZ147&gt;0,FG147=$FG$1,FG147=$FG$2,FG147=$FG$5,FG147=$FG$6),LHR4.8,"")</f>
        <v/>
      </c>
      <c r="CS147" s="6" t="str">
        <f>IF(OR(FE147=$FE$1,FE147=$FE$2,FE147=$FE$5,FE147=$FE$6),LHR4.9,"")</f>
        <v/>
      </c>
      <c r="CT147" s="6" t="str">
        <f>IF(OR(FM147=$FM$1,FM147=$FM$3,EZ147&gt;0),LHR4.10,"")</f>
        <v/>
      </c>
      <c r="CU147" s="6" t="str">
        <f>IF(OR(GF147=$GF$2,GF147=$GF$6),LHR4.11,"")</f>
        <v/>
      </c>
      <c r="CV147" s="6" t="str">
        <f>IF(OR(EO147=$EO$1,EO147=$EO$3),LHR4.12,"")</f>
        <v/>
      </c>
      <c r="CW147" s="40" t="str">
        <f>IF(OR(EY147=$EY$1,EY147=$EY$7,EZ147&gt;0,FF147=$FF$1,FF147=$FF$2,FF147=$FF$5,FF147=$FF$6,FG147=$FG$1,FG147=$FG$2,FG147=$FG$5,FG147=$FG$6),LHR5.1,"")</f>
        <v/>
      </c>
      <c r="CX147" s="6" t="str">
        <f>IF(AND(FZ147&gt;0,OR(EY147=$EY$1,EY147=$EY$4,EY147=$EY$5,EY147=$EY$6,EY147=$EY$7)),LHR5.2,"")</f>
        <v/>
      </c>
      <c r="CY147" s="6" t="str">
        <f>IF(OR(EZ147&gt;0,FC147=$FC$1,FC147=$FC$4),LHR5.3,"")</f>
        <v/>
      </c>
      <c r="CZ147" s="6" t="str">
        <f>IF(OR(GE147=$GE$1,GE147=$GE$3,GE147=$GE$4,GE147=$GE$6),LHR5.4,"")</f>
        <v/>
      </c>
      <c r="DA147" s="6" t="str">
        <f>IF(OR(EZ147&gt;0,FF147=$FF$2,FF147=$FF$6,FE147=$FE$2,FE147=$FE$6,FI147=$FI$2,FI147=$FI$6,FG147=$FG$2,FG147=$FG$6),LHR5.5,"")</f>
        <v/>
      </c>
      <c r="DB147" s="6" t="str">
        <f>IF(OR(FG147=$FG$2,FG147=$FG$6),LHR5.6,"")</f>
        <v/>
      </c>
      <c r="DC147" s="6" t="str">
        <f>IF(OR(FI147=$FI$1,FI147=$FI$2,FI147=$FI$5,FI147=$FI$6,FY147&gt;0),LHR5.7,"")</f>
        <v/>
      </c>
      <c r="DD147" s="6" t="str">
        <f>IF(OR(GC147=$GC$1,GC147=$GC$2),LHR5.8,"")</f>
        <v/>
      </c>
      <c r="DE147" s="38">
        <f>IF(OR(GF147="",GF147=$GF$3,GF147=$GF$4,GF147=$GF$7,GF147=$GF$8),LHR5.9,"")</f>
        <v>0.05</v>
      </c>
      <c r="DF147" s="7" t="str">
        <f>IF(E147&lt;2009,"N/A",IF(COUNTIF(BW147:DE147,"&lt;1")=35,"5",IF(COUNTIF(BW147:CV147,"&lt;1")=26,"4",IF(COUNTIF(BW147:CJ147,"&lt;1")=14,"3",IF(COUNTIF(BW147:BZ147,"&lt;1")=4,"2","1")))))</f>
        <v>1</v>
      </c>
      <c r="DG147" s="129">
        <f>IF(DF147="N/A","N/A",IF(DF147="1",SUM(BW147:BZ147)+1,IF(DF147="2",SUM(CA147:CJ147)+2,IF(DF147="3",SUM(CK147:CV147)+3,IF(DF147="4",SUM(CW147:DE147)+4,5)))))</f>
        <v>1</v>
      </c>
      <c r="DH147" s="41" t="str">
        <f>IF(OR(EY147=$EY$1,EY147=$EY$8,EZ147&gt;0,FF147=$FF$1,FF147=$FF$2,FF147=$FF$7,FF147=$FF$8,FG147=$FG$1,FG147=$FG$2,FG147=$FG$7,FG147=$FG$8),ES2.1,"")</f>
        <v/>
      </c>
      <c r="DI147" s="6" t="str">
        <f>IF(OR(FB147=$FB$1,FB147=$FB$2,FB147=$FB$7,FB147=$FB$8,EZ147&gt;0),ES2.2,"")</f>
        <v/>
      </c>
      <c r="DJ147" s="6" t="str">
        <f>IF(OR(EY147=$EY$1,EY147=$EY$8,EZ147&gt;0,FF147=$FF$1,FF147=$FF$2,FF147=$FF$7,FF147=$FF$8,FG147=$FG$1,FG147=$FG$2,FG147=$FG$7,FG147=$FG$8),ES2.3,"")</f>
        <v/>
      </c>
      <c r="DK147" s="6" t="str">
        <f>IF(OR(EY147=$EY$1,EY147=$EY$8,EZ147&gt;0,FF147=$FF$1,FF147=$FF$2,FF147=$FF$7,FF147=$FF$8,FG147=$FG$1,FG147=$FG$2,FG147=$FG$7,FG147=$FG$8),ES2.4,"")</f>
        <v/>
      </c>
      <c r="DL147" s="40" t="str">
        <f>IF(OR(FB147=$FB$1,FB147=$FB$7,EZ147&gt;0),ES3.1,"")</f>
        <v/>
      </c>
      <c r="DM147" s="6" t="str">
        <f>IF(OR(FB147=$FB$1,FB147=$FB$2,FB147=$FB$7,FB147=$FB$8,EZ147&gt;0),ES3.2,"")</f>
        <v/>
      </c>
      <c r="DN147" s="6" t="str">
        <f>IF(OR(EZ147&gt;0,FF147=$FF$1,FF147=$FF$2,FF147=$FF$7,FF147=$FF$8,GA147=$GA$1,GA147=$GA$2,GA147=$GA$5,GA147=$GA$6),ES3.3,"")</f>
        <v/>
      </c>
      <c r="DO147" s="6" t="str">
        <f>IF(OR(EZ147&gt;0,FG147=$FG$1,FG147=$FG$2,FG147=$FG$7,FG147=$FG$8,GB147=$GB$1,GB147=$GB$2,GB147=$GB$5,GB147=$GB$6),ES3.4,"")</f>
        <v/>
      </c>
      <c r="DP147" s="6" t="str">
        <f>IF(OR(EY147=$EY$1,EY147=$EY$8,EZ147&gt;0),ES3.5,"")</f>
        <v/>
      </c>
      <c r="DQ147" s="6" t="str">
        <f>IF(OR(EZ147&gt;0,FC147=$FC$1,FC147=$FC$5),ES3.6,"")</f>
        <v/>
      </c>
      <c r="DR147" s="6" t="str">
        <f>IF(OR(GD147=$GD$1,GD147=$GD$4,EZ147&gt;0),ES3.7,"")</f>
        <v/>
      </c>
      <c r="DS147" s="6" t="str">
        <f>IF(OR(EZ147&gt;0,FF147=$FF$2,FF147=$FF$8,FE147=$FE$2,FE147=$FE$8,FI147=$FI$2,FI147=$FI$8,FG147=$FG$2,FG147=$FG$8),ES3.8,"")</f>
        <v/>
      </c>
      <c r="DT147" s="6" t="str">
        <f>IF(OR(EZ147&gt;0),ES3.9,"")</f>
        <v/>
      </c>
      <c r="DU147" s="40" t="str">
        <f>IF(OR(FB147=$FB$1,FB147=$FB$7,EZ147&gt;0),ES4.1,"")</f>
        <v/>
      </c>
      <c r="DV147" s="6" t="str">
        <f>IF(OR(EZ147&gt;0,GA147=$GA$2,GA147=$GA$6),ES4.2,"")</f>
        <v/>
      </c>
      <c r="DW147" s="6" t="str">
        <f>IF(OR(EZ147&gt;0,GB147=$GB$2,GB147=$GB$6),ES4.3,"")</f>
        <v/>
      </c>
      <c r="DX147" s="6" t="str">
        <f>IF(OR(GE147=$GE$1,GE147=$GE$2,GE147=$GE$7,GE147=$GE$8),ES4.4,"")</f>
        <v/>
      </c>
      <c r="DY147" s="6" t="str">
        <f>IF(OR(EZ147&gt;0,FF147=$FF$2,FF147=$FF$8,FE147=$FE$2,FE147=$FE$8,FI147=$FI$2,FI147=$FI$8,FG147=$FG$2,FG147=$FG$8),ES4.5,"")</f>
        <v/>
      </c>
      <c r="DZ147" s="6" t="str">
        <f>IF(OR(EZ147&gt;0,FG147=$FG$1,FG147=$FG$2,FG147=$FG$7,FG147=$FG$8),ES4.6,"")</f>
        <v/>
      </c>
      <c r="EA147" s="6" t="str">
        <f>IF(OR(FE147=$FE$1,FE147=$FE$2,FE147=$FE$7,FE147=$FE$8),ES4.7,"")</f>
        <v/>
      </c>
      <c r="EB147" s="6" t="str">
        <f>IF(OR(FM147=$FM$1,FM147=$FM$4,EZ147&gt;0),ES4.8,"")</f>
        <v/>
      </c>
      <c r="EC147" s="6" t="str">
        <f>IF(OR(GF147=$GF$2,GF147=$GF$8),ES4.9,"")</f>
        <v/>
      </c>
      <c r="ED147" s="6" t="str">
        <f>IF(OR(EO147=$EO$1,EO147=$EO$3),ES4.10,"")</f>
        <v/>
      </c>
      <c r="EE147" s="40" t="str">
        <f>IF(OR(AND(FZ147&gt;0,EY147=$EY$1), AND(FZ147&gt;0,EY147=$EY$8)),ES5.1,"")</f>
        <v/>
      </c>
      <c r="EF147" s="6" t="str">
        <f>IF(OR(GE147=$GE$1,GE147=$GE$3,GE147=$GE$7,GE147=$GE$9),ES5.2,"")</f>
        <v/>
      </c>
      <c r="EG147" s="6" t="str">
        <f>IF(OR(EZ147&gt;0,FF147=$FF$2,FF147=$FF$8,FE147=$FE$2,FE147=$FE$8,FI147=$FI$2,FI147=$FI$8,FG147=$FG$2,FG147=$FG$8),ES5.3,"")</f>
        <v/>
      </c>
      <c r="EH147" s="6" t="str">
        <f>IF(OR(FG147=$FG$2,FG147=$FG$8),ES5.4,"")</f>
        <v/>
      </c>
      <c r="EI147" s="6" t="str">
        <f>IF(OR(FI147=$FI$1,FI147=$FI$2,FI147=$FI$7,FI147=$FI$8,FY147&gt;0),ES5.5,"")</f>
        <v/>
      </c>
      <c r="EJ147" s="6" t="str">
        <f>IF(OR(GC147=$GC$1,GC147=$GC$3),ES5.6,"")</f>
        <v/>
      </c>
      <c r="EK147" s="38">
        <f>IF(OR(GF147="",GF147=$GF$3,GF147=$GF$4,GF147=$GF$5,GF147=$GF$6),ES5.7,"")</f>
        <v>0.1</v>
      </c>
      <c r="EL147" s="104" t="str">
        <f>IF(E147&lt;2010,"N/A",IF(COUNTIF(DH147:EK147,"&lt;1")=30,"5",IF(COUNTIF(DH147:ED147,"&lt;1")=23,"4",IF(COUNTIF(DH147:DT147,"&lt;1")=13,"3",IF(COUNTIF(DH147:DK147,"&lt;1")=4,"2","1")))))</f>
        <v>1</v>
      </c>
      <c r="EM147" s="129">
        <f>IF(EL147="N/A","N/A",IF(EL147="1",SUM(DH147:DK147)+1,IF(EL147="2",SUM(DL147:DT147)+2,IF(EL147="3",SUM(DU147:ED147)+3,IF(EL147="4",SUM(EE147:EK147)+4,5)))))</f>
        <v>1</v>
      </c>
      <c r="EN147" s="1"/>
      <c r="EO147" s="43"/>
      <c r="EP147" s="1"/>
      <c r="EQ147" s="1" t="s">
        <v>1</v>
      </c>
      <c r="ER147" s="43"/>
      <c r="ES147" s="1"/>
      <c r="ET147" s="1" t="s">
        <v>1</v>
      </c>
      <c r="EV147" s="44" t="s">
        <v>1</v>
      </c>
      <c r="FC147" s="44"/>
      <c r="FE147" s="1"/>
      <c r="FI147" s="44"/>
      <c r="FK147" s="1"/>
      <c r="FL147" s="1"/>
      <c r="FM147" s="1"/>
      <c r="FN147" s="1"/>
      <c r="FO147" s="1"/>
      <c r="FT147" s="1"/>
      <c r="FU147" s="1"/>
      <c r="FX147" s="44"/>
      <c r="FY147" s="1"/>
      <c r="FZ147" s="44"/>
      <c r="GA147" s="43"/>
      <c r="GB147" s="1"/>
      <c r="GC147" s="44"/>
      <c r="GF147" s="45"/>
      <c r="GG147" s="74"/>
      <c r="GH147" s="42">
        <f>COUNTIF(EO147:GF147,"*")</f>
        <v>3</v>
      </c>
    </row>
    <row r="148" spans="1:190" s="42" customFormat="1" x14ac:dyDescent="0.25">
      <c r="A148" s="42" t="e">
        <f>VLOOKUP(C148,Sheet1!$A$1:$B$65,2,)</f>
        <v>#N/A</v>
      </c>
      <c r="B148" s="46" t="s">
        <v>269</v>
      </c>
      <c r="C148" s="47" t="s">
        <v>270</v>
      </c>
      <c r="D148" s="47"/>
      <c r="E148" s="60">
        <v>2013</v>
      </c>
      <c r="F148" s="5">
        <f>IF(OR(ER148=$ER$1,ER148=$ER$2,ER148=$ER$3,ER148=$ER$6,ER148=$ER$7,ES148&gt;0,EW148&gt;0,EY148&gt;0,EU148&gt;0,EZ148&gt;0,FD148&gt;0,FF148&gt;0,FG148&gt;0,FI148&gt;0,FE148&gt;0),SM_2.1,"")</f>
        <v>0.2</v>
      </c>
      <c r="G148" s="5">
        <f>IF(OR(EO148=$EO$4,EQ148&gt;0,ER148=$ER$1, ER148=$ER$2,ER148=$ER$3,ER148=$ER$4,ES148&gt;0,EV148&gt;0,EZ148&gt;0,FD148&gt;0,FF148&gt;0,FG148&gt;0,FI148&gt;0,FE148&gt;0),SM_2.2,"")</f>
        <v>0.35</v>
      </c>
      <c r="H148" s="6">
        <f>IF(OR(EO148&gt;0,EP148&gt;0,EQ148&gt;0,ER148=$ER$1,ER148=$ER$2,ER148=$ER$3,ER148=$ER$4,ER148=$ER$6,ER148=$ER$7,ES148&gt;0,ET148&gt;0,EV148&gt;0,EZ148&gt;0,FD148&gt;0,FF148&gt;0,FG148&gt;0,FI148&gt;0,FE148&gt;0),SM_2.3,"")</f>
        <v>0.3</v>
      </c>
      <c r="I148" s="38">
        <f>IF(OR(ER148=$ER$1,ER148=$ER$2,ER148=$ER$3,ER148=$ER$6,ER148=$ER$7,ES148&gt;0,EW148=$EW$2,EW148=$EW$3,EW148=$EW$4,EY148&gt;0,EU148&gt;0,EZ148&gt;0,FD148&gt;0,FF148&gt;0,FG148&gt;0,FI148&gt;0,FE148&gt;0),SM_2.4,"")</f>
        <v>0.15</v>
      </c>
      <c r="J148" s="6">
        <f>IF(OR(ER148=$ER$3,EW148=$EW$2,EW148=$EW$3,EW148=$EW$4,EY148&gt;0,EU148&gt;0,EZ148&gt;0,FD148&gt;0,FF148&gt;0,FG148&gt;0,FI148&gt;0,FE148&gt;0),SM_3.1,"")</f>
        <v>0.3</v>
      </c>
      <c r="K148" s="6">
        <f>IF(OR(EZ148&gt;0,FD148&gt;0,FF148&gt;0,FG148&gt;0,FI148&gt;0,FE148&gt;0),SM_3.2,"")</f>
        <v>0.3</v>
      </c>
      <c r="L148" s="38">
        <f>IF(OR(ER148=$ER$1,ER148=$ER$3,ER148=$ER$6,ER148=$ER$7,EV148&gt;0,EW148=$EW$2,EW148=$EW$3,EW148=$EW$4,EY148&gt;0,EU148&gt;0,EZ148&gt;0,FD148&gt;0,FF148&gt;0,FG148&gt;0,FI148&gt;0,FE148&gt;0),SM_3.3,"")</f>
        <v>0.4</v>
      </c>
      <c r="M148" s="6">
        <f>IF(OR(ES148&gt;0,EU148&gt;1),SM_4.1,"")</f>
        <v>0.2</v>
      </c>
      <c r="N148" s="6">
        <f>IF(OR(EZ148&gt;0,FD148=$FD$2,FF148=$FF$2,FF148=$FF$4,FF148=$FF$6,FF148=$FF$8,FG148&gt;0,FI148&gt;0,FE148&gt;0),SM_4.2,"")</f>
        <v>0.2</v>
      </c>
      <c r="O148" s="6">
        <f>IF(OR(EZ148&gt;0,FD148=$FD$2,FE148=$FE$2,FE148=$FE$4,FE148=$FE$6,FE148=$FE$8,FF148=$FF$2,FF148=$FF$4,FF148=$FF$6,FF148=$FF$8,FG148=$FG$2,FG148=$FG$4,FG148=$FG$6,FG148=$FG$8,FI148=$FI$2,FI148=$FI$4,FI148=$FI$6,FI148=$FI$8),SM_4.3,"")</f>
        <v>0.2</v>
      </c>
      <c r="P148" s="6">
        <f>IF(OR(FD148&gt;0,FI148&gt;0),SM_4.4,"")</f>
        <v>0.2</v>
      </c>
      <c r="Q148" s="38" t="str">
        <f>IF(OR(FQ148=$FQ$2,FQ148=$FQ$1),SM_4.5,"")</f>
        <v/>
      </c>
      <c r="R148" s="6">
        <f>IF(OR(ET148&gt;0),SM_5.1,"")</f>
        <v>0.3</v>
      </c>
      <c r="S148" s="6">
        <f>IF(OR(FB148&gt;0),SM_5.2,"")</f>
        <v>0.2</v>
      </c>
      <c r="T148" s="6" t="str">
        <f>IF(OR(FR148=$FR$1,FR148=$FR$2),SM_5.3,"")</f>
        <v/>
      </c>
      <c r="U148" s="38" t="str">
        <f>IF(OR(FY148&gt;0),SM_5.4,"")</f>
        <v/>
      </c>
      <c r="V148" s="94" t="str">
        <f>IF(COUNTIF(F148:U148,"&lt;1")=16,"5",IF(COUNTIF(F148:Q148,"&lt;1")=12,"4",IF(COUNTIF(F148:L148,"&lt;1")=7,"3",IF(COUNTIF(F148:I148,"&lt;1")=4,"2","1"))))</f>
        <v>3</v>
      </c>
      <c r="W148" s="129">
        <f>IF(V148="1",SUM(F148:I148)+1,IF(V148="2",SUM(J148:L148)+2,IF(V148="3",SUM(M148:Q148)+3,IF(V148="4",SUM(R148:U148)+4,5))))</f>
        <v>3.8</v>
      </c>
      <c r="X148" s="5">
        <f>IF(OR(EO148&gt;0,EP148&gt;0,EQ148&gt;0,ER148=$ER$1,ER148=$ER$2,ER148=$ER$3,ER148=$ER$4,ER148=$ER$6,ER148=$ER$7,ER148=$ER$8,ES148&gt;0,ET148&gt;0,EV148&gt;0,EZ148&gt;0,FD148&gt;0,FF148&gt;0,FG148&gt;0,FI148&gt;0,FE148&gt;0),SS_2.1,"")</f>
        <v>0.2</v>
      </c>
      <c r="Y148" s="5">
        <f>IF(OR(EO148=$EO$1,ER148=$ER$1,ER148=$ER$6,ER148=$ER$7,ER148=$ER$8,FJ148&gt;0),SS_2.2,"")</f>
        <v>0.3</v>
      </c>
      <c r="Z148" s="38">
        <f>IF(OR(FJ148&gt;0,FO148&gt;0),SS_2.3,"")</f>
        <v>0.5</v>
      </c>
      <c r="AA148" s="5">
        <f>IF(OR(FN148&gt;0,FJ148=$FJ$2,FJ148=$FJ$3),SS_3.1,"")</f>
        <v>0.2</v>
      </c>
      <c r="AB148" s="6" t="str">
        <f>IF(OR(FK148&gt;0),SS_3.2,"")</f>
        <v/>
      </c>
      <c r="AC148" s="38">
        <f>IF(OR(ES148&gt;0,ER148=$ER$1,ER148=$ER$4,ER148=$ER$8,FL148&gt;0),SS_3.3,"")</f>
        <v>0.4</v>
      </c>
      <c r="AD148" s="6" t="str">
        <f>IF(AND(FK148&gt;0,FJ148=$FJ$2,FJ148=$FJ$3),SS_4.1,"")</f>
        <v/>
      </c>
      <c r="AE148" s="6">
        <f>IF(OR(FJ148=$FJ$2,FJ148=$FJ$3,EZ148&gt;0,FN148&gt;0),SS_4.2,"")</f>
        <v>0.2</v>
      </c>
      <c r="AF148" s="6">
        <f>IF(OR(EU148&gt;0,EW148=$EW$2,EW148=$EW$3,EW148=$EW$4,EY148&gt;0,EZ148&gt;0),SS_4.3,"")</f>
        <v>0.2</v>
      </c>
      <c r="AG148" s="6">
        <f>IF(OR(FJ148=$FJ$3,FQ148&gt;0,EZ148&gt;0),SS_4.4,"")</f>
        <v>0.1</v>
      </c>
      <c r="AH148" s="6">
        <f>IF(OR(FE148&gt;0,FF148&gt;0,FG148&gt;0,FD148&gt;0,EZ148&gt;0,FI148&gt;0),SS_4.5,"")</f>
        <v>0.2</v>
      </c>
      <c r="AI148" s="38">
        <f>IF(OR(EV148&gt;0,FZ148&gt;0,FH148&gt;0,FD148&gt;0,FI148&gt;0),SS_4.6,"")</f>
        <v>0.2</v>
      </c>
      <c r="AJ148" s="5" t="str">
        <f>IF(OR(FK148=$FK$3,FZ148=$FZ$1),SS_5.1,"")</f>
        <v/>
      </c>
      <c r="AK148" s="6" t="str">
        <f>IF(OR(FZ148=$FZ$1,FZ148=$FZ$2,FZ148=$FZ$4,FZ148=$FZ$5,FZ148=$FZ$7),SS_5.2,"")</f>
        <v/>
      </c>
      <c r="AL148" s="6" t="str">
        <f>IF(OR(FZ148=$FZ$4,FY148&gt;0,ER148=$ER$8),SS_5.3,"")</f>
        <v/>
      </c>
      <c r="AM148" s="6">
        <f>IF(FP148&gt;0,SS_5.4,"")</f>
        <v>0.35</v>
      </c>
      <c r="AN148" s="94" t="str">
        <f>IF(COUNTIF(X148:AM148,"&lt;1")=16,"5",IF(COUNTIF(X148:AI148,"&lt;1")=12,"4",IF(COUNTIF(X148:AC148,"&lt;1")=6,"3",IF(COUNTIF(X148:Z148,"&lt;1")=3,"2","1"))))</f>
        <v>2</v>
      </c>
      <c r="AO148" s="129">
        <f>IF(AN148="1",SUM(X148:Z148)+1,IF(AN148="2",SUM(AA148:AC148)+2,IF(AN148="3",SUM(AD148:AI148)+3,IF(AN148="4",SUM(AJ148:AM148)+4,5))))</f>
        <v>2.6</v>
      </c>
      <c r="AP148" s="5">
        <f>IF(OR(ES148&gt;0,ER148=$ER$1,EO148&gt;0,EP148&gt;0,EQ148&gt;0,EU148&gt;0,EV148&gt;0,FV148&gt;0,FD148&gt;0),CM2.1,"")</f>
        <v>0.25</v>
      </c>
      <c r="AQ148" s="6">
        <f>IF(OR(ES148&gt;0,ER148=$ER$1,ER148=$ER$5,ER148=$ER$3,ER148=$ER$8,ER148=$ER$9,FS148=$FS$3,FS148=$FS$4),CM2.2,"")</f>
        <v>0.25</v>
      </c>
      <c r="AR148" s="6">
        <f>IF(OR(ES148&gt;0,ER148&gt;0,FV148&gt;0),CM2.3,"")</f>
        <v>0.25</v>
      </c>
      <c r="AS148" s="38">
        <f>IF(OR(ES148&gt;0,ER148=$ER$1,ER148=$ER$3,ER148=$ER$8,ER148=$ER$9,FT148&gt;0),CM2.4,"")</f>
        <v>0.25</v>
      </c>
      <c r="AT148" s="6" t="str">
        <f>IF(OR(FS148&gt;0),CM3.1,"")</f>
        <v/>
      </c>
      <c r="AU148" s="6" t="str">
        <f>IF(ER148=$ER$9,CM3.2,"")</f>
        <v/>
      </c>
      <c r="AV148" s="6" t="str">
        <f>IF(OR(FS148=$FS$3,FS148=$FS$4),CM3.3,"")</f>
        <v/>
      </c>
      <c r="AW148" s="6" t="str">
        <f>IF(OR(FQ148=$FQ$1,FQ148=$FQ$4,FR148=$FR$1,FR148=$FR$4),CM3.4,"")</f>
        <v/>
      </c>
      <c r="AX148" s="38" t="str">
        <f>IF(OR(FZ148=$FZ$1,FZ148=$FZ$2,FT148=$FT$3,FT148=$FT$2),CM3.5,"")</f>
        <v/>
      </c>
      <c r="AY148" s="6" t="str">
        <f>IF(OR(FS148&gt;0),CM4.1,"")</f>
        <v/>
      </c>
      <c r="AZ148" s="6" t="str">
        <f>IF(OR(FV148=$FV$2),CM4.2,"")</f>
        <v/>
      </c>
      <c r="BA148" s="38">
        <f>IF(OR(FZ148&gt;0,FT148=$FT$3),CM4.3,"")</f>
        <v>0.2</v>
      </c>
      <c r="BB148" s="6" t="str">
        <f>IF(OR(FT148=$FT$3,FV148=$FV$3),CM5.1,"")</f>
        <v/>
      </c>
      <c r="BC148" s="6" t="str">
        <f>IF(OR(AND(FX148&gt;0,FQ148=$FQ$4), AND(FX148&gt;0,FQ148=$FQ$1)),CM5.2,"")</f>
        <v/>
      </c>
      <c r="BD148" s="6">
        <f>IF(OR(FZ148&gt;0),CM5.3,"")</f>
        <v>0.25</v>
      </c>
      <c r="BE148" s="38" t="str">
        <f>IF(FU148=$FU$2,CM5.4,"")</f>
        <v/>
      </c>
      <c r="BF148" s="94" t="str">
        <f>IF(COUNTIF(AP148:BE148,"&lt;1")=16,"5",IF(COUNTIF(AP148:BA148,"&lt;1")=12,"4",IF(COUNTIF(AP148:AX148,"&lt;1")=9,"3",IF(COUNTIF(AP148:AS148,"&lt;1")=4,"2","1"))))</f>
        <v>2</v>
      </c>
      <c r="BG148" s="129">
        <f>IF(BF148="1",SUM(AP148:AS148)+1,IF(BF148="2",SUM(AT148:AX148)+2,IF(BF148="3",SUM(AY148:BA148)+3,IF(BF148="4",SUM(BB148:BE148)+4,5))))</f>
        <v>2</v>
      </c>
      <c r="BH148" s="5">
        <f>IF(OR(ER148=$ER$1,ER148=$ER$6,ER148=$ER$7,ER148=$ER$9,ES148&gt;0,EX148&gt;0,FD148&gt;0,FZ148&gt;0,EW148&gt;0,EY148&gt;0,EZ148&gt;0,EV148&gt;0,EU148&gt;0,FE148&gt;0,FF148&gt;0,FG148&gt;0,FI148&gt;0),SRM2.1,"")</f>
        <v>0.4</v>
      </c>
      <c r="BI148" s="5">
        <f>IF(OR(FD148&gt;0,FZ148&gt;0,ER148=$ER$7,EW148&gt;0,EX148&gt;0,EY148&gt;0,EZ148&gt;0,FE148&gt;0,FF148&gt;0,FG148&gt;0,FI148&gt;0),SRM2.2,"")</f>
        <v>0.4</v>
      </c>
      <c r="BJ148" s="6">
        <f>IF(OR(FX148&gt;0,FZ148&gt;0),SRM2.3,"")</f>
        <v>0</v>
      </c>
      <c r="BK148" s="6">
        <f>IF(OR(FF148&gt;0,FD148&gt;0,FE148&gt;0,FZ148&gt;0,FG148&gt;0,FI148&gt;0),SRM2.4,"")</f>
        <v>0.2</v>
      </c>
      <c r="BL148" s="39">
        <f>IF(OR(FD148&gt;0,FZ148&gt;0,ER148=$ER$7,FE148&gt;0,FF148&gt;0,FG148&gt;0,FI148&gt;0,FP148&gt;0),SRM3.1,"")</f>
        <v>0.4</v>
      </c>
      <c r="BM148" s="6">
        <f>IF(OR(FD148&gt;0,FZ148&gt;0,ER148=$ER$7,EW148=$EW$2,EW148=$EW$3,EW148=$EW$4,EX148&gt;0,EY148&gt;0,EZ148&gt;0,FE148&gt;0,FF148&gt;0,FG148&gt;0,FI148&gt;0),SRM3.2,"")</f>
        <v>0.5</v>
      </c>
      <c r="BN148" s="6">
        <f>IF(OR(FP148&gt;0,FZ148&gt;0),SRM3.3,"")</f>
        <v>0.1</v>
      </c>
      <c r="BO148" s="40">
        <f>IF(OR(FZ148&gt;1),SRM4.1,"")</f>
        <v>0.4</v>
      </c>
      <c r="BP148" s="6" t="str">
        <f>IF(OR(ER148=$ER$8,ER148=$ER$9,EV148&gt;0,FQ148&gt;0,FR148&gt;0),SRM4.2,"")</f>
        <v/>
      </c>
      <c r="BQ148" s="6" t="str">
        <f>IF(OR(FW148&gt;0),SRM4.3,"")</f>
        <v/>
      </c>
      <c r="BR148" s="40" t="str">
        <f>IF(OR(GD148&gt;0,GE148&gt;0),SRM5.1,"")</f>
        <v/>
      </c>
      <c r="BS148" s="6">
        <f>IF(OR(ER148=$ER$8,ER148=$ER$9,FZ148&gt;0),SRM5.2,"")</f>
        <v>0.4</v>
      </c>
      <c r="BT148" s="6">
        <f>IF(OR(ER148=$ER$8,ER148=$ER$9,FY148&gt;0,FZ148&gt;0),SRM5.3,"")</f>
        <v>0.2</v>
      </c>
      <c r="BU148" s="94" t="str">
        <f>IF(COUNTIF(BH148:BT148,"&lt;1")=13,"5",IF(COUNTIF(BH148:BQ148,"&lt;1")=10,"4",IF(COUNTIF(BH148:BN148,"&lt;1")=7,"3",IF(COUNTIF(BH148:BK148,"&lt;1")=4,"2","1"))))</f>
        <v>3</v>
      </c>
      <c r="BV148" s="129">
        <f>IF(BU148="1",SUM(BH148:BK148)+1,IF(BU148="2",SUM(BL148:BN148)+2,IF(BU148="3",SUM(BO148:BQ148)+3,IF(BU148="4",SUM(BR148:BT148)+4,5))))</f>
        <v>3.4</v>
      </c>
      <c r="BW148" s="41">
        <f>IF(OR(EY148=$EY$1,EY148=$EY$4,EY148=$EY$5,EY148=$EY$6,EY148=$EY$7,EZ148&gt;0,FF148=$FF$1,FF148=$FF$2,FF148=$FF$5,FF148=$FF$6,FG148=$FG$1,FG148=$FG$2,FG148=$FG$5,FG148=$FG$6),LHR2.1,"")</f>
        <v>0.4</v>
      </c>
      <c r="BX148" s="6">
        <f>IF(OR(FB148=$FB$1,FB148=$FB$2,FB148=$FB$5,FB148=$FB$6,EZ148&gt;0),LHR2.2,"")</f>
        <v>0.1</v>
      </c>
      <c r="BY148" s="6">
        <f>IF(OR(EY148=$EY$1,EY148=$EY$4,EY148=$EY$5,EY148=$EY$6,EY148=$EY$7,EZ148&gt;0,FF148=$FF$1,FF148=$FF$2,FF148=$FF$5,FF148=$FF$6,FG148=$FG$1,FG148=$FG$2,FG148=$FG$5,FG148=$FG$6),LHR2.3,"")</f>
        <v>0.25</v>
      </c>
      <c r="BZ148" s="6">
        <f>IF(OR(EY148=$EY$1,EY148=$EY$4,EY148=$EY$5,EY148=$EY$6,EY148=$EY$7,EZ148&gt;0,FF148=$FF$1,FF148=$FF$2,FF148=$FF$5,FF148=$FF$6,FG148=$FG$1,FG148=$FG$2,FG148=$FG$5,FG148=$FG$6),LHR2.4,"")</f>
        <v>0.25</v>
      </c>
      <c r="CA148" s="40">
        <f>IF(OR(EY148=$EY$1,EY148=$EY$5,EY148=$EY$6,EY148=$EY$7,EZ148&gt;0,FF148=$FF$1,FF148=$FF$2,FF148=$FF$5,FF148=$FF$6,FG148=$FG$1,FG148=$FG$2,FG148=$FG$5,FG148=$FG$6),LHR3.1,"")</f>
        <v>0.25</v>
      </c>
      <c r="CB148" s="6" t="str">
        <f>IF(OR(FB148=$FB$1,FB148=$FB$5,EZ148&gt;0),LHR3.2,"")</f>
        <v/>
      </c>
      <c r="CC148" s="6">
        <f>IF(OR(FB148=$FB$1,FB148=$FB$2,FB148=$FB$5,FB148=$FB$6,EZ148&gt;0),LHR3.3,"")</f>
        <v>0.15</v>
      </c>
      <c r="CD148" s="6">
        <f>IF(OR(EZ148&gt;0,GA148=$GA$1,FF148=$FF$5,FF148=$FF$6,FF148=$FF$1,FF148=$FF$2,GA148=$GA$2,GA148=$GA$3,GA148=$GA$4),LHR3.4,"")</f>
        <v>0.05</v>
      </c>
      <c r="CE148" s="6">
        <f>IF(OR(EZ148&gt;0,GB148=$GB$1,FG148=$FG$5,FG148=$FG$6,FG148=$FG$1,FG148=$FG$2,GB148=$GB$2,GB148=$GB$3,GB148=$GB$4),LHR3.5,"")</f>
        <v>0.05</v>
      </c>
      <c r="CF148" s="6">
        <f>IF(OR(EY148=$EY$1,EY148=$EY$4,EY148=$EY$5,EY148=$EY$6,EY148=$EY$7,EZ148&gt;0),LHR3.6,"")</f>
        <v>0.05</v>
      </c>
      <c r="CG148" s="6" t="str">
        <f>IF(OR(EZ148&gt;0,FC148=$FC$1,FC148=$FC$2,FC148=$FC$3,FC148=$FC$4),LHR3.7,"")</f>
        <v/>
      </c>
      <c r="CH148" s="6" t="str">
        <f>IF(OR(GD148=$GD$1,GD148=$GD$3,EZ148&gt;0),LHR3.8,"")</f>
        <v/>
      </c>
      <c r="CI148" s="6">
        <f>IF(OR(EZ148&gt;0,FF148=$FF$2,FF148=$FF$6,FE148=$FE$2,FE148=$FE$6,FI148=$FI$2,FI148=$FI$6,FG148=$FG$2,FG148=$FG$6),LHR3.9,"")</f>
        <v>0.2</v>
      </c>
      <c r="CJ148" s="6" t="str">
        <f>IF(OR(EZ148&gt;0,FA148&gt;0),LHR3.10,"")</f>
        <v/>
      </c>
      <c r="CK148" s="40">
        <f>IF(OR(EY148=$EY$1,EY148=$EY$6,EY148=$EY$7,EZ148&gt;0,FF148=$FF$1,FF148=$FF$2,FF148=$FF$5,FF148=$FF$6,FG148=$FG$1,FG148=$FG$2,FG148=$FG$5,FG148=$FG$6),LHR4.1,"")</f>
        <v>0.15</v>
      </c>
      <c r="CL148" s="6" t="str">
        <f>IF(OR(FB148=$FB$1,FB148=$FB$5,EZ148&gt;0),LHR4.2,"")</f>
        <v/>
      </c>
      <c r="CM148" s="6" t="str">
        <f>IF(OR(EZ148&gt;0,GA148=$GA$2,GA148=$GA$4),LHR4.3,"")</f>
        <v/>
      </c>
      <c r="CN148" s="6" t="str">
        <f>IF(OR(EZ148&gt;0,GB148=$GB$2,GB148=$GB$4),LHR4.4,"")</f>
        <v/>
      </c>
      <c r="CO148" s="6" t="str">
        <f>IF(OR(EZ148&gt;0,FC148=$FC$1,FC148=$FC$3,FC148=$FC$4),LHR4.5,"")</f>
        <v/>
      </c>
      <c r="CP148" s="6" t="str">
        <f>IF(OR(GE148=$GE$1,GE148=$GE$2,GE148=$GE$4,GE148=$GE$5),LHR4.6,"")</f>
        <v/>
      </c>
      <c r="CQ148" s="6">
        <f>IF(OR(EZ148&gt;0,FF148=$FF$2,FF148=$FF$6,FE148=$FE$2,FE148=$FE$6,FI148=$FI$2,FI148=$FI$6,FG148=$FG$2,FG148=$FG$6),LHR4.7,"")</f>
        <v>0.1</v>
      </c>
      <c r="CR148" s="6">
        <f>IF(OR(EZ148&gt;0,FG148=$FG$1,FG148=$FG$2,FG148=$FG$5,FG148=$FG$6),LHR4.8,"")</f>
        <v>0.1</v>
      </c>
      <c r="CS148" s="6" t="str">
        <f>IF(OR(FE148=$FE$1,FE148=$FE$2,FE148=$FE$5,FE148=$FE$6),LHR4.9,"")</f>
        <v/>
      </c>
      <c r="CT148" s="6" t="str">
        <f>IF(OR(FM148=$FM$1,FM148=$FM$3,EZ148&gt;0),LHR4.10,"")</f>
        <v/>
      </c>
      <c r="CU148" s="6" t="str">
        <f>IF(OR(GF148=$GF$2,GF148=$GF$6),LHR4.11,"")</f>
        <v/>
      </c>
      <c r="CV148" s="6">
        <f>IF(OR(EO148=$EO$1,EO148=$EO$3),LHR4.12,"")</f>
        <v>0.05</v>
      </c>
      <c r="CW148" s="40">
        <f>IF(OR(EY148=$EY$1,EY148=$EY$7,EZ148&gt;0,FF148=$FF$1,FF148=$FF$2,FF148=$FF$5,FF148=$FF$6,FG148=$FG$1,FG148=$FG$2,FG148=$FG$5,FG148=$FG$6),LHR5.1,"")</f>
        <v>0.25</v>
      </c>
      <c r="CX148" s="6">
        <f>IF(AND(FZ148&gt;0,OR(EY148=$EY$1,EY148=$EY$4,EY148=$EY$5,EY148=$EY$6,EY148=$EY$7)),LHR5.2,"")</f>
        <v>0.25</v>
      </c>
      <c r="CY148" s="6" t="str">
        <f>IF(OR(EZ148&gt;0,FC148=$FC$1,FC148=$FC$4),LHR5.3,"")</f>
        <v/>
      </c>
      <c r="CZ148" s="6" t="str">
        <f>IF(OR(GE148=$GE$1,GE148=$GE$3,GE148=$GE$4,GE148=$GE$6),LHR5.4,"")</f>
        <v/>
      </c>
      <c r="DA148" s="6">
        <f>IF(OR(EZ148&gt;0,FF148=$FF$2,FF148=$FF$6,FE148=$FE$2,FE148=$FE$6,FI148=$FI$2,FI148=$FI$6,FG148=$FG$2,FG148=$FG$6),LHR5.5,"")</f>
        <v>0.1</v>
      </c>
      <c r="DB148" s="6">
        <f>IF(OR(FG148=$FG$2,FG148=$FG$6),LHR5.6,"")</f>
        <v>0.1</v>
      </c>
      <c r="DC148" s="6" t="str">
        <f>IF(OR(FI148=$FI$1,FI148=$FI$2,FI148=$FI$5,FI148=$FI$6,FY148&gt;0),LHR5.7,"")</f>
        <v/>
      </c>
      <c r="DD148" s="6" t="str">
        <f>IF(OR(GC148=$GC$1,GC148=$GC$2),LHR5.8,"")</f>
        <v/>
      </c>
      <c r="DE148" s="38">
        <f>IF(OR(GF148="",GF148=$GF$3,GF148=$GF$4,GF148=$GF$7,GF148=$GF$8),LHR5.9,"")</f>
        <v>0.05</v>
      </c>
      <c r="DF148" s="7" t="str">
        <f>IF(E148&lt;2009,"N/A",IF(COUNTIF(BW148:DE148,"&lt;1")=35,"5",IF(COUNTIF(BW148:CV148,"&lt;1")=26,"4",IF(COUNTIF(BW148:CJ148,"&lt;1")=14,"3",IF(COUNTIF(BW148:BZ148,"&lt;1")=4,"2","1")))))</f>
        <v>2</v>
      </c>
      <c r="DG148" s="129">
        <f>IF(DF148="N/A","N/A",IF(DF148="1",SUM(BW148:BZ148)+1,IF(DF148="2",SUM(CA148:CJ148)+2,IF(DF148="3",SUM(CK148:CV148)+3,IF(DF148="4",SUM(CW148:DE148)+4,5)))))</f>
        <v>2.75</v>
      </c>
      <c r="DH148" s="41">
        <f>IF(OR(EY148=$EY$1,EY148=$EY$8,EZ148&gt;0,FF148=$FF$1,FF148=$FF$2,FF148=$FF$7,FF148=$FF$8,FG148=$FG$1,FG148=$FG$2,FG148=$FG$7,FG148=$FG$8),ES2.1,"")</f>
        <v>0.4</v>
      </c>
      <c r="DI148" s="6">
        <f>IF(OR(FB148=$FB$1,FB148=$FB$2,FB148=$FB$7,FB148=$FB$8,EZ148&gt;0),ES2.2,"")</f>
        <v>0.1</v>
      </c>
      <c r="DJ148" s="6">
        <f>IF(OR(EY148=$EY$1,EY148=$EY$8,EZ148&gt;0,FF148=$FF$1,FF148=$FF$2,FF148=$FF$7,FF148=$FF$8,FG148=$FG$1,FG148=$FG$2,FG148=$FG$7,FG148=$FG$8),ES2.3,"")</f>
        <v>0.25</v>
      </c>
      <c r="DK148" s="6">
        <f>IF(OR(EY148=$EY$1,EY148=$EY$8,EZ148&gt;0,FF148=$FF$1,FF148=$FF$2,FF148=$FF$7,FF148=$FF$8,FG148=$FG$1,FG148=$FG$2,FG148=$FG$7,FG148=$FG$8),ES2.4,"")</f>
        <v>0.25</v>
      </c>
      <c r="DL148" s="40" t="str">
        <f>IF(OR(FB148=$FB$1,FB148=$FB$7,EZ148&gt;0),ES3.1,"")</f>
        <v/>
      </c>
      <c r="DM148" s="6">
        <f>IF(OR(FB148=$FB$1,FB148=$FB$2,FB148=$FB$7,FB148=$FB$8,EZ148&gt;0),ES3.2,"")</f>
        <v>0.15</v>
      </c>
      <c r="DN148" s="6">
        <f>IF(OR(EZ148&gt;0,FF148=$FF$1,FF148=$FF$2,FF148=$FF$7,FF148=$FF$8,GA148=$GA$1,GA148=$GA$2,GA148=$GA$5,GA148=$GA$6),ES3.3,"")</f>
        <v>0.05</v>
      </c>
      <c r="DO148" s="6">
        <f>IF(OR(EZ148&gt;0,FG148=$FG$1,FG148=$FG$2,FG148=$FG$7,FG148=$FG$8,GB148=$GB$1,GB148=$GB$2,GB148=$GB$5,GB148=$GB$6),ES3.4,"")</f>
        <v>0.05</v>
      </c>
      <c r="DP148" s="6">
        <f>IF(OR(EY148=$EY$1,EY148=$EY$8,EZ148&gt;0),ES3.5,"")</f>
        <v>0.25</v>
      </c>
      <c r="DQ148" s="6" t="str">
        <f>IF(OR(EZ148&gt;0,FC148=$FC$1,FC148=$FC$5),ES3.6,"")</f>
        <v/>
      </c>
      <c r="DR148" s="6" t="str">
        <f>IF(OR(GD148=$GD$1,GD148=$GD$4,EZ148&gt;0),ES3.7,"")</f>
        <v/>
      </c>
      <c r="DS148" s="6">
        <f>IF(OR(EZ148&gt;0,FF148=$FF$2,FF148=$FF$8,FE148=$FE$2,FE148=$FE$8,FI148=$FI$2,FI148=$FI$8,FG148=$FG$2,FG148=$FG$8),ES3.8,"")</f>
        <v>0.2</v>
      </c>
      <c r="DT148" s="6" t="str">
        <f>IF(OR(EZ148&gt;0),ES3.9,"")</f>
        <v/>
      </c>
      <c r="DU148" s="40" t="str">
        <f>IF(OR(FB148=$FB$1,FB148=$FB$7,EZ148&gt;0),ES4.1,"")</f>
        <v/>
      </c>
      <c r="DV148" s="6" t="str">
        <f>IF(OR(EZ148&gt;0,GA148=$GA$2,GA148=$GA$6),ES4.2,"")</f>
        <v/>
      </c>
      <c r="DW148" s="6" t="str">
        <f>IF(OR(EZ148&gt;0,GB148=$GB$2,GB148=$GB$6),ES4.3,"")</f>
        <v/>
      </c>
      <c r="DX148" s="6" t="str">
        <f>IF(OR(GE148=$GE$1,GE148=$GE$2,GE148=$GE$7,GE148=$GE$8),ES4.4,"")</f>
        <v/>
      </c>
      <c r="DY148" s="6">
        <f>IF(OR(EZ148&gt;0,FF148=$FF$2,FF148=$FF$8,FE148=$FE$2,FE148=$FE$8,FI148=$FI$2,FI148=$FI$8,FG148=$FG$2,FG148=$FG$8),ES4.5,"")</f>
        <v>0.1</v>
      </c>
      <c r="DZ148" s="6">
        <f>IF(OR(EZ148&gt;0,FG148=$FG$1,FG148=$FG$2,FG148=$FG$7,FG148=$FG$8),ES4.6,"")</f>
        <v>0.1</v>
      </c>
      <c r="EA148" s="6" t="str">
        <f>IF(OR(FE148=$FE$1,FE148=$FE$2,FE148=$FE$7,FE148=$FE$8),ES4.7,"")</f>
        <v/>
      </c>
      <c r="EB148" s="6" t="str">
        <f>IF(OR(FM148=$FM$1,FM148=$FM$4,EZ148&gt;0),ES4.8,"")</f>
        <v/>
      </c>
      <c r="EC148" s="6" t="str">
        <f>IF(OR(GF148=$GF$2,GF148=$GF$8),ES4.9,"")</f>
        <v/>
      </c>
      <c r="ED148" s="6">
        <f>IF(OR(EO148=$EO$1,EO148=$EO$3),ES4.10,"")</f>
        <v>0.05</v>
      </c>
      <c r="EE148" s="40">
        <f>IF(OR(AND(FZ148&gt;0,EY148=$EY$1), AND(FZ148&gt;0,EY148=$EY$8)),ES5.1,"")</f>
        <v>0.25</v>
      </c>
      <c r="EF148" s="6" t="str">
        <f>IF(OR(GE148=$GE$1,GE148=$GE$3,GE148=$GE$7,GE148=$GE$9),ES5.2,"")</f>
        <v/>
      </c>
      <c r="EG148" s="6">
        <f>IF(OR(EZ148&gt;0,FF148=$FF$2,FF148=$FF$8,FE148=$FE$2,FE148=$FE$8,FI148=$FI$2,FI148=$FI$8,FG148=$FG$2,FG148=$FG$8),ES5.3,"")</f>
        <v>0.15</v>
      </c>
      <c r="EH148" s="6">
        <f>IF(OR(FG148=$FG$2,FG148=$FG$8),ES5.4,"")</f>
        <v>0.15</v>
      </c>
      <c r="EI148" s="6" t="str">
        <f>IF(OR(FI148=$FI$1,FI148=$FI$2,FI148=$FI$7,FI148=$FI$8,FY148&gt;0),ES5.5,"")</f>
        <v/>
      </c>
      <c r="EJ148" s="6" t="str">
        <f>IF(OR(GC148=$GC$1,GC148=$GC$3),ES5.6,"")</f>
        <v/>
      </c>
      <c r="EK148" s="38">
        <f>IF(OR(GF148="",GF148=$GF$3,GF148=$GF$4,GF148=$GF$5,GF148=$GF$6),ES5.7,"")</f>
        <v>0.1</v>
      </c>
      <c r="EL148" s="104" t="str">
        <f>IF(E148&lt;2010,"N/A",IF(COUNTIF(DH148:EK148,"&lt;1")=30,"5",IF(COUNTIF(DH148:ED148,"&lt;1")=23,"4",IF(COUNTIF(DH148:DT148,"&lt;1")=13,"3",IF(COUNTIF(DH148:DK148,"&lt;1")=4,"2","1")))))</f>
        <v>2</v>
      </c>
      <c r="EM148" s="129">
        <f>IF(EL148="N/A","N/A",IF(EL148="1",SUM(DH148:DK148)+1,IF(EL148="2",SUM(DL148:DT148)+2,IF(EL148="3",SUM(DU148:ED148)+3,IF(EL148="4",SUM(EE148:EK148)+4,5)))))</f>
        <v>2.7</v>
      </c>
      <c r="EN148" s="1"/>
      <c r="EO148" s="43" t="s">
        <v>0</v>
      </c>
      <c r="EP148" s="1"/>
      <c r="EQ148" s="1" t="s">
        <v>1</v>
      </c>
      <c r="ER148" s="43"/>
      <c r="ES148" s="1" t="s">
        <v>3</v>
      </c>
      <c r="ET148" s="1" t="s">
        <v>1</v>
      </c>
      <c r="EV148" s="44"/>
      <c r="EW148" s="42" t="s">
        <v>4</v>
      </c>
      <c r="EX148" s="42" t="s">
        <v>1</v>
      </c>
      <c r="EY148" s="42" t="s">
        <v>5</v>
      </c>
      <c r="FB148" s="42" t="s">
        <v>16</v>
      </c>
      <c r="FC148" s="44"/>
      <c r="FE148" s="1"/>
      <c r="FF148" s="42" t="s">
        <v>18</v>
      </c>
      <c r="FG148" s="42" t="s">
        <v>18</v>
      </c>
      <c r="FH148" s="42" t="s">
        <v>1</v>
      </c>
      <c r="FI148" s="44" t="s">
        <v>37</v>
      </c>
      <c r="FJ148" s="42" t="s">
        <v>103</v>
      </c>
      <c r="FK148" s="1"/>
      <c r="FL148" s="1"/>
      <c r="FM148" s="1"/>
      <c r="FN148" s="1"/>
      <c r="FO148" s="1"/>
      <c r="FP148" s="42" t="s">
        <v>1</v>
      </c>
      <c r="FT148" s="1"/>
      <c r="FU148" s="1"/>
      <c r="FX148" s="44" t="s">
        <v>1</v>
      </c>
      <c r="FY148" s="1"/>
      <c r="FZ148" s="44" t="s">
        <v>29</v>
      </c>
      <c r="GA148" s="43"/>
      <c r="GB148" s="1"/>
      <c r="GC148" s="44"/>
      <c r="GF148" s="45"/>
      <c r="GG148" s="74"/>
      <c r="GH148" s="42">
        <f>COUNTIF(EO148:GF148,"*")</f>
        <v>16</v>
      </c>
    </row>
    <row r="149" spans="1:190" s="42" customFormat="1" x14ac:dyDescent="0.25">
      <c r="A149" s="42" t="e">
        <f>VLOOKUP(C149,Sheet1!$A$1:$B$65,2,)</f>
        <v>#N/A</v>
      </c>
      <c r="B149" s="46" t="s">
        <v>432</v>
      </c>
      <c r="C149" s="47" t="s">
        <v>433</v>
      </c>
      <c r="D149" s="47"/>
      <c r="E149" s="60">
        <v>2013</v>
      </c>
      <c r="F149" s="5">
        <f>IF(OR(ER149=$ER$1,ER149=$ER$2,ER149=$ER$3,ER149=$ER$6,ER149=$ER$7,ES149&gt;0,EW149&gt;0,EY149&gt;0,EU149&gt;0,EZ149&gt;0,FD149&gt;0,FF149&gt;0,FG149&gt;0,FI149&gt;0,FE149&gt;0),SM_2.1,"")</f>
        <v>0.2</v>
      </c>
      <c r="G149" s="5">
        <f>IF(OR(EO149=$EO$4,EQ149&gt;0,ER149=$ER$1, ER149=$ER$2,ER149=$ER$3,ER149=$ER$4,ES149&gt;0,EV149&gt;0,EZ149&gt;0,FD149&gt;0,FF149&gt;0,FG149&gt;0,FI149&gt;0,FE149&gt;0),SM_2.2,"")</f>
        <v>0.35</v>
      </c>
      <c r="H149" s="6">
        <f>IF(OR(EO149&gt;0,EP149&gt;0,EQ149&gt;0,ER149=$ER$1,ER149=$ER$2,ER149=$ER$3,ER149=$ER$4,ER149=$ER$6,ER149=$ER$7,ES149&gt;0,ET149&gt;0,EV149&gt;0,EZ149&gt;0,FD149&gt;0,FF149&gt;0,FG149&gt;0,FI149&gt;0,FE149&gt;0),SM_2.3,"")</f>
        <v>0.3</v>
      </c>
      <c r="I149" s="38">
        <f>IF(OR(ER149=$ER$1,ER149=$ER$2,ER149=$ER$3,ER149=$ER$6,ER149=$ER$7,ES149&gt;0,EW149=$EW$2,EW149=$EW$3,EW149=$EW$4,EY149&gt;0,EU149&gt;0,EZ149&gt;0,FD149&gt;0,FF149&gt;0,FG149&gt;0,FI149&gt;0,FE149&gt;0),SM_2.4,"")</f>
        <v>0.15</v>
      </c>
      <c r="J149" s="6">
        <f>IF(OR(ER149=$ER$3,EW149=$EW$2,EW149=$EW$3,EW149=$EW$4,EY149&gt;0,EU149&gt;0,EZ149&gt;0,FD149&gt;0,FF149&gt;0,FG149&gt;0,FI149&gt;0,FE149&gt;0),SM_3.1,"")</f>
        <v>0.3</v>
      </c>
      <c r="K149" s="6">
        <f>IF(OR(EZ149&gt;0,FD149&gt;0,FF149&gt;0,FG149&gt;0,FI149&gt;0,FE149&gt;0),SM_3.2,"")</f>
        <v>0.3</v>
      </c>
      <c r="L149" s="38">
        <f>IF(OR(ER149=$ER$1,ER149=$ER$3,ER149=$ER$6,ER149=$ER$7,EV149&gt;0,EW149=$EW$2,EW149=$EW$3,EW149=$EW$4,EY149&gt;0,EU149&gt;0,EZ149&gt;0,FD149&gt;0,FF149&gt;0,FG149&gt;0,FI149&gt;0,FE149&gt;0),SM_3.3,"")</f>
        <v>0.4</v>
      </c>
      <c r="M149" s="6">
        <f>IF(OR(ES149&gt;0,EU149&gt;1),SM_4.1,"")</f>
        <v>0.2</v>
      </c>
      <c r="N149" s="6" t="str">
        <f>IF(OR(EZ149&gt;0,FD149=$FD$2,FF149=$FF$2,FF149=$FF$4,FF149=$FF$6,FF149=$FF$8,FG149&gt;0,FI149&gt;0,FE149&gt;0),SM_4.2,"")</f>
        <v/>
      </c>
      <c r="O149" s="6" t="str">
        <f>IF(OR(EZ149&gt;0,FD149=$FD$2,FE149=$FE$2,FE149=$FE$4,FE149=$FE$6,FE149=$FE$8,FF149=$FF$2,FF149=$FF$4,FF149=$FF$6,FF149=$FF$8,FG149=$FG$2,FG149=$FG$4,FG149=$FG$6,FG149=$FG$8,FI149=$FI$2,FI149=$FI$4,FI149=$FI$6,FI149=$FI$8),SM_4.3,"")</f>
        <v/>
      </c>
      <c r="P149" s="6" t="str">
        <f>IF(OR(FD149&gt;0,FI149&gt;0),SM_4.4,"")</f>
        <v/>
      </c>
      <c r="Q149" s="38" t="str">
        <f>IF(OR(FQ149=$FQ$2,FQ149=$FQ$1),SM_4.5,"")</f>
        <v/>
      </c>
      <c r="R149" s="6" t="str">
        <f>IF(OR(ET149&gt;0),SM_5.1,"")</f>
        <v/>
      </c>
      <c r="S149" s="6" t="str">
        <f>IF(OR(FB149&gt;0),SM_5.2,"")</f>
        <v/>
      </c>
      <c r="T149" s="6" t="str">
        <f>IF(OR(FR149=$FR$1,FR149=$FR$2),SM_5.3,"")</f>
        <v/>
      </c>
      <c r="U149" s="38" t="str">
        <f>IF(OR(FY149&gt;0),SM_5.4,"")</f>
        <v/>
      </c>
      <c r="V149" s="94" t="str">
        <f>IF(COUNTIF(F149:U149,"&lt;1")=16,"5",IF(COUNTIF(F149:Q149,"&lt;1")=12,"4",IF(COUNTIF(F149:L149,"&lt;1")=7,"3",IF(COUNTIF(F149:I149,"&lt;1")=4,"2","1"))))</f>
        <v>3</v>
      </c>
      <c r="W149" s="129">
        <f>IF(V149="1",SUM(F149:I149)+1,IF(V149="2",SUM(J149:L149)+2,IF(V149="3",SUM(M149:Q149)+3,IF(V149="4",SUM(R149:U149)+4,5))))</f>
        <v>3.2</v>
      </c>
      <c r="X149" s="5">
        <f>IF(OR(EO149&gt;0,EP149&gt;0,EQ149&gt;0,ER149=$ER$1,ER149=$ER$2,ER149=$ER$3,ER149=$ER$4,ER149=$ER$6,ER149=$ER$7,ER149=$ER$8,ES149&gt;0,ET149&gt;0,EV149&gt;0,EZ149&gt;0,FD149&gt;0,FF149&gt;0,FG149&gt;0,FI149&gt;0,FE149&gt;0),SS_2.1,"")</f>
        <v>0.2</v>
      </c>
      <c r="Y149" s="5" t="str">
        <f>IF(OR(EO149=$EO$1,ER149=$ER$1,ER149=$ER$6,ER149=$ER$7,ER149=$ER$8,FJ149&gt;0),SS_2.2,"")</f>
        <v/>
      </c>
      <c r="Z149" s="38" t="str">
        <f>IF(OR(FJ149&gt;0,FO149&gt;0),SS_2.3,"")</f>
        <v/>
      </c>
      <c r="AA149" s="5" t="str">
        <f>IF(OR(FN149&gt;0,FJ149=$FJ$2,FJ149=$FJ$3),SS_3.1,"")</f>
        <v/>
      </c>
      <c r="AB149" s="6" t="str">
        <f>IF(OR(FK149&gt;0),SS_3.2,"")</f>
        <v/>
      </c>
      <c r="AC149" s="38">
        <f>IF(OR(ES149&gt;0,ER149=$ER$1,ER149=$ER$4,ER149=$ER$8,FL149&gt;0),SS_3.3,"")</f>
        <v>0.4</v>
      </c>
      <c r="AD149" s="6" t="str">
        <f>IF(AND(FK149&gt;0,FJ149=$FJ$2,FJ149=$FJ$3),SS_4.1,"")</f>
        <v/>
      </c>
      <c r="AE149" s="6" t="str">
        <f>IF(OR(FJ149=$FJ$2,FJ149=$FJ$3,EZ149&gt;0,FN149&gt;0),SS_4.2,"")</f>
        <v/>
      </c>
      <c r="AF149" s="6">
        <f>IF(OR(EU149&gt;0,EW149=$EW$2,EW149=$EW$3,EW149=$EW$4,EY149&gt;0,EZ149&gt;0),SS_4.3,"")</f>
        <v>0.2</v>
      </c>
      <c r="AG149" s="6" t="str">
        <f>IF(OR(FJ149=$FJ$3,FQ149&gt;0,EZ149&gt;0),SS_4.4,"")</f>
        <v/>
      </c>
      <c r="AH149" s="6">
        <f>IF(OR(FE149&gt;0,FF149&gt;0,FG149&gt;0,FD149&gt;0,EZ149&gt;0,FI149&gt;0),SS_4.5,"")</f>
        <v>0.2</v>
      </c>
      <c r="AI149" s="38" t="str">
        <f>IF(OR(EV149&gt;0,FZ149&gt;0,FH149&gt;0,FD149&gt;0,FI149&gt;0),SS_4.6,"")</f>
        <v/>
      </c>
      <c r="AJ149" s="5" t="str">
        <f>IF(OR(FK149=$FK$3,FZ149=$FZ$1),SS_5.1,"")</f>
        <v/>
      </c>
      <c r="AK149" s="6" t="str">
        <f>IF(OR(FZ149=$FZ$1,FZ149=$FZ$2,FZ149=$FZ$4,FZ149=$FZ$5,FZ149=$FZ$7),SS_5.2,"")</f>
        <v/>
      </c>
      <c r="AL149" s="6" t="str">
        <f>IF(OR(FZ149=$FZ$4,FY149&gt;0,ER149=$ER$8),SS_5.3,"")</f>
        <v/>
      </c>
      <c r="AM149" s="6" t="str">
        <f>IF(FP149&gt;0,SS_5.4,"")</f>
        <v/>
      </c>
      <c r="AN149" s="94" t="str">
        <f>IF(COUNTIF(X149:AM149,"&lt;1")=16,"5",IF(COUNTIF(X149:AI149,"&lt;1")=12,"4",IF(COUNTIF(X149:AC149,"&lt;1")=6,"3",IF(COUNTIF(X149:Z149,"&lt;1")=3,"2","1"))))</f>
        <v>1</v>
      </c>
      <c r="AO149" s="129">
        <f>IF(AN149="1",SUM(X149:Z149)+1,IF(AN149="2",SUM(AA149:AC149)+2,IF(AN149="3",SUM(AD149:AI149)+3,IF(AN149="4",SUM(AJ149:AM149)+4,5))))</f>
        <v>1.2</v>
      </c>
      <c r="AP149" s="5">
        <f>IF(OR(ES149&gt;0,ER149=$ER$1,EO149&gt;0,EP149&gt;0,EQ149&gt;0,EU149&gt;0,EV149&gt;0,FV149&gt;0,FD149&gt;0),CM2.1,"")</f>
        <v>0.25</v>
      </c>
      <c r="AQ149" s="6">
        <f>IF(OR(ES149&gt;0,ER149=$ER$1,ER149=$ER$5,ER149=$ER$3,ER149=$ER$8,ER149=$ER$9,FS149=$FS$3,FS149=$FS$4),CM2.2,"")</f>
        <v>0.25</v>
      </c>
      <c r="AR149" s="6">
        <f>IF(OR(ES149&gt;0,ER149&gt;0,FV149&gt;0),CM2.3,"")</f>
        <v>0.25</v>
      </c>
      <c r="AS149" s="38">
        <f>IF(OR(ES149&gt;0,ER149=$ER$1,ER149=$ER$3,ER149=$ER$8,ER149=$ER$9,FT149&gt;0),CM2.4,"")</f>
        <v>0.25</v>
      </c>
      <c r="AT149" s="6" t="str">
        <f>IF(OR(FS149&gt;0),CM3.1,"")</f>
        <v/>
      </c>
      <c r="AU149" s="6" t="str">
        <f>IF(ER149=$ER$9,CM3.2,"")</f>
        <v/>
      </c>
      <c r="AV149" s="6" t="str">
        <f>IF(OR(FS149=$FS$3,FS149=$FS$4),CM3.3,"")</f>
        <v/>
      </c>
      <c r="AW149" s="6" t="str">
        <f>IF(OR(FQ149=$FQ$1,FQ149=$FQ$4,FR149=$FR$1,FR149=$FR$4),CM3.4,"")</f>
        <v/>
      </c>
      <c r="AX149" s="38" t="str">
        <f>IF(OR(FZ149=$FZ$1,FZ149=$FZ$2,FT149=$FT$3,FT149=$FT$2),CM3.5,"")</f>
        <v/>
      </c>
      <c r="AY149" s="6" t="str">
        <f>IF(OR(FS149&gt;0),CM4.1,"")</f>
        <v/>
      </c>
      <c r="AZ149" s="6" t="str">
        <f>IF(OR(FV149=$FV$2),CM4.2,"")</f>
        <v/>
      </c>
      <c r="BA149" s="38" t="str">
        <f>IF(OR(FZ149&gt;0,FT149=$FT$3),CM4.3,"")</f>
        <v/>
      </c>
      <c r="BB149" s="6" t="str">
        <f>IF(OR(FT149=$FT$3,FV149=$FV$3),CM5.1,"")</f>
        <v/>
      </c>
      <c r="BC149" s="6" t="str">
        <f>IF(OR(AND(FX149&gt;0,FQ149=$FQ$4), AND(FX149&gt;0,FQ149=$FQ$1)),CM5.2,"")</f>
        <v/>
      </c>
      <c r="BD149" s="6" t="str">
        <f>IF(OR(FZ149&gt;0),CM5.3,"")</f>
        <v/>
      </c>
      <c r="BE149" s="38" t="str">
        <f>IF(FU149=$FU$2,CM5.4,"")</f>
        <v/>
      </c>
      <c r="BF149" s="94" t="str">
        <f>IF(COUNTIF(AP149:BE149,"&lt;1")=16,"5",IF(COUNTIF(AP149:BA149,"&lt;1")=12,"4",IF(COUNTIF(AP149:AX149,"&lt;1")=9,"3",IF(COUNTIF(AP149:AS149,"&lt;1")=4,"2","1"))))</f>
        <v>2</v>
      </c>
      <c r="BG149" s="129">
        <f>IF(BF149="1",SUM(AP149:AS149)+1,IF(BF149="2",SUM(AT149:AX149)+2,IF(BF149="3",SUM(AY149:BA149)+3,IF(BF149="4",SUM(BB149:BE149)+4,5))))</f>
        <v>2</v>
      </c>
      <c r="BH149" s="5">
        <f>IF(OR(ER149=$ER$1,ER149=$ER$6,ER149=$ER$7,ER149=$ER$9,ES149&gt;0,EX149&gt;0,FD149&gt;0,FZ149&gt;0,EW149&gt;0,EY149&gt;0,EZ149&gt;0,EV149&gt;0,EU149&gt;0,FE149&gt;0,FF149&gt;0,FG149&gt;0,FI149&gt;0),SRM2.1,"")</f>
        <v>0.4</v>
      </c>
      <c r="BI149" s="5">
        <f>IF(OR(FD149&gt;0,FZ149&gt;0,ER149=$ER$7,EW149&gt;0,EX149&gt;0,EY149&gt;0,EZ149&gt;0,FE149&gt;0,FF149&gt;0,FG149&gt;0,FI149&gt;0),SRM2.2,"")</f>
        <v>0.4</v>
      </c>
      <c r="BJ149" s="6" t="str">
        <f>IF(OR(FX149&gt;0,FZ149&gt;0),SRM2.3,"")</f>
        <v/>
      </c>
      <c r="BK149" s="6">
        <f>IF(OR(FF149&gt;0,FD149&gt;0,FE149&gt;0,FZ149&gt;0,FG149&gt;0,FI149&gt;0),SRM2.4,"")</f>
        <v>0.2</v>
      </c>
      <c r="BL149" s="39">
        <f>IF(OR(FD149&gt;0,FZ149&gt;0,ER149=$ER$7,FE149&gt;0,FF149&gt;0,FG149&gt;0,FI149&gt;0,FP149&gt;0),SRM3.1,"")</f>
        <v>0.4</v>
      </c>
      <c r="BM149" s="6">
        <f>IF(OR(FD149&gt;0,FZ149&gt;0,ER149=$ER$7,EW149=$EW$2,EW149=$EW$3,EW149=$EW$4,EX149&gt;0,EY149&gt;0,EZ149&gt;0,FE149&gt;0,FF149&gt;0,FG149&gt;0,FI149&gt;0),SRM3.2,"")</f>
        <v>0.5</v>
      </c>
      <c r="BN149" s="6" t="str">
        <f>IF(OR(FP149&gt;0,FZ149&gt;0),SRM3.3,"")</f>
        <v/>
      </c>
      <c r="BO149" s="40" t="str">
        <f>IF(OR(FZ149&gt;1),SRM4.1,"")</f>
        <v/>
      </c>
      <c r="BP149" s="6" t="str">
        <f>IF(OR(ER149=$ER$8,ER149=$ER$9,EV149&gt;0,FQ149&gt;0,FR149&gt;0),SRM4.2,"")</f>
        <v/>
      </c>
      <c r="BQ149" s="6" t="str">
        <f>IF(OR(FW149&gt;0),SRM4.3,"")</f>
        <v/>
      </c>
      <c r="BR149" s="40" t="str">
        <f>IF(OR(GD149&gt;0,GE149&gt;0),SRM5.1,"")</f>
        <v/>
      </c>
      <c r="BS149" s="6" t="str">
        <f>IF(OR(ER149=$ER$8,ER149=$ER$9,FZ149&gt;0),SRM5.2,"")</f>
        <v/>
      </c>
      <c r="BT149" s="6" t="str">
        <f>IF(OR(ER149=$ER$8,ER149=$ER$9,FY149&gt;0,FZ149&gt;0),SRM5.3,"")</f>
        <v/>
      </c>
      <c r="BU149" s="94" t="str">
        <f>IF(COUNTIF(BH149:BT149,"&lt;1")=13,"5",IF(COUNTIF(BH149:BQ149,"&lt;1")=10,"4",IF(COUNTIF(BH149:BN149,"&lt;1")=7,"3",IF(COUNTIF(BH149:BK149,"&lt;1")=4,"2","1"))))</f>
        <v>1</v>
      </c>
      <c r="BV149" s="129">
        <f>IF(BU149="1",SUM(BH149:BK149)+1,IF(BU149="2",SUM(BL149:BN149)+2,IF(BU149="3",SUM(BO149:BQ149)+3,IF(BU149="4",SUM(BR149:BT149)+4,5))))</f>
        <v>2</v>
      </c>
      <c r="BW149" s="41">
        <f>IF(OR(EY149=$EY$1,EY149=$EY$4,EY149=$EY$5,EY149=$EY$6,EY149=$EY$7,EZ149&gt;0,FF149=$FF$1,FF149=$FF$2,FF149=$FF$5,FF149=$FF$6,FG149=$FG$1,FG149=$FG$2,FG149=$FG$5,FG149=$FG$6),LHR2.1,"")</f>
        <v>0.4</v>
      </c>
      <c r="BX149" s="6" t="str">
        <f>IF(OR(FB149=$FB$1,FB149=$FB$2,FB149=$FB$5,FB149=$FB$6,EZ149&gt;0),LHR2.2,"")</f>
        <v/>
      </c>
      <c r="BY149" s="6">
        <f>IF(OR(EY149=$EY$1,EY149=$EY$4,EY149=$EY$5,EY149=$EY$6,EY149=$EY$7,EZ149&gt;0,FF149=$FF$1,FF149=$FF$2,FF149=$FF$5,FF149=$FF$6,FG149=$FG$1,FG149=$FG$2,FG149=$FG$5,FG149=$FG$6),LHR2.3,"")</f>
        <v>0.25</v>
      </c>
      <c r="BZ149" s="6">
        <f>IF(OR(EY149=$EY$1,EY149=$EY$4,EY149=$EY$5,EY149=$EY$6,EY149=$EY$7,EZ149&gt;0,FF149=$FF$1,FF149=$FF$2,FF149=$FF$5,FF149=$FF$6,FG149=$FG$1,FG149=$FG$2,FG149=$FG$5,FG149=$FG$6),LHR2.4,"")</f>
        <v>0.25</v>
      </c>
      <c r="CA149" s="40">
        <f>IF(OR(EY149=$EY$1,EY149=$EY$5,EY149=$EY$6,EY149=$EY$7,EZ149&gt;0,FF149=$FF$1,FF149=$FF$2,FF149=$FF$5,FF149=$FF$6,FG149=$FG$1,FG149=$FG$2,FG149=$FG$5,FG149=$FG$6),LHR3.1,"")</f>
        <v>0.25</v>
      </c>
      <c r="CB149" s="6" t="str">
        <f>IF(OR(FB149=$FB$1,FB149=$FB$5,EZ149&gt;0),LHR3.2,"")</f>
        <v/>
      </c>
      <c r="CC149" s="6" t="str">
        <f>IF(OR(FB149=$FB$1,FB149=$FB$2,FB149=$FB$5,FB149=$FB$6,EZ149&gt;0),LHR3.3,"")</f>
        <v/>
      </c>
      <c r="CD149" s="6">
        <f>IF(OR(EZ149&gt;0,GA149=$GA$1,FF149=$FF$5,FF149=$FF$6,FF149=$FF$1,FF149=$FF$2,GA149=$GA$2,GA149=$GA$3,GA149=$GA$4),LHR3.4,"")</f>
        <v>0.05</v>
      </c>
      <c r="CE149" s="6" t="str">
        <f>IF(OR(EZ149&gt;0,GB149=$GB$1,FG149=$FG$5,FG149=$FG$6,FG149=$FG$1,FG149=$FG$2,GB149=$GB$2,GB149=$GB$3,GB149=$GB$4),LHR3.5,"")</f>
        <v/>
      </c>
      <c r="CF149" s="6">
        <f>IF(OR(EY149=$EY$1,EY149=$EY$4,EY149=$EY$5,EY149=$EY$6,EY149=$EY$7,EZ149&gt;0),LHR3.6,"")</f>
        <v>0.05</v>
      </c>
      <c r="CG149" s="6" t="str">
        <f>IF(OR(EZ149&gt;0,FC149=$FC$1,FC149=$FC$2,FC149=$FC$3,FC149=$FC$4),LHR3.7,"")</f>
        <v/>
      </c>
      <c r="CH149" s="6" t="str">
        <f>IF(OR(GD149=$GD$1,GD149=$GD$3,EZ149&gt;0),LHR3.8,"")</f>
        <v/>
      </c>
      <c r="CI149" s="6" t="str">
        <f>IF(OR(EZ149&gt;0,FF149=$FF$2,FF149=$FF$6,FE149=$FE$2,FE149=$FE$6,FI149=$FI$2,FI149=$FI$6,FG149=$FG$2,FG149=$FG$6),LHR3.9,"")</f>
        <v/>
      </c>
      <c r="CJ149" s="6" t="str">
        <f>IF(OR(EZ149&gt;0,FA149&gt;0),LHR3.10,"")</f>
        <v/>
      </c>
      <c r="CK149" s="40">
        <f>IF(OR(EY149=$EY$1,EY149=$EY$6,EY149=$EY$7,EZ149&gt;0,FF149=$FF$1,FF149=$FF$2,FF149=$FF$5,FF149=$FF$6,FG149=$FG$1,FG149=$FG$2,FG149=$FG$5,FG149=$FG$6),LHR4.1,"")</f>
        <v>0.15</v>
      </c>
      <c r="CL149" s="6" t="str">
        <f>IF(OR(FB149=$FB$1,FB149=$FB$5,EZ149&gt;0),LHR4.2,"")</f>
        <v/>
      </c>
      <c r="CM149" s="6" t="str">
        <f>IF(OR(EZ149&gt;0,GA149=$GA$2,GA149=$GA$4),LHR4.3,"")</f>
        <v/>
      </c>
      <c r="CN149" s="6" t="str">
        <f>IF(OR(EZ149&gt;0,GB149=$GB$2,GB149=$GB$4),LHR4.4,"")</f>
        <v/>
      </c>
      <c r="CO149" s="6" t="str">
        <f>IF(OR(EZ149&gt;0,FC149=$FC$1,FC149=$FC$3,FC149=$FC$4),LHR4.5,"")</f>
        <v/>
      </c>
      <c r="CP149" s="6" t="str">
        <f>IF(OR(GE149=$GE$1,GE149=$GE$2,GE149=$GE$4,GE149=$GE$5),LHR4.6,"")</f>
        <v/>
      </c>
      <c r="CQ149" s="6" t="str">
        <f>IF(OR(EZ149&gt;0,FF149=$FF$2,FF149=$FF$6,FE149=$FE$2,FE149=$FE$6,FI149=$FI$2,FI149=$FI$6,FG149=$FG$2,FG149=$FG$6),LHR4.7,"")</f>
        <v/>
      </c>
      <c r="CR149" s="6" t="str">
        <f>IF(OR(EZ149&gt;0,FG149=$FG$1,FG149=$FG$2,FG149=$FG$5,FG149=$FG$6),LHR4.8,"")</f>
        <v/>
      </c>
      <c r="CS149" s="6" t="str">
        <f>IF(OR(FE149=$FE$1,FE149=$FE$2,FE149=$FE$5,FE149=$FE$6),LHR4.9,"")</f>
        <v/>
      </c>
      <c r="CT149" s="6">
        <f>IF(OR(FM149=$FM$1,FM149=$FM$3,EZ149&gt;0),LHR4.10,"")</f>
        <v>0.05</v>
      </c>
      <c r="CU149" s="6" t="str">
        <f>IF(OR(GF149=$GF$2,GF149=$GF$6),LHR4.11,"")</f>
        <v/>
      </c>
      <c r="CV149" s="6" t="str">
        <f>IF(OR(EO149=$EO$1,EO149=$EO$3),LHR4.12,"")</f>
        <v/>
      </c>
      <c r="CW149" s="40">
        <f>IF(OR(EY149=$EY$1,EY149=$EY$7,EZ149&gt;0,FF149=$FF$1,FF149=$FF$2,FF149=$FF$5,FF149=$FF$6,FG149=$FG$1,FG149=$FG$2,FG149=$FG$5,FG149=$FG$6),LHR5.1,"")</f>
        <v>0.25</v>
      </c>
      <c r="CX149" s="6" t="str">
        <f>IF(AND(FZ149&gt;0,OR(EY149=$EY$1,EY149=$EY$4,EY149=$EY$5,EY149=$EY$6,EY149=$EY$7)),LHR5.2,"")</f>
        <v/>
      </c>
      <c r="CY149" s="6" t="str">
        <f>IF(OR(EZ149&gt;0,FC149=$FC$1,FC149=$FC$4),LHR5.3,"")</f>
        <v/>
      </c>
      <c r="CZ149" s="6" t="str">
        <f>IF(OR(GE149=$GE$1,GE149=$GE$3,GE149=$GE$4,GE149=$GE$6),LHR5.4,"")</f>
        <v/>
      </c>
      <c r="DA149" s="6" t="str">
        <f>IF(OR(EZ149&gt;0,FF149=$FF$2,FF149=$FF$6,FE149=$FE$2,FE149=$FE$6,FI149=$FI$2,FI149=$FI$6,FG149=$FG$2,FG149=$FG$6),LHR5.5,"")</f>
        <v/>
      </c>
      <c r="DB149" s="6" t="str">
        <f>IF(OR(FG149=$FG$2,FG149=$FG$6),LHR5.6,"")</f>
        <v/>
      </c>
      <c r="DC149" s="6" t="str">
        <f>IF(OR(FI149=$FI$1,FI149=$FI$2,FI149=$FI$5,FI149=$FI$6,FY149&gt;0),LHR5.7,"")</f>
        <v/>
      </c>
      <c r="DD149" s="6" t="str">
        <f>IF(OR(GC149=$GC$1,GC149=$GC$2),LHR5.8,"")</f>
        <v/>
      </c>
      <c r="DE149" s="38">
        <f>IF(OR(GF149="",GF149=$GF$3,GF149=$GF$4,GF149=$GF$7,GF149=$GF$8),LHR5.9,"")</f>
        <v>0.05</v>
      </c>
      <c r="DF149" s="7" t="str">
        <f>IF(E149&lt;2009,"N/A",IF(COUNTIF(BW149:DE149,"&lt;1")=35,"5",IF(COUNTIF(BW149:CV149,"&lt;1")=26,"4",IF(COUNTIF(BW149:CJ149,"&lt;1")=14,"3",IF(COUNTIF(BW149:BZ149,"&lt;1")=4,"2","1")))))</f>
        <v>1</v>
      </c>
      <c r="DG149" s="129">
        <f>IF(DF149="N/A","N/A",IF(DF149="1",SUM(BW149:BZ149)+1,IF(DF149="2",SUM(CA149:CJ149)+2,IF(DF149="3",SUM(CK149:CV149)+3,IF(DF149="4",SUM(CW149:DE149)+4,5)))))</f>
        <v>1.9</v>
      </c>
      <c r="DH149" s="41" t="str">
        <f>IF(OR(EY149=$EY$1,EY149=$EY$8,EZ149&gt;0,FF149=$FF$1,FF149=$FF$2,FF149=$FF$7,FF149=$FF$8,FG149=$FG$1,FG149=$FG$2,FG149=$FG$7,FG149=$FG$8),ES2.1,"")</f>
        <v/>
      </c>
      <c r="DI149" s="6" t="str">
        <f>IF(OR(FB149=$FB$1,FB149=$FB$2,FB149=$FB$7,FB149=$FB$8,EZ149&gt;0),ES2.2,"")</f>
        <v/>
      </c>
      <c r="DJ149" s="6" t="str">
        <f>IF(OR(EY149=$EY$1,EY149=$EY$8,EZ149&gt;0,FF149=$FF$1,FF149=$FF$2,FF149=$FF$7,FF149=$FF$8,FG149=$FG$1,FG149=$FG$2,FG149=$FG$7,FG149=$FG$8),ES2.3,"")</f>
        <v/>
      </c>
      <c r="DK149" s="6" t="str">
        <f>IF(OR(EY149=$EY$1,EY149=$EY$8,EZ149&gt;0,FF149=$FF$1,FF149=$FF$2,FF149=$FF$7,FF149=$FF$8,FG149=$FG$1,FG149=$FG$2,FG149=$FG$7,FG149=$FG$8),ES2.4,"")</f>
        <v/>
      </c>
      <c r="DL149" s="40" t="str">
        <f>IF(OR(FB149=$FB$1,FB149=$FB$7,EZ149&gt;0),ES3.1,"")</f>
        <v/>
      </c>
      <c r="DM149" s="6" t="str">
        <f>IF(OR(FB149=$FB$1,FB149=$FB$2,FB149=$FB$7,FB149=$FB$8,EZ149&gt;0),ES3.2,"")</f>
        <v/>
      </c>
      <c r="DN149" s="6" t="str">
        <f>IF(OR(EZ149&gt;0,FF149=$FF$1,FF149=$FF$2,FF149=$FF$7,FF149=$FF$8,GA149=$GA$1,GA149=$GA$2,GA149=$GA$5,GA149=$GA$6),ES3.3,"")</f>
        <v/>
      </c>
      <c r="DO149" s="6" t="str">
        <f>IF(OR(EZ149&gt;0,FG149=$FG$1,FG149=$FG$2,FG149=$FG$7,FG149=$FG$8,GB149=$GB$1,GB149=$GB$2,GB149=$GB$5,GB149=$GB$6),ES3.4,"")</f>
        <v/>
      </c>
      <c r="DP149" s="6" t="str">
        <f>IF(OR(EY149=$EY$1,EY149=$EY$8,EZ149&gt;0),ES3.5,"")</f>
        <v/>
      </c>
      <c r="DQ149" s="6" t="str">
        <f>IF(OR(EZ149&gt;0,FC149=$FC$1,FC149=$FC$5),ES3.6,"")</f>
        <v/>
      </c>
      <c r="DR149" s="6" t="str">
        <f>IF(OR(GD149=$GD$1,GD149=$GD$4,EZ149&gt;0),ES3.7,"")</f>
        <v/>
      </c>
      <c r="DS149" s="6" t="str">
        <f>IF(OR(EZ149&gt;0,FF149=$FF$2,FF149=$FF$8,FE149=$FE$2,FE149=$FE$8,FI149=$FI$2,FI149=$FI$8,FG149=$FG$2,FG149=$FG$8),ES3.8,"")</f>
        <v/>
      </c>
      <c r="DT149" s="6" t="str">
        <f>IF(OR(EZ149&gt;0),ES3.9,"")</f>
        <v/>
      </c>
      <c r="DU149" s="40" t="str">
        <f>IF(OR(FB149=$FB$1,FB149=$FB$7,EZ149&gt;0),ES4.1,"")</f>
        <v/>
      </c>
      <c r="DV149" s="6" t="str">
        <f>IF(OR(EZ149&gt;0,GA149=$GA$2,GA149=$GA$6),ES4.2,"")</f>
        <v/>
      </c>
      <c r="DW149" s="6" t="str">
        <f>IF(OR(EZ149&gt;0,GB149=$GB$2,GB149=$GB$6),ES4.3,"")</f>
        <v/>
      </c>
      <c r="DX149" s="6" t="str">
        <f>IF(OR(GE149=$GE$1,GE149=$GE$2,GE149=$GE$7,GE149=$GE$8),ES4.4,"")</f>
        <v/>
      </c>
      <c r="DY149" s="6" t="str">
        <f>IF(OR(EZ149&gt;0,FF149=$FF$2,FF149=$FF$8,FE149=$FE$2,FE149=$FE$8,FI149=$FI$2,FI149=$FI$8,FG149=$FG$2,FG149=$FG$8),ES4.5,"")</f>
        <v/>
      </c>
      <c r="DZ149" s="6" t="str">
        <f>IF(OR(EZ149&gt;0,FG149=$FG$1,FG149=$FG$2,FG149=$FG$7,FG149=$FG$8),ES4.6,"")</f>
        <v/>
      </c>
      <c r="EA149" s="6" t="str">
        <f>IF(OR(FE149=$FE$1,FE149=$FE$2,FE149=$FE$7,FE149=$FE$8),ES4.7,"")</f>
        <v/>
      </c>
      <c r="EB149" s="6" t="str">
        <f>IF(OR(FM149=$FM$1,FM149=$FM$4,EZ149&gt;0),ES4.8,"")</f>
        <v/>
      </c>
      <c r="EC149" s="6" t="str">
        <f>IF(OR(GF149=$GF$2,GF149=$GF$8),ES4.9,"")</f>
        <v/>
      </c>
      <c r="ED149" s="6" t="str">
        <f>IF(OR(EO149=$EO$1,EO149=$EO$3),ES4.10,"")</f>
        <v/>
      </c>
      <c r="EE149" s="40" t="str">
        <f>IF(OR(AND(FZ149&gt;0,EY149=$EY$1), AND(FZ149&gt;0,EY149=$EY$8)),ES5.1,"")</f>
        <v/>
      </c>
      <c r="EF149" s="6" t="str">
        <f>IF(OR(GE149=$GE$1,GE149=$GE$3,GE149=$GE$7,GE149=$GE$9),ES5.2,"")</f>
        <v/>
      </c>
      <c r="EG149" s="6" t="str">
        <f>IF(OR(EZ149&gt;0,FF149=$FF$2,FF149=$FF$8,FE149=$FE$2,FE149=$FE$8,FI149=$FI$2,FI149=$FI$8,FG149=$FG$2,FG149=$FG$8),ES5.3,"")</f>
        <v/>
      </c>
      <c r="EH149" s="6" t="str">
        <f>IF(OR(FG149=$FG$2,FG149=$FG$8),ES5.4,"")</f>
        <v/>
      </c>
      <c r="EI149" s="6" t="str">
        <f>IF(OR(FI149=$FI$1,FI149=$FI$2,FI149=$FI$7,FI149=$FI$8,FY149&gt;0),ES5.5,"")</f>
        <v/>
      </c>
      <c r="EJ149" s="6" t="str">
        <f>IF(OR(GC149=$GC$1,GC149=$GC$3),ES5.6,"")</f>
        <v/>
      </c>
      <c r="EK149" s="38">
        <f>IF(OR(GF149="",GF149=$GF$3,GF149=$GF$4,GF149=$GF$5,GF149=$GF$6),ES5.7,"")</f>
        <v>0.1</v>
      </c>
      <c r="EL149" s="104" t="str">
        <f>IF(E149&lt;2010,"N/A",IF(COUNTIF(DH149:EK149,"&lt;1")=30,"5",IF(COUNTIF(DH149:ED149,"&lt;1")=23,"4",IF(COUNTIF(DH149:DT149,"&lt;1")=13,"3",IF(COUNTIF(DH149:DK149,"&lt;1")=4,"2","1")))))</f>
        <v>1</v>
      </c>
      <c r="EM149" s="129">
        <f>IF(EL149="N/A","N/A",IF(EL149="1",SUM(DH149:DK149)+1,IF(EL149="2",SUM(DL149:DT149)+2,IF(EL149="3",SUM(DU149:ED149)+3,IF(EL149="4",SUM(EE149:EK149)+4,5)))))</f>
        <v>1</v>
      </c>
      <c r="EN149" s="1"/>
      <c r="EO149" s="43"/>
      <c r="EP149" s="1"/>
      <c r="EQ149" s="1"/>
      <c r="ER149" s="43"/>
      <c r="ES149" s="1" t="s">
        <v>3</v>
      </c>
      <c r="ET149" s="1"/>
      <c r="EV149" s="44"/>
      <c r="EY149" s="42" t="s">
        <v>47</v>
      </c>
      <c r="FC149" s="44"/>
      <c r="FE149" s="1"/>
      <c r="FF149" s="42" t="s">
        <v>41</v>
      </c>
      <c r="FI149" s="44"/>
      <c r="FK149" s="1"/>
      <c r="FL149" s="1"/>
      <c r="FM149" s="1" t="s">
        <v>27</v>
      </c>
      <c r="FN149" s="1"/>
      <c r="FO149" s="1"/>
      <c r="FT149" s="1"/>
      <c r="FU149" s="1"/>
      <c r="FX149" s="44"/>
      <c r="FY149" s="1"/>
      <c r="FZ149" s="44"/>
      <c r="GA149" s="43"/>
      <c r="GB149" s="1"/>
      <c r="GC149" s="44"/>
      <c r="GF149" s="45"/>
      <c r="GG149" s="74"/>
      <c r="GH149" s="42">
        <f>COUNTIF(EO149:GF149,"*")</f>
        <v>4</v>
      </c>
    </row>
    <row r="150" spans="1:190" s="42" customFormat="1" x14ac:dyDescent="0.25">
      <c r="A150" s="42" t="e">
        <f>VLOOKUP(C150,Sheet1!$A$1:$B$65,2,)</f>
        <v>#N/A</v>
      </c>
      <c r="B150" s="46" t="s">
        <v>431</v>
      </c>
      <c r="C150" s="47" t="s">
        <v>271</v>
      </c>
      <c r="D150" s="47"/>
      <c r="E150" s="61">
        <v>2013</v>
      </c>
      <c r="F150" s="5">
        <f>IF(OR(ER150=$ER$1,ER150=$ER$2,ER150=$ER$3,ER150=$ER$6,ER150=$ER$7,ES150&gt;0,EW150&gt;0,EY150&gt;0,EU150&gt;0,EZ150&gt;0,FD150&gt;0,FF150&gt;0,FG150&gt;0,FI150&gt;0,FE150&gt;0),SM_2.1,"")</f>
        <v>0.2</v>
      </c>
      <c r="G150" s="5">
        <f>IF(OR(EO150=$EO$4,EQ150&gt;0,ER150=$ER$1, ER150=$ER$2,ER150=$ER$3,ER150=$ER$4,ES150&gt;0,EV150&gt;0,EZ150&gt;0,FD150&gt;0,FF150&gt;0,FG150&gt;0,FI150&gt;0,FE150&gt;0),SM_2.2,"")</f>
        <v>0.35</v>
      </c>
      <c r="H150" s="6">
        <f>IF(OR(EO150&gt;0,EP150&gt;0,EQ150&gt;0,ER150=$ER$1,ER150=$ER$2,ER150=$ER$3,ER150=$ER$4,ER150=$ER$6,ER150=$ER$7,ES150&gt;0,ET150&gt;0,EV150&gt;0,EZ150&gt;0,FD150&gt;0,FF150&gt;0,FG150&gt;0,FI150&gt;0,FE150&gt;0),SM_2.3,"")</f>
        <v>0.3</v>
      </c>
      <c r="I150" s="38">
        <f>IF(OR(ER150=$ER$1,ER150=$ER$2,ER150=$ER$3,ER150=$ER$6,ER150=$ER$7,ES150&gt;0,EW150=$EW$2,EW150=$EW$3,EW150=$EW$4,EY150&gt;0,EU150&gt;0,EZ150&gt;0,FD150&gt;0,FF150&gt;0,FG150&gt;0,FI150&gt;0,FE150&gt;0),SM_2.4,"")</f>
        <v>0.15</v>
      </c>
      <c r="J150" s="6">
        <f>IF(OR(ER150=$ER$3,EW150=$EW$2,EW150=$EW$3,EW150=$EW$4,EY150&gt;0,EU150&gt;0,EZ150&gt;0,FD150&gt;0,FF150&gt;0,FG150&gt;0,FI150&gt;0,FE150&gt;0),SM_3.1,"")</f>
        <v>0.3</v>
      </c>
      <c r="K150" s="6" t="str">
        <f>IF(OR(EZ150&gt;0,FD150&gt;0,FF150&gt;0,FG150&gt;0,FI150&gt;0,FE150&gt;0),SM_3.2,"")</f>
        <v/>
      </c>
      <c r="L150" s="38">
        <f>IF(OR(ER150=$ER$1,ER150=$ER$3,ER150=$ER$6,ER150=$ER$7,EV150&gt;0,EW150=$EW$2,EW150=$EW$3,EW150=$EW$4,EY150&gt;0,EU150&gt;0,EZ150&gt;0,FD150&gt;0,FF150&gt;0,FG150&gt;0,FI150&gt;0,FE150&gt;0),SM_3.3,"")</f>
        <v>0.4</v>
      </c>
      <c r="M150" s="6">
        <f>IF(OR(ES150&gt;0,EU150&gt;1),SM_4.1,"")</f>
        <v>0.2</v>
      </c>
      <c r="N150" s="6" t="str">
        <f>IF(OR(EZ150&gt;0,FD150=$FD$2,FF150=$FF$2,FF150=$FF$4,FF150=$FF$6,FF150=$FF$8,FG150&gt;0,FI150&gt;0,FE150&gt;0),SM_4.2,"")</f>
        <v/>
      </c>
      <c r="O150" s="6" t="str">
        <f>IF(OR(EZ150&gt;0,FD150=$FD$2,FE150=$FE$2,FE150=$FE$4,FE150=$FE$6,FE150=$FE$8,FF150=$FF$2,FF150=$FF$4,FF150=$FF$6,FF150=$FF$8,FG150=$FG$2,FG150=$FG$4,FG150=$FG$6,FG150=$FG$8,FI150=$FI$2,FI150=$FI$4,FI150=$FI$6,FI150=$FI$8),SM_4.3,"")</f>
        <v/>
      </c>
      <c r="P150" s="6" t="str">
        <f>IF(OR(FD150&gt;0,FI150&gt;0),SM_4.4,"")</f>
        <v/>
      </c>
      <c r="Q150" s="38" t="str">
        <f>IF(OR(FQ150=$FQ$2,FQ150=$FQ$1),SM_4.5,"")</f>
        <v/>
      </c>
      <c r="R150" s="6">
        <f>IF(OR(ET150&gt;0),SM_5.1,"")</f>
        <v>0.3</v>
      </c>
      <c r="S150" s="6" t="str">
        <f>IF(OR(FB150&gt;0),SM_5.2,"")</f>
        <v/>
      </c>
      <c r="T150" s="6" t="str">
        <f>IF(OR(FR150=$FR$1,FR150=$FR$2),SM_5.3,"")</f>
        <v/>
      </c>
      <c r="U150" s="38" t="str">
        <f>IF(OR(FY150&gt;0),SM_5.4,"")</f>
        <v/>
      </c>
      <c r="V150" s="94" t="str">
        <f>IF(COUNTIF(F150:U150,"&lt;1")=16,"5",IF(COUNTIF(F150:Q150,"&lt;1")=12,"4",IF(COUNTIF(F150:L150,"&lt;1")=7,"3",IF(COUNTIF(F150:I150,"&lt;1")=4,"2","1"))))</f>
        <v>2</v>
      </c>
      <c r="W150" s="129">
        <f>IF(V150="1",SUM(F150:I150)+1,IF(V150="2",SUM(J150:L150)+2,IF(V150="3",SUM(M150:Q150)+3,IF(V150="4",SUM(R150:U150)+4,5))))</f>
        <v>2.7</v>
      </c>
      <c r="X150" s="5">
        <f>IF(OR(EO150&gt;0,EP150&gt;0,EQ150&gt;0,ER150=$ER$1,ER150=$ER$2,ER150=$ER$3,ER150=$ER$4,ER150=$ER$6,ER150=$ER$7,ER150=$ER$8,ES150&gt;0,ET150&gt;0,EV150&gt;0,EZ150&gt;0,FD150&gt;0,FF150&gt;0,FG150&gt;0,FI150&gt;0,FE150&gt;0),SS_2.1,"")</f>
        <v>0.2</v>
      </c>
      <c r="Y150" s="5" t="str">
        <f>IF(OR(EO150=$EO$1,ER150=$ER$1,ER150=$ER$6,ER150=$ER$7,ER150=$ER$8,FJ150&gt;0),SS_2.2,"")</f>
        <v/>
      </c>
      <c r="Z150" s="38" t="str">
        <f>IF(OR(FJ150&gt;0,FO150&gt;0),SS_2.3,"")</f>
        <v/>
      </c>
      <c r="AA150" s="5" t="str">
        <f>IF(OR(FN150&gt;0,FJ150=$FJ$2,FJ150=$FJ$3),SS_3.1,"")</f>
        <v/>
      </c>
      <c r="AB150" s="6" t="str">
        <f>IF(OR(FK150&gt;0),SS_3.2,"")</f>
        <v/>
      </c>
      <c r="AC150" s="38" t="str">
        <f>IF(OR(ES150&gt;0,ER150=$ER$1,ER150=$ER$4,ER150=$ER$8,FL150&gt;0),SS_3.3,"")</f>
        <v/>
      </c>
      <c r="AD150" s="6" t="str">
        <f>IF(AND(FK150&gt;0,FJ150=$FJ$2,FJ150=$FJ$3),SS_4.1,"")</f>
        <v/>
      </c>
      <c r="AE150" s="6" t="str">
        <f>IF(OR(FJ150=$FJ$2,FJ150=$FJ$3,EZ150&gt;0,FN150&gt;0),SS_4.2,"")</f>
        <v/>
      </c>
      <c r="AF150" s="6">
        <f>IF(OR(EU150&gt;0,EW150=$EW$2,EW150=$EW$3,EW150=$EW$4,EY150&gt;0,EZ150&gt;0),SS_4.3,"")</f>
        <v>0.2</v>
      </c>
      <c r="AG150" s="6" t="str">
        <f>IF(OR(FJ150=$FJ$3,FQ150&gt;0,EZ150&gt;0),SS_4.4,"")</f>
        <v/>
      </c>
      <c r="AH150" s="6" t="str">
        <f>IF(OR(FE150&gt;0,FF150&gt;0,FG150&gt;0,FD150&gt;0,EZ150&gt;0,FI150&gt;0),SS_4.5,"")</f>
        <v/>
      </c>
      <c r="AI150" s="38">
        <f>IF(OR(EV150&gt;0,FZ150&gt;0,FH150&gt;0,FD150&gt;0,FI150&gt;0),SS_4.6,"")</f>
        <v>0.2</v>
      </c>
      <c r="AJ150" s="5" t="str">
        <f>IF(OR(FK150=$FK$3,FZ150=$FZ$1),SS_5.1,"")</f>
        <v/>
      </c>
      <c r="AK150" s="6" t="str">
        <f>IF(OR(FZ150=$FZ$1,FZ150=$FZ$2,FZ150=$FZ$4,FZ150=$FZ$5,FZ150=$FZ$7),SS_5.2,"")</f>
        <v/>
      </c>
      <c r="AL150" s="6" t="str">
        <f>IF(OR(FZ150=$FZ$4,FY150&gt;0,ER150=$ER$8),SS_5.3,"")</f>
        <v/>
      </c>
      <c r="AM150" s="6" t="str">
        <f>IF(FP150&gt;0,SS_5.4,"")</f>
        <v/>
      </c>
      <c r="AN150" s="94" t="str">
        <f>IF(COUNTIF(X150:AM150,"&lt;1")=16,"5",IF(COUNTIF(X150:AI150,"&lt;1")=12,"4",IF(COUNTIF(X150:AC150,"&lt;1")=6,"3",IF(COUNTIF(X150:Z150,"&lt;1")=3,"2","1"))))</f>
        <v>1</v>
      </c>
      <c r="AO150" s="129">
        <f>IF(AN150="1",SUM(X150:Z150)+1,IF(AN150="2",SUM(AA150:AC150)+2,IF(AN150="3",SUM(AD150:AI150)+3,IF(AN150="4",SUM(AJ150:AM150)+4,5))))</f>
        <v>1.2</v>
      </c>
      <c r="AP150" s="5">
        <f>IF(OR(ES150&gt;0,ER150=$ER$1,EO150&gt;0,EP150&gt;0,EQ150&gt;0,EU150&gt;0,EV150&gt;0,FV150&gt;0,FD150&gt;0),CM2.1,"")</f>
        <v>0.25</v>
      </c>
      <c r="AQ150" s="6" t="str">
        <f>IF(OR(ES150&gt;0,ER150=$ER$1,ER150=$ER$5,ER150=$ER$3,ER150=$ER$8,ER150=$ER$9,FS150=$FS$3,FS150=$FS$4),CM2.2,"")</f>
        <v/>
      </c>
      <c r="AR150" s="6" t="str">
        <f>IF(OR(ES150&gt;0,ER150&gt;0,FV150&gt;0),CM2.3,"")</f>
        <v/>
      </c>
      <c r="AS150" s="38" t="str">
        <f>IF(OR(ES150&gt;0,ER150=$ER$1,ER150=$ER$3,ER150=$ER$8,ER150=$ER$9,FT150&gt;0),CM2.4,"")</f>
        <v/>
      </c>
      <c r="AT150" s="6" t="str">
        <f>IF(OR(FS150&gt;0),CM3.1,"")</f>
        <v/>
      </c>
      <c r="AU150" s="6" t="str">
        <f>IF(ER150=$ER$9,CM3.2,"")</f>
        <v/>
      </c>
      <c r="AV150" s="6" t="str">
        <f>IF(OR(FS150=$FS$3,FS150=$FS$4),CM3.3,"")</f>
        <v/>
      </c>
      <c r="AW150" s="6" t="str">
        <f>IF(OR(FQ150=$FQ$1,FQ150=$FQ$4,FR150=$FR$1,FR150=$FR$4),CM3.4,"")</f>
        <v/>
      </c>
      <c r="AX150" s="38" t="str">
        <f>IF(OR(FZ150=$FZ$1,FZ150=$FZ$2,FT150=$FT$3,FT150=$FT$2),CM3.5,"")</f>
        <v/>
      </c>
      <c r="AY150" s="6" t="str">
        <f>IF(OR(FS150&gt;0),CM4.1,"")</f>
        <v/>
      </c>
      <c r="AZ150" s="6" t="str">
        <f>IF(OR(FV150=$FV$2),CM4.2,"")</f>
        <v/>
      </c>
      <c r="BA150" s="38" t="str">
        <f>IF(OR(FZ150&gt;0,FT150=$FT$3),CM4.3,"")</f>
        <v/>
      </c>
      <c r="BB150" s="6" t="str">
        <f>IF(OR(FT150=$FT$3,FV150=$FV$3),CM5.1,"")</f>
        <v/>
      </c>
      <c r="BC150" s="6" t="str">
        <f>IF(OR(AND(FX150&gt;0,FQ150=$FQ$4), AND(FX150&gt;0,FQ150=$FQ$1)),CM5.2,"")</f>
        <v/>
      </c>
      <c r="BD150" s="6" t="str">
        <f>IF(OR(FZ150&gt;0),CM5.3,"")</f>
        <v/>
      </c>
      <c r="BE150" s="38" t="str">
        <f>IF(FU150=$FU$2,CM5.4,"")</f>
        <v/>
      </c>
      <c r="BF150" s="94" t="str">
        <f>IF(COUNTIF(AP150:BE150,"&lt;1")=16,"5",IF(COUNTIF(AP150:BA150,"&lt;1")=12,"4",IF(COUNTIF(AP150:AX150,"&lt;1")=9,"3",IF(COUNTIF(AP150:AS150,"&lt;1")=4,"2","1"))))</f>
        <v>1</v>
      </c>
      <c r="BG150" s="129">
        <f>IF(BF150="1",SUM(AP150:AS150)+1,IF(BF150="2",SUM(AT150:AX150)+2,IF(BF150="3",SUM(AY150:BA150)+3,IF(BF150="4",SUM(BB150:BE150)+4,5))))</f>
        <v>1.25</v>
      </c>
      <c r="BH150" s="5">
        <f>IF(OR(ER150=$ER$1,ER150=$ER$6,ER150=$ER$7,ER150=$ER$9,ES150&gt;0,EX150&gt;0,FD150&gt;0,FZ150&gt;0,EW150&gt;0,EY150&gt;0,EZ150&gt;0,EV150&gt;0,EU150&gt;0,FE150&gt;0,FF150&gt;0,FG150&gt;0,FI150&gt;0),SRM2.1,"")</f>
        <v>0.4</v>
      </c>
      <c r="BI150" s="5">
        <f>IF(OR(FD150&gt;0,FZ150&gt;0,ER150=$ER$7,EW150&gt;0,EX150&gt;0,EY150&gt;0,EZ150&gt;0,FE150&gt;0,FF150&gt;0,FG150&gt;0,FI150&gt;0),SRM2.2,"")</f>
        <v>0.4</v>
      </c>
      <c r="BJ150" s="6" t="str">
        <f>IF(OR(FX150&gt;0,FZ150&gt;0),SRM2.3,"")</f>
        <v/>
      </c>
      <c r="BK150" s="6" t="str">
        <f>IF(OR(FF150&gt;0,FD150&gt;0,FE150&gt;0,FZ150&gt;0,FG150&gt;0,FI150&gt;0),SRM2.4,"")</f>
        <v/>
      </c>
      <c r="BL150" s="39" t="str">
        <f>IF(OR(FD150&gt;0,FZ150&gt;0,ER150=$ER$7,FE150&gt;0,FF150&gt;0,FG150&gt;0,FI150&gt;0,FP150&gt;0),SRM3.1,"")</f>
        <v/>
      </c>
      <c r="BM150" s="6">
        <f>IF(OR(FD150&gt;0,FZ150&gt;0,ER150=$ER$7,EW150=$EW$2,EW150=$EW$3,EW150=$EW$4,EX150&gt;0,EY150&gt;0,EZ150&gt;0,FE150&gt;0,FF150&gt;0,FG150&gt;0,FI150&gt;0),SRM3.2,"")</f>
        <v>0.5</v>
      </c>
      <c r="BN150" s="6" t="str">
        <f>IF(OR(FP150&gt;0,FZ150&gt;0),SRM3.3,"")</f>
        <v/>
      </c>
      <c r="BO150" s="40" t="str">
        <f>IF(OR(FZ150&gt;1),SRM4.1,"")</f>
        <v/>
      </c>
      <c r="BP150" s="6">
        <f>IF(OR(ER150=$ER$8,ER150=$ER$9,EV150&gt;0,FQ150&gt;0,FR150&gt;0),SRM4.2,"")</f>
        <v>0.4</v>
      </c>
      <c r="BQ150" s="6" t="str">
        <f>IF(OR(FW150&gt;0),SRM4.3,"")</f>
        <v/>
      </c>
      <c r="BR150" s="40" t="str">
        <f>IF(OR(GD150&gt;0,GE150&gt;0),SRM5.1,"")</f>
        <v/>
      </c>
      <c r="BS150" s="6" t="str">
        <f>IF(OR(ER150=$ER$8,ER150=$ER$9,FZ150&gt;0),SRM5.2,"")</f>
        <v/>
      </c>
      <c r="BT150" s="6" t="str">
        <f>IF(OR(ER150=$ER$8,ER150=$ER$9,FY150&gt;0,FZ150&gt;0),SRM5.3,"")</f>
        <v/>
      </c>
      <c r="BU150" s="94" t="str">
        <f>IF(COUNTIF(BH150:BT150,"&lt;1")=13,"5",IF(COUNTIF(BH150:BQ150,"&lt;1")=10,"4",IF(COUNTIF(BH150:BN150,"&lt;1")=7,"3",IF(COUNTIF(BH150:BK150,"&lt;1")=4,"2","1"))))</f>
        <v>1</v>
      </c>
      <c r="BV150" s="129">
        <f>IF(BU150="1",SUM(BH150:BK150)+1,IF(BU150="2",SUM(BL150:BN150)+2,IF(BU150="3",SUM(BO150:BQ150)+3,IF(BU150="4",SUM(BR150:BT150)+4,5))))</f>
        <v>1.8</v>
      </c>
      <c r="BW150" s="41">
        <f>IF(OR(EY150=$EY$1,EY150=$EY$4,EY150=$EY$5,EY150=$EY$6,EY150=$EY$7,EZ150&gt;0,FF150=$FF$1,FF150=$FF$2,FF150=$FF$5,FF150=$FF$6,FG150=$FG$1,FG150=$FG$2,FG150=$FG$5,FG150=$FG$6),LHR2.1,"")</f>
        <v>0.4</v>
      </c>
      <c r="BX150" s="6" t="str">
        <f>IF(OR(FB150=$FB$1,FB150=$FB$2,FB150=$FB$5,FB150=$FB$6,EZ150&gt;0),LHR2.2,"")</f>
        <v/>
      </c>
      <c r="BY150" s="6">
        <f>IF(OR(EY150=$EY$1,EY150=$EY$4,EY150=$EY$5,EY150=$EY$6,EY150=$EY$7,EZ150&gt;0,FF150=$FF$1,FF150=$FF$2,FF150=$FF$5,FF150=$FF$6,FG150=$FG$1,FG150=$FG$2,FG150=$FG$5,FG150=$FG$6),LHR2.3,"")</f>
        <v>0.25</v>
      </c>
      <c r="BZ150" s="6">
        <f>IF(OR(EY150=$EY$1,EY150=$EY$4,EY150=$EY$5,EY150=$EY$6,EY150=$EY$7,EZ150&gt;0,FF150=$FF$1,FF150=$FF$2,FF150=$FF$5,FF150=$FF$6,FG150=$FG$1,FG150=$FG$2,FG150=$FG$5,FG150=$FG$6),LHR2.4,"")</f>
        <v>0.25</v>
      </c>
      <c r="CA150" s="40">
        <f>IF(OR(EY150=$EY$1,EY150=$EY$5,EY150=$EY$6,EY150=$EY$7,EZ150&gt;0,FF150=$FF$1,FF150=$FF$2,FF150=$FF$5,FF150=$FF$6,FG150=$FG$1,FG150=$FG$2,FG150=$FG$5,FG150=$FG$6),LHR3.1,"")</f>
        <v>0.25</v>
      </c>
      <c r="CB150" s="6" t="str">
        <f>IF(OR(FB150=$FB$1,FB150=$FB$5,EZ150&gt;0),LHR3.2,"")</f>
        <v/>
      </c>
      <c r="CC150" s="6" t="str">
        <f>IF(OR(FB150=$FB$1,FB150=$FB$2,FB150=$FB$5,FB150=$FB$6,EZ150&gt;0),LHR3.3,"")</f>
        <v/>
      </c>
      <c r="CD150" s="6" t="str">
        <f>IF(OR(EZ150&gt;0,GA150=$GA$1,FF150=$FF$5,FF150=$FF$6,FF150=$FF$1,FF150=$FF$2,GA150=$GA$2,GA150=$GA$3,GA150=$GA$4),LHR3.4,"")</f>
        <v/>
      </c>
      <c r="CE150" s="6" t="str">
        <f>IF(OR(EZ150&gt;0,GB150=$GB$1,FG150=$FG$5,FG150=$FG$6,FG150=$FG$1,FG150=$FG$2,GB150=$GB$2,GB150=$GB$3,GB150=$GB$4),LHR3.5,"")</f>
        <v/>
      </c>
      <c r="CF150" s="6">
        <f>IF(OR(EY150=$EY$1,EY150=$EY$4,EY150=$EY$5,EY150=$EY$6,EY150=$EY$7,EZ150&gt;0),LHR3.6,"")</f>
        <v>0.05</v>
      </c>
      <c r="CG150" s="6">
        <f>IF(OR(EZ150&gt;0,FC150=$FC$1,FC150=$FC$2,FC150=$FC$3,FC150=$FC$4),LHR3.7,"")</f>
        <v>0.05</v>
      </c>
      <c r="CH150" s="6" t="str">
        <f>IF(OR(GD150=$GD$1,GD150=$GD$3,EZ150&gt;0),LHR3.8,"")</f>
        <v/>
      </c>
      <c r="CI150" s="6" t="str">
        <f>IF(OR(EZ150&gt;0,FF150=$FF$2,FF150=$FF$6,FE150=$FE$2,FE150=$FE$6,FI150=$FI$2,FI150=$FI$6,FG150=$FG$2,FG150=$FG$6),LHR3.9,"")</f>
        <v/>
      </c>
      <c r="CJ150" s="6" t="str">
        <f>IF(OR(EZ150&gt;0,FA150&gt;0),LHR3.10,"")</f>
        <v/>
      </c>
      <c r="CK150" s="40">
        <f>IF(OR(EY150=$EY$1,EY150=$EY$6,EY150=$EY$7,EZ150&gt;0,FF150=$FF$1,FF150=$FF$2,FF150=$FF$5,FF150=$FF$6,FG150=$FG$1,FG150=$FG$2,FG150=$FG$5,FG150=$FG$6),LHR4.1,"")</f>
        <v>0.15</v>
      </c>
      <c r="CL150" s="6" t="str">
        <f>IF(OR(FB150=$FB$1,FB150=$FB$5,EZ150&gt;0),LHR4.2,"")</f>
        <v/>
      </c>
      <c r="CM150" s="6" t="str">
        <f>IF(OR(EZ150&gt;0,GA150=$GA$2,GA150=$GA$4),LHR4.3,"")</f>
        <v/>
      </c>
      <c r="CN150" s="6" t="str">
        <f>IF(OR(EZ150&gt;0,GB150=$GB$2,GB150=$GB$4),LHR4.4,"")</f>
        <v/>
      </c>
      <c r="CO150" s="6">
        <f>IF(OR(EZ150&gt;0,FC150=$FC$1,FC150=$FC$3,FC150=$FC$4),LHR4.5,"")</f>
        <v>0.1</v>
      </c>
      <c r="CP150" s="6" t="str">
        <f>IF(OR(GE150=$GE$1,GE150=$GE$2,GE150=$GE$4,GE150=$GE$5),LHR4.6,"")</f>
        <v/>
      </c>
      <c r="CQ150" s="6" t="str">
        <f>IF(OR(EZ150&gt;0,FF150=$FF$2,FF150=$FF$6,FE150=$FE$2,FE150=$FE$6,FI150=$FI$2,FI150=$FI$6,FG150=$FG$2,FG150=$FG$6),LHR4.7,"")</f>
        <v/>
      </c>
      <c r="CR150" s="6" t="str">
        <f>IF(OR(EZ150&gt;0,FG150=$FG$1,FG150=$FG$2,FG150=$FG$5,FG150=$FG$6),LHR4.8,"")</f>
        <v/>
      </c>
      <c r="CS150" s="6" t="str">
        <f>IF(OR(FE150=$FE$1,FE150=$FE$2,FE150=$FE$5,FE150=$FE$6),LHR4.9,"")</f>
        <v/>
      </c>
      <c r="CT150" s="6" t="str">
        <f>IF(OR(FM150=$FM$1,FM150=$FM$3,EZ150&gt;0),LHR4.10,"")</f>
        <v/>
      </c>
      <c r="CU150" s="6" t="str">
        <f>IF(OR(GF150=$GF$2,GF150=$GF$6),LHR4.11,"")</f>
        <v/>
      </c>
      <c r="CV150" s="6" t="str">
        <f>IF(OR(EO150=$EO$1,EO150=$EO$3),LHR4.12,"")</f>
        <v/>
      </c>
      <c r="CW150" s="40">
        <f>IF(OR(EY150=$EY$1,EY150=$EY$7,EZ150&gt;0,FF150=$FF$1,FF150=$FF$2,FF150=$FF$5,FF150=$FF$6,FG150=$FG$1,FG150=$FG$2,FG150=$FG$5,FG150=$FG$6),LHR5.1,"")</f>
        <v>0.25</v>
      </c>
      <c r="CX150" s="6" t="str">
        <f>IF(AND(FZ150&gt;0,OR(EY150=$EY$1,EY150=$EY$4,EY150=$EY$5,EY150=$EY$6,EY150=$EY$7)),LHR5.2,"")</f>
        <v/>
      </c>
      <c r="CY150" s="6">
        <f>IF(OR(EZ150&gt;0,FC150=$FC$1,FC150=$FC$4),LHR5.3,"")</f>
        <v>0.05</v>
      </c>
      <c r="CZ150" s="6" t="str">
        <f>IF(OR(GE150=$GE$1,GE150=$GE$3,GE150=$GE$4,GE150=$GE$6),LHR5.4,"")</f>
        <v/>
      </c>
      <c r="DA150" s="6" t="str">
        <f>IF(OR(EZ150&gt;0,FF150=$FF$2,FF150=$FF$6,FE150=$FE$2,FE150=$FE$6,FI150=$FI$2,FI150=$FI$6,FG150=$FG$2,FG150=$FG$6),LHR5.5,"")</f>
        <v/>
      </c>
      <c r="DB150" s="6" t="str">
        <f>IF(OR(FG150=$FG$2,FG150=$FG$6),LHR5.6,"")</f>
        <v/>
      </c>
      <c r="DC150" s="6" t="str">
        <f>IF(OR(FI150=$FI$1,FI150=$FI$2,FI150=$FI$5,FI150=$FI$6,FY150&gt;0),LHR5.7,"")</f>
        <v/>
      </c>
      <c r="DD150" s="6" t="str">
        <f>IF(OR(GC150=$GC$1,GC150=$GC$2),LHR5.8,"")</f>
        <v/>
      </c>
      <c r="DE150" s="38">
        <f>IF(OR(GF150="",GF150=$GF$3,GF150=$GF$4,GF150=$GF$7,GF150=$GF$8),LHR5.9,"")</f>
        <v>0.05</v>
      </c>
      <c r="DF150" s="7" t="str">
        <f>IF(E150&lt;2009,"N/A",IF(COUNTIF(BW150:DE150,"&lt;1")=35,"5",IF(COUNTIF(BW150:CV150,"&lt;1")=26,"4",IF(COUNTIF(BW150:CJ150,"&lt;1")=14,"3",IF(COUNTIF(BW150:BZ150,"&lt;1")=4,"2","1")))))</f>
        <v>1</v>
      </c>
      <c r="DG150" s="129">
        <f>IF(DF150="N/A","N/A",IF(DF150="1",SUM(BW150:BZ150)+1,IF(DF150="2",SUM(CA150:CJ150)+2,IF(DF150="3",SUM(CK150:CV150)+3,IF(DF150="4",SUM(CW150:DE150)+4,5)))))</f>
        <v>1.9</v>
      </c>
      <c r="DH150" s="41">
        <f>IF(OR(EY150=$EY$1,EY150=$EY$8,EZ150&gt;0,FF150=$FF$1,FF150=$FF$2,FF150=$FF$7,FF150=$FF$8,FG150=$FG$1,FG150=$FG$2,FG150=$FG$7,FG150=$FG$8),ES2.1,"")</f>
        <v>0.4</v>
      </c>
      <c r="DI150" s="6" t="str">
        <f>IF(OR(FB150=$FB$1,FB150=$FB$2,FB150=$FB$7,FB150=$FB$8,EZ150&gt;0),ES2.2,"")</f>
        <v/>
      </c>
      <c r="DJ150" s="6">
        <f>IF(OR(EY150=$EY$1,EY150=$EY$8,EZ150&gt;0,FF150=$FF$1,FF150=$FF$2,FF150=$FF$7,FF150=$FF$8,FG150=$FG$1,FG150=$FG$2,FG150=$FG$7,FG150=$FG$8),ES2.3,"")</f>
        <v>0.25</v>
      </c>
      <c r="DK150" s="6">
        <f>IF(OR(EY150=$EY$1,EY150=$EY$8,EZ150&gt;0,FF150=$FF$1,FF150=$FF$2,FF150=$FF$7,FF150=$FF$8,FG150=$FG$1,FG150=$FG$2,FG150=$FG$7,FG150=$FG$8),ES2.4,"")</f>
        <v>0.25</v>
      </c>
      <c r="DL150" s="40" t="str">
        <f>IF(OR(FB150=$FB$1,FB150=$FB$7,EZ150&gt;0),ES3.1,"")</f>
        <v/>
      </c>
      <c r="DM150" s="6" t="str">
        <f>IF(OR(FB150=$FB$1,FB150=$FB$2,FB150=$FB$7,FB150=$FB$8,EZ150&gt;0),ES3.2,"")</f>
        <v/>
      </c>
      <c r="DN150" s="6" t="str">
        <f>IF(OR(EZ150&gt;0,FF150=$FF$1,FF150=$FF$2,FF150=$FF$7,FF150=$FF$8,GA150=$GA$1,GA150=$GA$2,GA150=$GA$5,GA150=$GA$6),ES3.3,"")</f>
        <v/>
      </c>
      <c r="DO150" s="6" t="str">
        <f>IF(OR(EZ150&gt;0,FG150=$FG$1,FG150=$FG$2,FG150=$FG$7,FG150=$FG$8,GB150=$GB$1,GB150=$GB$2,GB150=$GB$5,GB150=$GB$6),ES3.4,"")</f>
        <v/>
      </c>
      <c r="DP150" s="6">
        <f>IF(OR(EY150=$EY$1,EY150=$EY$8,EZ150&gt;0),ES3.5,"")</f>
        <v>0.25</v>
      </c>
      <c r="DQ150" s="6">
        <f>IF(OR(EZ150&gt;0,FC150=$FC$1,FC150=$FC$5),ES3.6,"")</f>
        <v>0.05</v>
      </c>
      <c r="DR150" s="6" t="str">
        <f>IF(OR(GD150=$GD$1,GD150=$GD$4,EZ150&gt;0),ES3.7,"")</f>
        <v/>
      </c>
      <c r="DS150" s="6" t="str">
        <f>IF(OR(EZ150&gt;0,FF150=$FF$2,FF150=$FF$8,FE150=$FE$2,FE150=$FE$8,FI150=$FI$2,FI150=$FI$8,FG150=$FG$2,FG150=$FG$8),ES3.8,"")</f>
        <v/>
      </c>
      <c r="DT150" s="6" t="str">
        <f>IF(OR(EZ150&gt;0),ES3.9,"")</f>
        <v/>
      </c>
      <c r="DU150" s="40" t="str">
        <f>IF(OR(FB150=$FB$1,FB150=$FB$7,EZ150&gt;0),ES4.1,"")</f>
        <v/>
      </c>
      <c r="DV150" s="6" t="str">
        <f>IF(OR(EZ150&gt;0,GA150=$GA$2,GA150=$GA$6),ES4.2,"")</f>
        <v/>
      </c>
      <c r="DW150" s="6" t="str">
        <f>IF(OR(EZ150&gt;0,GB150=$GB$2,GB150=$GB$6),ES4.3,"")</f>
        <v/>
      </c>
      <c r="DX150" s="6" t="str">
        <f>IF(OR(GE150=$GE$1,GE150=$GE$2,GE150=$GE$7,GE150=$GE$8),ES4.4,"")</f>
        <v/>
      </c>
      <c r="DY150" s="6" t="str">
        <f>IF(OR(EZ150&gt;0,FF150=$FF$2,FF150=$FF$8,FE150=$FE$2,FE150=$FE$8,FI150=$FI$2,FI150=$FI$8,FG150=$FG$2,FG150=$FG$8),ES4.5,"")</f>
        <v/>
      </c>
      <c r="DZ150" s="6" t="str">
        <f>IF(OR(EZ150&gt;0,FG150=$FG$1,FG150=$FG$2,FG150=$FG$7,FG150=$FG$8),ES4.6,"")</f>
        <v/>
      </c>
      <c r="EA150" s="6" t="str">
        <f>IF(OR(FE150=$FE$1,FE150=$FE$2,FE150=$FE$7,FE150=$FE$8),ES4.7,"")</f>
        <v/>
      </c>
      <c r="EB150" s="6" t="str">
        <f>IF(OR(FM150=$FM$1,FM150=$FM$4,EZ150&gt;0),ES4.8,"")</f>
        <v/>
      </c>
      <c r="EC150" s="6" t="str">
        <f>IF(OR(GF150=$GF$2,GF150=$GF$8),ES4.9,"")</f>
        <v/>
      </c>
      <c r="ED150" s="6" t="str">
        <f>IF(OR(EO150=$EO$1,EO150=$EO$3),ES4.10,"")</f>
        <v/>
      </c>
      <c r="EE150" s="40" t="str">
        <f>IF(OR(AND(FZ150&gt;0,EY150=$EY$1), AND(FZ150&gt;0,EY150=$EY$8)),ES5.1,"")</f>
        <v/>
      </c>
      <c r="EF150" s="6" t="str">
        <f>IF(OR(GE150=$GE$1,GE150=$GE$3,GE150=$GE$7,GE150=$GE$9),ES5.2,"")</f>
        <v/>
      </c>
      <c r="EG150" s="6" t="str">
        <f>IF(OR(EZ150&gt;0,FF150=$FF$2,FF150=$FF$8,FE150=$FE$2,FE150=$FE$8,FI150=$FI$2,FI150=$FI$8,FG150=$FG$2,FG150=$FG$8),ES5.3,"")</f>
        <v/>
      </c>
      <c r="EH150" s="6" t="str">
        <f>IF(OR(FG150=$FG$2,FG150=$FG$8),ES5.4,"")</f>
        <v/>
      </c>
      <c r="EI150" s="6" t="str">
        <f>IF(OR(FI150=$FI$1,FI150=$FI$2,FI150=$FI$7,FI150=$FI$8,FY150&gt;0),ES5.5,"")</f>
        <v/>
      </c>
      <c r="EJ150" s="6" t="str">
        <f>IF(OR(GC150=$GC$1,GC150=$GC$3),ES5.6,"")</f>
        <v/>
      </c>
      <c r="EK150" s="38">
        <f>IF(OR(GF150="",GF150=$GF$3,GF150=$GF$4,GF150=$GF$5,GF150=$GF$6),ES5.7,"")</f>
        <v>0.1</v>
      </c>
      <c r="EL150" s="104" t="str">
        <f>IF(E150&lt;2010,"N/A",IF(COUNTIF(DH150:EK150,"&lt;1")=30,"5",IF(COUNTIF(DH150:ED150,"&lt;1")=23,"4",IF(COUNTIF(DH150:DT150,"&lt;1")=13,"3",IF(COUNTIF(DH150:DK150,"&lt;1")=4,"2","1")))))</f>
        <v>1</v>
      </c>
      <c r="EM150" s="129">
        <f>IF(EL150="N/A","N/A",IF(EL150="1",SUM(DH150:DK150)+1,IF(EL150="2",SUM(DL150:DT150)+2,IF(EL150="3",SUM(DU150:ED150)+3,IF(EL150="4",SUM(EE150:EK150)+4,5)))))</f>
        <v>1.9</v>
      </c>
      <c r="EN150" s="1"/>
      <c r="EO150" s="43"/>
      <c r="EP150" s="1"/>
      <c r="EQ150" s="1" t="s">
        <v>1</v>
      </c>
      <c r="ER150" s="43"/>
      <c r="ES150" s="1"/>
      <c r="ET150" s="1" t="s">
        <v>1</v>
      </c>
      <c r="EU150" s="42" t="s">
        <v>1</v>
      </c>
      <c r="EV150" s="44" t="s">
        <v>1</v>
      </c>
      <c r="EY150" s="42" t="s">
        <v>5</v>
      </c>
      <c r="FC150" s="44" t="s">
        <v>5</v>
      </c>
      <c r="FE150" s="1"/>
      <c r="FI150" s="44"/>
      <c r="FK150" s="1"/>
      <c r="FL150" s="1"/>
      <c r="FM150" s="1"/>
      <c r="FN150" s="1"/>
      <c r="FO150" s="1"/>
      <c r="FT150" s="1"/>
      <c r="FU150" s="1"/>
      <c r="FX150" s="44"/>
      <c r="FY150" s="1"/>
      <c r="FZ150" s="44"/>
      <c r="GA150" s="43"/>
      <c r="GB150" s="1"/>
      <c r="GC150" s="44"/>
      <c r="GF150" s="45"/>
      <c r="GG150" s="74"/>
      <c r="GH150" s="42">
        <f>COUNTIF(EO150:GF150,"*")</f>
        <v>6</v>
      </c>
    </row>
    <row r="151" spans="1:190" s="42" customFormat="1" x14ac:dyDescent="0.25">
      <c r="A151" s="42" t="e">
        <f>VLOOKUP(C151,Sheet1!$A$1:$B$65,2,)</f>
        <v>#N/A</v>
      </c>
      <c r="B151" s="46" t="s">
        <v>272</v>
      </c>
      <c r="C151" s="47" t="s">
        <v>273</v>
      </c>
      <c r="D151" s="47"/>
      <c r="E151" s="60">
        <v>2013</v>
      </c>
      <c r="F151" s="5">
        <f>IF(OR(ER151=$ER$1,ER151=$ER$2,ER151=$ER$3,ER151=$ER$6,ER151=$ER$7,ES151&gt;0,EW151&gt;0,EY151&gt;0,EU151&gt;0,EZ151&gt;0,FD151&gt;0,FF151&gt;0,FG151&gt;0,FI151&gt;0,FE151&gt;0),SM_2.1,"")</f>
        <v>0.2</v>
      </c>
      <c r="G151" s="5">
        <f>IF(OR(EO151=$EO$4,EQ151&gt;0,ER151=$ER$1, ER151=$ER$2,ER151=$ER$3,ER151=$ER$4,ES151&gt;0,EV151&gt;0,EZ151&gt;0,FD151&gt;0,FF151&gt;0,FG151&gt;0,FI151&gt;0,FE151&gt;0),SM_2.2,"")</f>
        <v>0.35</v>
      </c>
      <c r="H151" s="6">
        <f>IF(OR(EO151&gt;0,EP151&gt;0,EQ151&gt;0,ER151=$ER$1,ER151=$ER$2,ER151=$ER$3,ER151=$ER$4,ER151=$ER$6,ER151=$ER$7,ES151&gt;0,ET151&gt;0,EV151&gt;0,EZ151&gt;0,FD151&gt;0,FF151&gt;0,FG151&gt;0,FI151&gt;0,FE151&gt;0),SM_2.3,"")</f>
        <v>0.3</v>
      </c>
      <c r="I151" s="38">
        <f>IF(OR(ER151=$ER$1,ER151=$ER$2,ER151=$ER$3,ER151=$ER$6,ER151=$ER$7,ES151&gt;0,EW151=$EW$2,EW151=$EW$3,EW151=$EW$4,EY151&gt;0,EU151&gt;0,EZ151&gt;0,FD151&gt;0,FF151&gt;0,FG151&gt;0,FI151&gt;0,FE151&gt;0),SM_2.4,"")</f>
        <v>0.15</v>
      </c>
      <c r="J151" s="6">
        <f>IF(OR(ER151=$ER$3,EW151=$EW$2,EW151=$EW$3,EW151=$EW$4,EY151&gt;0,EU151&gt;0,EZ151&gt;0,FD151&gt;0,FF151&gt;0,FG151&gt;0,FI151&gt;0,FE151&gt;0),SM_3.1,"")</f>
        <v>0.3</v>
      </c>
      <c r="K151" s="6">
        <f>IF(OR(EZ151&gt;0,FD151&gt;0,FF151&gt;0,FG151&gt;0,FI151&gt;0,FE151&gt;0),SM_3.2,"")</f>
        <v>0.3</v>
      </c>
      <c r="L151" s="38">
        <f>IF(OR(ER151=$ER$1,ER151=$ER$3,ER151=$ER$6,ER151=$ER$7,EV151&gt;0,EW151=$EW$2,EW151=$EW$3,EW151=$EW$4,EY151&gt;0,EU151&gt;0,EZ151&gt;0,FD151&gt;0,FF151&gt;0,FG151&gt;0,FI151&gt;0,FE151&gt;0),SM_3.3,"")</f>
        <v>0.4</v>
      </c>
      <c r="M151" s="6">
        <f>IF(OR(ES151&gt;0,EU151&gt;1),SM_4.1,"")</f>
        <v>0.2</v>
      </c>
      <c r="N151" s="6">
        <f>IF(OR(EZ151&gt;0,FD151=$FD$2,FF151=$FF$2,FF151=$FF$4,FF151=$FF$6,FF151=$FF$8,FG151&gt;0,FI151&gt;0,FE151&gt;0),SM_4.2,"")</f>
        <v>0.2</v>
      </c>
      <c r="O151" s="6">
        <f>IF(OR(EZ151&gt;0,FD151=$FD$2,FE151=$FE$2,FE151=$FE$4,FE151=$FE$6,FE151=$FE$8,FF151=$FF$2,FF151=$FF$4,FF151=$FF$6,FF151=$FF$8,FG151=$FG$2,FG151=$FG$4,FG151=$FG$6,FG151=$FG$8,FI151=$FI$2,FI151=$FI$4,FI151=$FI$6,FI151=$FI$8),SM_4.3,"")</f>
        <v>0.2</v>
      </c>
      <c r="P151" s="6" t="str">
        <f>IF(OR(FD151&gt;0,FI151&gt;0),SM_4.4,"")</f>
        <v/>
      </c>
      <c r="Q151" s="38" t="str">
        <f>IF(OR(FQ151=$FQ$2,FQ151=$FQ$1),SM_4.5,"")</f>
        <v/>
      </c>
      <c r="R151" s="6" t="str">
        <f>IF(OR(ET151&gt;0),SM_5.1,"")</f>
        <v/>
      </c>
      <c r="S151" s="6">
        <f>IF(OR(FB151&gt;0),SM_5.2,"")</f>
        <v>0.2</v>
      </c>
      <c r="T151" s="6">
        <f>IF(OR(FR151=$FR$1,FR151=$FR$2),SM_5.3,"")</f>
        <v>0.2</v>
      </c>
      <c r="U151" s="38" t="str">
        <f>IF(OR(FY151&gt;0),SM_5.4,"")</f>
        <v/>
      </c>
      <c r="V151" s="94" t="str">
        <f>IF(COUNTIF(F151:U151,"&lt;1")=16,"5",IF(COUNTIF(F151:Q151,"&lt;1")=12,"4",IF(COUNTIF(F151:L151,"&lt;1")=7,"3",IF(COUNTIF(F151:I151,"&lt;1")=4,"2","1"))))</f>
        <v>3</v>
      </c>
      <c r="W151" s="129">
        <f>IF(V151="1",SUM(F151:I151)+1,IF(V151="2",SUM(J151:L151)+2,IF(V151="3",SUM(M151:Q151)+3,IF(V151="4",SUM(R151:U151)+4,5))))</f>
        <v>3.6</v>
      </c>
      <c r="X151" s="5">
        <f>IF(OR(EO151&gt;0,EP151&gt;0,EQ151&gt;0,ER151=$ER$1,ER151=$ER$2,ER151=$ER$3,ER151=$ER$4,ER151=$ER$6,ER151=$ER$7,ER151=$ER$8,ES151&gt;0,ET151&gt;0,EV151&gt;0,EZ151&gt;0,FD151&gt;0,FF151&gt;0,FG151&gt;0,FI151&gt;0,FE151&gt;0),SS_2.1,"")</f>
        <v>0.2</v>
      </c>
      <c r="Y151" s="5">
        <f>IF(OR(EO151=$EO$1,ER151=$ER$1,ER151=$ER$6,ER151=$ER$7,ER151=$ER$8,FJ151&gt;0),SS_2.2,"")</f>
        <v>0.3</v>
      </c>
      <c r="Z151" s="38">
        <f>IF(OR(FJ151&gt;0,FO151&gt;0),SS_2.3,"")</f>
        <v>0.5</v>
      </c>
      <c r="AA151" s="5" t="str">
        <f>IF(OR(FN151&gt;0,FJ151=$FJ$2,FJ151=$FJ$3),SS_3.1,"")</f>
        <v/>
      </c>
      <c r="AB151" s="6" t="str">
        <f>IF(OR(FK151&gt;0),SS_3.2,"")</f>
        <v/>
      </c>
      <c r="AC151" s="38">
        <f>IF(OR(ES151&gt;0,ER151=$ER$1,ER151=$ER$4,ER151=$ER$8,FL151&gt;0),SS_3.3,"")</f>
        <v>0.4</v>
      </c>
      <c r="AD151" s="6" t="str">
        <f>IF(AND(FK151&gt;0,FJ151=$FJ$2,FJ151=$FJ$3),SS_4.1,"")</f>
        <v/>
      </c>
      <c r="AE151" s="6" t="str">
        <f>IF(OR(FJ151=$FJ$2,FJ151=$FJ$3,EZ151&gt;0,FN151&gt;0),SS_4.2,"")</f>
        <v/>
      </c>
      <c r="AF151" s="6">
        <f>IF(OR(EU151&gt;0,EW151=$EW$2,EW151=$EW$3,EW151=$EW$4,EY151&gt;0,EZ151&gt;0),SS_4.3,"")</f>
        <v>0.2</v>
      </c>
      <c r="AG151" s="6" t="str">
        <f>IF(OR(FJ151=$FJ$3,FQ151&gt;0,EZ151&gt;0),SS_4.4,"")</f>
        <v/>
      </c>
      <c r="AH151" s="6">
        <f>IF(OR(FE151&gt;0,FF151&gt;0,FG151&gt;0,FD151&gt;0,EZ151&gt;0,FI151&gt;0),SS_4.5,"")</f>
        <v>0.2</v>
      </c>
      <c r="AI151" s="38">
        <f>IF(OR(EV151&gt;0,FZ151&gt;0,FH151&gt;0,FD151&gt;0,FI151&gt;0),SS_4.6,"")</f>
        <v>0.2</v>
      </c>
      <c r="AJ151" s="5" t="str">
        <f>IF(OR(FK151=$FK$3,FZ151=$FZ$1),SS_5.1,"")</f>
        <v/>
      </c>
      <c r="AK151" s="6" t="str">
        <f>IF(OR(FZ151=$FZ$1,FZ151=$FZ$2,FZ151=$FZ$4,FZ151=$FZ$5,FZ151=$FZ$7),SS_5.2,"")</f>
        <v/>
      </c>
      <c r="AL151" s="6" t="str">
        <f>IF(OR(FZ151=$FZ$4,FY151&gt;0,ER151=$ER$8),SS_5.3,"")</f>
        <v/>
      </c>
      <c r="AM151" s="6" t="str">
        <f>IF(FP151&gt;0,SS_5.4,"")</f>
        <v/>
      </c>
      <c r="AN151" s="94" t="str">
        <f>IF(COUNTIF(X151:AM151,"&lt;1")=16,"5",IF(COUNTIF(X151:AI151,"&lt;1")=12,"4",IF(COUNTIF(X151:AC151,"&lt;1")=6,"3",IF(COUNTIF(X151:Z151,"&lt;1")=3,"2","1"))))</f>
        <v>2</v>
      </c>
      <c r="AO151" s="129">
        <f>IF(AN151="1",SUM(X151:Z151)+1,IF(AN151="2",SUM(AA151:AC151)+2,IF(AN151="3",SUM(AD151:AI151)+3,IF(AN151="4",SUM(AJ151:AM151)+4,5))))</f>
        <v>2.4</v>
      </c>
      <c r="AP151" s="5">
        <f>IF(OR(ES151&gt;0,ER151=$ER$1,EO151&gt;0,EP151&gt;0,EQ151&gt;0,EU151&gt;0,EV151&gt;0,FV151&gt;0,FD151&gt;0),CM2.1,"")</f>
        <v>0.25</v>
      </c>
      <c r="AQ151" s="6">
        <f>IF(OR(ES151&gt;0,ER151=$ER$1,ER151=$ER$5,ER151=$ER$3,ER151=$ER$8,ER151=$ER$9,FS151=$FS$3,FS151=$FS$4),CM2.2,"")</f>
        <v>0.25</v>
      </c>
      <c r="AR151" s="6">
        <f>IF(OR(ES151&gt;0,ER151&gt;0,FV151&gt;0),CM2.3,"")</f>
        <v>0.25</v>
      </c>
      <c r="AS151" s="38">
        <f>IF(OR(ES151&gt;0,ER151=$ER$1,ER151=$ER$3,ER151=$ER$8,ER151=$ER$9,FT151&gt;0),CM2.4,"")</f>
        <v>0.25</v>
      </c>
      <c r="AT151" s="6" t="str">
        <f>IF(OR(FS151&gt;0),CM3.1,"")</f>
        <v/>
      </c>
      <c r="AU151" s="6" t="str">
        <f>IF(ER151=$ER$9,CM3.2,"")</f>
        <v/>
      </c>
      <c r="AV151" s="6" t="str">
        <f>IF(OR(FS151=$FS$3,FS151=$FS$4),CM3.3,"")</f>
        <v/>
      </c>
      <c r="AW151" s="6">
        <f>IF(OR(FQ151=$FQ$1,FQ151=$FQ$4,FR151=$FR$1,FR151=$FR$4),CM3.4,"")</f>
        <v>0.2</v>
      </c>
      <c r="AX151" s="38" t="str">
        <f>IF(OR(FZ151=$FZ$1,FZ151=$FZ$2,FT151=$FT$3,FT151=$FT$2),CM3.5,"")</f>
        <v/>
      </c>
      <c r="AY151" s="6" t="str">
        <f>IF(OR(FS151&gt;0),CM4.1,"")</f>
        <v/>
      </c>
      <c r="AZ151" s="6" t="str">
        <f>IF(OR(FV151=$FV$2),CM4.2,"")</f>
        <v/>
      </c>
      <c r="BA151" s="38" t="str">
        <f>IF(OR(FZ151&gt;0,FT151=$FT$3),CM4.3,"")</f>
        <v/>
      </c>
      <c r="BB151" s="6" t="str">
        <f>IF(OR(FT151=$FT$3,FV151=$FV$3),CM5.1,"")</f>
        <v/>
      </c>
      <c r="BC151" s="6" t="str">
        <f>IF(OR(AND(FX151&gt;0,FQ151=$FQ$4), AND(FX151&gt;0,FQ151=$FQ$1)),CM5.2,"")</f>
        <v/>
      </c>
      <c r="BD151" s="6" t="str">
        <f>IF(OR(FZ151&gt;0),CM5.3,"")</f>
        <v/>
      </c>
      <c r="BE151" s="38" t="str">
        <f>IF(FU151=$FU$2,CM5.4,"")</f>
        <v/>
      </c>
      <c r="BF151" s="94" t="str">
        <f>IF(COUNTIF(AP151:BE151,"&lt;1")=16,"5",IF(COUNTIF(AP151:BA151,"&lt;1")=12,"4",IF(COUNTIF(AP151:AX151,"&lt;1")=9,"3",IF(COUNTIF(AP151:AS151,"&lt;1")=4,"2","1"))))</f>
        <v>2</v>
      </c>
      <c r="BG151" s="129">
        <f>IF(BF151="1",SUM(AP151:AS151)+1,IF(BF151="2",SUM(AT151:AX151)+2,IF(BF151="3",SUM(AY151:BA151)+3,IF(BF151="4",SUM(BB151:BE151)+4,5))))</f>
        <v>2.2000000000000002</v>
      </c>
      <c r="BH151" s="5">
        <f>IF(OR(ER151=$ER$1,ER151=$ER$6,ER151=$ER$7,ER151=$ER$9,ES151&gt;0,EX151&gt;0,FD151&gt;0,FZ151&gt;0,EW151&gt;0,EY151&gt;0,EZ151&gt;0,EV151&gt;0,EU151&gt;0,FE151&gt;0,FF151&gt;0,FG151&gt;0,FI151&gt;0),SRM2.1,"")</f>
        <v>0.4</v>
      </c>
      <c r="BI151" s="5">
        <f>IF(OR(FD151&gt;0,FZ151&gt;0,ER151=$ER$7,EW151&gt;0,EX151&gt;0,EY151&gt;0,EZ151&gt;0,FE151&gt;0,FF151&gt;0,FG151&gt;0,FI151&gt;0),SRM2.2,"")</f>
        <v>0.4</v>
      </c>
      <c r="BJ151" s="6" t="str">
        <f>IF(OR(FX151&gt;0,FZ151&gt;0),SRM2.3,"")</f>
        <v/>
      </c>
      <c r="BK151" s="6">
        <f>IF(OR(FF151&gt;0,FD151&gt;0,FE151&gt;0,FZ151&gt;0,FG151&gt;0,FI151&gt;0),SRM2.4,"")</f>
        <v>0.2</v>
      </c>
      <c r="BL151" s="39">
        <f>IF(OR(FD151&gt;0,FZ151&gt;0,ER151=$ER$7,FE151&gt;0,FF151&gt;0,FG151&gt;0,FI151&gt;0,FP151&gt;0),SRM3.1,"")</f>
        <v>0.4</v>
      </c>
      <c r="BM151" s="6">
        <f>IF(OR(FD151&gt;0,FZ151&gt;0,ER151=$ER$7,EW151=$EW$2,EW151=$EW$3,EW151=$EW$4,EX151&gt;0,EY151&gt;0,EZ151&gt;0,FE151&gt;0,FF151&gt;0,FG151&gt;0,FI151&gt;0),SRM3.2,"")</f>
        <v>0.5</v>
      </c>
      <c r="BN151" s="6" t="str">
        <f>IF(OR(FP151&gt;0,FZ151&gt;0),SRM3.3,"")</f>
        <v/>
      </c>
      <c r="BO151" s="40" t="str">
        <f>IF(OR(FZ151&gt;1),SRM4.1,"")</f>
        <v/>
      </c>
      <c r="BP151" s="6">
        <f>IF(OR(ER151=$ER$8,ER151=$ER$9,EV151&gt;0,FQ151&gt;0,FR151&gt;0),SRM4.2,"")</f>
        <v>0.4</v>
      </c>
      <c r="BQ151" s="6" t="str">
        <f>IF(OR(FW151&gt;0),SRM4.3,"")</f>
        <v/>
      </c>
      <c r="BR151" s="40" t="str">
        <f>IF(OR(GD151&gt;0,GE151&gt;0),SRM5.1,"")</f>
        <v/>
      </c>
      <c r="BS151" s="6" t="str">
        <f>IF(OR(ER151=$ER$8,ER151=$ER$9,FZ151&gt;0),SRM5.2,"")</f>
        <v/>
      </c>
      <c r="BT151" s="6" t="str">
        <f>IF(OR(ER151=$ER$8,ER151=$ER$9,FY151&gt;0,FZ151&gt;0),SRM5.3,"")</f>
        <v/>
      </c>
      <c r="BU151" s="94" t="str">
        <f>IF(COUNTIF(BH151:BT151,"&lt;1")=13,"5",IF(COUNTIF(BH151:BQ151,"&lt;1")=10,"4",IF(COUNTIF(BH151:BN151,"&lt;1")=7,"3",IF(COUNTIF(BH151:BK151,"&lt;1")=4,"2","1"))))</f>
        <v>1</v>
      </c>
      <c r="BV151" s="129">
        <f>IF(BU151="1",SUM(BH151:BK151)+1,IF(BU151="2",SUM(BL151:BN151)+2,IF(BU151="3",SUM(BO151:BQ151)+3,IF(BU151="4",SUM(BR151:BT151)+4,5))))</f>
        <v>2</v>
      </c>
      <c r="BW151" s="41">
        <f>IF(OR(EY151=$EY$1,EY151=$EY$4,EY151=$EY$5,EY151=$EY$6,EY151=$EY$7,EZ151&gt;0,FF151=$FF$1,FF151=$FF$2,FF151=$FF$5,FF151=$FF$6,FG151=$FG$1,FG151=$FG$2,FG151=$FG$5,FG151=$FG$6),LHR2.1,"")</f>
        <v>0.4</v>
      </c>
      <c r="BX151" s="6">
        <f>IF(OR(FB151=$FB$1,FB151=$FB$2,FB151=$FB$5,FB151=$FB$6,EZ151&gt;0),LHR2.2,"")</f>
        <v>0.1</v>
      </c>
      <c r="BY151" s="6">
        <f>IF(OR(EY151=$EY$1,EY151=$EY$4,EY151=$EY$5,EY151=$EY$6,EY151=$EY$7,EZ151&gt;0,FF151=$FF$1,FF151=$FF$2,FF151=$FF$5,FF151=$FF$6,FG151=$FG$1,FG151=$FG$2,FG151=$FG$5,FG151=$FG$6),LHR2.3,"")</f>
        <v>0.25</v>
      </c>
      <c r="BZ151" s="6">
        <f>IF(OR(EY151=$EY$1,EY151=$EY$4,EY151=$EY$5,EY151=$EY$6,EY151=$EY$7,EZ151&gt;0,FF151=$FF$1,FF151=$FF$2,FF151=$FF$5,FF151=$FF$6,FG151=$FG$1,FG151=$FG$2,FG151=$FG$5,FG151=$FG$6),LHR2.4,"")</f>
        <v>0.25</v>
      </c>
      <c r="CA151" s="40">
        <f>IF(OR(EY151=$EY$1,EY151=$EY$5,EY151=$EY$6,EY151=$EY$7,EZ151&gt;0,FF151=$FF$1,FF151=$FF$2,FF151=$FF$5,FF151=$FF$6,FG151=$FG$1,FG151=$FG$2,FG151=$FG$5,FG151=$FG$6),LHR3.1,"")</f>
        <v>0.25</v>
      </c>
      <c r="CB151" s="6">
        <f>IF(OR(FB151=$FB$1,FB151=$FB$5,EZ151&gt;0),LHR3.2,"")</f>
        <v>0.1</v>
      </c>
      <c r="CC151" s="6">
        <f>IF(OR(FB151=$FB$1,FB151=$FB$2,FB151=$FB$5,FB151=$FB$6,EZ151&gt;0),LHR3.3,"")</f>
        <v>0.15</v>
      </c>
      <c r="CD151" s="6">
        <f>IF(OR(EZ151&gt;0,GA151=$GA$1,FF151=$FF$5,FF151=$FF$6,FF151=$FF$1,FF151=$FF$2,GA151=$GA$2,GA151=$GA$3,GA151=$GA$4),LHR3.4,"")</f>
        <v>0.05</v>
      </c>
      <c r="CE151" s="6" t="str">
        <f>IF(OR(EZ151&gt;0,GB151=$GB$1,FG151=$FG$5,FG151=$FG$6,FG151=$FG$1,FG151=$FG$2,GB151=$GB$2,GB151=$GB$3,GB151=$GB$4),LHR3.5,"")</f>
        <v/>
      </c>
      <c r="CF151" s="6">
        <f>IF(OR(EY151=$EY$1,EY151=$EY$4,EY151=$EY$5,EY151=$EY$6,EY151=$EY$7,EZ151&gt;0),LHR3.6,"")</f>
        <v>0.05</v>
      </c>
      <c r="CG151" s="6" t="str">
        <f>IF(OR(EZ151&gt;0,FC151=$FC$1,FC151=$FC$2,FC151=$FC$3,FC151=$FC$4),LHR3.7,"")</f>
        <v/>
      </c>
      <c r="CH151" s="6" t="str">
        <f>IF(OR(GD151=$GD$1,GD151=$GD$3,EZ151&gt;0),LHR3.8,"")</f>
        <v/>
      </c>
      <c r="CI151" s="6">
        <f>IF(OR(EZ151&gt;0,FF151=$FF$2,FF151=$FF$6,FE151=$FE$2,FE151=$FE$6,FI151=$FI$2,FI151=$FI$6,FG151=$FG$2,FG151=$FG$6),LHR3.9,"")</f>
        <v>0.2</v>
      </c>
      <c r="CJ151" s="6" t="str">
        <f>IF(OR(EZ151&gt;0,FA151&gt;0),LHR3.10,"")</f>
        <v/>
      </c>
      <c r="CK151" s="40">
        <f>IF(OR(EY151=$EY$1,EY151=$EY$6,EY151=$EY$7,EZ151&gt;0,FF151=$FF$1,FF151=$FF$2,FF151=$FF$5,FF151=$FF$6,FG151=$FG$1,FG151=$FG$2,FG151=$FG$5,FG151=$FG$6),LHR4.1,"")</f>
        <v>0.15</v>
      </c>
      <c r="CL151" s="6">
        <f>IF(OR(FB151=$FB$1,FB151=$FB$5,EZ151&gt;0),LHR4.2,"")</f>
        <v>0.15</v>
      </c>
      <c r="CM151" s="6" t="str">
        <f>IF(OR(EZ151&gt;0,GA151=$GA$2,GA151=$GA$4),LHR4.3,"")</f>
        <v/>
      </c>
      <c r="CN151" s="6" t="str">
        <f>IF(OR(EZ151&gt;0,GB151=$GB$2,GB151=$GB$4),LHR4.4,"")</f>
        <v/>
      </c>
      <c r="CO151" s="6" t="str">
        <f>IF(OR(EZ151&gt;0,FC151=$FC$1,FC151=$FC$3,FC151=$FC$4),LHR4.5,"")</f>
        <v/>
      </c>
      <c r="CP151" s="6" t="str">
        <f>IF(OR(GE151=$GE$1,GE151=$GE$2,GE151=$GE$4,GE151=$GE$5),LHR4.6,"")</f>
        <v/>
      </c>
      <c r="CQ151" s="6">
        <f>IF(OR(EZ151&gt;0,FF151=$FF$2,FF151=$FF$6,FE151=$FE$2,FE151=$FE$6,FI151=$FI$2,FI151=$FI$6,FG151=$FG$2,FG151=$FG$6),LHR4.7,"")</f>
        <v>0.1</v>
      </c>
      <c r="CR151" s="6" t="str">
        <f>IF(OR(EZ151&gt;0,FG151=$FG$1,FG151=$FG$2,FG151=$FG$5,FG151=$FG$6),LHR4.8,"")</f>
        <v/>
      </c>
      <c r="CS151" s="6" t="str">
        <f>IF(OR(FE151=$FE$1,FE151=$FE$2,FE151=$FE$5,FE151=$FE$6),LHR4.9,"")</f>
        <v/>
      </c>
      <c r="CT151" s="6" t="str">
        <f>IF(OR(FM151=$FM$1,FM151=$FM$3,EZ151&gt;0),LHR4.10,"")</f>
        <v/>
      </c>
      <c r="CU151" s="6" t="str">
        <f>IF(OR(GF151=$GF$2,GF151=$GF$6),LHR4.11,"")</f>
        <v/>
      </c>
      <c r="CV151" s="6" t="str">
        <f>IF(OR(EO151=$EO$1,EO151=$EO$3),LHR4.12,"")</f>
        <v/>
      </c>
      <c r="CW151" s="40">
        <f>IF(OR(EY151=$EY$1,EY151=$EY$7,EZ151&gt;0,FF151=$FF$1,FF151=$FF$2,FF151=$FF$5,FF151=$FF$6,FG151=$FG$1,FG151=$FG$2,FG151=$FG$5,FG151=$FG$6),LHR5.1,"")</f>
        <v>0.25</v>
      </c>
      <c r="CX151" s="6" t="str">
        <f>IF(AND(FZ151&gt;0,OR(EY151=$EY$1,EY151=$EY$4,EY151=$EY$5,EY151=$EY$6,EY151=$EY$7)),LHR5.2,"")</f>
        <v/>
      </c>
      <c r="CY151" s="6" t="str">
        <f>IF(OR(EZ151&gt;0,FC151=$FC$1,FC151=$FC$4),LHR5.3,"")</f>
        <v/>
      </c>
      <c r="CZ151" s="6" t="str">
        <f>IF(OR(GE151=$GE$1,GE151=$GE$3,GE151=$GE$4,GE151=$GE$6),LHR5.4,"")</f>
        <v/>
      </c>
      <c r="DA151" s="6">
        <f>IF(OR(EZ151&gt;0,FF151=$FF$2,FF151=$FF$6,FE151=$FE$2,FE151=$FE$6,FI151=$FI$2,FI151=$FI$6,FG151=$FG$2,FG151=$FG$6),LHR5.5,"")</f>
        <v>0.1</v>
      </c>
      <c r="DB151" s="6" t="str">
        <f>IF(OR(FG151=$FG$2,FG151=$FG$6),LHR5.6,"")</f>
        <v/>
      </c>
      <c r="DC151" s="6" t="str">
        <f>IF(OR(FI151=$FI$1,FI151=$FI$2,FI151=$FI$5,FI151=$FI$6,FY151&gt;0),LHR5.7,"")</f>
        <v/>
      </c>
      <c r="DD151" s="6" t="str">
        <f>IF(OR(GC151=$GC$1,GC151=$GC$2),LHR5.8,"")</f>
        <v/>
      </c>
      <c r="DE151" s="38">
        <f>IF(OR(GF151="",GF151=$GF$3,GF151=$GF$4,GF151=$GF$7,GF151=$GF$8),LHR5.9,"")</f>
        <v>0.05</v>
      </c>
      <c r="DF151" s="7" t="str">
        <f>IF(E151&lt;2009,"N/A",IF(COUNTIF(BW151:DE151,"&lt;1")=35,"5",IF(COUNTIF(BW151:CV151,"&lt;1")=26,"4",IF(COUNTIF(BW151:CJ151,"&lt;1")=14,"3",IF(COUNTIF(BW151:BZ151,"&lt;1")=4,"2","1")))))</f>
        <v>2</v>
      </c>
      <c r="DG151" s="129">
        <f>IF(DF151="N/A","N/A",IF(DF151="1",SUM(BW151:BZ151)+1,IF(DF151="2",SUM(CA151:CJ151)+2,IF(DF151="3",SUM(CK151:CV151)+3,IF(DF151="4",SUM(CW151:DE151)+4,5)))))</f>
        <v>2.8</v>
      </c>
      <c r="DH151" s="41">
        <f>IF(OR(EY151=$EY$1,EY151=$EY$8,EZ151&gt;0,FF151=$FF$1,FF151=$FF$2,FF151=$FF$7,FF151=$FF$8,FG151=$FG$1,FG151=$FG$2,FG151=$FG$7,FG151=$FG$8),ES2.1,"")</f>
        <v>0.4</v>
      </c>
      <c r="DI151" s="6">
        <f>IF(OR(FB151=$FB$1,FB151=$FB$2,FB151=$FB$7,FB151=$FB$8,EZ151&gt;0),ES2.2,"")</f>
        <v>0.1</v>
      </c>
      <c r="DJ151" s="6">
        <f>IF(OR(EY151=$EY$1,EY151=$EY$8,EZ151&gt;0,FF151=$FF$1,FF151=$FF$2,FF151=$FF$7,FF151=$FF$8,FG151=$FG$1,FG151=$FG$2,FG151=$FG$7,FG151=$FG$8),ES2.3,"")</f>
        <v>0.25</v>
      </c>
      <c r="DK151" s="6">
        <f>IF(OR(EY151=$EY$1,EY151=$EY$8,EZ151&gt;0,FF151=$FF$1,FF151=$FF$2,FF151=$FF$7,FF151=$FF$8,FG151=$FG$1,FG151=$FG$2,FG151=$FG$7,FG151=$FG$8),ES2.4,"")</f>
        <v>0.25</v>
      </c>
      <c r="DL151" s="40">
        <f>IF(OR(FB151=$FB$1,FB151=$FB$7,EZ151&gt;0),ES3.1,"")</f>
        <v>0.1</v>
      </c>
      <c r="DM151" s="6">
        <f>IF(OR(FB151=$FB$1,FB151=$FB$2,FB151=$FB$7,FB151=$FB$8,EZ151&gt;0),ES3.2,"")</f>
        <v>0.15</v>
      </c>
      <c r="DN151" s="6">
        <f>IF(OR(EZ151&gt;0,FF151=$FF$1,FF151=$FF$2,FF151=$FF$7,FF151=$FF$8,GA151=$GA$1,GA151=$GA$2,GA151=$GA$5,GA151=$GA$6),ES3.3,"")</f>
        <v>0.05</v>
      </c>
      <c r="DO151" s="6" t="str">
        <f>IF(OR(EZ151&gt;0,FG151=$FG$1,FG151=$FG$2,FG151=$FG$7,FG151=$FG$8,GB151=$GB$1,GB151=$GB$2,GB151=$GB$5,GB151=$GB$6),ES3.4,"")</f>
        <v/>
      </c>
      <c r="DP151" s="6">
        <f>IF(OR(EY151=$EY$1,EY151=$EY$8,EZ151&gt;0),ES3.5,"")</f>
        <v>0.25</v>
      </c>
      <c r="DQ151" s="6" t="str">
        <f>IF(OR(EZ151&gt;0,FC151=$FC$1,FC151=$FC$5),ES3.6,"")</f>
        <v/>
      </c>
      <c r="DR151" s="6" t="str">
        <f>IF(OR(GD151=$GD$1,GD151=$GD$4,EZ151&gt;0),ES3.7,"")</f>
        <v/>
      </c>
      <c r="DS151" s="6">
        <f>IF(OR(EZ151&gt;0,FF151=$FF$2,FF151=$FF$8,FE151=$FE$2,FE151=$FE$8,FI151=$FI$2,FI151=$FI$8,FG151=$FG$2,FG151=$FG$8),ES3.8,"")</f>
        <v>0.2</v>
      </c>
      <c r="DT151" s="6" t="str">
        <f>IF(OR(EZ151&gt;0),ES3.9,"")</f>
        <v/>
      </c>
      <c r="DU151" s="40">
        <f>IF(OR(FB151=$FB$1,FB151=$FB$7,EZ151&gt;0),ES4.1,"")</f>
        <v>0.2</v>
      </c>
      <c r="DV151" s="6" t="str">
        <f>IF(OR(EZ151&gt;0,GA151=$GA$2,GA151=$GA$6),ES4.2,"")</f>
        <v/>
      </c>
      <c r="DW151" s="6" t="str">
        <f>IF(OR(EZ151&gt;0,GB151=$GB$2,GB151=$GB$6),ES4.3,"")</f>
        <v/>
      </c>
      <c r="DX151" s="6" t="str">
        <f>IF(OR(GE151=$GE$1,GE151=$GE$2,GE151=$GE$7,GE151=$GE$8),ES4.4,"")</f>
        <v/>
      </c>
      <c r="DY151" s="6">
        <f>IF(OR(EZ151&gt;0,FF151=$FF$2,FF151=$FF$8,FE151=$FE$2,FE151=$FE$8,FI151=$FI$2,FI151=$FI$8,FG151=$FG$2,FG151=$FG$8),ES4.5,"")</f>
        <v>0.1</v>
      </c>
      <c r="DZ151" s="6" t="str">
        <f>IF(OR(EZ151&gt;0,FG151=$FG$1,FG151=$FG$2,FG151=$FG$7,FG151=$FG$8),ES4.6,"")</f>
        <v/>
      </c>
      <c r="EA151" s="6" t="str">
        <f>IF(OR(FE151=$FE$1,FE151=$FE$2,FE151=$FE$7,FE151=$FE$8),ES4.7,"")</f>
        <v/>
      </c>
      <c r="EB151" s="6" t="str">
        <f>IF(OR(FM151=$FM$1,FM151=$FM$4,EZ151&gt;0),ES4.8,"")</f>
        <v/>
      </c>
      <c r="EC151" s="6" t="str">
        <f>IF(OR(GF151=$GF$2,GF151=$GF$8),ES4.9,"")</f>
        <v/>
      </c>
      <c r="ED151" s="6" t="str">
        <f>IF(OR(EO151=$EO$1,EO151=$EO$3),ES4.10,"")</f>
        <v/>
      </c>
      <c r="EE151" s="40" t="str">
        <f>IF(OR(AND(FZ151&gt;0,EY151=$EY$1), AND(FZ151&gt;0,EY151=$EY$8)),ES5.1,"")</f>
        <v/>
      </c>
      <c r="EF151" s="6" t="str">
        <f>IF(OR(GE151=$GE$1,GE151=$GE$3,GE151=$GE$7,GE151=$GE$9),ES5.2,"")</f>
        <v/>
      </c>
      <c r="EG151" s="6">
        <f>IF(OR(EZ151&gt;0,FF151=$FF$2,FF151=$FF$8,FE151=$FE$2,FE151=$FE$8,FI151=$FI$2,FI151=$FI$8,FG151=$FG$2,FG151=$FG$8),ES5.3,"")</f>
        <v>0.15</v>
      </c>
      <c r="EH151" s="6" t="str">
        <f>IF(OR(FG151=$FG$2,FG151=$FG$8),ES5.4,"")</f>
        <v/>
      </c>
      <c r="EI151" s="6" t="str">
        <f>IF(OR(FI151=$FI$1,FI151=$FI$2,FI151=$FI$7,FI151=$FI$8,FY151&gt;0),ES5.5,"")</f>
        <v/>
      </c>
      <c r="EJ151" s="6" t="str">
        <f>IF(OR(GC151=$GC$1,GC151=$GC$3),ES5.6,"")</f>
        <v/>
      </c>
      <c r="EK151" s="38">
        <f>IF(OR(GF151="",GF151=$GF$3,GF151=$GF$4,GF151=$GF$5,GF151=$GF$6),ES5.7,"")</f>
        <v>0.1</v>
      </c>
      <c r="EL151" s="104" t="str">
        <f>IF(E151&lt;2010,"N/A",IF(COUNTIF(DH151:EK151,"&lt;1")=30,"5",IF(COUNTIF(DH151:ED151,"&lt;1")=23,"4",IF(COUNTIF(DH151:DT151,"&lt;1")=13,"3",IF(COUNTIF(DH151:DK151,"&lt;1")=4,"2","1")))))</f>
        <v>2</v>
      </c>
      <c r="EM151" s="129">
        <f>IF(EL151="N/A","N/A",IF(EL151="1",SUM(DH151:DK151)+1,IF(EL151="2",SUM(DL151:DT151)+2,IF(EL151="3",SUM(DU151:ED151)+3,IF(EL151="4",SUM(EE151:EK151)+4,5)))))</f>
        <v>2.75</v>
      </c>
      <c r="EN151" s="1"/>
      <c r="EO151" s="43"/>
      <c r="EP151" s="1"/>
      <c r="EQ151" s="1"/>
      <c r="ER151" s="43"/>
      <c r="ES151" s="1" t="s">
        <v>3</v>
      </c>
      <c r="ET151" s="1"/>
      <c r="EV151" s="44" t="s">
        <v>1</v>
      </c>
      <c r="EW151" s="42" t="s">
        <v>4</v>
      </c>
      <c r="EY151" s="42" t="s">
        <v>5</v>
      </c>
      <c r="FB151" s="42" t="s">
        <v>6</v>
      </c>
      <c r="FC151" s="44"/>
      <c r="FE151" s="1"/>
      <c r="FF151" s="42" t="s">
        <v>18</v>
      </c>
      <c r="FH151" s="42" t="s">
        <v>1</v>
      </c>
      <c r="FI151" s="44"/>
      <c r="FJ151" s="42" t="s">
        <v>9</v>
      </c>
      <c r="FK151" s="1"/>
      <c r="FL151" s="1"/>
      <c r="FM151" s="1"/>
      <c r="FN151" s="1"/>
      <c r="FO151" s="1"/>
      <c r="FR151" s="42" t="s">
        <v>116</v>
      </c>
      <c r="FT151" s="1"/>
      <c r="FU151" s="1"/>
      <c r="FX151" s="44"/>
      <c r="FY151" s="1"/>
      <c r="FZ151" s="44"/>
      <c r="GA151" s="43"/>
      <c r="GB151" s="1"/>
      <c r="GC151" s="44"/>
      <c r="GF151" s="45"/>
      <c r="GG151" s="74"/>
      <c r="GH151" s="42">
        <f>COUNTIF(EO151:GF151,"*")</f>
        <v>9</v>
      </c>
    </row>
    <row r="152" spans="1:190" s="42" customFormat="1" x14ac:dyDescent="0.25">
      <c r="A152" s="42" t="e">
        <f>VLOOKUP(C152,Sheet1!$A$1:$B$65,2,)</f>
        <v>#N/A</v>
      </c>
      <c r="B152" s="46" t="s">
        <v>436</v>
      </c>
      <c r="C152" s="47" t="s">
        <v>437</v>
      </c>
      <c r="D152" s="47"/>
      <c r="E152" s="61">
        <v>2013</v>
      </c>
      <c r="F152" s="5" t="str">
        <f>IF(OR(ER152=$ER$1,ER152=$ER$2,ER152=$ER$3,ER152=$ER$6,ER152=$ER$7,ES152&gt;0,EW152&gt;0,EY152&gt;0,EU152&gt;0,EZ152&gt;0,FD152&gt;0,FF152&gt;0,FG152&gt;0,FI152&gt;0,FE152&gt;0),SM_2.1,"")</f>
        <v/>
      </c>
      <c r="G152" s="5" t="str">
        <f>IF(OR(EO152=$EO$4,EQ152&gt;0,ER152=$ER$1, ER152=$ER$2,ER152=$ER$3,ER152=$ER$4,ES152&gt;0,EV152&gt;0,EZ152&gt;0,FD152&gt;0,FF152&gt;0,FG152&gt;0,FI152&gt;0,FE152&gt;0),SM_2.2,"")</f>
        <v/>
      </c>
      <c r="H152" s="6" t="str">
        <f>IF(OR(EO152&gt;0,EP152&gt;0,EQ152&gt;0,ER152=$ER$1,ER152=$ER$2,ER152=$ER$3,ER152=$ER$4,ER152=$ER$6,ER152=$ER$7,ES152&gt;0,ET152&gt;0,EV152&gt;0,EZ152&gt;0,FD152&gt;0,FF152&gt;0,FG152&gt;0,FI152&gt;0,FE152&gt;0),SM_2.3,"")</f>
        <v/>
      </c>
      <c r="I152" s="38" t="str">
        <f>IF(OR(ER152=$ER$1,ER152=$ER$2,ER152=$ER$3,ER152=$ER$6,ER152=$ER$7,ES152&gt;0,EW152=$EW$2,EW152=$EW$3,EW152=$EW$4,EY152&gt;0,EU152&gt;0,EZ152&gt;0,FD152&gt;0,FF152&gt;0,FG152&gt;0,FI152&gt;0,FE152&gt;0),SM_2.4,"")</f>
        <v/>
      </c>
      <c r="J152" s="6" t="str">
        <f>IF(OR(ER152=$ER$3,EW152=$EW$2,EW152=$EW$3,EW152=$EW$4,EY152&gt;0,EU152&gt;0,EZ152&gt;0,FD152&gt;0,FF152&gt;0,FG152&gt;0,FI152&gt;0,FE152&gt;0),SM_3.1,"")</f>
        <v/>
      </c>
      <c r="K152" s="6" t="str">
        <f>IF(OR(EZ152&gt;0,FD152&gt;0,FF152&gt;0,FG152&gt;0,FI152&gt;0,FE152&gt;0),SM_3.2,"")</f>
        <v/>
      </c>
      <c r="L152" s="38" t="str">
        <f>IF(OR(ER152=$ER$1,ER152=$ER$3,ER152=$ER$6,ER152=$ER$7,EV152&gt;0,EW152=$EW$2,EW152=$EW$3,EW152=$EW$4,EY152&gt;0,EU152&gt;0,EZ152&gt;0,FD152&gt;0,FF152&gt;0,FG152&gt;0,FI152&gt;0,FE152&gt;0),SM_3.3,"")</f>
        <v/>
      </c>
      <c r="M152" s="6" t="str">
        <f>IF(OR(ES152&gt;0,EU152&gt;1),SM_4.1,"")</f>
        <v/>
      </c>
      <c r="N152" s="6" t="str">
        <f>IF(OR(EZ152&gt;0,FD152=$FD$2,FF152=$FF$2,FF152=$FF$4,FF152=$FF$6,FF152=$FF$8,FG152&gt;0,FI152&gt;0,FE152&gt;0),SM_4.2,"")</f>
        <v/>
      </c>
      <c r="O152" s="6" t="str">
        <f>IF(OR(EZ152&gt;0,FD152=$FD$2,FE152=$FE$2,FE152=$FE$4,FE152=$FE$6,FE152=$FE$8,FF152=$FF$2,FF152=$FF$4,FF152=$FF$6,FF152=$FF$8,FG152=$FG$2,FG152=$FG$4,FG152=$FG$6,FG152=$FG$8,FI152=$FI$2,FI152=$FI$4,FI152=$FI$6,FI152=$FI$8),SM_4.3,"")</f>
        <v/>
      </c>
      <c r="P152" s="6" t="str">
        <f>IF(OR(FD152&gt;0,FI152&gt;0),SM_4.4,"")</f>
        <v/>
      </c>
      <c r="Q152" s="38" t="str">
        <f>IF(OR(FQ152=$FQ$2,FQ152=$FQ$1),SM_4.5,"")</f>
        <v/>
      </c>
      <c r="R152" s="6" t="str">
        <f>IF(OR(ET152&gt;0),SM_5.1,"")</f>
        <v/>
      </c>
      <c r="S152" s="6" t="str">
        <f>IF(OR(FB152&gt;0),SM_5.2,"")</f>
        <v/>
      </c>
      <c r="T152" s="6" t="str">
        <f>IF(OR(FR152=$FR$1,FR152=$FR$2),SM_5.3,"")</f>
        <v/>
      </c>
      <c r="U152" s="38" t="str">
        <f>IF(OR(FY152&gt;0),SM_5.4,"")</f>
        <v/>
      </c>
      <c r="V152" s="94" t="str">
        <f>IF(COUNTIF(F152:U152,"&lt;1")=16,"5",IF(COUNTIF(F152:Q152,"&lt;1")=12,"4",IF(COUNTIF(F152:L152,"&lt;1")=7,"3",IF(COUNTIF(F152:I152,"&lt;1")=4,"2","1"))))</f>
        <v>1</v>
      </c>
      <c r="W152" s="129">
        <f>IF(V152="1",SUM(F152:I152)+1,IF(V152="2",SUM(J152:L152)+2,IF(V152="3",SUM(M152:Q152)+3,IF(V152="4",SUM(R152:U152)+4,5))))</f>
        <v>1</v>
      </c>
      <c r="X152" s="5" t="str">
        <f>IF(OR(EO152&gt;0,EP152&gt;0,EQ152&gt;0,ER152=$ER$1,ER152=$ER$2,ER152=$ER$3,ER152=$ER$4,ER152=$ER$6,ER152=$ER$7,ER152=$ER$8,ES152&gt;0,ET152&gt;0,EV152&gt;0,EZ152&gt;0,FD152&gt;0,FF152&gt;0,FG152&gt;0,FI152&gt;0,FE152&gt;0),SS_2.1,"")</f>
        <v/>
      </c>
      <c r="Y152" s="5" t="str">
        <f>IF(OR(EO152=$EO$1,ER152=$ER$1,ER152=$ER$6,ER152=$ER$7,ER152=$ER$8,FJ152&gt;0),SS_2.2,"")</f>
        <v/>
      </c>
      <c r="Z152" s="38" t="str">
        <f>IF(OR(FJ152&gt;0,FO152&gt;0),SS_2.3,"")</f>
        <v/>
      </c>
      <c r="AA152" s="5" t="str">
        <f>IF(OR(FN152&gt;0,FJ152=$FJ$2,FJ152=$FJ$3),SS_3.1,"")</f>
        <v/>
      </c>
      <c r="AB152" s="6" t="str">
        <f>IF(OR(FK152&gt;0),SS_3.2,"")</f>
        <v/>
      </c>
      <c r="AC152" s="38" t="str">
        <f>IF(OR(ES152&gt;0,ER152=$ER$1,ER152=$ER$4,ER152=$ER$8,FL152&gt;0),SS_3.3,"")</f>
        <v/>
      </c>
      <c r="AD152" s="6" t="str">
        <f>IF(AND(FK152&gt;0,FJ152=$FJ$2,FJ152=$FJ$3),SS_4.1,"")</f>
        <v/>
      </c>
      <c r="AE152" s="6" t="str">
        <f>IF(OR(FJ152=$FJ$2,FJ152=$FJ$3,EZ152&gt;0,FN152&gt;0),SS_4.2,"")</f>
        <v/>
      </c>
      <c r="AF152" s="6" t="str">
        <f>IF(OR(EU152&gt;0,EW152=$EW$2,EW152=$EW$3,EW152=$EW$4,EY152&gt;0,EZ152&gt;0),SS_4.3,"")</f>
        <v/>
      </c>
      <c r="AG152" s="6" t="str">
        <f>IF(OR(FJ152=$FJ$3,FQ152&gt;0,EZ152&gt;0),SS_4.4,"")</f>
        <v/>
      </c>
      <c r="AH152" s="6" t="str">
        <f>IF(OR(FE152&gt;0,FF152&gt;0,FG152&gt;0,FD152&gt;0,EZ152&gt;0,FI152&gt;0),SS_4.5,"")</f>
        <v/>
      </c>
      <c r="AI152" s="38" t="str">
        <f>IF(OR(EV152&gt;0,FZ152&gt;0,FH152&gt;0,FD152&gt;0,FI152&gt;0),SS_4.6,"")</f>
        <v/>
      </c>
      <c r="AJ152" s="5" t="str">
        <f>IF(OR(FK152=$FK$3,FZ152=$FZ$1),SS_5.1,"")</f>
        <v/>
      </c>
      <c r="AK152" s="6" t="str">
        <f>IF(OR(FZ152=$FZ$1,FZ152=$FZ$2,FZ152=$FZ$4,FZ152=$FZ$5,FZ152=$FZ$7),SS_5.2,"")</f>
        <v/>
      </c>
      <c r="AL152" s="6" t="str">
        <f>IF(OR(FZ152=$FZ$4,FY152&gt;0,ER152=$ER$8),SS_5.3,"")</f>
        <v/>
      </c>
      <c r="AM152" s="6" t="str">
        <f>IF(FP152&gt;0,SS_5.4,"")</f>
        <v/>
      </c>
      <c r="AN152" s="94" t="str">
        <f>IF(COUNTIF(X152:AM152,"&lt;1")=16,"5",IF(COUNTIF(X152:AI152,"&lt;1")=12,"4",IF(COUNTIF(X152:AC152,"&lt;1")=6,"3",IF(COUNTIF(X152:Z152,"&lt;1")=3,"2","1"))))</f>
        <v>1</v>
      </c>
      <c r="AO152" s="129">
        <f>IF(AN152="1",SUM(X152:Z152)+1,IF(AN152="2",SUM(AA152:AC152)+2,IF(AN152="3",SUM(AD152:AI152)+3,IF(AN152="4",SUM(AJ152:AM152)+4,5))))</f>
        <v>1</v>
      </c>
      <c r="AP152" s="5" t="str">
        <f>IF(OR(ES152&gt;0,ER152=$ER$1,EO152&gt;0,EP152&gt;0,EQ152&gt;0,EU152&gt;0,EV152&gt;0,FV152&gt;0,FD152&gt;0),CM2.1,"")</f>
        <v/>
      </c>
      <c r="AQ152" s="6" t="str">
        <f>IF(OR(ES152&gt;0,ER152=$ER$1,ER152=$ER$5,ER152=$ER$3,ER152=$ER$8,ER152=$ER$9,FS152=$FS$3,FS152=$FS$4),CM2.2,"")</f>
        <v/>
      </c>
      <c r="AR152" s="6" t="str">
        <f>IF(OR(ES152&gt;0,ER152&gt;0,FV152&gt;0),CM2.3,"")</f>
        <v/>
      </c>
      <c r="AS152" s="38" t="str">
        <f>IF(OR(ES152&gt;0,ER152=$ER$1,ER152=$ER$3,ER152=$ER$8,ER152=$ER$9,FT152&gt;0),CM2.4,"")</f>
        <v/>
      </c>
      <c r="AT152" s="6" t="str">
        <f>IF(OR(FS152&gt;0),CM3.1,"")</f>
        <v/>
      </c>
      <c r="AU152" s="6" t="str">
        <f>IF(ER152=$ER$9,CM3.2,"")</f>
        <v/>
      </c>
      <c r="AV152" s="6" t="str">
        <f>IF(OR(FS152=$FS$3,FS152=$FS$4),CM3.3,"")</f>
        <v/>
      </c>
      <c r="AW152" s="6" t="str">
        <f>IF(OR(FQ152=$FQ$1,FQ152=$FQ$4,FR152=$FR$1,FR152=$FR$4),CM3.4,"")</f>
        <v/>
      </c>
      <c r="AX152" s="38" t="str">
        <f>IF(OR(FZ152=$FZ$1,FZ152=$FZ$2,FT152=$FT$3,FT152=$FT$2),CM3.5,"")</f>
        <v/>
      </c>
      <c r="AY152" s="6" t="str">
        <f>IF(OR(FS152&gt;0),CM4.1,"")</f>
        <v/>
      </c>
      <c r="AZ152" s="6" t="str">
        <f>IF(OR(FV152=$FV$2),CM4.2,"")</f>
        <v/>
      </c>
      <c r="BA152" s="38" t="str">
        <f>IF(OR(FZ152&gt;0,FT152=$FT$3),CM4.3,"")</f>
        <v/>
      </c>
      <c r="BB152" s="6" t="str">
        <f>IF(OR(FT152=$FT$3,FV152=$FV$3),CM5.1,"")</f>
        <v/>
      </c>
      <c r="BC152" s="6" t="str">
        <f>IF(OR(AND(FX152&gt;0,FQ152=$FQ$4), AND(FX152&gt;0,FQ152=$FQ$1)),CM5.2,"")</f>
        <v/>
      </c>
      <c r="BD152" s="6" t="str">
        <f>IF(OR(FZ152&gt;0),CM5.3,"")</f>
        <v/>
      </c>
      <c r="BE152" s="38" t="str">
        <f>IF(FU152=$FU$2,CM5.4,"")</f>
        <v/>
      </c>
      <c r="BF152" s="94" t="str">
        <f>IF(COUNTIF(AP152:BE152,"&lt;1")=16,"5",IF(COUNTIF(AP152:BA152,"&lt;1")=12,"4",IF(COUNTIF(AP152:AX152,"&lt;1")=9,"3",IF(COUNTIF(AP152:AS152,"&lt;1")=4,"2","1"))))</f>
        <v>1</v>
      </c>
      <c r="BG152" s="129">
        <f>IF(BF152="1",SUM(AP152:AS152)+1,IF(BF152="2",SUM(AT152:AX152)+2,IF(BF152="3",SUM(AY152:BA152)+3,IF(BF152="4",SUM(BB152:BE152)+4,5))))</f>
        <v>1</v>
      </c>
      <c r="BH152" s="5" t="str">
        <f>IF(OR(ER152=$ER$1,ER152=$ER$6,ER152=$ER$7,ER152=$ER$9,ES152&gt;0,EX152&gt;0,FD152&gt;0,FZ152&gt;0,EW152&gt;0,EY152&gt;0,EZ152&gt;0,EV152&gt;0,EU152&gt;0,FE152&gt;0,FF152&gt;0,FG152&gt;0,FI152&gt;0),SRM2.1,"")</f>
        <v/>
      </c>
      <c r="BI152" s="5" t="str">
        <f>IF(OR(FD152&gt;0,FZ152&gt;0,ER152=$ER$7,EW152&gt;0,EX152&gt;0,EY152&gt;0,EZ152&gt;0,FE152&gt;0,FF152&gt;0,FG152&gt;0,FI152&gt;0),SRM2.2,"")</f>
        <v/>
      </c>
      <c r="BJ152" s="6" t="str">
        <f>IF(OR(FX152&gt;0,FZ152&gt;0),SRM2.3,"")</f>
        <v/>
      </c>
      <c r="BK152" s="6" t="str">
        <f>IF(OR(FF152&gt;0,FD152&gt;0,FE152&gt;0,FZ152&gt;0,FG152&gt;0,FI152&gt;0),SRM2.4,"")</f>
        <v/>
      </c>
      <c r="BL152" s="39" t="str">
        <f>IF(OR(FD152&gt;0,FZ152&gt;0,ER152=$ER$7,FE152&gt;0,FF152&gt;0,FG152&gt;0,FI152&gt;0,FP152&gt;0),SRM3.1,"")</f>
        <v/>
      </c>
      <c r="BM152" s="6" t="str">
        <f>IF(OR(FD152&gt;0,FZ152&gt;0,ER152=$ER$7,EW152=$EW$2,EW152=$EW$3,EW152=$EW$4,EX152&gt;0,EY152&gt;0,EZ152&gt;0,FE152&gt;0,FF152&gt;0,FG152&gt;0,FI152&gt;0),SRM3.2,"")</f>
        <v/>
      </c>
      <c r="BN152" s="6" t="str">
        <f>IF(OR(FP152&gt;0,FZ152&gt;0),SRM3.3,"")</f>
        <v/>
      </c>
      <c r="BO152" s="40" t="str">
        <f>IF(OR(FZ152&gt;1),SRM4.1,"")</f>
        <v/>
      </c>
      <c r="BP152" s="6" t="str">
        <f>IF(OR(ER152=$ER$8,ER152=$ER$9,EV152&gt;0,FQ152&gt;0,FR152&gt;0),SRM4.2,"")</f>
        <v/>
      </c>
      <c r="BQ152" s="6" t="str">
        <f>IF(OR(FW152&gt;0),SRM4.3,"")</f>
        <v/>
      </c>
      <c r="BR152" s="40" t="str">
        <f>IF(OR(GD152&gt;0,GE152&gt;0),SRM5.1,"")</f>
        <v/>
      </c>
      <c r="BS152" s="6" t="str">
        <f>IF(OR(ER152=$ER$8,ER152=$ER$9,FZ152&gt;0),SRM5.2,"")</f>
        <v/>
      </c>
      <c r="BT152" s="6" t="str">
        <f>IF(OR(ER152=$ER$8,ER152=$ER$9,FY152&gt;0,FZ152&gt;0),SRM5.3,"")</f>
        <v/>
      </c>
      <c r="BU152" s="94" t="str">
        <f>IF(COUNTIF(BH152:BT152,"&lt;1")=13,"5",IF(COUNTIF(BH152:BQ152,"&lt;1")=10,"4",IF(COUNTIF(BH152:BN152,"&lt;1")=7,"3",IF(COUNTIF(BH152:BK152,"&lt;1")=4,"2","1"))))</f>
        <v>1</v>
      </c>
      <c r="BV152" s="129">
        <f>IF(BU152="1",SUM(BH152:BK152)+1,IF(BU152="2",SUM(BL152:BN152)+2,IF(BU152="3",SUM(BO152:BQ152)+3,IF(BU152="4",SUM(BR152:BT152)+4,5))))</f>
        <v>1</v>
      </c>
      <c r="BW152" s="41" t="str">
        <f>IF(OR(EY152=$EY$1,EY152=$EY$4,EY152=$EY$5,EY152=$EY$6,EY152=$EY$7,EZ152&gt;0,FF152=$FF$1,FF152=$FF$2,FF152=$FF$5,FF152=$FF$6,FG152=$FG$1,FG152=$FG$2,FG152=$FG$5,FG152=$FG$6),LHR2.1,"")</f>
        <v/>
      </c>
      <c r="BX152" s="6" t="str">
        <f>IF(OR(FB152=$FB$1,FB152=$FB$2,FB152=$FB$5,FB152=$FB$6,EZ152&gt;0),LHR2.2,"")</f>
        <v/>
      </c>
      <c r="BY152" s="6" t="str">
        <f>IF(OR(EY152=$EY$1,EY152=$EY$4,EY152=$EY$5,EY152=$EY$6,EY152=$EY$7,EZ152&gt;0,FF152=$FF$1,FF152=$FF$2,FF152=$FF$5,FF152=$FF$6,FG152=$FG$1,FG152=$FG$2,FG152=$FG$5,FG152=$FG$6),LHR2.3,"")</f>
        <v/>
      </c>
      <c r="BZ152" s="6" t="str">
        <f>IF(OR(EY152=$EY$1,EY152=$EY$4,EY152=$EY$5,EY152=$EY$6,EY152=$EY$7,EZ152&gt;0,FF152=$FF$1,FF152=$FF$2,FF152=$FF$5,FF152=$FF$6,FG152=$FG$1,FG152=$FG$2,FG152=$FG$5,FG152=$FG$6),LHR2.4,"")</f>
        <v/>
      </c>
      <c r="CA152" s="40" t="str">
        <f>IF(OR(EY152=$EY$1,EY152=$EY$5,EY152=$EY$6,EY152=$EY$7,EZ152&gt;0,FF152=$FF$1,FF152=$FF$2,FF152=$FF$5,FF152=$FF$6,FG152=$FG$1,FG152=$FG$2,FG152=$FG$5,FG152=$FG$6),LHR3.1,"")</f>
        <v/>
      </c>
      <c r="CB152" s="6" t="str">
        <f>IF(OR(FB152=$FB$1,FB152=$FB$5,EZ152&gt;0),LHR3.2,"")</f>
        <v/>
      </c>
      <c r="CC152" s="6" t="str">
        <f>IF(OR(FB152=$FB$1,FB152=$FB$2,FB152=$FB$5,FB152=$FB$6,EZ152&gt;0),LHR3.3,"")</f>
        <v/>
      </c>
      <c r="CD152" s="6" t="str">
        <f>IF(OR(EZ152&gt;0,GA152=$GA$1,FF152=$FF$5,FF152=$FF$6,FF152=$FF$1,FF152=$FF$2,GA152=$GA$2,GA152=$GA$3,GA152=$GA$4),LHR3.4,"")</f>
        <v/>
      </c>
      <c r="CE152" s="6" t="str">
        <f>IF(OR(EZ152&gt;0,GB152=$GB$1,FG152=$FG$5,FG152=$FG$6,FG152=$FG$1,FG152=$FG$2,GB152=$GB$2,GB152=$GB$3,GB152=$GB$4),LHR3.5,"")</f>
        <v/>
      </c>
      <c r="CF152" s="6" t="str">
        <f>IF(OR(EY152=$EY$1,EY152=$EY$4,EY152=$EY$5,EY152=$EY$6,EY152=$EY$7,EZ152&gt;0),LHR3.6,"")</f>
        <v/>
      </c>
      <c r="CG152" s="6" t="str">
        <f>IF(OR(EZ152&gt;0,FC152=$FC$1,FC152=$FC$2,FC152=$FC$3,FC152=$FC$4),LHR3.7,"")</f>
        <v/>
      </c>
      <c r="CH152" s="6" t="str">
        <f>IF(OR(GD152=$GD$1,GD152=$GD$3,EZ152&gt;0),LHR3.8,"")</f>
        <v/>
      </c>
      <c r="CI152" s="6" t="str">
        <f>IF(OR(EZ152&gt;0,FF152=$FF$2,FF152=$FF$6,FE152=$FE$2,FE152=$FE$6,FI152=$FI$2,FI152=$FI$6,FG152=$FG$2,FG152=$FG$6),LHR3.9,"")</f>
        <v/>
      </c>
      <c r="CJ152" s="6" t="str">
        <f>IF(OR(EZ152&gt;0,FA152&gt;0),LHR3.10,"")</f>
        <v/>
      </c>
      <c r="CK152" s="40" t="str">
        <f>IF(OR(EY152=$EY$1,EY152=$EY$6,EY152=$EY$7,EZ152&gt;0,FF152=$FF$1,FF152=$FF$2,FF152=$FF$5,FF152=$FF$6,FG152=$FG$1,FG152=$FG$2,FG152=$FG$5,FG152=$FG$6),LHR4.1,"")</f>
        <v/>
      </c>
      <c r="CL152" s="6" t="str">
        <f>IF(OR(FB152=$FB$1,FB152=$FB$5,EZ152&gt;0),LHR4.2,"")</f>
        <v/>
      </c>
      <c r="CM152" s="6" t="str">
        <f>IF(OR(EZ152&gt;0,GA152=$GA$2,GA152=$GA$4),LHR4.3,"")</f>
        <v/>
      </c>
      <c r="CN152" s="6" t="str">
        <f>IF(OR(EZ152&gt;0,GB152=$GB$2,GB152=$GB$4),LHR4.4,"")</f>
        <v/>
      </c>
      <c r="CO152" s="6" t="str">
        <f>IF(OR(EZ152&gt;0,FC152=$FC$1,FC152=$FC$3,FC152=$FC$4),LHR4.5,"")</f>
        <v/>
      </c>
      <c r="CP152" s="6" t="str">
        <f>IF(OR(GE152=$GE$1,GE152=$GE$2,GE152=$GE$4,GE152=$GE$5),LHR4.6,"")</f>
        <v/>
      </c>
      <c r="CQ152" s="6" t="str">
        <f>IF(OR(EZ152&gt;0,FF152=$FF$2,FF152=$FF$6,FE152=$FE$2,FE152=$FE$6,FI152=$FI$2,FI152=$FI$6,FG152=$FG$2,FG152=$FG$6),LHR4.7,"")</f>
        <v/>
      </c>
      <c r="CR152" s="6" t="str">
        <f>IF(OR(EZ152&gt;0,FG152=$FG$1,FG152=$FG$2,FG152=$FG$5,FG152=$FG$6),LHR4.8,"")</f>
        <v/>
      </c>
      <c r="CS152" s="6" t="str">
        <f>IF(OR(FE152=$FE$1,FE152=$FE$2,FE152=$FE$5,FE152=$FE$6),LHR4.9,"")</f>
        <v/>
      </c>
      <c r="CT152" s="6" t="str">
        <f>IF(OR(FM152=$FM$1,FM152=$FM$3,EZ152&gt;0),LHR4.10,"")</f>
        <v/>
      </c>
      <c r="CU152" s="6" t="str">
        <f>IF(OR(GF152=$GF$2,GF152=$GF$6),LHR4.11,"")</f>
        <v/>
      </c>
      <c r="CV152" s="6" t="str">
        <f>IF(OR(EO152=$EO$1,EO152=$EO$3),LHR4.12,"")</f>
        <v/>
      </c>
      <c r="CW152" s="40" t="str">
        <f>IF(OR(EY152=$EY$1,EY152=$EY$7,EZ152&gt;0,FF152=$FF$1,FF152=$FF$2,FF152=$FF$5,FF152=$FF$6,FG152=$FG$1,FG152=$FG$2,FG152=$FG$5,FG152=$FG$6),LHR5.1,"")</f>
        <v/>
      </c>
      <c r="CX152" s="6" t="str">
        <f>IF(AND(FZ152&gt;0,OR(EY152=$EY$1,EY152=$EY$4,EY152=$EY$5,EY152=$EY$6,EY152=$EY$7)),LHR5.2,"")</f>
        <v/>
      </c>
      <c r="CY152" s="6" t="str">
        <f>IF(OR(EZ152&gt;0,FC152=$FC$1,FC152=$FC$4),LHR5.3,"")</f>
        <v/>
      </c>
      <c r="CZ152" s="6" t="str">
        <f>IF(OR(GE152=$GE$1,GE152=$GE$3,GE152=$GE$4,GE152=$GE$6),LHR5.4,"")</f>
        <v/>
      </c>
      <c r="DA152" s="6" t="str">
        <f>IF(OR(EZ152&gt;0,FF152=$FF$2,FF152=$FF$6,FE152=$FE$2,FE152=$FE$6,FI152=$FI$2,FI152=$FI$6,FG152=$FG$2,FG152=$FG$6),LHR5.5,"")</f>
        <v/>
      </c>
      <c r="DB152" s="6" t="str">
        <f>IF(OR(FG152=$FG$2,FG152=$FG$6),LHR5.6,"")</f>
        <v/>
      </c>
      <c r="DC152" s="6" t="str">
        <f>IF(OR(FI152=$FI$1,FI152=$FI$2,FI152=$FI$5,FI152=$FI$6,FY152&gt;0),LHR5.7,"")</f>
        <v/>
      </c>
      <c r="DD152" s="6" t="str">
        <f>IF(OR(GC152=$GC$1,GC152=$GC$2),LHR5.8,"")</f>
        <v/>
      </c>
      <c r="DE152" s="38">
        <f>IF(OR(GF152="",GF152=$GF$3,GF152=$GF$4,GF152=$GF$7,GF152=$GF$8),LHR5.9,"")</f>
        <v>0.05</v>
      </c>
      <c r="DF152" s="7" t="str">
        <f>IF(E152&lt;2009,"N/A",IF(COUNTIF(BW152:DE152,"&lt;1")=35,"5",IF(COUNTIF(BW152:CV152,"&lt;1")=26,"4",IF(COUNTIF(BW152:CJ152,"&lt;1")=14,"3",IF(COUNTIF(BW152:BZ152,"&lt;1")=4,"2","1")))))</f>
        <v>1</v>
      </c>
      <c r="DG152" s="129">
        <f>IF(DF152="N/A","N/A",IF(DF152="1",SUM(BW152:BZ152)+1,IF(DF152="2",SUM(CA152:CJ152)+2,IF(DF152="3",SUM(CK152:CV152)+3,IF(DF152="4",SUM(CW152:DE152)+4,5)))))</f>
        <v>1</v>
      </c>
      <c r="DH152" s="41" t="str">
        <f>IF(OR(EY152=$EY$1,EY152=$EY$8,EZ152&gt;0,FF152=$FF$1,FF152=$FF$2,FF152=$FF$7,FF152=$FF$8,FG152=$FG$1,FG152=$FG$2,FG152=$FG$7,FG152=$FG$8),ES2.1,"")</f>
        <v/>
      </c>
      <c r="DI152" s="6" t="str">
        <f>IF(OR(FB152=$FB$1,FB152=$FB$2,FB152=$FB$7,FB152=$FB$8,EZ152&gt;0),ES2.2,"")</f>
        <v/>
      </c>
      <c r="DJ152" s="6" t="str">
        <f>IF(OR(EY152=$EY$1,EY152=$EY$8,EZ152&gt;0,FF152=$FF$1,FF152=$FF$2,FF152=$FF$7,FF152=$FF$8,FG152=$FG$1,FG152=$FG$2,FG152=$FG$7,FG152=$FG$8),ES2.3,"")</f>
        <v/>
      </c>
      <c r="DK152" s="6" t="str">
        <f>IF(OR(EY152=$EY$1,EY152=$EY$8,EZ152&gt;0,FF152=$FF$1,FF152=$FF$2,FF152=$FF$7,FF152=$FF$8,FG152=$FG$1,FG152=$FG$2,FG152=$FG$7,FG152=$FG$8),ES2.4,"")</f>
        <v/>
      </c>
      <c r="DL152" s="40" t="str">
        <f>IF(OR(FB152=$FB$1,FB152=$FB$7,EZ152&gt;0),ES3.1,"")</f>
        <v/>
      </c>
      <c r="DM152" s="6" t="str">
        <f>IF(OR(FB152=$FB$1,FB152=$FB$2,FB152=$FB$7,FB152=$FB$8,EZ152&gt;0),ES3.2,"")</f>
        <v/>
      </c>
      <c r="DN152" s="6" t="str">
        <f>IF(OR(EZ152&gt;0,FF152=$FF$1,FF152=$FF$2,FF152=$FF$7,FF152=$FF$8,GA152=$GA$1,GA152=$GA$2,GA152=$GA$5,GA152=$GA$6),ES3.3,"")</f>
        <v/>
      </c>
      <c r="DO152" s="6" t="str">
        <f>IF(OR(EZ152&gt;0,FG152=$FG$1,FG152=$FG$2,FG152=$FG$7,FG152=$FG$8,GB152=$GB$1,GB152=$GB$2,GB152=$GB$5,GB152=$GB$6),ES3.4,"")</f>
        <v/>
      </c>
      <c r="DP152" s="6" t="str">
        <f>IF(OR(EY152=$EY$1,EY152=$EY$8,EZ152&gt;0),ES3.5,"")</f>
        <v/>
      </c>
      <c r="DQ152" s="6" t="str">
        <f>IF(OR(EZ152&gt;0,FC152=$FC$1,FC152=$FC$5),ES3.6,"")</f>
        <v/>
      </c>
      <c r="DR152" s="6" t="str">
        <f>IF(OR(GD152=$GD$1,GD152=$GD$4,EZ152&gt;0),ES3.7,"")</f>
        <v/>
      </c>
      <c r="DS152" s="6" t="str">
        <f>IF(OR(EZ152&gt;0,FF152=$FF$2,FF152=$FF$8,FE152=$FE$2,FE152=$FE$8,FI152=$FI$2,FI152=$FI$8,FG152=$FG$2,FG152=$FG$8),ES3.8,"")</f>
        <v/>
      </c>
      <c r="DT152" s="6" t="str">
        <f>IF(OR(EZ152&gt;0),ES3.9,"")</f>
        <v/>
      </c>
      <c r="DU152" s="40" t="str">
        <f>IF(OR(FB152=$FB$1,FB152=$FB$7,EZ152&gt;0),ES4.1,"")</f>
        <v/>
      </c>
      <c r="DV152" s="6" t="str">
        <f>IF(OR(EZ152&gt;0,GA152=$GA$2,GA152=$GA$6),ES4.2,"")</f>
        <v/>
      </c>
      <c r="DW152" s="6" t="str">
        <f>IF(OR(EZ152&gt;0,GB152=$GB$2,GB152=$GB$6),ES4.3,"")</f>
        <v/>
      </c>
      <c r="DX152" s="6" t="str">
        <f>IF(OR(GE152=$GE$1,GE152=$GE$2,GE152=$GE$7,GE152=$GE$8),ES4.4,"")</f>
        <v/>
      </c>
      <c r="DY152" s="6" t="str">
        <f>IF(OR(EZ152&gt;0,FF152=$FF$2,FF152=$FF$8,FE152=$FE$2,FE152=$FE$8,FI152=$FI$2,FI152=$FI$8,FG152=$FG$2,FG152=$FG$8),ES4.5,"")</f>
        <v/>
      </c>
      <c r="DZ152" s="6" t="str">
        <f>IF(OR(EZ152&gt;0,FG152=$FG$1,FG152=$FG$2,FG152=$FG$7,FG152=$FG$8),ES4.6,"")</f>
        <v/>
      </c>
      <c r="EA152" s="6" t="str">
        <f>IF(OR(FE152=$FE$1,FE152=$FE$2,FE152=$FE$7,FE152=$FE$8),ES4.7,"")</f>
        <v/>
      </c>
      <c r="EB152" s="6" t="str">
        <f>IF(OR(FM152=$FM$1,FM152=$FM$4,EZ152&gt;0),ES4.8,"")</f>
        <v/>
      </c>
      <c r="EC152" s="6" t="str">
        <f>IF(OR(GF152=$GF$2,GF152=$GF$8),ES4.9,"")</f>
        <v/>
      </c>
      <c r="ED152" s="6" t="str">
        <f>IF(OR(EO152=$EO$1,EO152=$EO$3),ES4.10,"")</f>
        <v/>
      </c>
      <c r="EE152" s="40" t="str">
        <f>IF(OR(AND(FZ152&gt;0,EY152=$EY$1), AND(FZ152&gt;0,EY152=$EY$8)),ES5.1,"")</f>
        <v/>
      </c>
      <c r="EF152" s="6" t="str">
        <f>IF(OR(GE152=$GE$1,GE152=$GE$3,GE152=$GE$7,GE152=$GE$9),ES5.2,"")</f>
        <v/>
      </c>
      <c r="EG152" s="6" t="str">
        <f>IF(OR(EZ152&gt;0,FF152=$FF$2,FF152=$FF$8,FE152=$FE$2,FE152=$FE$8,FI152=$FI$2,FI152=$FI$8,FG152=$FG$2,FG152=$FG$8),ES5.3,"")</f>
        <v/>
      </c>
      <c r="EH152" s="6" t="str">
        <f>IF(OR(FG152=$FG$2,FG152=$FG$8),ES5.4,"")</f>
        <v/>
      </c>
      <c r="EI152" s="6" t="str">
        <f>IF(OR(FI152=$FI$1,FI152=$FI$2,FI152=$FI$7,FI152=$FI$8,FY152&gt;0),ES5.5,"")</f>
        <v/>
      </c>
      <c r="EJ152" s="6" t="str">
        <f>IF(OR(GC152=$GC$1,GC152=$GC$3),ES5.6,"")</f>
        <v/>
      </c>
      <c r="EK152" s="38">
        <f>IF(OR(GF152="",GF152=$GF$3,GF152=$GF$4,GF152=$GF$5,GF152=$GF$6),ES5.7,"")</f>
        <v>0.1</v>
      </c>
      <c r="EL152" s="104" t="str">
        <f>IF(E152&lt;2010,"N/A",IF(COUNTIF(DH152:EK152,"&lt;1")=30,"5",IF(COUNTIF(DH152:ED152,"&lt;1")=23,"4",IF(COUNTIF(DH152:DT152,"&lt;1")=13,"3",IF(COUNTIF(DH152:DK152,"&lt;1")=4,"2","1")))))</f>
        <v>1</v>
      </c>
      <c r="EM152" s="129">
        <f>IF(EL152="N/A","N/A",IF(EL152="1",SUM(DH152:DK152)+1,IF(EL152="2",SUM(DL152:DT152)+2,IF(EL152="3",SUM(DU152:ED152)+3,IF(EL152="4",SUM(EE152:EK152)+4,5)))))</f>
        <v>1</v>
      </c>
      <c r="EN152" s="1"/>
      <c r="EO152" s="43"/>
      <c r="EP152" s="1"/>
      <c r="EQ152" s="1"/>
      <c r="ER152" s="43"/>
      <c r="ES152" s="1"/>
      <c r="ET152" s="1"/>
      <c r="EV152" s="44"/>
      <c r="FC152" s="44"/>
      <c r="FE152" s="1"/>
      <c r="FI152" s="44"/>
      <c r="FK152" s="1"/>
      <c r="FL152" s="1"/>
      <c r="FM152" s="1"/>
      <c r="FN152" s="1"/>
      <c r="FO152" s="1"/>
      <c r="FT152" s="1"/>
      <c r="FU152" s="1"/>
      <c r="FX152" s="44"/>
      <c r="FY152" s="1"/>
      <c r="FZ152" s="44"/>
      <c r="GA152" s="43"/>
      <c r="GB152" s="1"/>
      <c r="GC152" s="44"/>
      <c r="GF152" s="45"/>
      <c r="GG152" s="74" t="s">
        <v>162</v>
      </c>
      <c r="GH152" s="42">
        <f>COUNTIF(EO152:GF152,"*")</f>
        <v>0</v>
      </c>
    </row>
    <row r="153" spans="1:190" s="42" customFormat="1" x14ac:dyDescent="0.25">
      <c r="A153" s="42" t="e">
        <f>VLOOKUP(C153,Sheet1!$A$1:$B$65,2,)</f>
        <v>#N/A</v>
      </c>
      <c r="B153" s="46" t="s">
        <v>438</v>
      </c>
      <c r="C153" s="47" t="s">
        <v>439</v>
      </c>
      <c r="D153" s="47"/>
      <c r="E153" s="60">
        <v>2013</v>
      </c>
      <c r="F153" s="5">
        <f>IF(OR(ER153=$ER$1,ER153=$ER$2,ER153=$ER$3,ER153=$ER$6,ER153=$ER$7,ES153&gt;0,EW153&gt;0,EY153&gt;0,EU153&gt;0,EZ153&gt;0,FD153&gt;0,FF153&gt;0,FG153&gt;0,FI153&gt;0,FE153&gt;0),SM_2.1,"")</f>
        <v>0.2</v>
      </c>
      <c r="G153" s="5" t="str">
        <f>IF(OR(EO153=$EO$4,EQ153&gt;0,ER153=$ER$1, ER153=$ER$2,ER153=$ER$3,ER153=$ER$4,ES153&gt;0,EV153&gt;0,EZ153&gt;0,FD153&gt;0,FF153&gt;0,FG153&gt;0,FI153&gt;0,FE153&gt;0),SM_2.2,"")</f>
        <v/>
      </c>
      <c r="H153" s="6">
        <f>IF(OR(EO153&gt;0,EP153&gt;0,EQ153&gt;0,ER153=$ER$1,ER153=$ER$2,ER153=$ER$3,ER153=$ER$4,ER153=$ER$6,ER153=$ER$7,ES153&gt;0,ET153&gt;0,EV153&gt;0,EZ153&gt;0,FD153&gt;0,FF153&gt;0,FG153&gt;0,FI153&gt;0,FE153&gt;0),SM_2.3,"")</f>
        <v>0.3</v>
      </c>
      <c r="I153" s="38" t="str">
        <f>IF(OR(ER153=$ER$1,ER153=$ER$2,ER153=$ER$3,ER153=$ER$6,ER153=$ER$7,ES153&gt;0,EW153=$EW$2,EW153=$EW$3,EW153=$EW$4,EY153&gt;0,EU153&gt;0,EZ153&gt;0,FD153&gt;0,FF153&gt;0,FG153&gt;0,FI153&gt;0,FE153&gt;0),SM_2.4,"")</f>
        <v/>
      </c>
      <c r="J153" s="6" t="str">
        <f>IF(OR(ER153=$ER$3,EW153=$EW$2,EW153=$EW$3,EW153=$EW$4,EY153&gt;0,EU153&gt;0,EZ153&gt;0,FD153&gt;0,FF153&gt;0,FG153&gt;0,FI153&gt;0,FE153&gt;0),SM_3.1,"")</f>
        <v/>
      </c>
      <c r="K153" s="6" t="str">
        <f>IF(OR(EZ153&gt;0,FD153&gt;0,FF153&gt;0,FG153&gt;0,FI153&gt;0,FE153&gt;0),SM_3.2,"")</f>
        <v/>
      </c>
      <c r="L153" s="38" t="str">
        <f>IF(OR(ER153=$ER$1,ER153=$ER$3,ER153=$ER$6,ER153=$ER$7,EV153&gt;0,EW153=$EW$2,EW153=$EW$3,EW153=$EW$4,EY153&gt;0,EU153&gt;0,EZ153&gt;0,FD153&gt;0,FF153&gt;0,FG153&gt;0,FI153&gt;0,FE153&gt;0),SM_3.3,"")</f>
        <v/>
      </c>
      <c r="M153" s="6" t="str">
        <f>IF(OR(ES153&gt;0,EU153&gt;1),SM_4.1,"")</f>
        <v/>
      </c>
      <c r="N153" s="6" t="str">
        <f>IF(OR(EZ153&gt;0,FD153=$FD$2,FF153=$FF$2,FF153=$FF$4,FF153=$FF$6,FF153=$FF$8,FG153&gt;0,FI153&gt;0,FE153&gt;0),SM_4.2,"")</f>
        <v/>
      </c>
      <c r="O153" s="6" t="str">
        <f>IF(OR(EZ153&gt;0,FD153=$FD$2,FE153=$FE$2,FE153=$FE$4,FE153=$FE$6,FE153=$FE$8,FF153=$FF$2,FF153=$FF$4,FF153=$FF$6,FF153=$FF$8,FG153=$FG$2,FG153=$FG$4,FG153=$FG$6,FG153=$FG$8,FI153=$FI$2,FI153=$FI$4,FI153=$FI$6,FI153=$FI$8),SM_4.3,"")</f>
        <v/>
      </c>
      <c r="P153" s="6" t="str">
        <f>IF(OR(FD153&gt;0,FI153&gt;0),SM_4.4,"")</f>
        <v/>
      </c>
      <c r="Q153" s="38" t="str">
        <f>IF(OR(FQ153=$FQ$2,FQ153=$FQ$1),SM_4.5,"")</f>
        <v/>
      </c>
      <c r="R153" s="6">
        <f>IF(OR(ET153&gt;0),SM_5.1,"")</f>
        <v>0.3</v>
      </c>
      <c r="S153" s="6" t="str">
        <f>IF(OR(FB153&gt;0),SM_5.2,"")</f>
        <v/>
      </c>
      <c r="T153" s="6" t="str">
        <f>IF(OR(FR153=$FR$1,FR153=$FR$2),SM_5.3,"")</f>
        <v/>
      </c>
      <c r="U153" s="38" t="str">
        <f>IF(OR(FY153&gt;0),SM_5.4,"")</f>
        <v/>
      </c>
      <c r="V153" s="94" t="str">
        <f>IF(COUNTIF(F153:U153,"&lt;1")=16,"5",IF(COUNTIF(F153:Q153,"&lt;1")=12,"4",IF(COUNTIF(F153:L153,"&lt;1")=7,"3",IF(COUNTIF(F153:I153,"&lt;1")=4,"2","1"))))</f>
        <v>1</v>
      </c>
      <c r="W153" s="129">
        <f>IF(V153="1",SUM(F153:I153)+1,IF(V153="2",SUM(J153:L153)+2,IF(V153="3",SUM(M153:Q153)+3,IF(V153="4",SUM(R153:U153)+4,5))))</f>
        <v>1.5</v>
      </c>
      <c r="X153" s="5">
        <f>IF(OR(EO153&gt;0,EP153&gt;0,EQ153&gt;0,ER153=$ER$1,ER153=$ER$2,ER153=$ER$3,ER153=$ER$4,ER153=$ER$6,ER153=$ER$7,ER153=$ER$8,ES153&gt;0,ET153&gt;0,EV153&gt;0,EZ153&gt;0,FD153&gt;0,FF153&gt;0,FG153&gt;0,FI153&gt;0,FE153&gt;0),SS_2.1,"")</f>
        <v>0.2</v>
      </c>
      <c r="Y153" s="5">
        <f>IF(OR(EO153=$EO$1,ER153=$ER$1,ER153=$ER$6,ER153=$ER$7,ER153=$ER$8,FJ153&gt;0),SS_2.2,"")</f>
        <v>0.3</v>
      </c>
      <c r="Z153" s="38">
        <f>IF(OR(FJ153&gt;0,FO153&gt;0),SS_2.3,"")</f>
        <v>0.5</v>
      </c>
      <c r="AA153" s="5">
        <f>IF(OR(FN153&gt;0,FJ153=$FJ$2,FJ153=$FJ$3),SS_3.1,"")</f>
        <v>0.2</v>
      </c>
      <c r="AB153" s="6" t="str">
        <f>IF(OR(FK153&gt;0),SS_3.2,"")</f>
        <v/>
      </c>
      <c r="AC153" s="38" t="str">
        <f>IF(OR(ES153&gt;0,ER153=$ER$1,ER153=$ER$4,ER153=$ER$8,FL153&gt;0),SS_3.3,"")</f>
        <v/>
      </c>
      <c r="AD153" s="6" t="str">
        <f>IF(AND(FK153&gt;0,FJ153=$FJ$2,FJ153=$FJ$3),SS_4.1,"")</f>
        <v/>
      </c>
      <c r="AE153" s="6">
        <f>IF(OR(FJ153=$FJ$2,FJ153=$FJ$3,EZ153&gt;0,FN153&gt;0),SS_4.2,"")</f>
        <v>0.2</v>
      </c>
      <c r="AF153" s="6" t="str">
        <f>IF(OR(EU153&gt;0,EW153=$EW$2,EW153=$EW$3,EW153=$EW$4,EY153&gt;0,EZ153&gt;0),SS_4.3,"")</f>
        <v/>
      </c>
      <c r="AG153" s="6" t="str">
        <f>IF(OR(FJ153=$FJ$3,FQ153&gt;0,EZ153&gt;0),SS_4.4,"")</f>
        <v/>
      </c>
      <c r="AH153" s="6" t="str">
        <f>IF(OR(FE153&gt;0,FF153&gt;0,FG153&gt;0,FD153&gt;0,EZ153&gt;0,FI153&gt;0),SS_4.5,"")</f>
        <v/>
      </c>
      <c r="AI153" s="38">
        <f>IF(OR(EV153&gt;0,FZ153&gt;0,FH153&gt;0,FD153&gt;0,FI153&gt;0),SS_4.6,"")</f>
        <v>0.2</v>
      </c>
      <c r="AJ153" s="5" t="str">
        <f>IF(OR(FK153=$FK$3,FZ153=$FZ$1),SS_5.1,"")</f>
        <v/>
      </c>
      <c r="AK153" s="6" t="str">
        <f>IF(OR(FZ153=$FZ$1,FZ153=$FZ$2,FZ153=$FZ$4,FZ153=$FZ$5,FZ153=$FZ$7),SS_5.2,"")</f>
        <v/>
      </c>
      <c r="AL153" s="6" t="str">
        <f>IF(OR(FZ153=$FZ$4,FY153&gt;0,ER153=$ER$8),SS_5.3,"")</f>
        <v/>
      </c>
      <c r="AM153" s="6">
        <f>IF(FP153&gt;0,SS_5.4,"")</f>
        <v>0.35</v>
      </c>
      <c r="AN153" s="94" t="str">
        <f>IF(COUNTIF(X153:AM153,"&lt;1")=16,"5",IF(COUNTIF(X153:AI153,"&lt;1")=12,"4",IF(COUNTIF(X153:AC153,"&lt;1")=6,"3",IF(COUNTIF(X153:Z153,"&lt;1")=3,"2","1"))))</f>
        <v>2</v>
      </c>
      <c r="AO153" s="129">
        <f>IF(AN153="1",SUM(X153:Z153)+1,IF(AN153="2",SUM(AA153:AC153)+2,IF(AN153="3",SUM(AD153:AI153)+3,IF(AN153="4",SUM(AJ153:AM153)+4,5))))</f>
        <v>2.2000000000000002</v>
      </c>
      <c r="AP153" s="5" t="str">
        <f>IF(OR(ES153&gt;0,ER153=$ER$1,EO153&gt;0,EP153&gt;0,EQ153&gt;0,EU153&gt;0,EV153&gt;0,FV153&gt;0,FD153&gt;0),CM2.1,"")</f>
        <v/>
      </c>
      <c r="AQ153" s="6" t="str">
        <f>IF(OR(ES153&gt;0,ER153=$ER$1,ER153=$ER$5,ER153=$ER$3,ER153=$ER$8,ER153=$ER$9,FS153=$FS$3,FS153=$FS$4),CM2.2,"")</f>
        <v/>
      </c>
      <c r="AR153" s="6" t="str">
        <f>IF(OR(ES153&gt;0,ER153&gt;0,FV153&gt;0),CM2.3,"")</f>
        <v/>
      </c>
      <c r="AS153" s="38" t="str">
        <f>IF(OR(ES153&gt;0,ER153=$ER$1,ER153=$ER$3,ER153=$ER$8,ER153=$ER$9,FT153&gt;0),CM2.4,"")</f>
        <v/>
      </c>
      <c r="AT153" s="6" t="str">
        <f>IF(OR(FS153&gt;0),CM3.1,"")</f>
        <v/>
      </c>
      <c r="AU153" s="6" t="str">
        <f>IF(ER153=$ER$9,CM3.2,"")</f>
        <v/>
      </c>
      <c r="AV153" s="6" t="str">
        <f>IF(OR(FS153=$FS$3,FS153=$FS$4),CM3.3,"")</f>
        <v/>
      </c>
      <c r="AW153" s="6" t="str">
        <f>IF(OR(FQ153=$FQ$1,FQ153=$FQ$4,FR153=$FR$1,FR153=$FR$4),CM3.4,"")</f>
        <v/>
      </c>
      <c r="AX153" s="38" t="str">
        <f>IF(OR(FZ153=$FZ$1,FZ153=$FZ$2,FT153=$FT$3,FT153=$FT$2),CM3.5,"")</f>
        <v/>
      </c>
      <c r="AY153" s="6" t="str">
        <f>IF(OR(FS153&gt;0),CM4.1,"")</f>
        <v/>
      </c>
      <c r="AZ153" s="6" t="str">
        <f>IF(OR(FV153=$FV$2),CM4.2,"")</f>
        <v/>
      </c>
      <c r="BA153" s="38" t="str">
        <f>IF(OR(FZ153&gt;0,FT153=$FT$3),CM4.3,"")</f>
        <v/>
      </c>
      <c r="BB153" s="6" t="str">
        <f>IF(OR(FT153=$FT$3,FV153=$FV$3),CM5.1,"")</f>
        <v/>
      </c>
      <c r="BC153" s="6" t="str">
        <f>IF(OR(AND(FX153&gt;0,FQ153=$FQ$4), AND(FX153&gt;0,FQ153=$FQ$1)),CM5.2,"")</f>
        <v/>
      </c>
      <c r="BD153" s="6" t="str">
        <f>IF(OR(FZ153&gt;0),CM5.3,"")</f>
        <v/>
      </c>
      <c r="BE153" s="38" t="str">
        <f>IF(FU153=$FU$2,CM5.4,"")</f>
        <v/>
      </c>
      <c r="BF153" s="94" t="str">
        <f>IF(COUNTIF(AP153:BE153,"&lt;1")=16,"5",IF(COUNTIF(AP153:BA153,"&lt;1")=12,"4",IF(COUNTIF(AP153:AX153,"&lt;1")=9,"3",IF(COUNTIF(AP153:AS153,"&lt;1")=4,"2","1"))))</f>
        <v>1</v>
      </c>
      <c r="BG153" s="129">
        <f>IF(BF153="1",SUM(AP153:AS153)+1,IF(BF153="2",SUM(AT153:AX153)+2,IF(BF153="3",SUM(AY153:BA153)+3,IF(BF153="4",SUM(BB153:BE153)+4,5))))</f>
        <v>1</v>
      </c>
      <c r="BH153" s="5">
        <f>IF(OR(ER153=$ER$1,ER153=$ER$6,ER153=$ER$7,ER153=$ER$9,ES153&gt;0,EX153&gt;0,FD153&gt;0,FZ153&gt;0,EW153&gt;0,EY153&gt;0,EZ153&gt;0,EV153&gt;0,EU153&gt;0,FE153&gt;0,FF153&gt;0,FG153&gt;0,FI153&gt;0),SRM2.1,"")</f>
        <v>0.4</v>
      </c>
      <c r="BI153" s="5">
        <f>IF(OR(FD153&gt;0,FZ153&gt;0,ER153=$ER$7,EW153&gt;0,EX153&gt;0,EY153&gt;0,EZ153&gt;0,FE153&gt;0,FF153&gt;0,FG153&gt;0,FI153&gt;0),SRM2.2,"")</f>
        <v>0.4</v>
      </c>
      <c r="BJ153" s="6" t="str">
        <f>IF(OR(FX153&gt;0,FZ153&gt;0),SRM2.3,"")</f>
        <v/>
      </c>
      <c r="BK153" s="6" t="str">
        <f>IF(OR(FF153&gt;0,FD153&gt;0,FE153&gt;0,FZ153&gt;0,FG153&gt;0,FI153&gt;0),SRM2.4,"")</f>
        <v/>
      </c>
      <c r="BL153" s="39">
        <f>IF(OR(FD153&gt;0,FZ153&gt;0,ER153=$ER$7,FE153&gt;0,FF153&gt;0,FG153&gt;0,FI153&gt;0,FP153&gt;0),SRM3.1,"")</f>
        <v>0.4</v>
      </c>
      <c r="BM153" s="6">
        <f>IF(OR(FD153&gt;0,FZ153&gt;0,ER153=$ER$7,EW153=$EW$2,EW153=$EW$3,EW153=$EW$4,EX153&gt;0,EY153&gt;0,EZ153&gt;0,FE153&gt;0,FF153&gt;0,FG153&gt;0,FI153&gt;0),SRM3.2,"")</f>
        <v>0.5</v>
      </c>
      <c r="BN153" s="6">
        <f>IF(OR(FP153&gt;0,FZ153&gt;0),SRM3.3,"")</f>
        <v>0.1</v>
      </c>
      <c r="BO153" s="40" t="str">
        <f>IF(OR(FZ153&gt;1),SRM4.1,"")</f>
        <v/>
      </c>
      <c r="BP153" s="6" t="str">
        <f>IF(OR(ER153=$ER$8,ER153=$ER$9,EV153&gt;0,FQ153&gt;0,FR153&gt;0),SRM4.2,"")</f>
        <v/>
      </c>
      <c r="BQ153" s="6" t="str">
        <f>IF(OR(FW153&gt;0),SRM4.3,"")</f>
        <v/>
      </c>
      <c r="BR153" s="40" t="str">
        <f>IF(OR(GD153&gt;0,GE153&gt;0),SRM5.1,"")</f>
        <v/>
      </c>
      <c r="BS153" s="6" t="str">
        <f>IF(OR(ER153=$ER$8,ER153=$ER$9,FZ153&gt;0),SRM5.2,"")</f>
        <v/>
      </c>
      <c r="BT153" s="6" t="str">
        <f>IF(OR(ER153=$ER$8,ER153=$ER$9,FY153&gt;0,FZ153&gt;0),SRM5.3,"")</f>
        <v/>
      </c>
      <c r="BU153" s="94" t="str">
        <f>IF(COUNTIF(BH153:BT153,"&lt;1")=13,"5",IF(COUNTIF(BH153:BQ153,"&lt;1")=10,"4",IF(COUNTIF(BH153:BN153,"&lt;1")=7,"3",IF(COUNTIF(BH153:BK153,"&lt;1")=4,"2","1"))))</f>
        <v>1</v>
      </c>
      <c r="BV153" s="129">
        <f>IF(BU153="1",SUM(BH153:BK153)+1,IF(BU153="2",SUM(BL153:BN153)+2,IF(BU153="3",SUM(BO153:BQ153)+3,IF(BU153="4",SUM(BR153:BT153)+4,5))))</f>
        <v>1.8</v>
      </c>
      <c r="BW153" s="41" t="str">
        <f>IF(OR(EY153=$EY$1,EY153=$EY$4,EY153=$EY$5,EY153=$EY$6,EY153=$EY$7,EZ153&gt;0,FF153=$FF$1,FF153=$FF$2,FF153=$FF$5,FF153=$FF$6,FG153=$FG$1,FG153=$FG$2,FG153=$FG$5,FG153=$FG$6),LHR2.1,"")</f>
        <v/>
      </c>
      <c r="BX153" s="6" t="str">
        <f>IF(OR(FB153=$FB$1,FB153=$FB$2,FB153=$FB$5,FB153=$FB$6,EZ153&gt;0),LHR2.2,"")</f>
        <v/>
      </c>
      <c r="BY153" s="6" t="str">
        <f>IF(OR(EY153=$EY$1,EY153=$EY$4,EY153=$EY$5,EY153=$EY$6,EY153=$EY$7,EZ153&gt;0,FF153=$FF$1,FF153=$FF$2,FF153=$FF$5,FF153=$FF$6,FG153=$FG$1,FG153=$FG$2,FG153=$FG$5,FG153=$FG$6),LHR2.3,"")</f>
        <v/>
      </c>
      <c r="BZ153" s="6" t="str">
        <f>IF(OR(EY153=$EY$1,EY153=$EY$4,EY153=$EY$5,EY153=$EY$6,EY153=$EY$7,EZ153&gt;0,FF153=$FF$1,FF153=$FF$2,FF153=$FF$5,FF153=$FF$6,FG153=$FG$1,FG153=$FG$2,FG153=$FG$5,FG153=$FG$6),LHR2.4,"")</f>
        <v/>
      </c>
      <c r="CA153" s="40" t="str">
        <f>IF(OR(EY153=$EY$1,EY153=$EY$5,EY153=$EY$6,EY153=$EY$7,EZ153&gt;0,FF153=$FF$1,FF153=$FF$2,FF153=$FF$5,FF153=$FF$6,FG153=$FG$1,FG153=$FG$2,FG153=$FG$5,FG153=$FG$6),LHR3.1,"")</f>
        <v/>
      </c>
      <c r="CB153" s="6" t="str">
        <f>IF(OR(FB153=$FB$1,FB153=$FB$5,EZ153&gt;0),LHR3.2,"")</f>
        <v/>
      </c>
      <c r="CC153" s="6" t="str">
        <f>IF(OR(FB153=$FB$1,FB153=$FB$2,FB153=$FB$5,FB153=$FB$6,EZ153&gt;0),LHR3.3,"")</f>
        <v/>
      </c>
      <c r="CD153" s="6" t="str">
        <f>IF(OR(EZ153&gt;0,GA153=$GA$1,FF153=$FF$5,FF153=$FF$6,FF153=$FF$1,FF153=$FF$2,GA153=$GA$2,GA153=$GA$3,GA153=$GA$4),LHR3.4,"")</f>
        <v/>
      </c>
      <c r="CE153" s="6" t="str">
        <f>IF(OR(EZ153&gt;0,GB153=$GB$1,FG153=$FG$5,FG153=$FG$6,FG153=$FG$1,FG153=$FG$2,GB153=$GB$2,GB153=$GB$3,GB153=$GB$4),LHR3.5,"")</f>
        <v/>
      </c>
      <c r="CF153" s="6" t="str">
        <f>IF(OR(EY153=$EY$1,EY153=$EY$4,EY153=$EY$5,EY153=$EY$6,EY153=$EY$7,EZ153&gt;0),LHR3.6,"")</f>
        <v/>
      </c>
      <c r="CG153" s="6" t="str">
        <f>IF(OR(EZ153&gt;0,FC153=$FC$1,FC153=$FC$2,FC153=$FC$3,FC153=$FC$4),LHR3.7,"")</f>
        <v/>
      </c>
      <c r="CH153" s="6" t="str">
        <f>IF(OR(GD153=$GD$1,GD153=$GD$3,EZ153&gt;0),LHR3.8,"")</f>
        <v/>
      </c>
      <c r="CI153" s="6" t="str">
        <f>IF(OR(EZ153&gt;0,FF153=$FF$2,FF153=$FF$6,FE153=$FE$2,FE153=$FE$6,FI153=$FI$2,FI153=$FI$6,FG153=$FG$2,FG153=$FG$6),LHR3.9,"")</f>
        <v/>
      </c>
      <c r="CJ153" s="6" t="str">
        <f>IF(OR(EZ153&gt;0,FA153&gt;0),LHR3.10,"")</f>
        <v/>
      </c>
      <c r="CK153" s="40" t="str">
        <f>IF(OR(EY153=$EY$1,EY153=$EY$6,EY153=$EY$7,EZ153&gt;0,FF153=$FF$1,FF153=$FF$2,FF153=$FF$5,FF153=$FF$6,FG153=$FG$1,FG153=$FG$2,FG153=$FG$5,FG153=$FG$6),LHR4.1,"")</f>
        <v/>
      </c>
      <c r="CL153" s="6" t="str">
        <f>IF(OR(FB153=$FB$1,FB153=$FB$5,EZ153&gt;0),LHR4.2,"")</f>
        <v/>
      </c>
      <c r="CM153" s="6" t="str">
        <f>IF(OR(EZ153&gt;0,GA153=$GA$2,GA153=$GA$4),LHR4.3,"")</f>
        <v/>
      </c>
      <c r="CN153" s="6" t="str">
        <f>IF(OR(EZ153&gt;0,GB153=$GB$2,GB153=$GB$4),LHR4.4,"")</f>
        <v/>
      </c>
      <c r="CO153" s="6" t="str">
        <f>IF(OR(EZ153&gt;0,FC153=$FC$1,FC153=$FC$3,FC153=$FC$4),LHR4.5,"")</f>
        <v/>
      </c>
      <c r="CP153" s="6" t="str">
        <f>IF(OR(GE153=$GE$1,GE153=$GE$2,GE153=$GE$4,GE153=$GE$5),LHR4.6,"")</f>
        <v/>
      </c>
      <c r="CQ153" s="6" t="str">
        <f>IF(OR(EZ153&gt;0,FF153=$FF$2,FF153=$FF$6,FE153=$FE$2,FE153=$FE$6,FI153=$FI$2,FI153=$FI$6,FG153=$FG$2,FG153=$FG$6),LHR4.7,"")</f>
        <v/>
      </c>
      <c r="CR153" s="6" t="str">
        <f>IF(OR(EZ153&gt;0,FG153=$FG$1,FG153=$FG$2,FG153=$FG$5,FG153=$FG$6),LHR4.8,"")</f>
        <v/>
      </c>
      <c r="CS153" s="6" t="str">
        <f>IF(OR(FE153=$FE$1,FE153=$FE$2,FE153=$FE$5,FE153=$FE$6),LHR4.9,"")</f>
        <v/>
      </c>
      <c r="CT153" s="6" t="str">
        <f>IF(OR(FM153=$FM$1,FM153=$FM$3,EZ153&gt;0),LHR4.10,"")</f>
        <v/>
      </c>
      <c r="CU153" s="6" t="str">
        <f>IF(OR(GF153=$GF$2,GF153=$GF$6),LHR4.11,"")</f>
        <v/>
      </c>
      <c r="CV153" s="6" t="str">
        <f>IF(OR(EO153=$EO$1,EO153=$EO$3),LHR4.12,"")</f>
        <v/>
      </c>
      <c r="CW153" s="40" t="str">
        <f>IF(OR(EY153=$EY$1,EY153=$EY$7,EZ153&gt;0,FF153=$FF$1,FF153=$FF$2,FF153=$FF$5,FF153=$FF$6,FG153=$FG$1,FG153=$FG$2,FG153=$FG$5,FG153=$FG$6),LHR5.1,"")</f>
        <v/>
      </c>
      <c r="CX153" s="6" t="str">
        <f>IF(AND(FZ153&gt;0,OR(EY153=$EY$1,EY153=$EY$4,EY153=$EY$5,EY153=$EY$6,EY153=$EY$7)),LHR5.2,"")</f>
        <v/>
      </c>
      <c r="CY153" s="6" t="str">
        <f>IF(OR(EZ153&gt;0,FC153=$FC$1,FC153=$FC$4),LHR5.3,"")</f>
        <v/>
      </c>
      <c r="CZ153" s="6" t="str">
        <f>IF(OR(GE153=$GE$1,GE153=$GE$3,GE153=$GE$4,GE153=$GE$6),LHR5.4,"")</f>
        <v/>
      </c>
      <c r="DA153" s="6" t="str">
        <f>IF(OR(EZ153&gt;0,FF153=$FF$2,FF153=$FF$6,FE153=$FE$2,FE153=$FE$6,FI153=$FI$2,FI153=$FI$6,FG153=$FG$2,FG153=$FG$6),LHR5.5,"")</f>
        <v/>
      </c>
      <c r="DB153" s="6" t="str">
        <f>IF(OR(FG153=$FG$2,FG153=$FG$6),LHR5.6,"")</f>
        <v/>
      </c>
      <c r="DC153" s="6" t="str">
        <f>IF(OR(FI153=$FI$1,FI153=$FI$2,FI153=$FI$5,FI153=$FI$6,FY153&gt;0),LHR5.7,"")</f>
        <v/>
      </c>
      <c r="DD153" s="6" t="str">
        <f>IF(OR(GC153=$GC$1,GC153=$GC$2),LHR5.8,"")</f>
        <v/>
      </c>
      <c r="DE153" s="38">
        <f>IF(OR(GF153="",GF153=$GF$3,GF153=$GF$4,GF153=$GF$7,GF153=$GF$8),LHR5.9,"")</f>
        <v>0.05</v>
      </c>
      <c r="DF153" s="7" t="str">
        <f>IF(E153&lt;2009,"N/A",IF(COUNTIF(BW153:DE153,"&lt;1")=35,"5",IF(COUNTIF(BW153:CV153,"&lt;1")=26,"4",IF(COUNTIF(BW153:CJ153,"&lt;1")=14,"3",IF(COUNTIF(BW153:BZ153,"&lt;1")=4,"2","1")))))</f>
        <v>1</v>
      </c>
      <c r="DG153" s="129">
        <f>IF(DF153="N/A","N/A",IF(DF153="1",SUM(BW153:BZ153)+1,IF(DF153="2",SUM(CA153:CJ153)+2,IF(DF153="3",SUM(CK153:CV153)+3,IF(DF153="4",SUM(CW153:DE153)+4,5)))))</f>
        <v>1</v>
      </c>
      <c r="DH153" s="41" t="str">
        <f>IF(OR(EY153=$EY$1,EY153=$EY$8,EZ153&gt;0,FF153=$FF$1,FF153=$FF$2,FF153=$FF$7,FF153=$FF$8,FG153=$FG$1,FG153=$FG$2,FG153=$FG$7,FG153=$FG$8),ES2.1,"")</f>
        <v/>
      </c>
      <c r="DI153" s="6" t="str">
        <f>IF(OR(FB153=$FB$1,FB153=$FB$2,FB153=$FB$7,FB153=$FB$8,EZ153&gt;0),ES2.2,"")</f>
        <v/>
      </c>
      <c r="DJ153" s="6" t="str">
        <f>IF(OR(EY153=$EY$1,EY153=$EY$8,EZ153&gt;0,FF153=$FF$1,FF153=$FF$2,FF153=$FF$7,FF153=$FF$8,FG153=$FG$1,FG153=$FG$2,FG153=$FG$7,FG153=$FG$8),ES2.3,"")</f>
        <v/>
      </c>
      <c r="DK153" s="6" t="str">
        <f>IF(OR(EY153=$EY$1,EY153=$EY$8,EZ153&gt;0,FF153=$FF$1,FF153=$FF$2,FF153=$FF$7,FF153=$FF$8,FG153=$FG$1,FG153=$FG$2,FG153=$FG$7,FG153=$FG$8),ES2.4,"")</f>
        <v/>
      </c>
      <c r="DL153" s="40" t="str">
        <f>IF(OR(FB153=$FB$1,FB153=$FB$7,EZ153&gt;0),ES3.1,"")</f>
        <v/>
      </c>
      <c r="DM153" s="6" t="str">
        <f>IF(OR(FB153=$FB$1,FB153=$FB$2,FB153=$FB$7,FB153=$FB$8,EZ153&gt;0),ES3.2,"")</f>
        <v/>
      </c>
      <c r="DN153" s="6" t="str">
        <f>IF(OR(EZ153&gt;0,FF153=$FF$1,FF153=$FF$2,FF153=$FF$7,FF153=$FF$8,GA153=$GA$1,GA153=$GA$2,GA153=$GA$5,GA153=$GA$6),ES3.3,"")</f>
        <v/>
      </c>
      <c r="DO153" s="6" t="str">
        <f>IF(OR(EZ153&gt;0,FG153=$FG$1,FG153=$FG$2,FG153=$FG$7,FG153=$FG$8,GB153=$GB$1,GB153=$GB$2,GB153=$GB$5,GB153=$GB$6),ES3.4,"")</f>
        <v/>
      </c>
      <c r="DP153" s="6" t="str">
        <f>IF(OR(EY153=$EY$1,EY153=$EY$8,EZ153&gt;0),ES3.5,"")</f>
        <v/>
      </c>
      <c r="DQ153" s="6" t="str">
        <f>IF(OR(EZ153&gt;0,FC153=$FC$1,FC153=$FC$5),ES3.6,"")</f>
        <v/>
      </c>
      <c r="DR153" s="6" t="str">
        <f>IF(OR(GD153=$GD$1,GD153=$GD$4,EZ153&gt;0),ES3.7,"")</f>
        <v/>
      </c>
      <c r="DS153" s="6" t="str">
        <f>IF(OR(EZ153&gt;0,FF153=$FF$2,FF153=$FF$8,FE153=$FE$2,FE153=$FE$8,FI153=$FI$2,FI153=$FI$8,FG153=$FG$2,FG153=$FG$8),ES3.8,"")</f>
        <v/>
      </c>
      <c r="DT153" s="6" t="str">
        <f>IF(OR(EZ153&gt;0),ES3.9,"")</f>
        <v/>
      </c>
      <c r="DU153" s="40" t="str">
        <f>IF(OR(FB153=$FB$1,FB153=$FB$7,EZ153&gt;0),ES4.1,"")</f>
        <v/>
      </c>
      <c r="DV153" s="6" t="str">
        <f>IF(OR(EZ153&gt;0,GA153=$GA$2,GA153=$GA$6),ES4.2,"")</f>
        <v/>
      </c>
      <c r="DW153" s="6" t="str">
        <f>IF(OR(EZ153&gt;0,GB153=$GB$2,GB153=$GB$6),ES4.3,"")</f>
        <v/>
      </c>
      <c r="DX153" s="6" t="str">
        <f>IF(OR(GE153=$GE$1,GE153=$GE$2,GE153=$GE$7,GE153=$GE$8),ES4.4,"")</f>
        <v/>
      </c>
      <c r="DY153" s="6" t="str">
        <f>IF(OR(EZ153&gt;0,FF153=$FF$2,FF153=$FF$8,FE153=$FE$2,FE153=$FE$8,FI153=$FI$2,FI153=$FI$8,FG153=$FG$2,FG153=$FG$8),ES4.5,"")</f>
        <v/>
      </c>
      <c r="DZ153" s="6" t="str">
        <f>IF(OR(EZ153&gt;0,FG153=$FG$1,FG153=$FG$2,FG153=$FG$7,FG153=$FG$8),ES4.6,"")</f>
        <v/>
      </c>
      <c r="EA153" s="6" t="str">
        <f>IF(OR(FE153=$FE$1,FE153=$FE$2,FE153=$FE$7,FE153=$FE$8),ES4.7,"")</f>
        <v/>
      </c>
      <c r="EB153" s="6" t="str">
        <f>IF(OR(FM153=$FM$1,FM153=$FM$4,EZ153&gt;0),ES4.8,"")</f>
        <v/>
      </c>
      <c r="EC153" s="6" t="str">
        <f>IF(OR(GF153=$GF$2,GF153=$GF$8),ES4.9,"")</f>
        <v/>
      </c>
      <c r="ED153" s="6" t="str">
        <f>IF(OR(EO153=$EO$1,EO153=$EO$3),ES4.10,"")</f>
        <v/>
      </c>
      <c r="EE153" s="40" t="str">
        <f>IF(OR(AND(FZ153&gt;0,EY153=$EY$1), AND(FZ153&gt;0,EY153=$EY$8)),ES5.1,"")</f>
        <v/>
      </c>
      <c r="EF153" s="6" t="str">
        <f>IF(OR(GE153=$GE$1,GE153=$GE$3,GE153=$GE$7,GE153=$GE$9),ES5.2,"")</f>
        <v/>
      </c>
      <c r="EG153" s="6" t="str">
        <f>IF(OR(EZ153&gt;0,FF153=$FF$2,FF153=$FF$8,FE153=$FE$2,FE153=$FE$8,FI153=$FI$2,FI153=$FI$8,FG153=$FG$2,FG153=$FG$8),ES5.3,"")</f>
        <v/>
      </c>
      <c r="EH153" s="6" t="str">
        <f>IF(OR(FG153=$FG$2,FG153=$FG$8),ES5.4,"")</f>
        <v/>
      </c>
      <c r="EI153" s="6" t="str">
        <f>IF(OR(FI153=$FI$1,FI153=$FI$2,FI153=$FI$7,FI153=$FI$8,FY153&gt;0),ES5.5,"")</f>
        <v/>
      </c>
      <c r="EJ153" s="6" t="str">
        <f>IF(OR(GC153=$GC$1,GC153=$GC$3),ES5.6,"")</f>
        <v/>
      </c>
      <c r="EK153" s="38">
        <f>IF(OR(GF153="",GF153=$GF$3,GF153=$GF$4,GF153=$GF$5,GF153=$GF$6),ES5.7,"")</f>
        <v>0.1</v>
      </c>
      <c r="EL153" s="104" t="str">
        <f>IF(E153&lt;2010,"N/A",IF(COUNTIF(DH153:EK153,"&lt;1")=30,"5",IF(COUNTIF(DH153:ED153,"&lt;1")=23,"4",IF(COUNTIF(DH153:DT153,"&lt;1")=13,"3",IF(COUNTIF(DH153:DK153,"&lt;1")=4,"2","1")))))</f>
        <v>1</v>
      </c>
      <c r="EM153" s="129">
        <f>IF(EL153="N/A","N/A",IF(EL153="1",SUM(DH153:DK153)+1,IF(EL153="2",SUM(DL153:DT153)+2,IF(EL153="3",SUM(DU153:ED153)+3,IF(EL153="4",SUM(EE153:EK153)+4,5)))))</f>
        <v>1</v>
      </c>
      <c r="EN153" s="1"/>
      <c r="EO153" s="43"/>
      <c r="EP153" s="1"/>
      <c r="EQ153" s="1"/>
      <c r="ER153" s="43"/>
      <c r="ES153" s="1"/>
      <c r="ET153" s="1" t="s">
        <v>1</v>
      </c>
      <c r="EV153" s="44"/>
      <c r="EW153" s="42" t="s">
        <v>4</v>
      </c>
      <c r="EX153" s="42" t="s">
        <v>1</v>
      </c>
      <c r="FC153" s="44"/>
      <c r="FE153" s="1"/>
      <c r="FH153" s="42" t="s">
        <v>1</v>
      </c>
      <c r="FI153" s="44"/>
      <c r="FJ153" s="42" t="s">
        <v>19</v>
      </c>
      <c r="FK153" s="1"/>
      <c r="FL153" s="1"/>
      <c r="FM153" s="1"/>
      <c r="FN153" s="1"/>
      <c r="FO153" s="1"/>
      <c r="FP153" s="42" t="s">
        <v>1</v>
      </c>
      <c r="FT153" s="1"/>
      <c r="FU153" s="1"/>
      <c r="FX153" s="44"/>
      <c r="FY153" s="1"/>
      <c r="FZ153" s="44"/>
      <c r="GA153" s="43"/>
      <c r="GB153" s="1"/>
      <c r="GC153" s="44"/>
      <c r="GF153" s="45"/>
      <c r="GG153" s="74"/>
      <c r="GH153" s="42">
        <f>COUNTIF(EO153:GF153,"*")</f>
        <v>6</v>
      </c>
    </row>
    <row r="154" spans="1:190" s="42" customFormat="1" x14ac:dyDescent="0.25">
      <c r="A154" s="42" t="e">
        <f>VLOOKUP(C154,Sheet1!$A$1:$B$65,2,)</f>
        <v>#N/A</v>
      </c>
      <c r="B154" s="46" t="s">
        <v>440</v>
      </c>
      <c r="C154" s="47" t="s">
        <v>441</v>
      </c>
      <c r="D154" s="47"/>
      <c r="E154" s="61">
        <v>2013</v>
      </c>
      <c r="F154" s="5">
        <f>IF(OR(ER154=$ER$1,ER154=$ER$2,ER154=$ER$3,ER154=$ER$6,ER154=$ER$7,ES154&gt;0,EW154&gt;0,EY154&gt;0,EU154&gt;0,EZ154&gt;0,FD154&gt;0,FF154&gt;0,FG154&gt;0,FI154&gt;0,FE154&gt;0),SM_2.1,"")</f>
        <v>0.2</v>
      </c>
      <c r="G154" s="5">
        <f>IF(OR(EO154=$EO$4,EQ154&gt;0,ER154=$ER$1, ER154=$ER$2,ER154=$ER$3,ER154=$ER$4,ES154&gt;0,EV154&gt;0,EZ154&gt;0,FD154&gt;0,FF154&gt;0,FG154&gt;0,FI154&gt;0,FE154&gt;0),SM_2.2,"")</f>
        <v>0.35</v>
      </c>
      <c r="H154" s="6">
        <f>IF(OR(EO154&gt;0,EP154&gt;0,EQ154&gt;0,ER154=$ER$1,ER154=$ER$2,ER154=$ER$3,ER154=$ER$4,ER154=$ER$6,ER154=$ER$7,ES154&gt;0,ET154&gt;0,EV154&gt;0,EZ154&gt;0,FD154&gt;0,FF154&gt;0,FG154&gt;0,FI154&gt;0,FE154&gt;0),SM_2.3,"")</f>
        <v>0.3</v>
      </c>
      <c r="I154" s="38">
        <f>IF(OR(ER154=$ER$1,ER154=$ER$2,ER154=$ER$3,ER154=$ER$6,ER154=$ER$7,ES154&gt;0,EW154=$EW$2,EW154=$EW$3,EW154=$EW$4,EY154&gt;0,EU154&gt;0,EZ154&gt;0,FD154&gt;0,FF154&gt;0,FG154&gt;0,FI154&gt;0,FE154&gt;0),SM_2.4,"")</f>
        <v>0.15</v>
      </c>
      <c r="J154" s="6" t="str">
        <f>IF(OR(ER154=$ER$3,EW154=$EW$2,EW154=$EW$3,EW154=$EW$4,EY154&gt;0,EU154&gt;0,EZ154&gt;0,FD154&gt;0,FF154&gt;0,FG154&gt;0,FI154&gt;0,FE154&gt;0),SM_3.1,"")</f>
        <v/>
      </c>
      <c r="K154" s="6" t="str">
        <f>IF(OR(EZ154&gt;0,FD154&gt;0,FF154&gt;0,FG154&gt;0,FI154&gt;0,FE154&gt;0),SM_3.2,"")</f>
        <v/>
      </c>
      <c r="L154" s="38" t="str">
        <f>IF(OR(ER154=$ER$1,ER154=$ER$3,ER154=$ER$6,ER154=$ER$7,EV154&gt;0,EW154=$EW$2,EW154=$EW$3,EW154=$EW$4,EY154&gt;0,EU154&gt;0,EZ154&gt;0,FD154&gt;0,FF154&gt;0,FG154&gt;0,FI154&gt;0,FE154&gt;0),SM_3.3,"")</f>
        <v/>
      </c>
      <c r="M154" s="6">
        <f>IF(OR(ES154&gt;0,EU154&gt;1),SM_4.1,"")</f>
        <v>0.2</v>
      </c>
      <c r="N154" s="6" t="str">
        <f>IF(OR(EZ154&gt;0,FD154=$FD$2,FF154=$FF$2,FF154=$FF$4,FF154=$FF$6,FF154=$FF$8,FG154&gt;0,FI154&gt;0,FE154&gt;0),SM_4.2,"")</f>
        <v/>
      </c>
      <c r="O154" s="6" t="str">
        <f>IF(OR(EZ154&gt;0,FD154=$FD$2,FE154=$FE$2,FE154=$FE$4,FE154=$FE$6,FE154=$FE$8,FF154=$FF$2,FF154=$FF$4,FF154=$FF$6,FF154=$FF$8,FG154=$FG$2,FG154=$FG$4,FG154=$FG$6,FG154=$FG$8,FI154=$FI$2,FI154=$FI$4,FI154=$FI$6,FI154=$FI$8),SM_4.3,"")</f>
        <v/>
      </c>
      <c r="P154" s="6" t="str">
        <f>IF(OR(FD154&gt;0,FI154&gt;0),SM_4.4,"")</f>
        <v/>
      </c>
      <c r="Q154" s="38" t="str">
        <f>IF(OR(FQ154=$FQ$2,FQ154=$FQ$1),SM_4.5,"")</f>
        <v/>
      </c>
      <c r="R154" s="6" t="str">
        <f>IF(OR(ET154&gt;0),SM_5.1,"")</f>
        <v/>
      </c>
      <c r="S154" s="6" t="str">
        <f>IF(OR(FB154&gt;0),SM_5.2,"")</f>
        <v/>
      </c>
      <c r="T154" s="6" t="str">
        <f>IF(OR(FR154=$FR$1,FR154=$FR$2),SM_5.3,"")</f>
        <v/>
      </c>
      <c r="U154" s="38" t="str">
        <f>IF(OR(FY154&gt;0),SM_5.4,"")</f>
        <v/>
      </c>
      <c r="V154" s="94" t="str">
        <f>IF(COUNTIF(F154:U154,"&lt;1")=16,"5",IF(COUNTIF(F154:Q154,"&lt;1")=12,"4",IF(COUNTIF(F154:L154,"&lt;1")=7,"3",IF(COUNTIF(F154:I154,"&lt;1")=4,"2","1"))))</f>
        <v>2</v>
      </c>
      <c r="W154" s="129">
        <f>IF(V154="1",SUM(F154:I154)+1,IF(V154="2",SUM(J154:L154)+2,IF(V154="3",SUM(M154:Q154)+3,IF(V154="4",SUM(R154:U154)+4,5))))</f>
        <v>2</v>
      </c>
      <c r="X154" s="5">
        <f>IF(OR(EO154&gt;0,EP154&gt;0,EQ154&gt;0,ER154=$ER$1,ER154=$ER$2,ER154=$ER$3,ER154=$ER$4,ER154=$ER$6,ER154=$ER$7,ER154=$ER$8,ES154&gt;0,ET154&gt;0,EV154&gt;0,EZ154&gt;0,FD154&gt;0,FF154&gt;0,FG154&gt;0,FI154&gt;0,FE154&gt;0),SS_2.1,"")</f>
        <v>0.2</v>
      </c>
      <c r="Y154" s="5">
        <f>IF(OR(EO154=$EO$1,ER154=$ER$1,ER154=$ER$6,ER154=$ER$7,ER154=$ER$8,FJ154&gt;0),SS_2.2,"")</f>
        <v>0.3</v>
      </c>
      <c r="Z154" s="38">
        <f>IF(OR(FJ154&gt;0,FO154&gt;0),SS_2.3,"")</f>
        <v>0.5</v>
      </c>
      <c r="AA154" s="5" t="str">
        <f>IF(OR(FN154&gt;0,FJ154=$FJ$2,FJ154=$FJ$3),SS_3.1,"")</f>
        <v/>
      </c>
      <c r="AB154" s="6" t="str">
        <f>IF(OR(FK154&gt;0),SS_3.2,"")</f>
        <v/>
      </c>
      <c r="AC154" s="38">
        <f>IF(OR(ES154&gt;0,ER154=$ER$1,ER154=$ER$4,ER154=$ER$8,FL154&gt;0),SS_3.3,"")</f>
        <v>0.4</v>
      </c>
      <c r="AD154" s="6" t="str">
        <f>IF(AND(FK154&gt;0,FJ154=$FJ$2,FJ154=$FJ$3),SS_4.1,"")</f>
        <v/>
      </c>
      <c r="AE154" s="6" t="str">
        <f>IF(OR(FJ154=$FJ$2,FJ154=$FJ$3,EZ154&gt;0,FN154&gt;0),SS_4.2,"")</f>
        <v/>
      </c>
      <c r="AF154" s="6" t="str">
        <f>IF(OR(EU154&gt;0,EW154=$EW$2,EW154=$EW$3,EW154=$EW$4,EY154&gt;0,EZ154&gt;0),SS_4.3,"")</f>
        <v/>
      </c>
      <c r="AG154" s="6" t="str">
        <f>IF(OR(FJ154=$FJ$3,FQ154&gt;0,EZ154&gt;0),SS_4.4,"")</f>
        <v/>
      </c>
      <c r="AH154" s="6" t="str">
        <f>IF(OR(FE154&gt;0,FF154&gt;0,FG154&gt;0,FD154&gt;0,EZ154&gt;0,FI154&gt;0),SS_4.5,"")</f>
        <v/>
      </c>
      <c r="AI154" s="38" t="str">
        <f>IF(OR(EV154&gt;0,FZ154&gt;0,FH154&gt;0,FD154&gt;0,FI154&gt;0),SS_4.6,"")</f>
        <v/>
      </c>
      <c r="AJ154" s="5" t="str">
        <f>IF(OR(FK154=$FK$3,FZ154=$FZ$1),SS_5.1,"")</f>
        <v/>
      </c>
      <c r="AK154" s="6" t="str">
        <f>IF(OR(FZ154=$FZ$1,FZ154=$FZ$2,FZ154=$FZ$4,FZ154=$FZ$5,FZ154=$FZ$7),SS_5.2,"")</f>
        <v/>
      </c>
      <c r="AL154" s="6" t="str">
        <f>IF(OR(FZ154=$FZ$4,FY154&gt;0,ER154=$ER$8),SS_5.3,"")</f>
        <v/>
      </c>
      <c r="AM154" s="6" t="str">
        <f>IF(FP154&gt;0,SS_5.4,"")</f>
        <v/>
      </c>
      <c r="AN154" s="94" t="str">
        <f>IF(COUNTIF(X154:AM154,"&lt;1")=16,"5",IF(COUNTIF(X154:AI154,"&lt;1")=12,"4",IF(COUNTIF(X154:AC154,"&lt;1")=6,"3",IF(COUNTIF(X154:Z154,"&lt;1")=3,"2","1"))))</f>
        <v>2</v>
      </c>
      <c r="AO154" s="129">
        <f>IF(AN154="1",SUM(X154:Z154)+1,IF(AN154="2",SUM(AA154:AC154)+2,IF(AN154="3",SUM(AD154:AI154)+3,IF(AN154="4",SUM(AJ154:AM154)+4,5))))</f>
        <v>2.4</v>
      </c>
      <c r="AP154" s="5">
        <f>IF(OR(ES154&gt;0,ER154=$ER$1,EO154&gt;0,EP154&gt;0,EQ154&gt;0,EU154&gt;0,EV154&gt;0,FV154&gt;0,FD154&gt;0),CM2.1,"")</f>
        <v>0.25</v>
      </c>
      <c r="AQ154" s="6">
        <f>IF(OR(ES154&gt;0,ER154=$ER$1,ER154=$ER$5,ER154=$ER$3,ER154=$ER$8,ER154=$ER$9,FS154=$FS$3,FS154=$FS$4),CM2.2,"")</f>
        <v>0.25</v>
      </c>
      <c r="AR154" s="6">
        <f>IF(OR(ES154&gt;0,ER154&gt;0,FV154&gt;0),CM2.3,"")</f>
        <v>0.25</v>
      </c>
      <c r="AS154" s="38">
        <f>IF(OR(ES154&gt;0,ER154=$ER$1,ER154=$ER$3,ER154=$ER$8,ER154=$ER$9,FT154&gt;0),CM2.4,"")</f>
        <v>0.25</v>
      </c>
      <c r="AT154" s="6" t="str">
        <f>IF(OR(FS154&gt;0),CM3.1,"")</f>
        <v/>
      </c>
      <c r="AU154" s="6" t="str">
        <f>IF(ER154=$ER$9,CM3.2,"")</f>
        <v/>
      </c>
      <c r="AV154" s="6" t="str">
        <f>IF(OR(FS154=$FS$3,FS154=$FS$4),CM3.3,"")</f>
        <v/>
      </c>
      <c r="AW154" s="6" t="str">
        <f>IF(OR(FQ154=$FQ$1,FQ154=$FQ$4,FR154=$FR$1,FR154=$FR$4),CM3.4,"")</f>
        <v/>
      </c>
      <c r="AX154" s="38" t="str">
        <f>IF(OR(FZ154=$FZ$1,FZ154=$FZ$2,FT154=$FT$3,FT154=$FT$2),CM3.5,"")</f>
        <v/>
      </c>
      <c r="AY154" s="6" t="str">
        <f>IF(OR(FS154&gt;0),CM4.1,"")</f>
        <v/>
      </c>
      <c r="AZ154" s="6" t="str">
        <f>IF(OR(FV154=$FV$2),CM4.2,"")</f>
        <v/>
      </c>
      <c r="BA154" s="38" t="str">
        <f>IF(OR(FZ154&gt;0,FT154=$FT$3),CM4.3,"")</f>
        <v/>
      </c>
      <c r="BB154" s="6" t="str">
        <f>IF(OR(FT154=$FT$3,FV154=$FV$3),CM5.1,"")</f>
        <v/>
      </c>
      <c r="BC154" s="6" t="str">
        <f>IF(OR(AND(FX154&gt;0,FQ154=$FQ$4), AND(FX154&gt;0,FQ154=$FQ$1)),CM5.2,"")</f>
        <v/>
      </c>
      <c r="BD154" s="6" t="str">
        <f>IF(OR(FZ154&gt;0),CM5.3,"")</f>
        <v/>
      </c>
      <c r="BE154" s="38" t="str">
        <f>IF(FU154=$FU$2,CM5.4,"")</f>
        <v/>
      </c>
      <c r="BF154" s="94" t="str">
        <f>IF(COUNTIF(AP154:BE154,"&lt;1")=16,"5",IF(COUNTIF(AP154:BA154,"&lt;1")=12,"4",IF(COUNTIF(AP154:AX154,"&lt;1")=9,"3",IF(COUNTIF(AP154:AS154,"&lt;1")=4,"2","1"))))</f>
        <v>2</v>
      </c>
      <c r="BG154" s="129">
        <f>IF(BF154="1",SUM(AP154:AS154)+1,IF(BF154="2",SUM(AT154:AX154)+2,IF(BF154="3",SUM(AY154:BA154)+3,IF(BF154="4",SUM(BB154:BE154)+4,5))))</f>
        <v>2</v>
      </c>
      <c r="BH154" s="5">
        <f>IF(OR(ER154=$ER$1,ER154=$ER$6,ER154=$ER$7,ER154=$ER$9,ES154&gt;0,EX154&gt;0,FD154&gt;0,FZ154&gt;0,EW154&gt;0,EY154&gt;0,EZ154&gt;0,EV154&gt;0,EU154&gt;0,FE154&gt;0,FF154&gt;0,FG154&gt;0,FI154&gt;0),SRM2.1,"")</f>
        <v>0.4</v>
      </c>
      <c r="BI154" s="5" t="str">
        <f>IF(OR(FD154&gt;0,FZ154&gt;0,ER154=$ER$7,EW154&gt;0,EX154&gt;0,EY154&gt;0,EZ154&gt;0,FE154&gt;0,FF154&gt;0,FG154&gt;0,FI154&gt;0),SRM2.2,"")</f>
        <v/>
      </c>
      <c r="BJ154" s="6" t="str">
        <f>IF(OR(FX154&gt;0,FZ154&gt;0),SRM2.3,"")</f>
        <v/>
      </c>
      <c r="BK154" s="6" t="str">
        <f>IF(OR(FF154&gt;0,FD154&gt;0,FE154&gt;0,FZ154&gt;0,FG154&gt;0,FI154&gt;0),SRM2.4,"")</f>
        <v/>
      </c>
      <c r="BL154" s="39" t="str">
        <f>IF(OR(FD154&gt;0,FZ154&gt;0,ER154=$ER$7,FE154&gt;0,FF154&gt;0,FG154&gt;0,FI154&gt;0,FP154&gt;0),SRM3.1,"")</f>
        <v/>
      </c>
      <c r="BM154" s="6" t="str">
        <f>IF(OR(FD154&gt;0,FZ154&gt;0,ER154=$ER$7,EW154=$EW$2,EW154=$EW$3,EW154=$EW$4,EX154&gt;0,EY154&gt;0,EZ154&gt;0,FE154&gt;0,FF154&gt;0,FG154&gt;0,FI154&gt;0),SRM3.2,"")</f>
        <v/>
      </c>
      <c r="BN154" s="6" t="str">
        <f>IF(OR(FP154&gt;0,FZ154&gt;0),SRM3.3,"")</f>
        <v/>
      </c>
      <c r="BO154" s="40" t="str">
        <f>IF(OR(FZ154&gt;1),SRM4.1,"")</f>
        <v/>
      </c>
      <c r="BP154" s="6" t="str">
        <f>IF(OR(ER154=$ER$8,ER154=$ER$9,EV154&gt;0,FQ154&gt;0,FR154&gt;0),SRM4.2,"")</f>
        <v/>
      </c>
      <c r="BQ154" s="6" t="str">
        <f>IF(OR(FW154&gt;0),SRM4.3,"")</f>
        <v/>
      </c>
      <c r="BR154" s="40" t="str">
        <f>IF(OR(GD154&gt;0,GE154&gt;0),SRM5.1,"")</f>
        <v/>
      </c>
      <c r="BS154" s="6" t="str">
        <f>IF(OR(ER154=$ER$8,ER154=$ER$9,FZ154&gt;0),SRM5.2,"")</f>
        <v/>
      </c>
      <c r="BT154" s="6" t="str">
        <f>IF(OR(ER154=$ER$8,ER154=$ER$9,FY154&gt;0,FZ154&gt;0),SRM5.3,"")</f>
        <v/>
      </c>
      <c r="BU154" s="94" t="str">
        <f>IF(COUNTIF(BH154:BT154,"&lt;1")=13,"5",IF(COUNTIF(BH154:BQ154,"&lt;1")=10,"4",IF(COUNTIF(BH154:BN154,"&lt;1")=7,"3",IF(COUNTIF(BH154:BK154,"&lt;1")=4,"2","1"))))</f>
        <v>1</v>
      </c>
      <c r="BV154" s="129">
        <f>IF(BU154="1",SUM(BH154:BK154)+1,IF(BU154="2",SUM(BL154:BN154)+2,IF(BU154="3",SUM(BO154:BQ154)+3,IF(BU154="4",SUM(BR154:BT154)+4,5))))</f>
        <v>1.4</v>
      </c>
      <c r="BW154" s="41" t="str">
        <f>IF(OR(EY154=$EY$1,EY154=$EY$4,EY154=$EY$5,EY154=$EY$6,EY154=$EY$7,EZ154&gt;0,FF154=$FF$1,FF154=$FF$2,FF154=$FF$5,FF154=$FF$6,FG154=$FG$1,FG154=$FG$2,FG154=$FG$5,FG154=$FG$6),LHR2.1,"")</f>
        <v/>
      </c>
      <c r="BX154" s="6" t="str">
        <f>IF(OR(FB154=$FB$1,FB154=$FB$2,FB154=$FB$5,FB154=$FB$6,EZ154&gt;0),LHR2.2,"")</f>
        <v/>
      </c>
      <c r="BY154" s="6" t="str">
        <f>IF(OR(EY154=$EY$1,EY154=$EY$4,EY154=$EY$5,EY154=$EY$6,EY154=$EY$7,EZ154&gt;0,FF154=$FF$1,FF154=$FF$2,FF154=$FF$5,FF154=$FF$6,FG154=$FG$1,FG154=$FG$2,FG154=$FG$5,FG154=$FG$6),LHR2.3,"")</f>
        <v/>
      </c>
      <c r="BZ154" s="6" t="str">
        <f>IF(OR(EY154=$EY$1,EY154=$EY$4,EY154=$EY$5,EY154=$EY$6,EY154=$EY$7,EZ154&gt;0,FF154=$FF$1,FF154=$FF$2,FF154=$FF$5,FF154=$FF$6,FG154=$FG$1,FG154=$FG$2,FG154=$FG$5,FG154=$FG$6),LHR2.4,"")</f>
        <v/>
      </c>
      <c r="CA154" s="40" t="str">
        <f>IF(OR(EY154=$EY$1,EY154=$EY$5,EY154=$EY$6,EY154=$EY$7,EZ154&gt;0,FF154=$FF$1,FF154=$FF$2,FF154=$FF$5,FF154=$FF$6,FG154=$FG$1,FG154=$FG$2,FG154=$FG$5,FG154=$FG$6),LHR3.1,"")</f>
        <v/>
      </c>
      <c r="CB154" s="6" t="str">
        <f>IF(OR(FB154=$FB$1,FB154=$FB$5,EZ154&gt;0),LHR3.2,"")</f>
        <v/>
      </c>
      <c r="CC154" s="6" t="str">
        <f>IF(OR(FB154=$FB$1,FB154=$FB$2,FB154=$FB$5,FB154=$FB$6,EZ154&gt;0),LHR3.3,"")</f>
        <v/>
      </c>
      <c r="CD154" s="6" t="str">
        <f>IF(OR(EZ154&gt;0,GA154=$GA$1,FF154=$FF$5,FF154=$FF$6,FF154=$FF$1,FF154=$FF$2,GA154=$GA$2,GA154=$GA$3,GA154=$GA$4),LHR3.4,"")</f>
        <v/>
      </c>
      <c r="CE154" s="6" t="str">
        <f>IF(OR(EZ154&gt;0,GB154=$GB$1,FG154=$FG$5,FG154=$FG$6,FG154=$FG$1,FG154=$FG$2,GB154=$GB$2,GB154=$GB$3,GB154=$GB$4),LHR3.5,"")</f>
        <v/>
      </c>
      <c r="CF154" s="6" t="str">
        <f>IF(OR(EY154=$EY$1,EY154=$EY$4,EY154=$EY$5,EY154=$EY$6,EY154=$EY$7,EZ154&gt;0),LHR3.6,"")</f>
        <v/>
      </c>
      <c r="CG154" s="6" t="str">
        <f>IF(OR(EZ154&gt;0,FC154=$FC$1,FC154=$FC$2,FC154=$FC$3,FC154=$FC$4),LHR3.7,"")</f>
        <v/>
      </c>
      <c r="CH154" s="6" t="str">
        <f>IF(OR(GD154=$GD$1,GD154=$GD$3,EZ154&gt;0),LHR3.8,"")</f>
        <v/>
      </c>
      <c r="CI154" s="6" t="str">
        <f>IF(OR(EZ154&gt;0,FF154=$FF$2,FF154=$FF$6,FE154=$FE$2,FE154=$FE$6,FI154=$FI$2,FI154=$FI$6,FG154=$FG$2,FG154=$FG$6),LHR3.9,"")</f>
        <v/>
      </c>
      <c r="CJ154" s="6" t="str">
        <f>IF(OR(EZ154&gt;0,FA154&gt;0),LHR3.10,"")</f>
        <v/>
      </c>
      <c r="CK154" s="40" t="str">
        <f>IF(OR(EY154=$EY$1,EY154=$EY$6,EY154=$EY$7,EZ154&gt;0,FF154=$FF$1,FF154=$FF$2,FF154=$FF$5,FF154=$FF$6,FG154=$FG$1,FG154=$FG$2,FG154=$FG$5,FG154=$FG$6),LHR4.1,"")</f>
        <v/>
      </c>
      <c r="CL154" s="6" t="str">
        <f>IF(OR(FB154=$FB$1,FB154=$FB$5,EZ154&gt;0),LHR4.2,"")</f>
        <v/>
      </c>
      <c r="CM154" s="6" t="str">
        <f>IF(OR(EZ154&gt;0,GA154=$GA$2,GA154=$GA$4),LHR4.3,"")</f>
        <v/>
      </c>
      <c r="CN154" s="6" t="str">
        <f>IF(OR(EZ154&gt;0,GB154=$GB$2,GB154=$GB$4),LHR4.4,"")</f>
        <v/>
      </c>
      <c r="CO154" s="6" t="str">
        <f>IF(OR(EZ154&gt;0,FC154=$FC$1,FC154=$FC$3,FC154=$FC$4),LHR4.5,"")</f>
        <v/>
      </c>
      <c r="CP154" s="6" t="str">
        <f>IF(OR(GE154=$GE$1,GE154=$GE$2,GE154=$GE$4,GE154=$GE$5),LHR4.6,"")</f>
        <v/>
      </c>
      <c r="CQ154" s="6" t="str">
        <f>IF(OR(EZ154&gt;0,FF154=$FF$2,FF154=$FF$6,FE154=$FE$2,FE154=$FE$6,FI154=$FI$2,FI154=$FI$6,FG154=$FG$2,FG154=$FG$6),LHR4.7,"")</f>
        <v/>
      </c>
      <c r="CR154" s="6" t="str">
        <f>IF(OR(EZ154&gt;0,FG154=$FG$1,FG154=$FG$2,FG154=$FG$5,FG154=$FG$6),LHR4.8,"")</f>
        <v/>
      </c>
      <c r="CS154" s="6" t="str">
        <f>IF(OR(FE154=$FE$1,FE154=$FE$2,FE154=$FE$5,FE154=$FE$6),LHR4.9,"")</f>
        <v/>
      </c>
      <c r="CT154" s="6" t="str">
        <f>IF(OR(FM154=$FM$1,FM154=$FM$3,EZ154&gt;0),LHR4.10,"")</f>
        <v/>
      </c>
      <c r="CU154" s="6" t="str">
        <f>IF(OR(GF154=$GF$2,GF154=$GF$6),LHR4.11,"")</f>
        <v/>
      </c>
      <c r="CV154" s="6" t="str">
        <f>IF(OR(EO154=$EO$1,EO154=$EO$3),LHR4.12,"")</f>
        <v/>
      </c>
      <c r="CW154" s="40" t="str">
        <f>IF(OR(EY154=$EY$1,EY154=$EY$7,EZ154&gt;0,FF154=$FF$1,FF154=$FF$2,FF154=$FF$5,FF154=$FF$6,FG154=$FG$1,FG154=$FG$2,FG154=$FG$5,FG154=$FG$6),LHR5.1,"")</f>
        <v/>
      </c>
      <c r="CX154" s="6" t="str">
        <f>IF(AND(FZ154&gt;0,OR(EY154=$EY$1,EY154=$EY$4,EY154=$EY$5,EY154=$EY$6,EY154=$EY$7)),LHR5.2,"")</f>
        <v/>
      </c>
      <c r="CY154" s="6" t="str">
        <f>IF(OR(EZ154&gt;0,FC154=$FC$1,FC154=$FC$4),LHR5.3,"")</f>
        <v/>
      </c>
      <c r="CZ154" s="6" t="str">
        <f>IF(OR(GE154=$GE$1,GE154=$GE$3,GE154=$GE$4,GE154=$GE$6),LHR5.4,"")</f>
        <v/>
      </c>
      <c r="DA154" s="6" t="str">
        <f>IF(OR(EZ154&gt;0,FF154=$FF$2,FF154=$FF$6,FE154=$FE$2,FE154=$FE$6,FI154=$FI$2,FI154=$FI$6,FG154=$FG$2,FG154=$FG$6),LHR5.5,"")</f>
        <v/>
      </c>
      <c r="DB154" s="6" t="str">
        <f>IF(OR(FG154=$FG$2,FG154=$FG$6),LHR5.6,"")</f>
        <v/>
      </c>
      <c r="DC154" s="6" t="str">
        <f>IF(OR(FI154=$FI$1,FI154=$FI$2,FI154=$FI$5,FI154=$FI$6,FY154&gt;0),LHR5.7,"")</f>
        <v/>
      </c>
      <c r="DD154" s="6" t="str">
        <f>IF(OR(GC154=$GC$1,GC154=$GC$2),LHR5.8,"")</f>
        <v/>
      </c>
      <c r="DE154" s="38">
        <f>IF(OR(GF154="",GF154=$GF$3,GF154=$GF$4,GF154=$GF$7,GF154=$GF$8),LHR5.9,"")</f>
        <v>0.05</v>
      </c>
      <c r="DF154" s="7" t="str">
        <f>IF(E154&lt;2009,"N/A",IF(COUNTIF(BW154:DE154,"&lt;1")=35,"5",IF(COUNTIF(BW154:CV154,"&lt;1")=26,"4",IF(COUNTIF(BW154:CJ154,"&lt;1")=14,"3",IF(COUNTIF(BW154:BZ154,"&lt;1")=4,"2","1")))))</f>
        <v>1</v>
      </c>
      <c r="DG154" s="129">
        <f>IF(DF154="N/A","N/A",IF(DF154="1",SUM(BW154:BZ154)+1,IF(DF154="2",SUM(CA154:CJ154)+2,IF(DF154="3",SUM(CK154:CV154)+3,IF(DF154="4",SUM(CW154:DE154)+4,5)))))</f>
        <v>1</v>
      </c>
      <c r="DH154" s="41" t="str">
        <f>IF(OR(EY154=$EY$1,EY154=$EY$8,EZ154&gt;0,FF154=$FF$1,FF154=$FF$2,FF154=$FF$7,FF154=$FF$8,FG154=$FG$1,FG154=$FG$2,FG154=$FG$7,FG154=$FG$8),ES2.1,"")</f>
        <v/>
      </c>
      <c r="DI154" s="6" t="str">
        <f>IF(OR(FB154=$FB$1,FB154=$FB$2,FB154=$FB$7,FB154=$FB$8,EZ154&gt;0),ES2.2,"")</f>
        <v/>
      </c>
      <c r="DJ154" s="6" t="str">
        <f>IF(OR(EY154=$EY$1,EY154=$EY$8,EZ154&gt;0,FF154=$FF$1,FF154=$FF$2,FF154=$FF$7,FF154=$FF$8,FG154=$FG$1,FG154=$FG$2,FG154=$FG$7,FG154=$FG$8),ES2.3,"")</f>
        <v/>
      </c>
      <c r="DK154" s="6" t="str">
        <f>IF(OR(EY154=$EY$1,EY154=$EY$8,EZ154&gt;0,FF154=$FF$1,FF154=$FF$2,FF154=$FF$7,FF154=$FF$8,FG154=$FG$1,FG154=$FG$2,FG154=$FG$7,FG154=$FG$8),ES2.4,"")</f>
        <v/>
      </c>
      <c r="DL154" s="40" t="str">
        <f>IF(OR(FB154=$FB$1,FB154=$FB$7,EZ154&gt;0),ES3.1,"")</f>
        <v/>
      </c>
      <c r="DM154" s="6" t="str">
        <f>IF(OR(FB154=$FB$1,FB154=$FB$2,FB154=$FB$7,FB154=$FB$8,EZ154&gt;0),ES3.2,"")</f>
        <v/>
      </c>
      <c r="DN154" s="6" t="str">
        <f>IF(OR(EZ154&gt;0,FF154=$FF$1,FF154=$FF$2,FF154=$FF$7,FF154=$FF$8,GA154=$GA$1,GA154=$GA$2,GA154=$GA$5,GA154=$GA$6),ES3.3,"")</f>
        <v/>
      </c>
      <c r="DO154" s="6" t="str">
        <f>IF(OR(EZ154&gt;0,FG154=$FG$1,FG154=$FG$2,FG154=$FG$7,FG154=$FG$8,GB154=$GB$1,GB154=$GB$2,GB154=$GB$5,GB154=$GB$6),ES3.4,"")</f>
        <v/>
      </c>
      <c r="DP154" s="6" t="str">
        <f>IF(OR(EY154=$EY$1,EY154=$EY$8,EZ154&gt;0),ES3.5,"")</f>
        <v/>
      </c>
      <c r="DQ154" s="6" t="str">
        <f>IF(OR(EZ154&gt;0,FC154=$FC$1,FC154=$FC$5),ES3.6,"")</f>
        <v/>
      </c>
      <c r="DR154" s="6" t="str">
        <f>IF(OR(GD154=$GD$1,GD154=$GD$4,EZ154&gt;0),ES3.7,"")</f>
        <v/>
      </c>
      <c r="DS154" s="6" t="str">
        <f>IF(OR(EZ154&gt;0,FF154=$FF$2,FF154=$FF$8,FE154=$FE$2,FE154=$FE$8,FI154=$FI$2,FI154=$FI$8,FG154=$FG$2,FG154=$FG$8),ES3.8,"")</f>
        <v/>
      </c>
      <c r="DT154" s="6" t="str">
        <f>IF(OR(EZ154&gt;0),ES3.9,"")</f>
        <v/>
      </c>
      <c r="DU154" s="40" t="str">
        <f>IF(OR(FB154=$FB$1,FB154=$FB$7,EZ154&gt;0),ES4.1,"")</f>
        <v/>
      </c>
      <c r="DV154" s="6" t="str">
        <f>IF(OR(EZ154&gt;0,GA154=$GA$2,GA154=$GA$6),ES4.2,"")</f>
        <v/>
      </c>
      <c r="DW154" s="6" t="str">
        <f>IF(OR(EZ154&gt;0,GB154=$GB$2,GB154=$GB$6),ES4.3,"")</f>
        <v/>
      </c>
      <c r="DX154" s="6" t="str">
        <f>IF(OR(GE154=$GE$1,GE154=$GE$2,GE154=$GE$7,GE154=$GE$8),ES4.4,"")</f>
        <v/>
      </c>
      <c r="DY154" s="6" t="str">
        <f>IF(OR(EZ154&gt;0,FF154=$FF$2,FF154=$FF$8,FE154=$FE$2,FE154=$FE$8,FI154=$FI$2,FI154=$FI$8,FG154=$FG$2,FG154=$FG$8),ES4.5,"")</f>
        <v/>
      </c>
      <c r="DZ154" s="6" t="str">
        <f>IF(OR(EZ154&gt;0,FG154=$FG$1,FG154=$FG$2,FG154=$FG$7,FG154=$FG$8),ES4.6,"")</f>
        <v/>
      </c>
      <c r="EA154" s="6" t="str">
        <f>IF(OR(FE154=$FE$1,FE154=$FE$2,FE154=$FE$7,FE154=$FE$8),ES4.7,"")</f>
        <v/>
      </c>
      <c r="EB154" s="6" t="str">
        <f>IF(OR(FM154=$FM$1,FM154=$FM$4,EZ154&gt;0),ES4.8,"")</f>
        <v/>
      </c>
      <c r="EC154" s="6" t="str">
        <f>IF(OR(GF154=$GF$2,GF154=$GF$8),ES4.9,"")</f>
        <v/>
      </c>
      <c r="ED154" s="6" t="str">
        <f>IF(OR(EO154=$EO$1,EO154=$EO$3),ES4.10,"")</f>
        <v/>
      </c>
      <c r="EE154" s="40" t="str">
        <f>IF(OR(AND(FZ154&gt;0,EY154=$EY$1), AND(FZ154&gt;0,EY154=$EY$8)),ES5.1,"")</f>
        <v/>
      </c>
      <c r="EF154" s="6" t="str">
        <f>IF(OR(GE154=$GE$1,GE154=$GE$3,GE154=$GE$7,GE154=$GE$9),ES5.2,"")</f>
        <v/>
      </c>
      <c r="EG154" s="6" t="str">
        <f>IF(OR(EZ154&gt;0,FF154=$FF$2,FF154=$FF$8,FE154=$FE$2,FE154=$FE$8,FI154=$FI$2,FI154=$FI$8,FG154=$FG$2,FG154=$FG$8),ES5.3,"")</f>
        <v/>
      </c>
      <c r="EH154" s="6" t="str">
        <f>IF(OR(FG154=$FG$2,FG154=$FG$8),ES5.4,"")</f>
        <v/>
      </c>
      <c r="EI154" s="6" t="str">
        <f>IF(OR(FI154=$FI$1,FI154=$FI$2,FI154=$FI$7,FI154=$FI$8,FY154&gt;0),ES5.5,"")</f>
        <v/>
      </c>
      <c r="EJ154" s="6" t="str">
        <f>IF(OR(GC154=$GC$1,GC154=$GC$3),ES5.6,"")</f>
        <v/>
      </c>
      <c r="EK154" s="38">
        <f>IF(OR(GF154="",GF154=$GF$3,GF154=$GF$4,GF154=$GF$5,GF154=$GF$6),ES5.7,"")</f>
        <v>0.1</v>
      </c>
      <c r="EL154" s="104" t="str">
        <f>IF(E154&lt;2010,"N/A",IF(COUNTIF(DH154:EK154,"&lt;1")=30,"5",IF(COUNTIF(DH154:ED154,"&lt;1")=23,"4",IF(COUNTIF(DH154:DT154,"&lt;1")=13,"3",IF(COUNTIF(DH154:DK154,"&lt;1")=4,"2","1")))))</f>
        <v>1</v>
      </c>
      <c r="EM154" s="129">
        <f>IF(EL154="N/A","N/A",IF(EL154="1",SUM(DH154:DK154)+1,IF(EL154="2",SUM(DL154:DT154)+2,IF(EL154="3",SUM(DU154:ED154)+3,IF(EL154="4",SUM(EE154:EK154)+4,5)))))</f>
        <v>1</v>
      </c>
      <c r="EN154" s="1"/>
      <c r="EO154" s="43"/>
      <c r="EP154" s="1"/>
      <c r="EQ154" s="1"/>
      <c r="ER154" s="43"/>
      <c r="ES154" s="1" t="s">
        <v>3</v>
      </c>
      <c r="ET154" s="1"/>
      <c r="EV154" s="44"/>
      <c r="FC154" s="44"/>
      <c r="FE154" s="1"/>
      <c r="FI154" s="44"/>
      <c r="FJ154" s="42" t="s">
        <v>9</v>
      </c>
      <c r="FK154" s="1"/>
      <c r="FL154" s="1"/>
      <c r="FM154" s="1"/>
      <c r="FN154" s="1"/>
      <c r="FO154" s="1"/>
      <c r="FT154" s="1"/>
      <c r="FU154" s="1"/>
      <c r="FX154" s="44"/>
      <c r="FY154" s="1"/>
      <c r="FZ154" s="44"/>
      <c r="GA154" s="43"/>
      <c r="GB154" s="1"/>
      <c r="GC154" s="44"/>
      <c r="GF154" s="45"/>
      <c r="GG154" s="74"/>
      <c r="GH154" s="42">
        <f>COUNTIF(EO154:GF154,"*")</f>
        <v>2</v>
      </c>
    </row>
    <row r="155" spans="1:190" s="42" customFormat="1" x14ac:dyDescent="0.25">
      <c r="A155" s="42" t="e">
        <f>VLOOKUP(C155,Sheet1!$A$1:$B$65,2,)</f>
        <v>#N/A</v>
      </c>
      <c r="B155" s="46" t="s">
        <v>446</v>
      </c>
      <c r="C155" s="47" t="s">
        <v>447</v>
      </c>
      <c r="D155" s="47"/>
      <c r="E155" s="60">
        <v>2013</v>
      </c>
      <c r="F155" s="5" t="str">
        <f>IF(OR(ER155=$ER$1,ER155=$ER$2,ER155=$ER$3,ER155=$ER$6,ER155=$ER$7,ES155&gt;0,EW155&gt;0,EY155&gt;0,EU155&gt;0,EZ155&gt;0,FD155&gt;0,FF155&gt;0,FG155&gt;0,FI155&gt;0,FE155&gt;0),SM_2.1,"")</f>
        <v/>
      </c>
      <c r="G155" s="5" t="str">
        <f>IF(OR(EO155=$EO$4,EQ155&gt;0,ER155=$ER$1, ER155=$ER$2,ER155=$ER$3,ER155=$ER$4,ES155&gt;0,EV155&gt;0,EZ155&gt;0,FD155&gt;0,FF155&gt;0,FG155&gt;0,FI155&gt;0,FE155&gt;0),SM_2.2,"")</f>
        <v/>
      </c>
      <c r="H155" s="6" t="str">
        <f>IF(OR(EO155&gt;0,EP155&gt;0,EQ155&gt;0,ER155=$ER$1,ER155=$ER$2,ER155=$ER$3,ER155=$ER$4,ER155=$ER$6,ER155=$ER$7,ES155&gt;0,ET155&gt;0,EV155&gt;0,EZ155&gt;0,FD155&gt;0,FF155&gt;0,FG155&gt;0,FI155&gt;0,FE155&gt;0),SM_2.3,"")</f>
        <v/>
      </c>
      <c r="I155" s="38" t="str">
        <f>IF(OR(ER155=$ER$1,ER155=$ER$2,ER155=$ER$3,ER155=$ER$6,ER155=$ER$7,ES155&gt;0,EW155=$EW$2,EW155=$EW$3,EW155=$EW$4,EY155&gt;0,EU155&gt;0,EZ155&gt;0,FD155&gt;0,FF155&gt;0,FG155&gt;0,FI155&gt;0,FE155&gt;0),SM_2.4,"")</f>
        <v/>
      </c>
      <c r="J155" s="6" t="str">
        <f>IF(OR(ER155=$ER$3,EW155=$EW$2,EW155=$EW$3,EW155=$EW$4,EY155&gt;0,EU155&gt;0,EZ155&gt;0,FD155&gt;0,FF155&gt;0,FG155&gt;0,FI155&gt;0,FE155&gt;0),SM_3.1,"")</f>
        <v/>
      </c>
      <c r="K155" s="6" t="str">
        <f>IF(OR(EZ155&gt;0,FD155&gt;0,FF155&gt;0,FG155&gt;0,FI155&gt;0,FE155&gt;0),SM_3.2,"")</f>
        <v/>
      </c>
      <c r="L155" s="38" t="str">
        <f>IF(OR(ER155=$ER$1,ER155=$ER$3,ER155=$ER$6,ER155=$ER$7,EV155&gt;0,EW155=$EW$2,EW155=$EW$3,EW155=$EW$4,EY155&gt;0,EU155&gt;0,EZ155&gt;0,FD155&gt;0,FF155&gt;0,FG155&gt;0,FI155&gt;0,FE155&gt;0),SM_3.3,"")</f>
        <v/>
      </c>
      <c r="M155" s="6" t="str">
        <f>IF(OR(ES155&gt;0,EU155&gt;1),SM_4.1,"")</f>
        <v/>
      </c>
      <c r="N155" s="6" t="str">
        <f>IF(OR(EZ155&gt;0,FD155=$FD$2,FF155=$FF$2,FF155=$FF$4,FF155=$FF$6,FF155=$FF$8,FG155&gt;0,FI155&gt;0,FE155&gt;0),SM_4.2,"")</f>
        <v/>
      </c>
      <c r="O155" s="6" t="str">
        <f>IF(OR(EZ155&gt;0,FD155=$FD$2,FE155=$FE$2,FE155=$FE$4,FE155=$FE$6,FE155=$FE$8,FF155=$FF$2,FF155=$FF$4,FF155=$FF$6,FF155=$FF$8,FG155=$FG$2,FG155=$FG$4,FG155=$FG$6,FG155=$FG$8,FI155=$FI$2,FI155=$FI$4,FI155=$FI$6,FI155=$FI$8),SM_4.3,"")</f>
        <v/>
      </c>
      <c r="P155" s="6" t="str">
        <f>IF(OR(FD155&gt;0,FI155&gt;0),SM_4.4,"")</f>
        <v/>
      </c>
      <c r="Q155" s="38" t="str">
        <f>IF(OR(FQ155=$FQ$2,FQ155=$FQ$1),SM_4.5,"")</f>
        <v/>
      </c>
      <c r="R155" s="6" t="str">
        <f>IF(OR(ET155&gt;0),SM_5.1,"")</f>
        <v/>
      </c>
      <c r="S155" s="6" t="str">
        <f>IF(OR(FB155&gt;0),SM_5.2,"")</f>
        <v/>
      </c>
      <c r="T155" s="6" t="str">
        <f>IF(OR(FR155=$FR$1,FR155=$FR$2),SM_5.3,"")</f>
        <v/>
      </c>
      <c r="U155" s="38" t="str">
        <f>IF(OR(FY155&gt;0),SM_5.4,"")</f>
        <v/>
      </c>
      <c r="V155" s="94" t="str">
        <f>IF(COUNTIF(F155:U155,"&lt;1")=16,"5",IF(COUNTIF(F155:Q155,"&lt;1")=12,"4",IF(COUNTIF(F155:L155,"&lt;1")=7,"3",IF(COUNTIF(F155:I155,"&lt;1")=4,"2","1"))))</f>
        <v>1</v>
      </c>
      <c r="W155" s="129">
        <f>IF(V155="1",SUM(F155:I155)+1,IF(V155="2",SUM(J155:L155)+2,IF(V155="3",SUM(M155:Q155)+3,IF(V155="4",SUM(R155:U155)+4,5))))</f>
        <v>1</v>
      </c>
      <c r="X155" s="5" t="str">
        <f>IF(OR(EO155&gt;0,EP155&gt;0,EQ155&gt;0,ER155=$ER$1,ER155=$ER$2,ER155=$ER$3,ER155=$ER$4,ER155=$ER$6,ER155=$ER$7,ER155=$ER$8,ES155&gt;0,ET155&gt;0,EV155&gt;0,EZ155&gt;0,FD155&gt;0,FF155&gt;0,FG155&gt;0,FI155&gt;0,FE155&gt;0),SS_2.1,"")</f>
        <v/>
      </c>
      <c r="Y155" s="5" t="str">
        <f>IF(OR(EO155=$EO$1,ER155=$ER$1,ER155=$ER$6,ER155=$ER$7,ER155=$ER$8,FJ155&gt;0),SS_2.2,"")</f>
        <v/>
      </c>
      <c r="Z155" s="38" t="str">
        <f>IF(OR(FJ155&gt;0,FO155&gt;0),SS_2.3,"")</f>
        <v/>
      </c>
      <c r="AA155" s="5" t="str">
        <f>IF(OR(FN155&gt;0,FJ155=$FJ$2,FJ155=$FJ$3),SS_3.1,"")</f>
        <v/>
      </c>
      <c r="AB155" s="6" t="str">
        <f>IF(OR(FK155&gt;0),SS_3.2,"")</f>
        <v/>
      </c>
      <c r="AC155" s="38" t="str">
        <f>IF(OR(ES155&gt;0,ER155=$ER$1,ER155=$ER$4,ER155=$ER$8,FL155&gt;0),SS_3.3,"")</f>
        <v/>
      </c>
      <c r="AD155" s="6" t="str">
        <f>IF(AND(FK155&gt;0,FJ155=$FJ$2,FJ155=$FJ$3),SS_4.1,"")</f>
        <v/>
      </c>
      <c r="AE155" s="6" t="str">
        <f>IF(OR(FJ155=$FJ$2,FJ155=$FJ$3,EZ155&gt;0,FN155&gt;0),SS_4.2,"")</f>
        <v/>
      </c>
      <c r="AF155" s="6" t="str">
        <f>IF(OR(EU155&gt;0,EW155=$EW$2,EW155=$EW$3,EW155=$EW$4,EY155&gt;0,EZ155&gt;0),SS_4.3,"")</f>
        <v/>
      </c>
      <c r="AG155" s="6" t="str">
        <f>IF(OR(FJ155=$FJ$3,FQ155&gt;0,EZ155&gt;0),SS_4.4,"")</f>
        <v/>
      </c>
      <c r="AH155" s="6" t="str">
        <f>IF(OR(FE155&gt;0,FF155&gt;0,FG155&gt;0,FD155&gt;0,EZ155&gt;0,FI155&gt;0),SS_4.5,"")</f>
        <v/>
      </c>
      <c r="AI155" s="38" t="str">
        <f>IF(OR(EV155&gt;0,FZ155&gt;0,FH155&gt;0,FD155&gt;0,FI155&gt;0),SS_4.6,"")</f>
        <v/>
      </c>
      <c r="AJ155" s="5" t="str">
        <f>IF(OR(FK155=$FK$3,FZ155=$FZ$1),SS_5.1,"")</f>
        <v/>
      </c>
      <c r="AK155" s="6" t="str">
        <f>IF(OR(FZ155=$FZ$1,FZ155=$FZ$2,FZ155=$FZ$4,FZ155=$FZ$5,FZ155=$FZ$7),SS_5.2,"")</f>
        <v/>
      </c>
      <c r="AL155" s="6" t="str">
        <f>IF(OR(FZ155=$FZ$4,FY155&gt;0,ER155=$ER$8),SS_5.3,"")</f>
        <v/>
      </c>
      <c r="AM155" s="6" t="str">
        <f>IF(FP155&gt;0,SS_5.4,"")</f>
        <v/>
      </c>
      <c r="AN155" s="94" t="str">
        <f>IF(COUNTIF(X155:AM155,"&lt;1")=16,"5",IF(COUNTIF(X155:AI155,"&lt;1")=12,"4",IF(COUNTIF(X155:AC155,"&lt;1")=6,"3",IF(COUNTIF(X155:Z155,"&lt;1")=3,"2","1"))))</f>
        <v>1</v>
      </c>
      <c r="AO155" s="129">
        <f>IF(AN155="1",SUM(X155:Z155)+1,IF(AN155="2",SUM(AA155:AC155)+2,IF(AN155="3",SUM(AD155:AI155)+3,IF(AN155="4",SUM(AJ155:AM155)+4,5))))</f>
        <v>1</v>
      </c>
      <c r="AP155" s="5" t="str">
        <f>IF(OR(ES155&gt;0,ER155=$ER$1,EO155&gt;0,EP155&gt;0,EQ155&gt;0,EU155&gt;0,EV155&gt;0,FV155&gt;0,FD155&gt;0),CM2.1,"")</f>
        <v/>
      </c>
      <c r="AQ155" s="6" t="str">
        <f>IF(OR(ES155&gt;0,ER155=$ER$1,ER155=$ER$5,ER155=$ER$3,ER155=$ER$8,ER155=$ER$9,FS155=$FS$3,FS155=$FS$4),CM2.2,"")</f>
        <v/>
      </c>
      <c r="AR155" s="6" t="str">
        <f>IF(OR(ES155&gt;0,ER155&gt;0,FV155&gt;0),CM2.3,"")</f>
        <v/>
      </c>
      <c r="AS155" s="38" t="str">
        <f>IF(OR(ES155&gt;0,ER155=$ER$1,ER155=$ER$3,ER155=$ER$8,ER155=$ER$9,FT155&gt;0),CM2.4,"")</f>
        <v/>
      </c>
      <c r="AT155" s="6" t="str">
        <f>IF(OR(FS155&gt;0),CM3.1,"")</f>
        <v/>
      </c>
      <c r="AU155" s="6" t="str">
        <f>IF(ER155=$ER$9,CM3.2,"")</f>
        <v/>
      </c>
      <c r="AV155" s="6" t="str">
        <f>IF(OR(FS155=$FS$3,FS155=$FS$4),CM3.3,"")</f>
        <v/>
      </c>
      <c r="AW155" s="6" t="str">
        <f>IF(OR(FQ155=$FQ$1,FQ155=$FQ$4,FR155=$FR$1,FR155=$FR$4),CM3.4,"")</f>
        <v/>
      </c>
      <c r="AX155" s="38" t="str">
        <f>IF(OR(FZ155=$FZ$1,FZ155=$FZ$2,FT155=$FT$3,FT155=$FT$2),CM3.5,"")</f>
        <v/>
      </c>
      <c r="AY155" s="6" t="str">
        <f>IF(OR(FS155&gt;0),CM4.1,"")</f>
        <v/>
      </c>
      <c r="AZ155" s="6" t="str">
        <f>IF(OR(FV155=$FV$2),CM4.2,"")</f>
        <v/>
      </c>
      <c r="BA155" s="38" t="str">
        <f>IF(OR(FZ155&gt;0,FT155=$FT$3),CM4.3,"")</f>
        <v/>
      </c>
      <c r="BB155" s="6" t="str">
        <f>IF(OR(FT155=$FT$3,FV155=$FV$3),CM5.1,"")</f>
        <v/>
      </c>
      <c r="BC155" s="6" t="str">
        <f>IF(OR(AND(FX155&gt;0,FQ155=$FQ$4), AND(FX155&gt;0,FQ155=$FQ$1)),CM5.2,"")</f>
        <v/>
      </c>
      <c r="BD155" s="6" t="str">
        <f>IF(OR(FZ155&gt;0),CM5.3,"")</f>
        <v/>
      </c>
      <c r="BE155" s="38" t="str">
        <f>IF(FU155=$FU$2,CM5.4,"")</f>
        <v/>
      </c>
      <c r="BF155" s="94" t="str">
        <f>IF(COUNTIF(AP155:BE155,"&lt;1")=16,"5",IF(COUNTIF(AP155:BA155,"&lt;1")=12,"4",IF(COUNTIF(AP155:AX155,"&lt;1")=9,"3",IF(COUNTIF(AP155:AS155,"&lt;1")=4,"2","1"))))</f>
        <v>1</v>
      </c>
      <c r="BG155" s="129">
        <f>IF(BF155="1",SUM(AP155:AS155)+1,IF(BF155="2",SUM(AT155:AX155)+2,IF(BF155="3",SUM(AY155:BA155)+3,IF(BF155="4",SUM(BB155:BE155)+4,5))))</f>
        <v>1</v>
      </c>
      <c r="BH155" s="5" t="str">
        <f>IF(OR(ER155=$ER$1,ER155=$ER$6,ER155=$ER$7,ER155=$ER$9,ES155&gt;0,EX155&gt;0,FD155&gt;0,FZ155&gt;0,EW155&gt;0,EY155&gt;0,EZ155&gt;0,EV155&gt;0,EU155&gt;0,FE155&gt;0,FF155&gt;0,FG155&gt;0,FI155&gt;0),SRM2.1,"")</f>
        <v/>
      </c>
      <c r="BI155" s="5" t="str">
        <f>IF(OR(FD155&gt;0,FZ155&gt;0,ER155=$ER$7,EW155&gt;0,EX155&gt;0,EY155&gt;0,EZ155&gt;0,FE155&gt;0,FF155&gt;0,FG155&gt;0,FI155&gt;0),SRM2.2,"")</f>
        <v/>
      </c>
      <c r="BJ155" s="6" t="str">
        <f>IF(OR(FX155&gt;0,FZ155&gt;0),SRM2.3,"")</f>
        <v/>
      </c>
      <c r="BK155" s="6" t="str">
        <f>IF(OR(FF155&gt;0,FD155&gt;0,FE155&gt;0,FZ155&gt;0,FG155&gt;0,FI155&gt;0),SRM2.4,"")</f>
        <v/>
      </c>
      <c r="BL155" s="39" t="str">
        <f>IF(OR(FD155&gt;0,FZ155&gt;0,ER155=$ER$7,FE155&gt;0,FF155&gt;0,FG155&gt;0,FI155&gt;0,FP155&gt;0),SRM3.1,"")</f>
        <v/>
      </c>
      <c r="BM155" s="6" t="str">
        <f>IF(OR(FD155&gt;0,FZ155&gt;0,ER155=$ER$7,EW155=$EW$2,EW155=$EW$3,EW155=$EW$4,EX155&gt;0,EY155&gt;0,EZ155&gt;0,FE155&gt;0,FF155&gt;0,FG155&gt;0,FI155&gt;0),SRM3.2,"")</f>
        <v/>
      </c>
      <c r="BN155" s="6" t="str">
        <f>IF(OR(FP155&gt;0,FZ155&gt;0),SRM3.3,"")</f>
        <v/>
      </c>
      <c r="BO155" s="40" t="str">
        <f>IF(OR(FZ155&gt;1),SRM4.1,"")</f>
        <v/>
      </c>
      <c r="BP155" s="6" t="str">
        <f>IF(OR(ER155=$ER$8,ER155=$ER$9,EV155&gt;0,FQ155&gt;0,FR155&gt;0),SRM4.2,"")</f>
        <v/>
      </c>
      <c r="BQ155" s="6" t="str">
        <f>IF(OR(FW155&gt;0),SRM4.3,"")</f>
        <v/>
      </c>
      <c r="BR155" s="40" t="str">
        <f>IF(OR(GD155&gt;0,GE155&gt;0),SRM5.1,"")</f>
        <v/>
      </c>
      <c r="BS155" s="6" t="str">
        <f>IF(OR(ER155=$ER$8,ER155=$ER$9,FZ155&gt;0),SRM5.2,"")</f>
        <v/>
      </c>
      <c r="BT155" s="6" t="str">
        <f>IF(OR(ER155=$ER$8,ER155=$ER$9,FY155&gt;0,FZ155&gt;0),SRM5.3,"")</f>
        <v/>
      </c>
      <c r="BU155" s="94" t="str">
        <f>IF(COUNTIF(BH155:BT155,"&lt;1")=13,"5",IF(COUNTIF(BH155:BQ155,"&lt;1")=10,"4",IF(COUNTIF(BH155:BN155,"&lt;1")=7,"3",IF(COUNTIF(BH155:BK155,"&lt;1")=4,"2","1"))))</f>
        <v>1</v>
      </c>
      <c r="BV155" s="129">
        <f>IF(BU155="1",SUM(BH155:BK155)+1,IF(BU155="2",SUM(BL155:BN155)+2,IF(BU155="3",SUM(BO155:BQ155)+3,IF(BU155="4",SUM(BR155:BT155)+4,5))))</f>
        <v>1</v>
      </c>
      <c r="BW155" s="41" t="str">
        <f>IF(OR(EY155=$EY$1,EY155=$EY$4,EY155=$EY$5,EY155=$EY$6,EY155=$EY$7,EZ155&gt;0,FF155=$FF$1,FF155=$FF$2,FF155=$FF$5,FF155=$FF$6,FG155=$FG$1,FG155=$FG$2,FG155=$FG$5,FG155=$FG$6),LHR2.1,"")</f>
        <v/>
      </c>
      <c r="BX155" s="6" t="str">
        <f>IF(OR(FB155=$FB$1,FB155=$FB$2,FB155=$FB$5,FB155=$FB$6,EZ155&gt;0),LHR2.2,"")</f>
        <v/>
      </c>
      <c r="BY155" s="6" t="str">
        <f>IF(OR(EY155=$EY$1,EY155=$EY$4,EY155=$EY$5,EY155=$EY$6,EY155=$EY$7,EZ155&gt;0,FF155=$FF$1,FF155=$FF$2,FF155=$FF$5,FF155=$FF$6,FG155=$FG$1,FG155=$FG$2,FG155=$FG$5,FG155=$FG$6),LHR2.3,"")</f>
        <v/>
      </c>
      <c r="BZ155" s="6" t="str">
        <f>IF(OR(EY155=$EY$1,EY155=$EY$4,EY155=$EY$5,EY155=$EY$6,EY155=$EY$7,EZ155&gt;0,FF155=$FF$1,FF155=$FF$2,FF155=$FF$5,FF155=$FF$6,FG155=$FG$1,FG155=$FG$2,FG155=$FG$5,FG155=$FG$6),LHR2.4,"")</f>
        <v/>
      </c>
      <c r="CA155" s="40" t="str">
        <f>IF(OR(EY155=$EY$1,EY155=$EY$5,EY155=$EY$6,EY155=$EY$7,EZ155&gt;0,FF155=$FF$1,FF155=$FF$2,FF155=$FF$5,FF155=$FF$6,FG155=$FG$1,FG155=$FG$2,FG155=$FG$5,FG155=$FG$6),LHR3.1,"")</f>
        <v/>
      </c>
      <c r="CB155" s="6" t="str">
        <f>IF(OR(FB155=$FB$1,FB155=$FB$5,EZ155&gt;0),LHR3.2,"")</f>
        <v/>
      </c>
      <c r="CC155" s="6" t="str">
        <f>IF(OR(FB155=$FB$1,FB155=$FB$2,FB155=$FB$5,FB155=$FB$6,EZ155&gt;0),LHR3.3,"")</f>
        <v/>
      </c>
      <c r="CD155" s="6" t="str">
        <f>IF(OR(EZ155&gt;0,GA155=$GA$1,FF155=$FF$5,FF155=$FF$6,FF155=$FF$1,FF155=$FF$2,GA155=$GA$2,GA155=$GA$3,GA155=$GA$4),LHR3.4,"")</f>
        <v/>
      </c>
      <c r="CE155" s="6" t="str">
        <f>IF(OR(EZ155&gt;0,GB155=$GB$1,FG155=$FG$5,FG155=$FG$6,FG155=$FG$1,FG155=$FG$2,GB155=$GB$2,GB155=$GB$3,GB155=$GB$4),LHR3.5,"")</f>
        <v/>
      </c>
      <c r="CF155" s="6" t="str">
        <f>IF(OR(EY155=$EY$1,EY155=$EY$4,EY155=$EY$5,EY155=$EY$6,EY155=$EY$7,EZ155&gt;0),LHR3.6,"")</f>
        <v/>
      </c>
      <c r="CG155" s="6" t="str">
        <f>IF(OR(EZ155&gt;0,FC155=$FC$1,FC155=$FC$2,FC155=$FC$3,FC155=$FC$4),LHR3.7,"")</f>
        <v/>
      </c>
      <c r="CH155" s="6" t="str">
        <f>IF(OR(GD155=$GD$1,GD155=$GD$3,EZ155&gt;0),LHR3.8,"")</f>
        <v/>
      </c>
      <c r="CI155" s="6" t="str">
        <f>IF(OR(EZ155&gt;0,FF155=$FF$2,FF155=$FF$6,FE155=$FE$2,FE155=$FE$6,FI155=$FI$2,FI155=$FI$6,FG155=$FG$2,FG155=$FG$6),LHR3.9,"")</f>
        <v/>
      </c>
      <c r="CJ155" s="6" t="str">
        <f>IF(OR(EZ155&gt;0,FA155&gt;0),LHR3.10,"")</f>
        <v/>
      </c>
      <c r="CK155" s="40" t="str">
        <f>IF(OR(EY155=$EY$1,EY155=$EY$6,EY155=$EY$7,EZ155&gt;0,FF155=$FF$1,FF155=$FF$2,FF155=$FF$5,FF155=$FF$6,FG155=$FG$1,FG155=$FG$2,FG155=$FG$5,FG155=$FG$6),LHR4.1,"")</f>
        <v/>
      </c>
      <c r="CL155" s="6" t="str">
        <f>IF(OR(FB155=$FB$1,FB155=$FB$5,EZ155&gt;0),LHR4.2,"")</f>
        <v/>
      </c>
      <c r="CM155" s="6" t="str">
        <f>IF(OR(EZ155&gt;0,GA155=$GA$2,GA155=$GA$4),LHR4.3,"")</f>
        <v/>
      </c>
      <c r="CN155" s="6" t="str">
        <f>IF(OR(EZ155&gt;0,GB155=$GB$2,GB155=$GB$4),LHR4.4,"")</f>
        <v/>
      </c>
      <c r="CO155" s="6" t="str">
        <f>IF(OR(EZ155&gt;0,FC155=$FC$1,FC155=$FC$3,FC155=$FC$4),LHR4.5,"")</f>
        <v/>
      </c>
      <c r="CP155" s="6" t="str">
        <f>IF(OR(GE155=$GE$1,GE155=$GE$2,GE155=$GE$4,GE155=$GE$5),LHR4.6,"")</f>
        <v/>
      </c>
      <c r="CQ155" s="6" t="str">
        <f>IF(OR(EZ155&gt;0,FF155=$FF$2,FF155=$FF$6,FE155=$FE$2,FE155=$FE$6,FI155=$FI$2,FI155=$FI$6,FG155=$FG$2,FG155=$FG$6),LHR4.7,"")</f>
        <v/>
      </c>
      <c r="CR155" s="6" t="str">
        <f>IF(OR(EZ155&gt;0,FG155=$FG$1,FG155=$FG$2,FG155=$FG$5,FG155=$FG$6),LHR4.8,"")</f>
        <v/>
      </c>
      <c r="CS155" s="6" t="str">
        <f>IF(OR(FE155=$FE$1,FE155=$FE$2,FE155=$FE$5,FE155=$FE$6),LHR4.9,"")</f>
        <v/>
      </c>
      <c r="CT155" s="6" t="str">
        <f>IF(OR(FM155=$FM$1,FM155=$FM$3,EZ155&gt;0),LHR4.10,"")</f>
        <v/>
      </c>
      <c r="CU155" s="6" t="str">
        <f>IF(OR(GF155=$GF$2,GF155=$GF$6),LHR4.11,"")</f>
        <v/>
      </c>
      <c r="CV155" s="6" t="str">
        <f>IF(OR(EO155=$EO$1,EO155=$EO$3),LHR4.12,"")</f>
        <v/>
      </c>
      <c r="CW155" s="40" t="str">
        <f>IF(OR(EY155=$EY$1,EY155=$EY$7,EZ155&gt;0,FF155=$FF$1,FF155=$FF$2,FF155=$FF$5,FF155=$FF$6,FG155=$FG$1,FG155=$FG$2,FG155=$FG$5,FG155=$FG$6),LHR5.1,"")</f>
        <v/>
      </c>
      <c r="CX155" s="6" t="str">
        <f>IF(AND(FZ155&gt;0,OR(EY155=$EY$1,EY155=$EY$4,EY155=$EY$5,EY155=$EY$6,EY155=$EY$7)),LHR5.2,"")</f>
        <v/>
      </c>
      <c r="CY155" s="6" t="str">
        <f>IF(OR(EZ155&gt;0,FC155=$FC$1,FC155=$FC$4),LHR5.3,"")</f>
        <v/>
      </c>
      <c r="CZ155" s="6" t="str">
        <f>IF(OR(GE155=$GE$1,GE155=$GE$3,GE155=$GE$4,GE155=$GE$6),LHR5.4,"")</f>
        <v/>
      </c>
      <c r="DA155" s="6" t="str">
        <f>IF(OR(EZ155&gt;0,FF155=$FF$2,FF155=$FF$6,FE155=$FE$2,FE155=$FE$6,FI155=$FI$2,FI155=$FI$6,FG155=$FG$2,FG155=$FG$6),LHR5.5,"")</f>
        <v/>
      </c>
      <c r="DB155" s="6" t="str">
        <f>IF(OR(FG155=$FG$2,FG155=$FG$6),LHR5.6,"")</f>
        <v/>
      </c>
      <c r="DC155" s="6" t="str">
        <f>IF(OR(FI155=$FI$1,FI155=$FI$2,FI155=$FI$5,FI155=$FI$6,FY155&gt;0),LHR5.7,"")</f>
        <v/>
      </c>
      <c r="DD155" s="6" t="str">
        <f>IF(OR(GC155=$GC$1,GC155=$GC$2),LHR5.8,"")</f>
        <v/>
      </c>
      <c r="DE155" s="38">
        <f>IF(OR(GF155="",GF155=$GF$3,GF155=$GF$4,GF155=$GF$7,GF155=$GF$8),LHR5.9,"")</f>
        <v>0.05</v>
      </c>
      <c r="DF155" s="7" t="str">
        <f>IF(E155&lt;2009,"N/A",IF(COUNTIF(BW155:DE155,"&lt;1")=35,"5",IF(COUNTIF(BW155:CV155,"&lt;1")=26,"4",IF(COUNTIF(BW155:CJ155,"&lt;1")=14,"3",IF(COUNTIF(BW155:BZ155,"&lt;1")=4,"2","1")))))</f>
        <v>1</v>
      </c>
      <c r="DG155" s="129">
        <f>IF(DF155="N/A","N/A",IF(DF155="1",SUM(BW155:BZ155)+1,IF(DF155="2",SUM(CA155:CJ155)+2,IF(DF155="3",SUM(CK155:CV155)+3,IF(DF155="4",SUM(CW155:DE155)+4,5)))))</f>
        <v>1</v>
      </c>
      <c r="DH155" s="41" t="str">
        <f>IF(OR(EY155=$EY$1,EY155=$EY$8,EZ155&gt;0,FF155=$FF$1,FF155=$FF$2,FF155=$FF$7,FF155=$FF$8,FG155=$FG$1,FG155=$FG$2,FG155=$FG$7,FG155=$FG$8),ES2.1,"")</f>
        <v/>
      </c>
      <c r="DI155" s="6" t="str">
        <f>IF(OR(FB155=$FB$1,FB155=$FB$2,FB155=$FB$7,FB155=$FB$8,EZ155&gt;0),ES2.2,"")</f>
        <v/>
      </c>
      <c r="DJ155" s="6" t="str">
        <f>IF(OR(EY155=$EY$1,EY155=$EY$8,EZ155&gt;0,FF155=$FF$1,FF155=$FF$2,FF155=$FF$7,FF155=$FF$8,FG155=$FG$1,FG155=$FG$2,FG155=$FG$7,FG155=$FG$8),ES2.3,"")</f>
        <v/>
      </c>
      <c r="DK155" s="6" t="str">
        <f>IF(OR(EY155=$EY$1,EY155=$EY$8,EZ155&gt;0,FF155=$FF$1,FF155=$FF$2,FF155=$FF$7,FF155=$FF$8,FG155=$FG$1,FG155=$FG$2,FG155=$FG$7,FG155=$FG$8),ES2.4,"")</f>
        <v/>
      </c>
      <c r="DL155" s="40" t="str">
        <f>IF(OR(FB155=$FB$1,FB155=$FB$7,EZ155&gt;0),ES3.1,"")</f>
        <v/>
      </c>
      <c r="DM155" s="6" t="str">
        <f>IF(OR(FB155=$FB$1,FB155=$FB$2,FB155=$FB$7,FB155=$FB$8,EZ155&gt;0),ES3.2,"")</f>
        <v/>
      </c>
      <c r="DN155" s="6" t="str">
        <f>IF(OR(EZ155&gt;0,FF155=$FF$1,FF155=$FF$2,FF155=$FF$7,FF155=$FF$8,GA155=$GA$1,GA155=$GA$2,GA155=$GA$5,GA155=$GA$6),ES3.3,"")</f>
        <v/>
      </c>
      <c r="DO155" s="6" t="str">
        <f>IF(OR(EZ155&gt;0,FG155=$FG$1,FG155=$FG$2,FG155=$FG$7,FG155=$FG$8,GB155=$GB$1,GB155=$GB$2,GB155=$GB$5,GB155=$GB$6),ES3.4,"")</f>
        <v/>
      </c>
      <c r="DP155" s="6" t="str">
        <f>IF(OR(EY155=$EY$1,EY155=$EY$8,EZ155&gt;0),ES3.5,"")</f>
        <v/>
      </c>
      <c r="DQ155" s="6" t="str">
        <f>IF(OR(EZ155&gt;0,FC155=$FC$1,FC155=$FC$5),ES3.6,"")</f>
        <v/>
      </c>
      <c r="DR155" s="6" t="str">
        <f>IF(OR(GD155=$GD$1,GD155=$GD$4,EZ155&gt;0),ES3.7,"")</f>
        <v/>
      </c>
      <c r="DS155" s="6" t="str">
        <f>IF(OR(EZ155&gt;0,FF155=$FF$2,FF155=$FF$8,FE155=$FE$2,FE155=$FE$8,FI155=$FI$2,FI155=$FI$8,FG155=$FG$2,FG155=$FG$8),ES3.8,"")</f>
        <v/>
      </c>
      <c r="DT155" s="6" t="str">
        <f>IF(OR(EZ155&gt;0),ES3.9,"")</f>
        <v/>
      </c>
      <c r="DU155" s="40" t="str">
        <f>IF(OR(FB155=$FB$1,FB155=$FB$7,EZ155&gt;0),ES4.1,"")</f>
        <v/>
      </c>
      <c r="DV155" s="6" t="str">
        <f>IF(OR(EZ155&gt;0,GA155=$GA$2,GA155=$GA$6),ES4.2,"")</f>
        <v/>
      </c>
      <c r="DW155" s="6" t="str">
        <f>IF(OR(EZ155&gt;0,GB155=$GB$2,GB155=$GB$6),ES4.3,"")</f>
        <v/>
      </c>
      <c r="DX155" s="6" t="str">
        <f>IF(OR(GE155=$GE$1,GE155=$GE$2,GE155=$GE$7,GE155=$GE$8),ES4.4,"")</f>
        <v/>
      </c>
      <c r="DY155" s="6" t="str">
        <f>IF(OR(EZ155&gt;0,FF155=$FF$2,FF155=$FF$8,FE155=$FE$2,FE155=$FE$8,FI155=$FI$2,FI155=$FI$8,FG155=$FG$2,FG155=$FG$8),ES4.5,"")</f>
        <v/>
      </c>
      <c r="DZ155" s="6" t="str">
        <f>IF(OR(EZ155&gt;0,FG155=$FG$1,FG155=$FG$2,FG155=$FG$7,FG155=$FG$8),ES4.6,"")</f>
        <v/>
      </c>
      <c r="EA155" s="6" t="str">
        <f>IF(OR(FE155=$FE$1,FE155=$FE$2,FE155=$FE$7,FE155=$FE$8),ES4.7,"")</f>
        <v/>
      </c>
      <c r="EB155" s="6" t="str">
        <f>IF(OR(FM155=$FM$1,FM155=$FM$4,EZ155&gt;0),ES4.8,"")</f>
        <v/>
      </c>
      <c r="EC155" s="6" t="str">
        <f>IF(OR(GF155=$GF$2,GF155=$GF$8),ES4.9,"")</f>
        <v/>
      </c>
      <c r="ED155" s="6" t="str">
        <f>IF(OR(EO155=$EO$1,EO155=$EO$3),ES4.10,"")</f>
        <v/>
      </c>
      <c r="EE155" s="40" t="str">
        <f>IF(OR(AND(FZ155&gt;0,EY155=$EY$1), AND(FZ155&gt;0,EY155=$EY$8)),ES5.1,"")</f>
        <v/>
      </c>
      <c r="EF155" s="6" t="str">
        <f>IF(OR(GE155=$GE$1,GE155=$GE$3,GE155=$GE$7,GE155=$GE$9),ES5.2,"")</f>
        <v/>
      </c>
      <c r="EG155" s="6" t="str">
        <f>IF(OR(EZ155&gt;0,FF155=$FF$2,FF155=$FF$8,FE155=$FE$2,FE155=$FE$8,FI155=$FI$2,FI155=$FI$8,FG155=$FG$2,FG155=$FG$8),ES5.3,"")</f>
        <v/>
      </c>
      <c r="EH155" s="6" t="str">
        <f>IF(OR(FG155=$FG$2,FG155=$FG$8),ES5.4,"")</f>
        <v/>
      </c>
      <c r="EI155" s="6" t="str">
        <f>IF(OR(FI155=$FI$1,FI155=$FI$2,FI155=$FI$7,FI155=$FI$8,FY155&gt;0),ES5.5,"")</f>
        <v/>
      </c>
      <c r="EJ155" s="6" t="str">
        <f>IF(OR(GC155=$GC$1,GC155=$GC$3),ES5.6,"")</f>
        <v/>
      </c>
      <c r="EK155" s="38">
        <f>IF(OR(GF155="",GF155=$GF$3,GF155=$GF$4,GF155=$GF$5,GF155=$GF$6),ES5.7,"")</f>
        <v>0.1</v>
      </c>
      <c r="EL155" s="104" t="str">
        <f>IF(E155&lt;2010,"N/A",IF(COUNTIF(DH155:EK155,"&lt;1")=30,"5",IF(COUNTIF(DH155:ED155,"&lt;1")=23,"4",IF(COUNTIF(DH155:DT155,"&lt;1")=13,"3",IF(COUNTIF(DH155:DK155,"&lt;1")=4,"2","1")))))</f>
        <v>1</v>
      </c>
      <c r="EM155" s="129">
        <f>IF(EL155="N/A","N/A",IF(EL155="1",SUM(DH155:DK155)+1,IF(EL155="2",SUM(DL155:DT155)+2,IF(EL155="3",SUM(DU155:ED155)+3,IF(EL155="4",SUM(EE155:EK155)+4,5)))))</f>
        <v>1</v>
      </c>
      <c r="EN155" s="1"/>
      <c r="EO155" s="43"/>
      <c r="EP155" s="1"/>
      <c r="EQ155" s="1"/>
      <c r="ER155" s="43"/>
      <c r="ES155" s="1"/>
      <c r="ET155" s="1"/>
      <c r="EV155" s="44"/>
      <c r="FC155" s="44"/>
      <c r="FE155" s="1"/>
      <c r="FI155" s="44"/>
      <c r="FK155" s="1"/>
      <c r="FL155" s="1"/>
      <c r="FM155" s="1"/>
      <c r="FN155" s="1"/>
      <c r="FO155" s="1"/>
      <c r="FT155" s="1"/>
      <c r="FU155" s="1"/>
      <c r="FX155" s="44"/>
      <c r="FY155" s="1"/>
      <c r="FZ155" s="44"/>
      <c r="GA155" s="43"/>
      <c r="GB155" s="1"/>
      <c r="GC155" s="44"/>
      <c r="GF155" s="45"/>
      <c r="GG155" s="74" t="s">
        <v>162</v>
      </c>
      <c r="GH155" s="42">
        <f>COUNTIF(EO155:GF155,"*")</f>
        <v>0</v>
      </c>
    </row>
    <row r="156" spans="1:190" s="42" customFormat="1" x14ac:dyDescent="0.25">
      <c r="A156" s="42" t="e">
        <f>VLOOKUP(C156,Sheet1!$A$1:$B$65,2,)</f>
        <v>#N/A</v>
      </c>
      <c r="B156" s="46" t="s">
        <v>442</v>
      </c>
      <c r="C156" s="47" t="s">
        <v>443</v>
      </c>
      <c r="D156" s="47"/>
      <c r="E156" s="60">
        <v>2013</v>
      </c>
      <c r="F156" s="5" t="str">
        <f>IF(OR(ER156=$ER$1,ER156=$ER$2,ER156=$ER$3,ER156=$ER$6,ER156=$ER$7,ES156&gt;0,EW156&gt;0,EY156&gt;0,EU156&gt;0,EZ156&gt;0,FD156&gt;0,FF156&gt;0,FG156&gt;0,FI156&gt;0,FE156&gt;0),SM_2.1,"")</f>
        <v/>
      </c>
      <c r="G156" s="5">
        <f>IF(OR(EO156=$EO$4,EQ156&gt;0,ER156=$ER$1, ER156=$ER$2,ER156=$ER$3,ER156=$ER$4,ES156&gt;0,EV156&gt;0,EZ156&gt;0,FD156&gt;0,FF156&gt;0,FG156&gt;0,FI156&gt;0,FE156&gt;0),SM_2.2,"")</f>
        <v>0.35</v>
      </c>
      <c r="H156" s="6">
        <f>IF(OR(EO156&gt;0,EP156&gt;0,EQ156&gt;0,ER156=$ER$1,ER156=$ER$2,ER156=$ER$3,ER156=$ER$4,ER156=$ER$6,ER156=$ER$7,ES156&gt;0,ET156&gt;0,EV156&gt;0,EZ156&gt;0,FD156&gt;0,FF156&gt;0,FG156&gt;0,FI156&gt;0,FE156&gt;0),SM_2.3,"")</f>
        <v>0.3</v>
      </c>
      <c r="I156" s="38" t="str">
        <f>IF(OR(ER156=$ER$1,ER156=$ER$2,ER156=$ER$3,ER156=$ER$6,ER156=$ER$7,ES156&gt;0,EW156=$EW$2,EW156=$EW$3,EW156=$EW$4,EY156&gt;0,EU156&gt;0,EZ156&gt;0,FD156&gt;0,FF156&gt;0,FG156&gt;0,FI156&gt;0,FE156&gt;0),SM_2.4,"")</f>
        <v/>
      </c>
      <c r="J156" s="6" t="str">
        <f>IF(OR(ER156=$ER$3,EW156=$EW$2,EW156=$EW$3,EW156=$EW$4,EY156&gt;0,EU156&gt;0,EZ156&gt;0,FD156&gt;0,FF156&gt;0,FG156&gt;0,FI156&gt;0,FE156&gt;0),SM_3.1,"")</f>
        <v/>
      </c>
      <c r="K156" s="6" t="str">
        <f>IF(OR(EZ156&gt;0,FD156&gt;0,FF156&gt;0,FG156&gt;0,FI156&gt;0,FE156&gt;0),SM_3.2,"")</f>
        <v/>
      </c>
      <c r="L156" s="38" t="str">
        <f>IF(OR(ER156=$ER$1,ER156=$ER$3,ER156=$ER$6,ER156=$ER$7,EV156&gt;0,EW156=$EW$2,EW156=$EW$3,EW156=$EW$4,EY156&gt;0,EU156&gt;0,EZ156&gt;0,FD156&gt;0,FF156&gt;0,FG156&gt;0,FI156&gt;0,FE156&gt;0),SM_3.3,"")</f>
        <v/>
      </c>
      <c r="M156" s="6" t="str">
        <f>IF(OR(ES156&gt;0,EU156&gt;1),SM_4.1,"")</f>
        <v/>
      </c>
      <c r="N156" s="6" t="str">
        <f>IF(OR(EZ156&gt;0,FD156=$FD$2,FF156=$FF$2,FF156=$FF$4,FF156=$FF$6,FF156=$FF$8,FG156&gt;0,FI156&gt;0,FE156&gt;0),SM_4.2,"")</f>
        <v/>
      </c>
      <c r="O156" s="6" t="str">
        <f>IF(OR(EZ156&gt;0,FD156=$FD$2,FE156=$FE$2,FE156=$FE$4,FE156=$FE$6,FE156=$FE$8,FF156=$FF$2,FF156=$FF$4,FF156=$FF$6,FF156=$FF$8,FG156=$FG$2,FG156=$FG$4,FG156=$FG$6,FG156=$FG$8,FI156=$FI$2,FI156=$FI$4,FI156=$FI$6,FI156=$FI$8),SM_4.3,"")</f>
        <v/>
      </c>
      <c r="P156" s="6" t="str">
        <f>IF(OR(FD156&gt;0,FI156&gt;0),SM_4.4,"")</f>
        <v/>
      </c>
      <c r="Q156" s="38" t="str">
        <f>IF(OR(FQ156=$FQ$2,FQ156=$FQ$1),SM_4.5,"")</f>
        <v/>
      </c>
      <c r="R156" s="6" t="str">
        <f>IF(OR(ET156&gt;0),SM_5.1,"")</f>
        <v/>
      </c>
      <c r="S156" s="6" t="str">
        <f>IF(OR(FB156&gt;0),SM_5.2,"")</f>
        <v/>
      </c>
      <c r="T156" s="6" t="str">
        <f>IF(OR(FR156=$FR$1,FR156=$FR$2),SM_5.3,"")</f>
        <v/>
      </c>
      <c r="U156" s="38" t="str">
        <f>IF(OR(FY156&gt;0),SM_5.4,"")</f>
        <v/>
      </c>
      <c r="V156" s="94" t="str">
        <f>IF(COUNTIF(F156:U156,"&lt;1")=16,"5",IF(COUNTIF(F156:Q156,"&lt;1")=12,"4",IF(COUNTIF(F156:L156,"&lt;1")=7,"3",IF(COUNTIF(F156:I156,"&lt;1")=4,"2","1"))))</f>
        <v>1</v>
      </c>
      <c r="W156" s="129">
        <f>IF(V156="1",SUM(F156:I156)+1,IF(V156="2",SUM(J156:L156)+2,IF(V156="3",SUM(M156:Q156)+3,IF(V156="4",SUM(R156:U156)+4,5))))</f>
        <v>1.65</v>
      </c>
      <c r="X156" s="5">
        <f>IF(OR(EO156&gt;0,EP156&gt;0,EQ156&gt;0,ER156=$ER$1,ER156=$ER$2,ER156=$ER$3,ER156=$ER$4,ER156=$ER$6,ER156=$ER$7,ER156=$ER$8,ES156&gt;0,ET156&gt;0,EV156&gt;0,EZ156&gt;0,FD156&gt;0,FF156&gt;0,FG156&gt;0,FI156&gt;0,FE156&gt;0),SS_2.1,"")</f>
        <v>0.2</v>
      </c>
      <c r="Y156" s="5" t="str">
        <f>IF(OR(EO156=$EO$1,ER156=$ER$1,ER156=$ER$6,ER156=$ER$7,ER156=$ER$8,FJ156&gt;0),SS_2.2,"")</f>
        <v/>
      </c>
      <c r="Z156" s="38" t="str">
        <f>IF(OR(FJ156&gt;0,FO156&gt;0),SS_2.3,"")</f>
        <v/>
      </c>
      <c r="AA156" s="5" t="str">
        <f>IF(OR(FN156&gt;0,FJ156=$FJ$2,FJ156=$FJ$3),SS_3.1,"")</f>
        <v/>
      </c>
      <c r="AB156" s="6" t="str">
        <f>IF(OR(FK156&gt;0),SS_3.2,"")</f>
        <v/>
      </c>
      <c r="AC156" s="38" t="str">
        <f>IF(OR(ES156&gt;0,ER156=$ER$1,ER156=$ER$4,ER156=$ER$8,FL156&gt;0),SS_3.3,"")</f>
        <v/>
      </c>
      <c r="AD156" s="6" t="str">
        <f>IF(AND(FK156&gt;0,FJ156=$FJ$2,FJ156=$FJ$3),SS_4.1,"")</f>
        <v/>
      </c>
      <c r="AE156" s="6" t="str">
        <f>IF(OR(FJ156=$FJ$2,FJ156=$FJ$3,EZ156&gt;0,FN156&gt;0),SS_4.2,"")</f>
        <v/>
      </c>
      <c r="AF156" s="6" t="str">
        <f>IF(OR(EU156&gt;0,EW156=$EW$2,EW156=$EW$3,EW156=$EW$4,EY156&gt;0,EZ156&gt;0),SS_4.3,"")</f>
        <v/>
      </c>
      <c r="AG156" s="6" t="str">
        <f>IF(OR(FJ156=$FJ$3,FQ156&gt;0,EZ156&gt;0),SS_4.4,"")</f>
        <v/>
      </c>
      <c r="AH156" s="6" t="str">
        <f>IF(OR(FE156&gt;0,FF156&gt;0,FG156&gt;0,FD156&gt;0,EZ156&gt;0,FI156&gt;0),SS_4.5,"")</f>
        <v/>
      </c>
      <c r="AI156" s="38">
        <f>IF(OR(EV156&gt;0,FZ156&gt;0,FH156&gt;0,FD156&gt;0,FI156&gt;0),SS_4.6,"")</f>
        <v>0.2</v>
      </c>
      <c r="AJ156" s="5" t="str">
        <f>IF(OR(FK156=$FK$3,FZ156=$FZ$1),SS_5.1,"")</f>
        <v/>
      </c>
      <c r="AK156" s="6" t="str">
        <f>IF(OR(FZ156=$FZ$1,FZ156=$FZ$2,FZ156=$FZ$4,FZ156=$FZ$5,FZ156=$FZ$7),SS_5.2,"")</f>
        <v/>
      </c>
      <c r="AL156" s="6" t="str">
        <f>IF(OR(FZ156=$FZ$4,FY156&gt;0,ER156=$ER$8),SS_5.3,"")</f>
        <v/>
      </c>
      <c r="AM156" s="6" t="str">
        <f>IF(FP156&gt;0,SS_5.4,"")</f>
        <v/>
      </c>
      <c r="AN156" s="94" t="str">
        <f>IF(COUNTIF(X156:AM156,"&lt;1")=16,"5",IF(COUNTIF(X156:AI156,"&lt;1")=12,"4",IF(COUNTIF(X156:AC156,"&lt;1")=6,"3",IF(COUNTIF(X156:Z156,"&lt;1")=3,"2","1"))))</f>
        <v>1</v>
      </c>
      <c r="AO156" s="129">
        <f>IF(AN156="1",SUM(X156:Z156)+1,IF(AN156="2",SUM(AA156:AC156)+2,IF(AN156="3",SUM(AD156:AI156)+3,IF(AN156="4",SUM(AJ156:AM156)+4,5))))</f>
        <v>1.2</v>
      </c>
      <c r="AP156" s="5">
        <f>IF(OR(ES156&gt;0,ER156=$ER$1,EO156&gt;0,EP156&gt;0,EQ156&gt;0,EU156&gt;0,EV156&gt;0,FV156&gt;0,FD156&gt;0),CM2.1,"")</f>
        <v>0.25</v>
      </c>
      <c r="AQ156" s="6" t="str">
        <f>IF(OR(ES156&gt;0,ER156=$ER$1,ER156=$ER$5,ER156=$ER$3,ER156=$ER$8,ER156=$ER$9,FS156=$FS$3,FS156=$FS$4),CM2.2,"")</f>
        <v/>
      </c>
      <c r="AR156" s="6" t="str">
        <f>IF(OR(ES156&gt;0,ER156&gt;0,FV156&gt;0),CM2.3,"")</f>
        <v/>
      </c>
      <c r="AS156" s="38" t="str">
        <f>IF(OR(ES156&gt;0,ER156=$ER$1,ER156=$ER$3,ER156=$ER$8,ER156=$ER$9,FT156&gt;0),CM2.4,"")</f>
        <v/>
      </c>
      <c r="AT156" s="6" t="str">
        <f>IF(OR(FS156&gt;0),CM3.1,"")</f>
        <v/>
      </c>
      <c r="AU156" s="6" t="str">
        <f>IF(ER156=$ER$9,CM3.2,"")</f>
        <v/>
      </c>
      <c r="AV156" s="6" t="str">
        <f>IF(OR(FS156=$FS$3,FS156=$FS$4),CM3.3,"")</f>
        <v/>
      </c>
      <c r="AW156" s="6" t="str">
        <f>IF(OR(FQ156=$FQ$1,FQ156=$FQ$4,FR156=$FR$1,FR156=$FR$4),CM3.4,"")</f>
        <v/>
      </c>
      <c r="AX156" s="38" t="str">
        <f>IF(OR(FZ156=$FZ$1,FZ156=$FZ$2,FT156=$FT$3,FT156=$FT$2),CM3.5,"")</f>
        <v/>
      </c>
      <c r="AY156" s="6" t="str">
        <f>IF(OR(FS156&gt;0),CM4.1,"")</f>
        <v/>
      </c>
      <c r="AZ156" s="6" t="str">
        <f>IF(OR(FV156=$FV$2),CM4.2,"")</f>
        <v/>
      </c>
      <c r="BA156" s="38" t="str">
        <f>IF(OR(FZ156&gt;0,FT156=$FT$3),CM4.3,"")</f>
        <v/>
      </c>
      <c r="BB156" s="6" t="str">
        <f>IF(OR(FT156=$FT$3,FV156=$FV$3),CM5.1,"")</f>
        <v/>
      </c>
      <c r="BC156" s="6" t="str">
        <f>IF(OR(AND(FX156&gt;0,FQ156=$FQ$4), AND(FX156&gt;0,FQ156=$FQ$1)),CM5.2,"")</f>
        <v/>
      </c>
      <c r="BD156" s="6" t="str">
        <f>IF(OR(FZ156&gt;0),CM5.3,"")</f>
        <v/>
      </c>
      <c r="BE156" s="38" t="str">
        <f>IF(FU156=$FU$2,CM5.4,"")</f>
        <v/>
      </c>
      <c r="BF156" s="94" t="str">
        <f>IF(COUNTIF(AP156:BE156,"&lt;1")=16,"5",IF(COUNTIF(AP156:BA156,"&lt;1")=12,"4",IF(COUNTIF(AP156:AX156,"&lt;1")=9,"3",IF(COUNTIF(AP156:AS156,"&lt;1")=4,"2","1"))))</f>
        <v>1</v>
      </c>
      <c r="BG156" s="129">
        <f>IF(BF156="1",SUM(AP156:AS156)+1,IF(BF156="2",SUM(AT156:AX156)+2,IF(BF156="3",SUM(AY156:BA156)+3,IF(BF156="4",SUM(BB156:BE156)+4,5))))</f>
        <v>1.25</v>
      </c>
      <c r="BH156" s="5" t="str">
        <f>IF(OR(ER156=$ER$1,ER156=$ER$6,ER156=$ER$7,ER156=$ER$9,ES156&gt;0,EX156&gt;0,FD156&gt;0,FZ156&gt;0,EW156&gt;0,EY156&gt;0,EZ156&gt;0,EV156&gt;0,EU156&gt;0,FE156&gt;0,FF156&gt;0,FG156&gt;0,FI156&gt;0),SRM2.1,"")</f>
        <v/>
      </c>
      <c r="BI156" s="5" t="str">
        <f>IF(OR(FD156&gt;0,FZ156&gt;0,ER156=$ER$7,EW156&gt;0,EX156&gt;0,EY156&gt;0,EZ156&gt;0,FE156&gt;0,FF156&gt;0,FG156&gt;0,FI156&gt;0),SRM2.2,"")</f>
        <v/>
      </c>
      <c r="BJ156" s="6" t="str">
        <f>IF(OR(FX156&gt;0,FZ156&gt;0),SRM2.3,"")</f>
        <v/>
      </c>
      <c r="BK156" s="6" t="str">
        <f>IF(OR(FF156&gt;0,FD156&gt;0,FE156&gt;0,FZ156&gt;0,FG156&gt;0,FI156&gt;0),SRM2.4,"")</f>
        <v/>
      </c>
      <c r="BL156" s="39" t="str">
        <f>IF(OR(FD156&gt;0,FZ156&gt;0,ER156=$ER$7,FE156&gt;0,FF156&gt;0,FG156&gt;0,FI156&gt;0,FP156&gt;0),SRM3.1,"")</f>
        <v/>
      </c>
      <c r="BM156" s="6" t="str">
        <f>IF(OR(FD156&gt;0,FZ156&gt;0,ER156=$ER$7,EW156=$EW$2,EW156=$EW$3,EW156=$EW$4,EX156&gt;0,EY156&gt;0,EZ156&gt;0,FE156&gt;0,FF156&gt;0,FG156&gt;0,FI156&gt;0),SRM3.2,"")</f>
        <v/>
      </c>
      <c r="BN156" s="6" t="str">
        <f>IF(OR(FP156&gt;0,FZ156&gt;0),SRM3.3,"")</f>
        <v/>
      </c>
      <c r="BO156" s="40" t="str">
        <f>IF(OR(FZ156&gt;1),SRM4.1,"")</f>
        <v/>
      </c>
      <c r="BP156" s="6" t="str">
        <f>IF(OR(ER156=$ER$8,ER156=$ER$9,EV156&gt;0,FQ156&gt;0,FR156&gt;0),SRM4.2,"")</f>
        <v/>
      </c>
      <c r="BQ156" s="6" t="str">
        <f>IF(OR(FW156&gt;0),SRM4.3,"")</f>
        <v/>
      </c>
      <c r="BR156" s="40" t="str">
        <f>IF(OR(GD156&gt;0,GE156&gt;0),SRM5.1,"")</f>
        <v/>
      </c>
      <c r="BS156" s="6" t="str">
        <f>IF(OR(ER156=$ER$8,ER156=$ER$9,FZ156&gt;0),SRM5.2,"")</f>
        <v/>
      </c>
      <c r="BT156" s="6" t="str">
        <f>IF(OR(ER156=$ER$8,ER156=$ER$9,FY156&gt;0,FZ156&gt;0),SRM5.3,"")</f>
        <v/>
      </c>
      <c r="BU156" s="94" t="str">
        <f>IF(COUNTIF(BH156:BT156,"&lt;1")=13,"5",IF(COUNTIF(BH156:BQ156,"&lt;1")=10,"4",IF(COUNTIF(BH156:BN156,"&lt;1")=7,"3",IF(COUNTIF(BH156:BK156,"&lt;1")=4,"2","1"))))</f>
        <v>1</v>
      </c>
      <c r="BV156" s="129">
        <f>IF(BU156="1",SUM(BH156:BK156)+1,IF(BU156="2",SUM(BL156:BN156)+2,IF(BU156="3",SUM(BO156:BQ156)+3,IF(BU156="4",SUM(BR156:BT156)+4,5))))</f>
        <v>1</v>
      </c>
      <c r="BW156" s="41" t="str">
        <f>IF(OR(EY156=$EY$1,EY156=$EY$4,EY156=$EY$5,EY156=$EY$6,EY156=$EY$7,EZ156&gt;0,FF156=$FF$1,FF156=$FF$2,FF156=$FF$5,FF156=$FF$6,FG156=$FG$1,FG156=$FG$2,FG156=$FG$5,FG156=$FG$6),LHR2.1,"")</f>
        <v/>
      </c>
      <c r="BX156" s="6" t="str">
        <f>IF(OR(FB156=$FB$1,FB156=$FB$2,FB156=$FB$5,FB156=$FB$6,EZ156&gt;0),LHR2.2,"")</f>
        <v/>
      </c>
      <c r="BY156" s="6" t="str">
        <f>IF(OR(EY156=$EY$1,EY156=$EY$4,EY156=$EY$5,EY156=$EY$6,EY156=$EY$7,EZ156&gt;0,FF156=$FF$1,FF156=$FF$2,FF156=$FF$5,FF156=$FF$6,FG156=$FG$1,FG156=$FG$2,FG156=$FG$5,FG156=$FG$6),LHR2.3,"")</f>
        <v/>
      </c>
      <c r="BZ156" s="6" t="str">
        <f>IF(OR(EY156=$EY$1,EY156=$EY$4,EY156=$EY$5,EY156=$EY$6,EY156=$EY$7,EZ156&gt;0,FF156=$FF$1,FF156=$FF$2,FF156=$FF$5,FF156=$FF$6,FG156=$FG$1,FG156=$FG$2,FG156=$FG$5,FG156=$FG$6),LHR2.4,"")</f>
        <v/>
      </c>
      <c r="CA156" s="40" t="str">
        <f>IF(OR(EY156=$EY$1,EY156=$EY$5,EY156=$EY$6,EY156=$EY$7,EZ156&gt;0,FF156=$FF$1,FF156=$FF$2,FF156=$FF$5,FF156=$FF$6,FG156=$FG$1,FG156=$FG$2,FG156=$FG$5,FG156=$FG$6),LHR3.1,"")</f>
        <v/>
      </c>
      <c r="CB156" s="6" t="str">
        <f>IF(OR(FB156=$FB$1,FB156=$FB$5,EZ156&gt;0),LHR3.2,"")</f>
        <v/>
      </c>
      <c r="CC156" s="6" t="str">
        <f>IF(OR(FB156=$FB$1,FB156=$FB$2,FB156=$FB$5,FB156=$FB$6,EZ156&gt;0),LHR3.3,"")</f>
        <v/>
      </c>
      <c r="CD156" s="6" t="str">
        <f>IF(OR(EZ156&gt;0,GA156=$GA$1,FF156=$FF$5,FF156=$FF$6,FF156=$FF$1,FF156=$FF$2,GA156=$GA$2,GA156=$GA$3,GA156=$GA$4),LHR3.4,"")</f>
        <v/>
      </c>
      <c r="CE156" s="6" t="str">
        <f>IF(OR(EZ156&gt;0,GB156=$GB$1,FG156=$FG$5,FG156=$FG$6,FG156=$FG$1,FG156=$FG$2,GB156=$GB$2,GB156=$GB$3,GB156=$GB$4),LHR3.5,"")</f>
        <v/>
      </c>
      <c r="CF156" s="6" t="str">
        <f>IF(OR(EY156=$EY$1,EY156=$EY$4,EY156=$EY$5,EY156=$EY$6,EY156=$EY$7,EZ156&gt;0),LHR3.6,"")</f>
        <v/>
      </c>
      <c r="CG156" s="6" t="str">
        <f>IF(OR(EZ156&gt;0,FC156=$FC$1,FC156=$FC$2,FC156=$FC$3,FC156=$FC$4),LHR3.7,"")</f>
        <v/>
      </c>
      <c r="CH156" s="6" t="str">
        <f>IF(OR(GD156=$GD$1,GD156=$GD$3,EZ156&gt;0),LHR3.8,"")</f>
        <v/>
      </c>
      <c r="CI156" s="6" t="str">
        <f>IF(OR(EZ156&gt;0,FF156=$FF$2,FF156=$FF$6,FE156=$FE$2,FE156=$FE$6,FI156=$FI$2,FI156=$FI$6,FG156=$FG$2,FG156=$FG$6),LHR3.9,"")</f>
        <v/>
      </c>
      <c r="CJ156" s="6" t="str">
        <f>IF(OR(EZ156&gt;0,FA156&gt;0),LHR3.10,"")</f>
        <v/>
      </c>
      <c r="CK156" s="40" t="str">
        <f>IF(OR(EY156=$EY$1,EY156=$EY$6,EY156=$EY$7,EZ156&gt;0,FF156=$FF$1,FF156=$FF$2,FF156=$FF$5,FF156=$FF$6,FG156=$FG$1,FG156=$FG$2,FG156=$FG$5,FG156=$FG$6),LHR4.1,"")</f>
        <v/>
      </c>
      <c r="CL156" s="6" t="str">
        <f>IF(OR(FB156=$FB$1,FB156=$FB$5,EZ156&gt;0),LHR4.2,"")</f>
        <v/>
      </c>
      <c r="CM156" s="6" t="str">
        <f>IF(OR(EZ156&gt;0,GA156=$GA$2,GA156=$GA$4),LHR4.3,"")</f>
        <v/>
      </c>
      <c r="CN156" s="6" t="str">
        <f>IF(OR(EZ156&gt;0,GB156=$GB$2,GB156=$GB$4),LHR4.4,"")</f>
        <v/>
      </c>
      <c r="CO156" s="6" t="str">
        <f>IF(OR(EZ156&gt;0,FC156=$FC$1,FC156=$FC$3,FC156=$FC$4),LHR4.5,"")</f>
        <v/>
      </c>
      <c r="CP156" s="6" t="str">
        <f>IF(OR(GE156=$GE$1,GE156=$GE$2,GE156=$GE$4,GE156=$GE$5),LHR4.6,"")</f>
        <v/>
      </c>
      <c r="CQ156" s="6" t="str">
        <f>IF(OR(EZ156&gt;0,FF156=$FF$2,FF156=$FF$6,FE156=$FE$2,FE156=$FE$6,FI156=$FI$2,FI156=$FI$6,FG156=$FG$2,FG156=$FG$6),LHR4.7,"")</f>
        <v/>
      </c>
      <c r="CR156" s="6" t="str">
        <f>IF(OR(EZ156&gt;0,FG156=$FG$1,FG156=$FG$2,FG156=$FG$5,FG156=$FG$6),LHR4.8,"")</f>
        <v/>
      </c>
      <c r="CS156" s="6" t="str">
        <f>IF(OR(FE156=$FE$1,FE156=$FE$2,FE156=$FE$5,FE156=$FE$6),LHR4.9,"")</f>
        <v/>
      </c>
      <c r="CT156" s="6" t="str">
        <f>IF(OR(FM156=$FM$1,FM156=$FM$3,EZ156&gt;0),LHR4.10,"")</f>
        <v/>
      </c>
      <c r="CU156" s="6" t="str">
        <f>IF(OR(GF156=$GF$2,GF156=$GF$6),LHR4.11,"")</f>
        <v/>
      </c>
      <c r="CV156" s="6" t="str">
        <f>IF(OR(EO156=$EO$1,EO156=$EO$3),LHR4.12,"")</f>
        <v/>
      </c>
      <c r="CW156" s="40" t="str">
        <f>IF(OR(EY156=$EY$1,EY156=$EY$7,EZ156&gt;0,FF156=$FF$1,FF156=$FF$2,FF156=$FF$5,FF156=$FF$6,FG156=$FG$1,FG156=$FG$2,FG156=$FG$5,FG156=$FG$6),LHR5.1,"")</f>
        <v/>
      </c>
      <c r="CX156" s="6" t="str">
        <f>IF(AND(FZ156&gt;0,OR(EY156=$EY$1,EY156=$EY$4,EY156=$EY$5,EY156=$EY$6,EY156=$EY$7)),LHR5.2,"")</f>
        <v/>
      </c>
      <c r="CY156" s="6" t="str">
        <f>IF(OR(EZ156&gt;0,FC156=$FC$1,FC156=$FC$4),LHR5.3,"")</f>
        <v/>
      </c>
      <c r="CZ156" s="6" t="str">
        <f>IF(OR(GE156=$GE$1,GE156=$GE$3,GE156=$GE$4,GE156=$GE$6),LHR5.4,"")</f>
        <v/>
      </c>
      <c r="DA156" s="6" t="str">
        <f>IF(OR(EZ156&gt;0,FF156=$FF$2,FF156=$FF$6,FE156=$FE$2,FE156=$FE$6,FI156=$FI$2,FI156=$FI$6,FG156=$FG$2,FG156=$FG$6),LHR5.5,"")</f>
        <v/>
      </c>
      <c r="DB156" s="6" t="str">
        <f>IF(OR(FG156=$FG$2,FG156=$FG$6),LHR5.6,"")</f>
        <v/>
      </c>
      <c r="DC156" s="6" t="str">
        <f>IF(OR(FI156=$FI$1,FI156=$FI$2,FI156=$FI$5,FI156=$FI$6,FY156&gt;0),LHR5.7,"")</f>
        <v/>
      </c>
      <c r="DD156" s="6" t="str">
        <f>IF(OR(GC156=$GC$1,GC156=$GC$2),LHR5.8,"")</f>
        <v/>
      </c>
      <c r="DE156" s="38">
        <f>IF(OR(GF156="",GF156=$GF$3,GF156=$GF$4,GF156=$GF$7,GF156=$GF$8),LHR5.9,"")</f>
        <v>0.05</v>
      </c>
      <c r="DF156" s="7" t="str">
        <f>IF(E156&lt;2009,"N/A",IF(COUNTIF(BW156:DE156,"&lt;1")=35,"5",IF(COUNTIF(BW156:CV156,"&lt;1")=26,"4",IF(COUNTIF(BW156:CJ156,"&lt;1")=14,"3",IF(COUNTIF(BW156:BZ156,"&lt;1")=4,"2","1")))))</f>
        <v>1</v>
      </c>
      <c r="DG156" s="129">
        <f>IF(DF156="N/A","N/A",IF(DF156="1",SUM(BW156:BZ156)+1,IF(DF156="2",SUM(CA156:CJ156)+2,IF(DF156="3",SUM(CK156:CV156)+3,IF(DF156="4",SUM(CW156:DE156)+4,5)))))</f>
        <v>1</v>
      </c>
      <c r="DH156" s="41" t="str">
        <f>IF(OR(EY156=$EY$1,EY156=$EY$8,EZ156&gt;0,FF156=$FF$1,FF156=$FF$2,FF156=$FF$7,FF156=$FF$8,FG156=$FG$1,FG156=$FG$2,FG156=$FG$7,FG156=$FG$8),ES2.1,"")</f>
        <v/>
      </c>
      <c r="DI156" s="6" t="str">
        <f>IF(OR(FB156=$FB$1,FB156=$FB$2,FB156=$FB$7,FB156=$FB$8,EZ156&gt;0),ES2.2,"")</f>
        <v/>
      </c>
      <c r="DJ156" s="6" t="str">
        <f>IF(OR(EY156=$EY$1,EY156=$EY$8,EZ156&gt;0,FF156=$FF$1,FF156=$FF$2,FF156=$FF$7,FF156=$FF$8,FG156=$FG$1,FG156=$FG$2,FG156=$FG$7,FG156=$FG$8),ES2.3,"")</f>
        <v/>
      </c>
      <c r="DK156" s="6" t="str">
        <f>IF(OR(EY156=$EY$1,EY156=$EY$8,EZ156&gt;0,FF156=$FF$1,FF156=$FF$2,FF156=$FF$7,FF156=$FF$8,FG156=$FG$1,FG156=$FG$2,FG156=$FG$7,FG156=$FG$8),ES2.4,"")</f>
        <v/>
      </c>
      <c r="DL156" s="40" t="str">
        <f>IF(OR(FB156=$FB$1,FB156=$FB$7,EZ156&gt;0),ES3.1,"")</f>
        <v/>
      </c>
      <c r="DM156" s="6" t="str">
        <f>IF(OR(FB156=$FB$1,FB156=$FB$2,FB156=$FB$7,FB156=$FB$8,EZ156&gt;0),ES3.2,"")</f>
        <v/>
      </c>
      <c r="DN156" s="6" t="str">
        <f>IF(OR(EZ156&gt;0,FF156=$FF$1,FF156=$FF$2,FF156=$FF$7,FF156=$FF$8,GA156=$GA$1,GA156=$GA$2,GA156=$GA$5,GA156=$GA$6),ES3.3,"")</f>
        <v/>
      </c>
      <c r="DO156" s="6" t="str">
        <f>IF(OR(EZ156&gt;0,FG156=$FG$1,FG156=$FG$2,FG156=$FG$7,FG156=$FG$8,GB156=$GB$1,GB156=$GB$2,GB156=$GB$5,GB156=$GB$6),ES3.4,"")</f>
        <v/>
      </c>
      <c r="DP156" s="6" t="str">
        <f>IF(OR(EY156=$EY$1,EY156=$EY$8,EZ156&gt;0),ES3.5,"")</f>
        <v/>
      </c>
      <c r="DQ156" s="6" t="str">
        <f>IF(OR(EZ156&gt;0,FC156=$FC$1,FC156=$FC$5),ES3.6,"")</f>
        <v/>
      </c>
      <c r="DR156" s="6" t="str">
        <f>IF(OR(GD156=$GD$1,GD156=$GD$4,EZ156&gt;0),ES3.7,"")</f>
        <v/>
      </c>
      <c r="DS156" s="6" t="str">
        <f>IF(OR(EZ156&gt;0,FF156=$FF$2,FF156=$FF$8,FE156=$FE$2,FE156=$FE$8,FI156=$FI$2,FI156=$FI$8,FG156=$FG$2,FG156=$FG$8),ES3.8,"")</f>
        <v/>
      </c>
      <c r="DT156" s="6" t="str">
        <f>IF(OR(EZ156&gt;0),ES3.9,"")</f>
        <v/>
      </c>
      <c r="DU156" s="40" t="str">
        <f>IF(OR(FB156=$FB$1,FB156=$FB$7,EZ156&gt;0),ES4.1,"")</f>
        <v/>
      </c>
      <c r="DV156" s="6" t="str">
        <f>IF(OR(EZ156&gt;0,GA156=$GA$2,GA156=$GA$6),ES4.2,"")</f>
        <v/>
      </c>
      <c r="DW156" s="6" t="str">
        <f>IF(OR(EZ156&gt;0,GB156=$GB$2,GB156=$GB$6),ES4.3,"")</f>
        <v/>
      </c>
      <c r="DX156" s="6" t="str">
        <f>IF(OR(GE156=$GE$1,GE156=$GE$2,GE156=$GE$7,GE156=$GE$8),ES4.4,"")</f>
        <v/>
      </c>
      <c r="DY156" s="6" t="str">
        <f>IF(OR(EZ156&gt;0,FF156=$FF$2,FF156=$FF$8,FE156=$FE$2,FE156=$FE$8,FI156=$FI$2,FI156=$FI$8,FG156=$FG$2,FG156=$FG$8),ES4.5,"")</f>
        <v/>
      </c>
      <c r="DZ156" s="6" t="str">
        <f>IF(OR(EZ156&gt;0,FG156=$FG$1,FG156=$FG$2,FG156=$FG$7,FG156=$FG$8),ES4.6,"")</f>
        <v/>
      </c>
      <c r="EA156" s="6" t="str">
        <f>IF(OR(FE156=$FE$1,FE156=$FE$2,FE156=$FE$7,FE156=$FE$8),ES4.7,"")</f>
        <v/>
      </c>
      <c r="EB156" s="6" t="str">
        <f>IF(OR(FM156=$FM$1,FM156=$FM$4,EZ156&gt;0),ES4.8,"")</f>
        <v/>
      </c>
      <c r="EC156" s="6" t="str">
        <f>IF(OR(GF156=$GF$2,GF156=$GF$8),ES4.9,"")</f>
        <v/>
      </c>
      <c r="ED156" s="6" t="str">
        <f>IF(OR(EO156=$EO$1,EO156=$EO$3),ES4.10,"")</f>
        <v/>
      </c>
      <c r="EE156" s="40" t="str">
        <f>IF(OR(AND(FZ156&gt;0,EY156=$EY$1), AND(FZ156&gt;0,EY156=$EY$8)),ES5.1,"")</f>
        <v/>
      </c>
      <c r="EF156" s="6" t="str">
        <f>IF(OR(GE156=$GE$1,GE156=$GE$3,GE156=$GE$7,GE156=$GE$9),ES5.2,"")</f>
        <v/>
      </c>
      <c r="EG156" s="6" t="str">
        <f>IF(OR(EZ156&gt;0,FF156=$FF$2,FF156=$FF$8,FE156=$FE$2,FE156=$FE$8,FI156=$FI$2,FI156=$FI$8,FG156=$FG$2,FG156=$FG$8),ES5.3,"")</f>
        <v/>
      </c>
      <c r="EH156" s="6" t="str">
        <f>IF(OR(FG156=$FG$2,FG156=$FG$8),ES5.4,"")</f>
        <v/>
      </c>
      <c r="EI156" s="6" t="str">
        <f>IF(OR(FI156=$FI$1,FI156=$FI$2,FI156=$FI$7,FI156=$FI$8,FY156&gt;0),ES5.5,"")</f>
        <v/>
      </c>
      <c r="EJ156" s="6" t="str">
        <f>IF(OR(GC156=$GC$1,GC156=$GC$3),ES5.6,"")</f>
        <v/>
      </c>
      <c r="EK156" s="38">
        <f>IF(OR(GF156="",GF156=$GF$3,GF156=$GF$4,GF156=$GF$5,GF156=$GF$6),ES5.7,"")</f>
        <v>0.1</v>
      </c>
      <c r="EL156" s="104" t="str">
        <f>IF(E156&lt;2010,"N/A",IF(COUNTIF(DH156:EK156,"&lt;1")=30,"5",IF(COUNTIF(DH156:ED156,"&lt;1")=23,"4",IF(COUNTIF(DH156:DT156,"&lt;1")=13,"3",IF(COUNTIF(DH156:DK156,"&lt;1")=4,"2","1")))))</f>
        <v>1</v>
      </c>
      <c r="EM156" s="129">
        <f>IF(EL156="N/A","N/A",IF(EL156="1",SUM(DH156:DK156)+1,IF(EL156="2",SUM(DL156:DT156)+2,IF(EL156="3",SUM(DU156:ED156)+3,IF(EL156="4",SUM(EE156:EK156)+4,5)))))</f>
        <v>1</v>
      </c>
      <c r="EN156" s="1"/>
      <c r="EO156" s="43" t="s">
        <v>30</v>
      </c>
      <c r="EP156" s="1"/>
      <c r="EQ156" s="1"/>
      <c r="ER156" s="43"/>
      <c r="ES156" s="1"/>
      <c r="ET156" s="1"/>
      <c r="EV156" s="44"/>
      <c r="FC156" s="44"/>
      <c r="FE156" s="1"/>
      <c r="FH156" s="42" t="s">
        <v>1</v>
      </c>
      <c r="FI156" s="44"/>
      <c r="FK156" s="1"/>
      <c r="FL156" s="1"/>
      <c r="FM156" s="1"/>
      <c r="FN156" s="1"/>
      <c r="FO156" s="1"/>
      <c r="FT156" s="1"/>
      <c r="FU156" s="1"/>
      <c r="FX156" s="44"/>
      <c r="FY156" s="1"/>
      <c r="FZ156" s="44"/>
      <c r="GA156" s="43"/>
      <c r="GB156" s="1"/>
      <c r="GC156" s="44"/>
      <c r="GF156" s="45"/>
      <c r="GG156" s="74"/>
      <c r="GH156" s="42">
        <f>COUNTIF(EO156:GF156,"*")</f>
        <v>2</v>
      </c>
    </row>
    <row r="157" spans="1:190" s="42" customFormat="1" x14ac:dyDescent="0.25">
      <c r="A157" s="42" t="e">
        <f>VLOOKUP(C157,Sheet1!$A$1:$B$65,2,)</f>
        <v>#N/A</v>
      </c>
      <c r="B157" s="46" t="s">
        <v>444</v>
      </c>
      <c r="C157" s="47" t="s">
        <v>445</v>
      </c>
      <c r="D157" s="47"/>
      <c r="E157" s="61">
        <v>2013</v>
      </c>
      <c r="F157" s="5">
        <f>IF(OR(ER157=$ER$1,ER157=$ER$2,ER157=$ER$3,ER157=$ER$6,ER157=$ER$7,ES157&gt;0,EW157&gt;0,EY157&gt;0,EU157&gt;0,EZ157&gt;0,FD157&gt;0,FF157&gt;0,FG157&gt;0,FI157&gt;0,FE157&gt;0),SM_2.1,"")</f>
        <v>0.2</v>
      </c>
      <c r="G157" s="5">
        <f>IF(OR(EO157=$EO$4,EQ157&gt;0,ER157=$ER$1, ER157=$ER$2,ER157=$ER$3,ER157=$ER$4,ES157&gt;0,EV157&gt;0,EZ157&gt;0,FD157&gt;0,FF157&gt;0,FG157&gt;0,FI157&gt;0,FE157&gt;0),SM_2.2,"")</f>
        <v>0.35</v>
      </c>
      <c r="H157" s="6">
        <f>IF(OR(EO157&gt;0,EP157&gt;0,EQ157&gt;0,ER157=$ER$1,ER157=$ER$2,ER157=$ER$3,ER157=$ER$4,ER157=$ER$6,ER157=$ER$7,ES157&gt;0,ET157&gt;0,EV157&gt;0,EZ157&gt;0,FD157&gt;0,FF157&gt;0,FG157&gt;0,FI157&gt;0,FE157&gt;0),SM_2.3,"")</f>
        <v>0.3</v>
      </c>
      <c r="I157" s="38">
        <f>IF(OR(ER157=$ER$1,ER157=$ER$2,ER157=$ER$3,ER157=$ER$6,ER157=$ER$7,ES157&gt;0,EW157=$EW$2,EW157=$EW$3,EW157=$EW$4,EY157&gt;0,EU157&gt;0,EZ157&gt;0,FD157&gt;0,FF157&gt;0,FG157&gt;0,FI157&gt;0,FE157&gt;0),SM_2.4,"")</f>
        <v>0.15</v>
      </c>
      <c r="J157" s="6">
        <f>IF(OR(ER157=$ER$3,EW157=$EW$2,EW157=$EW$3,EW157=$EW$4,EY157&gt;0,EU157&gt;0,EZ157&gt;0,FD157&gt;0,FF157&gt;0,FG157&gt;0,FI157&gt;0,FE157&gt;0),SM_3.1,"")</f>
        <v>0.3</v>
      </c>
      <c r="K157" s="6" t="str">
        <f>IF(OR(EZ157&gt;0,FD157&gt;0,FF157&gt;0,FG157&gt;0,FI157&gt;0,FE157&gt;0),SM_3.2,"")</f>
        <v/>
      </c>
      <c r="L157" s="38">
        <f>IF(OR(ER157=$ER$1,ER157=$ER$3,ER157=$ER$6,ER157=$ER$7,EV157&gt;0,EW157=$EW$2,EW157=$EW$3,EW157=$EW$4,EY157&gt;0,EU157&gt;0,EZ157&gt;0,FD157&gt;0,FF157&gt;0,FG157&gt;0,FI157&gt;0,FE157&gt;0),SM_3.3,"")</f>
        <v>0.4</v>
      </c>
      <c r="M157" s="6" t="str">
        <f>IF(OR(ES157&gt;0,EU157&gt;1),SM_4.1,"")</f>
        <v/>
      </c>
      <c r="N157" s="6" t="str">
        <f>IF(OR(EZ157&gt;0,FD157=$FD$2,FF157=$FF$2,FF157=$FF$4,FF157=$FF$6,FF157=$FF$8,FG157&gt;0,FI157&gt;0,FE157&gt;0),SM_4.2,"")</f>
        <v/>
      </c>
      <c r="O157" s="6" t="str">
        <f>IF(OR(EZ157&gt;0,FD157=$FD$2,FE157=$FE$2,FE157=$FE$4,FE157=$FE$6,FE157=$FE$8,FF157=$FF$2,FF157=$FF$4,FF157=$FF$6,FF157=$FF$8,FG157=$FG$2,FG157=$FG$4,FG157=$FG$6,FG157=$FG$8,FI157=$FI$2,FI157=$FI$4,FI157=$FI$6,FI157=$FI$8),SM_4.3,"")</f>
        <v/>
      </c>
      <c r="P157" s="6" t="str">
        <f>IF(OR(FD157&gt;0,FI157&gt;0),SM_4.4,"")</f>
        <v/>
      </c>
      <c r="Q157" s="38" t="str">
        <f>IF(OR(FQ157=$FQ$2,FQ157=$FQ$1),SM_4.5,"")</f>
        <v/>
      </c>
      <c r="R157" s="6" t="str">
        <f>IF(OR(ET157&gt;0),SM_5.1,"")</f>
        <v/>
      </c>
      <c r="S157" s="6" t="str">
        <f>IF(OR(FB157&gt;0),SM_5.2,"")</f>
        <v/>
      </c>
      <c r="T157" s="6" t="str">
        <f>IF(OR(FR157=$FR$1,FR157=$FR$2),SM_5.3,"")</f>
        <v/>
      </c>
      <c r="U157" s="38" t="str">
        <f>IF(OR(FY157&gt;0),SM_5.4,"")</f>
        <v/>
      </c>
      <c r="V157" s="94" t="str">
        <f>IF(COUNTIF(F157:U157,"&lt;1")=16,"5",IF(COUNTIF(F157:Q157,"&lt;1")=12,"4",IF(COUNTIF(F157:L157,"&lt;1")=7,"3",IF(COUNTIF(F157:I157,"&lt;1")=4,"2","1"))))</f>
        <v>2</v>
      </c>
      <c r="W157" s="129">
        <f>IF(V157="1",SUM(F157:I157)+1,IF(V157="2",SUM(J157:L157)+2,IF(V157="3",SUM(M157:Q157)+3,IF(V157="4",SUM(R157:U157)+4,5))))</f>
        <v>2.7</v>
      </c>
      <c r="X157" s="5">
        <f>IF(OR(EO157&gt;0,EP157&gt;0,EQ157&gt;0,ER157=$ER$1,ER157=$ER$2,ER157=$ER$3,ER157=$ER$4,ER157=$ER$6,ER157=$ER$7,ER157=$ER$8,ES157&gt;0,ET157&gt;0,EV157&gt;0,EZ157&gt;0,FD157&gt;0,FF157&gt;0,FG157&gt;0,FI157&gt;0,FE157&gt;0),SS_2.1,"")</f>
        <v>0.2</v>
      </c>
      <c r="Y157" s="5">
        <f>IF(OR(EO157=$EO$1,ER157=$ER$1,ER157=$ER$6,ER157=$ER$7,ER157=$ER$8,FJ157&gt;0),SS_2.2,"")</f>
        <v>0.3</v>
      </c>
      <c r="Z157" s="38">
        <f>IF(OR(FJ157&gt;0,FO157&gt;0),SS_2.3,"")</f>
        <v>0.5</v>
      </c>
      <c r="AA157" s="5" t="str">
        <f>IF(OR(FN157&gt;0,FJ157=$FJ$2,FJ157=$FJ$3),SS_3.1,"")</f>
        <v/>
      </c>
      <c r="AB157" s="6" t="str">
        <f>IF(OR(FK157&gt;0),SS_3.2,"")</f>
        <v/>
      </c>
      <c r="AC157" s="38" t="str">
        <f>IF(OR(ES157&gt;0,ER157=$ER$1,ER157=$ER$4,ER157=$ER$8,FL157&gt;0),SS_3.3,"")</f>
        <v/>
      </c>
      <c r="AD157" s="6" t="str">
        <f>IF(AND(FK157&gt;0,FJ157=$FJ$2,FJ157=$FJ$3),SS_4.1,"")</f>
        <v/>
      </c>
      <c r="AE157" s="6" t="str">
        <f>IF(OR(FJ157=$FJ$2,FJ157=$FJ$3,EZ157&gt;0,FN157&gt;0),SS_4.2,"")</f>
        <v/>
      </c>
      <c r="AF157" s="6">
        <f>IF(OR(EU157&gt;0,EW157=$EW$2,EW157=$EW$3,EW157=$EW$4,EY157&gt;0,EZ157&gt;0),SS_4.3,"")</f>
        <v>0.2</v>
      </c>
      <c r="AG157" s="6" t="str">
        <f>IF(OR(FJ157=$FJ$3,FQ157&gt;0,EZ157&gt;0),SS_4.4,"")</f>
        <v/>
      </c>
      <c r="AH157" s="6" t="str">
        <f>IF(OR(FE157&gt;0,FF157&gt;0,FG157&gt;0,FD157&gt;0,EZ157&gt;0,FI157&gt;0),SS_4.5,"")</f>
        <v/>
      </c>
      <c r="AI157" s="38">
        <f>IF(OR(EV157&gt;0,FZ157&gt;0,FH157&gt;0,FD157&gt;0,FI157&gt;0),SS_4.6,"")</f>
        <v>0.2</v>
      </c>
      <c r="AJ157" s="5" t="str">
        <f>IF(OR(FK157=$FK$3,FZ157=$FZ$1),SS_5.1,"")</f>
        <v/>
      </c>
      <c r="AK157" s="6">
        <f>IF(OR(FZ157=$FZ$1,FZ157=$FZ$2,FZ157=$FZ$4,FZ157=$FZ$5,FZ157=$FZ$7),SS_5.2,"")</f>
        <v>0.35</v>
      </c>
      <c r="AL157" s="6" t="str">
        <f>IF(OR(FZ157=$FZ$4,FY157&gt;0,ER157=$ER$8),SS_5.3,"")</f>
        <v/>
      </c>
      <c r="AM157" s="6" t="str">
        <f>IF(FP157&gt;0,SS_5.4,"")</f>
        <v/>
      </c>
      <c r="AN157" s="94" t="str">
        <f>IF(COUNTIF(X157:AM157,"&lt;1")=16,"5",IF(COUNTIF(X157:AI157,"&lt;1")=12,"4",IF(COUNTIF(X157:AC157,"&lt;1")=6,"3",IF(COUNTIF(X157:Z157,"&lt;1")=3,"2","1"))))</f>
        <v>2</v>
      </c>
      <c r="AO157" s="129">
        <f>IF(AN157="1",SUM(X157:Z157)+1,IF(AN157="2",SUM(AA157:AC157)+2,IF(AN157="3",SUM(AD157:AI157)+3,IF(AN157="4",SUM(AJ157:AM157)+4,5))))</f>
        <v>2</v>
      </c>
      <c r="AP157" s="5">
        <f>IF(OR(ES157&gt;0,ER157=$ER$1,EO157&gt;0,EP157&gt;0,EQ157&gt;0,EU157&gt;0,EV157&gt;0,FV157&gt;0,FD157&gt;0),CM2.1,"")</f>
        <v>0.25</v>
      </c>
      <c r="AQ157" s="6" t="str">
        <f>IF(OR(ES157&gt;0,ER157=$ER$1,ER157=$ER$5,ER157=$ER$3,ER157=$ER$8,ER157=$ER$9,FS157=$FS$3,FS157=$FS$4),CM2.2,"")</f>
        <v/>
      </c>
      <c r="AR157" s="6" t="str">
        <f>IF(OR(ES157&gt;0,ER157&gt;0,FV157&gt;0),CM2.3,"")</f>
        <v/>
      </c>
      <c r="AS157" s="38" t="str">
        <f>IF(OR(ES157&gt;0,ER157=$ER$1,ER157=$ER$3,ER157=$ER$8,ER157=$ER$9,FT157&gt;0),CM2.4,"")</f>
        <v/>
      </c>
      <c r="AT157" s="6" t="str">
        <f>IF(OR(FS157&gt;0),CM3.1,"")</f>
        <v/>
      </c>
      <c r="AU157" s="6" t="str">
        <f>IF(ER157=$ER$9,CM3.2,"")</f>
        <v/>
      </c>
      <c r="AV157" s="6" t="str">
        <f>IF(OR(FS157=$FS$3,FS157=$FS$4),CM3.3,"")</f>
        <v/>
      </c>
      <c r="AW157" s="6" t="str">
        <f>IF(OR(FQ157=$FQ$1,FQ157=$FQ$4,FR157=$FR$1,FR157=$FR$4),CM3.4,"")</f>
        <v/>
      </c>
      <c r="AX157" s="38">
        <f>IF(OR(FZ157=$FZ$1,FZ157=$FZ$2,FT157=$FT$3,FT157=$FT$2),CM3.5,"")</f>
        <v>0.2</v>
      </c>
      <c r="AY157" s="6" t="str">
        <f>IF(OR(FS157&gt;0),CM4.1,"")</f>
        <v/>
      </c>
      <c r="AZ157" s="6" t="str">
        <f>IF(OR(FV157=$FV$2),CM4.2,"")</f>
        <v/>
      </c>
      <c r="BA157" s="38">
        <f>IF(OR(FZ157&gt;0,FT157=$FT$3),CM4.3,"")</f>
        <v>0.2</v>
      </c>
      <c r="BB157" s="6" t="str">
        <f>IF(OR(FT157=$FT$3,FV157=$FV$3),CM5.1,"")</f>
        <v/>
      </c>
      <c r="BC157" s="6" t="str">
        <f>IF(OR(AND(FX157&gt;0,FQ157=$FQ$4), AND(FX157&gt;0,FQ157=$FQ$1)),CM5.2,"")</f>
        <v/>
      </c>
      <c r="BD157" s="6">
        <f>IF(OR(FZ157&gt;0),CM5.3,"")</f>
        <v>0.25</v>
      </c>
      <c r="BE157" s="38" t="str">
        <f>IF(FU157=$FU$2,CM5.4,"")</f>
        <v/>
      </c>
      <c r="BF157" s="94" t="str">
        <f>IF(COUNTIF(AP157:BE157,"&lt;1")=16,"5",IF(COUNTIF(AP157:BA157,"&lt;1")=12,"4",IF(COUNTIF(AP157:AX157,"&lt;1")=9,"3",IF(COUNTIF(AP157:AS157,"&lt;1")=4,"2","1"))))</f>
        <v>1</v>
      </c>
      <c r="BG157" s="129">
        <f>IF(BF157="1",SUM(AP157:AS157)+1,IF(BF157="2",SUM(AT157:AX157)+2,IF(BF157="3",SUM(AY157:BA157)+3,IF(BF157="4",SUM(BB157:BE157)+4,5))))</f>
        <v>1.25</v>
      </c>
      <c r="BH157" s="5">
        <f>IF(OR(ER157=$ER$1,ER157=$ER$6,ER157=$ER$7,ER157=$ER$9,ES157&gt;0,EX157&gt;0,FD157&gt;0,FZ157&gt;0,EW157&gt;0,EY157&gt;0,EZ157&gt;0,EV157&gt;0,EU157&gt;0,FE157&gt;0,FF157&gt;0,FG157&gt;0,FI157&gt;0),SRM2.1,"")</f>
        <v>0.4</v>
      </c>
      <c r="BI157" s="5">
        <f>IF(OR(FD157&gt;0,FZ157&gt;0,ER157=$ER$7,EW157&gt;0,EX157&gt;0,EY157&gt;0,EZ157&gt;0,FE157&gt;0,FF157&gt;0,FG157&gt;0,FI157&gt;0),SRM2.2,"")</f>
        <v>0.4</v>
      </c>
      <c r="BJ157" s="6">
        <f>IF(OR(FX157&gt;0,FZ157&gt;0),SRM2.3,"")</f>
        <v>0</v>
      </c>
      <c r="BK157" s="6">
        <f>IF(OR(FF157&gt;0,FD157&gt;0,FE157&gt;0,FZ157&gt;0,FG157&gt;0,FI157&gt;0),SRM2.4,"")</f>
        <v>0.2</v>
      </c>
      <c r="BL157" s="39">
        <f>IF(OR(FD157&gt;0,FZ157&gt;0,ER157=$ER$7,FE157&gt;0,FF157&gt;0,FG157&gt;0,FI157&gt;0,FP157&gt;0),SRM3.1,"")</f>
        <v>0.4</v>
      </c>
      <c r="BM157" s="6">
        <f>IF(OR(FD157&gt;0,FZ157&gt;0,ER157=$ER$7,EW157=$EW$2,EW157=$EW$3,EW157=$EW$4,EX157&gt;0,EY157&gt;0,EZ157&gt;0,FE157&gt;0,FF157&gt;0,FG157&gt;0,FI157&gt;0),SRM3.2,"")</f>
        <v>0.5</v>
      </c>
      <c r="BN157" s="6">
        <f>IF(OR(FP157&gt;0,FZ157&gt;0),SRM3.3,"")</f>
        <v>0.1</v>
      </c>
      <c r="BO157" s="40">
        <f>IF(OR(FZ157&gt;1),SRM4.1,"")</f>
        <v>0.4</v>
      </c>
      <c r="BP157" s="6">
        <f>IF(OR(ER157=$ER$8,ER157=$ER$9,EV157&gt;0,FQ157&gt;0,FR157&gt;0),SRM4.2,"")</f>
        <v>0.4</v>
      </c>
      <c r="BQ157" s="6" t="str">
        <f>IF(OR(FW157&gt;0),SRM4.3,"")</f>
        <v/>
      </c>
      <c r="BR157" s="40" t="str">
        <f>IF(OR(GD157&gt;0,GE157&gt;0),SRM5.1,"")</f>
        <v/>
      </c>
      <c r="BS157" s="6">
        <f>IF(OR(ER157=$ER$8,ER157=$ER$9,FZ157&gt;0),SRM5.2,"")</f>
        <v>0.4</v>
      </c>
      <c r="BT157" s="6">
        <f>IF(OR(ER157=$ER$8,ER157=$ER$9,FY157&gt;0,FZ157&gt;0),SRM5.3,"")</f>
        <v>0.2</v>
      </c>
      <c r="BU157" s="94" t="str">
        <f>IF(COUNTIF(BH157:BT157,"&lt;1")=13,"5",IF(COUNTIF(BH157:BQ157,"&lt;1")=10,"4",IF(COUNTIF(BH157:BN157,"&lt;1")=7,"3",IF(COUNTIF(BH157:BK157,"&lt;1")=4,"2","1"))))</f>
        <v>3</v>
      </c>
      <c r="BV157" s="129">
        <f>IF(BU157="1",SUM(BH157:BK157)+1,IF(BU157="2",SUM(BL157:BN157)+2,IF(BU157="3",SUM(BO157:BQ157)+3,IF(BU157="4",SUM(BR157:BT157)+4,5))))</f>
        <v>3.8</v>
      </c>
      <c r="BW157" s="41">
        <f>IF(OR(EY157=$EY$1,EY157=$EY$4,EY157=$EY$5,EY157=$EY$6,EY157=$EY$7,EZ157&gt;0,FF157=$FF$1,FF157=$FF$2,FF157=$FF$5,FF157=$FF$6,FG157=$FG$1,FG157=$FG$2,FG157=$FG$5,FG157=$FG$6),LHR2.1,"")</f>
        <v>0.4</v>
      </c>
      <c r="BX157" s="6" t="str">
        <f>IF(OR(FB157=$FB$1,FB157=$FB$2,FB157=$FB$5,FB157=$FB$6,EZ157&gt;0),LHR2.2,"")</f>
        <v/>
      </c>
      <c r="BY157" s="6">
        <f>IF(OR(EY157=$EY$1,EY157=$EY$4,EY157=$EY$5,EY157=$EY$6,EY157=$EY$7,EZ157&gt;0,FF157=$FF$1,FF157=$FF$2,FF157=$FF$5,FF157=$FF$6,FG157=$FG$1,FG157=$FG$2,FG157=$FG$5,FG157=$FG$6),LHR2.3,"")</f>
        <v>0.25</v>
      </c>
      <c r="BZ157" s="6">
        <f>IF(OR(EY157=$EY$1,EY157=$EY$4,EY157=$EY$5,EY157=$EY$6,EY157=$EY$7,EZ157&gt;0,FF157=$FF$1,FF157=$FF$2,FF157=$FF$5,FF157=$FF$6,FG157=$FG$1,FG157=$FG$2,FG157=$FG$5,FG157=$FG$6),LHR2.4,"")</f>
        <v>0.25</v>
      </c>
      <c r="CA157" s="40">
        <f>IF(OR(EY157=$EY$1,EY157=$EY$5,EY157=$EY$6,EY157=$EY$7,EZ157&gt;0,FF157=$FF$1,FF157=$FF$2,FF157=$FF$5,FF157=$FF$6,FG157=$FG$1,FG157=$FG$2,FG157=$FG$5,FG157=$FG$6),LHR3.1,"")</f>
        <v>0.25</v>
      </c>
      <c r="CB157" s="6" t="str">
        <f>IF(OR(FB157=$FB$1,FB157=$FB$5,EZ157&gt;0),LHR3.2,"")</f>
        <v/>
      </c>
      <c r="CC157" s="6" t="str">
        <f>IF(OR(FB157=$FB$1,FB157=$FB$2,FB157=$FB$5,FB157=$FB$6,EZ157&gt;0),LHR3.3,"")</f>
        <v/>
      </c>
      <c r="CD157" s="6" t="str">
        <f>IF(OR(EZ157&gt;0,GA157=$GA$1,FF157=$FF$5,FF157=$FF$6,FF157=$FF$1,FF157=$FF$2,GA157=$GA$2,GA157=$GA$3,GA157=$GA$4),LHR3.4,"")</f>
        <v/>
      </c>
      <c r="CE157" s="6" t="str">
        <f>IF(OR(EZ157&gt;0,GB157=$GB$1,FG157=$FG$5,FG157=$FG$6,FG157=$FG$1,FG157=$FG$2,GB157=$GB$2,GB157=$GB$3,GB157=$GB$4),LHR3.5,"")</f>
        <v/>
      </c>
      <c r="CF157" s="6">
        <f>IF(OR(EY157=$EY$1,EY157=$EY$4,EY157=$EY$5,EY157=$EY$6,EY157=$EY$7,EZ157&gt;0),LHR3.6,"")</f>
        <v>0.05</v>
      </c>
      <c r="CG157" s="6" t="str">
        <f>IF(OR(EZ157&gt;0,FC157=$FC$1,FC157=$FC$2,FC157=$FC$3,FC157=$FC$4),LHR3.7,"")</f>
        <v/>
      </c>
      <c r="CH157" s="6" t="str">
        <f>IF(OR(GD157=$GD$1,GD157=$GD$3,EZ157&gt;0),LHR3.8,"")</f>
        <v/>
      </c>
      <c r="CI157" s="6" t="str">
        <f>IF(OR(EZ157&gt;0,FF157=$FF$2,FF157=$FF$6,FE157=$FE$2,FE157=$FE$6,FI157=$FI$2,FI157=$FI$6,FG157=$FG$2,FG157=$FG$6),LHR3.9,"")</f>
        <v/>
      </c>
      <c r="CJ157" s="6" t="str">
        <f>IF(OR(EZ157&gt;0,FA157&gt;0),LHR3.10,"")</f>
        <v/>
      </c>
      <c r="CK157" s="40">
        <f>IF(OR(EY157=$EY$1,EY157=$EY$6,EY157=$EY$7,EZ157&gt;0,FF157=$FF$1,FF157=$FF$2,FF157=$FF$5,FF157=$FF$6,FG157=$FG$1,FG157=$FG$2,FG157=$FG$5,FG157=$FG$6),LHR4.1,"")</f>
        <v>0.15</v>
      </c>
      <c r="CL157" s="6" t="str">
        <f>IF(OR(FB157=$FB$1,FB157=$FB$5,EZ157&gt;0),LHR4.2,"")</f>
        <v/>
      </c>
      <c r="CM157" s="6" t="str">
        <f>IF(OR(EZ157&gt;0,GA157=$GA$2,GA157=$GA$4),LHR4.3,"")</f>
        <v/>
      </c>
      <c r="CN157" s="6" t="str">
        <f>IF(OR(EZ157&gt;0,GB157=$GB$2,GB157=$GB$4),LHR4.4,"")</f>
        <v/>
      </c>
      <c r="CO157" s="6" t="str">
        <f>IF(OR(EZ157&gt;0,FC157=$FC$1,FC157=$FC$3,FC157=$FC$4),LHR4.5,"")</f>
        <v/>
      </c>
      <c r="CP157" s="6" t="str">
        <f>IF(OR(GE157=$GE$1,GE157=$GE$2,GE157=$GE$4,GE157=$GE$5),LHR4.6,"")</f>
        <v/>
      </c>
      <c r="CQ157" s="6" t="str">
        <f>IF(OR(EZ157&gt;0,FF157=$FF$2,FF157=$FF$6,FE157=$FE$2,FE157=$FE$6,FI157=$FI$2,FI157=$FI$6,FG157=$FG$2,FG157=$FG$6),LHR4.7,"")</f>
        <v/>
      </c>
      <c r="CR157" s="6" t="str">
        <f>IF(OR(EZ157&gt;0,FG157=$FG$1,FG157=$FG$2,FG157=$FG$5,FG157=$FG$6),LHR4.8,"")</f>
        <v/>
      </c>
      <c r="CS157" s="6" t="str">
        <f>IF(OR(FE157=$FE$1,FE157=$FE$2,FE157=$FE$5,FE157=$FE$6),LHR4.9,"")</f>
        <v/>
      </c>
      <c r="CT157" s="6" t="str">
        <f>IF(OR(FM157=$FM$1,FM157=$FM$3,EZ157&gt;0),LHR4.10,"")</f>
        <v/>
      </c>
      <c r="CU157" s="6" t="str">
        <f>IF(OR(GF157=$GF$2,GF157=$GF$6),LHR4.11,"")</f>
        <v/>
      </c>
      <c r="CV157" s="6">
        <f>IF(OR(EO157=$EO$1,EO157=$EO$3),LHR4.12,"")</f>
        <v>0.05</v>
      </c>
      <c r="CW157" s="40">
        <f>IF(OR(EY157=$EY$1,EY157=$EY$7,EZ157&gt;0,FF157=$FF$1,FF157=$FF$2,FF157=$FF$5,FF157=$FF$6,FG157=$FG$1,FG157=$FG$2,FG157=$FG$5,FG157=$FG$6),LHR5.1,"")</f>
        <v>0.25</v>
      </c>
      <c r="CX157" s="6">
        <f>IF(AND(FZ157&gt;0,OR(EY157=$EY$1,EY157=$EY$4,EY157=$EY$5,EY157=$EY$6,EY157=$EY$7)),LHR5.2,"")</f>
        <v>0.25</v>
      </c>
      <c r="CY157" s="6" t="str">
        <f>IF(OR(EZ157&gt;0,FC157=$FC$1,FC157=$FC$4),LHR5.3,"")</f>
        <v/>
      </c>
      <c r="CZ157" s="6" t="str">
        <f>IF(OR(GE157=$GE$1,GE157=$GE$3,GE157=$GE$4,GE157=$GE$6),LHR5.4,"")</f>
        <v/>
      </c>
      <c r="DA157" s="6" t="str">
        <f>IF(OR(EZ157&gt;0,FF157=$FF$2,FF157=$FF$6,FE157=$FE$2,FE157=$FE$6,FI157=$FI$2,FI157=$FI$6,FG157=$FG$2,FG157=$FG$6),LHR5.5,"")</f>
        <v/>
      </c>
      <c r="DB157" s="6" t="str">
        <f>IF(OR(FG157=$FG$2,FG157=$FG$6),LHR5.6,"")</f>
        <v/>
      </c>
      <c r="DC157" s="6" t="str">
        <f>IF(OR(FI157=$FI$1,FI157=$FI$2,FI157=$FI$5,FI157=$FI$6,FY157&gt;0),LHR5.7,"")</f>
        <v/>
      </c>
      <c r="DD157" s="6" t="str">
        <f>IF(OR(GC157=$GC$1,GC157=$GC$2),LHR5.8,"")</f>
        <v/>
      </c>
      <c r="DE157" s="38">
        <f>IF(OR(GF157="",GF157=$GF$3,GF157=$GF$4,GF157=$GF$7,GF157=$GF$8),LHR5.9,"")</f>
        <v>0.05</v>
      </c>
      <c r="DF157" s="7" t="str">
        <f>IF(E157&lt;2009,"N/A",IF(COUNTIF(BW157:DE157,"&lt;1")=35,"5",IF(COUNTIF(BW157:CV157,"&lt;1")=26,"4",IF(COUNTIF(BW157:CJ157,"&lt;1")=14,"3",IF(COUNTIF(BW157:BZ157,"&lt;1")=4,"2","1")))))</f>
        <v>1</v>
      </c>
      <c r="DG157" s="129">
        <f>IF(DF157="N/A","N/A",IF(DF157="1",SUM(BW157:BZ157)+1,IF(DF157="2",SUM(CA157:CJ157)+2,IF(DF157="3",SUM(CK157:CV157)+3,IF(DF157="4",SUM(CW157:DE157)+4,5)))))</f>
        <v>1.9</v>
      </c>
      <c r="DH157" s="41">
        <f>IF(OR(EY157=$EY$1,EY157=$EY$8,EZ157&gt;0,FF157=$FF$1,FF157=$FF$2,FF157=$FF$7,FF157=$FF$8,FG157=$FG$1,FG157=$FG$2,FG157=$FG$7,FG157=$FG$8),ES2.1,"")</f>
        <v>0.4</v>
      </c>
      <c r="DI157" s="6" t="str">
        <f>IF(OR(FB157=$FB$1,FB157=$FB$2,FB157=$FB$7,FB157=$FB$8,EZ157&gt;0),ES2.2,"")</f>
        <v/>
      </c>
      <c r="DJ157" s="6">
        <f>IF(OR(EY157=$EY$1,EY157=$EY$8,EZ157&gt;0,FF157=$FF$1,FF157=$FF$2,FF157=$FF$7,FF157=$FF$8,FG157=$FG$1,FG157=$FG$2,FG157=$FG$7,FG157=$FG$8),ES2.3,"")</f>
        <v>0.25</v>
      </c>
      <c r="DK157" s="6">
        <f>IF(OR(EY157=$EY$1,EY157=$EY$8,EZ157&gt;0,FF157=$FF$1,FF157=$FF$2,FF157=$FF$7,FF157=$FF$8,FG157=$FG$1,FG157=$FG$2,FG157=$FG$7,FG157=$FG$8),ES2.4,"")</f>
        <v>0.25</v>
      </c>
      <c r="DL157" s="40" t="str">
        <f>IF(OR(FB157=$FB$1,FB157=$FB$7,EZ157&gt;0),ES3.1,"")</f>
        <v/>
      </c>
      <c r="DM157" s="6" t="str">
        <f>IF(OR(FB157=$FB$1,FB157=$FB$2,FB157=$FB$7,FB157=$FB$8,EZ157&gt;0),ES3.2,"")</f>
        <v/>
      </c>
      <c r="DN157" s="6" t="str">
        <f>IF(OR(EZ157&gt;0,FF157=$FF$1,FF157=$FF$2,FF157=$FF$7,FF157=$FF$8,GA157=$GA$1,GA157=$GA$2,GA157=$GA$5,GA157=$GA$6),ES3.3,"")</f>
        <v/>
      </c>
      <c r="DO157" s="6" t="str">
        <f>IF(OR(EZ157&gt;0,FG157=$FG$1,FG157=$FG$2,FG157=$FG$7,FG157=$FG$8,GB157=$GB$1,GB157=$GB$2,GB157=$GB$5,GB157=$GB$6),ES3.4,"")</f>
        <v/>
      </c>
      <c r="DP157" s="6">
        <f>IF(OR(EY157=$EY$1,EY157=$EY$8,EZ157&gt;0),ES3.5,"")</f>
        <v>0.25</v>
      </c>
      <c r="DQ157" s="6" t="str">
        <f>IF(OR(EZ157&gt;0,FC157=$FC$1,FC157=$FC$5),ES3.6,"")</f>
        <v/>
      </c>
      <c r="DR157" s="6" t="str">
        <f>IF(OR(GD157=$GD$1,GD157=$GD$4,EZ157&gt;0),ES3.7,"")</f>
        <v/>
      </c>
      <c r="DS157" s="6" t="str">
        <f>IF(OR(EZ157&gt;0,FF157=$FF$2,FF157=$FF$8,FE157=$FE$2,FE157=$FE$8,FI157=$FI$2,FI157=$FI$8,FG157=$FG$2,FG157=$FG$8),ES3.8,"")</f>
        <v/>
      </c>
      <c r="DT157" s="6" t="str">
        <f>IF(OR(EZ157&gt;0),ES3.9,"")</f>
        <v/>
      </c>
      <c r="DU157" s="40" t="str">
        <f>IF(OR(FB157=$FB$1,FB157=$FB$7,EZ157&gt;0),ES4.1,"")</f>
        <v/>
      </c>
      <c r="DV157" s="6" t="str">
        <f>IF(OR(EZ157&gt;0,GA157=$GA$2,GA157=$GA$6),ES4.2,"")</f>
        <v/>
      </c>
      <c r="DW157" s="6" t="str">
        <f>IF(OR(EZ157&gt;0,GB157=$GB$2,GB157=$GB$6),ES4.3,"")</f>
        <v/>
      </c>
      <c r="DX157" s="6" t="str">
        <f>IF(OR(GE157=$GE$1,GE157=$GE$2,GE157=$GE$7,GE157=$GE$8),ES4.4,"")</f>
        <v/>
      </c>
      <c r="DY157" s="6" t="str">
        <f>IF(OR(EZ157&gt;0,FF157=$FF$2,FF157=$FF$8,FE157=$FE$2,FE157=$FE$8,FI157=$FI$2,FI157=$FI$8,FG157=$FG$2,FG157=$FG$8),ES4.5,"")</f>
        <v/>
      </c>
      <c r="DZ157" s="6" t="str">
        <f>IF(OR(EZ157&gt;0,FG157=$FG$1,FG157=$FG$2,FG157=$FG$7,FG157=$FG$8),ES4.6,"")</f>
        <v/>
      </c>
      <c r="EA157" s="6" t="str">
        <f>IF(OR(FE157=$FE$1,FE157=$FE$2,FE157=$FE$7,FE157=$FE$8),ES4.7,"")</f>
        <v/>
      </c>
      <c r="EB157" s="6" t="str">
        <f>IF(OR(FM157=$FM$1,FM157=$FM$4,EZ157&gt;0),ES4.8,"")</f>
        <v/>
      </c>
      <c r="EC157" s="6" t="str">
        <f>IF(OR(GF157=$GF$2,GF157=$GF$8),ES4.9,"")</f>
        <v/>
      </c>
      <c r="ED157" s="6">
        <f>IF(OR(EO157=$EO$1,EO157=$EO$3),ES4.10,"")</f>
        <v>0.05</v>
      </c>
      <c r="EE157" s="40">
        <f>IF(OR(AND(FZ157&gt;0,EY157=$EY$1), AND(FZ157&gt;0,EY157=$EY$8)),ES5.1,"")</f>
        <v>0.25</v>
      </c>
      <c r="EF157" s="6" t="str">
        <f>IF(OR(GE157=$GE$1,GE157=$GE$3,GE157=$GE$7,GE157=$GE$9),ES5.2,"")</f>
        <v/>
      </c>
      <c r="EG157" s="6" t="str">
        <f>IF(OR(EZ157&gt;0,FF157=$FF$2,FF157=$FF$8,FE157=$FE$2,FE157=$FE$8,FI157=$FI$2,FI157=$FI$8,FG157=$FG$2,FG157=$FG$8),ES5.3,"")</f>
        <v/>
      </c>
      <c r="EH157" s="6" t="str">
        <f>IF(OR(FG157=$FG$2,FG157=$FG$8),ES5.4,"")</f>
        <v/>
      </c>
      <c r="EI157" s="6" t="str">
        <f>IF(OR(FI157=$FI$1,FI157=$FI$2,FI157=$FI$7,FI157=$FI$8,FY157&gt;0),ES5.5,"")</f>
        <v/>
      </c>
      <c r="EJ157" s="6" t="str">
        <f>IF(OR(GC157=$GC$1,GC157=$GC$3),ES5.6,"")</f>
        <v/>
      </c>
      <c r="EK157" s="38">
        <f>IF(OR(GF157="",GF157=$GF$3,GF157=$GF$4,GF157=$GF$5,GF157=$GF$6),ES5.7,"")</f>
        <v>0.1</v>
      </c>
      <c r="EL157" s="104" t="str">
        <f>IF(E157&lt;2010,"N/A",IF(COUNTIF(DH157:EK157,"&lt;1")=30,"5",IF(COUNTIF(DH157:ED157,"&lt;1")=23,"4",IF(COUNTIF(DH157:DT157,"&lt;1")=13,"3",IF(COUNTIF(DH157:DK157,"&lt;1")=4,"2","1")))))</f>
        <v>1</v>
      </c>
      <c r="EM157" s="129">
        <f>IF(EL157="N/A","N/A",IF(EL157="1",SUM(DH157:DK157)+1,IF(EL157="2",SUM(DL157:DT157)+2,IF(EL157="3",SUM(DU157:ED157)+3,IF(EL157="4",SUM(EE157:EK157)+4,5)))))</f>
        <v>1.9</v>
      </c>
      <c r="EN157" s="1"/>
      <c r="EO157" s="43" t="s">
        <v>0</v>
      </c>
      <c r="EP157" s="1"/>
      <c r="EQ157" s="1"/>
      <c r="ER157" s="43"/>
      <c r="ES157" s="1"/>
      <c r="ET157" s="1"/>
      <c r="EV157" s="44" t="s">
        <v>1</v>
      </c>
      <c r="EW157" s="42" t="s">
        <v>4</v>
      </c>
      <c r="EY157" s="42" t="s">
        <v>5</v>
      </c>
      <c r="FC157" s="44"/>
      <c r="FE157" s="1"/>
      <c r="FI157" s="44"/>
      <c r="FJ157" s="42" t="s">
        <v>9</v>
      </c>
      <c r="FK157" s="1"/>
      <c r="FL157" s="1"/>
      <c r="FM157" s="1"/>
      <c r="FN157" s="1"/>
      <c r="FO157" s="1"/>
      <c r="FT157" s="1"/>
      <c r="FU157" s="1"/>
      <c r="FX157" s="44"/>
      <c r="FY157" s="1"/>
      <c r="FZ157" s="44" t="s">
        <v>20</v>
      </c>
      <c r="GA157" s="43"/>
      <c r="GB157" s="1"/>
      <c r="GC157" s="44"/>
      <c r="GF157" s="45"/>
      <c r="GG157" s="74"/>
      <c r="GH157" s="42">
        <f>COUNTIF(EO157:GF157,"*")</f>
        <v>6</v>
      </c>
    </row>
    <row r="158" spans="1:190" s="42" customFormat="1" x14ac:dyDescent="0.25">
      <c r="A158" s="42" t="e">
        <f>VLOOKUP(C158,Sheet1!$A$1:$B$65,2,)</f>
        <v>#N/A</v>
      </c>
      <c r="B158" s="46" t="s">
        <v>448</v>
      </c>
      <c r="C158" s="47" t="s">
        <v>449</v>
      </c>
      <c r="D158" s="47"/>
      <c r="E158" s="61">
        <v>2013</v>
      </c>
      <c r="F158" s="5">
        <f>IF(OR(ER158=$ER$1,ER158=$ER$2,ER158=$ER$3,ER158=$ER$6,ER158=$ER$7,ES158&gt;0,EW158&gt;0,EY158&gt;0,EU158&gt;0,EZ158&gt;0,FD158&gt;0,FF158&gt;0,FG158&gt;0,FI158&gt;0,FE158&gt;0),SM_2.1,"")</f>
        <v>0.2</v>
      </c>
      <c r="G158" s="5">
        <f>IF(OR(EO158=$EO$4,EQ158&gt;0,ER158=$ER$1, ER158=$ER$2,ER158=$ER$3,ER158=$ER$4,ES158&gt;0,EV158&gt;0,EZ158&gt;0,FD158&gt;0,FF158&gt;0,FG158&gt;0,FI158&gt;0,FE158&gt;0),SM_2.2,"")</f>
        <v>0.35</v>
      </c>
      <c r="H158" s="6">
        <f>IF(OR(EO158&gt;0,EP158&gt;0,EQ158&gt;0,ER158=$ER$1,ER158=$ER$2,ER158=$ER$3,ER158=$ER$4,ER158=$ER$6,ER158=$ER$7,ES158&gt;0,ET158&gt;0,EV158&gt;0,EZ158&gt;0,FD158&gt;0,FF158&gt;0,FG158&gt;0,FI158&gt;0,FE158&gt;0),SM_2.3,"")</f>
        <v>0.3</v>
      </c>
      <c r="I158" s="38">
        <f>IF(OR(ER158=$ER$1,ER158=$ER$2,ER158=$ER$3,ER158=$ER$6,ER158=$ER$7,ES158&gt;0,EW158=$EW$2,EW158=$EW$3,EW158=$EW$4,EY158&gt;0,EU158&gt;0,EZ158&gt;0,FD158&gt;0,FF158&gt;0,FG158&gt;0,FI158&gt;0,FE158&gt;0),SM_2.4,"")</f>
        <v>0.15</v>
      </c>
      <c r="J158" s="6">
        <f>IF(OR(ER158=$ER$3,EW158=$EW$2,EW158=$EW$3,EW158=$EW$4,EY158&gt;0,EU158&gt;0,EZ158&gt;0,FD158&gt;0,FF158&gt;0,FG158&gt;0,FI158&gt;0,FE158&gt;0),SM_3.1,"")</f>
        <v>0.3</v>
      </c>
      <c r="K158" s="6">
        <f>IF(OR(EZ158&gt;0,FD158&gt;0,FF158&gt;0,FG158&gt;0,FI158&gt;0,FE158&gt;0),SM_3.2,"")</f>
        <v>0.3</v>
      </c>
      <c r="L158" s="38">
        <f>IF(OR(ER158=$ER$1,ER158=$ER$3,ER158=$ER$6,ER158=$ER$7,EV158&gt;0,EW158=$EW$2,EW158=$EW$3,EW158=$EW$4,EY158&gt;0,EU158&gt;0,EZ158&gt;0,FD158&gt;0,FF158&gt;0,FG158&gt;0,FI158&gt;0,FE158&gt;0),SM_3.3,"")</f>
        <v>0.4</v>
      </c>
      <c r="M158" s="6" t="str">
        <f>IF(OR(ES158&gt;0,EU158&gt;1),SM_4.1,"")</f>
        <v/>
      </c>
      <c r="N158" s="6">
        <f>IF(OR(EZ158&gt;0,FD158=$FD$2,FF158=$FF$2,FF158=$FF$4,FF158=$FF$6,FF158=$FF$8,FG158&gt;0,FI158&gt;0,FE158&gt;0),SM_4.2,"")</f>
        <v>0.2</v>
      </c>
      <c r="O158" s="6">
        <f>IF(OR(EZ158&gt;0,FD158=$FD$2,FE158=$FE$2,FE158=$FE$4,FE158=$FE$6,FE158=$FE$8,FF158=$FF$2,FF158=$FF$4,FF158=$FF$6,FF158=$FF$8,FG158=$FG$2,FG158=$FG$4,FG158=$FG$6,FG158=$FG$8,FI158=$FI$2,FI158=$FI$4,FI158=$FI$6,FI158=$FI$8),SM_4.3,"")</f>
        <v>0.2</v>
      </c>
      <c r="P158" s="6" t="str">
        <f>IF(OR(FD158&gt;0,FI158&gt;0),SM_4.4,"")</f>
        <v/>
      </c>
      <c r="Q158" s="38" t="str">
        <f>IF(OR(FQ158=$FQ$2,FQ158=$FQ$1),SM_4.5,"")</f>
        <v/>
      </c>
      <c r="R158" s="6" t="str">
        <f>IF(OR(ET158&gt;0),SM_5.1,"")</f>
        <v/>
      </c>
      <c r="S158" s="6" t="str">
        <f>IF(OR(FB158&gt;0),SM_5.2,"")</f>
        <v/>
      </c>
      <c r="T158" s="6" t="str">
        <f>IF(OR(FR158=$FR$1,FR158=$FR$2),SM_5.3,"")</f>
        <v/>
      </c>
      <c r="U158" s="38" t="str">
        <f>IF(OR(FY158&gt;0),SM_5.4,"")</f>
        <v/>
      </c>
      <c r="V158" s="94" t="str">
        <f>IF(COUNTIF(F158:U158,"&lt;1")=16,"5",IF(COUNTIF(F158:Q158,"&lt;1")=12,"4",IF(COUNTIF(F158:L158,"&lt;1")=7,"3",IF(COUNTIF(F158:I158,"&lt;1")=4,"2","1"))))</f>
        <v>3</v>
      </c>
      <c r="W158" s="129">
        <f>IF(V158="1",SUM(F158:I158)+1,IF(V158="2",SUM(J158:L158)+2,IF(V158="3",SUM(M158:Q158)+3,IF(V158="4",SUM(R158:U158)+4,5))))</f>
        <v>3.4</v>
      </c>
      <c r="X158" s="5">
        <f>IF(OR(EO158&gt;0,EP158&gt;0,EQ158&gt;0,ER158=$ER$1,ER158=$ER$2,ER158=$ER$3,ER158=$ER$4,ER158=$ER$6,ER158=$ER$7,ER158=$ER$8,ES158&gt;0,ET158&gt;0,EV158&gt;0,EZ158&gt;0,FD158&gt;0,FF158&gt;0,FG158&gt;0,FI158&gt;0,FE158&gt;0),SS_2.1,"")</f>
        <v>0.2</v>
      </c>
      <c r="Y158" s="5" t="str">
        <f>IF(OR(EO158=$EO$1,ER158=$ER$1,ER158=$ER$6,ER158=$ER$7,ER158=$ER$8,FJ158&gt;0),SS_2.2,"")</f>
        <v/>
      </c>
      <c r="Z158" s="38" t="str">
        <f>IF(OR(FJ158&gt;0,FO158&gt;0),SS_2.3,"")</f>
        <v/>
      </c>
      <c r="AA158" s="5" t="str">
        <f>IF(OR(FN158&gt;0,FJ158=$FJ$2,FJ158=$FJ$3),SS_3.1,"")</f>
        <v/>
      </c>
      <c r="AB158" s="6" t="str">
        <f>IF(OR(FK158&gt;0),SS_3.2,"")</f>
        <v/>
      </c>
      <c r="AC158" s="38" t="str">
        <f>IF(OR(ES158&gt;0,ER158=$ER$1,ER158=$ER$4,ER158=$ER$8,FL158&gt;0),SS_3.3,"")</f>
        <v/>
      </c>
      <c r="AD158" s="6" t="str">
        <f>IF(AND(FK158&gt;0,FJ158=$FJ$2,FJ158=$FJ$3),SS_4.1,"")</f>
        <v/>
      </c>
      <c r="AE158" s="6" t="str">
        <f>IF(OR(FJ158=$FJ$2,FJ158=$FJ$3,EZ158&gt;0,FN158&gt;0),SS_4.2,"")</f>
        <v/>
      </c>
      <c r="AF158" s="6">
        <f>IF(OR(EU158&gt;0,EW158=$EW$2,EW158=$EW$3,EW158=$EW$4,EY158&gt;0,EZ158&gt;0),SS_4.3,"")</f>
        <v>0.2</v>
      </c>
      <c r="AG158" s="6" t="str">
        <f>IF(OR(FJ158=$FJ$3,FQ158&gt;0,EZ158&gt;0),SS_4.4,"")</f>
        <v/>
      </c>
      <c r="AH158" s="6">
        <f>IF(OR(FE158&gt;0,FF158&gt;0,FG158&gt;0,FD158&gt;0,EZ158&gt;0,FI158&gt;0),SS_4.5,"")</f>
        <v>0.2</v>
      </c>
      <c r="AI158" s="38" t="str">
        <f>IF(OR(EV158&gt;0,FZ158&gt;0,FH158&gt;0,FD158&gt;0,FI158&gt;0),SS_4.6,"")</f>
        <v/>
      </c>
      <c r="AJ158" s="5" t="str">
        <f>IF(OR(FK158=$FK$3,FZ158=$FZ$1),SS_5.1,"")</f>
        <v/>
      </c>
      <c r="AK158" s="6" t="str">
        <f>IF(OR(FZ158=$FZ$1,FZ158=$FZ$2,FZ158=$FZ$4,FZ158=$FZ$5,FZ158=$FZ$7),SS_5.2,"")</f>
        <v/>
      </c>
      <c r="AL158" s="6" t="str">
        <f>IF(OR(FZ158=$FZ$4,FY158&gt;0,ER158=$ER$8),SS_5.3,"")</f>
        <v/>
      </c>
      <c r="AM158" s="6" t="str">
        <f>IF(FP158&gt;0,SS_5.4,"")</f>
        <v/>
      </c>
      <c r="AN158" s="94" t="str">
        <f>IF(COUNTIF(X158:AM158,"&lt;1")=16,"5",IF(COUNTIF(X158:AI158,"&lt;1")=12,"4",IF(COUNTIF(X158:AC158,"&lt;1")=6,"3",IF(COUNTIF(X158:Z158,"&lt;1")=3,"2","1"))))</f>
        <v>1</v>
      </c>
      <c r="AO158" s="129">
        <f>IF(AN158="1",SUM(X158:Z158)+1,IF(AN158="2",SUM(AA158:AC158)+2,IF(AN158="3",SUM(AD158:AI158)+3,IF(AN158="4",SUM(AJ158:AM158)+4,5))))</f>
        <v>1.2</v>
      </c>
      <c r="AP158" s="5" t="str">
        <f>IF(OR(ES158&gt;0,ER158=$ER$1,EO158&gt;0,EP158&gt;0,EQ158&gt;0,EU158&gt;0,EV158&gt;0,FV158&gt;0,FD158&gt;0),CM2.1,"")</f>
        <v/>
      </c>
      <c r="AQ158" s="6" t="str">
        <f>IF(OR(ES158&gt;0,ER158=$ER$1,ER158=$ER$5,ER158=$ER$3,ER158=$ER$8,ER158=$ER$9,FS158=$FS$3,FS158=$FS$4),CM2.2,"")</f>
        <v/>
      </c>
      <c r="AR158" s="6" t="str">
        <f>IF(OR(ES158&gt;0,ER158&gt;0,FV158&gt;0),CM2.3,"")</f>
        <v/>
      </c>
      <c r="AS158" s="38" t="str">
        <f>IF(OR(ES158&gt;0,ER158=$ER$1,ER158=$ER$3,ER158=$ER$8,ER158=$ER$9,FT158&gt;0),CM2.4,"")</f>
        <v/>
      </c>
      <c r="AT158" s="6" t="str">
        <f>IF(OR(FS158&gt;0),CM3.1,"")</f>
        <v/>
      </c>
      <c r="AU158" s="6" t="str">
        <f>IF(ER158=$ER$9,CM3.2,"")</f>
        <v/>
      </c>
      <c r="AV158" s="6" t="str">
        <f>IF(OR(FS158=$FS$3,FS158=$FS$4),CM3.3,"")</f>
        <v/>
      </c>
      <c r="AW158" s="6" t="str">
        <f>IF(OR(FQ158=$FQ$1,FQ158=$FQ$4,FR158=$FR$1,FR158=$FR$4),CM3.4,"")</f>
        <v/>
      </c>
      <c r="AX158" s="38" t="str">
        <f>IF(OR(FZ158=$FZ$1,FZ158=$FZ$2,FT158=$FT$3,FT158=$FT$2),CM3.5,"")</f>
        <v/>
      </c>
      <c r="AY158" s="6" t="str">
        <f>IF(OR(FS158&gt;0),CM4.1,"")</f>
        <v/>
      </c>
      <c r="AZ158" s="6" t="str">
        <f>IF(OR(FV158=$FV$2),CM4.2,"")</f>
        <v/>
      </c>
      <c r="BA158" s="38" t="str">
        <f>IF(OR(FZ158&gt;0,FT158=$FT$3),CM4.3,"")</f>
        <v/>
      </c>
      <c r="BB158" s="6" t="str">
        <f>IF(OR(FT158=$FT$3,FV158=$FV$3),CM5.1,"")</f>
        <v/>
      </c>
      <c r="BC158" s="6" t="str">
        <f>IF(OR(AND(FX158&gt;0,FQ158=$FQ$4), AND(FX158&gt;0,FQ158=$FQ$1)),CM5.2,"")</f>
        <v/>
      </c>
      <c r="BD158" s="6" t="str">
        <f>IF(OR(FZ158&gt;0),CM5.3,"")</f>
        <v/>
      </c>
      <c r="BE158" s="38" t="str">
        <f>IF(FU158=$FU$2,CM5.4,"")</f>
        <v/>
      </c>
      <c r="BF158" s="94" t="str">
        <f>IF(COUNTIF(AP158:BE158,"&lt;1")=16,"5",IF(COUNTIF(AP158:BA158,"&lt;1")=12,"4",IF(COUNTIF(AP158:AX158,"&lt;1")=9,"3",IF(COUNTIF(AP158:AS158,"&lt;1")=4,"2","1"))))</f>
        <v>1</v>
      </c>
      <c r="BG158" s="129">
        <f>IF(BF158="1",SUM(AP158:AS158)+1,IF(BF158="2",SUM(AT158:AX158)+2,IF(BF158="3",SUM(AY158:BA158)+3,IF(BF158="4",SUM(BB158:BE158)+4,5))))</f>
        <v>1</v>
      </c>
      <c r="BH158" s="5">
        <f>IF(OR(ER158=$ER$1,ER158=$ER$6,ER158=$ER$7,ER158=$ER$9,ES158&gt;0,EX158&gt;0,FD158&gt;0,FZ158&gt;0,EW158&gt;0,EY158&gt;0,EZ158&gt;0,EV158&gt;0,EU158&gt;0,FE158&gt;0,FF158&gt;0,FG158&gt;0,FI158&gt;0),SRM2.1,"")</f>
        <v>0.4</v>
      </c>
      <c r="BI158" s="5">
        <f>IF(OR(FD158&gt;0,FZ158&gt;0,ER158=$ER$7,EW158&gt;0,EX158&gt;0,EY158&gt;0,EZ158&gt;0,FE158&gt;0,FF158&gt;0,FG158&gt;0,FI158&gt;0),SRM2.2,"")</f>
        <v>0.4</v>
      </c>
      <c r="BJ158" s="6" t="str">
        <f>IF(OR(FX158&gt;0,FZ158&gt;0),SRM2.3,"")</f>
        <v/>
      </c>
      <c r="BK158" s="6">
        <f>IF(OR(FF158&gt;0,FD158&gt;0,FE158&gt;0,FZ158&gt;0,FG158&gt;0,FI158&gt;0),SRM2.4,"")</f>
        <v>0.2</v>
      </c>
      <c r="BL158" s="39">
        <f>IF(OR(FD158&gt;0,FZ158&gt;0,ER158=$ER$7,FE158&gt;0,FF158&gt;0,FG158&gt;0,FI158&gt;0,FP158&gt;0),SRM3.1,"")</f>
        <v>0.4</v>
      </c>
      <c r="BM158" s="6">
        <f>IF(OR(FD158&gt;0,FZ158&gt;0,ER158=$ER$7,EW158=$EW$2,EW158=$EW$3,EW158=$EW$4,EX158&gt;0,EY158&gt;0,EZ158&gt;0,FE158&gt;0,FF158&gt;0,FG158&gt;0,FI158&gt;0),SRM3.2,"")</f>
        <v>0.5</v>
      </c>
      <c r="BN158" s="6" t="str">
        <f>IF(OR(FP158&gt;0,FZ158&gt;0),SRM3.3,"")</f>
        <v/>
      </c>
      <c r="BO158" s="40" t="str">
        <f>IF(OR(FZ158&gt;1),SRM4.1,"")</f>
        <v/>
      </c>
      <c r="BP158" s="6" t="str">
        <f>IF(OR(ER158=$ER$8,ER158=$ER$9,EV158&gt;0,FQ158&gt;0,FR158&gt;0),SRM4.2,"")</f>
        <v/>
      </c>
      <c r="BQ158" s="6" t="str">
        <f>IF(OR(FW158&gt;0),SRM4.3,"")</f>
        <v/>
      </c>
      <c r="BR158" s="40" t="str">
        <f>IF(OR(GD158&gt;0,GE158&gt;0),SRM5.1,"")</f>
        <v/>
      </c>
      <c r="BS158" s="6" t="str">
        <f>IF(OR(ER158=$ER$8,ER158=$ER$9,FZ158&gt;0),SRM5.2,"")</f>
        <v/>
      </c>
      <c r="BT158" s="6" t="str">
        <f>IF(OR(ER158=$ER$8,ER158=$ER$9,FY158&gt;0,FZ158&gt;0),SRM5.3,"")</f>
        <v/>
      </c>
      <c r="BU158" s="94" t="str">
        <f>IF(COUNTIF(BH158:BT158,"&lt;1")=13,"5",IF(COUNTIF(BH158:BQ158,"&lt;1")=10,"4",IF(COUNTIF(BH158:BN158,"&lt;1")=7,"3",IF(COUNTIF(BH158:BK158,"&lt;1")=4,"2","1"))))</f>
        <v>1</v>
      </c>
      <c r="BV158" s="129">
        <f>IF(BU158="1",SUM(BH158:BK158)+1,IF(BU158="2",SUM(BL158:BN158)+2,IF(BU158="3",SUM(BO158:BQ158)+3,IF(BU158="4",SUM(BR158:BT158)+4,5))))</f>
        <v>2</v>
      </c>
      <c r="BW158" s="41">
        <f>IF(OR(EY158=$EY$1,EY158=$EY$4,EY158=$EY$5,EY158=$EY$6,EY158=$EY$7,EZ158&gt;0,FF158=$FF$1,FF158=$FF$2,FF158=$FF$5,FF158=$FF$6,FG158=$FG$1,FG158=$FG$2,FG158=$FG$5,FG158=$FG$6),LHR2.1,"")</f>
        <v>0.4</v>
      </c>
      <c r="BX158" s="6" t="str">
        <f>IF(OR(FB158=$FB$1,FB158=$FB$2,FB158=$FB$5,FB158=$FB$6,EZ158&gt;0),LHR2.2,"")</f>
        <v/>
      </c>
      <c r="BY158" s="6">
        <f>IF(OR(EY158=$EY$1,EY158=$EY$4,EY158=$EY$5,EY158=$EY$6,EY158=$EY$7,EZ158&gt;0,FF158=$FF$1,FF158=$FF$2,FF158=$FF$5,FF158=$FF$6,FG158=$FG$1,FG158=$FG$2,FG158=$FG$5,FG158=$FG$6),LHR2.3,"")</f>
        <v>0.25</v>
      </c>
      <c r="BZ158" s="6">
        <f>IF(OR(EY158=$EY$1,EY158=$EY$4,EY158=$EY$5,EY158=$EY$6,EY158=$EY$7,EZ158&gt;0,FF158=$FF$1,FF158=$FF$2,FF158=$FF$5,FF158=$FF$6,FG158=$FG$1,FG158=$FG$2,FG158=$FG$5,FG158=$FG$6),LHR2.4,"")</f>
        <v>0.25</v>
      </c>
      <c r="CA158" s="40">
        <f>IF(OR(EY158=$EY$1,EY158=$EY$5,EY158=$EY$6,EY158=$EY$7,EZ158&gt;0,FF158=$FF$1,FF158=$FF$2,FF158=$FF$5,FF158=$FF$6,FG158=$FG$1,FG158=$FG$2,FG158=$FG$5,FG158=$FG$6),LHR3.1,"")</f>
        <v>0.25</v>
      </c>
      <c r="CB158" s="6" t="str">
        <f>IF(OR(FB158=$FB$1,FB158=$FB$5,EZ158&gt;0),LHR3.2,"")</f>
        <v/>
      </c>
      <c r="CC158" s="6" t="str">
        <f>IF(OR(FB158=$FB$1,FB158=$FB$2,FB158=$FB$5,FB158=$FB$6,EZ158&gt;0),LHR3.3,"")</f>
        <v/>
      </c>
      <c r="CD158" s="6">
        <f>IF(OR(EZ158&gt;0,GA158=$GA$1,FF158=$FF$5,FF158=$FF$6,FF158=$FF$1,FF158=$FF$2,GA158=$GA$2,GA158=$GA$3,GA158=$GA$4),LHR3.4,"")</f>
        <v>0.05</v>
      </c>
      <c r="CE158" s="6" t="str">
        <f>IF(OR(EZ158&gt;0,GB158=$GB$1,FG158=$FG$5,FG158=$FG$6,FG158=$FG$1,FG158=$FG$2,GB158=$GB$2,GB158=$GB$3,GB158=$GB$4),LHR3.5,"")</f>
        <v/>
      </c>
      <c r="CF158" s="6">
        <f>IF(OR(EY158=$EY$1,EY158=$EY$4,EY158=$EY$5,EY158=$EY$6,EY158=$EY$7,EZ158&gt;0),LHR3.6,"")</f>
        <v>0.05</v>
      </c>
      <c r="CG158" s="6" t="str">
        <f>IF(OR(EZ158&gt;0,FC158=$FC$1,FC158=$FC$2,FC158=$FC$3,FC158=$FC$4),LHR3.7,"")</f>
        <v/>
      </c>
      <c r="CH158" s="6" t="str">
        <f>IF(OR(GD158=$GD$1,GD158=$GD$3,EZ158&gt;0),LHR3.8,"")</f>
        <v/>
      </c>
      <c r="CI158" s="6">
        <f>IF(OR(EZ158&gt;0,FF158=$FF$2,FF158=$FF$6,FE158=$FE$2,FE158=$FE$6,FI158=$FI$2,FI158=$FI$6,FG158=$FG$2,FG158=$FG$6),LHR3.9,"")</f>
        <v>0.2</v>
      </c>
      <c r="CJ158" s="6" t="str">
        <f>IF(OR(EZ158&gt;0,FA158&gt;0),LHR3.10,"")</f>
        <v/>
      </c>
      <c r="CK158" s="40">
        <f>IF(OR(EY158=$EY$1,EY158=$EY$6,EY158=$EY$7,EZ158&gt;0,FF158=$FF$1,FF158=$FF$2,FF158=$FF$5,FF158=$FF$6,FG158=$FG$1,FG158=$FG$2,FG158=$FG$5,FG158=$FG$6),LHR4.1,"")</f>
        <v>0.15</v>
      </c>
      <c r="CL158" s="6" t="str">
        <f>IF(OR(FB158=$FB$1,FB158=$FB$5,EZ158&gt;0),LHR4.2,"")</f>
        <v/>
      </c>
      <c r="CM158" s="6" t="str">
        <f>IF(OR(EZ158&gt;0,GA158=$GA$2,GA158=$GA$4),LHR4.3,"")</f>
        <v/>
      </c>
      <c r="CN158" s="6" t="str">
        <f>IF(OR(EZ158&gt;0,GB158=$GB$2,GB158=$GB$4),LHR4.4,"")</f>
        <v/>
      </c>
      <c r="CO158" s="6" t="str">
        <f>IF(OR(EZ158&gt;0,FC158=$FC$1,FC158=$FC$3,FC158=$FC$4),LHR4.5,"")</f>
        <v/>
      </c>
      <c r="CP158" s="6" t="str">
        <f>IF(OR(GE158=$GE$1,GE158=$GE$2,GE158=$GE$4,GE158=$GE$5),LHR4.6,"")</f>
        <v/>
      </c>
      <c r="CQ158" s="6">
        <f>IF(OR(EZ158&gt;0,FF158=$FF$2,FF158=$FF$6,FE158=$FE$2,FE158=$FE$6,FI158=$FI$2,FI158=$FI$6,FG158=$FG$2,FG158=$FG$6),LHR4.7,"")</f>
        <v>0.1</v>
      </c>
      <c r="CR158" s="6" t="str">
        <f>IF(OR(EZ158&gt;0,FG158=$FG$1,FG158=$FG$2,FG158=$FG$5,FG158=$FG$6),LHR4.8,"")</f>
        <v/>
      </c>
      <c r="CS158" s="6" t="str">
        <f>IF(OR(FE158=$FE$1,FE158=$FE$2,FE158=$FE$5,FE158=$FE$6),LHR4.9,"")</f>
        <v/>
      </c>
      <c r="CT158" s="6" t="str">
        <f>IF(OR(FM158=$FM$1,FM158=$FM$3,EZ158&gt;0),LHR4.10,"")</f>
        <v/>
      </c>
      <c r="CU158" s="6" t="str">
        <f>IF(OR(GF158=$GF$2,GF158=$GF$6),LHR4.11,"")</f>
        <v/>
      </c>
      <c r="CV158" s="6" t="str">
        <f>IF(OR(EO158=$EO$1,EO158=$EO$3),LHR4.12,"")</f>
        <v/>
      </c>
      <c r="CW158" s="40">
        <f>IF(OR(EY158=$EY$1,EY158=$EY$7,EZ158&gt;0,FF158=$FF$1,FF158=$FF$2,FF158=$FF$5,FF158=$FF$6,FG158=$FG$1,FG158=$FG$2,FG158=$FG$5,FG158=$FG$6),LHR5.1,"")</f>
        <v>0.25</v>
      </c>
      <c r="CX158" s="6" t="str">
        <f>IF(AND(FZ158&gt;0,OR(EY158=$EY$1,EY158=$EY$4,EY158=$EY$5,EY158=$EY$6,EY158=$EY$7)),LHR5.2,"")</f>
        <v/>
      </c>
      <c r="CY158" s="6" t="str">
        <f>IF(OR(EZ158&gt;0,FC158=$FC$1,FC158=$FC$4),LHR5.3,"")</f>
        <v/>
      </c>
      <c r="CZ158" s="6" t="str">
        <f>IF(OR(GE158=$GE$1,GE158=$GE$3,GE158=$GE$4,GE158=$GE$6),LHR5.4,"")</f>
        <v/>
      </c>
      <c r="DA158" s="6">
        <f>IF(OR(EZ158&gt;0,FF158=$FF$2,FF158=$FF$6,FE158=$FE$2,FE158=$FE$6,FI158=$FI$2,FI158=$FI$6,FG158=$FG$2,FG158=$FG$6),LHR5.5,"")</f>
        <v>0.1</v>
      </c>
      <c r="DB158" s="6" t="str">
        <f>IF(OR(FG158=$FG$2,FG158=$FG$6),LHR5.6,"")</f>
        <v/>
      </c>
      <c r="DC158" s="6" t="str">
        <f>IF(OR(FI158=$FI$1,FI158=$FI$2,FI158=$FI$5,FI158=$FI$6,FY158&gt;0),LHR5.7,"")</f>
        <v/>
      </c>
      <c r="DD158" s="6" t="str">
        <f>IF(OR(GC158=$GC$1,GC158=$GC$2),LHR5.8,"")</f>
        <v/>
      </c>
      <c r="DE158" s="38">
        <f>IF(OR(GF158="",GF158=$GF$3,GF158=$GF$4,GF158=$GF$7,GF158=$GF$8),LHR5.9,"")</f>
        <v>0.05</v>
      </c>
      <c r="DF158" s="7" t="str">
        <f>IF(E158&lt;2009,"N/A",IF(COUNTIF(BW158:DE158,"&lt;1")=35,"5",IF(COUNTIF(BW158:CV158,"&lt;1")=26,"4",IF(COUNTIF(BW158:CJ158,"&lt;1")=14,"3",IF(COUNTIF(BW158:BZ158,"&lt;1")=4,"2","1")))))</f>
        <v>1</v>
      </c>
      <c r="DG158" s="129">
        <f>IF(DF158="N/A","N/A",IF(DF158="1",SUM(BW158:BZ158)+1,IF(DF158="2",SUM(CA158:CJ158)+2,IF(DF158="3",SUM(CK158:CV158)+3,IF(DF158="4",SUM(CW158:DE158)+4,5)))))</f>
        <v>1.9</v>
      </c>
      <c r="DH158" s="41">
        <f>IF(OR(EY158=$EY$1,EY158=$EY$8,EZ158&gt;0,FF158=$FF$1,FF158=$FF$2,FF158=$FF$7,FF158=$FF$8,FG158=$FG$1,FG158=$FG$2,FG158=$FG$7,FG158=$FG$8),ES2.1,"")</f>
        <v>0.4</v>
      </c>
      <c r="DI158" s="6" t="str">
        <f>IF(OR(FB158=$FB$1,FB158=$FB$2,FB158=$FB$7,FB158=$FB$8,EZ158&gt;0),ES2.2,"")</f>
        <v/>
      </c>
      <c r="DJ158" s="6">
        <f>IF(OR(EY158=$EY$1,EY158=$EY$8,EZ158&gt;0,FF158=$FF$1,FF158=$FF$2,FF158=$FF$7,FF158=$FF$8,FG158=$FG$1,FG158=$FG$2,FG158=$FG$7,FG158=$FG$8),ES2.3,"")</f>
        <v>0.25</v>
      </c>
      <c r="DK158" s="6">
        <f>IF(OR(EY158=$EY$1,EY158=$EY$8,EZ158&gt;0,FF158=$FF$1,FF158=$FF$2,FF158=$FF$7,FF158=$FF$8,FG158=$FG$1,FG158=$FG$2,FG158=$FG$7,FG158=$FG$8),ES2.4,"")</f>
        <v>0.25</v>
      </c>
      <c r="DL158" s="40" t="str">
        <f>IF(OR(FB158=$FB$1,FB158=$FB$7,EZ158&gt;0),ES3.1,"")</f>
        <v/>
      </c>
      <c r="DM158" s="6" t="str">
        <f>IF(OR(FB158=$FB$1,FB158=$FB$2,FB158=$FB$7,FB158=$FB$8,EZ158&gt;0),ES3.2,"")</f>
        <v/>
      </c>
      <c r="DN158" s="6">
        <f>IF(OR(EZ158&gt;0,FF158=$FF$1,FF158=$FF$2,FF158=$FF$7,FF158=$FF$8,GA158=$GA$1,GA158=$GA$2,GA158=$GA$5,GA158=$GA$6),ES3.3,"")</f>
        <v>0.05</v>
      </c>
      <c r="DO158" s="6" t="str">
        <f>IF(OR(EZ158&gt;0,FG158=$FG$1,FG158=$FG$2,FG158=$FG$7,FG158=$FG$8,GB158=$GB$1,GB158=$GB$2,GB158=$GB$5,GB158=$GB$6),ES3.4,"")</f>
        <v/>
      </c>
      <c r="DP158" s="6">
        <f>IF(OR(EY158=$EY$1,EY158=$EY$8,EZ158&gt;0),ES3.5,"")</f>
        <v>0.25</v>
      </c>
      <c r="DQ158" s="6" t="str">
        <f>IF(OR(EZ158&gt;0,FC158=$FC$1,FC158=$FC$5),ES3.6,"")</f>
        <v/>
      </c>
      <c r="DR158" s="6" t="str">
        <f>IF(OR(GD158=$GD$1,GD158=$GD$4,EZ158&gt;0),ES3.7,"")</f>
        <v/>
      </c>
      <c r="DS158" s="6">
        <f>IF(OR(EZ158&gt;0,FF158=$FF$2,FF158=$FF$8,FE158=$FE$2,FE158=$FE$8,FI158=$FI$2,FI158=$FI$8,FG158=$FG$2,FG158=$FG$8),ES3.8,"")</f>
        <v>0.2</v>
      </c>
      <c r="DT158" s="6" t="str">
        <f>IF(OR(EZ158&gt;0),ES3.9,"")</f>
        <v/>
      </c>
      <c r="DU158" s="40" t="str">
        <f>IF(OR(FB158=$FB$1,FB158=$FB$7,EZ158&gt;0),ES4.1,"")</f>
        <v/>
      </c>
      <c r="DV158" s="6" t="str">
        <f>IF(OR(EZ158&gt;0,GA158=$GA$2,GA158=$GA$6),ES4.2,"")</f>
        <v/>
      </c>
      <c r="DW158" s="6" t="str">
        <f>IF(OR(EZ158&gt;0,GB158=$GB$2,GB158=$GB$6),ES4.3,"")</f>
        <v/>
      </c>
      <c r="DX158" s="6" t="str">
        <f>IF(OR(GE158=$GE$1,GE158=$GE$2,GE158=$GE$7,GE158=$GE$8),ES4.4,"")</f>
        <v/>
      </c>
      <c r="DY158" s="6">
        <f>IF(OR(EZ158&gt;0,FF158=$FF$2,FF158=$FF$8,FE158=$FE$2,FE158=$FE$8,FI158=$FI$2,FI158=$FI$8,FG158=$FG$2,FG158=$FG$8),ES4.5,"")</f>
        <v>0.1</v>
      </c>
      <c r="DZ158" s="6" t="str">
        <f>IF(OR(EZ158&gt;0,FG158=$FG$1,FG158=$FG$2,FG158=$FG$7,FG158=$FG$8),ES4.6,"")</f>
        <v/>
      </c>
      <c r="EA158" s="6" t="str">
        <f>IF(OR(FE158=$FE$1,FE158=$FE$2,FE158=$FE$7,FE158=$FE$8),ES4.7,"")</f>
        <v/>
      </c>
      <c r="EB158" s="6" t="str">
        <f>IF(OR(FM158=$FM$1,FM158=$FM$4,EZ158&gt;0),ES4.8,"")</f>
        <v/>
      </c>
      <c r="EC158" s="6" t="str">
        <f>IF(OR(GF158=$GF$2,GF158=$GF$8),ES4.9,"")</f>
        <v/>
      </c>
      <c r="ED158" s="6" t="str">
        <f>IF(OR(EO158=$EO$1,EO158=$EO$3),ES4.10,"")</f>
        <v/>
      </c>
      <c r="EE158" s="40" t="str">
        <f>IF(OR(AND(FZ158&gt;0,EY158=$EY$1), AND(FZ158&gt;0,EY158=$EY$8)),ES5.1,"")</f>
        <v/>
      </c>
      <c r="EF158" s="6" t="str">
        <f>IF(OR(GE158=$GE$1,GE158=$GE$3,GE158=$GE$7,GE158=$GE$9),ES5.2,"")</f>
        <v/>
      </c>
      <c r="EG158" s="6">
        <f>IF(OR(EZ158&gt;0,FF158=$FF$2,FF158=$FF$8,FE158=$FE$2,FE158=$FE$8,FI158=$FI$2,FI158=$FI$8,FG158=$FG$2,FG158=$FG$8),ES5.3,"")</f>
        <v>0.15</v>
      </c>
      <c r="EH158" s="6" t="str">
        <f>IF(OR(FG158=$FG$2,FG158=$FG$8),ES5.4,"")</f>
        <v/>
      </c>
      <c r="EI158" s="6" t="str">
        <f>IF(OR(FI158=$FI$1,FI158=$FI$2,FI158=$FI$7,FI158=$FI$8,FY158&gt;0),ES5.5,"")</f>
        <v/>
      </c>
      <c r="EJ158" s="6" t="str">
        <f>IF(OR(GC158=$GC$1,GC158=$GC$3),ES5.6,"")</f>
        <v/>
      </c>
      <c r="EK158" s="38">
        <f>IF(OR(GF158="",GF158=$GF$3,GF158=$GF$4,GF158=$GF$5,GF158=$GF$6),ES5.7,"")</f>
        <v>0.1</v>
      </c>
      <c r="EL158" s="104" t="str">
        <f>IF(E158&lt;2010,"N/A",IF(COUNTIF(DH158:EK158,"&lt;1")=30,"5",IF(COUNTIF(DH158:ED158,"&lt;1")=23,"4",IF(COUNTIF(DH158:DT158,"&lt;1")=13,"3",IF(COUNTIF(DH158:DK158,"&lt;1")=4,"2","1")))))</f>
        <v>1</v>
      </c>
      <c r="EM158" s="129">
        <f>IF(EL158="N/A","N/A",IF(EL158="1",SUM(DH158:DK158)+1,IF(EL158="2",SUM(DL158:DT158)+2,IF(EL158="3",SUM(DU158:ED158)+3,IF(EL158="4",SUM(EE158:EK158)+4,5)))))</f>
        <v>1.9</v>
      </c>
      <c r="EN158" s="1"/>
      <c r="EO158" s="43"/>
      <c r="EP158" s="1"/>
      <c r="EQ158" s="1"/>
      <c r="ER158" s="43"/>
      <c r="ES158" s="1"/>
      <c r="ET158" s="1"/>
      <c r="EV158" s="44"/>
      <c r="EY158" s="42" t="s">
        <v>5</v>
      </c>
      <c r="FC158" s="44"/>
      <c r="FE158" s="1"/>
      <c r="FF158" s="42" t="s">
        <v>18</v>
      </c>
      <c r="FI158" s="44"/>
      <c r="FK158" s="1"/>
      <c r="FL158" s="1"/>
      <c r="FM158" s="1"/>
      <c r="FN158" s="1"/>
      <c r="FO158" s="1"/>
      <c r="FT158" s="1"/>
      <c r="FU158" s="1"/>
      <c r="FX158" s="44"/>
      <c r="FY158" s="1"/>
      <c r="FZ158" s="44"/>
      <c r="GA158" s="43"/>
      <c r="GB158" s="1"/>
      <c r="GC158" s="44"/>
      <c r="GF158" s="45"/>
      <c r="GG158" s="74"/>
      <c r="GH158" s="42">
        <f>COUNTIF(EO158:GF158,"*")</f>
        <v>2</v>
      </c>
    </row>
    <row r="159" spans="1:190" s="42" customFormat="1" x14ac:dyDescent="0.25">
      <c r="A159" s="42" t="e">
        <f>VLOOKUP(C159,Sheet1!$A$1:$B$65,2,)</f>
        <v>#N/A</v>
      </c>
      <c r="B159" s="46" t="s">
        <v>450</v>
      </c>
      <c r="C159" s="47" t="s">
        <v>451</v>
      </c>
      <c r="D159" s="47"/>
      <c r="E159" s="60">
        <v>2013</v>
      </c>
      <c r="F159" s="5" t="str">
        <f>IF(OR(ER159=$ER$1,ER159=$ER$2,ER159=$ER$3,ER159=$ER$6,ER159=$ER$7,ES159&gt;0,EW159&gt;0,EY159&gt;0,EU159&gt;0,EZ159&gt;0,FD159&gt;0,FF159&gt;0,FG159&gt;0,FI159&gt;0,FE159&gt;0),SM_2.1,"")</f>
        <v/>
      </c>
      <c r="G159" s="5" t="str">
        <f>IF(OR(EO159=$EO$4,EQ159&gt;0,ER159=$ER$1, ER159=$ER$2,ER159=$ER$3,ER159=$ER$4,ES159&gt;0,EV159&gt;0,EZ159&gt;0,FD159&gt;0,FF159&gt;0,FG159&gt;0,FI159&gt;0,FE159&gt;0),SM_2.2,"")</f>
        <v/>
      </c>
      <c r="H159" s="6" t="str">
        <f>IF(OR(EO159&gt;0,EP159&gt;0,EQ159&gt;0,ER159=$ER$1,ER159=$ER$2,ER159=$ER$3,ER159=$ER$4,ER159=$ER$6,ER159=$ER$7,ES159&gt;0,ET159&gt;0,EV159&gt;0,EZ159&gt;0,FD159&gt;0,FF159&gt;0,FG159&gt;0,FI159&gt;0,FE159&gt;0),SM_2.3,"")</f>
        <v/>
      </c>
      <c r="I159" s="38" t="str">
        <f>IF(OR(ER159=$ER$1,ER159=$ER$2,ER159=$ER$3,ER159=$ER$6,ER159=$ER$7,ES159&gt;0,EW159=$EW$2,EW159=$EW$3,EW159=$EW$4,EY159&gt;0,EU159&gt;0,EZ159&gt;0,FD159&gt;0,FF159&gt;0,FG159&gt;0,FI159&gt;0,FE159&gt;0),SM_2.4,"")</f>
        <v/>
      </c>
      <c r="J159" s="6" t="str">
        <f>IF(OR(ER159=$ER$3,EW159=$EW$2,EW159=$EW$3,EW159=$EW$4,EY159&gt;0,EU159&gt;0,EZ159&gt;0,FD159&gt;0,FF159&gt;0,FG159&gt;0,FI159&gt;0,FE159&gt;0),SM_3.1,"")</f>
        <v/>
      </c>
      <c r="K159" s="6" t="str">
        <f>IF(OR(EZ159&gt;0,FD159&gt;0,FF159&gt;0,FG159&gt;0,FI159&gt;0,FE159&gt;0),SM_3.2,"")</f>
        <v/>
      </c>
      <c r="L159" s="38" t="str">
        <f>IF(OR(ER159=$ER$1,ER159=$ER$3,ER159=$ER$6,ER159=$ER$7,EV159&gt;0,EW159=$EW$2,EW159=$EW$3,EW159=$EW$4,EY159&gt;0,EU159&gt;0,EZ159&gt;0,FD159&gt;0,FF159&gt;0,FG159&gt;0,FI159&gt;0,FE159&gt;0),SM_3.3,"")</f>
        <v/>
      </c>
      <c r="M159" s="6" t="str">
        <f>IF(OR(ES159&gt;0,EU159&gt;1),SM_4.1,"")</f>
        <v/>
      </c>
      <c r="N159" s="6" t="str">
        <f>IF(OR(EZ159&gt;0,FD159=$FD$2,FF159=$FF$2,FF159=$FF$4,FF159=$FF$6,FF159=$FF$8,FG159&gt;0,FI159&gt;0,FE159&gt;0),SM_4.2,"")</f>
        <v/>
      </c>
      <c r="O159" s="6" t="str">
        <f>IF(OR(EZ159&gt;0,FD159=$FD$2,FE159=$FE$2,FE159=$FE$4,FE159=$FE$6,FE159=$FE$8,FF159=$FF$2,FF159=$FF$4,FF159=$FF$6,FF159=$FF$8,FG159=$FG$2,FG159=$FG$4,FG159=$FG$6,FG159=$FG$8,FI159=$FI$2,FI159=$FI$4,FI159=$FI$6,FI159=$FI$8),SM_4.3,"")</f>
        <v/>
      </c>
      <c r="P159" s="6" t="str">
        <f>IF(OR(FD159&gt;0,FI159&gt;0),SM_4.4,"")</f>
        <v/>
      </c>
      <c r="Q159" s="38" t="str">
        <f>IF(OR(FQ159=$FQ$2,FQ159=$FQ$1),SM_4.5,"")</f>
        <v/>
      </c>
      <c r="R159" s="6" t="str">
        <f>IF(OR(ET159&gt;0),SM_5.1,"")</f>
        <v/>
      </c>
      <c r="S159" s="6" t="str">
        <f>IF(OR(FB159&gt;0),SM_5.2,"")</f>
        <v/>
      </c>
      <c r="T159" s="6" t="str">
        <f>IF(OR(FR159=$FR$1,FR159=$FR$2),SM_5.3,"")</f>
        <v/>
      </c>
      <c r="U159" s="38" t="str">
        <f>IF(OR(FY159&gt;0),SM_5.4,"")</f>
        <v/>
      </c>
      <c r="V159" s="94" t="str">
        <f>IF(COUNTIF(F159:U159,"&lt;1")=16,"5",IF(COUNTIF(F159:Q159,"&lt;1")=12,"4",IF(COUNTIF(F159:L159,"&lt;1")=7,"3",IF(COUNTIF(F159:I159,"&lt;1")=4,"2","1"))))</f>
        <v>1</v>
      </c>
      <c r="W159" s="129">
        <f>IF(V159="1",SUM(F159:I159)+1,IF(V159="2",SUM(J159:L159)+2,IF(V159="3",SUM(M159:Q159)+3,IF(V159="4",SUM(R159:U159)+4,5))))</f>
        <v>1</v>
      </c>
      <c r="X159" s="5" t="str">
        <f>IF(OR(EO159&gt;0,EP159&gt;0,EQ159&gt;0,ER159=$ER$1,ER159=$ER$2,ER159=$ER$3,ER159=$ER$4,ER159=$ER$6,ER159=$ER$7,ER159=$ER$8,ES159&gt;0,ET159&gt;0,EV159&gt;0,EZ159&gt;0,FD159&gt;0,FF159&gt;0,FG159&gt;0,FI159&gt;0,FE159&gt;0),SS_2.1,"")</f>
        <v/>
      </c>
      <c r="Y159" s="5" t="str">
        <f>IF(OR(EO159=$EO$1,ER159=$ER$1,ER159=$ER$6,ER159=$ER$7,ER159=$ER$8,FJ159&gt;0),SS_2.2,"")</f>
        <v/>
      </c>
      <c r="Z159" s="38" t="str">
        <f>IF(OR(FJ159&gt;0,FO159&gt;0),SS_2.3,"")</f>
        <v/>
      </c>
      <c r="AA159" s="5" t="str">
        <f>IF(OR(FN159&gt;0,FJ159=$FJ$2,FJ159=$FJ$3),SS_3.1,"")</f>
        <v/>
      </c>
      <c r="AB159" s="6" t="str">
        <f>IF(OR(FK159&gt;0),SS_3.2,"")</f>
        <v/>
      </c>
      <c r="AC159" s="38" t="str">
        <f>IF(OR(ES159&gt;0,ER159=$ER$1,ER159=$ER$4,ER159=$ER$8,FL159&gt;0),SS_3.3,"")</f>
        <v/>
      </c>
      <c r="AD159" s="6" t="str">
        <f>IF(AND(FK159&gt;0,FJ159=$FJ$2,FJ159=$FJ$3),SS_4.1,"")</f>
        <v/>
      </c>
      <c r="AE159" s="6" t="str">
        <f>IF(OR(FJ159=$FJ$2,FJ159=$FJ$3,EZ159&gt;0,FN159&gt;0),SS_4.2,"")</f>
        <v/>
      </c>
      <c r="AF159" s="6" t="str">
        <f>IF(OR(EU159&gt;0,EW159=$EW$2,EW159=$EW$3,EW159=$EW$4,EY159&gt;0,EZ159&gt;0),SS_4.3,"")</f>
        <v/>
      </c>
      <c r="AG159" s="6" t="str">
        <f>IF(OR(FJ159=$FJ$3,FQ159&gt;0,EZ159&gt;0),SS_4.4,"")</f>
        <v/>
      </c>
      <c r="AH159" s="6" t="str">
        <f>IF(OR(FE159&gt;0,FF159&gt;0,FG159&gt;0,FD159&gt;0,EZ159&gt;0,FI159&gt;0),SS_4.5,"")</f>
        <v/>
      </c>
      <c r="AI159" s="38" t="str">
        <f>IF(OR(EV159&gt;0,FZ159&gt;0,FH159&gt;0,FD159&gt;0,FI159&gt;0),SS_4.6,"")</f>
        <v/>
      </c>
      <c r="AJ159" s="5" t="str">
        <f>IF(OR(FK159=$FK$3,FZ159=$FZ$1),SS_5.1,"")</f>
        <v/>
      </c>
      <c r="AK159" s="6" t="str">
        <f>IF(OR(FZ159=$FZ$1,FZ159=$FZ$2,FZ159=$FZ$4,FZ159=$FZ$5,FZ159=$FZ$7),SS_5.2,"")</f>
        <v/>
      </c>
      <c r="AL159" s="6" t="str">
        <f>IF(OR(FZ159=$FZ$4,FY159&gt;0,ER159=$ER$8),SS_5.3,"")</f>
        <v/>
      </c>
      <c r="AM159" s="6" t="str">
        <f>IF(FP159&gt;0,SS_5.4,"")</f>
        <v/>
      </c>
      <c r="AN159" s="94" t="str">
        <f>IF(COUNTIF(X159:AM159,"&lt;1")=16,"5",IF(COUNTIF(X159:AI159,"&lt;1")=12,"4",IF(COUNTIF(X159:AC159,"&lt;1")=6,"3",IF(COUNTIF(X159:Z159,"&lt;1")=3,"2","1"))))</f>
        <v>1</v>
      </c>
      <c r="AO159" s="129">
        <f>IF(AN159="1",SUM(X159:Z159)+1,IF(AN159="2",SUM(AA159:AC159)+2,IF(AN159="3",SUM(AD159:AI159)+3,IF(AN159="4",SUM(AJ159:AM159)+4,5))))</f>
        <v>1</v>
      </c>
      <c r="AP159" s="5" t="str">
        <f>IF(OR(ES159&gt;0,ER159=$ER$1,EO159&gt;0,EP159&gt;0,EQ159&gt;0,EU159&gt;0,EV159&gt;0,FV159&gt;0,FD159&gt;0),CM2.1,"")</f>
        <v/>
      </c>
      <c r="AQ159" s="6" t="str">
        <f>IF(OR(ES159&gt;0,ER159=$ER$1,ER159=$ER$5,ER159=$ER$3,ER159=$ER$8,ER159=$ER$9,FS159=$FS$3,FS159=$FS$4),CM2.2,"")</f>
        <v/>
      </c>
      <c r="AR159" s="6" t="str">
        <f>IF(OR(ES159&gt;0,ER159&gt;0,FV159&gt;0),CM2.3,"")</f>
        <v/>
      </c>
      <c r="AS159" s="38" t="str">
        <f>IF(OR(ES159&gt;0,ER159=$ER$1,ER159=$ER$3,ER159=$ER$8,ER159=$ER$9,FT159&gt;0),CM2.4,"")</f>
        <v/>
      </c>
      <c r="AT159" s="6" t="str">
        <f>IF(OR(FS159&gt;0),CM3.1,"")</f>
        <v/>
      </c>
      <c r="AU159" s="6" t="str">
        <f>IF(ER159=$ER$9,CM3.2,"")</f>
        <v/>
      </c>
      <c r="AV159" s="6" t="str">
        <f>IF(OR(FS159=$FS$3,FS159=$FS$4),CM3.3,"")</f>
        <v/>
      </c>
      <c r="AW159" s="6" t="str">
        <f>IF(OR(FQ159=$FQ$1,FQ159=$FQ$4,FR159=$FR$1,FR159=$FR$4),CM3.4,"")</f>
        <v/>
      </c>
      <c r="AX159" s="38" t="str">
        <f>IF(OR(FZ159=$FZ$1,FZ159=$FZ$2,FT159=$FT$3,FT159=$FT$2),CM3.5,"")</f>
        <v/>
      </c>
      <c r="AY159" s="6" t="str">
        <f>IF(OR(FS159&gt;0),CM4.1,"")</f>
        <v/>
      </c>
      <c r="AZ159" s="6" t="str">
        <f>IF(OR(FV159=$FV$2),CM4.2,"")</f>
        <v/>
      </c>
      <c r="BA159" s="38" t="str">
        <f>IF(OR(FZ159&gt;0,FT159=$FT$3),CM4.3,"")</f>
        <v/>
      </c>
      <c r="BB159" s="6" t="str">
        <f>IF(OR(FT159=$FT$3,FV159=$FV$3),CM5.1,"")</f>
        <v/>
      </c>
      <c r="BC159" s="6" t="str">
        <f>IF(OR(AND(FX159&gt;0,FQ159=$FQ$4), AND(FX159&gt;0,FQ159=$FQ$1)),CM5.2,"")</f>
        <v/>
      </c>
      <c r="BD159" s="6" t="str">
        <f>IF(OR(FZ159&gt;0),CM5.3,"")</f>
        <v/>
      </c>
      <c r="BE159" s="38" t="str">
        <f>IF(FU159=$FU$2,CM5.4,"")</f>
        <v/>
      </c>
      <c r="BF159" s="94" t="str">
        <f>IF(COUNTIF(AP159:BE159,"&lt;1")=16,"5",IF(COUNTIF(AP159:BA159,"&lt;1")=12,"4",IF(COUNTIF(AP159:AX159,"&lt;1")=9,"3",IF(COUNTIF(AP159:AS159,"&lt;1")=4,"2","1"))))</f>
        <v>1</v>
      </c>
      <c r="BG159" s="129">
        <f>IF(BF159="1",SUM(AP159:AS159)+1,IF(BF159="2",SUM(AT159:AX159)+2,IF(BF159="3",SUM(AY159:BA159)+3,IF(BF159="4",SUM(BB159:BE159)+4,5))))</f>
        <v>1</v>
      </c>
      <c r="BH159" s="5" t="str">
        <f>IF(OR(ER159=$ER$1,ER159=$ER$6,ER159=$ER$7,ER159=$ER$9,ES159&gt;0,EX159&gt;0,FD159&gt;0,FZ159&gt;0,EW159&gt;0,EY159&gt;0,EZ159&gt;0,EV159&gt;0,EU159&gt;0,FE159&gt;0,FF159&gt;0,FG159&gt;0,FI159&gt;0),SRM2.1,"")</f>
        <v/>
      </c>
      <c r="BI159" s="5" t="str">
        <f>IF(OR(FD159&gt;0,FZ159&gt;0,ER159=$ER$7,EW159&gt;0,EX159&gt;0,EY159&gt;0,EZ159&gt;0,FE159&gt;0,FF159&gt;0,FG159&gt;0,FI159&gt;0),SRM2.2,"")</f>
        <v/>
      </c>
      <c r="BJ159" s="6" t="str">
        <f>IF(OR(FX159&gt;0,FZ159&gt;0),SRM2.3,"")</f>
        <v/>
      </c>
      <c r="BK159" s="6" t="str">
        <f>IF(OR(FF159&gt;0,FD159&gt;0,FE159&gt;0,FZ159&gt;0,FG159&gt;0,FI159&gt;0),SRM2.4,"")</f>
        <v/>
      </c>
      <c r="BL159" s="39" t="str">
        <f>IF(OR(FD159&gt;0,FZ159&gt;0,ER159=$ER$7,FE159&gt;0,FF159&gt;0,FG159&gt;0,FI159&gt;0,FP159&gt;0),SRM3.1,"")</f>
        <v/>
      </c>
      <c r="BM159" s="6" t="str">
        <f>IF(OR(FD159&gt;0,FZ159&gt;0,ER159=$ER$7,EW159=$EW$2,EW159=$EW$3,EW159=$EW$4,EX159&gt;0,EY159&gt;0,EZ159&gt;0,FE159&gt;0,FF159&gt;0,FG159&gt;0,FI159&gt;0),SRM3.2,"")</f>
        <v/>
      </c>
      <c r="BN159" s="6" t="str">
        <f>IF(OR(FP159&gt;0,FZ159&gt;0),SRM3.3,"")</f>
        <v/>
      </c>
      <c r="BO159" s="40" t="str">
        <f>IF(OR(FZ159&gt;1),SRM4.1,"")</f>
        <v/>
      </c>
      <c r="BP159" s="6" t="str">
        <f>IF(OR(ER159=$ER$8,ER159=$ER$9,EV159&gt;0,FQ159&gt;0,FR159&gt;0),SRM4.2,"")</f>
        <v/>
      </c>
      <c r="BQ159" s="6" t="str">
        <f>IF(OR(FW159&gt;0),SRM4.3,"")</f>
        <v/>
      </c>
      <c r="BR159" s="40" t="str">
        <f>IF(OR(GD159&gt;0,GE159&gt;0),SRM5.1,"")</f>
        <v/>
      </c>
      <c r="BS159" s="6" t="str">
        <f>IF(OR(ER159=$ER$8,ER159=$ER$9,FZ159&gt;0),SRM5.2,"")</f>
        <v/>
      </c>
      <c r="BT159" s="6" t="str">
        <f>IF(OR(ER159=$ER$8,ER159=$ER$9,FY159&gt;0,FZ159&gt;0),SRM5.3,"")</f>
        <v/>
      </c>
      <c r="BU159" s="94" t="str">
        <f>IF(COUNTIF(BH159:BT159,"&lt;1")=13,"5",IF(COUNTIF(BH159:BQ159,"&lt;1")=10,"4",IF(COUNTIF(BH159:BN159,"&lt;1")=7,"3",IF(COUNTIF(BH159:BK159,"&lt;1")=4,"2","1"))))</f>
        <v>1</v>
      </c>
      <c r="BV159" s="129">
        <f>IF(BU159="1",SUM(BH159:BK159)+1,IF(BU159="2",SUM(BL159:BN159)+2,IF(BU159="3",SUM(BO159:BQ159)+3,IF(BU159="4",SUM(BR159:BT159)+4,5))))</f>
        <v>1</v>
      </c>
      <c r="BW159" s="41" t="str">
        <f>IF(OR(EY159=$EY$1,EY159=$EY$4,EY159=$EY$5,EY159=$EY$6,EY159=$EY$7,EZ159&gt;0,FF159=$FF$1,FF159=$FF$2,FF159=$FF$5,FF159=$FF$6,FG159=$FG$1,FG159=$FG$2,FG159=$FG$5,FG159=$FG$6),LHR2.1,"")</f>
        <v/>
      </c>
      <c r="BX159" s="6" t="str">
        <f>IF(OR(FB159=$FB$1,FB159=$FB$2,FB159=$FB$5,FB159=$FB$6,EZ159&gt;0),LHR2.2,"")</f>
        <v/>
      </c>
      <c r="BY159" s="6" t="str">
        <f>IF(OR(EY159=$EY$1,EY159=$EY$4,EY159=$EY$5,EY159=$EY$6,EY159=$EY$7,EZ159&gt;0,FF159=$FF$1,FF159=$FF$2,FF159=$FF$5,FF159=$FF$6,FG159=$FG$1,FG159=$FG$2,FG159=$FG$5,FG159=$FG$6),LHR2.3,"")</f>
        <v/>
      </c>
      <c r="BZ159" s="6" t="str">
        <f>IF(OR(EY159=$EY$1,EY159=$EY$4,EY159=$EY$5,EY159=$EY$6,EY159=$EY$7,EZ159&gt;0,FF159=$FF$1,FF159=$FF$2,FF159=$FF$5,FF159=$FF$6,FG159=$FG$1,FG159=$FG$2,FG159=$FG$5,FG159=$FG$6),LHR2.4,"")</f>
        <v/>
      </c>
      <c r="CA159" s="40" t="str">
        <f>IF(OR(EY159=$EY$1,EY159=$EY$5,EY159=$EY$6,EY159=$EY$7,EZ159&gt;0,FF159=$FF$1,FF159=$FF$2,FF159=$FF$5,FF159=$FF$6,FG159=$FG$1,FG159=$FG$2,FG159=$FG$5,FG159=$FG$6),LHR3.1,"")</f>
        <v/>
      </c>
      <c r="CB159" s="6" t="str">
        <f>IF(OR(FB159=$FB$1,FB159=$FB$5,EZ159&gt;0),LHR3.2,"")</f>
        <v/>
      </c>
      <c r="CC159" s="6" t="str">
        <f>IF(OR(FB159=$FB$1,FB159=$FB$2,FB159=$FB$5,FB159=$FB$6,EZ159&gt;0),LHR3.3,"")</f>
        <v/>
      </c>
      <c r="CD159" s="6" t="str">
        <f>IF(OR(EZ159&gt;0,GA159=$GA$1,FF159=$FF$5,FF159=$FF$6,FF159=$FF$1,FF159=$FF$2,GA159=$GA$2,GA159=$GA$3,GA159=$GA$4),LHR3.4,"")</f>
        <v/>
      </c>
      <c r="CE159" s="6" t="str">
        <f>IF(OR(EZ159&gt;0,GB159=$GB$1,FG159=$FG$5,FG159=$FG$6,FG159=$FG$1,FG159=$FG$2,GB159=$GB$2,GB159=$GB$3,GB159=$GB$4),LHR3.5,"")</f>
        <v/>
      </c>
      <c r="CF159" s="6" t="str">
        <f>IF(OR(EY159=$EY$1,EY159=$EY$4,EY159=$EY$5,EY159=$EY$6,EY159=$EY$7,EZ159&gt;0),LHR3.6,"")</f>
        <v/>
      </c>
      <c r="CG159" s="6" t="str">
        <f>IF(OR(EZ159&gt;0,FC159=$FC$1,FC159=$FC$2,FC159=$FC$3,FC159=$FC$4),LHR3.7,"")</f>
        <v/>
      </c>
      <c r="CH159" s="6" t="str">
        <f>IF(OR(GD159=$GD$1,GD159=$GD$3,EZ159&gt;0),LHR3.8,"")</f>
        <v/>
      </c>
      <c r="CI159" s="6" t="str">
        <f>IF(OR(EZ159&gt;0,FF159=$FF$2,FF159=$FF$6,FE159=$FE$2,FE159=$FE$6,FI159=$FI$2,FI159=$FI$6,FG159=$FG$2,FG159=$FG$6),LHR3.9,"")</f>
        <v/>
      </c>
      <c r="CJ159" s="6" t="str">
        <f>IF(OR(EZ159&gt;0,FA159&gt;0),LHR3.10,"")</f>
        <v/>
      </c>
      <c r="CK159" s="40" t="str">
        <f>IF(OR(EY159=$EY$1,EY159=$EY$6,EY159=$EY$7,EZ159&gt;0,FF159=$FF$1,FF159=$FF$2,FF159=$FF$5,FF159=$FF$6,FG159=$FG$1,FG159=$FG$2,FG159=$FG$5,FG159=$FG$6),LHR4.1,"")</f>
        <v/>
      </c>
      <c r="CL159" s="6" t="str">
        <f>IF(OR(FB159=$FB$1,FB159=$FB$5,EZ159&gt;0),LHR4.2,"")</f>
        <v/>
      </c>
      <c r="CM159" s="6" t="str">
        <f>IF(OR(EZ159&gt;0,GA159=$GA$2,GA159=$GA$4),LHR4.3,"")</f>
        <v/>
      </c>
      <c r="CN159" s="6" t="str">
        <f>IF(OR(EZ159&gt;0,GB159=$GB$2,GB159=$GB$4),LHR4.4,"")</f>
        <v/>
      </c>
      <c r="CO159" s="6" t="str">
        <f>IF(OR(EZ159&gt;0,FC159=$FC$1,FC159=$FC$3,FC159=$FC$4),LHR4.5,"")</f>
        <v/>
      </c>
      <c r="CP159" s="6" t="str">
        <f>IF(OR(GE159=$GE$1,GE159=$GE$2,GE159=$GE$4,GE159=$GE$5),LHR4.6,"")</f>
        <v/>
      </c>
      <c r="CQ159" s="6" t="str">
        <f>IF(OR(EZ159&gt;0,FF159=$FF$2,FF159=$FF$6,FE159=$FE$2,FE159=$FE$6,FI159=$FI$2,FI159=$FI$6,FG159=$FG$2,FG159=$FG$6),LHR4.7,"")</f>
        <v/>
      </c>
      <c r="CR159" s="6" t="str">
        <f>IF(OR(EZ159&gt;0,FG159=$FG$1,FG159=$FG$2,FG159=$FG$5,FG159=$FG$6),LHR4.8,"")</f>
        <v/>
      </c>
      <c r="CS159" s="6" t="str">
        <f>IF(OR(FE159=$FE$1,FE159=$FE$2,FE159=$FE$5,FE159=$FE$6),LHR4.9,"")</f>
        <v/>
      </c>
      <c r="CT159" s="6" t="str">
        <f>IF(OR(FM159=$FM$1,FM159=$FM$3,EZ159&gt;0),LHR4.10,"")</f>
        <v/>
      </c>
      <c r="CU159" s="6" t="str">
        <f>IF(OR(GF159=$GF$2,GF159=$GF$6),LHR4.11,"")</f>
        <v/>
      </c>
      <c r="CV159" s="6" t="str">
        <f>IF(OR(EO159=$EO$1,EO159=$EO$3),LHR4.12,"")</f>
        <v/>
      </c>
      <c r="CW159" s="40" t="str">
        <f>IF(OR(EY159=$EY$1,EY159=$EY$7,EZ159&gt;0,FF159=$FF$1,FF159=$FF$2,FF159=$FF$5,FF159=$FF$6,FG159=$FG$1,FG159=$FG$2,FG159=$FG$5,FG159=$FG$6),LHR5.1,"")</f>
        <v/>
      </c>
      <c r="CX159" s="6" t="str">
        <f>IF(AND(FZ159&gt;0,OR(EY159=$EY$1,EY159=$EY$4,EY159=$EY$5,EY159=$EY$6,EY159=$EY$7)),LHR5.2,"")</f>
        <v/>
      </c>
      <c r="CY159" s="6" t="str">
        <f>IF(OR(EZ159&gt;0,FC159=$FC$1,FC159=$FC$4),LHR5.3,"")</f>
        <v/>
      </c>
      <c r="CZ159" s="6" t="str">
        <f>IF(OR(GE159=$GE$1,GE159=$GE$3,GE159=$GE$4,GE159=$GE$6),LHR5.4,"")</f>
        <v/>
      </c>
      <c r="DA159" s="6" t="str">
        <f>IF(OR(EZ159&gt;0,FF159=$FF$2,FF159=$FF$6,FE159=$FE$2,FE159=$FE$6,FI159=$FI$2,FI159=$FI$6,FG159=$FG$2,FG159=$FG$6),LHR5.5,"")</f>
        <v/>
      </c>
      <c r="DB159" s="6" t="str">
        <f>IF(OR(FG159=$FG$2,FG159=$FG$6),LHR5.6,"")</f>
        <v/>
      </c>
      <c r="DC159" s="6" t="str">
        <f>IF(OR(FI159=$FI$1,FI159=$FI$2,FI159=$FI$5,FI159=$FI$6,FY159&gt;0),LHR5.7,"")</f>
        <v/>
      </c>
      <c r="DD159" s="6" t="str">
        <f>IF(OR(GC159=$GC$1,GC159=$GC$2),LHR5.8,"")</f>
        <v/>
      </c>
      <c r="DE159" s="38">
        <f>IF(OR(GF159="",GF159=$GF$3,GF159=$GF$4,GF159=$GF$7,GF159=$GF$8),LHR5.9,"")</f>
        <v>0.05</v>
      </c>
      <c r="DF159" s="7" t="str">
        <f>IF(E159&lt;2009,"N/A",IF(COUNTIF(BW159:DE159,"&lt;1")=35,"5",IF(COUNTIF(BW159:CV159,"&lt;1")=26,"4",IF(COUNTIF(BW159:CJ159,"&lt;1")=14,"3",IF(COUNTIF(BW159:BZ159,"&lt;1")=4,"2","1")))))</f>
        <v>1</v>
      </c>
      <c r="DG159" s="129">
        <f>IF(DF159="N/A","N/A",IF(DF159="1",SUM(BW159:BZ159)+1,IF(DF159="2",SUM(CA159:CJ159)+2,IF(DF159="3",SUM(CK159:CV159)+3,IF(DF159="4",SUM(CW159:DE159)+4,5)))))</f>
        <v>1</v>
      </c>
      <c r="DH159" s="41" t="str">
        <f>IF(OR(EY159=$EY$1,EY159=$EY$8,EZ159&gt;0,FF159=$FF$1,FF159=$FF$2,FF159=$FF$7,FF159=$FF$8,FG159=$FG$1,FG159=$FG$2,FG159=$FG$7,FG159=$FG$8),ES2.1,"")</f>
        <v/>
      </c>
      <c r="DI159" s="6" t="str">
        <f>IF(OR(FB159=$FB$1,FB159=$FB$2,FB159=$FB$7,FB159=$FB$8,EZ159&gt;0),ES2.2,"")</f>
        <v/>
      </c>
      <c r="DJ159" s="6" t="str">
        <f>IF(OR(EY159=$EY$1,EY159=$EY$8,EZ159&gt;0,FF159=$FF$1,FF159=$FF$2,FF159=$FF$7,FF159=$FF$8,FG159=$FG$1,FG159=$FG$2,FG159=$FG$7,FG159=$FG$8),ES2.3,"")</f>
        <v/>
      </c>
      <c r="DK159" s="6" t="str">
        <f>IF(OR(EY159=$EY$1,EY159=$EY$8,EZ159&gt;0,FF159=$FF$1,FF159=$FF$2,FF159=$FF$7,FF159=$FF$8,FG159=$FG$1,FG159=$FG$2,FG159=$FG$7,FG159=$FG$8),ES2.4,"")</f>
        <v/>
      </c>
      <c r="DL159" s="40" t="str">
        <f>IF(OR(FB159=$FB$1,FB159=$FB$7,EZ159&gt;0),ES3.1,"")</f>
        <v/>
      </c>
      <c r="DM159" s="6" t="str">
        <f>IF(OR(FB159=$FB$1,FB159=$FB$2,FB159=$FB$7,FB159=$FB$8,EZ159&gt;0),ES3.2,"")</f>
        <v/>
      </c>
      <c r="DN159" s="6" t="str">
        <f>IF(OR(EZ159&gt;0,FF159=$FF$1,FF159=$FF$2,FF159=$FF$7,FF159=$FF$8,GA159=$GA$1,GA159=$GA$2,GA159=$GA$5,GA159=$GA$6),ES3.3,"")</f>
        <v/>
      </c>
      <c r="DO159" s="6" t="str">
        <f>IF(OR(EZ159&gt;0,FG159=$FG$1,FG159=$FG$2,FG159=$FG$7,FG159=$FG$8,GB159=$GB$1,GB159=$GB$2,GB159=$GB$5,GB159=$GB$6),ES3.4,"")</f>
        <v/>
      </c>
      <c r="DP159" s="6" t="str">
        <f>IF(OR(EY159=$EY$1,EY159=$EY$8,EZ159&gt;0),ES3.5,"")</f>
        <v/>
      </c>
      <c r="DQ159" s="6" t="str">
        <f>IF(OR(EZ159&gt;0,FC159=$FC$1,FC159=$FC$5),ES3.6,"")</f>
        <v/>
      </c>
      <c r="DR159" s="6" t="str">
        <f>IF(OR(GD159=$GD$1,GD159=$GD$4,EZ159&gt;0),ES3.7,"")</f>
        <v/>
      </c>
      <c r="DS159" s="6" t="str">
        <f>IF(OR(EZ159&gt;0,FF159=$FF$2,FF159=$FF$8,FE159=$FE$2,FE159=$FE$8,FI159=$FI$2,FI159=$FI$8,FG159=$FG$2,FG159=$FG$8),ES3.8,"")</f>
        <v/>
      </c>
      <c r="DT159" s="6" t="str">
        <f>IF(OR(EZ159&gt;0),ES3.9,"")</f>
        <v/>
      </c>
      <c r="DU159" s="40" t="str">
        <f>IF(OR(FB159=$FB$1,FB159=$FB$7,EZ159&gt;0),ES4.1,"")</f>
        <v/>
      </c>
      <c r="DV159" s="6" t="str">
        <f>IF(OR(EZ159&gt;0,GA159=$GA$2,GA159=$GA$6),ES4.2,"")</f>
        <v/>
      </c>
      <c r="DW159" s="6" t="str">
        <f>IF(OR(EZ159&gt;0,GB159=$GB$2,GB159=$GB$6),ES4.3,"")</f>
        <v/>
      </c>
      <c r="DX159" s="6" t="str">
        <f>IF(OR(GE159=$GE$1,GE159=$GE$2,GE159=$GE$7,GE159=$GE$8),ES4.4,"")</f>
        <v/>
      </c>
      <c r="DY159" s="6" t="str">
        <f>IF(OR(EZ159&gt;0,FF159=$FF$2,FF159=$FF$8,FE159=$FE$2,FE159=$FE$8,FI159=$FI$2,FI159=$FI$8,FG159=$FG$2,FG159=$FG$8),ES4.5,"")</f>
        <v/>
      </c>
      <c r="DZ159" s="6" t="str">
        <f>IF(OR(EZ159&gt;0,FG159=$FG$1,FG159=$FG$2,FG159=$FG$7,FG159=$FG$8),ES4.6,"")</f>
        <v/>
      </c>
      <c r="EA159" s="6" t="str">
        <f>IF(OR(FE159=$FE$1,FE159=$FE$2,FE159=$FE$7,FE159=$FE$8),ES4.7,"")</f>
        <v/>
      </c>
      <c r="EB159" s="6" t="str">
        <f>IF(OR(FM159=$FM$1,FM159=$FM$4,EZ159&gt;0),ES4.8,"")</f>
        <v/>
      </c>
      <c r="EC159" s="6" t="str">
        <f>IF(OR(GF159=$GF$2,GF159=$GF$8),ES4.9,"")</f>
        <v/>
      </c>
      <c r="ED159" s="6" t="str">
        <f>IF(OR(EO159=$EO$1,EO159=$EO$3),ES4.10,"")</f>
        <v/>
      </c>
      <c r="EE159" s="40" t="str">
        <f>IF(OR(AND(FZ159&gt;0,EY159=$EY$1), AND(FZ159&gt;0,EY159=$EY$8)),ES5.1,"")</f>
        <v/>
      </c>
      <c r="EF159" s="6" t="str">
        <f>IF(OR(GE159=$GE$1,GE159=$GE$3,GE159=$GE$7,GE159=$GE$9),ES5.2,"")</f>
        <v/>
      </c>
      <c r="EG159" s="6" t="str">
        <f>IF(OR(EZ159&gt;0,FF159=$FF$2,FF159=$FF$8,FE159=$FE$2,FE159=$FE$8,FI159=$FI$2,FI159=$FI$8,FG159=$FG$2,FG159=$FG$8),ES5.3,"")</f>
        <v/>
      </c>
      <c r="EH159" s="6" t="str">
        <f>IF(OR(FG159=$FG$2,FG159=$FG$8),ES5.4,"")</f>
        <v/>
      </c>
      <c r="EI159" s="6" t="str">
        <f>IF(OR(FI159=$FI$1,FI159=$FI$2,FI159=$FI$7,FI159=$FI$8,FY159&gt;0),ES5.5,"")</f>
        <v/>
      </c>
      <c r="EJ159" s="6" t="str">
        <f>IF(OR(GC159=$GC$1,GC159=$GC$3),ES5.6,"")</f>
        <v/>
      </c>
      <c r="EK159" s="38">
        <f>IF(OR(GF159="",GF159=$GF$3,GF159=$GF$4,GF159=$GF$5,GF159=$GF$6),ES5.7,"")</f>
        <v>0.1</v>
      </c>
      <c r="EL159" s="104" t="str">
        <f>IF(E159&lt;2010,"N/A",IF(COUNTIF(DH159:EK159,"&lt;1")=30,"5",IF(COUNTIF(DH159:ED159,"&lt;1")=23,"4",IF(COUNTIF(DH159:DT159,"&lt;1")=13,"3",IF(COUNTIF(DH159:DK159,"&lt;1")=4,"2","1")))))</f>
        <v>1</v>
      </c>
      <c r="EM159" s="129">
        <f>IF(EL159="N/A","N/A",IF(EL159="1",SUM(DH159:DK159)+1,IF(EL159="2",SUM(DL159:DT159)+2,IF(EL159="3",SUM(DU159:ED159)+3,IF(EL159="4",SUM(EE159:EK159)+4,5)))))</f>
        <v>1</v>
      </c>
      <c r="EN159" s="1"/>
      <c r="EO159" s="43"/>
      <c r="EP159" s="1"/>
      <c r="EQ159" s="1"/>
      <c r="ER159" s="43"/>
      <c r="ES159" s="1"/>
      <c r="ET159" s="1"/>
      <c r="EV159" s="44"/>
      <c r="FC159" s="44"/>
      <c r="FE159" s="1"/>
      <c r="FI159" s="44"/>
      <c r="FK159" s="1"/>
      <c r="FL159" s="1"/>
      <c r="FM159" s="1"/>
      <c r="FN159" s="1"/>
      <c r="FO159" s="1"/>
      <c r="FT159" s="1"/>
      <c r="FU159" s="1"/>
      <c r="FX159" s="44"/>
      <c r="FY159" s="1"/>
      <c r="FZ159" s="44"/>
      <c r="GA159" s="43"/>
      <c r="GB159" s="1"/>
      <c r="GC159" s="44"/>
      <c r="GF159" s="45"/>
      <c r="GG159" s="74" t="s">
        <v>162</v>
      </c>
      <c r="GH159" s="42">
        <f>COUNTIF(EO159:GF159,"*")</f>
        <v>0</v>
      </c>
    </row>
    <row r="160" spans="1:190" s="42" customFormat="1" x14ac:dyDescent="0.25">
      <c r="A160" s="42" t="e">
        <f>VLOOKUP(C160,Sheet1!$A$1:$B$65,2,)</f>
        <v>#N/A</v>
      </c>
      <c r="B160" s="46" t="s">
        <v>452</v>
      </c>
      <c r="C160" s="47" t="s">
        <v>453</v>
      </c>
      <c r="D160" s="47"/>
      <c r="E160" s="61">
        <v>2013</v>
      </c>
      <c r="F160" s="5">
        <f>IF(OR(ER160=$ER$1,ER160=$ER$2,ER160=$ER$3,ER160=$ER$6,ER160=$ER$7,ES160&gt;0,EW160&gt;0,EY160&gt;0,EU160&gt;0,EZ160&gt;0,FD160&gt;0,FF160&gt;0,FG160&gt;0,FI160&gt;0,FE160&gt;0),SM_2.1,"")</f>
        <v>0.2</v>
      </c>
      <c r="G160" s="5" t="str">
        <f>IF(OR(EO160=$EO$4,EQ160&gt;0,ER160=$ER$1, ER160=$ER$2,ER160=$ER$3,ER160=$ER$4,ES160&gt;0,EV160&gt;0,EZ160&gt;0,FD160&gt;0,FF160&gt;0,FG160&gt;0,FI160&gt;0,FE160&gt;0),SM_2.2,"")</f>
        <v/>
      </c>
      <c r="H160" s="6">
        <f>IF(OR(EO160&gt;0,EP160&gt;0,EQ160&gt;0,ER160=$ER$1,ER160=$ER$2,ER160=$ER$3,ER160=$ER$4,ER160=$ER$6,ER160=$ER$7,ES160&gt;0,ET160&gt;0,EV160&gt;0,EZ160&gt;0,FD160&gt;0,FF160&gt;0,FG160&gt;0,FI160&gt;0,FE160&gt;0),SM_2.3,"")</f>
        <v>0.3</v>
      </c>
      <c r="I160" s="38">
        <f>IF(OR(ER160=$ER$1,ER160=$ER$2,ER160=$ER$3,ER160=$ER$6,ER160=$ER$7,ES160&gt;0,EW160=$EW$2,EW160=$EW$3,EW160=$EW$4,EY160&gt;0,EU160&gt;0,EZ160&gt;0,FD160&gt;0,FF160&gt;0,FG160&gt;0,FI160&gt;0,FE160&gt;0),SM_2.4,"")</f>
        <v>0.15</v>
      </c>
      <c r="J160" s="6">
        <f>IF(OR(ER160=$ER$3,EW160=$EW$2,EW160=$EW$3,EW160=$EW$4,EY160&gt;0,EU160&gt;0,EZ160&gt;0,FD160&gt;0,FF160&gt;0,FG160&gt;0,FI160&gt;0,FE160&gt;0),SM_3.1,"")</f>
        <v>0.3</v>
      </c>
      <c r="K160" s="6" t="str">
        <f>IF(OR(EZ160&gt;0,FD160&gt;0,FF160&gt;0,FG160&gt;0,FI160&gt;0,FE160&gt;0),SM_3.2,"")</f>
        <v/>
      </c>
      <c r="L160" s="38">
        <f>IF(OR(ER160=$ER$1,ER160=$ER$3,ER160=$ER$6,ER160=$ER$7,EV160&gt;0,EW160=$EW$2,EW160=$EW$3,EW160=$EW$4,EY160&gt;0,EU160&gt;0,EZ160&gt;0,FD160&gt;0,FF160&gt;0,FG160&gt;0,FI160&gt;0,FE160&gt;0),SM_3.3,"")</f>
        <v>0.4</v>
      </c>
      <c r="M160" s="6" t="str">
        <f>IF(OR(ES160&gt;0,EU160&gt;1),SM_4.1,"")</f>
        <v/>
      </c>
      <c r="N160" s="6" t="str">
        <f>IF(OR(EZ160&gt;0,FD160=$FD$2,FF160=$FF$2,FF160=$FF$4,FF160=$FF$6,FF160=$FF$8,FG160&gt;0,FI160&gt;0,FE160&gt;0),SM_4.2,"")</f>
        <v/>
      </c>
      <c r="O160" s="6" t="str">
        <f>IF(OR(EZ160&gt;0,FD160=$FD$2,FE160=$FE$2,FE160=$FE$4,FE160=$FE$6,FE160=$FE$8,FF160=$FF$2,FF160=$FF$4,FF160=$FF$6,FF160=$FF$8,FG160=$FG$2,FG160=$FG$4,FG160=$FG$6,FG160=$FG$8,FI160=$FI$2,FI160=$FI$4,FI160=$FI$6,FI160=$FI$8),SM_4.3,"")</f>
        <v/>
      </c>
      <c r="P160" s="6" t="str">
        <f>IF(OR(FD160&gt;0,FI160&gt;0),SM_4.4,"")</f>
        <v/>
      </c>
      <c r="Q160" s="38" t="str">
        <f>IF(OR(FQ160=$FQ$2,FQ160=$FQ$1),SM_4.5,"")</f>
        <v/>
      </c>
      <c r="R160" s="6" t="str">
        <f>IF(OR(ET160&gt;0),SM_5.1,"")</f>
        <v/>
      </c>
      <c r="S160" s="6" t="str">
        <f>IF(OR(FB160&gt;0),SM_5.2,"")</f>
        <v/>
      </c>
      <c r="T160" s="6" t="str">
        <f>IF(OR(FR160=$FR$1,FR160=$FR$2),SM_5.3,"")</f>
        <v/>
      </c>
      <c r="U160" s="38" t="str">
        <f>IF(OR(FY160&gt;0),SM_5.4,"")</f>
        <v/>
      </c>
      <c r="V160" s="94" t="str">
        <f>IF(COUNTIF(F160:U160,"&lt;1")=16,"5",IF(COUNTIF(F160:Q160,"&lt;1")=12,"4",IF(COUNTIF(F160:L160,"&lt;1")=7,"3",IF(COUNTIF(F160:I160,"&lt;1")=4,"2","1"))))</f>
        <v>1</v>
      </c>
      <c r="W160" s="129">
        <f>IF(V160="1",SUM(F160:I160)+1,IF(V160="2",SUM(J160:L160)+2,IF(V160="3",SUM(M160:Q160)+3,IF(V160="4",SUM(R160:U160)+4,5))))</f>
        <v>1.65</v>
      </c>
      <c r="X160" s="5">
        <f>IF(OR(EO160&gt;0,EP160&gt;0,EQ160&gt;0,ER160=$ER$1,ER160=$ER$2,ER160=$ER$3,ER160=$ER$4,ER160=$ER$6,ER160=$ER$7,ER160=$ER$8,ES160&gt;0,ET160&gt;0,EV160&gt;0,EZ160&gt;0,FD160&gt;0,FF160&gt;0,FG160&gt;0,FI160&gt;0,FE160&gt;0),SS_2.1,"")</f>
        <v>0.2</v>
      </c>
      <c r="Y160" s="5">
        <f>IF(OR(EO160=$EO$1,ER160=$ER$1,ER160=$ER$6,ER160=$ER$7,ER160=$ER$8,FJ160&gt;0),SS_2.2,"")</f>
        <v>0.3</v>
      </c>
      <c r="Z160" s="38">
        <f>IF(OR(FJ160&gt;0,FO160&gt;0),SS_2.3,"")</f>
        <v>0.5</v>
      </c>
      <c r="AA160" s="5">
        <f>IF(OR(FN160&gt;0,FJ160=$FJ$2,FJ160=$FJ$3),SS_3.1,"")</f>
        <v>0.2</v>
      </c>
      <c r="AB160" s="6" t="str">
        <f>IF(OR(FK160&gt;0),SS_3.2,"")</f>
        <v/>
      </c>
      <c r="AC160" s="38" t="str">
        <f>IF(OR(ES160&gt;0,ER160=$ER$1,ER160=$ER$4,ER160=$ER$8,FL160&gt;0),SS_3.3,"")</f>
        <v/>
      </c>
      <c r="AD160" s="6" t="str">
        <f>IF(AND(FK160&gt;0,FJ160=$FJ$2,FJ160=$FJ$3),SS_4.1,"")</f>
        <v/>
      </c>
      <c r="AE160" s="6">
        <f>IF(OR(FJ160=$FJ$2,FJ160=$FJ$3,EZ160&gt;0,FN160&gt;0),SS_4.2,"")</f>
        <v>0.2</v>
      </c>
      <c r="AF160" s="6">
        <f>IF(OR(EU160&gt;0,EW160=$EW$2,EW160=$EW$3,EW160=$EW$4,EY160&gt;0,EZ160&gt;0),SS_4.3,"")</f>
        <v>0.2</v>
      </c>
      <c r="AG160" s="6">
        <f>IF(OR(FJ160=$FJ$3,FQ160&gt;0,EZ160&gt;0),SS_4.4,"")</f>
        <v>0.1</v>
      </c>
      <c r="AH160" s="6" t="str">
        <f>IF(OR(FE160&gt;0,FF160&gt;0,FG160&gt;0,FD160&gt;0,EZ160&gt;0,FI160&gt;0),SS_4.5,"")</f>
        <v/>
      </c>
      <c r="AI160" s="38" t="str">
        <f>IF(OR(EV160&gt;0,FZ160&gt;0,FH160&gt;0,FD160&gt;0,FI160&gt;0),SS_4.6,"")</f>
        <v/>
      </c>
      <c r="AJ160" s="5" t="str">
        <f>IF(OR(FK160=$FK$3,FZ160=$FZ$1),SS_5.1,"")</f>
        <v/>
      </c>
      <c r="AK160" s="6" t="str">
        <f>IF(OR(FZ160=$FZ$1,FZ160=$FZ$2,FZ160=$FZ$4,FZ160=$FZ$5,FZ160=$FZ$7),SS_5.2,"")</f>
        <v/>
      </c>
      <c r="AL160" s="6" t="str">
        <f>IF(OR(FZ160=$FZ$4,FY160&gt;0,ER160=$ER$8),SS_5.3,"")</f>
        <v/>
      </c>
      <c r="AM160" s="6" t="str">
        <f>IF(FP160&gt;0,SS_5.4,"")</f>
        <v/>
      </c>
      <c r="AN160" s="94" t="str">
        <f>IF(COUNTIF(X160:AM160,"&lt;1")=16,"5",IF(COUNTIF(X160:AI160,"&lt;1")=12,"4",IF(COUNTIF(X160:AC160,"&lt;1")=6,"3",IF(COUNTIF(X160:Z160,"&lt;1")=3,"2","1"))))</f>
        <v>2</v>
      </c>
      <c r="AO160" s="129">
        <f>IF(AN160="1",SUM(X160:Z160)+1,IF(AN160="2",SUM(AA160:AC160)+2,IF(AN160="3",SUM(AD160:AI160)+3,IF(AN160="4",SUM(AJ160:AM160)+4,5))))</f>
        <v>2.2000000000000002</v>
      </c>
      <c r="AP160" s="5">
        <f>IF(OR(ES160&gt;0,ER160=$ER$1,EO160&gt;0,EP160&gt;0,EQ160&gt;0,EU160&gt;0,EV160&gt;0,FV160&gt;0,FD160&gt;0),CM2.1,"")</f>
        <v>0.25</v>
      </c>
      <c r="AQ160" s="6" t="str">
        <f>IF(OR(ES160&gt;0,ER160=$ER$1,ER160=$ER$5,ER160=$ER$3,ER160=$ER$8,ER160=$ER$9,FS160=$FS$3,FS160=$FS$4),CM2.2,"")</f>
        <v/>
      </c>
      <c r="AR160" s="6" t="str">
        <f>IF(OR(ES160&gt;0,ER160&gt;0,FV160&gt;0),CM2.3,"")</f>
        <v/>
      </c>
      <c r="AS160" s="38" t="str">
        <f>IF(OR(ES160&gt;0,ER160=$ER$1,ER160=$ER$3,ER160=$ER$8,ER160=$ER$9,FT160&gt;0),CM2.4,"")</f>
        <v/>
      </c>
      <c r="AT160" s="6" t="str">
        <f>IF(OR(FS160&gt;0),CM3.1,"")</f>
        <v/>
      </c>
      <c r="AU160" s="6" t="str">
        <f>IF(ER160=$ER$9,CM3.2,"")</f>
        <v/>
      </c>
      <c r="AV160" s="6" t="str">
        <f>IF(OR(FS160=$FS$3,FS160=$FS$4),CM3.3,"")</f>
        <v/>
      </c>
      <c r="AW160" s="6" t="str">
        <f>IF(OR(FQ160=$FQ$1,FQ160=$FQ$4,FR160=$FR$1,FR160=$FR$4),CM3.4,"")</f>
        <v/>
      </c>
      <c r="AX160" s="38" t="str">
        <f>IF(OR(FZ160=$FZ$1,FZ160=$FZ$2,FT160=$FT$3,FT160=$FT$2),CM3.5,"")</f>
        <v/>
      </c>
      <c r="AY160" s="6" t="str">
        <f>IF(OR(FS160&gt;0),CM4.1,"")</f>
        <v/>
      </c>
      <c r="AZ160" s="6" t="str">
        <f>IF(OR(FV160=$FV$2),CM4.2,"")</f>
        <v/>
      </c>
      <c r="BA160" s="38" t="str">
        <f>IF(OR(FZ160&gt;0,FT160=$FT$3),CM4.3,"")</f>
        <v/>
      </c>
      <c r="BB160" s="6" t="str">
        <f>IF(OR(FT160=$FT$3,FV160=$FV$3),CM5.1,"")</f>
        <v/>
      </c>
      <c r="BC160" s="6" t="str">
        <f>IF(OR(AND(FX160&gt;0,FQ160=$FQ$4), AND(FX160&gt;0,FQ160=$FQ$1)),CM5.2,"")</f>
        <v/>
      </c>
      <c r="BD160" s="6" t="str">
        <f>IF(OR(FZ160&gt;0),CM5.3,"")</f>
        <v/>
      </c>
      <c r="BE160" s="38" t="str">
        <f>IF(FU160=$FU$2,CM5.4,"")</f>
        <v/>
      </c>
      <c r="BF160" s="94" t="str">
        <f>IF(COUNTIF(AP160:BE160,"&lt;1")=16,"5",IF(COUNTIF(AP160:BA160,"&lt;1")=12,"4",IF(COUNTIF(AP160:AX160,"&lt;1")=9,"3",IF(COUNTIF(AP160:AS160,"&lt;1")=4,"2","1"))))</f>
        <v>1</v>
      </c>
      <c r="BG160" s="129">
        <f>IF(BF160="1",SUM(AP160:AS160)+1,IF(BF160="2",SUM(AT160:AX160)+2,IF(BF160="3",SUM(AY160:BA160)+3,IF(BF160="4",SUM(BB160:BE160)+4,5))))</f>
        <v>1.25</v>
      </c>
      <c r="BH160" s="5">
        <f>IF(OR(ER160=$ER$1,ER160=$ER$6,ER160=$ER$7,ER160=$ER$9,ES160&gt;0,EX160&gt;0,FD160&gt;0,FZ160&gt;0,EW160&gt;0,EY160&gt;0,EZ160&gt;0,EV160&gt;0,EU160&gt;0,FE160&gt;0,FF160&gt;0,FG160&gt;0,FI160&gt;0),SRM2.1,"")</f>
        <v>0.4</v>
      </c>
      <c r="BI160" s="5">
        <f>IF(OR(FD160&gt;0,FZ160&gt;0,ER160=$ER$7,EW160&gt;0,EX160&gt;0,EY160&gt;0,EZ160&gt;0,FE160&gt;0,FF160&gt;0,FG160&gt;0,FI160&gt;0),SRM2.2,"")</f>
        <v>0.4</v>
      </c>
      <c r="BJ160" s="6" t="str">
        <f>IF(OR(FX160&gt;0,FZ160&gt;0),SRM2.3,"")</f>
        <v/>
      </c>
      <c r="BK160" s="6" t="str">
        <f>IF(OR(FF160&gt;0,FD160&gt;0,FE160&gt;0,FZ160&gt;0,FG160&gt;0,FI160&gt;0),SRM2.4,"")</f>
        <v/>
      </c>
      <c r="BL160" s="39" t="str">
        <f>IF(OR(FD160&gt;0,FZ160&gt;0,ER160=$ER$7,FE160&gt;0,FF160&gt;0,FG160&gt;0,FI160&gt;0,FP160&gt;0),SRM3.1,"")</f>
        <v/>
      </c>
      <c r="BM160" s="6">
        <f>IF(OR(FD160&gt;0,FZ160&gt;0,ER160=$ER$7,EW160=$EW$2,EW160=$EW$3,EW160=$EW$4,EX160&gt;0,EY160&gt;0,EZ160&gt;0,FE160&gt;0,FF160&gt;0,FG160&gt;0,FI160&gt;0),SRM3.2,"")</f>
        <v>0.5</v>
      </c>
      <c r="BN160" s="6" t="str">
        <f>IF(OR(FP160&gt;0,FZ160&gt;0),SRM3.3,"")</f>
        <v/>
      </c>
      <c r="BO160" s="40" t="str">
        <f>IF(OR(FZ160&gt;1),SRM4.1,"")</f>
        <v/>
      </c>
      <c r="BP160" s="6" t="str">
        <f>IF(OR(ER160=$ER$8,ER160=$ER$9,EV160&gt;0,FQ160&gt;0,FR160&gt;0),SRM4.2,"")</f>
        <v/>
      </c>
      <c r="BQ160" s="6" t="str">
        <f>IF(OR(FW160&gt;0),SRM4.3,"")</f>
        <v/>
      </c>
      <c r="BR160" s="40" t="str">
        <f>IF(OR(GD160&gt;0,GE160&gt;0),SRM5.1,"")</f>
        <v/>
      </c>
      <c r="BS160" s="6" t="str">
        <f>IF(OR(ER160=$ER$8,ER160=$ER$9,FZ160&gt;0),SRM5.2,"")</f>
        <v/>
      </c>
      <c r="BT160" s="6" t="str">
        <f>IF(OR(ER160=$ER$8,ER160=$ER$9,FY160&gt;0,FZ160&gt;0),SRM5.3,"")</f>
        <v/>
      </c>
      <c r="BU160" s="94" t="str">
        <f>IF(COUNTIF(BH160:BT160,"&lt;1")=13,"5",IF(COUNTIF(BH160:BQ160,"&lt;1")=10,"4",IF(COUNTIF(BH160:BN160,"&lt;1")=7,"3",IF(COUNTIF(BH160:BK160,"&lt;1")=4,"2","1"))))</f>
        <v>1</v>
      </c>
      <c r="BV160" s="129">
        <f>IF(BU160="1",SUM(BH160:BK160)+1,IF(BU160="2",SUM(BL160:BN160)+2,IF(BU160="3",SUM(BO160:BQ160)+3,IF(BU160="4",SUM(BR160:BT160)+4,5))))</f>
        <v>1.8</v>
      </c>
      <c r="BW160" s="41" t="str">
        <f>IF(OR(EY160=$EY$1,EY160=$EY$4,EY160=$EY$5,EY160=$EY$6,EY160=$EY$7,EZ160&gt;0,FF160=$FF$1,FF160=$FF$2,FF160=$FF$5,FF160=$FF$6,FG160=$FG$1,FG160=$FG$2,FG160=$FG$5,FG160=$FG$6),LHR2.1,"")</f>
        <v/>
      </c>
      <c r="BX160" s="6" t="str">
        <f>IF(OR(FB160=$FB$1,FB160=$FB$2,FB160=$FB$5,FB160=$FB$6,EZ160&gt;0),LHR2.2,"")</f>
        <v/>
      </c>
      <c r="BY160" s="6" t="str">
        <f>IF(OR(EY160=$EY$1,EY160=$EY$4,EY160=$EY$5,EY160=$EY$6,EY160=$EY$7,EZ160&gt;0,FF160=$FF$1,FF160=$FF$2,FF160=$FF$5,FF160=$FF$6,FG160=$FG$1,FG160=$FG$2,FG160=$FG$5,FG160=$FG$6),LHR2.3,"")</f>
        <v/>
      </c>
      <c r="BZ160" s="6" t="str">
        <f>IF(OR(EY160=$EY$1,EY160=$EY$4,EY160=$EY$5,EY160=$EY$6,EY160=$EY$7,EZ160&gt;0,FF160=$FF$1,FF160=$FF$2,FF160=$FF$5,FF160=$FF$6,FG160=$FG$1,FG160=$FG$2,FG160=$FG$5,FG160=$FG$6),LHR2.4,"")</f>
        <v/>
      </c>
      <c r="CA160" s="40" t="str">
        <f>IF(OR(EY160=$EY$1,EY160=$EY$5,EY160=$EY$6,EY160=$EY$7,EZ160&gt;0,FF160=$FF$1,FF160=$FF$2,FF160=$FF$5,FF160=$FF$6,FG160=$FG$1,FG160=$FG$2,FG160=$FG$5,FG160=$FG$6),LHR3.1,"")</f>
        <v/>
      </c>
      <c r="CB160" s="6" t="str">
        <f>IF(OR(FB160=$FB$1,FB160=$FB$5,EZ160&gt;0),LHR3.2,"")</f>
        <v/>
      </c>
      <c r="CC160" s="6" t="str">
        <f>IF(OR(FB160=$FB$1,FB160=$FB$2,FB160=$FB$5,FB160=$FB$6,EZ160&gt;0),LHR3.3,"")</f>
        <v/>
      </c>
      <c r="CD160" s="6" t="str">
        <f>IF(OR(EZ160&gt;0,GA160=$GA$1,FF160=$FF$5,FF160=$FF$6,FF160=$FF$1,FF160=$FF$2,GA160=$GA$2,GA160=$GA$3,GA160=$GA$4),LHR3.4,"")</f>
        <v/>
      </c>
      <c r="CE160" s="6" t="str">
        <f>IF(OR(EZ160&gt;0,GB160=$GB$1,FG160=$FG$5,FG160=$FG$6,FG160=$FG$1,FG160=$FG$2,GB160=$GB$2,GB160=$GB$3,GB160=$GB$4),LHR3.5,"")</f>
        <v/>
      </c>
      <c r="CF160" s="6" t="str">
        <f>IF(OR(EY160=$EY$1,EY160=$EY$4,EY160=$EY$5,EY160=$EY$6,EY160=$EY$7,EZ160&gt;0),LHR3.6,"")</f>
        <v/>
      </c>
      <c r="CG160" s="6" t="str">
        <f>IF(OR(EZ160&gt;0,FC160=$FC$1,FC160=$FC$2,FC160=$FC$3,FC160=$FC$4),LHR3.7,"")</f>
        <v/>
      </c>
      <c r="CH160" s="6" t="str">
        <f>IF(OR(GD160=$GD$1,GD160=$GD$3,EZ160&gt;0),LHR3.8,"")</f>
        <v/>
      </c>
      <c r="CI160" s="6" t="str">
        <f>IF(OR(EZ160&gt;0,FF160=$FF$2,FF160=$FF$6,FE160=$FE$2,FE160=$FE$6,FI160=$FI$2,FI160=$FI$6,FG160=$FG$2,FG160=$FG$6),LHR3.9,"")</f>
        <v/>
      </c>
      <c r="CJ160" s="6" t="str">
        <f>IF(OR(EZ160&gt;0,FA160&gt;0),LHR3.10,"")</f>
        <v/>
      </c>
      <c r="CK160" s="40" t="str">
        <f>IF(OR(EY160=$EY$1,EY160=$EY$6,EY160=$EY$7,EZ160&gt;0,FF160=$FF$1,FF160=$FF$2,FF160=$FF$5,FF160=$FF$6,FG160=$FG$1,FG160=$FG$2,FG160=$FG$5,FG160=$FG$6),LHR4.1,"")</f>
        <v/>
      </c>
      <c r="CL160" s="6" t="str">
        <f>IF(OR(FB160=$FB$1,FB160=$FB$5,EZ160&gt;0),LHR4.2,"")</f>
        <v/>
      </c>
      <c r="CM160" s="6" t="str">
        <f>IF(OR(EZ160&gt;0,GA160=$GA$2,GA160=$GA$4),LHR4.3,"")</f>
        <v/>
      </c>
      <c r="CN160" s="6" t="str">
        <f>IF(OR(EZ160&gt;0,GB160=$GB$2,GB160=$GB$4),LHR4.4,"")</f>
        <v/>
      </c>
      <c r="CO160" s="6" t="str">
        <f>IF(OR(EZ160&gt;0,FC160=$FC$1,FC160=$FC$3,FC160=$FC$4),LHR4.5,"")</f>
        <v/>
      </c>
      <c r="CP160" s="6" t="str">
        <f>IF(OR(GE160=$GE$1,GE160=$GE$2,GE160=$GE$4,GE160=$GE$5),LHR4.6,"")</f>
        <v/>
      </c>
      <c r="CQ160" s="6" t="str">
        <f>IF(OR(EZ160&gt;0,FF160=$FF$2,FF160=$FF$6,FE160=$FE$2,FE160=$FE$6,FI160=$FI$2,FI160=$FI$6,FG160=$FG$2,FG160=$FG$6),LHR4.7,"")</f>
        <v/>
      </c>
      <c r="CR160" s="6" t="str">
        <f>IF(OR(EZ160&gt;0,FG160=$FG$1,FG160=$FG$2,FG160=$FG$5,FG160=$FG$6),LHR4.8,"")</f>
        <v/>
      </c>
      <c r="CS160" s="6" t="str">
        <f>IF(OR(FE160=$FE$1,FE160=$FE$2,FE160=$FE$5,FE160=$FE$6),LHR4.9,"")</f>
        <v/>
      </c>
      <c r="CT160" s="6" t="str">
        <f>IF(OR(FM160=$FM$1,FM160=$FM$3,EZ160&gt;0),LHR4.10,"")</f>
        <v/>
      </c>
      <c r="CU160" s="6" t="str">
        <f>IF(OR(GF160=$GF$2,GF160=$GF$6),LHR4.11,"")</f>
        <v/>
      </c>
      <c r="CV160" s="6">
        <f>IF(OR(EO160=$EO$1,EO160=$EO$3),LHR4.12,"")</f>
        <v>0.05</v>
      </c>
      <c r="CW160" s="40" t="str">
        <f>IF(OR(EY160=$EY$1,EY160=$EY$7,EZ160&gt;0,FF160=$FF$1,FF160=$FF$2,FF160=$FF$5,FF160=$FF$6,FG160=$FG$1,FG160=$FG$2,FG160=$FG$5,FG160=$FG$6),LHR5.1,"")</f>
        <v/>
      </c>
      <c r="CX160" s="6" t="str">
        <f>IF(AND(FZ160&gt;0,OR(EY160=$EY$1,EY160=$EY$4,EY160=$EY$5,EY160=$EY$6,EY160=$EY$7)),LHR5.2,"")</f>
        <v/>
      </c>
      <c r="CY160" s="6" t="str">
        <f>IF(OR(EZ160&gt;0,FC160=$FC$1,FC160=$FC$4),LHR5.3,"")</f>
        <v/>
      </c>
      <c r="CZ160" s="6" t="str">
        <f>IF(OR(GE160=$GE$1,GE160=$GE$3,GE160=$GE$4,GE160=$GE$6),LHR5.4,"")</f>
        <v/>
      </c>
      <c r="DA160" s="6" t="str">
        <f>IF(OR(EZ160&gt;0,FF160=$FF$2,FF160=$FF$6,FE160=$FE$2,FE160=$FE$6,FI160=$FI$2,FI160=$FI$6,FG160=$FG$2,FG160=$FG$6),LHR5.5,"")</f>
        <v/>
      </c>
      <c r="DB160" s="6" t="str">
        <f>IF(OR(FG160=$FG$2,FG160=$FG$6),LHR5.6,"")</f>
        <v/>
      </c>
      <c r="DC160" s="6" t="str">
        <f>IF(OR(FI160=$FI$1,FI160=$FI$2,FI160=$FI$5,FI160=$FI$6,FY160&gt;0),LHR5.7,"")</f>
        <v/>
      </c>
      <c r="DD160" s="6" t="str">
        <f>IF(OR(GC160=$GC$1,GC160=$GC$2),LHR5.8,"")</f>
        <v/>
      </c>
      <c r="DE160" s="38">
        <f>IF(OR(GF160="",GF160=$GF$3,GF160=$GF$4,GF160=$GF$7,GF160=$GF$8),LHR5.9,"")</f>
        <v>0.05</v>
      </c>
      <c r="DF160" s="7" t="str">
        <f>IF(E160&lt;2009,"N/A",IF(COUNTIF(BW160:DE160,"&lt;1")=35,"5",IF(COUNTIF(BW160:CV160,"&lt;1")=26,"4",IF(COUNTIF(BW160:CJ160,"&lt;1")=14,"3",IF(COUNTIF(BW160:BZ160,"&lt;1")=4,"2","1")))))</f>
        <v>1</v>
      </c>
      <c r="DG160" s="129">
        <f>IF(DF160="N/A","N/A",IF(DF160="1",SUM(BW160:BZ160)+1,IF(DF160="2",SUM(CA160:CJ160)+2,IF(DF160="3",SUM(CK160:CV160)+3,IF(DF160="4",SUM(CW160:DE160)+4,5)))))</f>
        <v>1</v>
      </c>
      <c r="DH160" s="41" t="str">
        <f>IF(OR(EY160=$EY$1,EY160=$EY$8,EZ160&gt;0,FF160=$FF$1,FF160=$FF$2,FF160=$FF$7,FF160=$FF$8,FG160=$FG$1,FG160=$FG$2,FG160=$FG$7,FG160=$FG$8),ES2.1,"")</f>
        <v/>
      </c>
      <c r="DI160" s="6" t="str">
        <f>IF(OR(FB160=$FB$1,FB160=$FB$2,FB160=$FB$7,FB160=$FB$8,EZ160&gt;0),ES2.2,"")</f>
        <v/>
      </c>
      <c r="DJ160" s="6" t="str">
        <f>IF(OR(EY160=$EY$1,EY160=$EY$8,EZ160&gt;0,FF160=$FF$1,FF160=$FF$2,FF160=$FF$7,FF160=$FF$8,FG160=$FG$1,FG160=$FG$2,FG160=$FG$7,FG160=$FG$8),ES2.3,"")</f>
        <v/>
      </c>
      <c r="DK160" s="6" t="str">
        <f>IF(OR(EY160=$EY$1,EY160=$EY$8,EZ160&gt;0,FF160=$FF$1,FF160=$FF$2,FF160=$FF$7,FF160=$FF$8,FG160=$FG$1,FG160=$FG$2,FG160=$FG$7,FG160=$FG$8),ES2.4,"")</f>
        <v/>
      </c>
      <c r="DL160" s="40" t="str">
        <f>IF(OR(FB160=$FB$1,FB160=$FB$7,EZ160&gt;0),ES3.1,"")</f>
        <v/>
      </c>
      <c r="DM160" s="6" t="str">
        <f>IF(OR(FB160=$FB$1,FB160=$FB$2,FB160=$FB$7,FB160=$FB$8,EZ160&gt;0),ES3.2,"")</f>
        <v/>
      </c>
      <c r="DN160" s="6" t="str">
        <f>IF(OR(EZ160&gt;0,FF160=$FF$1,FF160=$FF$2,FF160=$FF$7,FF160=$FF$8,GA160=$GA$1,GA160=$GA$2,GA160=$GA$5,GA160=$GA$6),ES3.3,"")</f>
        <v/>
      </c>
      <c r="DO160" s="6" t="str">
        <f>IF(OR(EZ160&gt;0,FG160=$FG$1,FG160=$FG$2,FG160=$FG$7,FG160=$FG$8,GB160=$GB$1,GB160=$GB$2,GB160=$GB$5,GB160=$GB$6),ES3.4,"")</f>
        <v/>
      </c>
      <c r="DP160" s="6" t="str">
        <f>IF(OR(EY160=$EY$1,EY160=$EY$8,EZ160&gt;0),ES3.5,"")</f>
        <v/>
      </c>
      <c r="DQ160" s="6" t="str">
        <f>IF(OR(EZ160&gt;0,FC160=$FC$1,FC160=$FC$5),ES3.6,"")</f>
        <v/>
      </c>
      <c r="DR160" s="6" t="str">
        <f>IF(OR(GD160=$GD$1,GD160=$GD$4,EZ160&gt;0),ES3.7,"")</f>
        <v/>
      </c>
      <c r="DS160" s="6" t="str">
        <f>IF(OR(EZ160&gt;0,FF160=$FF$2,FF160=$FF$8,FE160=$FE$2,FE160=$FE$8,FI160=$FI$2,FI160=$FI$8,FG160=$FG$2,FG160=$FG$8),ES3.8,"")</f>
        <v/>
      </c>
      <c r="DT160" s="6" t="str">
        <f>IF(OR(EZ160&gt;0),ES3.9,"")</f>
        <v/>
      </c>
      <c r="DU160" s="40" t="str">
        <f>IF(OR(FB160=$FB$1,FB160=$FB$7,EZ160&gt;0),ES4.1,"")</f>
        <v/>
      </c>
      <c r="DV160" s="6" t="str">
        <f>IF(OR(EZ160&gt;0,GA160=$GA$2,GA160=$GA$6),ES4.2,"")</f>
        <v/>
      </c>
      <c r="DW160" s="6" t="str">
        <f>IF(OR(EZ160&gt;0,GB160=$GB$2,GB160=$GB$6),ES4.3,"")</f>
        <v/>
      </c>
      <c r="DX160" s="6" t="str">
        <f>IF(OR(GE160=$GE$1,GE160=$GE$2,GE160=$GE$7,GE160=$GE$8),ES4.4,"")</f>
        <v/>
      </c>
      <c r="DY160" s="6" t="str">
        <f>IF(OR(EZ160&gt;0,FF160=$FF$2,FF160=$FF$8,FE160=$FE$2,FE160=$FE$8,FI160=$FI$2,FI160=$FI$8,FG160=$FG$2,FG160=$FG$8),ES4.5,"")</f>
        <v/>
      </c>
      <c r="DZ160" s="6" t="str">
        <f>IF(OR(EZ160&gt;0,FG160=$FG$1,FG160=$FG$2,FG160=$FG$7,FG160=$FG$8),ES4.6,"")</f>
        <v/>
      </c>
      <c r="EA160" s="6" t="str">
        <f>IF(OR(FE160=$FE$1,FE160=$FE$2,FE160=$FE$7,FE160=$FE$8),ES4.7,"")</f>
        <v/>
      </c>
      <c r="EB160" s="6" t="str">
        <f>IF(OR(FM160=$FM$1,FM160=$FM$4,EZ160&gt;0),ES4.8,"")</f>
        <v/>
      </c>
      <c r="EC160" s="6" t="str">
        <f>IF(OR(GF160=$GF$2,GF160=$GF$8),ES4.9,"")</f>
        <v/>
      </c>
      <c r="ED160" s="6">
        <f>IF(OR(EO160=$EO$1,EO160=$EO$3),ES4.10,"")</f>
        <v>0.05</v>
      </c>
      <c r="EE160" s="40" t="str">
        <f>IF(OR(AND(FZ160&gt;0,EY160=$EY$1), AND(FZ160&gt;0,EY160=$EY$8)),ES5.1,"")</f>
        <v/>
      </c>
      <c r="EF160" s="6" t="str">
        <f>IF(OR(GE160=$GE$1,GE160=$GE$3,GE160=$GE$7,GE160=$GE$9),ES5.2,"")</f>
        <v/>
      </c>
      <c r="EG160" s="6" t="str">
        <f>IF(OR(EZ160&gt;0,FF160=$FF$2,FF160=$FF$8,FE160=$FE$2,FE160=$FE$8,FI160=$FI$2,FI160=$FI$8,FG160=$FG$2,FG160=$FG$8),ES5.3,"")</f>
        <v/>
      </c>
      <c r="EH160" s="6" t="str">
        <f>IF(OR(FG160=$FG$2,FG160=$FG$8),ES5.4,"")</f>
        <v/>
      </c>
      <c r="EI160" s="6" t="str">
        <f>IF(OR(FI160=$FI$1,FI160=$FI$2,FI160=$FI$7,FI160=$FI$8,FY160&gt;0),ES5.5,"")</f>
        <v/>
      </c>
      <c r="EJ160" s="6" t="str">
        <f>IF(OR(GC160=$GC$1,GC160=$GC$3),ES5.6,"")</f>
        <v/>
      </c>
      <c r="EK160" s="38">
        <f>IF(OR(GF160="",GF160=$GF$3,GF160=$GF$4,GF160=$GF$5,GF160=$GF$6),ES5.7,"")</f>
        <v>0.1</v>
      </c>
      <c r="EL160" s="104" t="str">
        <f>IF(E160&lt;2010,"N/A",IF(COUNTIF(DH160:EK160,"&lt;1")=30,"5",IF(COUNTIF(DH160:ED160,"&lt;1")=23,"4",IF(COUNTIF(DH160:DT160,"&lt;1")=13,"3",IF(COUNTIF(DH160:DK160,"&lt;1")=4,"2","1")))))</f>
        <v>1</v>
      </c>
      <c r="EM160" s="129">
        <f>IF(EL160="N/A","N/A",IF(EL160="1",SUM(DH160:DK160)+1,IF(EL160="2",SUM(DL160:DT160)+2,IF(EL160="3",SUM(DU160:ED160)+3,IF(EL160="4",SUM(EE160:EK160)+4,5)))))</f>
        <v>1</v>
      </c>
      <c r="EN160" s="1"/>
      <c r="EO160" s="43" t="s">
        <v>0</v>
      </c>
      <c r="EP160" s="1"/>
      <c r="EQ160" s="1"/>
      <c r="ER160" s="43"/>
      <c r="ES160" s="1"/>
      <c r="ET160" s="1"/>
      <c r="EV160" s="44"/>
      <c r="EW160" s="42" t="s">
        <v>14</v>
      </c>
      <c r="FC160" s="44"/>
      <c r="FE160" s="1"/>
      <c r="FI160" s="44"/>
      <c r="FJ160" s="42" t="s">
        <v>103</v>
      </c>
      <c r="FK160" s="1"/>
      <c r="FL160" s="1"/>
      <c r="FM160" s="1"/>
      <c r="FN160" s="1"/>
      <c r="FO160" s="1"/>
      <c r="FT160" s="1"/>
      <c r="FU160" s="1"/>
      <c r="FX160" s="44"/>
      <c r="FY160" s="1"/>
      <c r="FZ160" s="44"/>
      <c r="GA160" s="43"/>
      <c r="GB160" s="1"/>
      <c r="GC160" s="44"/>
      <c r="GF160" s="45"/>
      <c r="GG160" s="74"/>
      <c r="GH160" s="42">
        <f>COUNTIF(EO160:GF160,"*")</f>
        <v>3</v>
      </c>
    </row>
    <row r="161" spans="1:190" s="42" customFormat="1" x14ac:dyDescent="0.25">
      <c r="A161" s="42" t="str">
        <f>VLOOKUP(C161,Sheet1!$A$1:$B$65,2,)</f>
        <v>HS</v>
      </c>
      <c r="B161" s="81" t="s">
        <v>512</v>
      </c>
      <c r="C161" s="80" t="s">
        <v>513</v>
      </c>
      <c r="D161" s="80"/>
      <c r="E161" s="79">
        <v>2013</v>
      </c>
      <c r="F161" s="5" t="str">
        <f>IF(OR(ER161=$ER$1,ER161=$ER$2,ER161=$ER$3,ER161=$ER$6,ER161=$ER$7,ES161&gt;0,EW161&gt;0,EY161&gt;0,EU161&gt;0,EZ161&gt;0,FD161&gt;0,FF161&gt;0,FG161&gt;0,FI161&gt;0,FE161&gt;0),SM_2.1,"")</f>
        <v/>
      </c>
      <c r="G161" s="5" t="str">
        <f>IF(OR(EO161=$EO$4,EQ161&gt;0,ER161=$ER$1, ER161=$ER$2,ER161=$ER$3,ER161=$ER$4,ES161&gt;0,EV161&gt;0,EZ161&gt;0,FD161&gt;0,FF161&gt;0,FG161&gt;0,FI161&gt;0,FE161&gt;0),SM_2.2,"")</f>
        <v/>
      </c>
      <c r="H161" s="6" t="str">
        <f>IF(OR(EO161&gt;0,EP161&gt;0,EQ161&gt;0,ER161=$ER$1,ER161=$ER$2,ER161=$ER$3,ER161=$ER$4,ER161=$ER$6,ER161=$ER$7,ES161&gt;0,ET161&gt;0,EV161&gt;0,EZ161&gt;0,FD161&gt;0,FF161&gt;0,FG161&gt;0,FI161&gt;0,FE161&gt;0),SM_2.3,"")</f>
        <v/>
      </c>
      <c r="I161" s="38" t="str">
        <f>IF(OR(ER161=$ER$1,ER161=$ER$2,ER161=$ER$3,ER161=$ER$6,ER161=$ER$7,ES161&gt;0,EW161=$EW$2,EW161=$EW$3,EW161=$EW$4,EY161&gt;0,EU161&gt;0,EZ161&gt;0,FD161&gt;0,FF161&gt;0,FG161&gt;0,FI161&gt;0,FE161&gt;0),SM_2.4,"")</f>
        <v/>
      </c>
      <c r="J161" s="6" t="str">
        <f>IF(OR(ER161=$ER$3,EW161=$EW$2,EW161=$EW$3,EW161=$EW$4,EY161&gt;0,EU161&gt;0,EZ161&gt;0,FD161&gt;0,FF161&gt;0,FG161&gt;0,FI161&gt;0,FE161&gt;0),SM_3.1,"")</f>
        <v/>
      </c>
      <c r="K161" s="6" t="str">
        <f>IF(OR(EZ161&gt;0,FD161&gt;0,FF161&gt;0,FG161&gt;0,FI161&gt;0,FE161&gt;0),SM_3.2,"")</f>
        <v/>
      </c>
      <c r="L161" s="38" t="str">
        <f>IF(OR(ER161=$ER$1,ER161=$ER$3,ER161=$ER$6,ER161=$ER$7,EV161&gt;0,EW161=$EW$2,EW161=$EW$3,EW161=$EW$4,EY161&gt;0,EU161&gt;0,EZ161&gt;0,FD161&gt;0,FF161&gt;0,FG161&gt;0,FI161&gt;0,FE161&gt;0),SM_3.3,"")</f>
        <v/>
      </c>
      <c r="M161" s="6" t="str">
        <f>IF(OR(ES161&gt;0,EU161&gt;1),SM_4.1,"")</f>
        <v/>
      </c>
      <c r="N161" s="6" t="str">
        <f>IF(OR(EZ161&gt;0,FD161=$FD$2,FF161=$FF$2,FF161=$FF$4,FF161=$FF$6,FF161=$FF$8,FG161&gt;0,FI161&gt;0,FE161&gt;0),SM_4.2,"")</f>
        <v/>
      </c>
      <c r="O161" s="6" t="str">
        <f>IF(OR(EZ161&gt;0,FD161=$FD$2,FE161=$FE$2,FE161=$FE$4,FE161=$FE$6,FE161=$FE$8,FF161=$FF$2,FF161=$FF$4,FF161=$FF$6,FF161=$FF$8,FG161=$FG$2,FG161=$FG$4,FG161=$FG$6,FG161=$FG$8,FI161=$FI$2,FI161=$FI$4,FI161=$FI$6,FI161=$FI$8),SM_4.3,"")</f>
        <v/>
      </c>
      <c r="P161" s="6" t="str">
        <f>IF(OR(FD161&gt;0,FI161&gt;0),SM_4.4,"")</f>
        <v/>
      </c>
      <c r="Q161" s="38" t="str">
        <f>IF(OR(FQ161=$FQ$2,FQ161=$FQ$1),SM_4.5,"")</f>
        <v/>
      </c>
      <c r="R161" s="6" t="str">
        <f>IF(OR(ET161&gt;0),SM_5.1,"")</f>
        <v/>
      </c>
      <c r="S161" s="6" t="str">
        <f>IF(OR(FB161&gt;0),SM_5.2,"")</f>
        <v/>
      </c>
      <c r="T161" s="6" t="str">
        <f>IF(OR(FR161=$FR$1,FR161=$FR$2),SM_5.3,"")</f>
        <v/>
      </c>
      <c r="U161" s="38" t="str">
        <f>IF(OR(FY161&gt;0),SM_5.4,"")</f>
        <v/>
      </c>
      <c r="V161" s="94" t="str">
        <f>IF(COUNTIF(F161:U161,"&lt;1")=16,"5",IF(COUNTIF(F161:Q161,"&lt;1")=12,"4",IF(COUNTIF(F161:L161,"&lt;1")=7,"3",IF(COUNTIF(F161:I161,"&lt;1")=4,"2","1"))))</f>
        <v>1</v>
      </c>
      <c r="W161" s="129">
        <f>IF(V161="1",SUM(F161:I161)+1,IF(V161="2",SUM(J161:L161)+2,IF(V161="3",SUM(M161:Q161)+3,IF(V161="4",SUM(R161:U161)+4,5))))</f>
        <v>1</v>
      </c>
      <c r="X161" s="5" t="str">
        <f>IF(OR(EO161&gt;0,EP161&gt;0,EQ161&gt;0,ER161=$ER$1,ER161=$ER$2,ER161=$ER$3,ER161=$ER$4,ER161=$ER$6,ER161=$ER$7,ER161=$ER$8,ES161&gt;0,ET161&gt;0,EV161&gt;0,EZ161&gt;0,FD161&gt;0,FF161&gt;0,FG161&gt;0,FI161&gt;0,FE161&gt;0),SS_2.1,"")</f>
        <v/>
      </c>
      <c r="Y161" s="5" t="str">
        <f>IF(OR(EO161=$EO$1,ER161=$ER$1,ER161=$ER$6,ER161=$ER$7,ER161=$ER$8,FJ161&gt;0),SS_2.2,"")</f>
        <v/>
      </c>
      <c r="Z161" s="38" t="str">
        <f>IF(OR(FJ161&gt;0,FO161&gt;0),SS_2.3,"")</f>
        <v/>
      </c>
      <c r="AA161" s="5" t="str">
        <f>IF(OR(FN161&gt;0,FJ161=$FJ$2,FJ161=$FJ$3),SS_3.1,"")</f>
        <v/>
      </c>
      <c r="AB161" s="6" t="str">
        <f>IF(OR(FK161&gt;0),SS_3.2,"")</f>
        <v/>
      </c>
      <c r="AC161" s="38" t="str">
        <f>IF(OR(ES161&gt;0,ER161=$ER$1,ER161=$ER$4,ER161=$ER$8,FL161&gt;0),SS_3.3,"")</f>
        <v/>
      </c>
      <c r="AD161" s="6" t="str">
        <f>IF(AND(FK161&gt;0,FJ161=$FJ$2,FJ161=$FJ$3),SS_4.1,"")</f>
        <v/>
      </c>
      <c r="AE161" s="6" t="str">
        <f>IF(OR(FJ161=$FJ$2,FJ161=$FJ$3,EZ161&gt;0,FN161&gt;0),SS_4.2,"")</f>
        <v/>
      </c>
      <c r="AF161" s="6" t="str">
        <f>IF(OR(EU161&gt;0,EW161=$EW$2,EW161=$EW$3,EW161=$EW$4,EY161&gt;0,EZ161&gt;0),SS_4.3,"")</f>
        <v/>
      </c>
      <c r="AG161" s="6" t="str">
        <f>IF(OR(FJ161=$FJ$3,FQ161&gt;0,EZ161&gt;0),SS_4.4,"")</f>
        <v/>
      </c>
      <c r="AH161" s="6" t="str">
        <f>IF(OR(FE161&gt;0,FF161&gt;0,FG161&gt;0,FD161&gt;0,EZ161&gt;0,FI161&gt;0),SS_4.5,"")</f>
        <v/>
      </c>
      <c r="AI161" s="38" t="str">
        <f>IF(OR(EV161&gt;0,FZ161&gt;0,FH161&gt;0,FD161&gt;0,FI161&gt;0),SS_4.6,"")</f>
        <v/>
      </c>
      <c r="AJ161" s="5" t="str">
        <f>IF(OR(FK161=$FK$3,FZ161=$FZ$1),SS_5.1,"")</f>
        <v/>
      </c>
      <c r="AK161" s="6" t="str">
        <f>IF(OR(FZ161=$FZ$1,FZ161=$FZ$2,FZ161=$FZ$4,FZ161=$FZ$5,FZ161=$FZ$7),SS_5.2,"")</f>
        <v/>
      </c>
      <c r="AL161" s="6" t="str">
        <f>IF(OR(FZ161=$FZ$4,FY161&gt;0,ER161=$ER$8),SS_5.3,"")</f>
        <v/>
      </c>
      <c r="AM161" s="6" t="str">
        <f>IF(FP161&gt;0,SS_5.4,"")</f>
        <v/>
      </c>
      <c r="AN161" s="94" t="str">
        <f>IF(COUNTIF(X161:AM161,"&lt;1")=16,"5",IF(COUNTIF(X161:AI161,"&lt;1")=12,"4",IF(COUNTIF(X161:AC161,"&lt;1")=6,"3",IF(COUNTIF(X161:Z161,"&lt;1")=3,"2","1"))))</f>
        <v>1</v>
      </c>
      <c r="AO161" s="129">
        <f>IF(AN161="1",SUM(X161:Z161)+1,IF(AN161="2",SUM(AA161:AC161)+2,IF(AN161="3",SUM(AD161:AI161)+3,IF(AN161="4",SUM(AJ161:AM161)+4,5))))</f>
        <v>1</v>
      </c>
      <c r="AP161" s="5" t="str">
        <f>IF(OR(ES161&gt;0,ER161=$ER$1,EO161&gt;0,EP161&gt;0,EQ161&gt;0,EU161&gt;0,EV161&gt;0,FV161&gt;0,FD161&gt;0),CM2.1,"")</f>
        <v/>
      </c>
      <c r="AQ161" s="6" t="str">
        <f>IF(OR(ES161&gt;0,ER161=$ER$1,ER161=$ER$5,ER161=$ER$3,ER161=$ER$8,ER161=$ER$9,FS161=$FS$3,FS161=$FS$4),CM2.2,"")</f>
        <v/>
      </c>
      <c r="AR161" s="6" t="str">
        <f>IF(OR(ES161&gt;0,ER161&gt;0,FV161&gt;0),CM2.3,"")</f>
        <v/>
      </c>
      <c r="AS161" s="38" t="str">
        <f>IF(OR(ES161&gt;0,ER161=$ER$1,ER161=$ER$3,ER161=$ER$8,ER161=$ER$9,FT161&gt;0),CM2.4,"")</f>
        <v/>
      </c>
      <c r="AT161" s="6" t="str">
        <f>IF(OR(FS161&gt;0),CM3.1,"")</f>
        <v/>
      </c>
      <c r="AU161" s="6" t="str">
        <f>IF(ER161=$ER$9,CM3.2,"")</f>
        <v/>
      </c>
      <c r="AV161" s="6" t="str">
        <f>IF(OR(FS161=$FS$3,FS161=$FS$4),CM3.3,"")</f>
        <v/>
      </c>
      <c r="AW161" s="6" t="str">
        <f>IF(OR(FQ161=$FQ$1,FQ161=$FQ$4,FR161=$FR$1,FR161=$FR$4),CM3.4,"")</f>
        <v/>
      </c>
      <c r="AX161" s="38" t="str">
        <f>IF(OR(FZ161=$FZ$1,FZ161=$FZ$2,FT161=$FT$3,FT161=$FT$2),CM3.5,"")</f>
        <v/>
      </c>
      <c r="AY161" s="6" t="str">
        <f>IF(OR(FS161&gt;0),CM4.1,"")</f>
        <v/>
      </c>
      <c r="AZ161" s="6" t="str">
        <f>IF(OR(FV161=$FV$2),CM4.2,"")</f>
        <v/>
      </c>
      <c r="BA161" s="38" t="str">
        <f>IF(OR(FZ161&gt;0,FT161=$FT$3),CM4.3,"")</f>
        <v/>
      </c>
      <c r="BB161" s="6" t="str">
        <f>IF(OR(FT161=$FT$3,FV161=$FV$3),CM5.1,"")</f>
        <v/>
      </c>
      <c r="BC161" s="6" t="str">
        <f>IF(OR(AND(FX161&gt;0,FQ161=$FQ$4), AND(FX161&gt;0,FQ161=$FQ$1)),CM5.2,"")</f>
        <v/>
      </c>
      <c r="BD161" s="6" t="str">
        <f>IF(OR(FZ161&gt;0),CM5.3,"")</f>
        <v/>
      </c>
      <c r="BE161" s="38" t="str">
        <f>IF(FU161=$FU$2,CM5.4,"")</f>
        <v/>
      </c>
      <c r="BF161" s="94" t="str">
        <f>IF(COUNTIF(AP161:BE161,"&lt;1")=16,"5",IF(COUNTIF(AP161:BA161,"&lt;1")=12,"4",IF(COUNTIF(AP161:AX161,"&lt;1")=9,"3",IF(COUNTIF(AP161:AS161,"&lt;1")=4,"2","1"))))</f>
        <v>1</v>
      </c>
      <c r="BG161" s="129">
        <f>IF(BF161="1",SUM(AP161:AS161)+1,IF(BF161="2",SUM(AT161:AX161)+2,IF(BF161="3",SUM(AY161:BA161)+3,IF(BF161="4",SUM(BB161:BE161)+4,5))))</f>
        <v>1</v>
      </c>
      <c r="BH161" s="5" t="str">
        <f>IF(OR(ER161=$ER$1,ER161=$ER$6,ER161=$ER$7,ER161=$ER$9,ES161&gt;0,EX161&gt;0,FD161&gt;0,FZ161&gt;0,EW161&gt;0,EY161&gt;0,EZ161&gt;0,EV161&gt;0,EU161&gt;0,FE161&gt;0,FF161&gt;0,FG161&gt;0,FI161&gt;0),SRM2.1,"")</f>
        <v/>
      </c>
      <c r="BI161" s="5" t="str">
        <f>IF(OR(FD161&gt;0,FZ161&gt;0,ER161=$ER$7,EW161&gt;0,EX161&gt;0,EY161&gt;0,EZ161&gt;0,FE161&gt;0,FF161&gt;0,FG161&gt;0,FI161&gt;0),SRM2.2,"")</f>
        <v/>
      </c>
      <c r="BJ161" s="6" t="str">
        <f>IF(OR(FX161&gt;0,FZ161&gt;0),SRM2.3,"")</f>
        <v/>
      </c>
      <c r="BK161" s="6" t="str">
        <f>IF(OR(FF161&gt;0,FD161&gt;0,FE161&gt;0,FZ161&gt;0,FG161&gt;0,FI161&gt;0),SRM2.4,"")</f>
        <v/>
      </c>
      <c r="BL161" s="39" t="str">
        <f>IF(OR(FD161&gt;0,FZ161&gt;0,ER161=$ER$7,FE161&gt;0,FF161&gt;0,FG161&gt;0,FI161&gt;0,FP161&gt;0),SRM3.1,"")</f>
        <v/>
      </c>
      <c r="BM161" s="6" t="str">
        <f>IF(OR(FD161&gt;0,FZ161&gt;0,ER161=$ER$7,EW161=$EW$2,EW161=$EW$3,EW161=$EW$4,EX161&gt;0,EY161&gt;0,EZ161&gt;0,FE161&gt;0,FF161&gt;0,FG161&gt;0,FI161&gt;0),SRM3.2,"")</f>
        <v/>
      </c>
      <c r="BN161" s="6" t="str">
        <f>IF(OR(FP161&gt;0,FZ161&gt;0),SRM3.3,"")</f>
        <v/>
      </c>
      <c r="BO161" s="40" t="str">
        <f>IF(OR(FZ161&gt;1),SRM4.1,"")</f>
        <v/>
      </c>
      <c r="BP161" s="6" t="str">
        <f>IF(OR(ER161=$ER$8,ER161=$ER$9,EV161&gt;0,FQ161&gt;0,FR161&gt;0),SRM4.2,"")</f>
        <v/>
      </c>
      <c r="BQ161" s="6" t="str">
        <f>IF(OR(FW161&gt;0),SRM4.3,"")</f>
        <v/>
      </c>
      <c r="BR161" s="40" t="str">
        <f>IF(OR(GD161&gt;0,GE161&gt;0),SRM5.1,"")</f>
        <v/>
      </c>
      <c r="BS161" s="6" t="str">
        <f>IF(OR(ER161=$ER$8,ER161=$ER$9,FZ161&gt;0),SRM5.2,"")</f>
        <v/>
      </c>
      <c r="BT161" s="6" t="str">
        <f>IF(OR(ER161=$ER$8,ER161=$ER$9,FY161&gt;0,FZ161&gt;0),SRM5.3,"")</f>
        <v/>
      </c>
      <c r="BU161" s="94" t="str">
        <f>IF(COUNTIF(BH161:BT161,"&lt;1")=13,"5",IF(COUNTIF(BH161:BQ161,"&lt;1")=10,"4",IF(COUNTIF(BH161:BN161,"&lt;1")=7,"3",IF(COUNTIF(BH161:BK161,"&lt;1")=4,"2","1"))))</f>
        <v>1</v>
      </c>
      <c r="BV161" s="129">
        <f>IF(BU161="1",SUM(BH161:BK161)+1,IF(BU161="2",SUM(BL161:BN161)+2,IF(BU161="3",SUM(BO161:BQ161)+3,IF(BU161="4",SUM(BR161:BT161)+4,5))))</f>
        <v>1</v>
      </c>
      <c r="BW161" s="41" t="str">
        <f>IF(OR(EY161=$EY$1,EY161=$EY$4,EY161=$EY$5,EY161=$EY$6,EY161=$EY$7,EZ161&gt;0,FF161=$FF$1,FF161=$FF$2,FF161=$FF$5,FF161=$FF$6,FG161=$FG$1,FG161=$FG$2,FG161=$FG$5,FG161=$FG$6),LHR2.1,"")</f>
        <v/>
      </c>
      <c r="BX161" s="6" t="str">
        <f>IF(OR(FB161=$FB$1,FB161=$FB$2,FB161=$FB$5,FB161=$FB$6,EZ161&gt;0),LHR2.2,"")</f>
        <v/>
      </c>
      <c r="BY161" s="6" t="str">
        <f>IF(OR(EY161=$EY$1,EY161=$EY$4,EY161=$EY$5,EY161=$EY$6,EY161=$EY$7,EZ161&gt;0,FF161=$FF$1,FF161=$FF$2,FF161=$FF$5,FF161=$FF$6,FG161=$FG$1,FG161=$FG$2,FG161=$FG$5,FG161=$FG$6),LHR2.3,"")</f>
        <v/>
      </c>
      <c r="BZ161" s="6" t="str">
        <f>IF(OR(EY161=$EY$1,EY161=$EY$4,EY161=$EY$5,EY161=$EY$6,EY161=$EY$7,EZ161&gt;0,FF161=$FF$1,FF161=$FF$2,FF161=$FF$5,FF161=$FF$6,FG161=$FG$1,FG161=$FG$2,FG161=$FG$5,FG161=$FG$6),LHR2.4,"")</f>
        <v/>
      </c>
      <c r="CA161" s="40" t="str">
        <f>IF(OR(EY161=$EY$1,EY161=$EY$5,EY161=$EY$6,EY161=$EY$7,EZ161&gt;0,FF161=$FF$1,FF161=$FF$2,FF161=$FF$5,FF161=$FF$6,FG161=$FG$1,FG161=$FG$2,FG161=$FG$5,FG161=$FG$6),LHR3.1,"")</f>
        <v/>
      </c>
      <c r="CB161" s="6" t="str">
        <f>IF(OR(FB161=$FB$1,FB161=$FB$5,EZ161&gt;0),LHR3.2,"")</f>
        <v/>
      </c>
      <c r="CC161" s="6" t="str">
        <f>IF(OR(FB161=$FB$1,FB161=$FB$2,FB161=$FB$5,FB161=$FB$6,EZ161&gt;0),LHR3.3,"")</f>
        <v/>
      </c>
      <c r="CD161" s="6" t="str">
        <f>IF(OR(EZ161&gt;0,GA161=$GA$1,FF161=$FF$5,FF161=$FF$6,FF161=$FF$1,FF161=$FF$2,GA161=$GA$2,GA161=$GA$3,GA161=$GA$4),LHR3.4,"")</f>
        <v/>
      </c>
      <c r="CE161" s="6" t="str">
        <f>IF(OR(EZ161&gt;0,GB161=$GB$1,FG161=$FG$5,FG161=$FG$6,FG161=$FG$1,FG161=$FG$2,GB161=$GB$2,GB161=$GB$3,GB161=$GB$4),LHR3.5,"")</f>
        <v/>
      </c>
      <c r="CF161" s="6" t="str">
        <f>IF(OR(EY161=$EY$1,EY161=$EY$4,EY161=$EY$5,EY161=$EY$6,EY161=$EY$7,EZ161&gt;0),LHR3.6,"")</f>
        <v/>
      </c>
      <c r="CG161" s="6" t="str">
        <f>IF(OR(EZ161&gt;0,FC161=$FC$1,FC161=$FC$2,FC161=$FC$3,FC161=$FC$4),LHR3.7,"")</f>
        <v/>
      </c>
      <c r="CH161" s="6" t="str">
        <f>IF(OR(GD161=$GD$1,GD161=$GD$3,EZ161&gt;0),LHR3.8,"")</f>
        <v/>
      </c>
      <c r="CI161" s="6" t="str">
        <f>IF(OR(EZ161&gt;0,FF161=$FF$2,FF161=$FF$6,FE161=$FE$2,FE161=$FE$6,FI161=$FI$2,FI161=$FI$6,FG161=$FG$2,FG161=$FG$6),LHR3.9,"")</f>
        <v/>
      </c>
      <c r="CJ161" s="6" t="str">
        <f>IF(OR(EZ161&gt;0,FA161&gt;0),LHR3.10,"")</f>
        <v/>
      </c>
      <c r="CK161" s="40" t="str">
        <f>IF(OR(EY161=$EY$1,EY161=$EY$6,EY161=$EY$7,EZ161&gt;0,FF161=$FF$1,FF161=$FF$2,FF161=$FF$5,FF161=$FF$6,FG161=$FG$1,FG161=$FG$2,FG161=$FG$5,FG161=$FG$6),LHR4.1,"")</f>
        <v/>
      </c>
      <c r="CL161" s="6" t="str">
        <f>IF(OR(FB161=$FB$1,FB161=$FB$5,EZ161&gt;0),LHR4.2,"")</f>
        <v/>
      </c>
      <c r="CM161" s="6" t="str">
        <f>IF(OR(EZ161&gt;0,GA161=$GA$2,GA161=$GA$4),LHR4.3,"")</f>
        <v/>
      </c>
      <c r="CN161" s="6" t="str">
        <f>IF(OR(EZ161&gt;0,GB161=$GB$2,GB161=$GB$4),LHR4.4,"")</f>
        <v/>
      </c>
      <c r="CO161" s="6" t="str">
        <f>IF(OR(EZ161&gt;0,FC161=$FC$1,FC161=$FC$3,FC161=$FC$4),LHR4.5,"")</f>
        <v/>
      </c>
      <c r="CP161" s="6" t="str">
        <f>IF(OR(GE161=$GE$1,GE161=$GE$2,GE161=$GE$4,GE161=$GE$5),LHR4.6,"")</f>
        <v/>
      </c>
      <c r="CQ161" s="6" t="str">
        <f>IF(OR(EZ161&gt;0,FF161=$FF$2,FF161=$FF$6,FE161=$FE$2,FE161=$FE$6,FI161=$FI$2,FI161=$FI$6,FG161=$FG$2,FG161=$FG$6),LHR4.7,"")</f>
        <v/>
      </c>
      <c r="CR161" s="6" t="str">
        <f>IF(OR(EZ161&gt;0,FG161=$FG$1,FG161=$FG$2,FG161=$FG$5,FG161=$FG$6),LHR4.8,"")</f>
        <v/>
      </c>
      <c r="CS161" s="6" t="str">
        <f>IF(OR(FE161=$FE$1,FE161=$FE$2,FE161=$FE$5,FE161=$FE$6),LHR4.9,"")</f>
        <v/>
      </c>
      <c r="CT161" s="6" t="str">
        <f>IF(OR(FM161=$FM$1,FM161=$FM$3,EZ161&gt;0),LHR4.10,"")</f>
        <v/>
      </c>
      <c r="CU161" s="6" t="str">
        <f>IF(OR(GF161=$GF$2,GF161=$GF$6),LHR4.11,"")</f>
        <v/>
      </c>
      <c r="CV161" s="6" t="str">
        <f>IF(OR(EO161=$EO$1,EO161=$EO$3),LHR4.12,"")</f>
        <v/>
      </c>
      <c r="CW161" s="40" t="str">
        <f>IF(OR(EY161=$EY$1,EY161=$EY$7,EZ161&gt;0,FF161=$FF$1,FF161=$FF$2,FF161=$FF$5,FF161=$FF$6,FG161=$FG$1,FG161=$FG$2,FG161=$FG$5,FG161=$FG$6),LHR5.1,"")</f>
        <v/>
      </c>
      <c r="CX161" s="6" t="str">
        <f>IF(AND(FZ161&gt;0,OR(EY161=$EY$1,EY161=$EY$4,EY161=$EY$5,EY161=$EY$6,EY161=$EY$7)),LHR5.2,"")</f>
        <v/>
      </c>
      <c r="CY161" s="6" t="str">
        <f>IF(OR(EZ161&gt;0,FC161=$FC$1,FC161=$FC$4),LHR5.3,"")</f>
        <v/>
      </c>
      <c r="CZ161" s="6" t="str">
        <f>IF(OR(GE161=$GE$1,GE161=$GE$3,GE161=$GE$4,GE161=$GE$6),LHR5.4,"")</f>
        <v/>
      </c>
      <c r="DA161" s="6" t="str">
        <f>IF(OR(EZ161&gt;0,FF161=$FF$2,FF161=$FF$6,FE161=$FE$2,FE161=$FE$6,FI161=$FI$2,FI161=$FI$6,FG161=$FG$2,FG161=$FG$6),LHR5.5,"")</f>
        <v/>
      </c>
      <c r="DB161" s="6" t="str">
        <f>IF(OR(FG161=$FG$2,FG161=$FG$6),LHR5.6,"")</f>
        <v/>
      </c>
      <c r="DC161" s="6" t="str">
        <f>IF(OR(FI161=$FI$1,FI161=$FI$2,FI161=$FI$5,FI161=$FI$6,FY161&gt;0),LHR5.7,"")</f>
        <v/>
      </c>
      <c r="DD161" s="6" t="str">
        <f>IF(OR(GC161=$GC$1,GC161=$GC$2),LHR5.8,"")</f>
        <v/>
      </c>
      <c r="DE161" s="38">
        <f>IF(OR(GF161="",GF161=$GF$3,GF161=$GF$4,GF161=$GF$7,GF161=$GF$8),LHR5.9,"")</f>
        <v>0.05</v>
      </c>
      <c r="DF161" s="7" t="str">
        <f>IF(E161&lt;2009,"N/A",IF(COUNTIF(BW161:DE161,"&lt;1")=35,"5",IF(COUNTIF(BW161:CV161,"&lt;1")=26,"4",IF(COUNTIF(BW161:CJ161,"&lt;1")=14,"3",IF(COUNTIF(BW161:BZ161,"&lt;1")=4,"2","1")))))</f>
        <v>1</v>
      </c>
      <c r="DG161" s="129">
        <f>IF(DF161="N/A","N/A",IF(DF161="1",SUM(BW161:BZ161)+1,IF(DF161="2",SUM(CA161:CJ161)+2,IF(DF161="3",SUM(CK161:CV161)+3,IF(DF161="4",SUM(CW161:DE161)+4,5)))))</f>
        <v>1</v>
      </c>
      <c r="DH161" s="41" t="str">
        <f>IF(OR(EY161=$EY$1,EY161=$EY$8,EZ161&gt;0,FF161=$FF$1,FF161=$FF$2,FF161=$FF$7,FF161=$FF$8,FG161=$FG$1,FG161=$FG$2,FG161=$FG$7,FG161=$FG$8),ES2.1,"")</f>
        <v/>
      </c>
      <c r="DI161" s="6" t="str">
        <f>IF(OR(FB161=$FB$1,FB161=$FB$2,FB161=$FB$7,FB161=$FB$8,EZ161&gt;0),ES2.2,"")</f>
        <v/>
      </c>
      <c r="DJ161" s="6" t="str">
        <f>IF(OR(EY161=$EY$1,EY161=$EY$8,EZ161&gt;0,FF161=$FF$1,FF161=$FF$2,FF161=$FF$7,FF161=$FF$8,FG161=$FG$1,FG161=$FG$2,FG161=$FG$7,FG161=$FG$8),ES2.3,"")</f>
        <v/>
      </c>
      <c r="DK161" s="6" t="str">
        <f>IF(OR(EY161=$EY$1,EY161=$EY$8,EZ161&gt;0,FF161=$FF$1,FF161=$FF$2,FF161=$FF$7,FF161=$FF$8,FG161=$FG$1,FG161=$FG$2,FG161=$FG$7,FG161=$FG$8),ES2.4,"")</f>
        <v/>
      </c>
      <c r="DL161" s="40" t="str">
        <f>IF(OR(FB161=$FB$1,FB161=$FB$7,EZ161&gt;0),ES3.1,"")</f>
        <v/>
      </c>
      <c r="DM161" s="6" t="str">
        <f>IF(OR(FB161=$FB$1,FB161=$FB$2,FB161=$FB$7,FB161=$FB$8,EZ161&gt;0),ES3.2,"")</f>
        <v/>
      </c>
      <c r="DN161" s="6" t="str">
        <f>IF(OR(EZ161&gt;0,FF161=$FF$1,FF161=$FF$2,FF161=$FF$7,FF161=$FF$8,GA161=$GA$1,GA161=$GA$2,GA161=$GA$5,GA161=$GA$6),ES3.3,"")</f>
        <v/>
      </c>
      <c r="DO161" s="6" t="str">
        <f>IF(OR(EZ161&gt;0,FG161=$FG$1,FG161=$FG$2,FG161=$FG$7,FG161=$FG$8,GB161=$GB$1,GB161=$GB$2,GB161=$GB$5,GB161=$GB$6),ES3.4,"")</f>
        <v/>
      </c>
      <c r="DP161" s="6" t="str">
        <f>IF(OR(EY161=$EY$1,EY161=$EY$8,EZ161&gt;0),ES3.5,"")</f>
        <v/>
      </c>
      <c r="DQ161" s="6" t="str">
        <f>IF(OR(EZ161&gt;0,FC161=$FC$1,FC161=$FC$5),ES3.6,"")</f>
        <v/>
      </c>
      <c r="DR161" s="6" t="str">
        <f>IF(OR(GD161=$GD$1,GD161=$GD$4,EZ161&gt;0),ES3.7,"")</f>
        <v/>
      </c>
      <c r="DS161" s="6" t="str">
        <f>IF(OR(EZ161&gt;0,FF161=$FF$2,FF161=$FF$8,FE161=$FE$2,FE161=$FE$8,FI161=$FI$2,FI161=$FI$8,FG161=$FG$2,FG161=$FG$8),ES3.8,"")</f>
        <v/>
      </c>
      <c r="DT161" s="6" t="str">
        <f>IF(OR(EZ161&gt;0),ES3.9,"")</f>
        <v/>
      </c>
      <c r="DU161" s="40" t="str">
        <f>IF(OR(FB161=$FB$1,FB161=$FB$7,EZ161&gt;0),ES4.1,"")</f>
        <v/>
      </c>
      <c r="DV161" s="6" t="str">
        <f>IF(OR(EZ161&gt;0,GA161=$GA$2,GA161=$GA$6),ES4.2,"")</f>
        <v/>
      </c>
      <c r="DW161" s="6" t="str">
        <f>IF(OR(EZ161&gt;0,GB161=$GB$2,GB161=$GB$6),ES4.3,"")</f>
        <v/>
      </c>
      <c r="DX161" s="6" t="str">
        <f>IF(OR(GE161=$GE$1,GE161=$GE$2,GE161=$GE$7,GE161=$GE$8),ES4.4,"")</f>
        <v/>
      </c>
      <c r="DY161" s="6" t="str">
        <f>IF(OR(EZ161&gt;0,FF161=$FF$2,FF161=$FF$8,FE161=$FE$2,FE161=$FE$8,FI161=$FI$2,FI161=$FI$8,FG161=$FG$2,FG161=$FG$8),ES4.5,"")</f>
        <v/>
      </c>
      <c r="DZ161" s="6" t="str">
        <f>IF(OR(EZ161&gt;0,FG161=$FG$1,FG161=$FG$2,FG161=$FG$7,FG161=$FG$8),ES4.6,"")</f>
        <v/>
      </c>
      <c r="EA161" s="6" t="str">
        <f>IF(OR(FE161=$FE$1,FE161=$FE$2,FE161=$FE$7,FE161=$FE$8),ES4.7,"")</f>
        <v/>
      </c>
      <c r="EB161" s="6" t="str">
        <f>IF(OR(FM161=$FM$1,FM161=$FM$4,EZ161&gt;0),ES4.8,"")</f>
        <v/>
      </c>
      <c r="EC161" s="6" t="str">
        <f>IF(OR(GF161=$GF$2,GF161=$GF$8),ES4.9,"")</f>
        <v/>
      </c>
      <c r="ED161" s="6" t="str">
        <f>IF(OR(EO161=$EO$1,EO161=$EO$3),ES4.10,"")</f>
        <v/>
      </c>
      <c r="EE161" s="40" t="str">
        <f>IF(OR(AND(FZ161&gt;0,EY161=$EY$1), AND(FZ161&gt;0,EY161=$EY$8)),ES5.1,"")</f>
        <v/>
      </c>
      <c r="EF161" s="6" t="str">
        <f>IF(OR(GE161=$GE$1,GE161=$GE$3,GE161=$GE$7,GE161=$GE$9),ES5.2,"")</f>
        <v/>
      </c>
      <c r="EG161" s="6" t="str">
        <f>IF(OR(EZ161&gt;0,FF161=$FF$2,FF161=$FF$8,FE161=$FE$2,FE161=$FE$8,FI161=$FI$2,FI161=$FI$8,FG161=$FG$2,FG161=$FG$8),ES5.3,"")</f>
        <v/>
      </c>
      <c r="EH161" s="6" t="str">
        <f>IF(OR(FG161=$FG$2,FG161=$FG$8),ES5.4,"")</f>
        <v/>
      </c>
      <c r="EI161" s="6" t="str">
        <f>IF(OR(FI161=$FI$1,FI161=$FI$2,FI161=$FI$7,FI161=$FI$8,FY161&gt;0),ES5.5,"")</f>
        <v/>
      </c>
      <c r="EJ161" s="6" t="str">
        <f>IF(OR(GC161=$GC$1,GC161=$GC$3),ES5.6,"")</f>
        <v/>
      </c>
      <c r="EK161" s="38">
        <f>IF(OR(GF161="",GF161=$GF$3,GF161=$GF$4,GF161=$GF$5,GF161=$GF$6),ES5.7,"")</f>
        <v>0.1</v>
      </c>
      <c r="EL161" s="104" t="str">
        <f>IF(E161&lt;2010,"N/A",IF(COUNTIF(DH161:EK161,"&lt;1")=30,"5",IF(COUNTIF(DH161:ED161,"&lt;1")=23,"4",IF(COUNTIF(DH161:DT161,"&lt;1")=13,"3",IF(COUNTIF(DH161:DK161,"&lt;1")=4,"2","1")))))</f>
        <v>1</v>
      </c>
      <c r="EM161" s="129">
        <f>IF(EL161="N/A","N/A",IF(EL161="1",SUM(DH161:DK161)+1,IF(EL161="2",SUM(DL161:DT161)+2,IF(EL161="3",SUM(DU161:ED161)+3,IF(EL161="4",SUM(EE161:EK161)+4,5)))))</f>
        <v>1</v>
      </c>
      <c r="EN161" s="80"/>
      <c r="EO161" s="81"/>
      <c r="EP161" s="80"/>
      <c r="EQ161" s="80"/>
      <c r="ER161" s="81"/>
      <c r="ES161" s="80"/>
      <c r="ET161" s="80"/>
      <c r="EU161" s="78"/>
      <c r="EV161" s="82"/>
      <c r="EW161" s="78"/>
      <c r="EX161" s="78"/>
      <c r="EY161" s="78"/>
      <c r="EZ161" s="78"/>
      <c r="FA161" s="78"/>
      <c r="FB161" s="78"/>
      <c r="FC161" s="82"/>
      <c r="FD161" s="78"/>
      <c r="FE161" s="80"/>
      <c r="FF161" s="78"/>
      <c r="FG161" s="78"/>
      <c r="FH161" s="78"/>
      <c r="FI161" s="82"/>
      <c r="FJ161" s="78"/>
      <c r="FK161" s="80"/>
      <c r="FL161" s="80"/>
      <c r="FM161" s="80"/>
      <c r="FN161" s="80"/>
      <c r="FO161" s="80"/>
      <c r="FP161" s="78"/>
      <c r="FQ161" s="78"/>
      <c r="FR161" s="78"/>
      <c r="FS161" s="78"/>
      <c r="FT161" s="80"/>
      <c r="FU161" s="80"/>
      <c r="FV161" s="78"/>
      <c r="FW161" s="78"/>
      <c r="FX161" s="82"/>
      <c r="FY161" s="80"/>
      <c r="FZ161" s="82"/>
      <c r="GA161" s="81"/>
      <c r="GB161" s="80"/>
      <c r="GC161" s="82"/>
      <c r="GD161" s="78"/>
      <c r="GE161" s="78"/>
      <c r="GF161" s="83"/>
      <c r="GG161" s="74" t="s">
        <v>162</v>
      </c>
      <c r="GH161" s="42">
        <f>COUNTIF(EO161:GF161,"*")</f>
        <v>0</v>
      </c>
    </row>
    <row r="162" spans="1:190" s="42" customFormat="1" x14ac:dyDescent="0.25">
      <c r="A162" s="42" t="str">
        <f>VLOOKUP(C162,Sheet1!$A$1:$B$65,2,)</f>
        <v>HS</v>
      </c>
      <c r="B162" s="46" t="s">
        <v>456</v>
      </c>
      <c r="C162" s="47" t="s">
        <v>457</v>
      </c>
      <c r="D162" s="47"/>
      <c r="E162" s="61">
        <v>2013</v>
      </c>
      <c r="F162" s="5">
        <f>IF(OR(ER162=$ER$1,ER162=$ER$2,ER162=$ER$3,ER162=$ER$6,ER162=$ER$7,ES162&gt;0,EW162&gt;0,EY162&gt;0,EU162&gt;0,EZ162&gt;0,FD162&gt;0,FF162&gt;0,FG162&gt;0,FI162&gt;0,FE162&gt;0),SM_2.1,"")</f>
        <v>0.2</v>
      </c>
      <c r="G162" s="5">
        <f>IF(OR(EO162=$EO$4,EQ162&gt;0,ER162=$ER$1, ER162=$ER$2,ER162=$ER$3,ER162=$ER$4,ES162&gt;0,EV162&gt;0,EZ162&gt;0,FD162&gt;0,FF162&gt;0,FG162&gt;0,FI162&gt;0,FE162&gt;0),SM_2.2,"")</f>
        <v>0.35</v>
      </c>
      <c r="H162" s="6">
        <f>IF(OR(EO162&gt;0,EP162&gt;0,EQ162&gt;0,ER162=$ER$1,ER162=$ER$2,ER162=$ER$3,ER162=$ER$4,ER162=$ER$6,ER162=$ER$7,ES162&gt;0,ET162&gt;0,EV162&gt;0,EZ162&gt;0,FD162&gt;0,FF162&gt;0,FG162&gt;0,FI162&gt;0,FE162&gt;0),SM_2.3,"")</f>
        <v>0.3</v>
      </c>
      <c r="I162" s="38">
        <f>IF(OR(ER162=$ER$1,ER162=$ER$2,ER162=$ER$3,ER162=$ER$6,ER162=$ER$7,ES162&gt;0,EW162=$EW$2,EW162=$EW$3,EW162=$EW$4,EY162&gt;0,EU162&gt;0,EZ162&gt;0,FD162&gt;0,FF162&gt;0,FG162&gt;0,FI162&gt;0,FE162&gt;0),SM_2.4,"")</f>
        <v>0.15</v>
      </c>
      <c r="J162" s="6" t="str">
        <f>IF(OR(ER162=$ER$3,EW162=$EW$2,EW162=$EW$3,EW162=$EW$4,EY162&gt;0,EU162&gt;0,EZ162&gt;0,FD162&gt;0,FF162&gt;0,FG162&gt;0,FI162&gt;0,FE162&gt;0),SM_3.1,"")</f>
        <v/>
      </c>
      <c r="K162" s="6" t="str">
        <f>IF(OR(EZ162&gt;0,FD162&gt;0,FF162&gt;0,FG162&gt;0,FI162&gt;0,FE162&gt;0),SM_3.2,"")</f>
        <v/>
      </c>
      <c r="L162" s="38" t="str">
        <f>IF(OR(ER162=$ER$1,ER162=$ER$3,ER162=$ER$6,ER162=$ER$7,EV162&gt;0,EW162=$EW$2,EW162=$EW$3,EW162=$EW$4,EY162&gt;0,EU162&gt;0,EZ162&gt;0,FD162&gt;0,FF162&gt;0,FG162&gt;0,FI162&gt;0,FE162&gt;0),SM_3.3,"")</f>
        <v/>
      </c>
      <c r="M162" s="6">
        <f>IF(OR(ES162&gt;0,EU162&gt;1),SM_4.1,"")</f>
        <v>0.2</v>
      </c>
      <c r="N162" s="6" t="str">
        <f>IF(OR(EZ162&gt;0,FD162=$FD$2,FF162=$FF$2,FF162=$FF$4,FF162=$FF$6,FF162=$FF$8,FG162&gt;0,FI162&gt;0,FE162&gt;0),SM_4.2,"")</f>
        <v/>
      </c>
      <c r="O162" s="6" t="str">
        <f>IF(OR(EZ162&gt;0,FD162=$FD$2,FE162=$FE$2,FE162=$FE$4,FE162=$FE$6,FE162=$FE$8,FF162=$FF$2,FF162=$FF$4,FF162=$FF$6,FF162=$FF$8,FG162=$FG$2,FG162=$FG$4,FG162=$FG$6,FG162=$FG$8,FI162=$FI$2,FI162=$FI$4,FI162=$FI$6,FI162=$FI$8),SM_4.3,"")</f>
        <v/>
      </c>
      <c r="P162" s="6" t="str">
        <f>IF(OR(FD162&gt;0,FI162&gt;0),SM_4.4,"")</f>
        <v/>
      </c>
      <c r="Q162" s="38" t="str">
        <f>IF(OR(FQ162=$FQ$2,FQ162=$FQ$1),SM_4.5,"")</f>
        <v/>
      </c>
      <c r="R162" s="6" t="str">
        <f>IF(OR(ET162&gt;0),SM_5.1,"")</f>
        <v/>
      </c>
      <c r="S162" s="6" t="str">
        <f>IF(OR(FB162&gt;0),SM_5.2,"")</f>
        <v/>
      </c>
      <c r="T162" s="6" t="str">
        <f>IF(OR(FR162=$FR$1,FR162=$FR$2),SM_5.3,"")</f>
        <v/>
      </c>
      <c r="U162" s="38" t="str">
        <f>IF(OR(FY162&gt;0),SM_5.4,"")</f>
        <v/>
      </c>
      <c r="V162" s="94" t="str">
        <f>IF(COUNTIF(F162:U162,"&lt;1")=16,"5",IF(COUNTIF(F162:Q162,"&lt;1")=12,"4",IF(COUNTIF(F162:L162,"&lt;1")=7,"3",IF(COUNTIF(F162:I162,"&lt;1")=4,"2","1"))))</f>
        <v>2</v>
      </c>
      <c r="W162" s="129">
        <f>IF(V162="1",SUM(F162:I162)+1,IF(V162="2",SUM(J162:L162)+2,IF(V162="3",SUM(M162:Q162)+3,IF(V162="4",SUM(R162:U162)+4,5))))</f>
        <v>2</v>
      </c>
      <c r="X162" s="5">
        <f>IF(OR(EO162&gt;0,EP162&gt;0,EQ162&gt;0,ER162=$ER$1,ER162=$ER$2,ER162=$ER$3,ER162=$ER$4,ER162=$ER$6,ER162=$ER$7,ER162=$ER$8,ES162&gt;0,ET162&gt;0,EV162&gt;0,EZ162&gt;0,FD162&gt;0,FF162&gt;0,FG162&gt;0,FI162&gt;0,FE162&gt;0),SS_2.1,"")</f>
        <v>0.2</v>
      </c>
      <c r="Y162" s="5" t="str">
        <f>IF(OR(EO162=$EO$1,ER162=$ER$1,ER162=$ER$6,ER162=$ER$7,ER162=$ER$8,FJ162&gt;0),SS_2.2,"")</f>
        <v/>
      </c>
      <c r="Z162" s="38" t="str">
        <f>IF(OR(FJ162&gt;0,FO162&gt;0),SS_2.3,"")</f>
        <v/>
      </c>
      <c r="AA162" s="5" t="str">
        <f>IF(OR(FN162&gt;0,FJ162=$FJ$2,FJ162=$FJ$3),SS_3.1,"")</f>
        <v/>
      </c>
      <c r="AB162" s="6" t="str">
        <f>IF(OR(FK162&gt;0),SS_3.2,"")</f>
        <v/>
      </c>
      <c r="AC162" s="38">
        <f>IF(OR(ES162&gt;0,ER162=$ER$1,ER162=$ER$4,ER162=$ER$8,FL162&gt;0),SS_3.3,"")</f>
        <v>0.4</v>
      </c>
      <c r="AD162" s="6" t="str">
        <f>IF(AND(FK162&gt;0,FJ162=$FJ$2,FJ162=$FJ$3),SS_4.1,"")</f>
        <v/>
      </c>
      <c r="AE162" s="6" t="str">
        <f>IF(OR(FJ162=$FJ$2,FJ162=$FJ$3,EZ162&gt;0,FN162&gt;0),SS_4.2,"")</f>
        <v/>
      </c>
      <c r="AF162" s="6" t="str">
        <f>IF(OR(EU162&gt;0,EW162=$EW$2,EW162=$EW$3,EW162=$EW$4,EY162&gt;0,EZ162&gt;0),SS_4.3,"")</f>
        <v/>
      </c>
      <c r="AG162" s="6" t="str">
        <f>IF(OR(FJ162=$FJ$3,FQ162&gt;0,EZ162&gt;0),SS_4.4,"")</f>
        <v/>
      </c>
      <c r="AH162" s="6" t="str">
        <f>IF(OR(FE162&gt;0,FF162&gt;0,FG162&gt;0,FD162&gt;0,EZ162&gt;0,FI162&gt;0),SS_4.5,"")</f>
        <v/>
      </c>
      <c r="AI162" s="38" t="str">
        <f>IF(OR(EV162&gt;0,FZ162&gt;0,FH162&gt;0,FD162&gt;0,FI162&gt;0),SS_4.6,"")</f>
        <v/>
      </c>
      <c r="AJ162" s="5" t="str">
        <f>IF(OR(FK162=$FK$3,FZ162=$FZ$1),SS_5.1,"")</f>
        <v/>
      </c>
      <c r="AK162" s="6" t="str">
        <f>IF(OR(FZ162=$FZ$1,FZ162=$FZ$2,FZ162=$FZ$4,FZ162=$FZ$5,FZ162=$FZ$7),SS_5.2,"")</f>
        <v/>
      </c>
      <c r="AL162" s="6" t="str">
        <f>IF(OR(FZ162=$FZ$4,FY162&gt;0,ER162=$ER$8),SS_5.3,"")</f>
        <v/>
      </c>
      <c r="AM162" s="6" t="str">
        <f>IF(FP162&gt;0,SS_5.4,"")</f>
        <v/>
      </c>
      <c r="AN162" s="94" t="str">
        <f>IF(COUNTIF(X162:AM162,"&lt;1")=16,"5",IF(COUNTIF(X162:AI162,"&lt;1")=12,"4",IF(COUNTIF(X162:AC162,"&lt;1")=6,"3",IF(COUNTIF(X162:Z162,"&lt;1")=3,"2","1"))))</f>
        <v>1</v>
      </c>
      <c r="AO162" s="129">
        <f>IF(AN162="1",SUM(X162:Z162)+1,IF(AN162="2",SUM(AA162:AC162)+2,IF(AN162="3",SUM(AD162:AI162)+3,IF(AN162="4",SUM(AJ162:AM162)+4,5))))</f>
        <v>1.2</v>
      </c>
      <c r="AP162" s="5">
        <f>IF(OR(ES162&gt;0,ER162=$ER$1,EO162&gt;0,EP162&gt;0,EQ162&gt;0,EU162&gt;0,EV162&gt;0,FV162&gt;0,FD162&gt;0),CM2.1,"")</f>
        <v>0.25</v>
      </c>
      <c r="AQ162" s="6">
        <f>IF(OR(ES162&gt;0,ER162=$ER$1,ER162=$ER$5,ER162=$ER$3,ER162=$ER$8,ER162=$ER$9,FS162=$FS$3,FS162=$FS$4),CM2.2,"")</f>
        <v>0.25</v>
      </c>
      <c r="AR162" s="6">
        <f>IF(OR(ES162&gt;0,ER162&gt;0,FV162&gt;0),CM2.3,"")</f>
        <v>0.25</v>
      </c>
      <c r="AS162" s="38">
        <f>IF(OR(ES162&gt;0,ER162=$ER$1,ER162=$ER$3,ER162=$ER$8,ER162=$ER$9,FT162&gt;0),CM2.4,"")</f>
        <v>0.25</v>
      </c>
      <c r="AT162" s="6" t="str">
        <f>IF(OR(FS162&gt;0),CM3.1,"")</f>
        <v/>
      </c>
      <c r="AU162" s="6" t="str">
        <f>IF(ER162=$ER$9,CM3.2,"")</f>
        <v/>
      </c>
      <c r="AV162" s="6" t="str">
        <f>IF(OR(FS162=$FS$3,FS162=$FS$4),CM3.3,"")</f>
        <v/>
      </c>
      <c r="AW162" s="6" t="str">
        <f>IF(OR(FQ162=$FQ$1,FQ162=$FQ$4,FR162=$FR$1,FR162=$FR$4),CM3.4,"")</f>
        <v/>
      </c>
      <c r="AX162" s="38" t="str">
        <f>IF(OR(FZ162=$FZ$1,FZ162=$FZ$2,FT162=$FT$3,FT162=$FT$2),CM3.5,"")</f>
        <v/>
      </c>
      <c r="AY162" s="6" t="str">
        <f>IF(OR(FS162&gt;0),CM4.1,"")</f>
        <v/>
      </c>
      <c r="AZ162" s="6" t="str">
        <f>IF(OR(FV162=$FV$2),CM4.2,"")</f>
        <v/>
      </c>
      <c r="BA162" s="38" t="str">
        <f>IF(OR(FZ162&gt;0,FT162=$FT$3),CM4.3,"")</f>
        <v/>
      </c>
      <c r="BB162" s="6" t="str">
        <f>IF(OR(FT162=$FT$3,FV162=$FV$3),CM5.1,"")</f>
        <v/>
      </c>
      <c r="BC162" s="6" t="str">
        <f>IF(OR(AND(FX162&gt;0,FQ162=$FQ$4), AND(FX162&gt;0,FQ162=$FQ$1)),CM5.2,"")</f>
        <v/>
      </c>
      <c r="BD162" s="6" t="str">
        <f>IF(OR(FZ162&gt;0),CM5.3,"")</f>
        <v/>
      </c>
      <c r="BE162" s="38" t="str">
        <f>IF(FU162=$FU$2,CM5.4,"")</f>
        <v/>
      </c>
      <c r="BF162" s="94" t="str">
        <f>IF(COUNTIF(AP162:BE162,"&lt;1")=16,"5",IF(COUNTIF(AP162:BA162,"&lt;1")=12,"4",IF(COUNTIF(AP162:AX162,"&lt;1")=9,"3",IF(COUNTIF(AP162:AS162,"&lt;1")=4,"2","1"))))</f>
        <v>2</v>
      </c>
      <c r="BG162" s="129">
        <f>IF(BF162="1",SUM(AP162:AS162)+1,IF(BF162="2",SUM(AT162:AX162)+2,IF(BF162="3",SUM(AY162:BA162)+3,IF(BF162="4",SUM(BB162:BE162)+4,5))))</f>
        <v>2</v>
      </c>
      <c r="BH162" s="5">
        <f>IF(OR(ER162=$ER$1,ER162=$ER$6,ER162=$ER$7,ER162=$ER$9,ES162&gt;0,EX162&gt;0,FD162&gt;0,FZ162&gt;0,EW162&gt;0,EY162&gt;0,EZ162&gt;0,EV162&gt;0,EU162&gt;0,FE162&gt;0,FF162&gt;0,FG162&gt;0,FI162&gt;0),SRM2.1,"")</f>
        <v>0.4</v>
      </c>
      <c r="BI162" s="5" t="str">
        <f>IF(OR(FD162&gt;0,FZ162&gt;0,ER162=$ER$7,EW162&gt;0,EX162&gt;0,EY162&gt;0,EZ162&gt;0,FE162&gt;0,FF162&gt;0,FG162&gt;0,FI162&gt;0),SRM2.2,"")</f>
        <v/>
      </c>
      <c r="BJ162" s="6" t="str">
        <f>IF(OR(FX162&gt;0,FZ162&gt;0),SRM2.3,"")</f>
        <v/>
      </c>
      <c r="BK162" s="6" t="str">
        <f>IF(OR(FF162&gt;0,FD162&gt;0,FE162&gt;0,FZ162&gt;0,FG162&gt;0,FI162&gt;0),SRM2.4,"")</f>
        <v/>
      </c>
      <c r="BL162" s="39" t="str">
        <f>IF(OR(FD162&gt;0,FZ162&gt;0,ER162=$ER$7,FE162&gt;0,FF162&gt;0,FG162&gt;0,FI162&gt;0,FP162&gt;0),SRM3.1,"")</f>
        <v/>
      </c>
      <c r="BM162" s="6" t="str">
        <f>IF(OR(FD162&gt;0,FZ162&gt;0,ER162=$ER$7,EW162=$EW$2,EW162=$EW$3,EW162=$EW$4,EX162&gt;0,EY162&gt;0,EZ162&gt;0,FE162&gt;0,FF162&gt;0,FG162&gt;0,FI162&gt;0),SRM3.2,"")</f>
        <v/>
      </c>
      <c r="BN162" s="6" t="str">
        <f>IF(OR(FP162&gt;0,FZ162&gt;0),SRM3.3,"")</f>
        <v/>
      </c>
      <c r="BO162" s="40" t="str">
        <f>IF(OR(FZ162&gt;1),SRM4.1,"")</f>
        <v/>
      </c>
      <c r="BP162" s="6" t="str">
        <f>IF(OR(ER162=$ER$8,ER162=$ER$9,EV162&gt;0,FQ162&gt;0,FR162&gt;0),SRM4.2,"")</f>
        <v/>
      </c>
      <c r="BQ162" s="6" t="str">
        <f>IF(OR(FW162&gt;0),SRM4.3,"")</f>
        <v/>
      </c>
      <c r="BR162" s="40" t="str">
        <f>IF(OR(GD162&gt;0,GE162&gt;0),SRM5.1,"")</f>
        <v/>
      </c>
      <c r="BS162" s="6" t="str">
        <f>IF(OR(ER162=$ER$8,ER162=$ER$9,FZ162&gt;0),SRM5.2,"")</f>
        <v/>
      </c>
      <c r="BT162" s="6" t="str">
        <f>IF(OR(ER162=$ER$8,ER162=$ER$9,FY162&gt;0,FZ162&gt;0),SRM5.3,"")</f>
        <v/>
      </c>
      <c r="BU162" s="94" t="str">
        <f>IF(COUNTIF(BH162:BT162,"&lt;1")=13,"5",IF(COUNTIF(BH162:BQ162,"&lt;1")=10,"4",IF(COUNTIF(BH162:BN162,"&lt;1")=7,"3",IF(COUNTIF(BH162:BK162,"&lt;1")=4,"2","1"))))</f>
        <v>1</v>
      </c>
      <c r="BV162" s="129">
        <f>IF(BU162="1",SUM(BH162:BK162)+1,IF(BU162="2",SUM(BL162:BN162)+2,IF(BU162="3",SUM(BO162:BQ162)+3,IF(BU162="4",SUM(BR162:BT162)+4,5))))</f>
        <v>1.4</v>
      </c>
      <c r="BW162" s="41" t="str">
        <f>IF(OR(EY162=$EY$1,EY162=$EY$4,EY162=$EY$5,EY162=$EY$6,EY162=$EY$7,EZ162&gt;0,FF162=$FF$1,FF162=$FF$2,FF162=$FF$5,FF162=$FF$6,FG162=$FG$1,FG162=$FG$2,FG162=$FG$5,FG162=$FG$6),LHR2.1,"")</f>
        <v/>
      </c>
      <c r="BX162" s="6" t="str">
        <f>IF(OR(FB162=$FB$1,FB162=$FB$2,FB162=$FB$5,FB162=$FB$6,EZ162&gt;0),LHR2.2,"")</f>
        <v/>
      </c>
      <c r="BY162" s="6" t="str">
        <f>IF(OR(EY162=$EY$1,EY162=$EY$4,EY162=$EY$5,EY162=$EY$6,EY162=$EY$7,EZ162&gt;0,FF162=$FF$1,FF162=$FF$2,FF162=$FF$5,FF162=$FF$6,FG162=$FG$1,FG162=$FG$2,FG162=$FG$5,FG162=$FG$6),LHR2.3,"")</f>
        <v/>
      </c>
      <c r="BZ162" s="6" t="str">
        <f>IF(OR(EY162=$EY$1,EY162=$EY$4,EY162=$EY$5,EY162=$EY$6,EY162=$EY$7,EZ162&gt;0,FF162=$FF$1,FF162=$FF$2,FF162=$FF$5,FF162=$FF$6,FG162=$FG$1,FG162=$FG$2,FG162=$FG$5,FG162=$FG$6),LHR2.4,"")</f>
        <v/>
      </c>
      <c r="CA162" s="40" t="str">
        <f>IF(OR(EY162=$EY$1,EY162=$EY$5,EY162=$EY$6,EY162=$EY$7,EZ162&gt;0,FF162=$FF$1,FF162=$FF$2,FF162=$FF$5,FF162=$FF$6,FG162=$FG$1,FG162=$FG$2,FG162=$FG$5,FG162=$FG$6),LHR3.1,"")</f>
        <v/>
      </c>
      <c r="CB162" s="6" t="str">
        <f>IF(OR(FB162=$FB$1,FB162=$FB$5,EZ162&gt;0),LHR3.2,"")</f>
        <v/>
      </c>
      <c r="CC162" s="6" t="str">
        <f>IF(OR(FB162=$FB$1,FB162=$FB$2,FB162=$FB$5,FB162=$FB$6,EZ162&gt;0),LHR3.3,"")</f>
        <v/>
      </c>
      <c r="CD162" s="6" t="str">
        <f>IF(OR(EZ162&gt;0,GA162=$GA$1,FF162=$FF$5,FF162=$FF$6,FF162=$FF$1,FF162=$FF$2,GA162=$GA$2,GA162=$GA$3,GA162=$GA$4),LHR3.4,"")</f>
        <v/>
      </c>
      <c r="CE162" s="6" t="str">
        <f>IF(OR(EZ162&gt;0,GB162=$GB$1,FG162=$FG$5,FG162=$FG$6,FG162=$FG$1,FG162=$FG$2,GB162=$GB$2,GB162=$GB$3,GB162=$GB$4),LHR3.5,"")</f>
        <v/>
      </c>
      <c r="CF162" s="6" t="str">
        <f>IF(OR(EY162=$EY$1,EY162=$EY$4,EY162=$EY$5,EY162=$EY$6,EY162=$EY$7,EZ162&gt;0),LHR3.6,"")</f>
        <v/>
      </c>
      <c r="CG162" s="6" t="str">
        <f>IF(OR(EZ162&gt;0,FC162=$FC$1,FC162=$FC$2,FC162=$FC$3,FC162=$FC$4),LHR3.7,"")</f>
        <v/>
      </c>
      <c r="CH162" s="6" t="str">
        <f>IF(OR(GD162=$GD$1,GD162=$GD$3,EZ162&gt;0),LHR3.8,"")</f>
        <v/>
      </c>
      <c r="CI162" s="6" t="str">
        <f>IF(OR(EZ162&gt;0,FF162=$FF$2,FF162=$FF$6,FE162=$FE$2,FE162=$FE$6,FI162=$FI$2,FI162=$FI$6,FG162=$FG$2,FG162=$FG$6),LHR3.9,"")</f>
        <v/>
      </c>
      <c r="CJ162" s="6" t="str">
        <f>IF(OR(EZ162&gt;0,FA162&gt;0),LHR3.10,"")</f>
        <v/>
      </c>
      <c r="CK162" s="40" t="str">
        <f>IF(OR(EY162=$EY$1,EY162=$EY$6,EY162=$EY$7,EZ162&gt;0,FF162=$FF$1,FF162=$FF$2,FF162=$FF$5,FF162=$FF$6,FG162=$FG$1,FG162=$FG$2,FG162=$FG$5,FG162=$FG$6),LHR4.1,"")</f>
        <v/>
      </c>
      <c r="CL162" s="6" t="str">
        <f>IF(OR(FB162=$FB$1,FB162=$FB$5,EZ162&gt;0),LHR4.2,"")</f>
        <v/>
      </c>
      <c r="CM162" s="6" t="str">
        <f>IF(OR(EZ162&gt;0,GA162=$GA$2,GA162=$GA$4),LHR4.3,"")</f>
        <v/>
      </c>
      <c r="CN162" s="6" t="str">
        <f>IF(OR(EZ162&gt;0,GB162=$GB$2,GB162=$GB$4),LHR4.4,"")</f>
        <v/>
      </c>
      <c r="CO162" s="6" t="str">
        <f>IF(OR(EZ162&gt;0,FC162=$FC$1,FC162=$FC$3,FC162=$FC$4),LHR4.5,"")</f>
        <v/>
      </c>
      <c r="CP162" s="6" t="str">
        <f>IF(OR(GE162=$GE$1,GE162=$GE$2,GE162=$GE$4,GE162=$GE$5),LHR4.6,"")</f>
        <v/>
      </c>
      <c r="CQ162" s="6" t="str">
        <f>IF(OR(EZ162&gt;0,FF162=$FF$2,FF162=$FF$6,FE162=$FE$2,FE162=$FE$6,FI162=$FI$2,FI162=$FI$6,FG162=$FG$2,FG162=$FG$6),LHR4.7,"")</f>
        <v/>
      </c>
      <c r="CR162" s="6" t="str">
        <f>IF(OR(EZ162&gt;0,FG162=$FG$1,FG162=$FG$2,FG162=$FG$5,FG162=$FG$6),LHR4.8,"")</f>
        <v/>
      </c>
      <c r="CS162" s="6" t="str">
        <f>IF(OR(FE162=$FE$1,FE162=$FE$2,FE162=$FE$5,FE162=$FE$6),LHR4.9,"")</f>
        <v/>
      </c>
      <c r="CT162" s="6" t="str">
        <f>IF(OR(FM162=$FM$1,FM162=$FM$3,EZ162&gt;0),LHR4.10,"")</f>
        <v/>
      </c>
      <c r="CU162" s="6" t="str">
        <f>IF(OR(GF162=$GF$2,GF162=$GF$6),LHR4.11,"")</f>
        <v/>
      </c>
      <c r="CV162" s="6" t="str">
        <f>IF(OR(EO162=$EO$1,EO162=$EO$3),LHR4.12,"")</f>
        <v/>
      </c>
      <c r="CW162" s="40" t="str">
        <f>IF(OR(EY162=$EY$1,EY162=$EY$7,EZ162&gt;0,FF162=$FF$1,FF162=$FF$2,FF162=$FF$5,FF162=$FF$6,FG162=$FG$1,FG162=$FG$2,FG162=$FG$5,FG162=$FG$6),LHR5.1,"")</f>
        <v/>
      </c>
      <c r="CX162" s="6" t="str">
        <f>IF(AND(FZ162&gt;0,OR(EY162=$EY$1,EY162=$EY$4,EY162=$EY$5,EY162=$EY$6,EY162=$EY$7)),LHR5.2,"")</f>
        <v/>
      </c>
      <c r="CY162" s="6" t="str">
        <f>IF(OR(EZ162&gt;0,FC162=$FC$1,FC162=$FC$4),LHR5.3,"")</f>
        <v/>
      </c>
      <c r="CZ162" s="6" t="str">
        <f>IF(OR(GE162=$GE$1,GE162=$GE$3,GE162=$GE$4,GE162=$GE$6),LHR5.4,"")</f>
        <v/>
      </c>
      <c r="DA162" s="6" t="str">
        <f>IF(OR(EZ162&gt;0,FF162=$FF$2,FF162=$FF$6,FE162=$FE$2,FE162=$FE$6,FI162=$FI$2,FI162=$FI$6,FG162=$FG$2,FG162=$FG$6),LHR5.5,"")</f>
        <v/>
      </c>
      <c r="DB162" s="6" t="str">
        <f>IF(OR(FG162=$FG$2,FG162=$FG$6),LHR5.6,"")</f>
        <v/>
      </c>
      <c r="DC162" s="6" t="str">
        <f>IF(OR(FI162=$FI$1,FI162=$FI$2,FI162=$FI$5,FI162=$FI$6,FY162&gt;0),LHR5.7,"")</f>
        <v/>
      </c>
      <c r="DD162" s="6" t="str">
        <f>IF(OR(GC162=$GC$1,GC162=$GC$2),LHR5.8,"")</f>
        <v/>
      </c>
      <c r="DE162" s="38">
        <f>IF(OR(GF162="",GF162=$GF$3,GF162=$GF$4,GF162=$GF$7,GF162=$GF$8),LHR5.9,"")</f>
        <v>0.05</v>
      </c>
      <c r="DF162" s="7" t="str">
        <f>IF(E162&lt;2009,"N/A",IF(COUNTIF(BW162:DE162,"&lt;1")=35,"5",IF(COUNTIF(BW162:CV162,"&lt;1")=26,"4",IF(COUNTIF(BW162:CJ162,"&lt;1")=14,"3",IF(COUNTIF(BW162:BZ162,"&lt;1")=4,"2","1")))))</f>
        <v>1</v>
      </c>
      <c r="DG162" s="129">
        <f>IF(DF162="N/A","N/A",IF(DF162="1",SUM(BW162:BZ162)+1,IF(DF162="2",SUM(CA162:CJ162)+2,IF(DF162="3",SUM(CK162:CV162)+3,IF(DF162="4",SUM(CW162:DE162)+4,5)))))</f>
        <v>1</v>
      </c>
      <c r="DH162" s="41" t="str">
        <f>IF(OR(EY162=$EY$1,EY162=$EY$8,EZ162&gt;0,FF162=$FF$1,FF162=$FF$2,FF162=$FF$7,FF162=$FF$8,FG162=$FG$1,FG162=$FG$2,FG162=$FG$7,FG162=$FG$8),ES2.1,"")</f>
        <v/>
      </c>
      <c r="DI162" s="6" t="str">
        <f>IF(OR(FB162=$FB$1,FB162=$FB$2,FB162=$FB$7,FB162=$FB$8,EZ162&gt;0),ES2.2,"")</f>
        <v/>
      </c>
      <c r="DJ162" s="6" t="str">
        <f>IF(OR(EY162=$EY$1,EY162=$EY$8,EZ162&gt;0,FF162=$FF$1,FF162=$FF$2,FF162=$FF$7,FF162=$FF$8,FG162=$FG$1,FG162=$FG$2,FG162=$FG$7,FG162=$FG$8),ES2.3,"")</f>
        <v/>
      </c>
      <c r="DK162" s="6" t="str">
        <f>IF(OR(EY162=$EY$1,EY162=$EY$8,EZ162&gt;0,FF162=$FF$1,FF162=$FF$2,FF162=$FF$7,FF162=$FF$8,FG162=$FG$1,FG162=$FG$2,FG162=$FG$7,FG162=$FG$8),ES2.4,"")</f>
        <v/>
      </c>
      <c r="DL162" s="40" t="str">
        <f>IF(OR(FB162=$FB$1,FB162=$FB$7,EZ162&gt;0),ES3.1,"")</f>
        <v/>
      </c>
      <c r="DM162" s="6" t="str">
        <f>IF(OR(FB162=$FB$1,FB162=$FB$2,FB162=$FB$7,FB162=$FB$8,EZ162&gt;0),ES3.2,"")</f>
        <v/>
      </c>
      <c r="DN162" s="6" t="str">
        <f>IF(OR(EZ162&gt;0,FF162=$FF$1,FF162=$FF$2,FF162=$FF$7,FF162=$FF$8,GA162=$GA$1,GA162=$GA$2,GA162=$GA$5,GA162=$GA$6),ES3.3,"")</f>
        <v/>
      </c>
      <c r="DO162" s="6" t="str">
        <f>IF(OR(EZ162&gt;0,FG162=$FG$1,FG162=$FG$2,FG162=$FG$7,FG162=$FG$8,GB162=$GB$1,GB162=$GB$2,GB162=$GB$5,GB162=$GB$6),ES3.4,"")</f>
        <v/>
      </c>
      <c r="DP162" s="6" t="str">
        <f>IF(OR(EY162=$EY$1,EY162=$EY$8,EZ162&gt;0),ES3.5,"")</f>
        <v/>
      </c>
      <c r="DQ162" s="6" t="str">
        <f>IF(OR(EZ162&gt;0,FC162=$FC$1,FC162=$FC$5),ES3.6,"")</f>
        <v/>
      </c>
      <c r="DR162" s="6" t="str">
        <f>IF(OR(GD162=$GD$1,GD162=$GD$4,EZ162&gt;0),ES3.7,"")</f>
        <v/>
      </c>
      <c r="DS162" s="6" t="str">
        <f>IF(OR(EZ162&gt;0,FF162=$FF$2,FF162=$FF$8,FE162=$FE$2,FE162=$FE$8,FI162=$FI$2,FI162=$FI$8,FG162=$FG$2,FG162=$FG$8),ES3.8,"")</f>
        <v/>
      </c>
      <c r="DT162" s="6" t="str">
        <f>IF(OR(EZ162&gt;0),ES3.9,"")</f>
        <v/>
      </c>
      <c r="DU162" s="40" t="str">
        <f>IF(OR(FB162=$FB$1,FB162=$FB$7,EZ162&gt;0),ES4.1,"")</f>
        <v/>
      </c>
      <c r="DV162" s="6" t="str">
        <f>IF(OR(EZ162&gt;0,GA162=$GA$2,GA162=$GA$6),ES4.2,"")</f>
        <v/>
      </c>
      <c r="DW162" s="6" t="str">
        <f>IF(OR(EZ162&gt;0,GB162=$GB$2,GB162=$GB$6),ES4.3,"")</f>
        <v/>
      </c>
      <c r="DX162" s="6" t="str">
        <f>IF(OR(GE162=$GE$1,GE162=$GE$2,GE162=$GE$7,GE162=$GE$8),ES4.4,"")</f>
        <v/>
      </c>
      <c r="DY162" s="6" t="str">
        <f>IF(OR(EZ162&gt;0,FF162=$FF$2,FF162=$FF$8,FE162=$FE$2,FE162=$FE$8,FI162=$FI$2,FI162=$FI$8,FG162=$FG$2,FG162=$FG$8),ES4.5,"")</f>
        <v/>
      </c>
      <c r="DZ162" s="6" t="str">
        <f>IF(OR(EZ162&gt;0,FG162=$FG$1,FG162=$FG$2,FG162=$FG$7,FG162=$FG$8),ES4.6,"")</f>
        <v/>
      </c>
      <c r="EA162" s="6" t="str">
        <f>IF(OR(FE162=$FE$1,FE162=$FE$2,FE162=$FE$7,FE162=$FE$8),ES4.7,"")</f>
        <v/>
      </c>
      <c r="EB162" s="6" t="str">
        <f>IF(OR(FM162=$FM$1,FM162=$FM$4,EZ162&gt;0),ES4.8,"")</f>
        <v/>
      </c>
      <c r="EC162" s="6" t="str">
        <f>IF(OR(GF162=$GF$2,GF162=$GF$8),ES4.9,"")</f>
        <v/>
      </c>
      <c r="ED162" s="6" t="str">
        <f>IF(OR(EO162=$EO$1,EO162=$EO$3),ES4.10,"")</f>
        <v/>
      </c>
      <c r="EE162" s="40" t="str">
        <f>IF(OR(AND(FZ162&gt;0,EY162=$EY$1), AND(FZ162&gt;0,EY162=$EY$8)),ES5.1,"")</f>
        <v/>
      </c>
      <c r="EF162" s="6" t="str">
        <f>IF(OR(GE162=$GE$1,GE162=$GE$3,GE162=$GE$7,GE162=$GE$9),ES5.2,"")</f>
        <v/>
      </c>
      <c r="EG162" s="6" t="str">
        <f>IF(OR(EZ162&gt;0,FF162=$FF$2,FF162=$FF$8,FE162=$FE$2,FE162=$FE$8,FI162=$FI$2,FI162=$FI$8,FG162=$FG$2,FG162=$FG$8),ES5.3,"")</f>
        <v/>
      </c>
      <c r="EH162" s="6" t="str">
        <f>IF(OR(FG162=$FG$2,FG162=$FG$8),ES5.4,"")</f>
        <v/>
      </c>
      <c r="EI162" s="6" t="str">
        <f>IF(OR(FI162=$FI$1,FI162=$FI$2,FI162=$FI$7,FI162=$FI$8,FY162&gt;0),ES5.5,"")</f>
        <v/>
      </c>
      <c r="EJ162" s="6" t="str">
        <f>IF(OR(GC162=$GC$1,GC162=$GC$3),ES5.6,"")</f>
        <v/>
      </c>
      <c r="EK162" s="38">
        <f>IF(OR(GF162="",GF162=$GF$3,GF162=$GF$4,GF162=$GF$5,GF162=$GF$6),ES5.7,"")</f>
        <v>0.1</v>
      </c>
      <c r="EL162" s="104" t="str">
        <f>IF(E162&lt;2010,"N/A",IF(COUNTIF(DH162:EK162,"&lt;1")=30,"5",IF(COUNTIF(DH162:ED162,"&lt;1")=23,"4",IF(COUNTIF(DH162:DT162,"&lt;1")=13,"3",IF(COUNTIF(DH162:DK162,"&lt;1")=4,"2","1")))))</f>
        <v>1</v>
      </c>
      <c r="EM162" s="129">
        <f>IF(EL162="N/A","N/A",IF(EL162="1",SUM(DH162:DK162)+1,IF(EL162="2",SUM(DL162:DT162)+2,IF(EL162="3",SUM(DU162:ED162)+3,IF(EL162="4",SUM(EE162:EK162)+4,5)))))</f>
        <v>1</v>
      </c>
      <c r="EN162" s="1"/>
      <c r="EO162" s="43"/>
      <c r="EP162" s="1"/>
      <c r="EQ162" s="1"/>
      <c r="ER162" s="43"/>
      <c r="ES162" s="1" t="s">
        <v>32</v>
      </c>
      <c r="ET162" s="1"/>
      <c r="EV162" s="44"/>
      <c r="FC162" s="44"/>
      <c r="FE162" s="1"/>
      <c r="FI162" s="44"/>
      <c r="FK162" s="1"/>
      <c r="FL162" s="1"/>
      <c r="FM162" s="1"/>
      <c r="FN162" s="1"/>
      <c r="FO162" s="1"/>
      <c r="FT162" s="1"/>
      <c r="FU162" s="1"/>
      <c r="FX162" s="44"/>
      <c r="FY162" s="1"/>
      <c r="FZ162" s="44"/>
      <c r="GA162" s="43"/>
      <c r="GB162" s="1"/>
      <c r="GC162" s="44"/>
      <c r="GF162" s="45"/>
      <c r="GG162" s="74"/>
      <c r="GH162" s="42">
        <f>COUNTIF(EO162:GF162,"*")</f>
        <v>1</v>
      </c>
    </row>
    <row r="163" spans="1:190" s="42" customFormat="1" x14ac:dyDescent="0.25">
      <c r="A163" s="42" t="e">
        <f>VLOOKUP(C163,Sheet1!$A$1:$B$65,2,)</f>
        <v>#N/A</v>
      </c>
      <c r="B163" s="46" t="s">
        <v>454</v>
      </c>
      <c r="C163" s="47" t="s">
        <v>455</v>
      </c>
      <c r="D163" s="47"/>
      <c r="E163" s="60">
        <v>2013</v>
      </c>
      <c r="F163" s="5" t="str">
        <f>IF(OR(ER163=$ER$1,ER163=$ER$2,ER163=$ER$3,ER163=$ER$6,ER163=$ER$7,ES163&gt;0,EW163&gt;0,EY163&gt;0,EU163&gt;0,EZ163&gt;0,FD163&gt;0,FF163&gt;0,FG163&gt;0,FI163&gt;0,FE163&gt;0),SM_2.1,"")</f>
        <v/>
      </c>
      <c r="G163" s="5" t="str">
        <f>IF(OR(EO163=$EO$4,EQ163&gt;0,ER163=$ER$1, ER163=$ER$2,ER163=$ER$3,ER163=$ER$4,ES163&gt;0,EV163&gt;0,EZ163&gt;0,FD163&gt;0,FF163&gt;0,FG163&gt;0,FI163&gt;0,FE163&gt;0),SM_2.2,"")</f>
        <v/>
      </c>
      <c r="H163" s="6" t="str">
        <f>IF(OR(EO163&gt;0,EP163&gt;0,EQ163&gt;0,ER163=$ER$1,ER163=$ER$2,ER163=$ER$3,ER163=$ER$4,ER163=$ER$6,ER163=$ER$7,ES163&gt;0,ET163&gt;0,EV163&gt;0,EZ163&gt;0,FD163&gt;0,FF163&gt;0,FG163&gt;0,FI163&gt;0,FE163&gt;0),SM_2.3,"")</f>
        <v/>
      </c>
      <c r="I163" s="38" t="str">
        <f>IF(OR(ER163=$ER$1,ER163=$ER$2,ER163=$ER$3,ER163=$ER$6,ER163=$ER$7,ES163&gt;0,EW163=$EW$2,EW163=$EW$3,EW163=$EW$4,EY163&gt;0,EU163&gt;0,EZ163&gt;0,FD163&gt;0,FF163&gt;0,FG163&gt;0,FI163&gt;0,FE163&gt;0),SM_2.4,"")</f>
        <v/>
      </c>
      <c r="J163" s="6" t="str">
        <f>IF(OR(ER163=$ER$3,EW163=$EW$2,EW163=$EW$3,EW163=$EW$4,EY163&gt;0,EU163&gt;0,EZ163&gt;0,FD163&gt;0,FF163&gt;0,FG163&gt;0,FI163&gt;0,FE163&gt;0),SM_3.1,"")</f>
        <v/>
      </c>
      <c r="K163" s="6" t="str">
        <f>IF(OR(EZ163&gt;0,FD163&gt;0,FF163&gt;0,FG163&gt;0,FI163&gt;0,FE163&gt;0),SM_3.2,"")</f>
        <v/>
      </c>
      <c r="L163" s="38" t="str">
        <f>IF(OR(ER163=$ER$1,ER163=$ER$3,ER163=$ER$6,ER163=$ER$7,EV163&gt;0,EW163=$EW$2,EW163=$EW$3,EW163=$EW$4,EY163&gt;0,EU163&gt;0,EZ163&gt;0,FD163&gt;0,FF163&gt;0,FG163&gt;0,FI163&gt;0,FE163&gt;0),SM_3.3,"")</f>
        <v/>
      </c>
      <c r="M163" s="6" t="str">
        <f>IF(OR(ES163&gt;0,EU163&gt;1),SM_4.1,"")</f>
        <v/>
      </c>
      <c r="N163" s="6" t="str">
        <f>IF(OR(EZ163&gt;0,FD163=$FD$2,FF163=$FF$2,FF163=$FF$4,FF163=$FF$6,FF163=$FF$8,FG163&gt;0,FI163&gt;0,FE163&gt;0),SM_4.2,"")</f>
        <v/>
      </c>
      <c r="O163" s="6" t="str">
        <f>IF(OR(EZ163&gt;0,FD163=$FD$2,FE163=$FE$2,FE163=$FE$4,FE163=$FE$6,FE163=$FE$8,FF163=$FF$2,FF163=$FF$4,FF163=$FF$6,FF163=$FF$8,FG163=$FG$2,FG163=$FG$4,FG163=$FG$6,FG163=$FG$8,FI163=$FI$2,FI163=$FI$4,FI163=$FI$6,FI163=$FI$8),SM_4.3,"")</f>
        <v/>
      </c>
      <c r="P163" s="6" t="str">
        <f>IF(OR(FD163&gt;0,FI163&gt;0),SM_4.4,"")</f>
        <v/>
      </c>
      <c r="Q163" s="38" t="str">
        <f>IF(OR(FQ163=$FQ$2,FQ163=$FQ$1),SM_4.5,"")</f>
        <v/>
      </c>
      <c r="R163" s="6" t="str">
        <f>IF(OR(ET163&gt;0),SM_5.1,"")</f>
        <v/>
      </c>
      <c r="S163" s="6" t="str">
        <f>IF(OR(FB163&gt;0),SM_5.2,"")</f>
        <v/>
      </c>
      <c r="T163" s="6" t="str">
        <f>IF(OR(FR163=$FR$1,FR163=$FR$2),SM_5.3,"")</f>
        <v/>
      </c>
      <c r="U163" s="38" t="str">
        <f>IF(OR(FY163&gt;0),SM_5.4,"")</f>
        <v/>
      </c>
      <c r="V163" s="94" t="str">
        <f>IF(COUNTIF(F163:U163,"&lt;1")=16,"5",IF(COUNTIF(F163:Q163,"&lt;1")=12,"4",IF(COUNTIF(F163:L163,"&lt;1")=7,"3",IF(COUNTIF(F163:I163,"&lt;1")=4,"2","1"))))</f>
        <v>1</v>
      </c>
      <c r="W163" s="129">
        <f>IF(V163="1",SUM(F163:I163)+1,IF(V163="2",SUM(J163:L163)+2,IF(V163="3",SUM(M163:Q163)+3,IF(V163="4",SUM(R163:U163)+4,5))))</f>
        <v>1</v>
      </c>
      <c r="X163" s="5" t="str">
        <f>IF(OR(EO163&gt;0,EP163&gt;0,EQ163&gt;0,ER163=$ER$1,ER163=$ER$2,ER163=$ER$3,ER163=$ER$4,ER163=$ER$6,ER163=$ER$7,ER163=$ER$8,ES163&gt;0,ET163&gt;0,EV163&gt;0,EZ163&gt;0,FD163&gt;0,FF163&gt;0,FG163&gt;0,FI163&gt;0,FE163&gt;0),SS_2.1,"")</f>
        <v/>
      </c>
      <c r="Y163" s="5" t="str">
        <f>IF(OR(EO163=$EO$1,ER163=$ER$1,ER163=$ER$6,ER163=$ER$7,ER163=$ER$8,FJ163&gt;0),SS_2.2,"")</f>
        <v/>
      </c>
      <c r="Z163" s="38" t="str">
        <f>IF(OR(FJ163&gt;0,FO163&gt;0),SS_2.3,"")</f>
        <v/>
      </c>
      <c r="AA163" s="5" t="str">
        <f>IF(OR(FN163&gt;0,FJ163=$FJ$2,FJ163=$FJ$3),SS_3.1,"")</f>
        <v/>
      </c>
      <c r="AB163" s="6" t="str">
        <f>IF(OR(FK163&gt;0),SS_3.2,"")</f>
        <v/>
      </c>
      <c r="AC163" s="38" t="str">
        <f>IF(OR(ES163&gt;0,ER163=$ER$1,ER163=$ER$4,ER163=$ER$8,FL163&gt;0),SS_3.3,"")</f>
        <v/>
      </c>
      <c r="AD163" s="6" t="str">
        <f>IF(AND(FK163&gt;0,FJ163=$FJ$2,FJ163=$FJ$3),SS_4.1,"")</f>
        <v/>
      </c>
      <c r="AE163" s="6" t="str">
        <f>IF(OR(FJ163=$FJ$2,FJ163=$FJ$3,EZ163&gt;0,FN163&gt;0),SS_4.2,"")</f>
        <v/>
      </c>
      <c r="AF163" s="6" t="str">
        <f>IF(OR(EU163&gt;0,EW163=$EW$2,EW163=$EW$3,EW163=$EW$4,EY163&gt;0,EZ163&gt;0),SS_4.3,"")</f>
        <v/>
      </c>
      <c r="AG163" s="6" t="str">
        <f>IF(OR(FJ163=$FJ$3,FQ163&gt;0,EZ163&gt;0),SS_4.4,"")</f>
        <v/>
      </c>
      <c r="AH163" s="6" t="str">
        <f>IF(OR(FE163&gt;0,FF163&gt;0,FG163&gt;0,FD163&gt;0,EZ163&gt;0,FI163&gt;0),SS_4.5,"")</f>
        <v/>
      </c>
      <c r="AI163" s="38" t="str">
        <f>IF(OR(EV163&gt;0,FZ163&gt;0,FH163&gt;0,FD163&gt;0,FI163&gt;0),SS_4.6,"")</f>
        <v/>
      </c>
      <c r="AJ163" s="5" t="str">
        <f>IF(OR(FK163=$FK$3,FZ163=$FZ$1),SS_5.1,"")</f>
        <v/>
      </c>
      <c r="AK163" s="6" t="str">
        <f>IF(OR(FZ163=$FZ$1,FZ163=$FZ$2,FZ163=$FZ$4,FZ163=$FZ$5,FZ163=$FZ$7),SS_5.2,"")</f>
        <v/>
      </c>
      <c r="AL163" s="6" t="str">
        <f>IF(OR(FZ163=$FZ$4,FY163&gt;0,ER163=$ER$8),SS_5.3,"")</f>
        <v/>
      </c>
      <c r="AM163" s="6" t="str">
        <f>IF(FP163&gt;0,SS_5.4,"")</f>
        <v/>
      </c>
      <c r="AN163" s="94" t="str">
        <f>IF(COUNTIF(X163:AM163,"&lt;1")=16,"5",IF(COUNTIF(X163:AI163,"&lt;1")=12,"4",IF(COUNTIF(X163:AC163,"&lt;1")=6,"3",IF(COUNTIF(X163:Z163,"&lt;1")=3,"2","1"))))</f>
        <v>1</v>
      </c>
      <c r="AO163" s="129">
        <f>IF(AN163="1",SUM(X163:Z163)+1,IF(AN163="2",SUM(AA163:AC163)+2,IF(AN163="3",SUM(AD163:AI163)+3,IF(AN163="4",SUM(AJ163:AM163)+4,5))))</f>
        <v>1</v>
      </c>
      <c r="AP163" s="5" t="str">
        <f>IF(OR(ES163&gt;0,ER163=$ER$1,EO163&gt;0,EP163&gt;0,EQ163&gt;0,EU163&gt;0,EV163&gt;0,FV163&gt;0,FD163&gt;0),CM2.1,"")</f>
        <v/>
      </c>
      <c r="AQ163" s="6" t="str">
        <f>IF(OR(ES163&gt;0,ER163=$ER$1,ER163=$ER$5,ER163=$ER$3,ER163=$ER$8,ER163=$ER$9,FS163=$FS$3,FS163=$FS$4),CM2.2,"")</f>
        <v/>
      </c>
      <c r="AR163" s="6" t="str">
        <f>IF(OR(ES163&gt;0,ER163&gt;0,FV163&gt;0),CM2.3,"")</f>
        <v/>
      </c>
      <c r="AS163" s="38" t="str">
        <f>IF(OR(ES163&gt;0,ER163=$ER$1,ER163=$ER$3,ER163=$ER$8,ER163=$ER$9,FT163&gt;0),CM2.4,"")</f>
        <v/>
      </c>
      <c r="AT163" s="6" t="str">
        <f>IF(OR(FS163&gt;0),CM3.1,"")</f>
        <v/>
      </c>
      <c r="AU163" s="6" t="str">
        <f>IF(ER163=$ER$9,CM3.2,"")</f>
        <v/>
      </c>
      <c r="AV163" s="6" t="str">
        <f>IF(OR(FS163=$FS$3,FS163=$FS$4),CM3.3,"")</f>
        <v/>
      </c>
      <c r="AW163" s="6" t="str">
        <f>IF(OR(FQ163=$FQ$1,FQ163=$FQ$4,FR163=$FR$1,FR163=$FR$4),CM3.4,"")</f>
        <v/>
      </c>
      <c r="AX163" s="38" t="str">
        <f>IF(OR(FZ163=$FZ$1,FZ163=$FZ$2,FT163=$FT$3,FT163=$FT$2),CM3.5,"")</f>
        <v/>
      </c>
      <c r="AY163" s="6" t="str">
        <f>IF(OR(FS163&gt;0),CM4.1,"")</f>
        <v/>
      </c>
      <c r="AZ163" s="6" t="str">
        <f>IF(OR(FV163=$FV$2),CM4.2,"")</f>
        <v/>
      </c>
      <c r="BA163" s="38" t="str">
        <f>IF(OR(FZ163&gt;0,FT163=$FT$3),CM4.3,"")</f>
        <v/>
      </c>
      <c r="BB163" s="6" t="str">
        <f>IF(OR(FT163=$FT$3,FV163=$FV$3),CM5.1,"")</f>
        <v/>
      </c>
      <c r="BC163" s="6" t="str">
        <f>IF(OR(AND(FX163&gt;0,FQ163=$FQ$4), AND(FX163&gt;0,FQ163=$FQ$1)),CM5.2,"")</f>
        <v/>
      </c>
      <c r="BD163" s="6" t="str">
        <f>IF(OR(FZ163&gt;0),CM5.3,"")</f>
        <v/>
      </c>
      <c r="BE163" s="38" t="str">
        <f>IF(FU163=$FU$2,CM5.4,"")</f>
        <v/>
      </c>
      <c r="BF163" s="94" t="str">
        <f>IF(COUNTIF(AP163:BE163,"&lt;1")=16,"5",IF(COUNTIF(AP163:BA163,"&lt;1")=12,"4",IF(COUNTIF(AP163:AX163,"&lt;1")=9,"3",IF(COUNTIF(AP163:AS163,"&lt;1")=4,"2","1"))))</f>
        <v>1</v>
      </c>
      <c r="BG163" s="129">
        <f>IF(BF163="1",SUM(AP163:AS163)+1,IF(BF163="2",SUM(AT163:AX163)+2,IF(BF163="3",SUM(AY163:BA163)+3,IF(BF163="4",SUM(BB163:BE163)+4,5))))</f>
        <v>1</v>
      </c>
      <c r="BH163" s="5" t="str">
        <f>IF(OR(ER163=$ER$1,ER163=$ER$6,ER163=$ER$7,ER163=$ER$9,ES163&gt;0,EX163&gt;0,FD163&gt;0,FZ163&gt;0,EW163&gt;0,EY163&gt;0,EZ163&gt;0,EV163&gt;0,EU163&gt;0,FE163&gt;0,FF163&gt;0,FG163&gt;0,FI163&gt;0),SRM2.1,"")</f>
        <v/>
      </c>
      <c r="BI163" s="5" t="str">
        <f>IF(OR(FD163&gt;0,FZ163&gt;0,ER163=$ER$7,EW163&gt;0,EX163&gt;0,EY163&gt;0,EZ163&gt;0,FE163&gt;0,FF163&gt;0,FG163&gt;0,FI163&gt;0),SRM2.2,"")</f>
        <v/>
      </c>
      <c r="BJ163" s="6" t="str">
        <f>IF(OR(FX163&gt;0,FZ163&gt;0),SRM2.3,"")</f>
        <v/>
      </c>
      <c r="BK163" s="6" t="str">
        <f>IF(OR(FF163&gt;0,FD163&gt;0,FE163&gt;0,FZ163&gt;0,FG163&gt;0,FI163&gt;0),SRM2.4,"")</f>
        <v/>
      </c>
      <c r="BL163" s="39" t="str">
        <f>IF(OR(FD163&gt;0,FZ163&gt;0,ER163=$ER$7,FE163&gt;0,FF163&gt;0,FG163&gt;0,FI163&gt;0,FP163&gt;0),SRM3.1,"")</f>
        <v/>
      </c>
      <c r="BM163" s="6" t="str">
        <f>IF(OR(FD163&gt;0,FZ163&gt;0,ER163=$ER$7,EW163=$EW$2,EW163=$EW$3,EW163=$EW$4,EX163&gt;0,EY163&gt;0,EZ163&gt;0,FE163&gt;0,FF163&gt;0,FG163&gt;0,FI163&gt;0),SRM3.2,"")</f>
        <v/>
      </c>
      <c r="BN163" s="6" t="str">
        <f>IF(OR(FP163&gt;0,FZ163&gt;0),SRM3.3,"")</f>
        <v/>
      </c>
      <c r="BO163" s="40" t="str">
        <f>IF(OR(FZ163&gt;1),SRM4.1,"")</f>
        <v/>
      </c>
      <c r="BP163" s="6" t="str">
        <f>IF(OR(ER163=$ER$8,ER163=$ER$9,EV163&gt;0,FQ163&gt;0,FR163&gt;0),SRM4.2,"")</f>
        <v/>
      </c>
      <c r="BQ163" s="6" t="str">
        <f>IF(OR(FW163&gt;0),SRM4.3,"")</f>
        <v/>
      </c>
      <c r="BR163" s="40" t="str">
        <f>IF(OR(GD163&gt;0,GE163&gt;0),SRM5.1,"")</f>
        <v/>
      </c>
      <c r="BS163" s="6" t="str">
        <f>IF(OR(ER163=$ER$8,ER163=$ER$9,FZ163&gt;0),SRM5.2,"")</f>
        <v/>
      </c>
      <c r="BT163" s="6" t="str">
        <f>IF(OR(ER163=$ER$8,ER163=$ER$9,FY163&gt;0,FZ163&gt;0),SRM5.3,"")</f>
        <v/>
      </c>
      <c r="BU163" s="94" t="str">
        <f>IF(COUNTIF(BH163:BT163,"&lt;1")=13,"5",IF(COUNTIF(BH163:BQ163,"&lt;1")=10,"4",IF(COUNTIF(BH163:BN163,"&lt;1")=7,"3",IF(COUNTIF(BH163:BK163,"&lt;1")=4,"2","1"))))</f>
        <v>1</v>
      </c>
      <c r="BV163" s="129">
        <f>IF(BU163="1",SUM(BH163:BK163)+1,IF(BU163="2",SUM(BL163:BN163)+2,IF(BU163="3",SUM(BO163:BQ163)+3,IF(BU163="4",SUM(BR163:BT163)+4,5))))</f>
        <v>1</v>
      </c>
      <c r="BW163" s="41" t="str">
        <f>IF(OR(EY163=$EY$1,EY163=$EY$4,EY163=$EY$5,EY163=$EY$6,EY163=$EY$7,EZ163&gt;0,FF163=$FF$1,FF163=$FF$2,FF163=$FF$5,FF163=$FF$6,FG163=$FG$1,FG163=$FG$2,FG163=$FG$5,FG163=$FG$6),LHR2.1,"")</f>
        <v/>
      </c>
      <c r="BX163" s="6" t="str">
        <f>IF(OR(FB163=$FB$1,FB163=$FB$2,FB163=$FB$5,FB163=$FB$6,EZ163&gt;0),LHR2.2,"")</f>
        <v/>
      </c>
      <c r="BY163" s="6" t="str">
        <f>IF(OR(EY163=$EY$1,EY163=$EY$4,EY163=$EY$5,EY163=$EY$6,EY163=$EY$7,EZ163&gt;0,FF163=$FF$1,FF163=$FF$2,FF163=$FF$5,FF163=$FF$6,FG163=$FG$1,FG163=$FG$2,FG163=$FG$5,FG163=$FG$6),LHR2.3,"")</f>
        <v/>
      </c>
      <c r="BZ163" s="6" t="str">
        <f>IF(OR(EY163=$EY$1,EY163=$EY$4,EY163=$EY$5,EY163=$EY$6,EY163=$EY$7,EZ163&gt;0,FF163=$FF$1,FF163=$FF$2,FF163=$FF$5,FF163=$FF$6,FG163=$FG$1,FG163=$FG$2,FG163=$FG$5,FG163=$FG$6),LHR2.4,"")</f>
        <v/>
      </c>
      <c r="CA163" s="40" t="str">
        <f>IF(OR(EY163=$EY$1,EY163=$EY$5,EY163=$EY$6,EY163=$EY$7,EZ163&gt;0,FF163=$FF$1,FF163=$FF$2,FF163=$FF$5,FF163=$FF$6,FG163=$FG$1,FG163=$FG$2,FG163=$FG$5,FG163=$FG$6),LHR3.1,"")</f>
        <v/>
      </c>
      <c r="CB163" s="6" t="str">
        <f>IF(OR(FB163=$FB$1,FB163=$FB$5,EZ163&gt;0),LHR3.2,"")</f>
        <v/>
      </c>
      <c r="CC163" s="6" t="str">
        <f>IF(OR(FB163=$FB$1,FB163=$FB$2,FB163=$FB$5,FB163=$FB$6,EZ163&gt;0),LHR3.3,"")</f>
        <v/>
      </c>
      <c r="CD163" s="6" t="str">
        <f>IF(OR(EZ163&gt;0,GA163=$GA$1,FF163=$FF$5,FF163=$FF$6,FF163=$FF$1,FF163=$FF$2,GA163=$GA$2,GA163=$GA$3,GA163=$GA$4),LHR3.4,"")</f>
        <v/>
      </c>
      <c r="CE163" s="6" t="str">
        <f>IF(OR(EZ163&gt;0,GB163=$GB$1,FG163=$FG$5,FG163=$FG$6,FG163=$FG$1,FG163=$FG$2,GB163=$GB$2,GB163=$GB$3,GB163=$GB$4),LHR3.5,"")</f>
        <v/>
      </c>
      <c r="CF163" s="6" t="str">
        <f>IF(OR(EY163=$EY$1,EY163=$EY$4,EY163=$EY$5,EY163=$EY$6,EY163=$EY$7,EZ163&gt;0),LHR3.6,"")</f>
        <v/>
      </c>
      <c r="CG163" s="6" t="str">
        <f>IF(OR(EZ163&gt;0,FC163=$FC$1,FC163=$FC$2,FC163=$FC$3,FC163=$FC$4),LHR3.7,"")</f>
        <v/>
      </c>
      <c r="CH163" s="6" t="str">
        <f>IF(OR(GD163=$GD$1,GD163=$GD$3,EZ163&gt;0),LHR3.8,"")</f>
        <v/>
      </c>
      <c r="CI163" s="6" t="str">
        <f>IF(OR(EZ163&gt;0,FF163=$FF$2,FF163=$FF$6,FE163=$FE$2,FE163=$FE$6,FI163=$FI$2,FI163=$FI$6,FG163=$FG$2,FG163=$FG$6),LHR3.9,"")</f>
        <v/>
      </c>
      <c r="CJ163" s="6" t="str">
        <f>IF(OR(EZ163&gt;0,FA163&gt;0),LHR3.10,"")</f>
        <v/>
      </c>
      <c r="CK163" s="40" t="str">
        <f>IF(OR(EY163=$EY$1,EY163=$EY$6,EY163=$EY$7,EZ163&gt;0,FF163=$FF$1,FF163=$FF$2,FF163=$FF$5,FF163=$FF$6,FG163=$FG$1,FG163=$FG$2,FG163=$FG$5,FG163=$FG$6),LHR4.1,"")</f>
        <v/>
      </c>
      <c r="CL163" s="6" t="str">
        <f>IF(OR(FB163=$FB$1,FB163=$FB$5,EZ163&gt;0),LHR4.2,"")</f>
        <v/>
      </c>
      <c r="CM163" s="6" t="str">
        <f>IF(OR(EZ163&gt;0,GA163=$GA$2,GA163=$GA$4),LHR4.3,"")</f>
        <v/>
      </c>
      <c r="CN163" s="6" t="str">
        <f>IF(OR(EZ163&gt;0,GB163=$GB$2,GB163=$GB$4),LHR4.4,"")</f>
        <v/>
      </c>
      <c r="CO163" s="6" t="str">
        <f>IF(OR(EZ163&gt;0,FC163=$FC$1,FC163=$FC$3,FC163=$FC$4),LHR4.5,"")</f>
        <v/>
      </c>
      <c r="CP163" s="6" t="str">
        <f>IF(OR(GE163=$GE$1,GE163=$GE$2,GE163=$GE$4,GE163=$GE$5),LHR4.6,"")</f>
        <v/>
      </c>
      <c r="CQ163" s="6" t="str">
        <f>IF(OR(EZ163&gt;0,FF163=$FF$2,FF163=$FF$6,FE163=$FE$2,FE163=$FE$6,FI163=$FI$2,FI163=$FI$6,FG163=$FG$2,FG163=$FG$6),LHR4.7,"")</f>
        <v/>
      </c>
      <c r="CR163" s="6" t="str">
        <f>IF(OR(EZ163&gt;0,FG163=$FG$1,FG163=$FG$2,FG163=$FG$5,FG163=$FG$6),LHR4.8,"")</f>
        <v/>
      </c>
      <c r="CS163" s="6" t="str">
        <f>IF(OR(FE163=$FE$1,FE163=$FE$2,FE163=$FE$5,FE163=$FE$6),LHR4.9,"")</f>
        <v/>
      </c>
      <c r="CT163" s="6" t="str">
        <f>IF(OR(FM163=$FM$1,FM163=$FM$3,EZ163&gt;0),LHR4.10,"")</f>
        <v/>
      </c>
      <c r="CU163" s="6" t="str">
        <f>IF(OR(GF163=$GF$2,GF163=$GF$6),LHR4.11,"")</f>
        <v/>
      </c>
      <c r="CV163" s="6" t="str">
        <f>IF(OR(EO163=$EO$1,EO163=$EO$3),LHR4.12,"")</f>
        <v/>
      </c>
      <c r="CW163" s="40" t="str">
        <f>IF(OR(EY163=$EY$1,EY163=$EY$7,EZ163&gt;0,FF163=$FF$1,FF163=$FF$2,FF163=$FF$5,FF163=$FF$6,FG163=$FG$1,FG163=$FG$2,FG163=$FG$5,FG163=$FG$6),LHR5.1,"")</f>
        <v/>
      </c>
      <c r="CX163" s="6" t="str">
        <f>IF(AND(FZ163&gt;0,OR(EY163=$EY$1,EY163=$EY$4,EY163=$EY$5,EY163=$EY$6,EY163=$EY$7)),LHR5.2,"")</f>
        <v/>
      </c>
      <c r="CY163" s="6" t="str">
        <f>IF(OR(EZ163&gt;0,FC163=$FC$1,FC163=$FC$4),LHR5.3,"")</f>
        <v/>
      </c>
      <c r="CZ163" s="6" t="str">
        <f>IF(OR(GE163=$GE$1,GE163=$GE$3,GE163=$GE$4,GE163=$GE$6),LHR5.4,"")</f>
        <v/>
      </c>
      <c r="DA163" s="6" t="str">
        <f>IF(OR(EZ163&gt;0,FF163=$FF$2,FF163=$FF$6,FE163=$FE$2,FE163=$FE$6,FI163=$FI$2,FI163=$FI$6,FG163=$FG$2,FG163=$FG$6),LHR5.5,"")</f>
        <v/>
      </c>
      <c r="DB163" s="6" t="str">
        <f>IF(OR(FG163=$FG$2,FG163=$FG$6),LHR5.6,"")</f>
        <v/>
      </c>
      <c r="DC163" s="6" t="str">
        <f>IF(OR(FI163=$FI$1,FI163=$FI$2,FI163=$FI$5,FI163=$FI$6,FY163&gt;0),LHR5.7,"")</f>
        <v/>
      </c>
      <c r="DD163" s="6" t="str">
        <f>IF(OR(GC163=$GC$1,GC163=$GC$2),LHR5.8,"")</f>
        <v/>
      </c>
      <c r="DE163" s="38">
        <f>IF(OR(GF163="",GF163=$GF$3,GF163=$GF$4,GF163=$GF$7,GF163=$GF$8),LHR5.9,"")</f>
        <v>0.05</v>
      </c>
      <c r="DF163" s="7" t="str">
        <f>IF(E163&lt;2009,"N/A",IF(COUNTIF(BW163:DE163,"&lt;1")=35,"5",IF(COUNTIF(BW163:CV163,"&lt;1")=26,"4",IF(COUNTIF(BW163:CJ163,"&lt;1")=14,"3",IF(COUNTIF(BW163:BZ163,"&lt;1")=4,"2","1")))))</f>
        <v>1</v>
      </c>
      <c r="DG163" s="129">
        <f>IF(DF163="N/A","N/A",IF(DF163="1",SUM(BW163:BZ163)+1,IF(DF163="2",SUM(CA163:CJ163)+2,IF(DF163="3",SUM(CK163:CV163)+3,IF(DF163="4",SUM(CW163:DE163)+4,5)))))</f>
        <v>1</v>
      </c>
      <c r="DH163" s="41" t="str">
        <f>IF(OR(EY163=$EY$1,EY163=$EY$8,EZ163&gt;0,FF163=$FF$1,FF163=$FF$2,FF163=$FF$7,FF163=$FF$8,FG163=$FG$1,FG163=$FG$2,FG163=$FG$7,FG163=$FG$8),ES2.1,"")</f>
        <v/>
      </c>
      <c r="DI163" s="6" t="str">
        <f>IF(OR(FB163=$FB$1,FB163=$FB$2,FB163=$FB$7,FB163=$FB$8,EZ163&gt;0),ES2.2,"")</f>
        <v/>
      </c>
      <c r="DJ163" s="6" t="str">
        <f>IF(OR(EY163=$EY$1,EY163=$EY$8,EZ163&gt;0,FF163=$FF$1,FF163=$FF$2,FF163=$FF$7,FF163=$FF$8,FG163=$FG$1,FG163=$FG$2,FG163=$FG$7,FG163=$FG$8),ES2.3,"")</f>
        <v/>
      </c>
      <c r="DK163" s="6" t="str">
        <f>IF(OR(EY163=$EY$1,EY163=$EY$8,EZ163&gt;0,FF163=$FF$1,FF163=$FF$2,FF163=$FF$7,FF163=$FF$8,FG163=$FG$1,FG163=$FG$2,FG163=$FG$7,FG163=$FG$8),ES2.4,"")</f>
        <v/>
      </c>
      <c r="DL163" s="40" t="str">
        <f>IF(OR(FB163=$FB$1,FB163=$FB$7,EZ163&gt;0),ES3.1,"")</f>
        <v/>
      </c>
      <c r="DM163" s="6" t="str">
        <f>IF(OR(FB163=$FB$1,FB163=$FB$2,FB163=$FB$7,FB163=$FB$8,EZ163&gt;0),ES3.2,"")</f>
        <v/>
      </c>
      <c r="DN163" s="6" t="str">
        <f>IF(OR(EZ163&gt;0,FF163=$FF$1,FF163=$FF$2,FF163=$FF$7,FF163=$FF$8,GA163=$GA$1,GA163=$GA$2,GA163=$GA$5,GA163=$GA$6),ES3.3,"")</f>
        <v/>
      </c>
      <c r="DO163" s="6" t="str">
        <f>IF(OR(EZ163&gt;0,FG163=$FG$1,FG163=$FG$2,FG163=$FG$7,FG163=$FG$8,GB163=$GB$1,GB163=$GB$2,GB163=$GB$5,GB163=$GB$6),ES3.4,"")</f>
        <v/>
      </c>
      <c r="DP163" s="6" t="str">
        <f>IF(OR(EY163=$EY$1,EY163=$EY$8,EZ163&gt;0),ES3.5,"")</f>
        <v/>
      </c>
      <c r="DQ163" s="6" t="str">
        <f>IF(OR(EZ163&gt;0,FC163=$FC$1,FC163=$FC$5),ES3.6,"")</f>
        <v/>
      </c>
      <c r="DR163" s="6" t="str">
        <f>IF(OR(GD163=$GD$1,GD163=$GD$4,EZ163&gt;0),ES3.7,"")</f>
        <v/>
      </c>
      <c r="DS163" s="6" t="str">
        <f>IF(OR(EZ163&gt;0,FF163=$FF$2,FF163=$FF$8,FE163=$FE$2,FE163=$FE$8,FI163=$FI$2,FI163=$FI$8,FG163=$FG$2,FG163=$FG$8),ES3.8,"")</f>
        <v/>
      </c>
      <c r="DT163" s="6" t="str">
        <f>IF(OR(EZ163&gt;0),ES3.9,"")</f>
        <v/>
      </c>
      <c r="DU163" s="40" t="str">
        <f>IF(OR(FB163=$FB$1,FB163=$FB$7,EZ163&gt;0),ES4.1,"")</f>
        <v/>
      </c>
      <c r="DV163" s="6" t="str">
        <f>IF(OR(EZ163&gt;0,GA163=$GA$2,GA163=$GA$6),ES4.2,"")</f>
        <v/>
      </c>
      <c r="DW163" s="6" t="str">
        <f>IF(OR(EZ163&gt;0,GB163=$GB$2,GB163=$GB$6),ES4.3,"")</f>
        <v/>
      </c>
      <c r="DX163" s="6" t="str">
        <f>IF(OR(GE163=$GE$1,GE163=$GE$2,GE163=$GE$7,GE163=$GE$8),ES4.4,"")</f>
        <v/>
      </c>
      <c r="DY163" s="6" t="str">
        <f>IF(OR(EZ163&gt;0,FF163=$FF$2,FF163=$FF$8,FE163=$FE$2,FE163=$FE$8,FI163=$FI$2,FI163=$FI$8,FG163=$FG$2,FG163=$FG$8),ES4.5,"")</f>
        <v/>
      </c>
      <c r="DZ163" s="6" t="str">
        <f>IF(OR(EZ163&gt;0,FG163=$FG$1,FG163=$FG$2,FG163=$FG$7,FG163=$FG$8),ES4.6,"")</f>
        <v/>
      </c>
      <c r="EA163" s="6" t="str">
        <f>IF(OR(FE163=$FE$1,FE163=$FE$2,FE163=$FE$7,FE163=$FE$8),ES4.7,"")</f>
        <v/>
      </c>
      <c r="EB163" s="6" t="str">
        <f>IF(OR(FM163=$FM$1,FM163=$FM$4,EZ163&gt;0),ES4.8,"")</f>
        <v/>
      </c>
      <c r="EC163" s="6" t="str">
        <f>IF(OR(GF163=$GF$2,GF163=$GF$8),ES4.9,"")</f>
        <v/>
      </c>
      <c r="ED163" s="6" t="str">
        <f>IF(OR(EO163=$EO$1,EO163=$EO$3),ES4.10,"")</f>
        <v/>
      </c>
      <c r="EE163" s="40" t="str">
        <f>IF(OR(AND(FZ163&gt;0,EY163=$EY$1), AND(FZ163&gt;0,EY163=$EY$8)),ES5.1,"")</f>
        <v/>
      </c>
      <c r="EF163" s="6" t="str">
        <f>IF(OR(GE163=$GE$1,GE163=$GE$3,GE163=$GE$7,GE163=$GE$9),ES5.2,"")</f>
        <v/>
      </c>
      <c r="EG163" s="6" t="str">
        <f>IF(OR(EZ163&gt;0,FF163=$FF$2,FF163=$FF$8,FE163=$FE$2,FE163=$FE$8,FI163=$FI$2,FI163=$FI$8,FG163=$FG$2,FG163=$FG$8),ES5.3,"")</f>
        <v/>
      </c>
      <c r="EH163" s="6" t="str">
        <f>IF(OR(FG163=$FG$2,FG163=$FG$8),ES5.4,"")</f>
        <v/>
      </c>
      <c r="EI163" s="6" t="str">
        <f>IF(OR(FI163=$FI$1,FI163=$FI$2,FI163=$FI$7,FI163=$FI$8,FY163&gt;0),ES5.5,"")</f>
        <v/>
      </c>
      <c r="EJ163" s="6" t="str">
        <f>IF(OR(GC163=$GC$1,GC163=$GC$3),ES5.6,"")</f>
        <v/>
      </c>
      <c r="EK163" s="38">
        <f>IF(OR(GF163="",GF163=$GF$3,GF163=$GF$4,GF163=$GF$5,GF163=$GF$6),ES5.7,"")</f>
        <v>0.1</v>
      </c>
      <c r="EL163" s="104" t="str">
        <f>IF(E163&lt;2010,"N/A",IF(COUNTIF(DH163:EK163,"&lt;1")=30,"5",IF(COUNTIF(DH163:ED163,"&lt;1")=23,"4",IF(COUNTIF(DH163:DT163,"&lt;1")=13,"3",IF(COUNTIF(DH163:DK163,"&lt;1")=4,"2","1")))))</f>
        <v>1</v>
      </c>
      <c r="EM163" s="129">
        <f>IF(EL163="N/A","N/A",IF(EL163="1",SUM(DH163:DK163)+1,IF(EL163="2",SUM(DL163:DT163)+2,IF(EL163="3",SUM(DU163:ED163)+3,IF(EL163="4",SUM(EE163:EK163)+4,5)))))</f>
        <v>1</v>
      </c>
      <c r="EN163" s="1"/>
      <c r="EO163" s="43"/>
      <c r="EP163" s="1"/>
      <c r="EQ163" s="1"/>
      <c r="ER163" s="43"/>
      <c r="ES163" s="1"/>
      <c r="ET163" s="1"/>
      <c r="EV163" s="44"/>
      <c r="FC163" s="44"/>
      <c r="FE163" s="1"/>
      <c r="FI163" s="44"/>
      <c r="FK163" s="1"/>
      <c r="FL163" s="1"/>
      <c r="FM163" s="1"/>
      <c r="FN163" s="1"/>
      <c r="FO163" s="1"/>
      <c r="FT163" s="1"/>
      <c r="FU163" s="1"/>
      <c r="FX163" s="44"/>
      <c r="FY163" s="1"/>
      <c r="FZ163" s="44"/>
      <c r="GA163" s="43"/>
      <c r="GB163" s="1"/>
      <c r="GC163" s="44"/>
      <c r="GF163" s="45"/>
      <c r="GG163" s="74" t="s">
        <v>162</v>
      </c>
      <c r="GH163" s="42">
        <f>COUNTIF(EO163:GF163,"*")</f>
        <v>0</v>
      </c>
    </row>
    <row r="164" spans="1:190" s="42" customFormat="1" x14ac:dyDescent="0.25">
      <c r="A164" s="42" t="str">
        <f>VLOOKUP(C164,Sheet1!$A$1:$B$65,2,)</f>
        <v>HS</v>
      </c>
      <c r="B164" s="46" t="s">
        <v>458</v>
      </c>
      <c r="C164" s="47" t="s">
        <v>459</v>
      </c>
      <c r="D164" s="47"/>
      <c r="E164" s="60">
        <v>2013</v>
      </c>
      <c r="F164" s="5">
        <f>IF(OR(ER164=$ER$1,ER164=$ER$2,ER164=$ER$3,ER164=$ER$6,ER164=$ER$7,ES164&gt;0,EW164&gt;0,EY164&gt;0,EU164&gt;0,EZ164&gt;0,FD164&gt;0,FF164&gt;0,FG164&gt;0,FI164&gt;0,FE164&gt;0),SM_2.1,"")</f>
        <v>0.2</v>
      </c>
      <c r="G164" s="5" t="str">
        <f>IF(OR(EO164=$EO$4,EQ164&gt;0,ER164=$ER$1, ER164=$ER$2,ER164=$ER$3,ER164=$ER$4,ES164&gt;0,EV164&gt;0,EZ164&gt;0,FD164&gt;0,FF164&gt;0,FG164&gt;0,FI164&gt;0,FE164&gt;0),SM_2.2,"")</f>
        <v/>
      </c>
      <c r="H164" s="6" t="str">
        <f>IF(OR(EO164&gt;0,EP164&gt;0,EQ164&gt;0,ER164=$ER$1,ER164=$ER$2,ER164=$ER$3,ER164=$ER$4,ER164=$ER$6,ER164=$ER$7,ES164&gt;0,ET164&gt;0,EV164&gt;0,EZ164&gt;0,FD164&gt;0,FF164&gt;0,FG164&gt;0,FI164&gt;0,FE164&gt;0),SM_2.3,"")</f>
        <v/>
      </c>
      <c r="I164" s="38" t="str">
        <f>IF(OR(ER164=$ER$1,ER164=$ER$2,ER164=$ER$3,ER164=$ER$6,ER164=$ER$7,ES164&gt;0,EW164=$EW$2,EW164=$EW$3,EW164=$EW$4,EY164&gt;0,EU164&gt;0,EZ164&gt;0,FD164&gt;0,FF164&gt;0,FG164&gt;0,FI164&gt;0,FE164&gt;0),SM_2.4,"")</f>
        <v/>
      </c>
      <c r="J164" s="6" t="str">
        <f>IF(OR(ER164=$ER$3,EW164=$EW$2,EW164=$EW$3,EW164=$EW$4,EY164&gt;0,EU164&gt;0,EZ164&gt;0,FD164&gt;0,FF164&gt;0,FG164&gt;0,FI164&gt;0,FE164&gt;0),SM_3.1,"")</f>
        <v/>
      </c>
      <c r="K164" s="6" t="str">
        <f>IF(OR(EZ164&gt;0,FD164&gt;0,FF164&gt;0,FG164&gt;0,FI164&gt;0,FE164&gt;0),SM_3.2,"")</f>
        <v/>
      </c>
      <c r="L164" s="38" t="str">
        <f>IF(OR(ER164=$ER$1,ER164=$ER$3,ER164=$ER$6,ER164=$ER$7,EV164&gt;0,EW164=$EW$2,EW164=$EW$3,EW164=$EW$4,EY164&gt;0,EU164&gt;0,EZ164&gt;0,FD164&gt;0,FF164&gt;0,FG164&gt;0,FI164&gt;0,FE164&gt;0),SM_3.3,"")</f>
        <v/>
      </c>
      <c r="M164" s="6" t="str">
        <f>IF(OR(ES164&gt;0,EU164&gt;1),SM_4.1,"")</f>
        <v/>
      </c>
      <c r="N164" s="6" t="str">
        <f>IF(OR(EZ164&gt;0,FD164=$FD$2,FF164=$FF$2,FF164=$FF$4,FF164=$FF$6,FF164=$FF$8,FG164&gt;0,FI164&gt;0,FE164&gt;0),SM_4.2,"")</f>
        <v/>
      </c>
      <c r="O164" s="6" t="str">
        <f>IF(OR(EZ164&gt;0,FD164=$FD$2,FE164=$FE$2,FE164=$FE$4,FE164=$FE$6,FE164=$FE$8,FF164=$FF$2,FF164=$FF$4,FF164=$FF$6,FF164=$FF$8,FG164=$FG$2,FG164=$FG$4,FG164=$FG$6,FG164=$FG$8,FI164=$FI$2,FI164=$FI$4,FI164=$FI$6,FI164=$FI$8),SM_4.3,"")</f>
        <v/>
      </c>
      <c r="P164" s="6" t="str">
        <f>IF(OR(FD164&gt;0,FI164&gt;0),SM_4.4,"")</f>
        <v/>
      </c>
      <c r="Q164" s="38" t="str">
        <f>IF(OR(FQ164=$FQ$2,FQ164=$FQ$1),SM_4.5,"")</f>
        <v/>
      </c>
      <c r="R164" s="6" t="str">
        <f>IF(OR(ET164&gt;0),SM_5.1,"")</f>
        <v/>
      </c>
      <c r="S164" s="6" t="str">
        <f>IF(OR(FB164&gt;0),SM_5.2,"")</f>
        <v/>
      </c>
      <c r="T164" s="6" t="str">
        <f>IF(OR(FR164=$FR$1,FR164=$FR$2),SM_5.3,"")</f>
        <v/>
      </c>
      <c r="U164" s="38" t="str">
        <f>IF(OR(FY164&gt;0),SM_5.4,"")</f>
        <v/>
      </c>
      <c r="V164" s="94" t="str">
        <f>IF(COUNTIF(F164:U164,"&lt;1")=16,"5",IF(COUNTIF(F164:Q164,"&lt;1")=12,"4",IF(COUNTIF(F164:L164,"&lt;1")=7,"3",IF(COUNTIF(F164:I164,"&lt;1")=4,"2","1"))))</f>
        <v>1</v>
      </c>
      <c r="W164" s="129">
        <f>IF(V164="1",SUM(F164:I164)+1,IF(V164="2",SUM(J164:L164)+2,IF(V164="3",SUM(M164:Q164)+3,IF(V164="4",SUM(R164:U164)+4,5))))</f>
        <v>1.2</v>
      </c>
      <c r="X164" s="5" t="str">
        <f>IF(OR(EO164&gt;0,EP164&gt;0,EQ164&gt;0,ER164=$ER$1,ER164=$ER$2,ER164=$ER$3,ER164=$ER$4,ER164=$ER$6,ER164=$ER$7,ER164=$ER$8,ES164&gt;0,ET164&gt;0,EV164&gt;0,EZ164&gt;0,FD164&gt;0,FF164&gt;0,FG164&gt;0,FI164&gt;0,FE164&gt;0),SS_2.1,"")</f>
        <v/>
      </c>
      <c r="Y164" s="5">
        <f>IF(OR(EO164=$EO$1,ER164=$ER$1,ER164=$ER$6,ER164=$ER$7,ER164=$ER$8,FJ164&gt;0),SS_2.2,"")</f>
        <v>0.3</v>
      </c>
      <c r="Z164" s="38">
        <f>IF(OR(FJ164&gt;0,FO164&gt;0),SS_2.3,"")</f>
        <v>0.5</v>
      </c>
      <c r="AA164" s="5" t="str">
        <f>IF(OR(FN164&gt;0,FJ164=$FJ$2,FJ164=$FJ$3),SS_3.1,"")</f>
        <v/>
      </c>
      <c r="AB164" s="6" t="str">
        <f>IF(OR(FK164&gt;0),SS_3.2,"")</f>
        <v/>
      </c>
      <c r="AC164" s="38" t="str">
        <f>IF(OR(ES164&gt;0,ER164=$ER$1,ER164=$ER$4,ER164=$ER$8,FL164&gt;0),SS_3.3,"")</f>
        <v/>
      </c>
      <c r="AD164" s="6" t="str">
        <f>IF(AND(FK164&gt;0,FJ164=$FJ$2,FJ164=$FJ$3),SS_4.1,"")</f>
        <v/>
      </c>
      <c r="AE164" s="6" t="str">
        <f>IF(OR(FJ164=$FJ$2,FJ164=$FJ$3,EZ164&gt;0,FN164&gt;0),SS_4.2,"")</f>
        <v/>
      </c>
      <c r="AF164" s="6" t="str">
        <f>IF(OR(EU164&gt;0,EW164=$EW$2,EW164=$EW$3,EW164=$EW$4,EY164&gt;0,EZ164&gt;0),SS_4.3,"")</f>
        <v/>
      </c>
      <c r="AG164" s="6" t="str">
        <f>IF(OR(FJ164=$FJ$3,FQ164&gt;0,EZ164&gt;0),SS_4.4,"")</f>
        <v/>
      </c>
      <c r="AH164" s="6" t="str">
        <f>IF(OR(FE164&gt;0,FF164&gt;0,FG164&gt;0,FD164&gt;0,EZ164&gt;0,FI164&gt;0),SS_4.5,"")</f>
        <v/>
      </c>
      <c r="AI164" s="38" t="str">
        <f>IF(OR(EV164&gt;0,FZ164&gt;0,FH164&gt;0,FD164&gt;0,FI164&gt;0),SS_4.6,"")</f>
        <v/>
      </c>
      <c r="AJ164" s="5" t="str">
        <f>IF(OR(FK164=$FK$3,FZ164=$FZ$1),SS_5.1,"")</f>
        <v/>
      </c>
      <c r="AK164" s="6" t="str">
        <f>IF(OR(FZ164=$FZ$1,FZ164=$FZ$2,FZ164=$FZ$4,FZ164=$FZ$5,FZ164=$FZ$7),SS_5.2,"")</f>
        <v/>
      </c>
      <c r="AL164" s="6" t="str">
        <f>IF(OR(FZ164=$FZ$4,FY164&gt;0,ER164=$ER$8),SS_5.3,"")</f>
        <v/>
      </c>
      <c r="AM164" s="6" t="str">
        <f>IF(FP164&gt;0,SS_5.4,"")</f>
        <v/>
      </c>
      <c r="AN164" s="94" t="str">
        <f>IF(COUNTIF(X164:AM164,"&lt;1")=16,"5",IF(COUNTIF(X164:AI164,"&lt;1")=12,"4",IF(COUNTIF(X164:AC164,"&lt;1")=6,"3",IF(COUNTIF(X164:Z164,"&lt;1")=3,"2","1"))))</f>
        <v>1</v>
      </c>
      <c r="AO164" s="129">
        <f>IF(AN164="1",SUM(X164:Z164)+1,IF(AN164="2",SUM(AA164:AC164)+2,IF(AN164="3",SUM(AD164:AI164)+3,IF(AN164="4",SUM(AJ164:AM164)+4,5))))</f>
        <v>1.8</v>
      </c>
      <c r="AP164" s="5" t="str">
        <f>IF(OR(ES164&gt;0,ER164=$ER$1,EO164&gt;0,EP164&gt;0,EQ164&gt;0,EU164&gt;0,EV164&gt;0,FV164&gt;0,FD164&gt;0),CM2.1,"")</f>
        <v/>
      </c>
      <c r="AQ164" s="6" t="str">
        <f>IF(OR(ES164&gt;0,ER164=$ER$1,ER164=$ER$5,ER164=$ER$3,ER164=$ER$8,ER164=$ER$9,FS164=$FS$3,FS164=$FS$4),CM2.2,"")</f>
        <v/>
      </c>
      <c r="AR164" s="6" t="str">
        <f>IF(OR(ES164&gt;0,ER164&gt;0,FV164&gt;0),CM2.3,"")</f>
        <v/>
      </c>
      <c r="AS164" s="38" t="str">
        <f>IF(OR(ES164&gt;0,ER164=$ER$1,ER164=$ER$3,ER164=$ER$8,ER164=$ER$9,FT164&gt;0),CM2.4,"")</f>
        <v/>
      </c>
      <c r="AT164" s="6" t="str">
        <f>IF(OR(FS164&gt;0),CM3.1,"")</f>
        <v/>
      </c>
      <c r="AU164" s="6" t="str">
        <f>IF(ER164=$ER$9,CM3.2,"")</f>
        <v/>
      </c>
      <c r="AV164" s="6" t="str">
        <f>IF(OR(FS164=$FS$3,FS164=$FS$4),CM3.3,"")</f>
        <v/>
      </c>
      <c r="AW164" s="6" t="str">
        <f>IF(OR(FQ164=$FQ$1,FQ164=$FQ$4,FR164=$FR$1,FR164=$FR$4),CM3.4,"")</f>
        <v/>
      </c>
      <c r="AX164" s="38" t="str">
        <f>IF(OR(FZ164=$FZ$1,FZ164=$FZ$2,FT164=$FT$3,FT164=$FT$2),CM3.5,"")</f>
        <v/>
      </c>
      <c r="AY164" s="6" t="str">
        <f>IF(OR(FS164&gt;0),CM4.1,"")</f>
        <v/>
      </c>
      <c r="AZ164" s="6" t="str">
        <f>IF(OR(FV164=$FV$2),CM4.2,"")</f>
        <v/>
      </c>
      <c r="BA164" s="38" t="str">
        <f>IF(OR(FZ164&gt;0,FT164=$FT$3),CM4.3,"")</f>
        <v/>
      </c>
      <c r="BB164" s="6" t="str">
        <f>IF(OR(FT164=$FT$3,FV164=$FV$3),CM5.1,"")</f>
        <v/>
      </c>
      <c r="BC164" s="6" t="str">
        <f>IF(OR(AND(FX164&gt;0,FQ164=$FQ$4), AND(FX164&gt;0,FQ164=$FQ$1)),CM5.2,"")</f>
        <v/>
      </c>
      <c r="BD164" s="6" t="str">
        <f>IF(OR(FZ164&gt;0),CM5.3,"")</f>
        <v/>
      </c>
      <c r="BE164" s="38" t="str">
        <f>IF(FU164=$FU$2,CM5.4,"")</f>
        <v/>
      </c>
      <c r="BF164" s="94" t="str">
        <f>IF(COUNTIF(AP164:BE164,"&lt;1")=16,"5",IF(COUNTIF(AP164:BA164,"&lt;1")=12,"4",IF(COUNTIF(AP164:AX164,"&lt;1")=9,"3",IF(COUNTIF(AP164:AS164,"&lt;1")=4,"2","1"))))</f>
        <v>1</v>
      </c>
      <c r="BG164" s="129">
        <f>IF(BF164="1",SUM(AP164:AS164)+1,IF(BF164="2",SUM(AT164:AX164)+2,IF(BF164="3",SUM(AY164:BA164)+3,IF(BF164="4",SUM(BB164:BE164)+4,5))))</f>
        <v>1</v>
      </c>
      <c r="BH164" s="5">
        <f>IF(OR(ER164=$ER$1,ER164=$ER$6,ER164=$ER$7,ER164=$ER$9,ES164&gt;0,EX164&gt;0,FD164&gt;0,FZ164&gt;0,EW164&gt;0,EY164&gt;0,EZ164&gt;0,EV164&gt;0,EU164&gt;0,FE164&gt;0,FF164&gt;0,FG164&gt;0,FI164&gt;0),SRM2.1,"")</f>
        <v>0.4</v>
      </c>
      <c r="BI164" s="5">
        <f>IF(OR(FD164&gt;0,FZ164&gt;0,ER164=$ER$7,EW164&gt;0,EX164&gt;0,EY164&gt;0,EZ164&gt;0,FE164&gt;0,FF164&gt;0,FG164&gt;0,FI164&gt;0),SRM2.2,"")</f>
        <v>0.4</v>
      </c>
      <c r="BJ164" s="6" t="str">
        <f>IF(OR(FX164&gt;0,FZ164&gt;0),SRM2.3,"")</f>
        <v/>
      </c>
      <c r="BK164" s="6" t="str">
        <f>IF(OR(FF164&gt;0,FD164&gt;0,FE164&gt;0,FZ164&gt;0,FG164&gt;0,FI164&gt;0),SRM2.4,"")</f>
        <v/>
      </c>
      <c r="BL164" s="39" t="str">
        <f>IF(OR(FD164&gt;0,FZ164&gt;0,ER164=$ER$7,FE164&gt;0,FF164&gt;0,FG164&gt;0,FI164&gt;0,FP164&gt;0),SRM3.1,"")</f>
        <v/>
      </c>
      <c r="BM164" s="6">
        <f>IF(OR(FD164&gt;0,FZ164&gt;0,ER164=$ER$7,EW164=$EW$2,EW164=$EW$3,EW164=$EW$4,EX164&gt;0,EY164&gt;0,EZ164&gt;0,FE164&gt;0,FF164&gt;0,FG164&gt;0,FI164&gt;0),SRM3.2,"")</f>
        <v>0.5</v>
      </c>
      <c r="BN164" s="6" t="str">
        <f>IF(OR(FP164&gt;0,FZ164&gt;0),SRM3.3,"")</f>
        <v/>
      </c>
      <c r="BO164" s="40" t="str">
        <f>IF(OR(FZ164&gt;1),SRM4.1,"")</f>
        <v/>
      </c>
      <c r="BP164" s="6" t="str">
        <f>IF(OR(ER164=$ER$8,ER164=$ER$9,EV164&gt;0,FQ164&gt;0,FR164&gt;0),SRM4.2,"")</f>
        <v/>
      </c>
      <c r="BQ164" s="6" t="str">
        <f>IF(OR(FW164&gt;0),SRM4.3,"")</f>
        <v/>
      </c>
      <c r="BR164" s="40" t="str">
        <f>IF(OR(GD164&gt;0,GE164&gt;0),SRM5.1,"")</f>
        <v/>
      </c>
      <c r="BS164" s="6" t="str">
        <f>IF(OR(ER164=$ER$8,ER164=$ER$9,FZ164&gt;0),SRM5.2,"")</f>
        <v/>
      </c>
      <c r="BT164" s="6" t="str">
        <f>IF(OR(ER164=$ER$8,ER164=$ER$9,FY164&gt;0,FZ164&gt;0),SRM5.3,"")</f>
        <v/>
      </c>
      <c r="BU164" s="94" t="str">
        <f>IF(COUNTIF(BH164:BT164,"&lt;1")=13,"5",IF(COUNTIF(BH164:BQ164,"&lt;1")=10,"4",IF(COUNTIF(BH164:BN164,"&lt;1")=7,"3",IF(COUNTIF(BH164:BK164,"&lt;1")=4,"2","1"))))</f>
        <v>1</v>
      </c>
      <c r="BV164" s="129">
        <f>IF(BU164="1",SUM(BH164:BK164)+1,IF(BU164="2",SUM(BL164:BN164)+2,IF(BU164="3",SUM(BO164:BQ164)+3,IF(BU164="4",SUM(BR164:BT164)+4,5))))</f>
        <v>1.8</v>
      </c>
      <c r="BW164" s="41" t="str">
        <f>IF(OR(EY164=$EY$1,EY164=$EY$4,EY164=$EY$5,EY164=$EY$6,EY164=$EY$7,EZ164&gt;0,FF164=$FF$1,FF164=$FF$2,FF164=$FF$5,FF164=$FF$6,FG164=$FG$1,FG164=$FG$2,FG164=$FG$5,FG164=$FG$6),LHR2.1,"")</f>
        <v/>
      </c>
      <c r="BX164" s="6" t="str">
        <f>IF(OR(FB164=$FB$1,FB164=$FB$2,FB164=$FB$5,FB164=$FB$6,EZ164&gt;0),LHR2.2,"")</f>
        <v/>
      </c>
      <c r="BY164" s="6" t="str">
        <f>IF(OR(EY164=$EY$1,EY164=$EY$4,EY164=$EY$5,EY164=$EY$6,EY164=$EY$7,EZ164&gt;0,FF164=$FF$1,FF164=$FF$2,FF164=$FF$5,FF164=$FF$6,FG164=$FG$1,FG164=$FG$2,FG164=$FG$5,FG164=$FG$6),LHR2.3,"")</f>
        <v/>
      </c>
      <c r="BZ164" s="6" t="str">
        <f>IF(OR(EY164=$EY$1,EY164=$EY$4,EY164=$EY$5,EY164=$EY$6,EY164=$EY$7,EZ164&gt;0,FF164=$FF$1,FF164=$FF$2,FF164=$FF$5,FF164=$FF$6,FG164=$FG$1,FG164=$FG$2,FG164=$FG$5,FG164=$FG$6),LHR2.4,"")</f>
        <v/>
      </c>
      <c r="CA164" s="40" t="str">
        <f>IF(OR(EY164=$EY$1,EY164=$EY$5,EY164=$EY$6,EY164=$EY$7,EZ164&gt;0,FF164=$FF$1,FF164=$FF$2,FF164=$FF$5,FF164=$FF$6,FG164=$FG$1,FG164=$FG$2,FG164=$FG$5,FG164=$FG$6),LHR3.1,"")</f>
        <v/>
      </c>
      <c r="CB164" s="6" t="str">
        <f>IF(OR(FB164=$FB$1,FB164=$FB$5,EZ164&gt;0),LHR3.2,"")</f>
        <v/>
      </c>
      <c r="CC164" s="6" t="str">
        <f>IF(OR(FB164=$FB$1,FB164=$FB$2,FB164=$FB$5,FB164=$FB$6,EZ164&gt;0),LHR3.3,"")</f>
        <v/>
      </c>
      <c r="CD164" s="6" t="str">
        <f>IF(OR(EZ164&gt;0,GA164=$GA$1,FF164=$FF$5,FF164=$FF$6,FF164=$FF$1,FF164=$FF$2,GA164=$GA$2,GA164=$GA$3,GA164=$GA$4),LHR3.4,"")</f>
        <v/>
      </c>
      <c r="CE164" s="6" t="str">
        <f>IF(OR(EZ164&gt;0,GB164=$GB$1,FG164=$FG$5,FG164=$FG$6,FG164=$FG$1,FG164=$FG$2,GB164=$GB$2,GB164=$GB$3,GB164=$GB$4),LHR3.5,"")</f>
        <v/>
      </c>
      <c r="CF164" s="6" t="str">
        <f>IF(OR(EY164=$EY$1,EY164=$EY$4,EY164=$EY$5,EY164=$EY$6,EY164=$EY$7,EZ164&gt;0),LHR3.6,"")</f>
        <v/>
      </c>
      <c r="CG164" s="6" t="str">
        <f>IF(OR(EZ164&gt;0,FC164=$FC$1,FC164=$FC$2,FC164=$FC$3,FC164=$FC$4),LHR3.7,"")</f>
        <v/>
      </c>
      <c r="CH164" s="6" t="str">
        <f>IF(OR(GD164=$GD$1,GD164=$GD$3,EZ164&gt;0),LHR3.8,"")</f>
        <v/>
      </c>
      <c r="CI164" s="6" t="str">
        <f>IF(OR(EZ164&gt;0,FF164=$FF$2,FF164=$FF$6,FE164=$FE$2,FE164=$FE$6,FI164=$FI$2,FI164=$FI$6,FG164=$FG$2,FG164=$FG$6),LHR3.9,"")</f>
        <v/>
      </c>
      <c r="CJ164" s="6" t="str">
        <f>IF(OR(EZ164&gt;0,FA164&gt;0),LHR3.10,"")</f>
        <v/>
      </c>
      <c r="CK164" s="40" t="str">
        <f>IF(OR(EY164=$EY$1,EY164=$EY$6,EY164=$EY$7,EZ164&gt;0,FF164=$FF$1,FF164=$FF$2,FF164=$FF$5,FF164=$FF$6,FG164=$FG$1,FG164=$FG$2,FG164=$FG$5,FG164=$FG$6),LHR4.1,"")</f>
        <v/>
      </c>
      <c r="CL164" s="6" t="str">
        <f>IF(OR(FB164=$FB$1,FB164=$FB$5,EZ164&gt;0),LHR4.2,"")</f>
        <v/>
      </c>
      <c r="CM164" s="6" t="str">
        <f>IF(OR(EZ164&gt;0,GA164=$GA$2,GA164=$GA$4),LHR4.3,"")</f>
        <v/>
      </c>
      <c r="CN164" s="6" t="str">
        <f>IF(OR(EZ164&gt;0,GB164=$GB$2,GB164=$GB$4),LHR4.4,"")</f>
        <v/>
      </c>
      <c r="CO164" s="6" t="str">
        <f>IF(OR(EZ164&gt;0,FC164=$FC$1,FC164=$FC$3,FC164=$FC$4),LHR4.5,"")</f>
        <v/>
      </c>
      <c r="CP164" s="6" t="str">
        <f>IF(OR(GE164=$GE$1,GE164=$GE$2,GE164=$GE$4,GE164=$GE$5),LHR4.6,"")</f>
        <v/>
      </c>
      <c r="CQ164" s="6" t="str">
        <f>IF(OR(EZ164&gt;0,FF164=$FF$2,FF164=$FF$6,FE164=$FE$2,FE164=$FE$6,FI164=$FI$2,FI164=$FI$6,FG164=$FG$2,FG164=$FG$6),LHR4.7,"")</f>
        <v/>
      </c>
      <c r="CR164" s="6" t="str">
        <f>IF(OR(EZ164&gt;0,FG164=$FG$1,FG164=$FG$2,FG164=$FG$5,FG164=$FG$6),LHR4.8,"")</f>
        <v/>
      </c>
      <c r="CS164" s="6" t="str">
        <f>IF(OR(FE164=$FE$1,FE164=$FE$2,FE164=$FE$5,FE164=$FE$6),LHR4.9,"")</f>
        <v/>
      </c>
      <c r="CT164" s="6" t="str">
        <f>IF(OR(FM164=$FM$1,FM164=$FM$3,EZ164&gt;0),LHR4.10,"")</f>
        <v/>
      </c>
      <c r="CU164" s="6" t="str">
        <f>IF(OR(GF164=$GF$2,GF164=$GF$6),LHR4.11,"")</f>
        <v/>
      </c>
      <c r="CV164" s="6" t="str">
        <f>IF(OR(EO164=$EO$1,EO164=$EO$3),LHR4.12,"")</f>
        <v/>
      </c>
      <c r="CW164" s="40" t="str">
        <f>IF(OR(EY164=$EY$1,EY164=$EY$7,EZ164&gt;0,FF164=$FF$1,FF164=$FF$2,FF164=$FF$5,FF164=$FF$6,FG164=$FG$1,FG164=$FG$2,FG164=$FG$5,FG164=$FG$6),LHR5.1,"")</f>
        <v/>
      </c>
      <c r="CX164" s="6" t="str">
        <f>IF(AND(FZ164&gt;0,OR(EY164=$EY$1,EY164=$EY$4,EY164=$EY$5,EY164=$EY$6,EY164=$EY$7)),LHR5.2,"")</f>
        <v/>
      </c>
      <c r="CY164" s="6" t="str">
        <f>IF(OR(EZ164&gt;0,FC164=$FC$1,FC164=$FC$4),LHR5.3,"")</f>
        <v/>
      </c>
      <c r="CZ164" s="6" t="str">
        <f>IF(OR(GE164=$GE$1,GE164=$GE$3,GE164=$GE$4,GE164=$GE$6),LHR5.4,"")</f>
        <v/>
      </c>
      <c r="DA164" s="6" t="str">
        <f>IF(OR(EZ164&gt;0,FF164=$FF$2,FF164=$FF$6,FE164=$FE$2,FE164=$FE$6,FI164=$FI$2,FI164=$FI$6,FG164=$FG$2,FG164=$FG$6),LHR5.5,"")</f>
        <v/>
      </c>
      <c r="DB164" s="6" t="str">
        <f>IF(OR(FG164=$FG$2,FG164=$FG$6),LHR5.6,"")</f>
        <v/>
      </c>
      <c r="DC164" s="6" t="str">
        <f>IF(OR(FI164=$FI$1,FI164=$FI$2,FI164=$FI$5,FI164=$FI$6,FY164&gt;0),LHR5.7,"")</f>
        <v/>
      </c>
      <c r="DD164" s="6" t="str">
        <f>IF(OR(GC164=$GC$1,GC164=$GC$2),LHR5.8,"")</f>
        <v/>
      </c>
      <c r="DE164" s="38">
        <f>IF(OR(GF164="",GF164=$GF$3,GF164=$GF$4,GF164=$GF$7,GF164=$GF$8),LHR5.9,"")</f>
        <v>0.05</v>
      </c>
      <c r="DF164" s="7" t="str">
        <f>IF(E164&lt;2009,"N/A",IF(COUNTIF(BW164:DE164,"&lt;1")=35,"5",IF(COUNTIF(BW164:CV164,"&lt;1")=26,"4",IF(COUNTIF(BW164:CJ164,"&lt;1")=14,"3",IF(COUNTIF(BW164:BZ164,"&lt;1")=4,"2","1")))))</f>
        <v>1</v>
      </c>
      <c r="DG164" s="129">
        <f>IF(DF164="N/A","N/A",IF(DF164="1",SUM(BW164:BZ164)+1,IF(DF164="2",SUM(CA164:CJ164)+2,IF(DF164="3",SUM(CK164:CV164)+3,IF(DF164="4",SUM(CW164:DE164)+4,5)))))</f>
        <v>1</v>
      </c>
      <c r="DH164" s="41" t="str">
        <f>IF(OR(EY164=$EY$1,EY164=$EY$8,EZ164&gt;0,FF164=$FF$1,FF164=$FF$2,FF164=$FF$7,FF164=$FF$8,FG164=$FG$1,FG164=$FG$2,FG164=$FG$7,FG164=$FG$8),ES2.1,"")</f>
        <v/>
      </c>
      <c r="DI164" s="6" t="str">
        <f>IF(OR(FB164=$FB$1,FB164=$FB$2,FB164=$FB$7,FB164=$FB$8,EZ164&gt;0),ES2.2,"")</f>
        <v/>
      </c>
      <c r="DJ164" s="6" t="str">
        <f>IF(OR(EY164=$EY$1,EY164=$EY$8,EZ164&gt;0,FF164=$FF$1,FF164=$FF$2,FF164=$FF$7,FF164=$FF$8,FG164=$FG$1,FG164=$FG$2,FG164=$FG$7,FG164=$FG$8),ES2.3,"")</f>
        <v/>
      </c>
      <c r="DK164" s="6" t="str">
        <f>IF(OR(EY164=$EY$1,EY164=$EY$8,EZ164&gt;0,FF164=$FF$1,FF164=$FF$2,FF164=$FF$7,FF164=$FF$8,FG164=$FG$1,FG164=$FG$2,FG164=$FG$7,FG164=$FG$8),ES2.4,"")</f>
        <v/>
      </c>
      <c r="DL164" s="40" t="str">
        <f>IF(OR(FB164=$FB$1,FB164=$FB$7,EZ164&gt;0),ES3.1,"")</f>
        <v/>
      </c>
      <c r="DM164" s="6" t="str">
        <f>IF(OR(FB164=$FB$1,FB164=$FB$2,FB164=$FB$7,FB164=$FB$8,EZ164&gt;0),ES3.2,"")</f>
        <v/>
      </c>
      <c r="DN164" s="6" t="str">
        <f>IF(OR(EZ164&gt;0,FF164=$FF$1,FF164=$FF$2,FF164=$FF$7,FF164=$FF$8,GA164=$GA$1,GA164=$GA$2,GA164=$GA$5,GA164=$GA$6),ES3.3,"")</f>
        <v/>
      </c>
      <c r="DO164" s="6" t="str">
        <f>IF(OR(EZ164&gt;0,FG164=$FG$1,FG164=$FG$2,FG164=$FG$7,FG164=$FG$8,GB164=$GB$1,GB164=$GB$2,GB164=$GB$5,GB164=$GB$6),ES3.4,"")</f>
        <v/>
      </c>
      <c r="DP164" s="6" t="str">
        <f>IF(OR(EY164=$EY$1,EY164=$EY$8,EZ164&gt;0),ES3.5,"")</f>
        <v/>
      </c>
      <c r="DQ164" s="6" t="str">
        <f>IF(OR(EZ164&gt;0,FC164=$FC$1,FC164=$FC$5),ES3.6,"")</f>
        <v/>
      </c>
      <c r="DR164" s="6" t="str">
        <f>IF(OR(GD164=$GD$1,GD164=$GD$4,EZ164&gt;0),ES3.7,"")</f>
        <v/>
      </c>
      <c r="DS164" s="6" t="str">
        <f>IF(OR(EZ164&gt;0,FF164=$FF$2,FF164=$FF$8,FE164=$FE$2,FE164=$FE$8,FI164=$FI$2,FI164=$FI$8,FG164=$FG$2,FG164=$FG$8),ES3.8,"")</f>
        <v/>
      </c>
      <c r="DT164" s="6" t="str">
        <f>IF(OR(EZ164&gt;0),ES3.9,"")</f>
        <v/>
      </c>
      <c r="DU164" s="40" t="str">
        <f>IF(OR(FB164=$FB$1,FB164=$FB$7,EZ164&gt;0),ES4.1,"")</f>
        <v/>
      </c>
      <c r="DV164" s="6" t="str">
        <f>IF(OR(EZ164&gt;0,GA164=$GA$2,GA164=$GA$6),ES4.2,"")</f>
        <v/>
      </c>
      <c r="DW164" s="6" t="str">
        <f>IF(OR(EZ164&gt;0,GB164=$GB$2,GB164=$GB$6),ES4.3,"")</f>
        <v/>
      </c>
      <c r="DX164" s="6" t="str">
        <f>IF(OR(GE164=$GE$1,GE164=$GE$2,GE164=$GE$7,GE164=$GE$8),ES4.4,"")</f>
        <v/>
      </c>
      <c r="DY164" s="6" t="str">
        <f>IF(OR(EZ164&gt;0,FF164=$FF$2,FF164=$FF$8,FE164=$FE$2,FE164=$FE$8,FI164=$FI$2,FI164=$FI$8,FG164=$FG$2,FG164=$FG$8),ES4.5,"")</f>
        <v/>
      </c>
      <c r="DZ164" s="6" t="str">
        <f>IF(OR(EZ164&gt;0,FG164=$FG$1,FG164=$FG$2,FG164=$FG$7,FG164=$FG$8),ES4.6,"")</f>
        <v/>
      </c>
      <c r="EA164" s="6" t="str">
        <f>IF(OR(FE164=$FE$1,FE164=$FE$2,FE164=$FE$7,FE164=$FE$8),ES4.7,"")</f>
        <v/>
      </c>
      <c r="EB164" s="6" t="str">
        <f>IF(OR(FM164=$FM$1,FM164=$FM$4,EZ164&gt;0),ES4.8,"")</f>
        <v/>
      </c>
      <c r="EC164" s="6" t="str">
        <f>IF(OR(GF164=$GF$2,GF164=$GF$8),ES4.9,"")</f>
        <v/>
      </c>
      <c r="ED164" s="6" t="str">
        <f>IF(OR(EO164=$EO$1,EO164=$EO$3),ES4.10,"")</f>
        <v/>
      </c>
      <c r="EE164" s="40" t="str">
        <f>IF(OR(AND(FZ164&gt;0,EY164=$EY$1), AND(FZ164&gt;0,EY164=$EY$8)),ES5.1,"")</f>
        <v/>
      </c>
      <c r="EF164" s="6" t="str">
        <f>IF(OR(GE164=$GE$1,GE164=$GE$3,GE164=$GE$7,GE164=$GE$9),ES5.2,"")</f>
        <v/>
      </c>
      <c r="EG164" s="6" t="str">
        <f>IF(OR(EZ164&gt;0,FF164=$FF$2,FF164=$FF$8,FE164=$FE$2,FE164=$FE$8,FI164=$FI$2,FI164=$FI$8,FG164=$FG$2,FG164=$FG$8),ES5.3,"")</f>
        <v/>
      </c>
      <c r="EH164" s="6" t="str">
        <f>IF(OR(FG164=$FG$2,FG164=$FG$8),ES5.4,"")</f>
        <v/>
      </c>
      <c r="EI164" s="6" t="str">
        <f>IF(OR(FI164=$FI$1,FI164=$FI$2,FI164=$FI$7,FI164=$FI$8,FY164&gt;0),ES5.5,"")</f>
        <v/>
      </c>
      <c r="EJ164" s="6" t="str">
        <f>IF(OR(GC164=$GC$1,GC164=$GC$3),ES5.6,"")</f>
        <v/>
      </c>
      <c r="EK164" s="38">
        <f>IF(OR(GF164="",GF164=$GF$3,GF164=$GF$4,GF164=$GF$5,GF164=$GF$6),ES5.7,"")</f>
        <v>0.1</v>
      </c>
      <c r="EL164" s="104" t="str">
        <f>IF(E164&lt;2010,"N/A",IF(COUNTIF(DH164:EK164,"&lt;1")=30,"5",IF(COUNTIF(DH164:ED164,"&lt;1")=23,"4",IF(COUNTIF(DH164:DT164,"&lt;1")=13,"3",IF(COUNTIF(DH164:DK164,"&lt;1")=4,"2","1")))))</f>
        <v>1</v>
      </c>
      <c r="EM164" s="129">
        <f>IF(EL164="N/A","N/A",IF(EL164="1",SUM(DH164:DK164)+1,IF(EL164="2",SUM(DL164:DT164)+2,IF(EL164="3",SUM(DU164:ED164)+3,IF(EL164="4",SUM(EE164:EK164)+4,5)))))</f>
        <v>1</v>
      </c>
      <c r="EN164" s="1"/>
      <c r="EO164" s="43"/>
      <c r="EP164" s="1"/>
      <c r="EQ164" s="1"/>
      <c r="ER164" s="43"/>
      <c r="ES164" s="1"/>
      <c r="ET164" s="1"/>
      <c r="EV164" s="44"/>
      <c r="EW164" s="42" t="s">
        <v>4</v>
      </c>
      <c r="EX164" s="42" t="s">
        <v>1</v>
      </c>
      <c r="FC164" s="44"/>
      <c r="FE164" s="1"/>
      <c r="FI164" s="44"/>
      <c r="FJ164" s="42" t="s">
        <v>9</v>
      </c>
      <c r="FK164" s="1"/>
      <c r="FL164" s="1"/>
      <c r="FM164" s="1"/>
      <c r="FN164" s="1"/>
      <c r="FO164" s="1"/>
      <c r="FT164" s="1"/>
      <c r="FU164" s="1"/>
      <c r="FX164" s="44"/>
      <c r="FY164" s="1"/>
      <c r="FZ164" s="44"/>
      <c r="GA164" s="43"/>
      <c r="GB164" s="1"/>
      <c r="GC164" s="44"/>
      <c r="GF164" s="45"/>
      <c r="GG164" s="74"/>
      <c r="GH164" s="42">
        <f>COUNTIF(EO164:GF164,"*")</f>
        <v>3</v>
      </c>
    </row>
    <row r="165" spans="1:190" s="42" customFormat="1" x14ac:dyDescent="0.25">
      <c r="A165" s="42" t="str">
        <f>VLOOKUP(C165,Sheet1!$A$1:$B$65,2,)</f>
        <v>HS</v>
      </c>
      <c r="B165" s="46" t="s">
        <v>468</v>
      </c>
      <c r="C165" s="47" t="s">
        <v>469</v>
      </c>
      <c r="D165" s="47"/>
      <c r="E165" s="61">
        <v>2013</v>
      </c>
      <c r="F165" s="5">
        <f>IF(OR(ER165=$ER$1,ER165=$ER$2,ER165=$ER$3,ER165=$ER$6,ER165=$ER$7,ES165&gt;0,EW165&gt;0,EY165&gt;0,EU165&gt;0,EZ165&gt;0,FD165&gt;0,FF165&gt;0,FG165&gt;0,FI165&gt;0,FE165&gt;0),SM_2.1,"")</f>
        <v>0.2</v>
      </c>
      <c r="G165" s="5">
        <f>IF(OR(EO165=$EO$4,EQ165&gt;0,ER165=$ER$1, ER165=$ER$2,ER165=$ER$3,ER165=$ER$4,ES165&gt;0,EV165&gt;0,EZ165&gt;0,FD165&gt;0,FF165&gt;0,FG165&gt;0,FI165&gt;0,FE165&gt;0),SM_2.2,"")</f>
        <v>0.35</v>
      </c>
      <c r="H165" s="6">
        <f>IF(OR(EO165&gt;0,EP165&gt;0,EQ165&gt;0,ER165=$ER$1,ER165=$ER$2,ER165=$ER$3,ER165=$ER$4,ER165=$ER$6,ER165=$ER$7,ES165&gt;0,ET165&gt;0,EV165&gt;0,EZ165&gt;0,FD165&gt;0,FF165&gt;0,FG165&gt;0,FI165&gt;0,FE165&gt;0),SM_2.3,"")</f>
        <v>0.3</v>
      </c>
      <c r="I165" s="38">
        <f>IF(OR(ER165=$ER$1,ER165=$ER$2,ER165=$ER$3,ER165=$ER$6,ER165=$ER$7,ES165&gt;0,EW165=$EW$2,EW165=$EW$3,EW165=$EW$4,EY165&gt;0,EU165&gt;0,EZ165&gt;0,FD165&gt;0,FF165&gt;0,FG165&gt;0,FI165&gt;0,FE165&gt;0),SM_2.4,"")</f>
        <v>0.15</v>
      </c>
      <c r="J165" s="6">
        <f>IF(OR(ER165=$ER$3,EW165=$EW$2,EW165=$EW$3,EW165=$EW$4,EY165&gt;0,EU165&gt;0,EZ165&gt;0,FD165&gt;0,FF165&gt;0,FG165&gt;0,FI165&gt;0,FE165&gt;0),SM_3.1,"")</f>
        <v>0.3</v>
      </c>
      <c r="K165" s="6">
        <f>IF(OR(EZ165&gt;0,FD165&gt;0,FF165&gt;0,FG165&gt;0,FI165&gt;0,FE165&gt;0),SM_3.2,"")</f>
        <v>0.3</v>
      </c>
      <c r="L165" s="38">
        <f>IF(OR(ER165=$ER$1,ER165=$ER$3,ER165=$ER$6,ER165=$ER$7,EV165&gt;0,EW165=$EW$2,EW165=$EW$3,EW165=$EW$4,EY165&gt;0,EU165&gt;0,EZ165&gt;0,FD165&gt;0,FF165&gt;0,FG165&gt;0,FI165&gt;0,FE165&gt;0),SM_3.3,"")</f>
        <v>0.4</v>
      </c>
      <c r="M165" s="6">
        <f>IF(OR(ES165&gt;0,EU165&gt;1),SM_4.1,"")</f>
        <v>0.2</v>
      </c>
      <c r="N165" s="6">
        <f>IF(OR(EZ165&gt;0,FD165=$FD$2,FF165=$FF$2,FF165=$FF$4,FF165=$FF$6,FF165=$FF$8,FG165&gt;0,FI165&gt;0,FE165&gt;0),SM_4.2,"")</f>
        <v>0.2</v>
      </c>
      <c r="O165" s="6">
        <f>IF(OR(EZ165&gt;0,FD165=$FD$2,FE165=$FE$2,FE165=$FE$4,FE165=$FE$6,FE165=$FE$8,FF165=$FF$2,FF165=$FF$4,FF165=$FF$6,FF165=$FF$8,FG165=$FG$2,FG165=$FG$4,FG165=$FG$6,FG165=$FG$8,FI165=$FI$2,FI165=$FI$4,FI165=$FI$6,FI165=$FI$8),SM_4.3,"")</f>
        <v>0.2</v>
      </c>
      <c r="P165" s="6" t="str">
        <f>IF(OR(FD165&gt;0,FI165&gt;0),SM_4.4,"")</f>
        <v/>
      </c>
      <c r="Q165" s="38" t="str">
        <f>IF(OR(FQ165=$FQ$2,FQ165=$FQ$1),SM_4.5,"")</f>
        <v/>
      </c>
      <c r="R165" s="6" t="str">
        <f>IF(OR(ET165&gt;0),SM_5.1,"")</f>
        <v/>
      </c>
      <c r="S165" s="6" t="str">
        <f>IF(OR(FB165&gt;0),SM_5.2,"")</f>
        <v/>
      </c>
      <c r="T165" s="6" t="str">
        <f>IF(OR(FR165=$FR$1,FR165=$FR$2),SM_5.3,"")</f>
        <v/>
      </c>
      <c r="U165" s="38" t="str">
        <f>IF(OR(FY165&gt;0),SM_5.4,"")</f>
        <v/>
      </c>
      <c r="V165" s="94" t="str">
        <f>IF(COUNTIF(F165:U165,"&lt;1")=16,"5",IF(COUNTIF(F165:Q165,"&lt;1")=12,"4",IF(COUNTIF(F165:L165,"&lt;1")=7,"3",IF(COUNTIF(F165:I165,"&lt;1")=4,"2","1"))))</f>
        <v>3</v>
      </c>
      <c r="W165" s="129">
        <f>IF(V165="1",SUM(F165:I165)+1,IF(V165="2",SUM(J165:L165)+2,IF(V165="3",SUM(M165:Q165)+3,IF(V165="4",SUM(R165:U165)+4,5))))</f>
        <v>3.6</v>
      </c>
      <c r="X165" s="5">
        <f>IF(OR(EO165&gt;0,EP165&gt;0,EQ165&gt;0,ER165=$ER$1,ER165=$ER$2,ER165=$ER$3,ER165=$ER$4,ER165=$ER$6,ER165=$ER$7,ER165=$ER$8,ES165&gt;0,ET165&gt;0,EV165&gt;0,EZ165&gt;0,FD165&gt;0,FF165&gt;0,FG165&gt;0,FI165&gt;0,FE165&gt;0),SS_2.1,"")</f>
        <v>0.2</v>
      </c>
      <c r="Y165" s="5">
        <f>IF(OR(EO165=$EO$1,ER165=$ER$1,ER165=$ER$6,ER165=$ER$7,ER165=$ER$8,FJ165&gt;0),SS_2.2,"")</f>
        <v>0.3</v>
      </c>
      <c r="Z165" s="38">
        <f>IF(OR(FJ165&gt;0,FO165&gt;0),SS_2.3,"")</f>
        <v>0.5</v>
      </c>
      <c r="AA165" s="5" t="str">
        <f>IF(OR(FN165&gt;0,FJ165=$FJ$2,FJ165=$FJ$3),SS_3.1,"")</f>
        <v/>
      </c>
      <c r="AB165" s="6" t="str">
        <f>IF(OR(FK165&gt;0),SS_3.2,"")</f>
        <v/>
      </c>
      <c r="AC165" s="38">
        <f>IF(OR(ES165&gt;0,ER165=$ER$1,ER165=$ER$4,ER165=$ER$8,FL165&gt;0),SS_3.3,"")</f>
        <v>0.4</v>
      </c>
      <c r="AD165" s="6" t="str">
        <f>IF(AND(FK165&gt;0,FJ165=$FJ$2,FJ165=$FJ$3),SS_4.1,"")</f>
        <v/>
      </c>
      <c r="AE165" s="6" t="str">
        <f>IF(OR(FJ165=$FJ$2,FJ165=$FJ$3,EZ165&gt;0,FN165&gt;0),SS_4.2,"")</f>
        <v/>
      </c>
      <c r="AF165" s="6">
        <f>IF(OR(EU165&gt;0,EW165=$EW$2,EW165=$EW$3,EW165=$EW$4,EY165&gt;0,EZ165&gt;0),SS_4.3,"")</f>
        <v>0.2</v>
      </c>
      <c r="AG165" s="6" t="str">
        <f>IF(OR(FJ165=$FJ$3,FQ165&gt;0,EZ165&gt;0),SS_4.4,"")</f>
        <v/>
      </c>
      <c r="AH165" s="6">
        <f>IF(OR(FE165&gt;0,FF165&gt;0,FG165&gt;0,FD165&gt;0,EZ165&gt;0,FI165&gt;0),SS_4.5,"")</f>
        <v>0.2</v>
      </c>
      <c r="AI165" s="38">
        <f>IF(OR(EV165&gt;0,FZ165&gt;0,FH165&gt;0,FD165&gt;0,FI165&gt;0),SS_4.6,"")</f>
        <v>0.2</v>
      </c>
      <c r="AJ165" s="5" t="str">
        <f>IF(OR(FK165=$FK$3,FZ165=$FZ$1),SS_5.1,"")</f>
        <v/>
      </c>
      <c r="AK165" s="6" t="str">
        <f>IF(OR(FZ165=$FZ$1,FZ165=$FZ$2,FZ165=$FZ$4,FZ165=$FZ$5,FZ165=$FZ$7),SS_5.2,"")</f>
        <v/>
      </c>
      <c r="AL165" s="6" t="str">
        <f>IF(OR(FZ165=$FZ$4,FY165&gt;0,ER165=$ER$8),SS_5.3,"")</f>
        <v/>
      </c>
      <c r="AM165" s="6" t="str">
        <f>IF(FP165&gt;0,SS_5.4,"")</f>
        <v/>
      </c>
      <c r="AN165" s="94" t="str">
        <f>IF(COUNTIF(X165:AM165,"&lt;1")=16,"5",IF(COUNTIF(X165:AI165,"&lt;1")=12,"4",IF(COUNTIF(X165:AC165,"&lt;1")=6,"3",IF(COUNTIF(X165:Z165,"&lt;1")=3,"2","1"))))</f>
        <v>2</v>
      </c>
      <c r="AO165" s="129">
        <f>IF(AN165="1",SUM(X165:Z165)+1,IF(AN165="2",SUM(AA165:AC165)+2,IF(AN165="3",SUM(AD165:AI165)+3,IF(AN165="4",SUM(AJ165:AM165)+4,5))))</f>
        <v>2.4</v>
      </c>
      <c r="AP165" s="5">
        <f>IF(OR(ES165&gt;0,ER165=$ER$1,EO165&gt;0,EP165&gt;0,EQ165&gt;0,EU165&gt;0,EV165&gt;0,FV165&gt;0,FD165&gt;0),CM2.1,"")</f>
        <v>0.25</v>
      </c>
      <c r="AQ165" s="6">
        <f>IF(OR(ES165&gt;0,ER165=$ER$1,ER165=$ER$5,ER165=$ER$3,ER165=$ER$8,ER165=$ER$9,FS165=$FS$3,FS165=$FS$4),CM2.2,"")</f>
        <v>0.25</v>
      </c>
      <c r="AR165" s="6">
        <f>IF(OR(ES165&gt;0,ER165&gt;0,FV165&gt;0),CM2.3,"")</f>
        <v>0.25</v>
      </c>
      <c r="AS165" s="38">
        <f>IF(OR(ES165&gt;0,ER165=$ER$1,ER165=$ER$3,ER165=$ER$8,ER165=$ER$9,FT165&gt;0),CM2.4,"")</f>
        <v>0.25</v>
      </c>
      <c r="AT165" s="6" t="str">
        <f>IF(OR(FS165&gt;0),CM3.1,"")</f>
        <v/>
      </c>
      <c r="AU165" s="6" t="str">
        <f>IF(ER165=$ER$9,CM3.2,"")</f>
        <v/>
      </c>
      <c r="AV165" s="6" t="str">
        <f>IF(OR(FS165=$FS$3,FS165=$FS$4),CM3.3,"")</f>
        <v/>
      </c>
      <c r="AW165" s="6" t="str">
        <f>IF(OR(FQ165=$FQ$1,FQ165=$FQ$4,FR165=$FR$1,FR165=$FR$4),CM3.4,"")</f>
        <v/>
      </c>
      <c r="AX165" s="38" t="str">
        <f>IF(OR(FZ165=$FZ$1,FZ165=$FZ$2,FT165=$FT$3,FT165=$FT$2),CM3.5,"")</f>
        <v/>
      </c>
      <c r="AY165" s="6" t="str">
        <f>IF(OR(FS165&gt;0),CM4.1,"")</f>
        <v/>
      </c>
      <c r="AZ165" s="6" t="str">
        <f>IF(OR(FV165=$FV$2),CM4.2,"")</f>
        <v/>
      </c>
      <c r="BA165" s="38" t="str">
        <f>IF(OR(FZ165&gt;0,FT165=$FT$3),CM4.3,"")</f>
        <v/>
      </c>
      <c r="BB165" s="6" t="str">
        <f>IF(OR(FT165=$FT$3,FV165=$FV$3),CM5.1,"")</f>
        <v/>
      </c>
      <c r="BC165" s="6" t="str">
        <f>IF(OR(AND(FX165&gt;0,FQ165=$FQ$4), AND(FX165&gt;0,FQ165=$FQ$1)),CM5.2,"")</f>
        <v/>
      </c>
      <c r="BD165" s="6" t="str">
        <f>IF(OR(FZ165&gt;0),CM5.3,"")</f>
        <v/>
      </c>
      <c r="BE165" s="38" t="str">
        <f>IF(FU165=$FU$2,CM5.4,"")</f>
        <v/>
      </c>
      <c r="BF165" s="94" t="str">
        <f>IF(COUNTIF(AP165:BE165,"&lt;1")=16,"5",IF(COUNTIF(AP165:BA165,"&lt;1")=12,"4",IF(COUNTIF(AP165:AX165,"&lt;1")=9,"3",IF(COUNTIF(AP165:AS165,"&lt;1")=4,"2","1"))))</f>
        <v>2</v>
      </c>
      <c r="BG165" s="129">
        <f>IF(BF165="1",SUM(AP165:AS165)+1,IF(BF165="2",SUM(AT165:AX165)+2,IF(BF165="3",SUM(AY165:BA165)+3,IF(BF165="4",SUM(BB165:BE165)+4,5))))</f>
        <v>2</v>
      </c>
      <c r="BH165" s="5">
        <f>IF(OR(ER165=$ER$1,ER165=$ER$6,ER165=$ER$7,ER165=$ER$9,ES165&gt;0,EX165&gt;0,FD165&gt;0,FZ165&gt;0,EW165&gt;0,EY165&gt;0,EZ165&gt;0,EV165&gt;0,EU165&gt;0,FE165&gt;0,FF165&gt;0,FG165&gt;0,FI165&gt;0),SRM2.1,"")</f>
        <v>0.4</v>
      </c>
      <c r="BI165" s="5">
        <f>IF(OR(FD165&gt;0,FZ165&gt;0,ER165=$ER$7,EW165&gt;0,EX165&gt;0,EY165&gt;0,EZ165&gt;0,FE165&gt;0,FF165&gt;0,FG165&gt;0,FI165&gt;0),SRM2.2,"")</f>
        <v>0.4</v>
      </c>
      <c r="BJ165" s="6">
        <f>IF(OR(FX165&gt;0,FZ165&gt;0),SRM2.3,"")</f>
        <v>0</v>
      </c>
      <c r="BK165" s="6">
        <f>IF(OR(FF165&gt;0,FD165&gt;0,FE165&gt;0,FZ165&gt;0,FG165&gt;0,FI165&gt;0),SRM2.4,"")</f>
        <v>0.2</v>
      </c>
      <c r="BL165" s="39">
        <f>IF(OR(FD165&gt;0,FZ165&gt;0,ER165=$ER$7,FE165&gt;0,FF165&gt;0,FG165&gt;0,FI165&gt;0,FP165&gt;0),SRM3.1,"")</f>
        <v>0.4</v>
      </c>
      <c r="BM165" s="6">
        <f>IF(OR(FD165&gt;0,FZ165&gt;0,ER165=$ER$7,EW165=$EW$2,EW165=$EW$3,EW165=$EW$4,EX165&gt;0,EY165&gt;0,EZ165&gt;0,FE165&gt;0,FF165&gt;0,FG165&gt;0,FI165&gt;0),SRM3.2,"")</f>
        <v>0.5</v>
      </c>
      <c r="BN165" s="6" t="str">
        <f>IF(OR(FP165&gt;0,FZ165&gt;0),SRM3.3,"")</f>
        <v/>
      </c>
      <c r="BO165" s="40" t="str">
        <f>IF(OR(FZ165&gt;1),SRM4.1,"")</f>
        <v/>
      </c>
      <c r="BP165" s="6">
        <f>IF(OR(ER165=$ER$8,ER165=$ER$9,EV165&gt;0,FQ165&gt;0,FR165&gt;0),SRM4.2,"")</f>
        <v>0.4</v>
      </c>
      <c r="BQ165" s="6" t="str">
        <f>IF(OR(FW165&gt;0),SRM4.3,"")</f>
        <v/>
      </c>
      <c r="BR165" s="40" t="str">
        <f>IF(OR(GD165&gt;0,GE165&gt;0),SRM5.1,"")</f>
        <v/>
      </c>
      <c r="BS165" s="6" t="str">
        <f>IF(OR(ER165=$ER$8,ER165=$ER$9,FZ165&gt;0),SRM5.2,"")</f>
        <v/>
      </c>
      <c r="BT165" s="6" t="str">
        <f>IF(OR(ER165=$ER$8,ER165=$ER$9,FY165&gt;0,FZ165&gt;0),SRM5.3,"")</f>
        <v/>
      </c>
      <c r="BU165" s="94" t="str">
        <f>IF(COUNTIF(BH165:BT165,"&lt;1")=13,"5",IF(COUNTIF(BH165:BQ165,"&lt;1")=10,"4",IF(COUNTIF(BH165:BN165,"&lt;1")=7,"3",IF(COUNTIF(BH165:BK165,"&lt;1")=4,"2","1"))))</f>
        <v>2</v>
      </c>
      <c r="BV165" s="129">
        <f>IF(BU165="1",SUM(BH165:BK165)+1,IF(BU165="2",SUM(BL165:BN165)+2,IF(BU165="3",SUM(BO165:BQ165)+3,IF(BU165="4",SUM(BR165:BT165)+4,5))))</f>
        <v>2.9</v>
      </c>
      <c r="BW165" s="41">
        <f>IF(OR(EY165=$EY$1,EY165=$EY$4,EY165=$EY$5,EY165=$EY$6,EY165=$EY$7,EZ165&gt;0,FF165=$FF$1,FF165=$FF$2,FF165=$FF$5,FF165=$FF$6,FG165=$FG$1,FG165=$FG$2,FG165=$FG$5,FG165=$FG$6),LHR2.1,"")</f>
        <v>0.4</v>
      </c>
      <c r="BX165" s="6" t="str">
        <f>IF(OR(FB165=$FB$1,FB165=$FB$2,FB165=$FB$5,FB165=$FB$6,EZ165&gt;0),LHR2.2,"")</f>
        <v/>
      </c>
      <c r="BY165" s="6">
        <f>IF(OR(EY165=$EY$1,EY165=$EY$4,EY165=$EY$5,EY165=$EY$6,EY165=$EY$7,EZ165&gt;0,FF165=$FF$1,FF165=$FF$2,FF165=$FF$5,FF165=$FF$6,FG165=$FG$1,FG165=$FG$2,FG165=$FG$5,FG165=$FG$6),LHR2.3,"")</f>
        <v>0.25</v>
      </c>
      <c r="BZ165" s="6">
        <f>IF(OR(EY165=$EY$1,EY165=$EY$4,EY165=$EY$5,EY165=$EY$6,EY165=$EY$7,EZ165&gt;0,FF165=$FF$1,FF165=$FF$2,FF165=$FF$5,FF165=$FF$6,FG165=$FG$1,FG165=$FG$2,FG165=$FG$5,FG165=$FG$6),LHR2.4,"")</f>
        <v>0.25</v>
      </c>
      <c r="CA165" s="40">
        <f>IF(OR(EY165=$EY$1,EY165=$EY$5,EY165=$EY$6,EY165=$EY$7,EZ165&gt;0,FF165=$FF$1,FF165=$FF$2,FF165=$FF$5,FF165=$FF$6,FG165=$FG$1,FG165=$FG$2,FG165=$FG$5,FG165=$FG$6),LHR3.1,"")</f>
        <v>0.25</v>
      </c>
      <c r="CB165" s="6" t="str">
        <f>IF(OR(FB165=$FB$1,FB165=$FB$5,EZ165&gt;0),LHR3.2,"")</f>
        <v/>
      </c>
      <c r="CC165" s="6" t="str">
        <f>IF(OR(FB165=$FB$1,FB165=$FB$2,FB165=$FB$5,FB165=$FB$6,EZ165&gt;0),LHR3.3,"")</f>
        <v/>
      </c>
      <c r="CD165" s="6">
        <f>IF(OR(EZ165&gt;0,GA165=$GA$1,FF165=$FF$5,FF165=$FF$6,FF165=$FF$1,FF165=$FF$2,GA165=$GA$2,GA165=$GA$3,GA165=$GA$4),LHR3.4,"")</f>
        <v>0.05</v>
      </c>
      <c r="CE165" s="6" t="str">
        <f>IF(OR(EZ165&gt;0,GB165=$GB$1,FG165=$FG$5,FG165=$FG$6,FG165=$FG$1,FG165=$FG$2,GB165=$GB$2,GB165=$GB$3,GB165=$GB$4),LHR3.5,"")</f>
        <v/>
      </c>
      <c r="CF165" s="6">
        <f>IF(OR(EY165=$EY$1,EY165=$EY$4,EY165=$EY$5,EY165=$EY$6,EY165=$EY$7,EZ165&gt;0),LHR3.6,"")</f>
        <v>0.05</v>
      </c>
      <c r="CG165" s="6" t="str">
        <f>IF(OR(EZ165&gt;0,FC165=$FC$1,FC165=$FC$2,FC165=$FC$3,FC165=$FC$4),LHR3.7,"")</f>
        <v/>
      </c>
      <c r="CH165" s="6" t="str">
        <f>IF(OR(GD165=$GD$1,GD165=$GD$3,EZ165&gt;0),LHR3.8,"")</f>
        <v/>
      </c>
      <c r="CI165" s="6">
        <f>IF(OR(EZ165&gt;0,FF165=$FF$2,FF165=$FF$6,FE165=$FE$2,FE165=$FE$6,FI165=$FI$2,FI165=$FI$6,FG165=$FG$2,FG165=$FG$6),LHR3.9,"")</f>
        <v>0.2</v>
      </c>
      <c r="CJ165" s="6" t="str">
        <f>IF(OR(EZ165&gt;0,FA165&gt;0),LHR3.10,"")</f>
        <v/>
      </c>
      <c r="CK165" s="40">
        <f>IF(OR(EY165=$EY$1,EY165=$EY$6,EY165=$EY$7,EZ165&gt;0,FF165=$FF$1,FF165=$FF$2,FF165=$FF$5,FF165=$FF$6,FG165=$FG$1,FG165=$FG$2,FG165=$FG$5,FG165=$FG$6),LHR4.1,"")</f>
        <v>0.15</v>
      </c>
      <c r="CL165" s="6" t="str">
        <f>IF(OR(FB165=$FB$1,FB165=$FB$5,EZ165&gt;0),LHR4.2,"")</f>
        <v/>
      </c>
      <c r="CM165" s="6" t="str">
        <f>IF(OR(EZ165&gt;0,GA165=$GA$2,GA165=$GA$4),LHR4.3,"")</f>
        <v/>
      </c>
      <c r="CN165" s="6" t="str">
        <f>IF(OR(EZ165&gt;0,GB165=$GB$2,GB165=$GB$4),LHR4.4,"")</f>
        <v/>
      </c>
      <c r="CO165" s="6" t="str">
        <f>IF(OR(EZ165&gt;0,FC165=$FC$1,FC165=$FC$3,FC165=$FC$4),LHR4.5,"")</f>
        <v/>
      </c>
      <c r="CP165" s="6" t="str">
        <f>IF(OR(GE165=$GE$1,GE165=$GE$2,GE165=$GE$4,GE165=$GE$5),LHR4.6,"")</f>
        <v/>
      </c>
      <c r="CQ165" s="6">
        <f>IF(OR(EZ165&gt;0,FF165=$FF$2,FF165=$FF$6,FE165=$FE$2,FE165=$FE$6,FI165=$FI$2,FI165=$FI$6,FG165=$FG$2,FG165=$FG$6),LHR4.7,"")</f>
        <v>0.1</v>
      </c>
      <c r="CR165" s="6" t="str">
        <f>IF(OR(EZ165&gt;0,FG165=$FG$1,FG165=$FG$2,FG165=$FG$5,FG165=$FG$6),LHR4.8,"")</f>
        <v/>
      </c>
      <c r="CS165" s="6" t="str">
        <f>IF(OR(FE165=$FE$1,FE165=$FE$2,FE165=$FE$5,FE165=$FE$6),LHR4.9,"")</f>
        <v/>
      </c>
      <c r="CT165" s="6">
        <f>IF(OR(FM165=$FM$1,FM165=$FM$3,EZ165&gt;0),LHR4.10,"")</f>
        <v>0.05</v>
      </c>
      <c r="CU165" s="6" t="str">
        <f>IF(OR(GF165=$GF$2,GF165=$GF$6),LHR4.11,"")</f>
        <v/>
      </c>
      <c r="CV165" s="6">
        <f>IF(OR(EO165=$EO$1,EO165=$EO$3),LHR4.12,"")</f>
        <v>0.05</v>
      </c>
      <c r="CW165" s="40">
        <f>IF(OR(EY165=$EY$1,EY165=$EY$7,EZ165&gt;0,FF165=$FF$1,FF165=$FF$2,FF165=$FF$5,FF165=$FF$6,FG165=$FG$1,FG165=$FG$2,FG165=$FG$5,FG165=$FG$6),LHR5.1,"")</f>
        <v>0.25</v>
      </c>
      <c r="CX165" s="6" t="str">
        <f>IF(AND(FZ165&gt;0,OR(EY165=$EY$1,EY165=$EY$4,EY165=$EY$5,EY165=$EY$6,EY165=$EY$7)),LHR5.2,"")</f>
        <v/>
      </c>
      <c r="CY165" s="6" t="str">
        <f>IF(OR(EZ165&gt;0,FC165=$FC$1,FC165=$FC$4),LHR5.3,"")</f>
        <v/>
      </c>
      <c r="CZ165" s="6" t="str">
        <f>IF(OR(GE165=$GE$1,GE165=$GE$3,GE165=$GE$4,GE165=$GE$6),LHR5.4,"")</f>
        <v/>
      </c>
      <c r="DA165" s="6">
        <f>IF(OR(EZ165&gt;0,FF165=$FF$2,FF165=$FF$6,FE165=$FE$2,FE165=$FE$6,FI165=$FI$2,FI165=$FI$6,FG165=$FG$2,FG165=$FG$6),LHR5.5,"")</f>
        <v>0.1</v>
      </c>
      <c r="DB165" s="6" t="str">
        <f>IF(OR(FG165=$FG$2,FG165=$FG$6),LHR5.6,"")</f>
        <v/>
      </c>
      <c r="DC165" s="6" t="str">
        <f>IF(OR(FI165=$FI$1,FI165=$FI$2,FI165=$FI$5,FI165=$FI$6,FY165&gt;0),LHR5.7,"")</f>
        <v/>
      </c>
      <c r="DD165" s="6" t="str">
        <f>IF(OR(GC165=$GC$1,GC165=$GC$2),LHR5.8,"")</f>
        <v/>
      </c>
      <c r="DE165" s="38">
        <f>IF(OR(GF165="",GF165=$GF$3,GF165=$GF$4,GF165=$GF$7,GF165=$GF$8),LHR5.9,"")</f>
        <v>0.05</v>
      </c>
      <c r="DF165" s="7" t="str">
        <f>IF(E165&lt;2009,"N/A",IF(COUNTIF(BW165:DE165,"&lt;1")=35,"5",IF(COUNTIF(BW165:CV165,"&lt;1")=26,"4",IF(COUNTIF(BW165:CJ165,"&lt;1")=14,"3",IF(COUNTIF(BW165:BZ165,"&lt;1")=4,"2","1")))))</f>
        <v>1</v>
      </c>
      <c r="DG165" s="129">
        <f>IF(DF165="N/A","N/A",IF(DF165="1",SUM(BW165:BZ165)+1,IF(DF165="2",SUM(CA165:CJ165)+2,IF(DF165="3",SUM(CK165:CV165)+3,IF(DF165="4",SUM(CW165:DE165)+4,5)))))</f>
        <v>1.9</v>
      </c>
      <c r="DH165" s="41" t="str">
        <f>IF(OR(EY165=$EY$1,EY165=$EY$8,EZ165&gt;0,FF165=$FF$1,FF165=$FF$2,FF165=$FF$7,FF165=$FF$8,FG165=$FG$1,FG165=$FG$2,FG165=$FG$7,FG165=$FG$8),ES2.1,"")</f>
        <v/>
      </c>
      <c r="DI165" s="6" t="str">
        <f>IF(OR(FB165=$FB$1,FB165=$FB$2,FB165=$FB$7,FB165=$FB$8,EZ165&gt;0),ES2.2,"")</f>
        <v/>
      </c>
      <c r="DJ165" s="6" t="str">
        <f>IF(OR(EY165=$EY$1,EY165=$EY$8,EZ165&gt;0,FF165=$FF$1,FF165=$FF$2,FF165=$FF$7,FF165=$FF$8,FG165=$FG$1,FG165=$FG$2,FG165=$FG$7,FG165=$FG$8),ES2.3,"")</f>
        <v/>
      </c>
      <c r="DK165" s="6" t="str">
        <f>IF(OR(EY165=$EY$1,EY165=$EY$8,EZ165&gt;0,FF165=$FF$1,FF165=$FF$2,FF165=$FF$7,FF165=$FF$8,FG165=$FG$1,FG165=$FG$2,FG165=$FG$7,FG165=$FG$8),ES2.4,"")</f>
        <v/>
      </c>
      <c r="DL165" s="40" t="str">
        <f>IF(OR(FB165=$FB$1,FB165=$FB$7,EZ165&gt;0),ES3.1,"")</f>
        <v/>
      </c>
      <c r="DM165" s="6" t="str">
        <f>IF(OR(FB165=$FB$1,FB165=$FB$2,FB165=$FB$7,FB165=$FB$8,EZ165&gt;0),ES3.2,"")</f>
        <v/>
      </c>
      <c r="DN165" s="6" t="str">
        <f>IF(OR(EZ165&gt;0,FF165=$FF$1,FF165=$FF$2,FF165=$FF$7,FF165=$FF$8,GA165=$GA$1,GA165=$GA$2,GA165=$GA$5,GA165=$GA$6),ES3.3,"")</f>
        <v/>
      </c>
      <c r="DO165" s="6" t="str">
        <f>IF(OR(EZ165&gt;0,FG165=$FG$1,FG165=$FG$2,FG165=$FG$7,FG165=$FG$8,GB165=$GB$1,GB165=$GB$2,GB165=$GB$5,GB165=$GB$6),ES3.4,"")</f>
        <v/>
      </c>
      <c r="DP165" s="6" t="str">
        <f>IF(OR(EY165=$EY$1,EY165=$EY$8,EZ165&gt;0),ES3.5,"")</f>
        <v/>
      </c>
      <c r="DQ165" s="6" t="str">
        <f>IF(OR(EZ165&gt;0,FC165=$FC$1,FC165=$FC$5),ES3.6,"")</f>
        <v/>
      </c>
      <c r="DR165" s="6" t="str">
        <f>IF(OR(GD165=$GD$1,GD165=$GD$4,EZ165&gt;0),ES3.7,"")</f>
        <v/>
      </c>
      <c r="DS165" s="6" t="str">
        <f>IF(OR(EZ165&gt;0,FF165=$FF$2,FF165=$FF$8,FE165=$FE$2,FE165=$FE$8,FI165=$FI$2,FI165=$FI$8,FG165=$FG$2,FG165=$FG$8),ES3.8,"")</f>
        <v/>
      </c>
      <c r="DT165" s="6" t="str">
        <f>IF(OR(EZ165&gt;0),ES3.9,"")</f>
        <v/>
      </c>
      <c r="DU165" s="40" t="str">
        <f>IF(OR(FB165=$FB$1,FB165=$FB$7,EZ165&gt;0),ES4.1,"")</f>
        <v/>
      </c>
      <c r="DV165" s="6" t="str">
        <f>IF(OR(EZ165&gt;0,GA165=$GA$2,GA165=$GA$6),ES4.2,"")</f>
        <v/>
      </c>
      <c r="DW165" s="6" t="str">
        <f>IF(OR(EZ165&gt;0,GB165=$GB$2,GB165=$GB$6),ES4.3,"")</f>
        <v/>
      </c>
      <c r="DX165" s="6" t="str">
        <f>IF(OR(GE165=$GE$1,GE165=$GE$2,GE165=$GE$7,GE165=$GE$8),ES4.4,"")</f>
        <v/>
      </c>
      <c r="DY165" s="6" t="str">
        <f>IF(OR(EZ165&gt;0,FF165=$FF$2,FF165=$FF$8,FE165=$FE$2,FE165=$FE$8,FI165=$FI$2,FI165=$FI$8,FG165=$FG$2,FG165=$FG$8),ES4.5,"")</f>
        <v/>
      </c>
      <c r="DZ165" s="6" t="str">
        <f>IF(OR(EZ165&gt;0,FG165=$FG$1,FG165=$FG$2,FG165=$FG$7,FG165=$FG$8),ES4.6,"")</f>
        <v/>
      </c>
      <c r="EA165" s="6" t="str">
        <f>IF(OR(FE165=$FE$1,FE165=$FE$2,FE165=$FE$7,FE165=$FE$8),ES4.7,"")</f>
        <v/>
      </c>
      <c r="EB165" s="6" t="str">
        <f>IF(OR(FM165=$FM$1,FM165=$FM$4,EZ165&gt;0),ES4.8,"")</f>
        <v/>
      </c>
      <c r="EC165" s="6" t="str">
        <f>IF(OR(GF165=$GF$2,GF165=$GF$8),ES4.9,"")</f>
        <v/>
      </c>
      <c r="ED165" s="6">
        <f>IF(OR(EO165=$EO$1,EO165=$EO$3),ES4.10,"")</f>
        <v>0.05</v>
      </c>
      <c r="EE165" s="40" t="str">
        <f>IF(OR(AND(FZ165&gt;0,EY165=$EY$1), AND(FZ165&gt;0,EY165=$EY$8)),ES5.1,"")</f>
        <v/>
      </c>
      <c r="EF165" s="6" t="str">
        <f>IF(OR(GE165=$GE$1,GE165=$GE$3,GE165=$GE$7,GE165=$GE$9),ES5.2,"")</f>
        <v/>
      </c>
      <c r="EG165" s="6" t="str">
        <f>IF(OR(EZ165&gt;0,FF165=$FF$2,FF165=$FF$8,FE165=$FE$2,FE165=$FE$8,FI165=$FI$2,FI165=$FI$8,FG165=$FG$2,FG165=$FG$8),ES5.3,"")</f>
        <v/>
      </c>
      <c r="EH165" s="6" t="str">
        <f>IF(OR(FG165=$FG$2,FG165=$FG$8),ES5.4,"")</f>
        <v/>
      </c>
      <c r="EI165" s="6" t="str">
        <f>IF(OR(FI165=$FI$1,FI165=$FI$2,FI165=$FI$7,FI165=$FI$8,FY165&gt;0),ES5.5,"")</f>
        <v/>
      </c>
      <c r="EJ165" s="6" t="str">
        <f>IF(OR(GC165=$GC$1,GC165=$GC$3),ES5.6,"")</f>
        <v/>
      </c>
      <c r="EK165" s="38">
        <f>IF(OR(GF165="",GF165=$GF$3,GF165=$GF$4,GF165=$GF$5,GF165=$GF$6),ES5.7,"")</f>
        <v>0.1</v>
      </c>
      <c r="EL165" s="104" t="str">
        <f>IF(E165&lt;2010,"N/A",IF(COUNTIF(DH165:EK165,"&lt;1")=30,"5",IF(COUNTIF(DH165:ED165,"&lt;1")=23,"4",IF(COUNTIF(DH165:DT165,"&lt;1")=13,"3",IF(COUNTIF(DH165:DK165,"&lt;1")=4,"2","1")))))</f>
        <v>1</v>
      </c>
      <c r="EM165" s="129">
        <f>IF(EL165="N/A","N/A",IF(EL165="1",SUM(DH165:DK165)+1,IF(EL165="2",SUM(DL165:DT165)+2,IF(EL165="3",SUM(DU165:ED165)+3,IF(EL165="4",SUM(EE165:EK165)+4,5)))))</f>
        <v>1</v>
      </c>
      <c r="EN165" s="1"/>
      <c r="EO165" s="43" t="s">
        <v>22</v>
      </c>
      <c r="EP165" s="1"/>
      <c r="EQ165" s="1"/>
      <c r="ER165" s="43" t="s">
        <v>31</v>
      </c>
      <c r="ES165" s="1" t="s">
        <v>13</v>
      </c>
      <c r="ET165" s="1"/>
      <c r="EV165" s="44" t="s">
        <v>1</v>
      </c>
      <c r="EW165" s="42" t="s">
        <v>4</v>
      </c>
      <c r="EX165" s="42" t="s">
        <v>1</v>
      </c>
      <c r="EY165" s="42" t="s">
        <v>39</v>
      </c>
      <c r="FC165" s="44"/>
      <c r="FE165" s="1"/>
      <c r="FF165" s="42" t="s">
        <v>45</v>
      </c>
      <c r="FI165" s="44"/>
      <c r="FJ165" s="42" t="s">
        <v>9</v>
      </c>
      <c r="FK165" s="1"/>
      <c r="FL165" s="1"/>
      <c r="FM165" s="1" t="s">
        <v>27</v>
      </c>
      <c r="FN165" s="1"/>
      <c r="FO165" s="1"/>
      <c r="FT165" s="1"/>
      <c r="FU165" s="1"/>
      <c r="FX165" s="44" t="s">
        <v>1</v>
      </c>
      <c r="FY165" s="1"/>
      <c r="FZ165" s="44"/>
      <c r="GA165" s="43"/>
      <c r="GB165" s="1"/>
      <c r="GC165" s="44"/>
      <c r="GF165" s="45"/>
      <c r="GG165" s="74"/>
      <c r="GH165" s="42">
        <f>COUNTIF(EO165:GF165,"*")</f>
        <v>11</v>
      </c>
    </row>
    <row r="166" spans="1:190" s="42" customFormat="1" x14ac:dyDescent="0.25">
      <c r="A166" s="42" t="str">
        <f>VLOOKUP(C166,Sheet1!$A$1:$B$65,2,)</f>
        <v>HS</v>
      </c>
      <c r="B166" s="46" t="s">
        <v>472</v>
      </c>
      <c r="C166" s="47" t="s">
        <v>473</v>
      </c>
      <c r="D166" s="47"/>
      <c r="E166" s="61">
        <v>2013</v>
      </c>
      <c r="F166" s="5">
        <f>IF(OR(ER166=$ER$1,ER166=$ER$2,ER166=$ER$3,ER166=$ER$6,ER166=$ER$7,ES166&gt;0,EW166&gt;0,EY166&gt;0,EU166&gt;0,EZ166&gt;0,FD166&gt;0,FF166&gt;0,FG166&gt;0,FI166&gt;0,FE166&gt;0),SM_2.1,"")</f>
        <v>0.2</v>
      </c>
      <c r="G166" s="5">
        <f>IF(OR(EO166=$EO$4,EQ166&gt;0,ER166=$ER$1, ER166=$ER$2,ER166=$ER$3,ER166=$ER$4,ES166&gt;0,EV166&gt;0,EZ166&gt;0,FD166&gt;0,FF166&gt;0,FG166&gt;0,FI166&gt;0,FE166&gt;0),SM_2.2,"")</f>
        <v>0.35</v>
      </c>
      <c r="H166" s="6">
        <f>IF(OR(EO166&gt;0,EP166&gt;0,EQ166&gt;0,ER166=$ER$1,ER166=$ER$2,ER166=$ER$3,ER166=$ER$4,ER166=$ER$6,ER166=$ER$7,ES166&gt;0,ET166&gt;0,EV166&gt;0,EZ166&gt;0,FD166&gt;0,FF166&gt;0,FG166&gt;0,FI166&gt;0,FE166&gt;0),SM_2.3,"")</f>
        <v>0.3</v>
      </c>
      <c r="I166" s="38">
        <f>IF(OR(ER166=$ER$1,ER166=$ER$2,ER166=$ER$3,ER166=$ER$6,ER166=$ER$7,ES166&gt;0,EW166=$EW$2,EW166=$EW$3,EW166=$EW$4,EY166&gt;0,EU166&gt;0,EZ166&gt;0,FD166&gt;0,FF166&gt;0,FG166&gt;0,FI166&gt;0,FE166&gt;0),SM_2.4,"")</f>
        <v>0.15</v>
      </c>
      <c r="J166" s="6" t="str">
        <f>IF(OR(ER166=$ER$3,EW166=$EW$2,EW166=$EW$3,EW166=$EW$4,EY166&gt;0,EU166&gt;0,EZ166&gt;0,FD166&gt;0,FF166&gt;0,FG166&gt;0,FI166&gt;0,FE166&gt;0),SM_3.1,"")</f>
        <v/>
      </c>
      <c r="K166" s="6" t="str">
        <f>IF(OR(EZ166&gt;0,FD166&gt;0,FF166&gt;0,FG166&gt;0,FI166&gt;0,FE166&gt;0),SM_3.2,"")</f>
        <v/>
      </c>
      <c r="L166" s="38" t="str">
        <f>IF(OR(ER166=$ER$1,ER166=$ER$3,ER166=$ER$6,ER166=$ER$7,EV166&gt;0,EW166=$EW$2,EW166=$EW$3,EW166=$EW$4,EY166&gt;0,EU166&gt;0,EZ166&gt;0,FD166&gt;0,FF166&gt;0,FG166&gt;0,FI166&gt;0,FE166&gt;0),SM_3.3,"")</f>
        <v/>
      </c>
      <c r="M166" s="6">
        <f>IF(OR(ES166&gt;0,EU166&gt;1),SM_4.1,"")</f>
        <v>0.2</v>
      </c>
      <c r="N166" s="6" t="str">
        <f>IF(OR(EZ166&gt;0,FD166=$FD$2,FF166=$FF$2,FF166=$FF$4,FF166=$FF$6,FF166=$FF$8,FG166&gt;0,FI166&gt;0,FE166&gt;0),SM_4.2,"")</f>
        <v/>
      </c>
      <c r="O166" s="6" t="str">
        <f>IF(OR(EZ166&gt;0,FD166=$FD$2,FE166=$FE$2,FE166=$FE$4,FE166=$FE$6,FE166=$FE$8,FF166=$FF$2,FF166=$FF$4,FF166=$FF$6,FF166=$FF$8,FG166=$FG$2,FG166=$FG$4,FG166=$FG$6,FG166=$FG$8,FI166=$FI$2,FI166=$FI$4,FI166=$FI$6,FI166=$FI$8),SM_4.3,"")</f>
        <v/>
      </c>
      <c r="P166" s="6" t="str">
        <f>IF(OR(FD166&gt;0,FI166&gt;0),SM_4.4,"")</f>
        <v/>
      </c>
      <c r="Q166" s="38" t="str">
        <f>IF(OR(FQ166=$FQ$2,FQ166=$FQ$1),SM_4.5,"")</f>
        <v/>
      </c>
      <c r="R166" s="6" t="str">
        <f>IF(OR(ET166&gt;0),SM_5.1,"")</f>
        <v/>
      </c>
      <c r="S166" s="6" t="str">
        <f>IF(OR(FB166&gt;0),SM_5.2,"")</f>
        <v/>
      </c>
      <c r="T166" s="6" t="str">
        <f>IF(OR(FR166=$FR$1,FR166=$FR$2),SM_5.3,"")</f>
        <v/>
      </c>
      <c r="U166" s="38" t="str">
        <f>IF(OR(FY166&gt;0),SM_5.4,"")</f>
        <v/>
      </c>
      <c r="V166" s="94" t="str">
        <f>IF(COUNTIF(F166:U166,"&lt;1")=16,"5",IF(COUNTIF(F166:Q166,"&lt;1")=12,"4",IF(COUNTIF(F166:L166,"&lt;1")=7,"3",IF(COUNTIF(F166:I166,"&lt;1")=4,"2","1"))))</f>
        <v>2</v>
      </c>
      <c r="W166" s="129">
        <f>IF(V166="1",SUM(F166:I166)+1,IF(V166="2",SUM(J166:L166)+2,IF(V166="3",SUM(M166:Q166)+3,IF(V166="4",SUM(R166:U166)+4,5))))</f>
        <v>2</v>
      </c>
      <c r="X166" s="5">
        <f>IF(OR(EO166&gt;0,EP166&gt;0,EQ166&gt;0,ER166=$ER$1,ER166=$ER$2,ER166=$ER$3,ER166=$ER$4,ER166=$ER$6,ER166=$ER$7,ER166=$ER$8,ES166&gt;0,ET166&gt;0,EV166&gt;0,EZ166&gt;0,FD166&gt;0,FF166&gt;0,FG166&gt;0,FI166&gt;0,FE166&gt;0),SS_2.1,"")</f>
        <v>0.2</v>
      </c>
      <c r="Y166" s="5" t="str">
        <f>IF(OR(EO166=$EO$1,ER166=$ER$1,ER166=$ER$6,ER166=$ER$7,ER166=$ER$8,FJ166&gt;0),SS_2.2,"")</f>
        <v/>
      </c>
      <c r="Z166" s="38" t="str">
        <f>IF(OR(FJ166&gt;0,FO166&gt;0),SS_2.3,"")</f>
        <v/>
      </c>
      <c r="AA166" s="5" t="str">
        <f>IF(OR(FN166&gt;0,FJ166=$FJ$2,FJ166=$FJ$3),SS_3.1,"")</f>
        <v/>
      </c>
      <c r="AB166" s="6" t="str">
        <f>IF(OR(FK166&gt;0),SS_3.2,"")</f>
        <v/>
      </c>
      <c r="AC166" s="38">
        <f>IF(OR(ES166&gt;0,ER166=$ER$1,ER166=$ER$4,ER166=$ER$8,FL166&gt;0),SS_3.3,"")</f>
        <v>0.4</v>
      </c>
      <c r="AD166" s="6" t="str">
        <f>IF(AND(FK166&gt;0,FJ166=$FJ$2,FJ166=$FJ$3),SS_4.1,"")</f>
        <v/>
      </c>
      <c r="AE166" s="6" t="str">
        <f>IF(OR(FJ166=$FJ$2,FJ166=$FJ$3,EZ166&gt;0,FN166&gt;0),SS_4.2,"")</f>
        <v/>
      </c>
      <c r="AF166" s="6" t="str">
        <f>IF(OR(EU166&gt;0,EW166=$EW$2,EW166=$EW$3,EW166=$EW$4,EY166&gt;0,EZ166&gt;0),SS_4.3,"")</f>
        <v/>
      </c>
      <c r="AG166" s="6" t="str">
        <f>IF(OR(FJ166=$FJ$3,FQ166&gt;0,EZ166&gt;0),SS_4.4,"")</f>
        <v/>
      </c>
      <c r="AH166" s="6" t="str">
        <f>IF(OR(FE166&gt;0,FF166&gt;0,FG166&gt;0,FD166&gt;0,EZ166&gt;0,FI166&gt;0),SS_4.5,"")</f>
        <v/>
      </c>
      <c r="AI166" s="38" t="str">
        <f>IF(OR(EV166&gt;0,FZ166&gt;0,FH166&gt;0,FD166&gt;0,FI166&gt;0),SS_4.6,"")</f>
        <v/>
      </c>
      <c r="AJ166" s="5" t="str">
        <f>IF(OR(FK166=$FK$3,FZ166=$FZ$1),SS_5.1,"")</f>
        <v/>
      </c>
      <c r="AK166" s="6" t="str">
        <f>IF(OR(FZ166=$FZ$1,FZ166=$FZ$2,FZ166=$FZ$4,FZ166=$FZ$5,FZ166=$FZ$7),SS_5.2,"")</f>
        <v/>
      </c>
      <c r="AL166" s="6" t="str">
        <f>IF(OR(FZ166=$FZ$4,FY166&gt;0,ER166=$ER$8),SS_5.3,"")</f>
        <v/>
      </c>
      <c r="AM166" s="6" t="str">
        <f>IF(FP166&gt;0,SS_5.4,"")</f>
        <v/>
      </c>
      <c r="AN166" s="94" t="str">
        <f>IF(COUNTIF(X166:AM166,"&lt;1")=16,"5",IF(COUNTIF(X166:AI166,"&lt;1")=12,"4",IF(COUNTIF(X166:AC166,"&lt;1")=6,"3",IF(COUNTIF(X166:Z166,"&lt;1")=3,"2","1"))))</f>
        <v>1</v>
      </c>
      <c r="AO166" s="129">
        <f>IF(AN166="1",SUM(X166:Z166)+1,IF(AN166="2",SUM(AA166:AC166)+2,IF(AN166="3",SUM(AD166:AI166)+3,IF(AN166="4",SUM(AJ166:AM166)+4,5))))</f>
        <v>1.2</v>
      </c>
      <c r="AP166" s="5">
        <f>IF(OR(ES166&gt;0,ER166=$ER$1,EO166&gt;0,EP166&gt;0,EQ166&gt;0,EU166&gt;0,EV166&gt;0,FV166&gt;0,FD166&gt;0),CM2.1,"")</f>
        <v>0.25</v>
      </c>
      <c r="AQ166" s="6">
        <f>IF(OR(ES166&gt;0,ER166=$ER$1,ER166=$ER$5,ER166=$ER$3,ER166=$ER$8,ER166=$ER$9,FS166=$FS$3,FS166=$FS$4),CM2.2,"")</f>
        <v>0.25</v>
      </c>
      <c r="AR166" s="6">
        <f>IF(OR(ES166&gt;0,ER166&gt;0,FV166&gt;0),CM2.3,"")</f>
        <v>0.25</v>
      </c>
      <c r="AS166" s="38">
        <f>IF(OR(ES166&gt;0,ER166=$ER$1,ER166=$ER$3,ER166=$ER$8,ER166=$ER$9,FT166&gt;0),CM2.4,"")</f>
        <v>0.25</v>
      </c>
      <c r="AT166" s="6">
        <f>IF(OR(FS166&gt;0),CM3.1,"")</f>
        <v>0.2</v>
      </c>
      <c r="AU166" s="6" t="str">
        <f>IF(ER166=$ER$9,CM3.2,"")</f>
        <v/>
      </c>
      <c r="AV166" s="6" t="str">
        <f>IF(OR(FS166=$FS$3,FS166=$FS$4),CM3.3,"")</f>
        <v/>
      </c>
      <c r="AW166" s="6" t="str">
        <f>IF(OR(FQ166=$FQ$1,FQ166=$FQ$4,FR166=$FR$1,FR166=$FR$4),CM3.4,"")</f>
        <v/>
      </c>
      <c r="AX166" s="38" t="str">
        <f>IF(OR(FZ166=$FZ$1,FZ166=$FZ$2,FT166=$FT$3,FT166=$FT$2),CM3.5,"")</f>
        <v/>
      </c>
      <c r="AY166" s="6">
        <f>IF(OR(FS166&gt;0),CM4.1,"")</f>
        <v>0.4</v>
      </c>
      <c r="AZ166" s="6" t="str">
        <f>IF(OR(FV166=$FV$2),CM4.2,"")</f>
        <v/>
      </c>
      <c r="BA166" s="38" t="str">
        <f>IF(OR(FZ166&gt;0,FT166=$FT$3),CM4.3,"")</f>
        <v/>
      </c>
      <c r="BB166" s="6" t="str">
        <f>IF(OR(FT166=$FT$3,FV166=$FV$3),CM5.1,"")</f>
        <v/>
      </c>
      <c r="BC166" s="6" t="str">
        <f>IF(OR(AND(FX166&gt;0,FQ166=$FQ$4), AND(FX166&gt;0,FQ166=$FQ$1)),CM5.2,"")</f>
        <v/>
      </c>
      <c r="BD166" s="6" t="str">
        <f>IF(OR(FZ166&gt;0),CM5.3,"")</f>
        <v/>
      </c>
      <c r="BE166" s="38" t="str">
        <f>IF(FU166=$FU$2,CM5.4,"")</f>
        <v/>
      </c>
      <c r="BF166" s="94" t="str">
        <f>IF(COUNTIF(AP166:BE166,"&lt;1")=16,"5",IF(COUNTIF(AP166:BA166,"&lt;1")=12,"4",IF(COUNTIF(AP166:AX166,"&lt;1")=9,"3",IF(COUNTIF(AP166:AS166,"&lt;1")=4,"2","1"))))</f>
        <v>2</v>
      </c>
      <c r="BG166" s="129">
        <f>IF(BF166="1",SUM(AP166:AS166)+1,IF(BF166="2",SUM(AT166:AX166)+2,IF(BF166="3",SUM(AY166:BA166)+3,IF(BF166="4",SUM(BB166:BE166)+4,5))))</f>
        <v>2.2000000000000002</v>
      </c>
      <c r="BH166" s="5">
        <f>IF(OR(ER166=$ER$1,ER166=$ER$6,ER166=$ER$7,ER166=$ER$9,ES166&gt;0,EX166&gt;0,FD166&gt;0,FZ166&gt;0,EW166&gt;0,EY166&gt;0,EZ166&gt;0,EV166&gt;0,EU166&gt;0,FE166&gt;0,FF166&gt;0,FG166&gt;0,FI166&gt;0),SRM2.1,"")</f>
        <v>0.4</v>
      </c>
      <c r="BI166" s="5" t="str">
        <f>IF(OR(FD166&gt;0,FZ166&gt;0,ER166=$ER$7,EW166&gt;0,EX166&gt;0,EY166&gt;0,EZ166&gt;0,FE166&gt;0,FF166&gt;0,FG166&gt;0,FI166&gt;0),SRM2.2,"")</f>
        <v/>
      </c>
      <c r="BJ166" s="6" t="str">
        <f>IF(OR(FX166&gt;0,FZ166&gt;0),SRM2.3,"")</f>
        <v/>
      </c>
      <c r="BK166" s="6" t="str">
        <f>IF(OR(FF166&gt;0,FD166&gt;0,FE166&gt;0,FZ166&gt;0,FG166&gt;0,FI166&gt;0),SRM2.4,"")</f>
        <v/>
      </c>
      <c r="BL166" s="39" t="str">
        <f>IF(OR(FD166&gt;0,FZ166&gt;0,ER166=$ER$7,FE166&gt;0,FF166&gt;0,FG166&gt;0,FI166&gt;0,FP166&gt;0),SRM3.1,"")</f>
        <v/>
      </c>
      <c r="BM166" s="6" t="str">
        <f>IF(OR(FD166&gt;0,FZ166&gt;0,ER166=$ER$7,EW166=$EW$2,EW166=$EW$3,EW166=$EW$4,EX166&gt;0,EY166&gt;0,EZ166&gt;0,FE166&gt;0,FF166&gt;0,FG166&gt;0,FI166&gt;0),SRM3.2,"")</f>
        <v/>
      </c>
      <c r="BN166" s="6" t="str">
        <f>IF(OR(FP166&gt;0,FZ166&gt;0),SRM3.3,"")</f>
        <v/>
      </c>
      <c r="BO166" s="40" t="str">
        <f>IF(OR(FZ166&gt;1),SRM4.1,"")</f>
        <v/>
      </c>
      <c r="BP166" s="6" t="str">
        <f>IF(OR(ER166=$ER$8,ER166=$ER$9,EV166&gt;0,FQ166&gt;0,FR166&gt;0),SRM4.2,"")</f>
        <v/>
      </c>
      <c r="BQ166" s="6" t="str">
        <f>IF(OR(FW166&gt;0),SRM4.3,"")</f>
        <v/>
      </c>
      <c r="BR166" s="40" t="str">
        <f>IF(OR(GD166&gt;0,GE166&gt;0),SRM5.1,"")</f>
        <v/>
      </c>
      <c r="BS166" s="6" t="str">
        <f>IF(OR(ER166=$ER$8,ER166=$ER$9,FZ166&gt;0),SRM5.2,"")</f>
        <v/>
      </c>
      <c r="BT166" s="6" t="str">
        <f>IF(OR(ER166=$ER$8,ER166=$ER$9,FY166&gt;0,FZ166&gt;0),SRM5.3,"")</f>
        <v/>
      </c>
      <c r="BU166" s="94" t="str">
        <f>IF(COUNTIF(BH166:BT166,"&lt;1")=13,"5",IF(COUNTIF(BH166:BQ166,"&lt;1")=10,"4",IF(COUNTIF(BH166:BN166,"&lt;1")=7,"3",IF(COUNTIF(BH166:BK166,"&lt;1")=4,"2","1"))))</f>
        <v>1</v>
      </c>
      <c r="BV166" s="129">
        <f>IF(BU166="1",SUM(BH166:BK166)+1,IF(BU166="2",SUM(BL166:BN166)+2,IF(BU166="3",SUM(BO166:BQ166)+3,IF(BU166="4",SUM(BR166:BT166)+4,5))))</f>
        <v>1.4</v>
      </c>
      <c r="BW166" s="41" t="str">
        <f>IF(OR(EY166=$EY$1,EY166=$EY$4,EY166=$EY$5,EY166=$EY$6,EY166=$EY$7,EZ166&gt;0,FF166=$FF$1,FF166=$FF$2,FF166=$FF$5,FF166=$FF$6,FG166=$FG$1,FG166=$FG$2,FG166=$FG$5,FG166=$FG$6),LHR2.1,"")</f>
        <v/>
      </c>
      <c r="BX166" s="6" t="str">
        <f>IF(OR(FB166=$FB$1,FB166=$FB$2,FB166=$FB$5,FB166=$FB$6,EZ166&gt;0),LHR2.2,"")</f>
        <v/>
      </c>
      <c r="BY166" s="6" t="str">
        <f>IF(OR(EY166=$EY$1,EY166=$EY$4,EY166=$EY$5,EY166=$EY$6,EY166=$EY$7,EZ166&gt;0,FF166=$FF$1,FF166=$FF$2,FF166=$FF$5,FF166=$FF$6,FG166=$FG$1,FG166=$FG$2,FG166=$FG$5,FG166=$FG$6),LHR2.3,"")</f>
        <v/>
      </c>
      <c r="BZ166" s="6" t="str">
        <f>IF(OR(EY166=$EY$1,EY166=$EY$4,EY166=$EY$5,EY166=$EY$6,EY166=$EY$7,EZ166&gt;0,FF166=$FF$1,FF166=$FF$2,FF166=$FF$5,FF166=$FF$6,FG166=$FG$1,FG166=$FG$2,FG166=$FG$5,FG166=$FG$6),LHR2.4,"")</f>
        <v/>
      </c>
      <c r="CA166" s="40" t="str">
        <f>IF(OR(EY166=$EY$1,EY166=$EY$5,EY166=$EY$6,EY166=$EY$7,EZ166&gt;0,FF166=$FF$1,FF166=$FF$2,FF166=$FF$5,FF166=$FF$6,FG166=$FG$1,FG166=$FG$2,FG166=$FG$5,FG166=$FG$6),LHR3.1,"")</f>
        <v/>
      </c>
      <c r="CB166" s="6" t="str">
        <f>IF(OR(FB166=$FB$1,FB166=$FB$5,EZ166&gt;0),LHR3.2,"")</f>
        <v/>
      </c>
      <c r="CC166" s="6" t="str">
        <f>IF(OR(FB166=$FB$1,FB166=$FB$2,FB166=$FB$5,FB166=$FB$6,EZ166&gt;0),LHR3.3,"")</f>
        <v/>
      </c>
      <c r="CD166" s="6" t="str">
        <f>IF(OR(EZ166&gt;0,GA166=$GA$1,FF166=$FF$5,FF166=$FF$6,FF166=$FF$1,FF166=$FF$2,GA166=$GA$2,GA166=$GA$3,GA166=$GA$4),LHR3.4,"")</f>
        <v/>
      </c>
      <c r="CE166" s="6" t="str">
        <f>IF(OR(EZ166&gt;0,GB166=$GB$1,FG166=$FG$5,FG166=$FG$6,FG166=$FG$1,FG166=$FG$2,GB166=$GB$2,GB166=$GB$3,GB166=$GB$4),LHR3.5,"")</f>
        <v/>
      </c>
      <c r="CF166" s="6" t="str">
        <f>IF(OR(EY166=$EY$1,EY166=$EY$4,EY166=$EY$5,EY166=$EY$6,EY166=$EY$7,EZ166&gt;0),LHR3.6,"")</f>
        <v/>
      </c>
      <c r="CG166" s="6" t="str">
        <f>IF(OR(EZ166&gt;0,FC166=$FC$1,FC166=$FC$2,FC166=$FC$3,FC166=$FC$4),LHR3.7,"")</f>
        <v/>
      </c>
      <c r="CH166" s="6" t="str">
        <f>IF(OR(GD166=$GD$1,GD166=$GD$3,EZ166&gt;0),LHR3.8,"")</f>
        <v/>
      </c>
      <c r="CI166" s="6" t="str">
        <f>IF(OR(EZ166&gt;0,FF166=$FF$2,FF166=$FF$6,FE166=$FE$2,FE166=$FE$6,FI166=$FI$2,FI166=$FI$6,FG166=$FG$2,FG166=$FG$6),LHR3.9,"")</f>
        <v/>
      </c>
      <c r="CJ166" s="6" t="str">
        <f>IF(OR(EZ166&gt;0,FA166&gt;0),LHR3.10,"")</f>
        <v/>
      </c>
      <c r="CK166" s="40" t="str">
        <f>IF(OR(EY166=$EY$1,EY166=$EY$6,EY166=$EY$7,EZ166&gt;0,FF166=$FF$1,FF166=$FF$2,FF166=$FF$5,FF166=$FF$6,FG166=$FG$1,FG166=$FG$2,FG166=$FG$5,FG166=$FG$6),LHR4.1,"")</f>
        <v/>
      </c>
      <c r="CL166" s="6" t="str">
        <f>IF(OR(FB166=$FB$1,FB166=$FB$5,EZ166&gt;0),LHR4.2,"")</f>
        <v/>
      </c>
      <c r="CM166" s="6" t="str">
        <f>IF(OR(EZ166&gt;0,GA166=$GA$2,GA166=$GA$4),LHR4.3,"")</f>
        <v/>
      </c>
      <c r="CN166" s="6" t="str">
        <f>IF(OR(EZ166&gt;0,GB166=$GB$2,GB166=$GB$4),LHR4.4,"")</f>
        <v/>
      </c>
      <c r="CO166" s="6" t="str">
        <f>IF(OR(EZ166&gt;0,FC166=$FC$1,FC166=$FC$3,FC166=$FC$4),LHR4.5,"")</f>
        <v/>
      </c>
      <c r="CP166" s="6" t="str">
        <f>IF(OR(GE166=$GE$1,GE166=$GE$2,GE166=$GE$4,GE166=$GE$5),LHR4.6,"")</f>
        <v/>
      </c>
      <c r="CQ166" s="6" t="str">
        <f>IF(OR(EZ166&gt;0,FF166=$FF$2,FF166=$FF$6,FE166=$FE$2,FE166=$FE$6,FI166=$FI$2,FI166=$FI$6,FG166=$FG$2,FG166=$FG$6),LHR4.7,"")</f>
        <v/>
      </c>
      <c r="CR166" s="6" t="str">
        <f>IF(OR(EZ166&gt;0,FG166=$FG$1,FG166=$FG$2,FG166=$FG$5,FG166=$FG$6),LHR4.8,"")</f>
        <v/>
      </c>
      <c r="CS166" s="6" t="str">
        <f>IF(OR(FE166=$FE$1,FE166=$FE$2,FE166=$FE$5,FE166=$FE$6),LHR4.9,"")</f>
        <v/>
      </c>
      <c r="CT166" s="6" t="str">
        <f>IF(OR(FM166=$FM$1,FM166=$FM$3,EZ166&gt;0),LHR4.10,"")</f>
        <v/>
      </c>
      <c r="CU166" s="6" t="str">
        <f>IF(OR(GF166=$GF$2,GF166=$GF$6),LHR4.11,"")</f>
        <v/>
      </c>
      <c r="CV166" s="6" t="str">
        <f>IF(OR(EO166=$EO$1,EO166=$EO$3),LHR4.12,"")</f>
        <v/>
      </c>
      <c r="CW166" s="40" t="str">
        <f>IF(OR(EY166=$EY$1,EY166=$EY$7,EZ166&gt;0,FF166=$FF$1,FF166=$FF$2,FF166=$FF$5,FF166=$FF$6,FG166=$FG$1,FG166=$FG$2,FG166=$FG$5,FG166=$FG$6),LHR5.1,"")</f>
        <v/>
      </c>
      <c r="CX166" s="6" t="str">
        <f>IF(AND(FZ166&gt;0,OR(EY166=$EY$1,EY166=$EY$4,EY166=$EY$5,EY166=$EY$6,EY166=$EY$7)),LHR5.2,"")</f>
        <v/>
      </c>
      <c r="CY166" s="6" t="str">
        <f>IF(OR(EZ166&gt;0,FC166=$FC$1,FC166=$FC$4),LHR5.3,"")</f>
        <v/>
      </c>
      <c r="CZ166" s="6" t="str">
        <f>IF(OR(GE166=$GE$1,GE166=$GE$3,GE166=$GE$4,GE166=$GE$6),LHR5.4,"")</f>
        <v/>
      </c>
      <c r="DA166" s="6" t="str">
        <f>IF(OR(EZ166&gt;0,FF166=$FF$2,FF166=$FF$6,FE166=$FE$2,FE166=$FE$6,FI166=$FI$2,FI166=$FI$6,FG166=$FG$2,FG166=$FG$6),LHR5.5,"")</f>
        <v/>
      </c>
      <c r="DB166" s="6" t="str">
        <f>IF(OR(FG166=$FG$2,FG166=$FG$6),LHR5.6,"")</f>
        <v/>
      </c>
      <c r="DC166" s="6" t="str">
        <f>IF(OR(FI166=$FI$1,FI166=$FI$2,FI166=$FI$5,FI166=$FI$6,FY166&gt;0),LHR5.7,"")</f>
        <v/>
      </c>
      <c r="DD166" s="6" t="str">
        <f>IF(OR(GC166=$GC$1,GC166=$GC$2),LHR5.8,"")</f>
        <v/>
      </c>
      <c r="DE166" s="38">
        <f>IF(OR(GF166="",GF166=$GF$3,GF166=$GF$4,GF166=$GF$7,GF166=$GF$8),LHR5.9,"")</f>
        <v>0.05</v>
      </c>
      <c r="DF166" s="7" t="str">
        <f>IF(E166&lt;2009,"N/A",IF(COUNTIF(BW166:DE166,"&lt;1")=35,"5",IF(COUNTIF(BW166:CV166,"&lt;1")=26,"4",IF(COUNTIF(BW166:CJ166,"&lt;1")=14,"3",IF(COUNTIF(BW166:BZ166,"&lt;1")=4,"2","1")))))</f>
        <v>1</v>
      </c>
      <c r="DG166" s="129">
        <f>IF(DF166="N/A","N/A",IF(DF166="1",SUM(BW166:BZ166)+1,IF(DF166="2",SUM(CA166:CJ166)+2,IF(DF166="3",SUM(CK166:CV166)+3,IF(DF166="4",SUM(CW166:DE166)+4,5)))))</f>
        <v>1</v>
      </c>
      <c r="DH166" s="41" t="str">
        <f>IF(OR(EY166=$EY$1,EY166=$EY$8,EZ166&gt;0,FF166=$FF$1,FF166=$FF$2,FF166=$FF$7,FF166=$FF$8,FG166=$FG$1,FG166=$FG$2,FG166=$FG$7,FG166=$FG$8),ES2.1,"")</f>
        <v/>
      </c>
      <c r="DI166" s="6" t="str">
        <f>IF(OR(FB166=$FB$1,FB166=$FB$2,FB166=$FB$7,FB166=$FB$8,EZ166&gt;0),ES2.2,"")</f>
        <v/>
      </c>
      <c r="DJ166" s="6" t="str">
        <f>IF(OR(EY166=$EY$1,EY166=$EY$8,EZ166&gt;0,FF166=$FF$1,FF166=$FF$2,FF166=$FF$7,FF166=$FF$8,FG166=$FG$1,FG166=$FG$2,FG166=$FG$7,FG166=$FG$8),ES2.3,"")</f>
        <v/>
      </c>
      <c r="DK166" s="6" t="str">
        <f>IF(OR(EY166=$EY$1,EY166=$EY$8,EZ166&gt;0,FF166=$FF$1,FF166=$FF$2,FF166=$FF$7,FF166=$FF$8,FG166=$FG$1,FG166=$FG$2,FG166=$FG$7,FG166=$FG$8),ES2.4,"")</f>
        <v/>
      </c>
      <c r="DL166" s="40" t="str">
        <f>IF(OR(FB166=$FB$1,FB166=$FB$7,EZ166&gt;0),ES3.1,"")</f>
        <v/>
      </c>
      <c r="DM166" s="6" t="str">
        <f>IF(OR(FB166=$FB$1,FB166=$FB$2,FB166=$FB$7,FB166=$FB$8,EZ166&gt;0),ES3.2,"")</f>
        <v/>
      </c>
      <c r="DN166" s="6" t="str">
        <f>IF(OR(EZ166&gt;0,FF166=$FF$1,FF166=$FF$2,FF166=$FF$7,FF166=$FF$8,GA166=$GA$1,GA166=$GA$2,GA166=$GA$5,GA166=$GA$6),ES3.3,"")</f>
        <v/>
      </c>
      <c r="DO166" s="6" t="str">
        <f>IF(OR(EZ166&gt;0,FG166=$FG$1,FG166=$FG$2,FG166=$FG$7,FG166=$FG$8,GB166=$GB$1,GB166=$GB$2,GB166=$GB$5,GB166=$GB$6),ES3.4,"")</f>
        <v/>
      </c>
      <c r="DP166" s="6" t="str">
        <f>IF(OR(EY166=$EY$1,EY166=$EY$8,EZ166&gt;0),ES3.5,"")</f>
        <v/>
      </c>
      <c r="DQ166" s="6" t="str">
        <f>IF(OR(EZ166&gt;0,FC166=$FC$1,FC166=$FC$5),ES3.6,"")</f>
        <v/>
      </c>
      <c r="DR166" s="6" t="str">
        <f>IF(OR(GD166=$GD$1,GD166=$GD$4,EZ166&gt;0),ES3.7,"")</f>
        <v/>
      </c>
      <c r="DS166" s="6" t="str">
        <f>IF(OR(EZ166&gt;0,FF166=$FF$2,FF166=$FF$8,FE166=$FE$2,FE166=$FE$8,FI166=$FI$2,FI166=$FI$8,FG166=$FG$2,FG166=$FG$8),ES3.8,"")</f>
        <v/>
      </c>
      <c r="DT166" s="6" t="str">
        <f>IF(OR(EZ166&gt;0),ES3.9,"")</f>
        <v/>
      </c>
      <c r="DU166" s="40" t="str">
        <f>IF(OR(FB166=$FB$1,FB166=$FB$7,EZ166&gt;0),ES4.1,"")</f>
        <v/>
      </c>
      <c r="DV166" s="6" t="str">
        <f>IF(OR(EZ166&gt;0,GA166=$GA$2,GA166=$GA$6),ES4.2,"")</f>
        <v/>
      </c>
      <c r="DW166" s="6" t="str">
        <f>IF(OR(EZ166&gt;0,GB166=$GB$2,GB166=$GB$6),ES4.3,"")</f>
        <v/>
      </c>
      <c r="DX166" s="6" t="str">
        <f>IF(OR(GE166=$GE$1,GE166=$GE$2,GE166=$GE$7,GE166=$GE$8),ES4.4,"")</f>
        <v/>
      </c>
      <c r="DY166" s="6" t="str">
        <f>IF(OR(EZ166&gt;0,FF166=$FF$2,FF166=$FF$8,FE166=$FE$2,FE166=$FE$8,FI166=$FI$2,FI166=$FI$8,FG166=$FG$2,FG166=$FG$8),ES4.5,"")</f>
        <v/>
      </c>
      <c r="DZ166" s="6" t="str">
        <f>IF(OR(EZ166&gt;0,FG166=$FG$1,FG166=$FG$2,FG166=$FG$7,FG166=$FG$8),ES4.6,"")</f>
        <v/>
      </c>
      <c r="EA166" s="6" t="str">
        <f>IF(OR(FE166=$FE$1,FE166=$FE$2,FE166=$FE$7,FE166=$FE$8),ES4.7,"")</f>
        <v/>
      </c>
      <c r="EB166" s="6" t="str">
        <f>IF(OR(FM166=$FM$1,FM166=$FM$4,EZ166&gt;0),ES4.8,"")</f>
        <v/>
      </c>
      <c r="EC166" s="6" t="str">
        <f>IF(OR(GF166=$GF$2,GF166=$GF$8),ES4.9,"")</f>
        <v/>
      </c>
      <c r="ED166" s="6" t="str">
        <f>IF(OR(EO166=$EO$1,EO166=$EO$3),ES4.10,"")</f>
        <v/>
      </c>
      <c r="EE166" s="40" t="str">
        <f>IF(OR(AND(FZ166&gt;0,EY166=$EY$1), AND(FZ166&gt;0,EY166=$EY$8)),ES5.1,"")</f>
        <v/>
      </c>
      <c r="EF166" s="6" t="str">
        <f>IF(OR(GE166=$GE$1,GE166=$GE$3,GE166=$GE$7,GE166=$GE$9),ES5.2,"")</f>
        <v/>
      </c>
      <c r="EG166" s="6" t="str">
        <f>IF(OR(EZ166&gt;0,FF166=$FF$2,FF166=$FF$8,FE166=$FE$2,FE166=$FE$8,FI166=$FI$2,FI166=$FI$8,FG166=$FG$2,FG166=$FG$8),ES5.3,"")</f>
        <v/>
      </c>
      <c r="EH166" s="6" t="str">
        <f>IF(OR(FG166=$FG$2,FG166=$FG$8),ES5.4,"")</f>
        <v/>
      </c>
      <c r="EI166" s="6" t="str">
        <f>IF(OR(FI166=$FI$1,FI166=$FI$2,FI166=$FI$7,FI166=$FI$8,FY166&gt;0),ES5.5,"")</f>
        <v/>
      </c>
      <c r="EJ166" s="6" t="str">
        <f>IF(OR(GC166=$GC$1,GC166=$GC$3),ES5.6,"")</f>
        <v/>
      </c>
      <c r="EK166" s="38">
        <f>IF(OR(GF166="",GF166=$GF$3,GF166=$GF$4,GF166=$GF$5,GF166=$GF$6),ES5.7,"")</f>
        <v>0.1</v>
      </c>
      <c r="EL166" s="104" t="str">
        <f>IF(E166&lt;2010,"N/A",IF(COUNTIF(DH166:EK166,"&lt;1")=30,"5",IF(COUNTIF(DH166:ED166,"&lt;1")=23,"4",IF(COUNTIF(DH166:DT166,"&lt;1")=13,"3",IF(COUNTIF(DH166:DK166,"&lt;1")=4,"2","1")))))</f>
        <v>1</v>
      </c>
      <c r="EM166" s="129">
        <f>IF(EL166="N/A","N/A",IF(EL166="1",SUM(DH166:DK166)+1,IF(EL166="2",SUM(DL166:DT166)+2,IF(EL166="3",SUM(DU166:ED166)+3,IF(EL166="4",SUM(EE166:EK166)+4,5)))))</f>
        <v>1</v>
      </c>
      <c r="EN166" s="1"/>
      <c r="EO166" s="43"/>
      <c r="EP166" s="1"/>
      <c r="EQ166" s="1" t="s">
        <v>1</v>
      </c>
      <c r="ER166" s="43"/>
      <c r="ES166" s="1" t="s">
        <v>13</v>
      </c>
      <c r="ET166" s="1"/>
      <c r="EV166" s="44"/>
      <c r="FC166" s="44"/>
      <c r="FE166" s="1"/>
      <c r="FI166" s="44"/>
      <c r="FK166" s="1"/>
      <c r="FL166" s="1"/>
      <c r="FM166" s="1"/>
      <c r="FN166" s="1"/>
      <c r="FO166" s="1"/>
      <c r="FS166" s="42" t="s">
        <v>9</v>
      </c>
      <c r="FT166" s="1"/>
      <c r="FU166" s="1"/>
      <c r="FX166" s="44"/>
      <c r="FY166" s="1"/>
      <c r="FZ166" s="44"/>
      <c r="GA166" s="43"/>
      <c r="GB166" s="1"/>
      <c r="GC166" s="44"/>
      <c r="GF166" s="45"/>
      <c r="GG166" s="74"/>
      <c r="GH166" s="42">
        <f>COUNTIF(EO166:GF166,"*")</f>
        <v>3</v>
      </c>
    </row>
    <row r="167" spans="1:190" s="42" customFormat="1" x14ac:dyDescent="0.25">
      <c r="A167" s="42" t="str">
        <f>VLOOKUP(C167,Sheet1!$A$1:$B$65,2,)</f>
        <v>HS</v>
      </c>
      <c r="B167" s="46" t="s">
        <v>462</v>
      </c>
      <c r="C167" s="47" t="s">
        <v>463</v>
      </c>
      <c r="D167" s="47"/>
      <c r="E167" s="60">
        <v>2013</v>
      </c>
      <c r="F167" s="5">
        <f>IF(OR(ER167=$ER$1,ER167=$ER$2,ER167=$ER$3,ER167=$ER$6,ER167=$ER$7,ES167&gt;0,EW167&gt;0,EY167&gt;0,EU167&gt;0,EZ167&gt;0,FD167&gt;0,FF167&gt;0,FG167&gt;0,FI167&gt;0,FE167&gt;0),SM_2.1,"")</f>
        <v>0.2</v>
      </c>
      <c r="G167" s="5" t="str">
        <f>IF(OR(EO167=$EO$4,EQ167&gt;0,ER167=$ER$1, ER167=$ER$2,ER167=$ER$3,ER167=$ER$4,ES167&gt;0,EV167&gt;0,EZ167&gt;0,FD167&gt;0,FF167&gt;0,FG167&gt;0,FI167&gt;0,FE167&gt;0),SM_2.2,"")</f>
        <v/>
      </c>
      <c r="H167" s="6" t="str">
        <f>IF(OR(EO167&gt;0,EP167&gt;0,EQ167&gt;0,ER167=$ER$1,ER167=$ER$2,ER167=$ER$3,ER167=$ER$4,ER167=$ER$6,ER167=$ER$7,ES167&gt;0,ET167&gt;0,EV167&gt;0,EZ167&gt;0,FD167&gt;0,FF167&gt;0,FG167&gt;0,FI167&gt;0,FE167&gt;0),SM_2.3,"")</f>
        <v/>
      </c>
      <c r="I167" s="38">
        <f>IF(OR(ER167=$ER$1,ER167=$ER$2,ER167=$ER$3,ER167=$ER$6,ER167=$ER$7,ES167&gt;0,EW167=$EW$2,EW167=$EW$3,EW167=$EW$4,EY167&gt;0,EU167&gt;0,EZ167&gt;0,FD167&gt;0,FF167&gt;0,FG167&gt;0,FI167&gt;0,FE167&gt;0),SM_2.4,"")</f>
        <v>0.15</v>
      </c>
      <c r="J167" s="6">
        <f>IF(OR(ER167=$ER$3,EW167=$EW$2,EW167=$EW$3,EW167=$EW$4,EY167&gt;0,EU167&gt;0,EZ167&gt;0,FD167&gt;0,FF167&gt;0,FG167&gt;0,FI167&gt;0,FE167&gt;0),SM_3.1,"")</f>
        <v>0.3</v>
      </c>
      <c r="K167" s="6" t="str">
        <f>IF(OR(EZ167&gt;0,FD167&gt;0,FF167&gt;0,FG167&gt;0,FI167&gt;0,FE167&gt;0),SM_3.2,"")</f>
        <v/>
      </c>
      <c r="L167" s="38">
        <f>IF(OR(ER167=$ER$1,ER167=$ER$3,ER167=$ER$6,ER167=$ER$7,EV167&gt;0,EW167=$EW$2,EW167=$EW$3,EW167=$EW$4,EY167&gt;0,EU167&gt;0,EZ167&gt;0,FD167&gt;0,FF167&gt;0,FG167&gt;0,FI167&gt;0,FE167&gt;0),SM_3.3,"")</f>
        <v>0.4</v>
      </c>
      <c r="M167" s="6" t="str">
        <f>IF(OR(ES167&gt;0,EU167&gt;1),SM_4.1,"")</f>
        <v/>
      </c>
      <c r="N167" s="6" t="str">
        <f>IF(OR(EZ167&gt;0,FD167=$FD$2,FF167=$FF$2,FF167=$FF$4,FF167=$FF$6,FF167=$FF$8,FG167&gt;0,FI167&gt;0,FE167&gt;0),SM_4.2,"")</f>
        <v/>
      </c>
      <c r="O167" s="6" t="str">
        <f>IF(OR(EZ167&gt;0,FD167=$FD$2,FE167=$FE$2,FE167=$FE$4,FE167=$FE$6,FE167=$FE$8,FF167=$FF$2,FF167=$FF$4,FF167=$FF$6,FF167=$FF$8,FG167=$FG$2,FG167=$FG$4,FG167=$FG$6,FG167=$FG$8,FI167=$FI$2,FI167=$FI$4,FI167=$FI$6,FI167=$FI$8),SM_4.3,"")</f>
        <v/>
      </c>
      <c r="P167" s="6" t="str">
        <f>IF(OR(FD167&gt;0,FI167&gt;0),SM_4.4,"")</f>
        <v/>
      </c>
      <c r="Q167" s="38" t="str">
        <f>IF(OR(FQ167=$FQ$2,FQ167=$FQ$1),SM_4.5,"")</f>
        <v/>
      </c>
      <c r="R167" s="6" t="str">
        <f>IF(OR(ET167&gt;0),SM_5.1,"")</f>
        <v/>
      </c>
      <c r="S167" s="6" t="str">
        <f>IF(OR(FB167&gt;0),SM_5.2,"")</f>
        <v/>
      </c>
      <c r="T167" s="6" t="str">
        <f>IF(OR(FR167=$FR$1,FR167=$FR$2),SM_5.3,"")</f>
        <v/>
      </c>
      <c r="U167" s="38" t="str">
        <f>IF(OR(FY167&gt;0),SM_5.4,"")</f>
        <v/>
      </c>
      <c r="V167" s="94" t="str">
        <f>IF(COUNTIF(F167:U167,"&lt;1")=16,"5",IF(COUNTIF(F167:Q167,"&lt;1")=12,"4",IF(COUNTIF(F167:L167,"&lt;1")=7,"3",IF(COUNTIF(F167:I167,"&lt;1")=4,"2","1"))))</f>
        <v>1</v>
      </c>
      <c r="W167" s="129">
        <f>IF(V167="1",SUM(F167:I167)+1,IF(V167="2",SUM(J167:L167)+2,IF(V167="3",SUM(M167:Q167)+3,IF(V167="4",SUM(R167:U167)+4,5))))</f>
        <v>1.35</v>
      </c>
      <c r="X167" s="5" t="str">
        <f>IF(OR(EO167&gt;0,EP167&gt;0,EQ167&gt;0,ER167=$ER$1,ER167=$ER$2,ER167=$ER$3,ER167=$ER$4,ER167=$ER$6,ER167=$ER$7,ER167=$ER$8,ES167&gt;0,ET167&gt;0,EV167&gt;0,EZ167&gt;0,FD167&gt;0,FF167&gt;0,FG167&gt;0,FI167&gt;0,FE167&gt;0),SS_2.1,"")</f>
        <v/>
      </c>
      <c r="Y167" s="5" t="str">
        <f>IF(OR(EO167=$EO$1,ER167=$ER$1,ER167=$ER$6,ER167=$ER$7,ER167=$ER$8,FJ167&gt;0),SS_2.2,"")</f>
        <v/>
      </c>
      <c r="Z167" s="38" t="str">
        <f>IF(OR(FJ167&gt;0,FO167&gt;0),SS_2.3,"")</f>
        <v/>
      </c>
      <c r="AA167" s="5" t="str">
        <f>IF(OR(FN167&gt;0,FJ167=$FJ$2,FJ167=$FJ$3),SS_3.1,"")</f>
        <v/>
      </c>
      <c r="AB167" s="6" t="str">
        <f>IF(OR(FK167&gt;0),SS_3.2,"")</f>
        <v/>
      </c>
      <c r="AC167" s="38" t="str">
        <f>IF(OR(ES167&gt;0,ER167=$ER$1,ER167=$ER$4,ER167=$ER$8,FL167&gt;0),SS_3.3,"")</f>
        <v/>
      </c>
      <c r="AD167" s="6" t="str">
        <f>IF(AND(FK167&gt;0,FJ167=$FJ$2,FJ167=$FJ$3),SS_4.1,"")</f>
        <v/>
      </c>
      <c r="AE167" s="6" t="str">
        <f>IF(OR(FJ167=$FJ$2,FJ167=$FJ$3,EZ167&gt;0,FN167&gt;0),SS_4.2,"")</f>
        <v/>
      </c>
      <c r="AF167" s="6">
        <f>IF(OR(EU167&gt;0,EW167=$EW$2,EW167=$EW$3,EW167=$EW$4,EY167&gt;0,EZ167&gt;0),SS_4.3,"")</f>
        <v>0.2</v>
      </c>
      <c r="AG167" s="6" t="str">
        <f>IF(OR(FJ167=$FJ$3,FQ167&gt;0,EZ167&gt;0),SS_4.4,"")</f>
        <v/>
      </c>
      <c r="AH167" s="6" t="str">
        <f>IF(OR(FE167&gt;0,FF167&gt;0,FG167&gt;0,FD167&gt;0,EZ167&gt;0,FI167&gt;0),SS_4.5,"")</f>
        <v/>
      </c>
      <c r="AI167" s="38" t="str">
        <f>IF(OR(EV167&gt;0,FZ167&gt;0,FH167&gt;0,FD167&gt;0,FI167&gt;0),SS_4.6,"")</f>
        <v/>
      </c>
      <c r="AJ167" s="5" t="str">
        <f>IF(OR(FK167=$FK$3,FZ167=$FZ$1),SS_5.1,"")</f>
        <v/>
      </c>
      <c r="AK167" s="6" t="str">
        <f>IF(OR(FZ167=$FZ$1,FZ167=$FZ$2,FZ167=$FZ$4,FZ167=$FZ$5,FZ167=$FZ$7),SS_5.2,"")</f>
        <v/>
      </c>
      <c r="AL167" s="6" t="str">
        <f>IF(OR(FZ167=$FZ$4,FY167&gt;0,ER167=$ER$8),SS_5.3,"")</f>
        <v/>
      </c>
      <c r="AM167" s="6" t="str">
        <f>IF(FP167&gt;0,SS_5.4,"")</f>
        <v/>
      </c>
      <c r="AN167" s="94" t="str">
        <f>IF(COUNTIF(X167:AM167,"&lt;1")=16,"5",IF(COUNTIF(X167:AI167,"&lt;1")=12,"4",IF(COUNTIF(X167:AC167,"&lt;1")=6,"3",IF(COUNTIF(X167:Z167,"&lt;1")=3,"2","1"))))</f>
        <v>1</v>
      </c>
      <c r="AO167" s="129">
        <f>IF(AN167="1",SUM(X167:Z167)+1,IF(AN167="2",SUM(AA167:AC167)+2,IF(AN167="3",SUM(AD167:AI167)+3,IF(AN167="4",SUM(AJ167:AM167)+4,5))))</f>
        <v>1</v>
      </c>
      <c r="AP167" s="5" t="str">
        <f>IF(OR(ES167&gt;0,ER167=$ER$1,EO167&gt;0,EP167&gt;0,EQ167&gt;0,EU167&gt;0,EV167&gt;0,FV167&gt;0,FD167&gt;0),CM2.1,"")</f>
        <v/>
      </c>
      <c r="AQ167" s="6" t="str">
        <f>IF(OR(ES167&gt;0,ER167=$ER$1,ER167=$ER$5,ER167=$ER$3,ER167=$ER$8,ER167=$ER$9,FS167=$FS$3,FS167=$FS$4),CM2.2,"")</f>
        <v/>
      </c>
      <c r="AR167" s="6" t="str">
        <f>IF(OR(ES167&gt;0,ER167&gt;0,FV167&gt;0),CM2.3,"")</f>
        <v/>
      </c>
      <c r="AS167" s="38" t="str">
        <f>IF(OR(ES167&gt;0,ER167=$ER$1,ER167=$ER$3,ER167=$ER$8,ER167=$ER$9,FT167&gt;0),CM2.4,"")</f>
        <v/>
      </c>
      <c r="AT167" s="6" t="str">
        <f>IF(OR(FS167&gt;0),CM3.1,"")</f>
        <v/>
      </c>
      <c r="AU167" s="6" t="str">
        <f>IF(ER167=$ER$9,CM3.2,"")</f>
        <v/>
      </c>
      <c r="AV167" s="6" t="str">
        <f>IF(OR(FS167=$FS$3,FS167=$FS$4),CM3.3,"")</f>
        <v/>
      </c>
      <c r="AW167" s="6" t="str">
        <f>IF(OR(FQ167=$FQ$1,FQ167=$FQ$4,FR167=$FR$1,FR167=$FR$4),CM3.4,"")</f>
        <v/>
      </c>
      <c r="AX167" s="38" t="str">
        <f>IF(OR(FZ167=$FZ$1,FZ167=$FZ$2,FT167=$FT$3,FT167=$FT$2),CM3.5,"")</f>
        <v/>
      </c>
      <c r="AY167" s="6" t="str">
        <f>IF(OR(FS167&gt;0),CM4.1,"")</f>
        <v/>
      </c>
      <c r="AZ167" s="6" t="str">
        <f>IF(OR(FV167=$FV$2),CM4.2,"")</f>
        <v/>
      </c>
      <c r="BA167" s="38" t="str">
        <f>IF(OR(FZ167&gt;0,FT167=$FT$3),CM4.3,"")</f>
        <v/>
      </c>
      <c r="BB167" s="6" t="str">
        <f>IF(OR(FT167=$FT$3,FV167=$FV$3),CM5.1,"")</f>
        <v/>
      </c>
      <c r="BC167" s="6" t="str">
        <f>IF(OR(AND(FX167&gt;0,FQ167=$FQ$4), AND(FX167&gt;0,FQ167=$FQ$1)),CM5.2,"")</f>
        <v/>
      </c>
      <c r="BD167" s="6" t="str">
        <f>IF(OR(FZ167&gt;0),CM5.3,"")</f>
        <v/>
      </c>
      <c r="BE167" s="38" t="str">
        <f>IF(FU167=$FU$2,CM5.4,"")</f>
        <v/>
      </c>
      <c r="BF167" s="94" t="str">
        <f>IF(COUNTIF(AP167:BE167,"&lt;1")=16,"5",IF(COUNTIF(AP167:BA167,"&lt;1")=12,"4",IF(COUNTIF(AP167:AX167,"&lt;1")=9,"3",IF(COUNTIF(AP167:AS167,"&lt;1")=4,"2","1"))))</f>
        <v>1</v>
      </c>
      <c r="BG167" s="129">
        <f>IF(BF167="1",SUM(AP167:AS167)+1,IF(BF167="2",SUM(AT167:AX167)+2,IF(BF167="3",SUM(AY167:BA167)+3,IF(BF167="4",SUM(BB167:BE167)+4,5))))</f>
        <v>1</v>
      </c>
      <c r="BH167" s="5">
        <f>IF(OR(ER167=$ER$1,ER167=$ER$6,ER167=$ER$7,ER167=$ER$9,ES167&gt;0,EX167&gt;0,FD167&gt;0,FZ167&gt;0,EW167&gt;0,EY167&gt;0,EZ167&gt;0,EV167&gt;0,EU167&gt;0,FE167&gt;0,FF167&gt;0,FG167&gt;0,FI167&gt;0),SRM2.1,"")</f>
        <v>0.4</v>
      </c>
      <c r="BI167" s="5">
        <f>IF(OR(FD167&gt;0,FZ167&gt;0,ER167=$ER$7,EW167&gt;0,EX167&gt;0,EY167&gt;0,EZ167&gt;0,FE167&gt;0,FF167&gt;0,FG167&gt;0,FI167&gt;0),SRM2.2,"")</f>
        <v>0.4</v>
      </c>
      <c r="BJ167" s="6" t="str">
        <f>IF(OR(FX167&gt;0,FZ167&gt;0),SRM2.3,"")</f>
        <v/>
      </c>
      <c r="BK167" s="6" t="str">
        <f>IF(OR(FF167&gt;0,FD167&gt;0,FE167&gt;0,FZ167&gt;0,FG167&gt;0,FI167&gt;0),SRM2.4,"")</f>
        <v/>
      </c>
      <c r="BL167" s="39" t="str">
        <f>IF(OR(FD167&gt;0,FZ167&gt;0,ER167=$ER$7,FE167&gt;0,FF167&gt;0,FG167&gt;0,FI167&gt;0,FP167&gt;0),SRM3.1,"")</f>
        <v/>
      </c>
      <c r="BM167" s="6">
        <f>IF(OR(FD167&gt;0,FZ167&gt;0,ER167=$ER$7,EW167=$EW$2,EW167=$EW$3,EW167=$EW$4,EX167&gt;0,EY167&gt;0,EZ167&gt;0,FE167&gt;0,FF167&gt;0,FG167&gt;0,FI167&gt;0),SRM3.2,"")</f>
        <v>0.5</v>
      </c>
      <c r="BN167" s="6" t="str">
        <f>IF(OR(FP167&gt;0,FZ167&gt;0),SRM3.3,"")</f>
        <v/>
      </c>
      <c r="BO167" s="40" t="str">
        <f>IF(OR(FZ167&gt;1),SRM4.1,"")</f>
        <v/>
      </c>
      <c r="BP167" s="6" t="str">
        <f>IF(OR(ER167=$ER$8,ER167=$ER$9,EV167&gt;0,FQ167&gt;0,FR167&gt;0),SRM4.2,"")</f>
        <v/>
      </c>
      <c r="BQ167" s="6" t="str">
        <f>IF(OR(FW167&gt;0),SRM4.3,"")</f>
        <v/>
      </c>
      <c r="BR167" s="40" t="str">
        <f>IF(OR(GD167&gt;0,GE167&gt;0),SRM5.1,"")</f>
        <v/>
      </c>
      <c r="BS167" s="6" t="str">
        <f>IF(OR(ER167=$ER$8,ER167=$ER$9,FZ167&gt;0),SRM5.2,"")</f>
        <v/>
      </c>
      <c r="BT167" s="6" t="str">
        <f>IF(OR(ER167=$ER$8,ER167=$ER$9,FY167&gt;0,FZ167&gt;0),SRM5.3,"")</f>
        <v/>
      </c>
      <c r="BU167" s="94" t="str">
        <f>IF(COUNTIF(BH167:BT167,"&lt;1")=13,"5",IF(COUNTIF(BH167:BQ167,"&lt;1")=10,"4",IF(COUNTIF(BH167:BN167,"&lt;1")=7,"3",IF(COUNTIF(BH167:BK167,"&lt;1")=4,"2","1"))))</f>
        <v>1</v>
      </c>
      <c r="BV167" s="129">
        <f>IF(BU167="1",SUM(BH167:BK167)+1,IF(BU167="2",SUM(BL167:BN167)+2,IF(BU167="3",SUM(BO167:BQ167)+3,IF(BU167="4",SUM(BR167:BT167)+4,5))))</f>
        <v>1.8</v>
      </c>
      <c r="BW167" s="41">
        <f>IF(OR(EY167=$EY$1,EY167=$EY$4,EY167=$EY$5,EY167=$EY$6,EY167=$EY$7,EZ167&gt;0,FF167=$FF$1,FF167=$FF$2,FF167=$FF$5,FF167=$FF$6,FG167=$FG$1,FG167=$FG$2,FG167=$FG$5,FG167=$FG$6),LHR2.1,"")</f>
        <v>0.4</v>
      </c>
      <c r="BX167" s="6" t="str">
        <f>IF(OR(FB167=$FB$1,FB167=$FB$2,FB167=$FB$5,FB167=$FB$6,EZ167&gt;0),LHR2.2,"")</f>
        <v/>
      </c>
      <c r="BY167" s="6">
        <f>IF(OR(EY167=$EY$1,EY167=$EY$4,EY167=$EY$5,EY167=$EY$6,EY167=$EY$7,EZ167&gt;0,FF167=$FF$1,FF167=$FF$2,FF167=$FF$5,FF167=$FF$6,FG167=$FG$1,FG167=$FG$2,FG167=$FG$5,FG167=$FG$6),LHR2.3,"")</f>
        <v>0.25</v>
      </c>
      <c r="BZ167" s="6">
        <f>IF(OR(EY167=$EY$1,EY167=$EY$4,EY167=$EY$5,EY167=$EY$6,EY167=$EY$7,EZ167&gt;0,FF167=$FF$1,FF167=$FF$2,FF167=$FF$5,FF167=$FF$6,FG167=$FG$1,FG167=$FG$2,FG167=$FG$5,FG167=$FG$6),LHR2.4,"")</f>
        <v>0.25</v>
      </c>
      <c r="CA167" s="40">
        <f>IF(OR(EY167=$EY$1,EY167=$EY$5,EY167=$EY$6,EY167=$EY$7,EZ167&gt;0,FF167=$FF$1,FF167=$FF$2,FF167=$FF$5,FF167=$FF$6,FG167=$FG$1,FG167=$FG$2,FG167=$FG$5,FG167=$FG$6),LHR3.1,"")</f>
        <v>0.25</v>
      </c>
      <c r="CB167" s="6" t="str">
        <f>IF(OR(FB167=$FB$1,FB167=$FB$5,EZ167&gt;0),LHR3.2,"")</f>
        <v/>
      </c>
      <c r="CC167" s="6" t="str">
        <f>IF(OR(FB167=$FB$1,FB167=$FB$2,FB167=$FB$5,FB167=$FB$6,EZ167&gt;0),LHR3.3,"")</f>
        <v/>
      </c>
      <c r="CD167" s="6" t="str">
        <f>IF(OR(EZ167&gt;0,GA167=$GA$1,FF167=$FF$5,FF167=$FF$6,FF167=$FF$1,FF167=$FF$2,GA167=$GA$2,GA167=$GA$3,GA167=$GA$4),LHR3.4,"")</f>
        <v/>
      </c>
      <c r="CE167" s="6" t="str">
        <f>IF(OR(EZ167&gt;0,GB167=$GB$1,FG167=$FG$5,FG167=$FG$6,FG167=$FG$1,FG167=$FG$2,GB167=$GB$2,GB167=$GB$3,GB167=$GB$4),LHR3.5,"")</f>
        <v/>
      </c>
      <c r="CF167" s="6">
        <f>IF(OR(EY167=$EY$1,EY167=$EY$4,EY167=$EY$5,EY167=$EY$6,EY167=$EY$7,EZ167&gt;0),LHR3.6,"")</f>
        <v>0.05</v>
      </c>
      <c r="CG167" s="6" t="str">
        <f>IF(OR(EZ167&gt;0,FC167=$FC$1,FC167=$FC$2,FC167=$FC$3,FC167=$FC$4),LHR3.7,"")</f>
        <v/>
      </c>
      <c r="CH167" s="6" t="str">
        <f>IF(OR(GD167=$GD$1,GD167=$GD$3,EZ167&gt;0),LHR3.8,"")</f>
        <v/>
      </c>
      <c r="CI167" s="6" t="str">
        <f>IF(OR(EZ167&gt;0,FF167=$FF$2,FF167=$FF$6,FE167=$FE$2,FE167=$FE$6,FI167=$FI$2,FI167=$FI$6,FG167=$FG$2,FG167=$FG$6),LHR3.9,"")</f>
        <v/>
      </c>
      <c r="CJ167" s="6" t="str">
        <f>IF(OR(EZ167&gt;0,FA167&gt;0),LHR3.10,"")</f>
        <v/>
      </c>
      <c r="CK167" s="40" t="str">
        <f>IF(OR(EY167=$EY$1,EY167=$EY$6,EY167=$EY$7,EZ167&gt;0,FF167=$FF$1,FF167=$FF$2,FF167=$FF$5,FF167=$FF$6,FG167=$FG$1,FG167=$FG$2,FG167=$FG$5,FG167=$FG$6),LHR4.1,"")</f>
        <v/>
      </c>
      <c r="CL167" s="6" t="str">
        <f>IF(OR(FB167=$FB$1,FB167=$FB$5,EZ167&gt;0),LHR4.2,"")</f>
        <v/>
      </c>
      <c r="CM167" s="6" t="str">
        <f>IF(OR(EZ167&gt;0,GA167=$GA$2,GA167=$GA$4),LHR4.3,"")</f>
        <v/>
      </c>
      <c r="CN167" s="6" t="str">
        <f>IF(OR(EZ167&gt;0,GB167=$GB$2,GB167=$GB$4),LHR4.4,"")</f>
        <v/>
      </c>
      <c r="CO167" s="6" t="str">
        <f>IF(OR(EZ167&gt;0,FC167=$FC$1,FC167=$FC$3,FC167=$FC$4),LHR4.5,"")</f>
        <v/>
      </c>
      <c r="CP167" s="6" t="str">
        <f>IF(OR(GE167=$GE$1,GE167=$GE$2,GE167=$GE$4,GE167=$GE$5),LHR4.6,"")</f>
        <v/>
      </c>
      <c r="CQ167" s="6" t="str">
        <f>IF(OR(EZ167&gt;0,FF167=$FF$2,FF167=$FF$6,FE167=$FE$2,FE167=$FE$6,FI167=$FI$2,FI167=$FI$6,FG167=$FG$2,FG167=$FG$6),LHR4.7,"")</f>
        <v/>
      </c>
      <c r="CR167" s="6" t="str">
        <f>IF(OR(EZ167&gt;0,FG167=$FG$1,FG167=$FG$2,FG167=$FG$5,FG167=$FG$6),LHR4.8,"")</f>
        <v/>
      </c>
      <c r="CS167" s="6" t="str">
        <f>IF(OR(FE167=$FE$1,FE167=$FE$2,FE167=$FE$5,FE167=$FE$6),LHR4.9,"")</f>
        <v/>
      </c>
      <c r="CT167" s="6" t="str">
        <f>IF(OR(FM167=$FM$1,FM167=$FM$3,EZ167&gt;0),LHR4.10,"")</f>
        <v/>
      </c>
      <c r="CU167" s="6" t="str">
        <f>IF(OR(GF167=$GF$2,GF167=$GF$6),LHR4.11,"")</f>
        <v/>
      </c>
      <c r="CV167" s="6" t="str">
        <f>IF(OR(EO167=$EO$1,EO167=$EO$3),LHR4.12,"")</f>
        <v/>
      </c>
      <c r="CW167" s="40" t="str">
        <f>IF(OR(EY167=$EY$1,EY167=$EY$7,EZ167&gt;0,FF167=$FF$1,FF167=$FF$2,FF167=$FF$5,FF167=$FF$6,FG167=$FG$1,FG167=$FG$2,FG167=$FG$5,FG167=$FG$6),LHR5.1,"")</f>
        <v/>
      </c>
      <c r="CX167" s="6" t="str">
        <f>IF(AND(FZ167&gt;0,OR(EY167=$EY$1,EY167=$EY$4,EY167=$EY$5,EY167=$EY$6,EY167=$EY$7)),LHR5.2,"")</f>
        <v/>
      </c>
      <c r="CY167" s="6" t="str">
        <f>IF(OR(EZ167&gt;0,FC167=$FC$1,FC167=$FC$4),LHR5.3,"")</f>
        <v/>
      </c>
      <c r="CZ167" s="6" t="str">
        <f>IF(OR(GE167=$GE$1,GE167=$GE$3,GE167=$GE$4,GE167=$GE$6),LHR5.4,"")</f>
        <v/>
      </c>
      <c r="DA167" s="6" t="str">
        <f>IF(OR(EZ167&gt;0,FF167=$FF$2,FF167=$FF$6,FE167=$FE$2,FE167=$FE$6,FI167=$FI$2,FI167=$FI$6,FG167=$FG$2,FG167=$FG$6),LHR5.5,"")</f>
        <v/>
      </c>
      <c r="DB167" s="6" t="str">
        <f>IF(OR(FG167=$FG$2,FG167=$FG$6),LHR5.6,"")</f>
        <v/>
      </c>
      <c r="DC167" s="6" t="str">
        <f>IF(OR(FI167=$FI$1,FI167=$FI$2,FI167=$FI$5,FI167=$FI$6,FY167&gt;0),LHR5.7,"")</f>
        <v/>
      </c>
      <c r="DD167" s="6" t="str">
        <f>IF(OR(GC167=$GC$1,GC167=$GC$2),LHR5.8,"")</f>
        <v/>
      </c>
      <c r="DE167" s="38">
        <f>IF(OR(GF167="",GF167=$GF$3,GF167=$GF$4,GF167=$GF$7,GF167=$GF$8),LHR5.9,"")</f>
        <v>0.05</v>
      </c>
      <c r="DF167" s="7" t="str">
        <f>IF(E167&lt;2009,"N/A",IF(COUNTIF(BW167:DE167,"&lt;1")=35,"5",IF(COUNTIF(BW167:CV167,"&lt;1")=26,"4",IF(COUNTIF(BW167:CJ167,"&lt;1")=14,"3",IF(COUNTIF(BW167:BZ167,"&lt;1")=4,"2","1")))))</f>
        <v>1</v>
      </c>
      <c r="DG167" s="129">
        <f>IF(DF167="N/A","N/A",IF(DF167="1",SUM(BW167:BZ167)+1,IF(DF167="2",SUM(CA167:CJ167)+2,IF(DF167="3",SUM(CK167:CV167)+3,IF(DF167="4",SUM(CW167:DE167)+4,5)))))</f>
        <v>1.9</v>
      </c>
      <c r="DH167" s="41" t="str">
        <f>IF(OR(EY167=$EY$1,EY167=$EY$8,EZ167&gt;0,FF167=$FF$1,FF167=$FF$2,FF167=$FF$7,FF167=$FF$8,FG167=$FG$1,FG167=$FG$2,FG167=$FG$7,FG167=$FG$8),ES2.1,"")</f>
        <v/>
      </c>
      <c r="DI167" s="6" t="str">
        <f>IF(OR(FB167=$FB$1,FB167=$FB$2,FB167=$FB$7,FB167=$FB$8,EZ167&gt;0),ES2.2,"")</f>
        <v/>
      </c>
      <c r="DJ167" s="6" t="str">
        <f>IF(OR(EY167=$EY$1,EY167=$EY$8,EZ167&gt;0,FF167=$FF$1,FF167=$FF$2,FF167=$FF$7,FF167=$FF$8,FG167=$FG$1,FG167=$FG$2,FG167=$FG$7,FG167=$FG$8),ES2.3,"")</f>
        <v/>
      </c>
      <c r="DK167" s="6" t="str">
        <f>IF(OR(EY167=$EY$1,EY167=$EY$8,EZ167&gt;0,FF167=$FF$1,FF167=$FF$2,FF167=$FF$7,FF167=$FF$8,FG167=$FG$1,FG167=$FG$2,FG167=$FG$7,FG167=$FG$8),ES2.4,"")</f>
        <v/>
      </c>
      <c r="DL167" s="40" t="str">
        <f>IF(OR(FB167=$FB$1,FB167=$FB$7,EZ167&gt;0),ES3.1,"")</f>
        <v/>
      </c>
      <c r="DM167" s="6" t="str">
        <f>IF(OR(FB167=$FB$1,FB167=$FB$2,FB167=$FB$7,FB167=$FB$8,EZ167&gt;0),ES3.2,"")</f>
        <v/>
      </c>
      <c r="DN167" s="6" t="str">
        <f>IF(OR(EZ167&gt;0,FF167=$FF$1,FF167=$FF$2,FF167=$FF$7,FF167=$FF$8,GA167=$GA$1,GA167=$GA$2,GA167=$GA$5,GA167=$GA$6),ES3.3,"")</f>
        <v/>
      </c>
      <c r="DO167" s="6" t="str">
        <f>IF(OR(EZ167&gt;0,FG167=$FG$1,FG167=$FG$2,FG167=$FG$7,FG167=$FG$8,GB167=$GB$1,GB167=$GB$2,GB167=$GB$5,GB167=$GB$6),ES3.4,"")</f>
        <v/>
      </c>
      <c r="DP167" s="6" t="str">
        <f>IF(OR(EY167=$EY$1,EY167=$EY$8,EZ167&gt;0),ES3.5,"")</f>
        <v/>
      </c>
      <c r="DQ167" s="6" t="str">
        <f>IF(OR(EZ167&gt;0,FC167=$FC$1,FC167=$FC$5),ES3.6,"")</f>
        <v/>
      </c>
      <c r="DR167" s="6" t="str">
        <f>IF(OR(GD167=$GD$1,GD167=$GD$4,EZ167&gt;0),ES3.7,"")</f>
        <v/>
      </c>
      <c r="DS167" s="6" t="str">
        <f>IF(OR(EZ167&gt;0,FF167=$FF$2,FF167=$FF$8,FE167=$FE$2,FE167=$FE$8,FI167=$FI$2,FI167=$FI$8,FG167=$FG$2,FG167=$FG$8),ES3.8,"")</f>
        <v/>
      </c>
      <c r="DT167" s="6" t="str">
        <f>IF(OR(EZ167&gt;0),ES3.9,"")</f>
        <v/>
      </c>
      <c r="DU167" s="40" t="str">
        <f>IF(OR(FB167=$FB$1,FB167=$FB$7,EZ167&gt;0),ES4.1,"")</f>
        <v/>
      </c>
      <c r="DV167" s="6" t="str">
        <f>IF(OR(EZ167&gt;0,GA167=$GA$2,GA167=$GA$6),ES4.2,"")</f>
        <v/>
      </c>
      <c r="DW167" s="6" t="str">
        <f>IF(OR(EZ167&gt;0,GB167=$GB$2,GB167=$GB$6),ES4.3,"")</f>
        <v/>
      </c>
      <c r="DX167" s="6" t="str">
        <f>IF(OR(GE167=$GE$1,GE167=$GE$2,GE167=$GE$7,GE167=$GE$8),ES4.4,"")</f>
        <v/>
      </c>
      <c r="DY167" s="6" t="str">
        <f>IF(OR(EZ167&gt;0,FF167=$FF$2,FF167=$FF$8,FE167=$FE$2,FE167=$FE$8,FI167=$FI$2,FI167=$FI$8,FG167=$FG$2,FG167=$FG$8),ES4.5,"")</f>
        <v/>
      </c>
      <c r="DZ167" s="6" t="str">
        <f>IF(OR(EZ167&gt;0,FG167=$FG$1,FG167=$FG$2,FG167=$FG$7,FG167=$FG$8),ES4.6,"")</f>
        <v/>
      </c>
      <c r="EA167" s="6" t="str">
        <f>IF(OR(FE167=$FE$1,FE167=$FE$2,FE167=$FE$7,FE167=$FE$8),ES4.7,"")</f>
        <v/>
      </c>
      <c r="EB167" s="6" t="str">
        <f>IF(OR(FM167=$FM$1,FM167=$FM$4,EZ167&gt;0),ES4.8,"")</f>
        <v/>
      </c>
      <c r="EC167" s="6" t="str">
        <f>IF(OR(GF167=$GF$2,GF167=$GF$8),ES4.9,"")</f>
        <v/>
      </c>
      <c r="ED167" s="6" t="str">
        <f>IF(OR(EO167=$EO$1,EO167=$EO$3),ES4.10,"")</f>
        <v/>
      </c>
      <c r="EE167" s="40" t="str">
        <f>IF(OR(AND(FZ167&gt;0,EY167=$EY$1), AND(FZ167&gt;0,EY167=$EY$8)),ES5.1,"")</f>
        <v/>
      </c>
      <c r="EF167" s="6" t="str">
        <f>IF(OR(GE167=$GE$1,GE167=$GE$3,GE167=$GE$7,GE167=$GE$9),ES5.2,"")</f>
        <v/>
      </c>
      <c r="EG167" s="6" t="str">
        <f>IF(OR(EZ167&gt;0,FF167=$FF$2,FF167=$FF$8,FE167=$FE$2,FE167=$FE$8,FI167=$FI$2,FI167=$FI$8,FG167=$FG$2,FG167=$FG$8),ES5.3,"")</f>
        <v/>
      </c>
      <c r="EH167" s="6" t="str">
        <f>IF(OR(FG167=$FG$2,FG167=$FG$8),ES5.4,"")</f>
        <v/>
      </c>
      <c r="EI167" s="6" t="str">
        <f>IF(OR(FI167=$FI$1,FI167=$FI$2,FI167=$FI$7,FI167=$FI$8,FY167&gt;0),ES5.5,"")</f>
        <v/>
      </c>
      <c r="EJ167" s="6" t="str">
        <f>IF(OR(GC167=$GC$1,GC167=$GC$3),ES5.6,"")</f>
        <v/>
      </c>
      <c r="EK167" s="38">
        <f>IF(OR(GF167="",GF167=$GF$3,GF167=$GF$4,GF167=$GF$5,GF167=$GF$6),ES5.7,"")</f>
        <v>0.1</v>
      </c>
      <c r="EL167" s="104" t="str">
        <f>IF(E167&lt;2010,"N/A",IF(COUNTIF(DH167:EK167,"&lt;1")=30,"5",IF(COUNTIF(DH167:ED167,"&lt;1")=23,"4",IF(COUNTIF(DH167:DT167,"&lt;1")=13,"3",IF(COUNTIF(DH167:DK167,"&lt;1")=4,"2","1")))))</f>
        <v>1</v>
      </c>
      <c r="EM167" s="129">
        <f>IF(EL167="N/A","N/A",IF(EL167="1",SUM(DH167:DK167)+1,IF(EL167="2",SUM(DL167:DT167)+2,IF(EL167="3",SUM(DU167:ED167)+3,IF(EL167="4",SUM(EE167:EK167)+4,5)))))</f>
        <v>1</v>
      </c>
      <c r="EN167" s="1"/>
      <c r="EO167" s="43"/>
      <c r="EP167" s="1"/>
      <c r="EQ167" s="1"/>
      <c r="ER167" s="43"/>
      <c r="ES167" s="1"/>
      <c r="ET167" s="1"/>
      <c r="EV167" s="44"/>
      <c r="EY167" s="42" t="s">
        <v>39</v>
      </c>
      <c r="FC167" s="44"/>
      <c r="FE167" s="1"/>
      <c r="FI167" s="44"/>
      <c r="FK167" s="1"/>
      <c r="FL167" s="1"/>
      <c r="FM167" s="1"/>
      <c r="FN167" s="1"/>
      <c r="FO167" s="1"/>
      <c r="FT167" s="1"/>
      <c r="FU167" s="1"/>
      <c r="FX167" s="44"/>
      <c r="FY167" s="1"/>
      <c r="FZ167" s="44"/>
      <c r="GA167" s="43"/>
      <c r="GB167" s="1"/>
      <c r="GC167" s="44"/>
      <c r="GF167" s="45"/>
      <c r="GG167" s="74"/>
      <c r="GH167" s="42">
        <f>COUNTIF(EO167:GF167,"*")</f>
        <v>1</v>
      </c>
    </row>
    <row r="168" spans="1:190" s="42" customFormat="1" x14ac:dyDescent="0.25">
      <c r="A168" s="42" t="str">
        <f>VLOOKUP(C168,Sheet1!$A$1:$B$65,2,)</f>
        <v>HS</v>
      </c>
      <c r="B168" s="46" t="s">
        <v>466</v>
      </c>
      <c r="C168" s="47" t="s">
        <v>467</v>
      </c>
      <c r="D168" s="47"/>
      <c r="E168" s="60">
        <v>2013</v>
      </c>
      <c r="F168" s="5" t="str">
        <f>IF(OR(ER168=$ER$1,ER168=$ER$2,ER168=$ER$3,ER168=$ER$6,ER168=$ER$7,ES168&gt;0,EW168&gt;0,EY168&gt;0,EU168&gt;0,EZ168&gt;0,FD168&gt;0,FF168&gt;0,FG168&gt;0,FI168&gt;0,FE168&gt;0),SM_2.1,"")</f>
        <v/>
      </c>
      <c r="G168" s="5">
        <f>IF(OR(EO168=$EO$4,EQ168&gt;0,ER168=$ER$1, ER168=$ER$2,ER168=$ER$3,ER168=$ER$4,ES168&gt;0,EV168&gt;0,EZ168&gt;0,FD168&gt;0,FF168&gt;0,FG168&gt;0,FI168&gt;0,FE168&gt;0),SM_2.2,"")</f>
        <v>0.35</v>
      </c>
      <c r="H168" s="6">
        <f>IF(OR(EO168&gt;0,EP168&gt;0,EQ168&gt;0,ER168=$ER$1,ER168=$ER$2,ER168=$ER$3,ER168=$ER$4,ER168=$ER$6,ER168=$ER$7,ES168&gt;0,ET168&gt;0,EV168&gt;0,EZ168&gt;0,FD168&gt;0,FF168&gt;0,FG168&gt;0,FI168&gt;0,FE168&gt;0),SM_2.3,"")</f>
        <v>0.3</v>
      </c>
      <c r="I168" s="38" t="str">
        <f>IF(OR(ER168=$ER$1,ER168=$ER$2,ER168=$ER$3,ER168=$ER$6,ER168=$ER$7,ES168&gt;0,EW168=$EW$2,EW168=$EW$3,EW168=$EW$4,EY168&gt;0,EU168&gt;0,EZ168&gt;0,FD168&gt;0,FF168&gt;0,FG168&gt;0,FI168&gt;0,FE168&gt;0),SM_2.4,"")</f>
        <v/>
      </c>
      <c r="J168" s="6" t="str">
        <f>IF(OR(ER168=$ER$3,EW168=$EW$2,EW168=$EW$3,EW168=$EW$4,EY168&gt;0,EU168&gt;0,EZ168&gt;0,FD168&gt;0,FF168&gt;0,FG168&gt;0,FI168&gt;0,FE168&gt;0),SM_3.1,"")</f>
        <v/>
      </c>
      <c r="K168" s="6" t="str">
        <f>IF(OR(EZ168&gt;0,FD168&gt;0,FF168&gt;0,FG168&gt;0,FI168&gt;0,FE168&gt;0),SM_3.2,"")</f>
        <v/>
      </c>
      <c r="L168" s="38" t="str">
        <f>IF(OR(ER168=$ER$1,ER168=$ER$3,ER168=$ER$6,ER168=$ER$7,EV168&gt;0,EW168=$EW$2,EW168=$EW$3,EW168=$EW$4,EY168&gt;0,EU168&gt;0,EZ168&gt;0,FD168&gt;0,FF168&gt;0,FG168&gt;0,FI168&gt;0,FE168&gt;0),SM_3.3,"")</f>
        <v/>
      </c>
      <c r="M168" s="6" t="str">
        <f>IF(OR(ES168&gt;0,EU168&gt;1),SM_4.1,"")</f>
        <v/>
      </c>
      <c r="N168" s="6" t="str">
        <f>IF(OR(EZ168&gt;0,FD168=$FD$2,FF168=$FF$2,FF168=$FF$4,FF168=$FF$6,FF168=$FF$8,FG168&gt;0,FI168&gt;0,FE168&gt;0),SM_4.2,"")</f>
        <v/>
      </c>
      <c r="O168" s="6" t="str">
        <f>IF(OR(EZ168&gt;0,FD168=$FD$2,FE168=$FE$2,FE168=$FE$4,FE168=$FE$6,FE168=$FE$8,FF168=$FF$2,FF168=$FF$4,FF168=$FF$6,FF168=$FF$8,FG168=$FG$2,FG168=$FG$4,FG168=$FG$6,FG168=$FG$8,FI168=$FI$2,FI168=$FI$4,FI168=$FI$6,FI168=$FI$8),SM_4.3,"")</f>
        <v/>
      </c>
      <c r="P168" s="6" t="str">
        <f>IF(OR(FD168&gt;0,FI168&gt;0),SM_4.4,"")</f>
        <v/>
      </c>
      <c r="Q168" s="38" t="str">
        <f>IF(OR(FQ168=$FQ$2,FQ168=$FQ$1),SM_4.5,"")</f>
        <v/>
      </c>
      <c r="R168" s="6" t="str">
        <f>IF(OR(ET168&gt;0),SM_5.1,"")</f>
        <v/>
      </c>
      <c r="S168" s="6" t="str">
        <f>IF(OR(FB168&gt;0),SM_5.2,"")</f>
        <v/>
      </c>
      <c r="T168" s="6" t="str">
        <f>IF(OR(FR168=$FR$1,FR168=$FR$2),SM_5.3,"")</f>
        <v/>
      </c>
      <c r="U168" s="38" t="str">
        <f>IF(OR(FY168&gt;0),SM_5.4,"")</f>
        <v/>
      </c>
      <c r="V168" s="94" t="str">
        <f>IF(COUNTIF(F168:U168,"&lt;1")=16,"5",IF(COUNTIF(F168:Q168,"&lt;1")=12,"4",IF(COUNTIF(F168:L168,"&lt;1")=7,"3",IF(COUNTIF(F168:I168,"&lt;1")=4,"2","1"))))</f>
        <v>1</v>
      </c>
      <c r="W168" s="129">
        <f>IF(V168="1",SUM(F168:I168)+1,IF(V168="2",SUM(J168:L168)+2,IF(V168="3",SUM(M168:Q168)+3,IF(V168="4",SUM(R168:U168)+4,5))))</f>
        <v>1.65</v>
      </c>
      <c r="X168" s="5">
        <f>IF(OR(EO168&gt;0,EP168&gt;0,EQ168&gt;0,ER168=$ER$1,ER168=$ER$2,ER168=$ER$3,ER168=$ER$4,ER168=$ER$6,ER168=$ER$7,ER168=$ER$8,ES168&gt;0,ET168&gt;0,EV168&gt;0,EZ168&gt;0,FD168&gt;0,FF168&gt;0,FG168&gt;0,FI168&gt;0,FE168&gt;0),SS_2.1,"")</f>
        <v>0.2</v>
      </c>
      <c r="Y168" s="5" t="str">
        <f>IF(OR(EO168=$EO$1,ER168=$ER$1,ER168=$ER$6,ER168=$ER$7,ER168=$ER$8,FJ168&gt;0),SS_2.2,"")</f>
        <v/>
      </c>
      <c r="Z168" s="38" t="str">
        <f>IF(OR(FJ168&gt;0,FO168&gt;0),SS_2.3,"")</f>
        <v/>
      </c>
      <c r="AA168" s="5" t="str">
        <f>IF(OR(FN168&gt;0,FJ168=$FJ$2,FJ168=$FJ$3),SS_3.1,"")</f>
        <v/>
      </c>
      <c r="AB168" s="6" t="str">
        <f>IF(OR(FK168&gt;0),SS_3.2,"")</f>
        <v/>
      </c>
      <c r="AC168" s="38">
        <f>IF(OR(ES168&gt;0,ER168=$ER$1,ER168=$ER$4,ER168=$ER$8,FL168&gt;0),SS_3.3,"")</f>
        <v>0.4</v>
      </c>
      <c r="AD168" s="6" t="str">
        <f>IF(AND(FK168&gt;0,FJ168=$FJ$2,FJ168=$FJ$3),SS_4.1,"")</f>
        <v/>
      </c>
      <c r="AE168" s="6" t="str">
        <f>IF(OR(FJ168=$FJ$2,FJ168=$FJ$3,EZ168&gt;0,FN168&gt;0),SS_4.2,"")</f>
        <v/>
      </c>
      <c r="AF168" s="6" t="str">
        <f>IF(OR(EU168&gt;0,EW168=$EW$2,EW168=$EW$3,EW168=$EW$4,EY168&gt;0,EZ168&gt;0),SS_4.3,"")</f>
        <v/>
      </c>
      <c r="AG168" s="6" t="str">
        <f>IF(OR(FJ168=$FJ$3,FQ168&gt;0,EZ168&gt;0),SS_4.4,"")</f>
        <v/>
      </c>
      <c r="AH168" s="6" t="str">
        <f>IF(OR(FE168&gt;0,FF168&gt;0,FG168&gt;0,FD168&gt;0,EZ168&gt;0,FI168&gt;0),SS_4.5,"")</f>
        <v/>
      </c>
      <c r="AI168" s="38" t="str">
        <f>IF(OR(EV168&gt;0,FZ168&gt;0,FH168&gt;0,FD168&gt;0,FI168&gt;0),SS_4.6,"")</f>
        <v/>
      </c>
      <c r="AJ168" s="5" t="str">
        <f>IF(OR(FK168=$FK$3,FZ168=$FZ$1),SS_5.1,"")</f>
        <v/>
      </c>
      <c r="AK168" s="6" t="str">
        <f>IF(OR(FZ168=$FZ$1,FZ168=$FZ$2,FZ168=$FZ$4,FZ168=$FZ$5,FZ168=$FZ$7),SS_5.2,"")</f>
        <v/>
      </c>
      <c r="AL168" s="6" t="str">
        <f>IF(OR(FZ168=$FZ$4,FY168&gt;0,ER168=$ER$8),SS_5.3,"")</f>
        <v/>
      </c>
      <c r="AM168" s="6" t="str">
        <f>IF(FP168&gt;0,SS_5.4,"")</f>
        <v/>
      </c>
      <c r="AN168" s="94" t="str">
        <f>IF(COUNTIF(X168:AM168,"&lt;1")=16,"5",IF(COUNTIF(X168:AI168,"&lt;1")=12,"4",IF(COUNTIF(X168:AC168,"&lt;1")=6,"3",IF(COUNTIF(X168:Z168,"&lt;1")=3,"2","1"))))</f>
        <v>1</v>
      </c>
      <c r="AO168" s="129">
        <f>IF(AN168="1",SUM(X168:Z168)+1,IF(AN168="2",SUM(AA168:AC168)+2,IF(AN168="3",SUM(AD168:AI168)+3,IF(AN168="4",SUM(AJ168:AM168)+4,5))))</f>
        <v>1.2</v>
      </c>
      <c r="AP168" s="5" t="str">
        <f>IF(OR(ES168&gt;0,ER168=$ER$1,EO168&gt;0,EP168&gt;0,EQ168&gt;0,EU168&gt;0,EV168&gt;0,FV168&gt;0,FD168&gt;0),CM2.1,"")</f>
        <v/>
      </c>
      <c r="AQ168" s="6" t="str">
        <f>IF(OR(ES168&gt;0,ER168=$ER$1,ER168=$ER$5,ER168=$ER$3,ER168=$ER$8,ER168=$ER$9,FS168=$FS$3,FS168=$FS$4),CM2.2,"")</f>
        <v/>
      </c>
      <c r="AR168" s="6">
        <f>IF(OR(ES168&gt;0,ER168&gt;0,FV168&gt;0),CM2.3,"")</f>
        <v>0.25</v>
      </c>
      <c r="AS168" s="38" t="str">
        <f>IF(OR(ES168&gt;0,ER168=$ER$1,ER168=$ER$3,ER168=$ER$8,ER168=$ER$9,FT168&gt;0),CM2.4,"")</f>
        <v/>
      </c>
      <c r="AT168" s="6" t="str">
        <f>IF(OR(FS168&gt;0),CM3.1,"")</f>
        <v/>
      </c>
      <c r="AU168" s="6" t="str">
        <f>IF(ER168=$ER$9,CM3.2,"")</f>
        <v/>
      </c>
      <c r="AV168" s="6" t="str">
        <f>IF(OR(FS168=$FS$3,FS168=$FS$4),CM3.3,"")</f>
        <v/>
      </c>
      <c r="AW168" s="6" t="str">
        <f>IF(OR(FQ168=$FQ$1,FQ168=$FQ$4,FR168=$FR$1,FR168=$FR$4),CM3.4,"")</f>
        <v/>
      </c>
      <c r="AX168" s="38" t="str">
        <f>IF(OR(FZ168=$FZ$1,FZ168=$FZ$2,FT168=$FT$3,FT168=$FT$2),CM3.5,"")</f>
        <v/>
      </c>
      <c r="AY168" s="6" t="str">
        <f>IF(OR(FS168&gt;0),CM4.1,"")</f>
        <v/>
      </c>
      <c r="AZ168" s="6" t="str">
        <f>IF(OR(FV168=$FV$2),CM4.2,"")</f>
        <v/>
      </c>
      <c r="BA168" s="38" t="str">
        <f>IF(OR(FZ168&gt;0,FT168=$FT$3),CM4.3,"")</f>
        <v/>
      </c>
      <c r="BB168" s="6" t="str">
        <f>IF(OR(FT168=$FT$3,FV168=$FV$3),CM5.1,"")</f>
        <v/>
      </c>
      <c r="BC168" s="6" t="str">
        <f>IF(OR(AND(FX168&gt;0,FQ168=$FQ$4), AND(FX168&gt;0,FQ168=$FQ$1)),CM5.2,"")</f>
        <v/>
      </c>
      <c r="BD168" s="6" t="str">
        <f>IF(OR(FZ168&gt;0),CM5.3,"")</f>
        <v/>
      </c>
      <c r="BE168" s="38" t="str">
        <f>IF(FU168=$FU$2,CM5.4,"")</f>
        <v/>
      </c>
      <c r="BF168" s="94" t="str">
        <f>IF(COUNTIF(AP168:BE168,"&lt;1")=16,"5",IF(COUNTIF(AP168:BA168,"&lt;1")=12,"4",IF(COUNTIF(AP168:AX168,"&lt;1")=9,"3",IF(COUNTIF(AP168:AS168,"&lt;1")=4,"2","1"))))</f>
        <v>1</v>
      </c>
      <c r="BG168" s="129">
        <f>IF(BF168="1",SUM(AP168:AS168)+1,IF(BF168="2",SUM(AT168:AX168)+2,IF(BF168="3",SUM(AY168:BA168)+3,IF(BF168="4",SUM(BB168:BE168)+4,5))))</f>
        <v>1.25</v>
      </c>
      <c r="BH168" s="5">
        <f>IF(OR(ER168=$ER$1,ER168=$ER$6,ER168=$ER$7,ER168=$ER$9,ES168&gt;0,EX168&gt;0,FD168&gt;0,FZ168&gt;0,EW168&gt;0,EY168&gt;0,EZ168&gt;0,EV168&gt;0,EU168&gt;0,FE168&gt;0,FF168&gt;0,FG168&gt;0,FI168&gt;0),SRM2.1,"")</f>
        <v>0.4</v>
      </c>
      <c r="BI168" s="5">
        <f>IF(OR(FD168&gt;0,FZ168&gt;0,ER168=$ER$7,EW168&gt;0,EX168&gt;0,EY168&gt;0,EZ168&gt;0,FE168&gt;0,FF168&gt;0,FG168&gt;0,FI168&gt;0),SRM2.2,"")</f>
        <v>0.4</v>
      </c>
      <c r="BJ168" s="6" t="str">
        <f>IF(OR(FX168&gt;0,FZ168&gt;0),SRM2.3,"")</f>
        <v/>
      </c>
      <c r="BK168" s="6" t="str">
        <f>IF(OR(FF168&gt;0,FD168&gt;0,FE168&gt;0,FZ168&gt;0,FG168&gt;0,FI168&gt;0),SRM2.4,"")</f>
        <v/>
      </c>
      <c r="BL168" s="39" t="str">
        <f>IF(OR(FD168&gt;0,FZ168&gt;0,ER168=$ER$7,FE168&gt;0,FF168&gt;0,FG168&gt;0,FI168&gt;0,FP168&gt;0),SRM3.1,"")</f>
        <v/>
      </c>
      <c r="BM168" s="6">
        <f>IF(OR(FD168&gt;0,FZ168&gt;0,ER168=$ER$7,EW168=$EW$2,EW168=$EW$3,EW168=$EW$4,EX168&gt;0,EY168&gt;0,EZ168&gt;0,FE168&gt;0,FF168&gt;0,FG168&gt;0,FI168&gt;0),SRM3.2,"")</f>
        <v>0.5</v>
      </c>
      <c r="BN168" s="6" t="str">
        <f>IF(OR(FP168&gt;0,FZ168&gt;0),SRM3.3,"")</f>
        <v/>
      </c>
      <c r="BO168" s="40" t="str">
        <f>IF(OR(FZ168&gt;1),SRM4.1,"")</f>
        <v/>
      </c>
      <c r="BP168" s="6" t="str">
        <f>IF(OR(ER168=$ER$8,ER168=$ER$9,EV168&gt;0,FQ168&gt;0,FR168&gt;0),SRM4.2,"")</f>
        <v/>
      </c>
      <c r="BQ168" s="6" t="str">
        <f>IF(OR(FW168&gt;0),SRM4.3,"")</f>
        <v/>
      </c>
      <c r="BR168" s="40" t="str">
        <f>IF(OR(GD168&gt;0,GE168&gt;0),SRM5.1,"")</f>
        <v/>
      </c>
      <c r="BS168" s="6" t="str">
        <f>IF(OR(ER168=$ER$8,ER168=$ER$9,FZ168&gt;0),SRM5.2,"")</f>
        <v/>
      </c>
      <c r="BT168" s="6" t="str">
        <f>IF(OR(ER168=$ER$8,ER168=$ER$9,FY168&gt;0,FZ168&gt;0),SRM5.3,"")</f>
        <v/>
      </c>
      <c r="BU168" s="94" t="str">
        <f>IF(COUNTIF(BH168:BT168,"&lt;1")=13,"5",IF(COUNTIF(BH168:BQ168,"&lt;1")=10,"4",IF(COUNTIF(BH168:BN168,"&lt;1")=7,"3",IF(COUNTIF(BH168:BK168,"&lt;1")=4,"2","1"))))</f>
        <v>1</v>
      </c>
      <c r="BV168" s="129">
        <f>IF(BU168="1",SUM(BH168:BK168)+1,IF(BU168="2",SUM(BL168:BN168)+2,IF(BU168="3",SUM(BO168:BQ168)+3,IF(BU168="4",SUM(BR168:BT168)+4,5))))</f>
        <v>1.8</v>
      </c>
      <c r="BW168" s="41" t="str">
        <f>IF(OR(EY168=$EY$1,EY168=$EY$4,EY168=$EY$5,EY168=$EY$6,EY168=$EY$7,EZ168&gt;0,FF168=$FF$1,FF168=$FF$2,FF168=$FF$5,FF168=$FF$6,FG168=$FG$1,FG168=$FG$2,FG168=$FG$5,FG168=$FG$6),LHR2.1,"")</f>
        <v/>
      </c>
      <c r="BX168" s="6" t="str">
        <f>IF(OR(FB168=$FB$1,FB168=$FB$2,FB168=$FB$5,FB168=$FB$6,EZ168&gt;0),LHR2.2,"")</f>
        <v/>
      </c>
      <c r="BY168" s="6" t="str">
        <f>IF(OR(EY168=$EY$1,EY168=$EY$4,EY168=$EY$5,EY168=$EY$6,EY168=$EY$7,EZ168&gt;0,FF168=$FF$1,FF168=$FF$2,FF168=$FF$5,FF168=$FF$6,FG168=$FG$1,FG168=$FG$2,FG168=$FG$5,FG168=$FG$6),LHR2.3,"")</f>
        <v/>
      </c>
      <c r="BZ168" s="6" t="str">
        <f>IF(OR(EY168=$EY$1,EY168=$EY$4,EY168=$EY$5,EY168=$EY$6,EY168=$EY$7,EZ168&gt;0,FF168=$FF$1,FF168=$FF$2,FF168=$FF$5,FF168=$FF$6,FG168=$FG$1,FG168=$FG$2,FG168=$FG$5,FG168=$FG$6),LHR2.4,"")</f>
        <v/>
      </c>
      <c r="CA168" s="40" t="str">
        <f>IF(OR(EY168=$EY$1,EY168=$EY$5,EY168=$EY$6,EY168=$EY$7,EZ168&gt;0,FF168=$FF$1,FF168=$FF$2,FF168=$FF$5,FF168=$FF$6,FG168=$FG$1,FG168=$FG$2,FG168=$FG$5,FG168=$FG$6),LHR3.1,"")</f>
        <v/>
      </c>
      <c r="CB168" s="6" t="str">
        <f>IF(OR(FB168=$FB$1,FB168=$FB$5,EZ168&gt;0),LHR3.2,"")</f>
        <v/>
      </c>
      <c r="CC168" s="6" t="str">
        <f>IF(OR(FB168=$FB$1,FB168=$FB$2,FB168=$FB$5,FB168=$FB$6,EZ168&gt;0),LHR3.3,"")</f>
        <v/>
      </c>
      <c r="CD168" s="6" t="str">
        <f>IF(OR(EZ168&gt;0,GA168=$GA$1,FF168=$FF$5,FF168=$FF$6,FF168=$FF$1,FF168=$FF$2,GA168=$GA$2,GA168=$GA$3,GA168=$GA$4),LHR3.4,"")</f>
        <v/>
      </c>
      <c r="CE168" s="6" t="str">
        <f>IF(OR(EZ168&gt;0,GB168=$GB$1,FG168=$FG$5,FG168=$FG$6,FG168=$FG$1,FG168=$FG$2,GB168=$GB$2,GB168=$GB$3,GB168=$GB$4),LHR3.5,"")</f>
        <v/>
      </c>
      <c r="CF168" s="6" t="str">
        <f>IF(OR(EY168=$EY$1,EY168=$EY$4,EY168=$EY$5,EY168=$EY$6,EY168=$EY$7,EZ168&gt;0),LHR3.6,"")</f>
        <v/>
      </c>
      <c r="CG168" s="6" t="str">
        <f>IF(OR(EZ168&gt;0,FC168=$FC$1,FC168=$FC$2,FC168=$FC$3,FC168=$FC$4),LHR3.7,"")</f>
        <v/>
      </c>
      <c r="CH168" s="6" t="str">
        <f>IF(OR(GD168=$GD$1,GD168=$GD$3,EZ168&gt;0),LHR3.8,"")</f>
        <v/>
      </c>
      <c r="CI168" s="6" t="str">
        <f>IF(OR(EZ168&gt;0,FF168=$FF$2,FF168=$FF$6,FE168=$FE$2,FE168=$FE$6,FI168=$FI$2,FI168=$FI$6,FG168=$FG$2,FG168=$FG$6),LHR3.9,"")</f>
        <v/>
      </c>
      <c r="CJ168" s="6" t="str">
        <f>IF(OR(EZ168&gt;0,FA168&gt;0),LHR3.10,"")</f>
        <v/>
      </c>
      <c r="CK168" s="40" t="str">
        <f>IF(OR(EY168=$EY$1,EY168=$EY$6,EY168=$EY$7,EZ168&gt;0,FF168=$FF$1,FF168=$FF$2,FF168=$FF$5,FF168=$FF$6,FG168=$FG$1,FG168=$FG$2,FG168=$FG$5,FG168=$FG$6),LHR4.1,"")</f>
        <v/>
      </c>
      <c r="CL168" s="6" t="str">
        <f>IF(OR(FB168=$FB$1,FB168=$FB$5,EZ168&gt;0),LHR4.2,"")</f>
        <v/>
      </c>
      <c r="CM168" s="6" t="str">
        <f>IF(OR(EZ168&gt;0,GA168=$GA$2,GA168=$GA$4),LHR4.3,"")</f>
        <v/>
      </c>
      <c r="CN168" s="6" t="str">
        <f>IF(OR(EZ168&gt;0,GB168=$GB$2,GB168=$GB$4),LHR4.4,"")</f>
        <v/>
      </c>
      <c r="CO168" s="6" t="str">
        <f>IF(OR(EZ168&gt;0,FC168=$FC$1,FC168=$FC$3,FC168=$FC$4),LHR4.5,"")</f>
        <v/>
      </c>
      <c r="CP168" s="6" t="str">
        <f>IF(OR(GE168=$GE$1,GE168=$GE$2,GE168=$GE$4,GE168=$GE$5),LHR4.6,"")</f>
        <v/>
      </c>
      <c r="CQ168" s="6" t="str">
        <f>IF(OR(EZ168&gt;0,FF168=$FF$2,FF168=$FF$6,FE168=$FE$2,FE168=$FE$6,FI168=$FI$2,FI168=$FI$6,FG168=$FG$2,FG168=$FG$6),LHR4.7,"")</f>
        <v/>
      </c>
      <c r="CR168" s="6" t="str">
        <f>IF(OR(EZ168&gt;0,FG168=$FG$1,FG168=$FG$2,FG168=$FG$5,FG168=$FG$6),LHR4.8,"")</f>
        <v/>
      </c>
      <c r="CS168" s="6" t="str">
        <f>IF(OR(FE168=$FE$1,FE168=$FE$2,FE168=$FE$5,FE168=$FE$6),LHR4.9,"")</f>
        <v/>
      </c>
      <c r="CT168" s="6" t="str">
        <f>IF(OR(FM168=$FM$1,FM168=$FM$3,EZ168&gt;0),LHR4.10,"")</f>
        <v/>
      </c>
      <c r="CU168" s="6" t="str">
        <f>IF(OR(GF168=$GF$2,GF168=$GF$6),LHR4.11,"")</f>
        <v/>
      </c>
      <c r="CV168" s="6" t="str">
        <f>IF(OR(EO168=$EO$1,EO168=$EO$3),LHR4.12,"")</f>
        <v/>
      </c>
      <c r="CW168" s="40" t="str">
        <f>IF(OR(EY168=$EY$1,EY168=$EY$7,EZ168&gt;0,FF168=$FF$1,FF168=$FF$2,FF168=$FF$5,FF168=$FF$6,FG168=$FG$1,FG168=$FG$2,FG168=$FG$5,FG168=$FG$6),LHR5.1,"")</f>
        <v/>
      </c>
      <c r="CX168" s="6" t="str">
        <f>IF(AND(FZ168&gt;0,OR(EY168=$EY$1,EY168=$EY$4,EY168=$EY$5,EY168=$EY$6,EY168=$EY$7)),LHR5.2,"")</f>
        <v/>
      </c>
      <c r="CY168" s="6" t="str">
        <f>IF(OR(EZ168&gt;0,FC168=$FC$1,FC168=$FC$4),LHR5.3,"")</f>
        <v/>
      </c>
      <c r="CZ168" s="6" t="str">
        <f>IF(OR(GE168=$GE$1,GE168=$GE$3,GE168=$GE$4,GE168=$GE$6),LHR5.4,"")</f>
        <v/>
      </c>
      <c r="DA168" s="6" t="str">
        <f>IF(OR(EZ168&gt;0,FF168=$FF$2,FF168=$FF$6,FE168=$FE$2,FE168=$FE$6,FI168=$FI$2,FI168=$FI$6,FG168=$FG$2,FG168=$FG$6),LHR5.5,"")</f>
        <v/>
      </c>
      <c r="DB168" s="6" t="str">
        <f>IF(OR(FG168=$FG$2,FG168=$FG$6),LHR5.6,"")</f>
        <v/>
      </c>
      <c r="DC168" s="6" t="str">
        <f>IF(OR(FI168=$FI$1,FI168=$FI$2,FI168=$FI$5,FI168=$FI$6,FY168&gt;0),LHR5.7,"")</f>
        <v/>
      </c>
      <c r="DD168" s="6" t="str">
        <f>IF(OR(GC168=$GC$1,GC168=$GC$2),LHR5.8,"")</f>
        <v/>
      </c>
      <c r="DE168" s="38">
        <f>IF(OR(GF168="",GF168=$GF$3,GF168=$GF$4,GF168=$GF$7,GF168=$GF$8),LHR5.9,"")</f>
        <v>0.05</v>
      </c>
      <c r="DF168" s="7" t="str">
        <f>IF(E168&lt;2009,"N/A",IF(COUNTIF(BW168:DE168,"&lt;1")=35,"5",IF(COUNTIF(BW168:CV168,"&lt;1")=26,"4",IF(COUNTIF(BW168:CJ168,"&lt;1")=14,"3",IF(COUNTIF(BW168:BZ168,"&lt;1")=4,"2","1")))))</f>
        <v>1</v>
      </c>
      <c r="DG168" s="129">
        <f>IF(DF168="N/A","N/A",IF(DF168="1",SUM(BW168:BZ168)+1,IF(DF168="2",SUM(CA168:CJ168)+2,IF(DF168="3",SUM(CK168:CV168)+3,IF(DF168="4",SUM(CW168:DE168)+4,5)))))</f>
        <v>1</v>
      </c>
      <c r="DH168" s="41" t="str">
        <f>IF(OR(EY168=$EY$1,EY168=$EY$8,EZ168&gt;0,FF168=$FF$1,FF168=$FF$2,FF168=$FF$7,FF168=$FF$8,FG168=$FG$1,FG168=$FG$2,FG168=$FG$7,FG168=$FG$8),ES2.1,"")</f>
        <v/>
      </c>
      <c r="DI168" s="6" t="str">
        <f>IF(OR(FB168=$FB$1,FB168=$FB$2,FB168=$FB$7,FB168=$FB$8,EZ168&gt;0),ES2.2,"")</f>
        <v/>
      </c>
      <c r="DJ168" s="6" t="str">
        <f>IF(OR(EY168=$EY$1,EY168=$EY$8,EZ168&gt;0,FF168=$FF$1,FF168=$FF$2,FF168=$FF$7,FF168=$FF$8,FG168=$FG$1,FG168=$FG$2,FG168=$FG$7,FG168=$FG$8),ES2.3,"")</f>
        <v/>
      </c>
      <c r="DK168" s="6" t="str">
        <f>IF(OR(EY168=$EY$1,EY168=$EY$8,EZ168&gt;0,FF168=$FF$1,FF168=$FF$2,FF168=$FF$7,FF168=$FF$8,FG168=$FG$1,FG168=$FG$2,FG168=$FG$7,FG168=$FG$8),ES2.4,"")</f>
        <v/>
      </c>
      <c r="DL168" s="40" t="str">
        <f>IF(OR(FB168=$FB$1,FB168=$FB$7,EZ168&gt;0),ES3.1,"")</f>
        <v/>
      </c>
      <c r="DM168" s="6" t="str">
        <f>IF(OR(FB168=$FB$1,FB168=$FB$2,FB168=$FB$7,FB168=$FB$8,EZ168&gt;0),ES3.2,"")</f>
        <v/>
      </c>
      <c r="DN168" s="6" t="str">
        <f>IF(OR(EZ168&gt;0,FF168=$FF$1,FF168=$FF$2,FF168=$FF$7,FF168=$FF$8,GA168=$GA$1,GA168=$GA$2,GA168=$GA$5,GA168=$GA$6),ES3.3,"")</f>
        <v/>
      </c>
      <c r="DO168" s="6" t="str">
        <f>IF(OR(EZ168&gt;0,FG168=$FG$1,FG168=$FG$2,FG168=$FG$7,FG168=$FG$8,GB168=$GB$1,GB168=$GB$2,GB168=$GB$5,GB168=$GB$6),ES3.4,"")</f>
        <v/>
      </c>
      <c r="DP168" s="6" t="str">
        <f>IF(OR(EY168=$EY$1,EY168=$EY$8,EZ168&gt;0),ES3.5,"")</f>
        <v/>
      </c>
      <c r="DQ168" s="6" t="str">
        <f>IF(OR(EZ168&gt;0,FC168=$FC$1,FC168=$FC$5),ES3.6,"")</f>
        <v/>
      </c>
      <c r="DR168" s="6" t="str">
        <f>IF(OR(GD168=$GD$1,GD168=$GD$4,EZ168&gt;0),ES3.7,"")</f>
        <v/>
      </c>
      <c r="DS168" s="6" t="str">
        <f>IF(OR(EZ168&gt;0,FF168=$FF$2,FF168=$FF$8,FE168=$FE$2,FE168=$FE$8,FI168=$FI$2,FI168=$FI$8,FG168=$FG$2,FG168=$FG$8),ES3.8,"")</f>
        <v/>
      </c>
      <c r="DT168" s="6" t="str">
        <f>IF(OR(EZ168&gt;0),ES3.9,"")</f>
        <v/>
      </c>
      <c r="DU168" s="40" t="str">
        <f>IF(OR(FB168=$FB$1,FB168=$FB$7,EZ168&gt;0),ES4.1,"")</f>
        <v/>
      </c>
      <c r="DV168" s="6" t="str">
        <f>IF(OR(EZ168&gt;0,GA168=$GA$2,GA168=$GA$6),ES4.2,"")</f>
        <v/>
      </c>
      <c r="DW168" s="6" t="str">
        <f>IF(OR(EZ168&gt;0,GB168=$GB$2,GB168=$GB$6),ES4.3,"")</f>
        <v/>
      </c>
      <c r="DX168" s="6" t="str">
        <f>IF(OR(GE168=$GE$1,GE168=$GE$2,GE168=$GE$7,GE168=$GE$8),ES4.4,"")</f>
        <v/>
      </c>
      <c r="DY168" s="6" t="str">
        <f>IF(OR(EZ168&gt;0,FF168=$FF$2,FF168=$FF$8,FE168=$FE$2,FE168=$FE$8,FI168=$FI$2,FI168=$FI$8,FG168=$FG$2,FG168=$FG$8),ES4.5,"")</f>
        <v/>
      </c>
      <c r="DZ168" s="6" t="str">
        <f>IF(OR(EZ168&gt;0,FG168=$FG$1,FG168=$FG$2,FG168=$FG$7,FG168=$FG$8),ES4.6,"")</f>
        <v/>
      </c>
      <c r="EA168" s="6" t="str">
        <f>IF(OR(FE168=$FE$1,FE168=$FE$2,FE168=$FE$7,FE168=$FE$8),ES4.7,"")</f>
        <v/>
      </c>
      <c r="EB168" s="6" t="str">
        <f>IF(OR(FM168=$FM$1,FM168=$FM$4,EZ168&gt;0),ES4.8,"")</f>
        <v/>
      </c>
      <c r="EC168" s="6" t="str">
        <f>IF(OR(GF168=$GF$2,GF168=$GF$8),ES4.9,"")</f>
        <v/>
      </c>
      <c r="ED168" s="6" t="str">
        <f>IF(OR(EO168=$EO$1,EO168=$EO$3),ES4.10,"")</f>
        <v/>
      </c>
      <c r="EE168" s="40" t="str">
        <f>IF(OR(AND(FZ168&gt;0,EY168=$EY$1), AND(FZ168&gt;0,EY168=$EY$8)),ES5.1,"")</f>
        <v/>
      </c>
      <c r="EF168" s="6" t="str">
        <f>IF(OR(GE168=$GE$1,GE168=$GE$3,GE168=$GE$7,GE168=$GE$9),ES5.2,"")</f>
        <v/>
      </c>
      <c r="EG168" s="6" t="str">
        <f>IF(OR(EZ168&gt;0,FF168=$FF$2,FF168=$FF$8,FE168=$FE$2,FE168=$FE$8,FI168=$FI$2,FI168=$FI$8,FG168=$FG$2,FG168=$FG$8),ES5.3,"")</f>
        <v/>
      </c>
      <c r="EH168" s="6" t="str">
        <f>IF(OR(FG168=$FG$2,FG168=$FG$8),ES5.4,"")</f>
        <v/>
      </c>
      <c r="EI168" s="6" t="str">
        <f>IF(OR(FI168=$FI$1,FI168=$FI$2,FI168=$FI$7,FI168=$FI$8,FY168&gt;0),ES5.5,"")</f>
        <v/>
      </c>
      <c r="EJ168" s="6" t="str">
        <f>IF(OR(GC168=$GC$1,GC168=$GC$3),ES5.6,"")</f>
        <v/>
      </c>
      <c r="EK168" s="38">
        <f>IF(OR(GF168="",GF168=$GF$3,GF168=$GF$4,GF168=$GF$5,GF168=$GF$6),ES5.7,"")</f>
        <v>0.1</v>
      </c>
      <c r="EL168" s="104" t="str">
        <f>IF(E168&lt;2010,"N/A",IF(COUNTIF(DH168:EK168,"&lt;1")=30,"5",IF(COUNTIF(DH168:ED168,"&lt;1")=23,"4",IF(COUNTIF(DH168:DT168,"&lt;1")=13,"3",IF(COUNTIF(DH168:DK168,"&lt;1")=4,"2","1")))))</f>
        <v>1</v>
      </c>
      <c r="EM168" s="129">
        <f>IF(EL168="N/A","N/A",IF(EL168="1",SUM(DH168:DK168)+1,IF(EL168="2",SUM(DL168:DT168)+2,IF(EL168="3",SUM(DU168:ED168)+3,IF(EL168="4",SUM(EE168:EK168)+4,5)))))</f>
        <v>1</v>
      </c>
      <c r="EN168" s="1"/>
      <c r="EO168" s="43"/>
      <c r="EP168" s="1"/>
      <c r="EQ168" s="1"/>
      <c r="ER168" s="43" t="s">
        <v>31</v>
      </c>
      <c r="ES168" s="1"/>
      <c r="ET168" s="1"/>
      <c r="EV168" s="44"/>
      <c r="EX168" s="42" t="s">
        <v>1</v>
      </c>
      <c r="FC168" s="44"/>
      <c r="FE168" s="1"/>
      <c r="FI168" s="44"/>
      <c r="FK168" s="1"/>
      <c r="FL168" s="1"/>
      <c r="FM168" s="1"/>
      <c r="FN168" s="1"/>
      <c r="FO168" s="1"/>
      <c r="FT168" s="1"/>
      <c r="FU168" s="1"/>
      <c r="FX168" s="44"/>
      <c r="FY168" s="1"/>
      <c r="FZ168" s="44"/>
      <c r="GA168" s="43"/>
      <c r="GB168" s="1"/>
      <c r="GC168" s="44"/>
      <c r="GF168" s="45"/>
      <c r="GG168" s="74"/>
      <c r="GH168" s="42">
        <f>COUNTIF(EO168:GF168,"*")</f>
        <v>2</v>
      </c>
    </row>
    <row r="169" spans="1:190" s="42" customFormat="1" x14ac:dyDescent="0.25">
      <c r="A169" s="42" t="str">
        <f>VLOOKUP(C169,Sheet1!$A$1:$B$65,2,)</f>
        <v>HS</v>
      </c>
      <c r="B169" s="46" t="s">
        <v>470</v>
      </c>
      <c r="C169" s="47" t="s">
        <v>471</v>
      </c>
      <c r="D169" s="47"/>
      <c r="E169" s="60">
        <v>2013</v>
      </c>
      <c r="F169" s="5" t="str">
        <f>IF(OR(ER169=$ER$1,ER169=$ER$2,ER169=$ER$3,ER169=$ER$6,ER169=$ER$7,ES169&gt;0,EW169&gt;0,EY169&gt;0,EU169&gt;0,EZ169&gt;0,FD169&gt;0,FF169&gt;0,FG169&gt;0,FI169&gt;0,FE169&gt;0),SM_2.1,"")</f>
        <v/>
      </c>
      <c r="G169" s="5" t="str">
        <f>IF(OR(EO169=$EO$4,EQ169&gt;0,ER169=$ER$1, ER169=$ER$2,ER169=$ER$3,ER169=$ER$4,ES169&gt;0,EV169&gt;0,EZ169&gt;0,FD169&gt;0,FF169&gt;0,FG169&gt;0,FI169&gt;0,FE169&gt;0),SM_2.2,"")</f>
        <v/>
      </c>
      <c r="H169" s="6" t="str">
        <f>IF(OR(EO169&gt;0,EP169&gt;0,EQ169&gt;0,ER169=$ER$1,ER169=$ER$2,ER169=$ER$3,ER169=$ER$4,ER169=$ER$6,ER169=$ER$7,ES169&gt;0,ET169&gt;0,EV169&gt;0,EZ169&gt;0,FD169&gt;0,FF169&gt;0,FG169&gt;0,FI169&gt;0,FE169&gt;0),SM_2.3,"")</f>
        <v/>
      </c>
      <c r="I169" s="38" t="str">
        <f>IF(OR(ER169=$ER$1,ER169=$ER$2,ER169=$ER$3,ER169=$ER$6,ER169=$ER$7,ES169&gt;0,EW169=$EW$2,EW169=$EW$3,EW169=$EW$4,EY169&gt;0,EU169&gt;0,EZ169&gt;0,FD169&gt;0,FF169&gt;0,FG169&gt;0,FI169&gt;0,FE169&gt;0),SM_2.4,"")</f>
        <v/>
      </c>
      <c r="J169" s="6" t="str">
        <f>IF(OR(ER169=$ER$3,EW169=$EW$2,EW169=$EW$3,EW169=$EW$4,EY169&gt;0,EU169&gt;0,EZ169&gt;0,FD169&gt;0,FF169&gt;0,FG169&gt;0,FI169&gt;0,FE169&gt;0),SM_3.1,"")</f>
        <v/>
      </c>
      <c r="K169" s="6" t="str">
        <f>IF(OR(EZ169&gt;0,FD169&gt;0,FF169&gt;0,FG169&gt;0,FI169&gt;0,FE169&gt;0),SM_3.2,"")</f>
        <v/>
      </c>
      <c r="L169" s="38" t="str">
        <f>IF(OR(ER169=$ER$1,ER169=$ER$3,ER169=$ER$6,ER169=$ER$7,EV169&gt;0,EW169=$EW$2,EW169=$EW$3,EW169=$EW$4,EY169&gt;0,EU169&gt;0,EZ169&gt;0,FD169&gt;0,FF169&gt;0,FG169&gt;0,FI169&gt;0,FE169&gt;0),SM_3.3,"")</f>
        <v/>
      </c>
      <c r="M169" s="6" t="str">
        <f>IF(OR(ES169&gt;0,EU169&gt;1),SM_4.1,"")</f>
        <v/>
      </c>
      <c r="N169" s="6" t="str">
        <f>IF(OR(EZ169&gt;0,FD169=$FD$2,FF169=$FF$2,FF169=$FF$4,FF169=$FF$6,FF169=$FF$8,FG169&gt;0,FI169&gt;0,FE169&gt;0),SM_4.2,"")</f>
        <v/>
      </c>
      <c r="O169" s="6" t="str">
        <f>IF(OR(EZ169&gt;0,FD169=$FD$2,FE169=$FE$2,FE169=$FE$4,FE169=$FE$6,FE169=$FE$8,FF169=$FF$2,FF169=$FF$4,FF169=$FF$6,FF169=$FF$8,FG169=$FG$2,FG169=$FG$4,FG169=$FG$6,FG169=$FG$8,FI169=$FI$2,FI169=$FI$4,FI169=$FI$6,FI169=$FI$8),SM_4.3,"")</f>
        <v/>
      </c>
      <c r="P169" s="6" t="str">
        <f>IF(OR(FD169&gt;0,FI169&gt;0),SM_4.4,"")</f>
        <v/>
      </c>
      <c r="Q169" s="38" t="str">
        <f>IF(OR(FQ169=$FQ$2,FQ169=$FQ$1),SM_4.5,"")</f>
        <v/>
      </c>
      <c r="R169" s="6" t="str">
        <f>IF(OR(ET169&gt;0),SM_5.1,"")</f>
        <v/>
      </c>
      <c r="S169" s="6" t="str">
        <f>IF(OR(FB169&gt;0),SM_5.2,"")</f>
        <v/>
      </c>
      <c r="T169" s="6" t="str">
        <f>IF(OR(FR169=$FR$1,FR169=$FR$2),SM_5.3,"")</f>
        <v/>
      </c>
      <c r="U169" s="38" t="str">
        <f>IF(OR(FY169&gt;0),SM_5.4,"")</f>
        <v/>
      </c>
      <c r="V169" s="94" t="str">
        <f>IF(COUNTIF(F169:U169,"&lt;1")=16,"5",IF(COUNTIF(F169:Q169,"&lt;1")=12,"4",IF(COUNTIF(F169:L169,"&lt;1")=7,"3",IF(COUNTIF(F169:I169,"&lt;1")=4,"2","1"))))</f>
        <v>1</v>
      </c>
      <c r="W169" s="129">
        <f>IF(V169="1",SUM(F169:I169)+1,IF(V169="2",SUM(J169:L169)+2,IF(V169="3",SUM(M169:Q169)+3,IF(V169="4",SUM(R169:U169)+4,5))))</f>
        <v>1</v>
      </c>
      <c r="X169" s="5" t="str">
        <f>IF(OR(EO169&gt;0,EP169&gt;0,EQ169&gt;0,ER169=$ER$1,ER169=$ER$2,ER169=$ER$3,ER169=$ER$4,ER169=$ER$6,ER169=$ER$7,ER169=$ER$8,ES169&gt;0,ET169&gt;0,EV169&gt;0,EZ169&gt;0,FD169&gt;0,FF169&gt;0,FG169&gt;0,FI169&gt;0,FE169&gt;0),SS_2.1,"")</f>
        <v/>
      </c>
      <c r="Y169" s="5" t="str">
        <f>IF(OR(EO169=$EO$1,ER169=$ER$1,ER169=$ER$6,ER169=$ER$7,ER169=$ER$8,FJ169&gt;0),SS_2.2,"")</f>
        <v/>
      </c>
      <c r="Z169" s="38" t="str">
        <f>IF(OR(FJ169&gt;0,FO169&gt;0),SS_2.3,"")</f>
        <v/>
      </c>
      <c r="AA169" s="5" t="str">
        <f>IF(OR(FN169&gt;0,FJ169=$FJ$2,FJ169=$FJ$3),SS_3.1,"")</f>
        <v/>
      </c>
      <c r="AB169" s="6" t="str">
        <f>IF(OR(FK169&gt;0),SS_3.2,"")</f>
        <v/>
      </c>
      <c r="AC169" s="38" t="str">
        <f>IF(OR(ES169&gt;0,ER169=$ER$1,ER169=$ER$4,ER169=$ER$8,FL169&gt;0),SS_3.3,"")</f>
        <v/>
      </c>
      <c r="AD169" s="6" t="str">
        <f>IF(AND(FK169&gt;0,FJ169=$FJ$2,FJ169=$FJ$3),SS_4.1,"")</f>
        <v/>
      </c>
      <c r="AE169" s="6" t="str">
        <f>IF(OR(FJ169=$FJ$2,FJ169=$FJ$3,EZ169&gt;0,FN169&gt;0),SS_4.2,"")</f>
        <v/>
      </c>
      <c r="AF169" s="6" t="str">
        <f>IF(OR(EU169&gt;0,EW169=$EW$2,EW169=$EW$3,EW169=$EW$4,EY169&gt;0,EZ169&gt;0),SS_4.3,"")</f>
        <v/>
      </c>
      <c r="AG169" s="6" t="str">
        <f>IF(OR(FJ169=$FJ$3,FQ169&gt;0,EZ169&gt;0),SS_4.4,"")</f>
        <v/>
      </c>
      <c r="AH169" s="6" t="str">
        <f>IF(OR(FE169&gt;0,FF169&gt;0,FG169&gt;0,FD169&gt;0,EZ169&gt;0,FI169&gt;0),SS_4.5,"")</f>
        <v/>
      </c>
      <c r="AI169" s="38" t="str">
        <f>IF(OR(EV169&gt;0,FZ169&gt;0,FH169&gt;0,FD169&gt;0,FI169&gt;0),SS_4.6,"")</f>
        <v/>
      </c>
      <c r="AJ169" s="5" t="str">
        <f>IF(OR(FK169=$FK$3,FZ169=$FZ$1),SS_5.1,"")</f>
        <v/>
      </c>
      <c r="AK169" s="6" t="str">
        <f>IF(OR(FZ169=$FZ$1,FZ169=$FZ$2,FZ169=$FZ$4,FZ169=$FZ$5,FZ169=$FZ$7),SS_5.2,"")</f>
        <v/>
      </c>
      <c r="AL169" s="6" t="str">
        <f>IF(OR(FZ169=$FZ$4,FY169&gt;0,ER169=$ER$8),SS_5.3,"")</f>
        <v/>
      </c>
      <c r="AM169" s="6" t="str">
        <f>IF(FP169&gt;0,SS_5.4,"")</f>
        <v/>
      </c>
      <c r="AN169" s="94" t="str">
        <f>IF(COUNTIF(X169:AM169,"&lt;1")=16,"5",IF(COUNTIF(X169:AI169,"&lt;1")=12,"4",IF(COUNTIF(X169:AC169,"&lt;1")=6,"3",IF(COUNTIF(X169:Z169,"&lt;1")=3,"2","1"))))</f>
        <v>1</v>
      </c>
      <c r="AO169" s="129">
        <f>IF(AN169="1",SUM(X169:Z169)+1,IF(AN169="2",SUM(AA169:AC169)+2,IF(AN169="3",SUM(AD169:AI169)+3,IF(AN169="4",SUM(AJ169:AM169)+4,5))))</f>
        <v>1</v>
      </c>
      <c r="AP169" s="5" t="str">
        <f>IF(OR(ES169&gt;0,ER169=$ER$1,EO169&gt;0,EP169&gt;0,EQ169&gt;0,EU169&gt;0,EV169&gt;0,FV169&gt;0,FD169&gt;0),CM2.1,"")</f>
        <v/>
      </c>
      <c r="AQ169" s="6" t="str">
        <f>IF(OR(ES169&gt;0,ER169=$ER$1,ER169=$ER$5,ER169=$ER$3,ER169=$ER$8,ER169=$ER$9,FS169=$FS$3,FS169=$FS$4),CM2.2,"")</f>
        <v/>
      </c>
      <c r="AR169" s="6" t="str">
        <f>IF(OR(ES169&gt;0,ER169&gt;0,FV169&gt;0),CM2.3,"")</f>
        <v/>
      </c>
      <c r="AS169" s="38" t="str">
        <f>IF(OR(ES169&gt;0,ER169=$ER$1,ER169=$ER$3,ER169=$ER$8,ER169=$ER$9,FT169&gt;0),CM2.4,"")</f>
        <v/>
      </c>
      <c r="AT169" s="6" t="str">
        <f>IF(OR(FS169&gt;0),CM3.1,"")</f>
        <v/>
      </c>
      <c r="AU169" s="6" t="str">
        <f>IF(ER169=$ER$9,CM3.2,"")</f>
        <v/>
      </c>
      <c r="AV169" s="6" t="str">
        <f>IF(OR(FS169=$FS$3,FS169=$FS$4),CM3.3,"")</f>
        <v/>
      </c>
      <c r="AW169" s="6" t="str">
        <f>IF(OR(FQ169=$FQ$1,FQ169=$FQ$4,FR169=$FR$1,FR169=$FR$4),CM3.4,"")</f>
        <v/>
      </c>
      <c r="AX169" s="38" t="str">
        <f>IF(OR(FZ169=$FZ$1,FZ169=$FZ$2,FT169=$FT$3,FT169=$FT$2),CM3.5,"")</f>
        <v/>
      </c>
      <c r="AY169" s="6" t="str">
        <f>IF(OR(FS169&gt;0),CM4.1,"")</f>
        <v/>
      </c>
      <c r="AZ169" s="6" t="str">
        <f>IF(OR(FV169=$FV$2),CM4.2,"")</f>
        <v/>
      </c>
      <c r="BA169" s="38" t="str">
        <f>IF(OR(FZ169&gt;0,FT169=$FT$3),CM4.3,"")</f>
        <v/>
      </c>
      <c r="BB169" s="6" t="str">
        <f>IF(OR(FT169=$FT$3,FV169=$FV$3),CM5.1,"")</f>
        <v/>
      </c>
      <c r="BC169" s="6" t="str">
        <f>IF(OR(AND(FX169&gt;0,FQ169=$FQ$4), AND(FX169&gt;0,FQ169=$FQ$1)),CM5.2,"")</f>
        <v/>
      </c>
      <c r="BD169" s="6" t="str">
        <f>IF(OR(FZ169&gt;0),CM5.3,"")</f>
        <v/>
      </c>
      <c r="BE169" s="38" t="str">
        <f>IF(FU169=$FU$2,CM5.4,"")</f>
        <v/>
      </c>
      <c r="BF169" s="94" t="str">
        <f>IF(COUNTIF(AP169:BE169,"&lt;1")=16,"5",IF(COUNTIF(AP169:BA169,"&lt;1")=12,"4",IF(COUNTIF(AP169:AX169,"&lt;1")=9,"3",IF(COUNTIF(AP169:AS169,"&lt;1")=4,"2","1"))))</f>
        <v>1</v>
      </c>
      <c r="BG169" s="129">
        <f>IF(BF169="1",SUM(AP169:AS169)+1,IF(BF169="2",SUM(AT169:AX169)+2,IF(BF169="3",SUM(AY169:BA169)+3,IF(BF169="4",SUM(BB169:BE169)+4,5))))</f>
        <v>1</v>
      </c>
      <c r="BH169" s="5" t="str">
        <f>IF(OR(ER169=$ER$1,ER169=$ER$6,ER169=$ER$7,ER169=$ER$9,ES169&gt;0,EX169&gt;0,FD169&gt;0,FZ169&gt;0,EW169&gt;0,EY169&gt;0,EZ169&gt;0,EV169&gt;0,EU169&gt;0,FE169&gt;0,FF169&gt;0,FG169&gt;0,FI169&gt;0),SRM2.1,"")</f>
        <v/>
      </c>
      <c r="BI169" s="5" t="str">
        <f>IF(OR(FD169&gt;0,FZ169&gt;0,ER169=$ER$7,EW169&gt;0,EX169&gt;0,EY169&gt;0,EZ169&gt;0,FE169&gt;0,FF169&gt;0,FG169&gt;0,FI169&gt;0),SRM2.2,"")</f>
        <v/>
      </c>
      <c r="BJ169" s="6" t="str">
        <f>IF(OR(FX169&gt;0,FZ169&gt;0),SRM2.3,"")</f>
        <v/>
      </c>
      <c r="BK169" s="6" t="str">
        <f>IF(OR(FF169&gt;0,FD169&gt;0,FE169&gt;0,FZ169&gt;0,FG169&gt;0,FI169&gt;0),SRM2.4,"")</f>
        <v/>
      </c>
      <c r="BL169" s="39" t="str">
        <f>IF(OR(FD169&gt;0,FZ169&gt;0,ER169=$ER$7,FE169&gt;0,FF169&gt;0,FG169&gt;0,FI169&gt;0,FP169&gt;0),SRM3.1,"")</f>
        <v/>
      </c>
      <c r="BM169" s="6" t="str">
        <f>IF(OR(FD169&gt;0,FZ169&gt;0,ER169=$ER$7,EW169=$EW$2,EW169=$EW$3,EW169=$EW$4,EX169&gt;0,EY169&gt;0,EZ169&gt;0,FE169&gt;0,FF169&gt;0,FG169&gt;0,FI169&gt;0),SRM3.2,"")</f>
        <v/>
      </c>
      <c r="BN169" s="6" t="str">
        <f>IF(OR(FP169&gt;0,FZ169&gt;0),SRM3.3,"")</f>
        <v/>
      </c>
      <c r="BO169" s="40" t="str">
        <f>IF(OR(FZ169&gt;1),SRM4.1,"")</f>
        <v/>
      </c>
      <c r="BP169" s="6" t="str">
        <f>IF(OR(ER169=$ER$8,ER169=$ER$9,EV169&gt;0,FQ169&gt;0,FR169&gt;0),SRM4.2,"")</f>
        <v/>
      </c>
      <c r="BQ169" s="6" t="str">
        <f>IF(OR(FW169&gt;0),SRM4.3,"")</f>
        <v/>
      </c>
      <c r="BR169" s="40" t="str">
        <f>IF(OR(GD169&gt;0,GE169&gt;0),SRM5.1,"")</f>
        <v/>
      </c>
      <c r="BS169" s="6" t="str">
        <f>IF(OR(ER169=$ER$8,ER169=$ER$9,FZ169&gt;0),SRM5.2,"")</f>
        <v/>
      </c>
      <c r="BT169" s="6" t="str">
        <f>IF(OR(ER169=$ER$8,ER169=$ER$9,FY169&gt;0,FZ169&gt;0),SRM5.3,"")</f>
        <v/>
      </c>
      <c r="BU169" s="94" t="str">
        <f>IF(COUNTIF(BH169:BT169,"&lt;1")=13,"5",IF(COUNTIF(BH169:BQ169,"&lt;1")=10,"4",IF(COUNTIF(BH169:BN169,"&lt;1")=7,"3",IF(COUNTIF(BH169:BK169,"&lt;1")=4,"2","1"))))</f>
        <v>1</v>
      </c>
      <c r="BV169" s="129">
        <f>IF(BU169="1",SUM(BH169:BK169)+1,IF(BU169="2",SUM(BL169:BN169)+2,IF(BU169="3",SUM(BO169:BQ169)+3,IF(BU169="4",SUM(BR169:BT169)+4,5))))</f>
        <v>1</v>
      </c>
      <c r="BW169" s="41" t="str">
        <f>IF(OR(EY169=$EY$1,EY169=$EY$4,EY169=$EY$5,EY169=$EY$6,EY169=$EY$7,EZ169&gt;0,FF169=$FF$1,FF169=$FF$2,FF169=$FF$5,FF169=$FF$6,FG169=$FG$1,FG169=$FG$2,FG169=$FG$5,FG169=$FG$6),LHR2.1,"")</f>
        <v/>
      </c>
      <c r="BX169" s="6" t="str">
        <f>IF(OR(FB169=$FB$1,FB169=$FB$2,FB169=$FB$5,FB169=$FB$6,EZ169&gt;0),LHR2.2,"")</f>
        <v/>
      </c>
      <c r="BY169" s="6" t="str">
        <f>IF(OR(EY169=$EY$1,EY169=$EY$4,EY169=$EY$5,EY169=$EY$6,EY169=$EY$7,EZ169&gt;0,FF169=$FF$1,FF169=$FF$2,FF169=$FF$5,FF169=$FF$6,FG169=$FG$1,FG169=$FG$2,FG169=$FG$5,FG169=$FG$6),LHR2.3,"")</f>
        <v/>
      </c>
      <c r="BZ169" s="6" t="str">
        <f>IF(OR(EY169=$EY$1,EY169=$EY$4,EY169=$EY$5,EY169=$EY$6,EY169=$EY$7,EZ169&gt;0,FF169=$FF$1,FF169=$FF$2,FF169=$FF$5,FF169=$FF$6,FG169=$FG$1,FG169=$FG$2,FG169=$FG$5,FG169=$FG$6),LHR2.4,"")</f>
        <v/>
      </c>
      <c r="CA169" s="40" t="str">
        <f>IF(OR(EY169=$EY$1,EY169=$EY$5,EY169=$EY$6,EY169=$EY$7,EZ169&gt;0,FF169=$FF$1,FF169=$FF$2,FF169=$FF$5,FF169=$FF$6,FG169=$FG$1,FG169=$FG$2,FG169=$FG$5,FG169=$FG$6),LHR3.1,"")</f>
        <v/>
      </c>
      <c r="CB169" s="6" t="str">
        <f>IF(OR(FB169=$FB$1,FB169=$FB$5,EZ169&gt;0),LHR3.2,"")</f>
        <v/>
      </c>
      <c r="CC169" s="6" t="str">
        <f>IF(OR(FB169=$FB$1,FB169=$FB$2,FB169=$FB$5,FB169=$FB$6,EZ169&gt;0),LHR3.3,"")</f>
        <v/>
      </c>
      <c r="CD169" s="6" t="str">
        <f>IF(OR(EZ169&gt;0,GA169=$GA$1,FF169=$FF$5,FF169=$FF$6,FF169=$FF$1,FF169=$FF$2,GA169=$GA$2,GA169=$GA$3,GA169=$GA$4),LHR3.4,"")</f>
        <v/>
      </c>
      <c r="CE169" s="6" t="str">
        <f>IF(OR(EZ169&gt;0,GB169=$GB$1,FG169=$FG$5,FG169=$FG$6,FG169=$FG$1,FG169=$FG$2,GB169=$GB$2,GB169=$GB$3,GB169=$GB$4),LHR3.5,"")</f>
        <v/>
      </c>
      <c r="CF169" s="6" t="str">
        <f>IF(OR(EY169=$EY$1,EY169=$EY$4,EY169=$EY$5,EY169=$EY$6,EY169=$EY$7,EZ169&gt;0),LHR3.6,"")</f>
        <v/>
      </c>
      <c r="CG169" s="6" t="str">
        <f>IF(OR(EZ169&gt;0,FC169=$FC$1,FC169=$FC$2,FC169=$FC$3,FC169=$FC$4),LHR3.7,"")</f>
        <v/>
      </c>
      <c r="CH169" s="6" t="str">
        <f>IF(OR(GD169=$GD$1,GD169=$GD$3,EZ169&gt;0),LHR3.8,"")</f>
        <v/>
      </c>
      <c r="CI169" s="6" t="str">
        <f>IF(OR(EZ169&gt;0,FF169=$FF$2,FF169=$FF$6,FE169=$FE$2,FE169=$FE$6,FI169=$FI$2,FI169=$FI$6,FG169=$FG$2,FG169=$FG$6),LHR3.9,"")</f>
        <v/>
      </c>
      <c r="CJ169" s="6" t="str">
        <f>IF(OR(EZ169&gt;0,FA169&gt;0),LHR3.10,"")</f>
        <v/>
      </c>
      <c r="CK169" s="40" t="str">
        <f>IF(OR(EY169=$EY$1,EY169=$EY$6,EY169=$EY$7,EZ169&gt;0,FF169=$FF$1,FF169=$FF$2,FF169=$FF$5,FF169=$FF$6,FG169=$FG$1,FG169=$FG$2,FG169=$FG$5,FG169=$FG$6),LHR4.1,"")</f>
        <v/>
      </c>
      <c r="CL169" s="6" t="str">
        <f>IF(OR(FB169=$FB$1,FB169=$FB$5,EZ169&gt;0),LHR4.2,"")</f>
        <v/>
      </c>
      <c r="CM169" s="6" t="str">
        <f>IF(OR(EZ169&gt;0,GA169=$GA$2,GA169=$GA$4),LHR4.3,"")</f>
        <v/>
      </c>
      <c r="CN169" s="6" t="str">
        <f>IF(OR(EZ169&gt;0,GB169=$GB$2,GB169=$GB$4),LHR4.4,"")</f>
        <v/>
      </c>
      <c r="CO169" s="6" t="str">
        <f>IF(OR(EZ169&gt;0,FC169=$FC$1,FC169=$FC$3,FC169=$FC$4),LHR4.5,"")</f>
        <v/>
      </c>
      <c r="CP169" s="6" t="str">
        <f>IF(OR(GE169=$GE$1,GE169=$GE$2,GE169=$GE$4,GE169=$GE$5),LHR4.6,"")</f>
        <v/>
      </c>
      <c r="CQ169" s="6" t="str">
        <f>IF(OR(EZ169&gt;0,FF169=$FF$2,FF169=$FF$6,FE169=$FE$2,FE169=$FE$6,FI169=$FI$2,FI169=$FI$6,FG169=$FG$2,FG169=$FG$6),LHR4.7,"")</f>
        <v/>
      </c>
      <c r="CR169" s="6" t="str">
        <f>IF(OR(EZ169&gt;0,FG169=$FG$1,FG169=$FG$2,FG169=$FG$5,FG169=$FG$6),LHR4.8,"")</f>
        <v/>
      </c>
      <c r="CS169" s="6" t="str">
        <f>IF(OR(FE169=$FE$1,FE169=$FE$2,FE169=$FE$5,FE169=$FE$6),LHR4.9,"")</f>
        <v/>
      </c>
      <c r="CT169" s="6" t="str">
        <f>IF(OR(FM169=$FM$1,FM169=$FM$3,EZ169&gt;0),LHR4.10,"")</f>
        <v/>
      </c>
      <c r="CU169" s="6" t="str">
        <f>IF(OR(GF169=$GF$2,GF169=$GF$6),LHR4.11,"")</f>
        <v/>
      </c>
      <c r="CV169" s="6" t="str">
        <f>IF(OR(EO169=$EO$1,EO169=$EO$3),LHR4.12,"")</f>
        <v/>
      </c>
      <c r="CW169" s="40" t="str">
        <f>IF(OR(EY169=$EY$1,EY169=$EY$7,EZ169&gt;0,FF169=$FF$1,FF169=$FF$2,FF169=$FF$5,FF169=$FF$6,FG169=$FG$1,FG169=$FG$2,FG169=$FG$5,FG169=$FG$6),LHR5.1,"")</f>
        <v/>
      </c>
      <c r="CX169" s="6" t="str">
        <f>IF(AND(FZ169&gt;0,OR(EY169=$EY$1,EY169=$EY$4,EY169=$EY$5,EY169=$EY$6,EY169=$EY$7)),LHR5.2,"")</f>
        <v/>
      </c>
      <c r="CY169" s="6" t="str">
        <f>IF(OR(EZ169&gt;0,FC169=$FC$1,FC169=$FC$4),LHR5.3,"")</f>
        <v/>
      </c>
      <c r="CZ169" s="6" t="str">
        <f>IF(OR(GE169=$GE$1,GE169=$GE$3,GE169=$GE$4,GE169=$GE$6),LHR5.4,"")</f>
        <v/>
      </c>
      <c r="DA169" s="6" t="str">
        <f>IF(OR(EZ169&gt;0,FF169=$FF$2,FF169=$FF$6,FE169=$FE$2,FE169=$FE$6,FI169=$FI$2,FI169=$FI$6,FG169=$FG$2,FG169=$FG$6),LHR5.5,"")</f>
        <v/>
      </c>
      <c r="DB169" s="6" t="str">
        <f>IF(OR(FG169=$FG$2,FG169=$FG$6),LHR5.6,"")</f>
        <v/>
      </c>
      <c r="DC169" s="6" t="str">
        <f>IF(OR(FI169=$FI$1,FI169=$FI$2,FI169=$FI$5,FI169=$FI$6,FY169&gt;0),LHR5.7,"")</f>
        <v/>
      </c>
      <c r="DD169" s="6" t="str">
        <f>IF(OR(GC169=$GC$1,GC169=$GC$2),LHR5.8,"")</f>
        <v/>
      </c>
      <c r="DE169" s="38">
        <f>IF(OR(GF169="",GF169=$GF$3,GF169=$GF$4,GF169=$GF$7,GF169=$GF$8),LHR5.9,"")</f>
        <v>0.05</v>
      </c>
      <c r="DF169" s="7" t="str">
        <f>IF(E169&lt;2009,"N/A",IF(COUNTIF(BW169:DE169,"&lt;1")=35,"5",IF(COUNTIF(BW169:CV169,"&lt;1")=26,"4",IF(COUNTIF(BW169:CJ169,"&lt;1")=14,"3",IF(COUNTIF(BW169:BZ169,"&lt;1")=4,"2","1")))))</f>
        <v>1</v>
      </c>
      <c r="DG169" s="129">
        <f>IF(DF169="N/A","N/A",IF(DF169="1",SUM(BW169:BZ169)+1,IF(DF169="2",SUM(CA169:CJ169)+2,IF(DF169="3",SUM(CK169:CV169)+3,IF(DF169="4",SUM(CW169:DE169)+4,5)))))</f>
        <v>1</v>
      </c>
      <c r="DH169" s="41" t="str">
        <f>IF(OR(EY169=$EY$1,EY169=$EY$8,EZ169&gt;0,FF169=$FF$1,FF169=$FF$2,FF169=$FF$7,FF169=$FF$8,FG169=$FG$1,FG169=$FG$2,FG169=$FG$7,FG169=$FG$8),ES2.1,"")</f>
        <v/>
      </c>
      <c r="DI169" s="6" t="str">
        <f>IF(OR(FB169=$FB$1,FB169=$FB$2,FB169=$FB$7,FB169=$FB$8,EZ169&gt;0),ES2.2,"")</f>
        <v/>
      </c>
      <c r="DJ169" s="6" t="str">
        <f>IF(OR(EY169=$EY$1,EY169=$EY$8,EZ169&gt;0,FF169=$FF$1,FF169=$FF$2,FF169=$FF$7,FF169=$FF$8,FG169=$FG$1,FG169=$FG$2,FG169=$FG$7,FG169=$FG$8),ES2.3,"")</f>
        <v/>
      </c>
      <c r="DK169" s="6" t="str">
        <f>IF(OR(EY169=$EY$1,EY169=$EY$8,EZ169&gt;0,FF169=$FF$1,FF169=$FF$2,FF169=$FF$7,FF169=$FF$8,FG169=$FG$1,FG169=$FG$2,FG169=$FG$7,FG169=$FG$8),ES2.4,"")</f>
        <v/>
      </c>
      <c r="DL169" s="40" t="str">
        <f>IF(OR(FB169=$FB$1,FB169=$FB$7,EZ169&gt;0),ES3.1,"")</f>
        <v/>
      </c>
      <c r="DM169" s="6" t="str">
        <f>IF(OR(FB169=$FB$1,FB169=$FB$2,FB169=$FB$7,FB169=$FB$8,EZ169&gt;0),ES3.2,"")</f>
        <v/>
      </c>
      <c r="DN169" s="6" t="str">
        <f>IF(OR(EZ169&gt;0,FF169=$FF$1,FF169=$FF$2,FF169=$FF$7,FF169=$FF$8,GA169=$GA$1,GA169=$GA$2,GA169=$GA$5,GA169=$GA$6),ES3.3,"")</f>
        <v/>
      </c>
      <c r="DO169" s="6" t="str">
        <f>IF(OR(EZ169&gt;0,FG169=$FG$1,FG169=$FG$2,FG169=$FG$7,FG169=$FG$8,GB169=$GB$1,GB169=$GB$2,GB169=$GB$5,GB169=$GB$6),ES3.4,"")</f>
        <v/>
      </c>
      <c r="DP169" s="6" t="str">
        <f>IF(OR(EY169=$EY$1,EY169=$EY$8,EZ169&gt;0),ES3.5,"")</f>
        <v/>
      </c>
      <c r="DQ169" s="6" t="str">
        <f>IF(OR(EZ169&gt;0,FC169=$FC$1,FC169=$FC$5),ES3.6,"")</f>
        <v/>
      </c>
      <c r="DR169" s="6" t="str">
        <f>IF(OR(GD169=$GD$1,GD169=$GD$4,EZ169&gt;0),ES3.7,"")</f>
        <v/>
      </c>
      <c r="DS169" s="6" t="str">
        <f>IF(OR(EZ169&gt;0,FF169=$FF$2,FF169=$FF$8,FE169=$FE$2,FE169=$FE$8,FI169=$FI$2,FI169=$FI$8,FG169=$FG$2,FG169=$FG$8),ES3.8,"")</f>
        <v/>
      </c>
      <c r="DT169" s="6" t="str">
        <f>IF(OR(EZ169&gt;0),ES3.9,"")</f>
        <v/>
      </c>
      <c r="DU169" s="40" t="str">
        <f>IF(OR(FB169=$FB$1,FB169=$FB$7,EZ169&gt;0),ES4.1,"")</f>
        <v/>
      </c>
      <c r="DV169" s="6" t="str">
        <f>IF(OR(EZ169&gt;0,GA169=$GA$2,GA169=$GA$6),ES4.2,"")</f>
        <v/>
      </c>
      <c r="DW169" s="6" t="str">
        <f>IF(OR(EZ169&gt;0,GB169=$GB$2,GB169=$GB$6),ES4.3,"")</f>
        <v/>
      </c>
      <c r="DX169" s="6" t="str">
        <f>IF(OR(GE169=$GE$1,GE169=$GE$2,GE169=$GE$7,GE169=$GE$8),ES4.4,"")</f>
        <v/>
      </c>
      <c r="DY169" s="6" t="str">
        <f>IF(OR(EZ169&gt;0,FF169=$FF$2,FF169=$FF$8,FE169=$FE$2,FE169=$FE$8,FI169=$FI$2,FI169=$FI$8,FG169=$FG$2,FG169=$FG$8),ES4.5,"")</f>
        <v/>
      </c>
      <c r="DZ169" s="6" t="str">
        <f>IF(OR(EZ169&gt;0,FG169=$FG$1,FG169=$FG$2,FG169=$FG$7,FG169=$FG$8),ES4.6,"")</f>
        <v/>
      </c>
      <c r="EA169" s="6" t="str">
        <f>IF(OR(FE169=$FE$1,FE169=$FE$2,FE169=$FE$7,FE169=$FE$8),ES4.7,"")</f>
        <v/>
      </c>
      <c r="EB169" s="6" t="str">
        <f>IF(OR(FM169=$FM$1,FM169=$FM$4,EZ169&gt;0),ES4.8,"")</f>
        <v/>
      </c>
      <c r="EC169" s="6" t="str">
        <f>IF(OR(GF169=$GF$2,GF169=$GF$8),ES4.9,"")</f>
        <v/>
      </c>
      <c r="ED169" s="6" t="str">
        <f>IF(OR(EO169=$EO$1,EO169=$EO$3),ES4.10,"")</f>
        <v/>
      </c>
      <c r="EE169" s="40" t="str">
        <f>IF(OR(AND(FZ169&gt;0,EY169=$EY$1), AND(FZ169&gt;0,EY169=$EY$8)),ES5.1,"")</f>
        <v/>
      </c>
      <c r="EF169" s="6" t="str">
        <f>IF(OR(GE169=$GE$1,GE169=$GE$3,GE169=$GE$7,GE169=$GE$9),ES5.2,"")</f>
        <v/>
      </c>
      <c r="EG169" s="6" t="str">
        <f>IF(OR(EZ169&gt;0,FF169=$FF$2,FF169=$FF$8,FE169=$FE$2,FE169=$FE$8,FI169=$FI$2,FI169=$FI$8,FG169=$FG$2,FG169=$FG$8),ES5.3,"")</f>
        <v/>
      </c>
      <c r="EH169" s="6" t="str">
        <f>IF(OR(FG169=$FG$2,FG169=$FG$8),ES5.4,"")</f>
        <v/>
      </c>
      <c r="EI169" s="6" t="str">
        <f>IF(OR(FI169=$FI$1,FI169=$FI$2,FI169=$FI$7,FI169=$FI$8,FY169&gt;0),ES5.5,"")</f>
        <v/>
      </c>
      <c r="EJ169" s="6" t="str">
        <f>IF(OR(GC169=$GC$1,GC169=$GC$3),ES5.6,"")</f>
        <v/>
      </c>
      <c r="EK169" s="38">
        <f>IF(OR(GF169="",GF169=$GF$3,GF169=$GF$4,GF169=$GF$5,GF169=$GF$6),ES5.7,"")</f>
        <v>0.1</v>
      </c>
      <c r="EL169" s="104" t="str">
        <f>IF(E169&lt;2010,"N/A",IF(COUNTIF(DH169:EK169,"&lt;1")=30,"5",IF(COUNTIF(DH169:ED169,"&lt;1")=23,"4",IF(COUNTIF(DH169:DT169,"&lt;1")=13,"3",IF(COUNTIF(DH169:DK169,"&lt;1")=4,"2","1")))))</f>
        <v>1</v>
      </c>
      <c r="EM169" s="129">
        <f>IF(EL169="N/A","N/A",IF(EL169="1",SUM(DH169:DK169)+1,IF(EL169="2",SUM(DL169:DT169)+2,IF(EL169="3",SUM(DU169:ED169)+3,IF(EL169="4",SUM(EE169:EK169)+4,5)))))</f>
        <v>1</v>
      </c>
      <c r="EN169" s="1"/>
      <c r="EO169" s="43"/>
      <c r="EP169" s="1"/>
      <c r="EQ169" s="1"/>
      <c r="ER169" s="43"/>
      <c r="ES169" s="1"/>
      <c r="ET169" s="1"/>
      <c r="EV169" s="44"/>
      <c r="FC169" s="44"/>
      <c r="FE169" s="1"/>
      <c r="FI169" s="44"/>
      <c r="FK169" s="1"/>
      <c r="FL169" s="1"/>
      <c r="FM169" s="1"/>
      <c r="FN169" s="1"/>
      <c r="FO169" s="1"/>
      <c r="FT169" s="1"/>
      <c r="FU169" s="1"/>
      <c r="FX169" s="44"/>
      <c r="FY169" s="1"/>
      <c r="FZ169" s="44"/>
      <c r="GA169" s="43"/>
      <c r="GB169" s="1"/>
      <c r="GC169" s="44"/>
      <c r="GF169" s="45"/>
      <c r="GG169" s="74" t="s">
        <v>162</v>
      </c>
      <c r="GH169" s="42">
        <f>COUNTIF(EO169:GF169,"*")</f>
        <v>0</v>
      </c>
    </row>
    <row r="170" spans="1:190" s="42" customFormat="1" x14ac:dyDescent="0.25">
      <c r="A170" s="42" t="str">
        <f>VLOOKUP(C170,Sheet1!$A$1:$B$65,2,)</f>
        <v>HS</v>
      </c>
      <c r="B170" s="46" t="s">
        <v>464</v>
      </c>
      <c r="C170" s="47" t="s">
        <v>465</v>
      </c>
      <c r="D170" s="47"/>
      <c r="E170" s="61">
        <v>2013</v>
      </c>
      <c r="F170" s="5" t="str">
        <f>IF(OR(ER170=$ER$1,ER170=$ER$2,ER170=$ER$3,ER170=$ER$6,ER170=$ER$7,ES170&gt;0,EW170&gt;0,EY170&gt;0,EU170&gt;0,EZ170&gt;0,FD170&gt;0,FF170&gt;0,FG170&gt;0,FI170&gt;0,FE170&gt;0),SM_2.1,"")</f>
        <v/>
      </c>
      <c r="G170" s="5" t="str">
        <f>IF(OR(EO170=$EO$4,EQ170&gt;0,ER170=$ER$1, ER170=$ER$2,ER170=$ER$3,ER170=$ER$4,ES170&gt;0,EV170&gt;0,EZ170&gt;0,FD170&gt;0,FF170&gt;0,FG170&gt;0,FI170&gt;0,FE170&gt;0),SM_2.2,"")</f>
        <v/>
      </c>
      <c r="H170" s="6" t="str">
        <f>IF(OR(EO170&gt;0,EP170&gt;0,EQ170&gt;0,ER170=$ER$1,ER170=$ER$2,ER170=$ER$3,ER170=$ER$4,ER170=$ER$6,ER170=$ER$7,ES170&gt;0,ET170&gt;0,EV170&gt;0,EZ170&gt;0,FD170&gt;0,FF170&gt;0,FG170&gt;0,FI170&gt;0,FE170&gt;0),SM_2.3,"")</f>
        <v/>
      </c>
      <c r="I170" s="38" t="str">
        <f>IF(OR(ER170=$ER$1,ER170=$ER$2,ER170=$ER$3,ER170=$ER$6,ER170=$ER$7,ES170&gt;0,EW170=$EW$2,EW170=$EW$3,EW170=$EW$4,EY170&gt;0,EU170&gt;0,EZ170&gt;0,FD170&gt;0,FF170&gt;0,FG170&gt;0,FI170&gt;0,FE170&gt;0),SM_2.4,"")</f>
        <v/>
      </c>
      <c r="J170" s="6" t="str">
        <f>IF(OR(ER170=$ER$3,EW170=$EW$2,EW170=$EW$3,EW170=$EW$4,EY170&gt;0,EU170&gt;0,EZ170&gt;0,FD170&gt;0,FF170&gt;0,FG170&gt;0,FI170&gt;0,FE170&gt;0),SM_3.1,"")</f>
        <v/>
      </c>
      <c r="K170" s="6" t="str">
        <f>IF(OR(EZ170&gt;0,FD170&gt;0,FF170&gt;0,FG170&gt;0,FI170&gt;0,FE170&gt;0),SM_3.2,"")</f>
        <v/>
      </c>
      <c r="L170" s="38" t="str">
        <f>IF(OR(ER170=$ER$1,ER170=$ER$3,ER170=$ER$6,ER170=$ER$7,EV170&gt;0,EW170=$EW$2,EW170=$EW$3,EW170=$EW$4,EY170&gt;0,EU170&gt;0,EZ170&gt;0,FD170&gt;0,FF170&gt;0,FG170&gt;0,FI170&gt;0,FE170&gt;0),SM_3.3,"")</f>
        <v/>
      </c>
      <c r="M170" s="6" t="str">
        <f>IF(OR(ES170&gt;0,EU170&gt;1),SM_4.1,"")</f>
        <v/>
      </c>
      <c r="N170" s="6" t="str">
        <f>IF(OR(EZ170&gt;0,FD170=$FD$2,FF170=$FF$2,FF170=$FF$4,FF170=$FF$6,FF170=$FF$8,FG170&gt;0,FI170&gt;0,FE170&gt;0),SM_4.2,"")</f>
        <v/>
      </c>
      <c r="O170" s="6" t="str">
        <f>IF(OR(EZ170&gt;0,FD170=$FD$2,FE170=$FE$2,FE170=$FE$4,FE170=$FE$6,FE170=$FE$8,FF170=$FF$2,FF170=$FF$4,FF170=$FF$6,FF170=$FF$8,FG170=$FG$2,FG170=$FG$4,FG170=$FG$6,FG170=$FG$8,FI170=$FI$2,FI170=$FI$4,FI170=$FI$6,FI170=$FI$8),SM_4.3,"")</f>
        <v/>
      </c>
      <c r="P170" s="6" t="str">
        <f>IF(OR(FD170&gt;0,FI170&gt;0),SM_4.4,"")</f>
        <v/>
      </c>
      <c r="Q170" s="38" t="str">
        <f>IF(OR(FQ170=$FQ$2,FQ170=$FQ$1),SM_4.5,"")</f>
        <v/>
      </c>
      <c r="R170" s="6" t="str">
        <f>IF(OR(ET170&gt;0),SM_5.1,"")</f>
        <v/>
      </c>
      <c r="S170" s="6" t="str">
        <f>IF(OR(FB170&gt;0),SM_5.2,"")</f>
        <v/>
      </c>
      <c r="T170" s="6" t="str">
        <f>IF(OR(FR170=$FR$1,FR170=$FR$2),SM_5.3,"")</f>
        <v/>
      </c>
      <c r="U170" s="38" t="str">
        <f>IF(OR(FY170&gt;0),SM_5.4,"")</f>
        <v/>
      </c>
      <c r="V170" s="94" t="str">
        <f>IF(COUNTIF(F170:U170,"&lt;1")=16,"5",IF(COUNTIF(F170:Q170,"&lt;1")=12,"4",IF(COUNTIF(F170:L170,"&lt;1")=7,"3",IF(COUNTIF(F170:I170,"&lt;1")=4,"2","1"))))</f>
        <v>1</v>
      </c>
      <c r="W170" s="129">
        <f>IF(V170="1",SUM(F170:I170)+1,IF(V170="2",SUM(J170:L170)+2,IF(V170="3",SUM(M170:Q170)+3,IF(V170="4",SUM(R170:U170)+4,5))))</f>
        <v>1</v>
      </c>
      <c r="X170" s="5" t="str">
        <f>IF(OR(EO170&gt;0,EP170&gt;0,EQ170&gt;0,ER170=$ER$1,ER170=$ER$2,ER170=$ER$3,ER170=$ER$4,ER170=$ER$6,ER170=$ER$7,ER170=$ER$8,ES170&gt;0,ET170&gt;0,EV170&gt;0,EZ170&gt;0,FD170&gt;0,FF170&gt;0,FG170&gt;0,FI170&gt;0,FE170&gt;0),SS_2.1,"")</f>
        <v/>
      </c>
      <c r="Y170" s="5" t="str">
        <f>IF(OR(EO170=$EO$1,ER170=$ER$1,ER170=$ER$6,ER170=$ER$7,ER170=$ER$8,FJ170&gt;0),SS_2.2,"")</f>
        <v/>
      </c>
      <c r="Z170" s="38" t="str">
        <f>IF(OR(FJ170&gt;0,FO170&gt;0),SS_2.3,"")</f>
        <v/>
      </c>
      <c r="AA170" s="5" t="str">
        <f>IF(OR(FN170&gt;0,FJ170=$FJ$2,FJ170=$FJ$3),SS_3.1,"")</f>
        <v/>
      </c>
      <c r="AB170" s="6" t="str">
        <f>IF(OR(FK170&gt;0),SS_3.2,"")</f>
        <v/>
      </c>
      <c r="AC170" s="38" t="str">
        <f>IF(OR(ES170&gt;0,ER170=$ER$1,ER170=$ER$4,ER170=$ER$8,FL170&gt;0),SS_3.3,"")</f>
        <v/>
      </c>
      <c r="AD170" s="6" t="str">
        <f>IF(AND(FK170&gt;0,FJ170=$FJ$2,FJ170=$FJ$3),SS_4.1,"")</f>
        <v/>
      </c>
      <c r="AE170" s="6" t="str">
        <f>IF(OR(FJ170=$FJ$2,FJ170=$FJ$3,EZ170&gt;0,FN170&gt;0),SS_4.2,"")</f>
        <v/>
      </c>
      <c r="AF170" s="6" t="str">
        <f>IF(OR(EU170&gt;0,EW170=$EW$2,EW170=$EW$3,EW170=$EW$4,EY170&gt;0,EZ170&gt;0),SS_4.3,"")</f>
        <v/>
      </c>
      <c r="AG170" s="6" t="str">
        <f>IF(OR(FJ170=$FJ$3,FQ170&gt;0,EZ170&gt;0),SS_4.4,"")</f>
        <v/>
      </c>
      <c r="AH170" s="6" t="str">
        <f>IF(OR(FE170&gt;0,FF170&gt;0,FG170&gt;0,FD170&gt;0,EZ170&gt;0,FI170&gt;0),SS_4.5,"")</f>
        <v/>
      </c>
      <c r="AI170" s="38" t="str">
        <f>IF(OR(EV170&gt;0,FZ170&gt;0,FH170&gt;0,FD170&gt;0,FI170&gt;0),SS_4.6,"")</f>
        <v/>
      </c>
      <c r="AJ170" s="5" t="str">
        <f>IF(OR(FK170=$FK$3,FZ170=$FZ$1),SS_5.1,"")</f>
        <v/>
      </c>
      <c r="AK170" s="6" t="str">
        <f>IF(OR(FZ170=$FZ$1,FZ170=$FZ$2,FZ170=$FZ$4,FZ170=$FZ$5,FZ170=$FZ$7),SS_5.2,"")</f>
        <v/>
      </c>
      <c r="AL170" s="6" t="str">
        <f>IF(OR(FZ170=$FZ$4,FY170&gt;0,ER170=$ER$8),SS_5.3,"")</f>
        <v/>
      </c>
      <c r="AM170" s="6" t="str">
        <f>IF(FP170&gt;0,SS_5.4,"")</f>
        <v/>
      </c>
      <c r="AN170" s="94" t="str">
        <f>IF(COUNTIF(X170:AM170,"&lt;1")=16,"5",IF(COUNTIF(X170:AI170,"&lt;1")=12,"4",IF(COUNTIF(X170:AC170,"&lt;1")=6,"3",IF(COUNTIF(X170:Z170,"&lt;1")=3,"2","1"))))</f>
        <v>1</v>
      </c>
      <c r="AO170" s="129">
        <f>IF(AN170="1",SUM(X170:Z170)+1,IF(AN170="2",SUM(AA170:AC170)+2,IF(AN170="3",SUM(AD170:AI170)+3,IF(AN170="4",SUM(AJ170:AM170)+4,5))))</f>
        <v>1</v>
      </c>
      <c r="AP170" s="5" t="str">
        <f>IF(OR(ES170&gt;0,ER170=$ER$1,EO170&gt;0,EP170&gt;0,EQ170&gt;0,EU170&gt;0,EV170&gt;0,FV170&gt;0,FD170&gt;0),CM2.1,"")</f>
        <v/>
      </c>
      <c r="AQ170" s="6" t="str">
        <f>IF(OR(ES170&gt;0,ER170=$ER$1,ER170=$ER$5,ER170=$ER$3,ER170=$ER$8,ER170=$ER$9,FS170=$FS$3,FS170=$FS$4),CM2.2,"")</f>
        <v/>
      </c>
      <c r="AR170" s="6" t="str">
        <f>IF(OR(ES170&gt;0,ER170&gt;0,FV170&gt;0),CM2.3,"")</f>
        <v/>
      </c>
      <c r="AS170" s="38" t="str">
        <f>IF(OR(ES170&gt;0,ER170=$ER$1,ER170=$ER$3,ER170=$ER$8,ER170=$ER$9,FT170&gt;0),CM2.4,"")</f>
        <v/>
      </c>
      <c r="AT170" s="6" t="str">
        <f>IF(OR(FS170&gt;0),CM3.1,"")</f>
        <v/>
      </c>
      <c r="AU170" s="6" t="str">
        <f>IF(ER170=$ER$9,CM3.2,"")</f>
        <v/>
      </c>
      <c r="AV170" s="6" t="str">
        <f>IF(OR(FS170=$FS$3,FS170=$FS$4),CM3.3,"")</f>
        <v/>
      </c>
      <c r="AW170" s="6" t="str">
        <f>IF(OR(FQ170=$FQ$1,FQ170=$FQ$4,FR170=$FR$1,FR170=$FR$4),CM3.4,"")</f>
        <v/>
      </c>
      <c r="AX170" s="38" t="str">
        <f>IF(OR(FZ170=$FZ$1,FZ170=$FZ$2,FT170=$FT$3,FT170=$FT$2),CM3.5,"")</f>
        <v/>
      </c>
      <c r="AY170" s="6" t="str">
        <f>IF(OR(FS170&gt;0),CM4.1,"")</f>
        <v/>
      </c>
      <c r="AZ170" s="6" t="str">
        <f>IF(OR(FV170=$FV$2),CM4.2,"")</f>
        <v/>
      </c>
      <c r="BA170" s="38" t="str">
        <f>IF(OR(FZ170&gt;0,FT170=$FT$3),CM4.3,"")</f>
        <v/>
      </c>
      <c r="BB170" s="6" t="str">
        <f>IF(OR(FT170=$FT$3,FV170=$FV$3),CM5.1,"")</f>
        <v/>
      </c>
      <c r="BC170" s="6" t="str">
        <f>IF(OR(AND(FX170&gt;0,FQ170=$FQ$4), AND(FX170&gt;0,FQ170=$FQ$1)),CM5.2,"")</f>
        <v/>
      </c>
      <c r="BD170" s="6" t="str">
        <f>IF(OR(FZ170&gt;0),CM5.3,"")</f>
        <v/>
      </c>
      <c r="BE170" s="38" t="str">
        <f>IF(FU170=$FU$2,CM5.4,"")</f>
        <v/>
      </c>
      <c r="BF170" s="94" t="str">
        <f>IF(COUNTIF(AP170:BE170,"&lt;1")=16,"5",IF(COUNTIF(AP170:BA170,"&lt;1")=12,"4",IF(COUNTIF(AP170:AX170,"&lt;1")=9,"3",IF(COUNTIF(AP170:AS170,"&lt;1")=4,"2","1"))))</f>
        <v>1</v>
      </c>
      <c r="BG170" s="129">
        <f>IF(BF170="1",SUM(AP170:AS170)+1,IF(BF170="2",SUM(AT170:AX170)+2,IF(BF170="3",SUM(AY170:BA170)+3,IF(BF170="4",SUM(BB170:BE170)+4,5))))</f>
        <v>1</v>
      </c>
      <c r="BH170" s="5" t="str">
        <f>IF(OR(ER170=$ER$1,ER170=$ER$6,ER170=$ER$7,ER170=$ER$9,ES170&gt;0,EX170&gt;0,FD170&gt;0,FZ170&gt;0,EW170&gt;0,EY170&gt;0,EZ170&gt;0,EV170&gt;0,EU170&gt;0,FE170&gt;0,FF170&gt;0,FG170&gt;0,FI170&gt;0),SRM2.1,"")</f>
        <v/>
      </c>
      <c r="BI170" s="5" t="str">
        <f>IF(OR(FD170&gt;0,FZ170&gt;0,ER170=$ER$7,EW170&gt;0,EX170&gt;0,EY170&gt;0,EZ170&gt;0,FE170&gt;0,FF170&gt;0,FG170&gt;0,FI170&gt;0),SRM2.2,"")</f>
        <v/>
      </c>
      <c r="BJ170" s="6" t="str">
        <f>IF(OR(FX170&gt;0,FZ170&gt;0),SRM2.3,"")</f>
        <v/>
      </c>
      <c r="BK170" s="6" t="str">
        <f>IF(OR(FF170&gt;0,FD170&gt;0,FE170&gt;0,FZ170&gt;0,FG170&gt;0,FI170&gt;0),SRM2.4,"")</f>
        <v/>
      </c>
      <c r="BL170" s="39" t="str">
        <f>IF(OR(FD170&gt;0,FZ170&gt;0,ER170=$ER$7,FE170&gt;0,FF170&gt;0,FG170&gt;0,FI170&gt;0,FP170&gt;0),SRM3.1,"")</f>
        <v/>
      </c>
      <c r="BM170" s="6" t="str">
        <f>IF(OR(FD170&gt;0,FZ170&gt;0,ER170=$ER$7,EW170=$EW$2,EW170=$EW$3,EW170=$EW$4,EX170&gt;0,EY170&gt;0,EZ170&gt;0,FE170&gt;0,FF170&gt;0,FG170&gt;0,FI170&gt;0),SRM3.2,"")</f>
        <v/>
      </c>
      <c r="BN170" s="6" t="str">
        <f>IF(OR(FP170&gt;0,FZ170&gt;0),SRM3.3,"")</f>
        <v/>
      </c>
      <c r="BO170" s="40" t="str">
        <f>IF(OR(FZ170&gt;1),SRM4.1,"")</f>
        <v/>
      </c>
      <c r="BP170" s="6" t="str">
        <f>IF(OR(ER170=$ER$8,ER170=$ER$9,EV170&gt;0,FQ170&gt;0,FR170&gt;0),SRM4.2,"")</f>
        <v/>
      </c>
      <c r="BQ170" s="6" t="str">
        <f>IF(OR(FW170&gt;0),SRM4.3,"")</f>
        <v/>
      </c>
      <c r="BR170" s="40" t="str">
        <f>IF(OR(GD170&gt;0,GE170&gt;0),SRM5.1,"")</f>
        <v/>
      </c>
      <c r="BS170" s="6" t="str">
        <f>IF(OR(ER170=$ER$8,ER170=$ER$9,FZ170&gt;0),SRM5.2,"")</f>
        <v/>
      </c>
      <c r="BT170" s="6" t="str">
        <f>IF(OR(ER170=$ER$8,ER170=$ER$9,FY170&gt;0,FZ170&gt;0),SRM5.3,"")</f>
        <v/>
      </c>
      <c r="BU170" s="94" t="str">
        <f>IF(COUNTIF(BH170:BT170,"&lt;1")=13,"5",IF(COUNTIF(BH170:BQ170,"&lt;1")=10,"4",IF(COUNTIF(BH170:BN170,"&lt;1")=7,"3",IF(COUNTIF(BH170:BK170,"&lt;1")=4,"2","1"))))</f>
        <v>1</v>
      </c>
      <c r="BV170" s="129">
        <f>IF(BU170="1",SUM(BH170:BK170)+1,IF(BU170="2",SUM(BL170:BN170)+2,IF(BU170="3",SUM(BO170:BQ170)+3,IF(BU170="4",SUM(BR170:BT170)+4,5))))</f>
        <v>1</v>
      </c>
      <c r="BW170" s="41" t="str">
        <f>IF(OR(EY170=$EY$1,EY170=$EY$4,EY170=$EY$5,EY170=$EY$6,EY170=$EY$7,EZ170&gt;0,FF170=$FF$1,FF170=$FF$2,FF170=$FF$5,FF170=$FF$6,FG170=$FG$1,FG170=$FG$2,FG170=$FG$5,FG170=$FG$6),LHR2.1,"")</f>
        <v/>
      </c>
      <c r="BX170" s="6" t="str">
        <f>IF(OR(FB170=$FB$1,FB170=$FB$2,FB170=$FB$5,FB170=$FB$6,EZ170&gt;0),LHR2.2,"")</f>
        <v/>
      </c>
      <c r="BY170" s="6" t="str">
        <f>IF(OR(EY170=$EY$1,EY170=$EY$4,EY170=$EY$5,EY170=$EY$6,EY170=$EY$7,EZ170&gt;0,FF170=$FF$1,FF170=$FF$2,FF170=$FF$5,FF170=$FF$6,FG170=$FG$1,FG170=$FG$2,FG170=$FG$5,FG170=$FG$6),LHR2.3,"")</f>
        <v/>
      </c>
      <c r="BZ170" s="6" t="str">
        <f>IF(OR(EY170=$EY$1,EY170=$EY$4,EY170=$EY$5,EY170=$EY$6,EY170=$EY$7,EZ170&gt;0,FF170=$FF$1,FF170=$FF$2,FF170=$FF$5,FF170=$FF$6,FG170=$FG$1,FG170=$FG$2,FG170=$FG$5,FG170=$FG$6),LHR2.4,"")</f>
        <v/>
      </c>
      <c r="CA170" s="40" t="str">
        <f>IF(OR(EY170=$EY$1,EY170=$EY$5,EY170=$EY$6,EY170=$EY$7,EZ170&gt;0,FF170=$FF$1,FF170=$FF$2,FF170=$FF$5,FF170=$FF$6,FG170=$FG$1,FG170=$FG$2,FG170=$FG$5,FG170=$FG$6),LHR3.1,"")</f>
        <v/>
      </c>
      <c r="CB170" s="6" t="str">
        <f>IF(OR(FB170=$FB$1,FB170=$FB$5,EZ170&gt;0),LHR3.2,"")</f>
        <v/>
      </c>
      <c r="CC170" s="6" t="str">
        <f>IF(OR(FB170=$FB$1,FB170=$FB$2,FB170=$FB$5,FB170=$FB$6,EZ170&gt;0),LHR3.3,"")</f>
        <v/>
      </c>
      <c r="CD170" s="6" t="str">
        <f>IF(OR(EZ170&gt;0,GA170=$GA$1,FF170=$FF$5,FF170=$FF$6,FF170=$FF$1,FF170=$FF$2,GA170=$GA$2,GA170=$GA$3,GA170=$GA$4),LHR3.4,"")</f>
        <v/>
      </c>
      <c r="CE170" s="6" t="str">
        <f>IF(OR(EZ170&gt;0,GB170=$GB$1,FG170=$FG$5,FG170=$FG$6,FG170=$FG$1,FG170=$FG$2,GB170=$GB$2,GB170=$GB$3,GB170=$GB$4),LHR3.5,"")</f>
        <v/>
      </c>
      <c r="CF170" s="6" t="str">
        <f>IF(OR(EY170=$EY$1,EY170=$EY$4,EY170=$EY$5,EY170=$EY$6,EY170=$EY$7,EZ170&gt;0),LHR3.6,"")</f>
        <v/>
      </c>
      <c r="CG170" s="6" t="str">
        <f>IF(OR(EZ170&gt;0,FC170=$FC$1,FC170=$FC$2,FC170=$FC$3,FC170=$FC$4),LHR3.7,"")</f>
        <v/>
      </c>
      <c r="CH170" s="6" t="str">
        <f>IF(OR(GD170=$GD$1,GD170=$GD$3,EZ170&gt;0),LHR3.8,"")</f>
        <v/>
      </c>
      <c r="CI170" s="6" t="str">
        <f>IF(OR(EZ170&gt;0,FF170=$FF$2,FF170=$FF$6,FE170=$FE$2,FE170=$FE$6,FI170=$FI$2,FI170=$FI$6,FG170=$FG$2,FG170=$FG$6),LHR3.9,"")</f>
        <v/>
      </c>
      <c r="CJ170" s="6" t="str">
        <f>IF(OR(EZ170&gt;0,FA170&gt;0),LHR3.10,"")</f>
        <v/>
      </c>
      <c r="CK170" s="40" t="str">
        <f>IF(OR(EY170=$EY$1,EY170=$EY$6,EY170=$EY$7,EZ170&gt;0,FF170=$FF$1,FF170=$FF$2,FF170=$FF$5,FF170=$FF$6,FG170=$FG$1,FG170=$FG$2,FG170=$FG$5,FG170=$FG$6),LHR4.1,"")</f>
        <v/>
      </c>
      <c r="CL170" s="6" t="str">
        <f>IF(OR(FB170=$FB$1,FB170=$FB$5,EZ170&gt;0),LHR4.2,"")</f>
        <v/>
      </c>
      <c r="CM170" s="6" t="str">
        <f>IF(OR(EZ170&gt;0,GA170=$GA$2,GA170=$GA$4),LHR4.3,"")</f>
        <v/>
      </c>
      <c r="CN170" s="6" t="str">
        <f>IF(OR(EZ170&gt;0,GB170=$GB$2,GB170=$GB$4),LHR4.4,"")</f>
        <v/>
      </c>
      <c r="CO170" s="6" t="str">
        <f>IF(OR(EZ170&gt;0,FC170=$FC$1,FC170=$FC$3,FC170=$FC$4),LHR4.5,"")</f>
        <v/>
      </c>
      <c r="CP170" s="6" t="str">
        <f>IF(OR(GE170=$GE$1,GE170=$GE$2,GE170=$GE$4,GE170=$GE$5),LHR4.6,"")</f>
        <v/>
      </c>
      <c r="CQ170" s="6" t="str">
        <f>IF(OR(EZ170&gt;0,FF170=$FF$2,FF170=$FF$6,FE170=$FE$2,FE170=$FE$6,FI170=$FI$2,FI170=$FI$6,FG170=$FG$2,FG170=$FG$6),LHR4.7,"")</f>
        <v/>
      </c>
      <c r="CR170" s="6" t="str">
        <f>IF(OR(EZ170&gt;0,FG170=$FG$1,FG170=$FG$2,FG170=$FG$5,FG170=$FG$6),LHR4.8,"")</f>
        <v/>
      </c>
      <c r="CS170" s="6" t="str">
        <f>IF(OR(FE170=$FE$1,FE170=$FE$2,FE170=$FE$5,FE170=$FE$6),LHR4.9,"")</f>
        <v/>
      </c>
      <c r="CT170" s="6" t="str">
        <f>IF(OR(FM170=$FM$1,FM170=$FM$3,EZ170&gt;0),LHR4.10,"")</f>
        <v/>
      </c>
      <c r="CU170" s="6" t="str">
        <f>IF(OR(GF170=$GF$2,GF170=$GF$6),LHR4.11,"")</f>
        <v/>
      </c>
      <c r="CV170" s="6" t="str">
        <f>IF(OR(EO170=$EO$1,EO170=$EO$3),LHR4.12,"")</f>
        <v/>
      </c>
      <c r="CW170" s="40" t="str">
        <f>IF(OR(EY170=$EY$1,EY170=$EY$7,EZ170&gt;0,FF170=$FF$1,FF170=$FF$2,FF170=$FF$5,FF170=$FF$6,FG170=$FG$1,FG170=$FG$2,FG170=$FG$5,FG170=$FG$6),LHR5.1,"")</f>
        <v/>
      </c>
      <c r="CX170" s="6" t="str">
        <f>IF(AND(FZ170&gt;0,OR(EY170=$EY$1,EY170=$EY$4,EY170=$EY$5,EY170=$EY$6,EY170=$EY$7)),LHR5.2,"")</f>
        <v/>
      </c>
      <c r="CY170" s="6" t="str">
        <f>IF(OR(EZ170&gt;0,FC170=$FC$1,FC170=$FC$4),LHR5.3,"")</f>
        <v/>
      </c>
      <c r="CZ170" s="6" t="str">
        <f>IF(OR(GE170=$GE$1,GE170=$GE$3,GE170=$GE$4,GE170=$GE$6),LHR5.4,"")</f>
        <v/>
      </c>
      <c r="DA170" s="6" t="str">
        <f>IF(OR(EZ170&gt;0,FF170=$FF$2,FF170=$FF$6,FE170=$FE$2,FE170=$FE$6,FI170=$FI$2,FI170=$FI$6,FG170=$FG$2,FG170=$FG$6),LHR5.5,"")</f>
        <v/>
      </c>
      <c r="DB170" s="6" t="str">
        <f>IF(OR(FG170=$FG$2,FG170=$FG$6),LHR5.6,"")</f>
        <v/>
      </c>
      <c r="DC170" s="6" t="str">
        <f>IF(OR(FI170=$FI$1,FI170=$FI$2,FI170=$FI$5,FI170=$FI$6,FY170&gt;0),LHR5.7,"")</f>
        <v/>
      </c>
      <c r="DD170" s="6" t="str">
        <f>IF(OR(GC170=$GC$1,GC170=$GC$2),LHR5.8,"")</f>
        <v/>
      </c>
      <c r="DE170" s="38">
        <f>IF(OR(GF170="",GF170=$GF$3,GF170=$GF$4,GF170=$GF$7,GF170=$GF$8),LHR5.9,"")</f>
        <v>0.05</v>
      </c>
      <c r="DF170" s="7" t="str">
        <f>IF(E170&lt;2009,"N/A",IF(COUNTIF(BW170:DE170,"&lt;1")=35,"5",IF(COUNTIF(BW170:CV170,"&lt;1")=26,"4",IF(COUNTIF(BW170:CJ170,"&lt;1")=14,"3",IF(COUNTIF(BW170:BZ170,"&lt;1")=4,"2","1")))))</f>
        <v>1</v>
      </c>
      <c r="DG170" s="129">
        <f>IF(DF170="N/A","N/A",IF(DF170="1",SUM(BW170:BZ170)+1,IF(DF170="2",SUM(CA170:CJ170)+2,IF(DF170="3",SUM(CK170:CV170)+3,IF(DF170="4",SUM(CW170:DE170)+4,5)))))</f>
        <v>1</v>
      </c>
      <c r="DH170" s="41" t="str">
        <f>IF(OR(EY170=$EY$1,EY170=$EY$8,EZ170&gt;0,FF170=$FF$1,FF170=$FF$2,FF170=$FF$7,FF170=$FF$8,FG170=$FG$1,FG170=$FG$2,FG170=$FG$7,FG170=$FG$8),ES2.1,"")</f>
        <v/>
      </c>
      <c r="DI170" s="6" t="str">
        <f>IF(OR(FB170=$FB$1,FB170=$FB$2,FB170=$FB$7,FB170=$FB$8,EZ170&gt;0),ES2.2,"")</f>
        <v/>
      </c>
      <c r="DJ170" s="6" t="str">
        <f>IF(OR(EY170=$EY$1,EY170=$EY$8,EZ170&gt;0,FF170=$FF$1,FF170=$FF$2,FF170=$FF$7,FF170=$FF$8,FG170=$FG$1,FG170=$FG$2,FG170=$FG$7,FG170=$FG$8),ES2.3,"")</f>
        <v/>
      </c>
      <c r="DK170" s="6" t="str">
        <f>IF(OR(EY170=$EY$1,EY170=$EY$8,EZ170&gt;0,FF170=$FF$1,FF170=$FF$2,FF170=$FF$7,FF170=$FF$8,FG170=$FG$1,FG170=$FG$2,FG170=$FG$7,FG170=$FG$8),ES2.4,"")</f>
        <v/>
      </c>
      <c r="DL170" s="40" t="str">
        <f>IF(OR(FB170=$FB$1,FB170=$FB$7,EZ170&gt;0),ES3.1,"")</f>
        <v/>
      </c>
      <c r="DM170" s="6" t="str">
        <f>IF(OR(FB170=$FB$1,FB170=$FB$2,FB170=$FB$7,FB170=$FB$8,EZ170&gt;0),ES3.2,"")</f>
        <v/>
      </c>
      <c r="DN170" s="6" t="str">
        <f>IF(OR(EZ170&gt;0,FF170=$FF$1,FF170=$FF$2,FF170=$FF$7,FF170=$FF$8,GA170=$GA$1,GA170=$GA$2,GA170=$GA$5,GA170=$GA$6),ES3.3,"")</f>
        <v/>
      </c>
      <c r="DO170" s="6" t="str">
        <f>IF(OR(EZ170&gt;0,FG170=$FG$1,FG170=$FG$2,FG170=$FG$7,FG170=$FG$8,GB170=$GB$1,GB170=$GB$2,GB170=$GB$5,GB170=$GB$6),ES3.4,"")</f>
        <v/>
      </c>
      <c r="DP170" s="6" t="str">
        <f>IF(OR(EY170=$EY$1,EY170=$EY$8,EZ170&gt;0),ES3.5,"")</f>
        <v/>
      </c>
      <c r="DQ170" s="6" t="str">
        <f>IF(OR(EZ170&gt;0,FC170=$FC$1,FC170=$FC$5),ES3.6,"")</f>
        <v/>
      </c>
      <c r="DR170" s="6" t="str">
        <f>IF(OR(GD170=$GD$1,GD170=$GD$4,EZ170&gt;0),ES3.7,"")</f>
        <v/>
      </c>
      <c r="DS170" s="6" t="str">
        <f>IF(OR(EZ170&gt;0,FF170=$FF$2,FF170=$FF$8,FE170=$FE$2,FE170=$FE$8,FI170=$FI$2,FI170=$FI$8,FG170=$FG$2,FG170=$FG$8),ES3.8,"")</f>
        <v/>
      </c>
      <c r="DT170" s="6" t="str">
        <f>IF(OR(EZ170&gt;0),ES3.9,"")</f>
        <v/>
      </c>
      <c r="DU170" s="40" t="str">
        <f>IF(OR(FB170=$FB$1,FB170=$FB$7,EZ170&gt;0),ES4.1,"")</f>
        <v/>
      </c>
      <c r="DV170" s="6" t="str">
        <f>IF(OR(EZ170&gt;0,GA170=$GA$2,GA170=$GA$6),ES4.2,"")</f>
        <v/>
      </c>
      <c r="DW170" s="6" t="str">
        <f>IF(OR(EZ170&gt;0,GB170=$GB$2,GB170=$GB$6),ES4.3,"")</f>
        <v/>
      </c>
      <c r="DX170" s="6" t="str">
        <f>IF(OR(GE170=$GE$1,GE170=$GE$2,GE170=$GE$7,GE170=$GE$8),ES4.4,"")</f>
        <v/>
      </c>
      <c r="DY170" s="6" t="str">
        <f>IF(OR(EZ170&gt;0,FF170=$FF$2,FF170=$FF$8,FE170=$FE$2,FE170=$FE$8,FI170=$FI$2,FI170=$FI$8,FG170=$FG$2,FG170=$FG$8),ES4.5,"")</f>
        <v/>
      </c>
      <c r="DZ170" s="6" t="str">
        <f>IF(OR(EZ170&gt;0,FG170=$FG$1,FG170=$FG$2,FG170=$FG$7,FG170=$FG$8),ES4.6,"")</f>
        <v/>
      </c>
      <c r="EA170" s="6" t="str">
        <f>IF(OR(FE170=$FE$1,FE170=$FE$2,FE170=$FE$7,FE170=$FE$8),ES4.7,"")</f>
        <v/>
      </c>
      <c r="EB170" s="6" t="str">
        <f>IF(OR(FM170=$FM$1,FM170=$FM$4,EZ170&gt;0),ES4.8,"")</f>
        <v/>
      </c>
      <c r="EC170" s="6" t="str">
        <f>IF(OR(GF170=$GF$2,GF170=$GF$8),ES4.9,"")</f>
        <v/>
      </c>
      <c r="ED170" s="6" t="str">
        <f>IF(OR(EO170=$EO$1,EO170=$EO$3),ES4.10,"")</f>
        <v/>
      </c>
      <c r="EE170" s="40" t="str">
        <f>IF(OR(AND(FZ170&gt;0,EY170=$EY$1), AND(FZ170&gt;0,EY170=$EY$8)),ES5.1,"")</f>
        <v/>
      </c>
      <c r="EF170" s="6" t="str">
        <f>IF(OR(GE170=$GE$1,GE170=$GE$3,GE170=$GE$7,GE170=$GE$9),ES5.2,"")</f>
        <v/>
      </c>
      <c r="EG170" s="6" t="str">
        <f>IF(OR(EZ170&gt;0,FF170=$FF$2,FF170=$FF$8,FE170=$FE$2,FE170=$FE$8,FI170=$FI$2,FI170=$FI$8,FG170=$FG$2,FG170=$FG$8),ES5.3,"")</f>
        <v/>
      </c>
      <c r="EH170" s="6" t="str">
        <f>IF(OR(FG170=$FG$2,FG170=$FG$8),ES5.4,"")</f>
        <v/>
      </c>
      <c r="EI170" s="6" t="str">
        <f>IF(OR(FI170=$FI$1,FI170=$FI$2,FI170=$FI$7,FI170=$FI$8,FY170&gt;0),ES5.5,"")</f>
        <v/>
      </c>
      <c r="EJ170" s="6" t="str">
        <f>IF(OR(GC170=$GC$1,GC170=$GC$3),ES5.6,"")</f>
        <v/>
      </c>
      <c r="EK170" s="38">
        <f>IF(OR(GF170="",GF170=$GF$3,GF170=$GF$4,GF170=$GF$5,GF170=$GF$6),ES5.7,"")</f>
        <v>0.1</v>
      </c>
      <c r="EL170" s="104" t="str">
        <f>IF(E170&lt;2010,"N/A",IF(COUNTIF(DH170:EK170,"&lt;1")=30,"5",IF(COUNTIF(DH170:ED170,"&lt;1")=23,"4",IF(COUNTIF(DH170:DT170,"&lt;1")=13,"3",IF(COUNTIF(DH170:DK170,"&lt;1")=4,"2","1")))))</f>
        <v>1</v>
      </c>
      <c r="EM170" s="129">
        <f>IF(EL170="N/A","N/A",IF(EL170="1",SUM(DH170:DK170)+1,IF(EL170="2",SUM(DL170:DT170)+2,IF(EL170="3",SUM(DU170:ED170)+3,IF(EL170="4",SUM(EE170:EK170)+4,5)))))</f>
        <v>1</v>
      </c>
      <c r="EN170" s="1"/>
      <c r="EO170" s="43"/>
      <c r="EP170" s="1"/>
      <c r="EQ170" s="1"/>
      <c r="ER170" s="43"/>
      <c r="ES170" s="1"/>
      <c r="ET170" s="1"/>
      <c r="EV170" s="44"/>
      <c r="FC170" s="44"/>
      <c r="FE170" s="1"/>
      <c r="FI170" s="44"/>
      <c r="FK170" s="1"/>
      <c r="FL170" s="1"/>
      <c r="FM170" s="1"/>
      <c r="FN170" s="1"/>
      <c r="FO170" s="1"/>
      <c r="FT170" s="1"/>
      <c r="FU170" s="1"/>
      <c r="FX170" s="44"/>
      <c r="FY170" s="1"/>
      <c r="FZ170" s="44"/>
      <c r="GA170" s="43"/>
      <c r="GB170" s="1"/>
      <c r="GC170" s="44"/>
      <c r="GF170" s="45"/>
      <c r="GG170" s="74" t="s">
        <v>162</v>
      </c>
      <c r="GH170" s="42">
        <f>COUNTIF(EO170:GF170,"*")</f>
        <v>0</v>
      </c>
    </row>
    <row r="171" spans="1:190" s="42" customFormat="1" x14ac:dyDescent="0.25">
      <c r="A171" s="42" t="str">
        <f>VLOOKUP(C171,Sheet1!$A$1:$B$65,2,)</f>
        <v>HS</v>
      </c>
      <c r="B171" s="46" t="s">
        <v>480</v>
      </c>
      <c r="C171" s="47" t="s">
        <v>481</v>
      </c>
      <c r="D171" s="47"/>
      <c r="E171" s="61">
        <v>2013</v>
      </c>
      <c r="F171" s="5" t="str">
        <f>IF(OR(ER171=$ER$1,ER171=$ER$2,ER171=$ER$3,ER171=$ER$6,ER171=$ER$7,ES171&gt;0,EW171&gt;0,EY171&gt;0,EU171&gt;0,EZ171&gt;0,FD171&gt;0,FF171&gt;0,FG171&gt;0,FI171&gt;0,FE171&gt;0),SM_2.1,"")</f>
        <v/>
      </c>
      <c r="G171" s="5" t="str">
        <f>IF(OR(EO171=$EO$4,EQ171&gt;0,ER171=$ER$1, ER171=$ER$2,ER171=$ER$3,ER171=$ER$4,ES171&gt;0,EV171&gt;0,EZ171&gt;0,FD171&gt;0,FF171&gt;0,FG171&gt;0,FI171&gt;0,FE171&gt;0),SM_2.2,"")</f>
        <v/>
      </c>
      <c r="H171" s="6" t="str">
        <f>IF(OR(EO171&gt;0,EP171&gt;0,EQ171&gt;0,ER171=$ER$1,ER171=$ER$2,ER171=$ER$3,ER171=$ER$4,ER171=$ER$6,ER171=$ER$7,ES171&gt;0,ET171&gt;0,EV171&gt;0,EZ171&gt;0,FD171&gt;0,FF171&gt;0,FG171&gt;0,FI171&gt;0,FE171&gt;0),SM_2.3,"")</f>
        <v/>
      </c>
      <c r="I171" s="38" t="str">
        <f>IF(OR(ER171=$ER$1,ER171=$ER$2,ER171=$ER$3,ER171=$ER$6,ER171=$ER$7,ES171&gt;0,EW171=$EW$2,EW171=$EW$3,EW171=$EW$4,EY171&gt;0,EU171&gt;0,EZ171&gt;0,FD171&gt;0,FF171&gt;0,FG171&gt;0,FI171&gt;0,FE171&gt;0),SM_2.4,"")</f>
        <v/>
      </c>
      <c r="J171" s="6" t="str">
        <f>IF(OR(ER171=$ER$3,EW171=$EW$2,EW171=$EW$3,EW171=$EW$4,EY171&gt;0,EU171&gt;0,EZ171&gt;0,FD171&gt;0,FF171&gt;0,FG171&gt;0,FI171&gt;0,FE171&gt;0),SM_3.1,"")</f>
        <v/>
      </c>
      <c r="K171" s="6" t="str">
        <f>IF(OR(EZ171&gt;0,FD171&gt;0,FF171&gt;0,FG171&gt;0,FI171&gt;0,FE171&gt;0),SM_3.2,"")</f>
        <v/>
      </c>
      <c r="L171" s="38" t="str">
        <f>IF(OR(ER171=$ER$1,ER171=$ER$3,ER171=$ER$6,ER171=$ER$7,EV171&gt;0,EW171=$EW$2,EW171=$EW$3,EW171=$EW$4,EY171&gt;0,EU171&gt;0,EZ171&gt;0,FD171&gt;0,FF171&gt;0,FG171&gt;0,FI171&gt;0,FE171&gt;0),SM_3.3,"")</f>
        <v/>
      </c>
      <c r="M171" s="6" t="str">
        <f>IF(OR(ES171&gt;0,EU171&gt;1),SM_4.1,"")</f>
        <v/>
      </c>
      <c r="N171" s="6" t="str">
        <f>IF(OR(EZ171&gt;0,FD171=$FD$2,FF171=$FF$2,FF171=$FF$4,FF171=$FF$6,FF171=$FF$8,FG171&gt;0,FI171&gt;0,FE171&gt;0),SM_4.2,"")</f>
        <v/>
      </c>
      <c r="O171" s="6" t="str">
        <f>IF(OR(EZ171&gt;0,FD171=$FD$2,FE171=$FE$2,FE171=$FE$4,FE171=$FE$6,FE171=$FE$8,FF171=$FF$2,FF171=$FF$4,FF171=$FF$6,FF171=$FF$8,FG171=$FG$2,FG171=$FG$4,FG171=$FG$6,FG171=$FG$8,FI171=$FI$2,FI171=$FI$4,FI171=$FI$6,FI171=$FI$8),SM_4.3,"")</f>
        <v/>
      </c>
      <c r="P171" s="6" t="str">
        <f>IF(OR(FD171&gt;0,FI171&gt;0),SM_4.4,"")</f>
        <v/>
      </c>
      <c r="Q171" s="38" t="str">
        <f>IF(OR(FQ171=$FQ$2,FQ171=$FQ$1),SM_4.5,"")</f>
        <v/>
      </c>
      <c r="R171" s="6" t="str">
        <f>IF(OR(ET171&gt;0),SM_5.1,"")</f>
        <v/>
      </c>
      <c r="S171" s="6" t="str">
        <f>IF(OR(FB171&gt;0),SM_5.2,"")</f>
        <v/>
      </c>
      <c r="T171" s="6" t="str">
        <f>IF(OR(FR171=$FR$1,FR171=$FR$2),SM_5.3,"")</f>
        <v/>
      </c>
      <c r="U171" s="38" t="str">
        <f>IF(OR(FY171&gt;0),SM_5.4,"")</f>
        <v/>
      </c>
      <c r="V171" s="94" t="str">
        <f>IF(COUNTIF(F171:U171,"&lt;1")=16,"5",IF(COUNTIF(F171:Q171,"&lt;1")=12,"4",IF(COUNTIF(F171:L171,"&lt;1")=7,"3",IF(COUNTIF(F171:I171,"&lt;1")=4,"2","1"))))</f>
        <v>1</v>
      </c>
      <c r="W171" s="129">
        <f>IF(V171="1",SUM(F171:I171)+1,IF(V171="2",SUM(J171:L171)+2,IF(V171="3",SUM(M171:Q171)+3,IF(V171="4",SUM(R171:U171)+4,5))))</f>
        <v>1</v>
      </c>
      <c r="X171" s="5" t="str">
        <f>IF(OR(EO171&gt;0,EP171&gt;0,EQ171&gt;0,ER171=$ER$1,ER171=$ER$2,ER171=$ER$3,ER171=$ER$4,ER171=$ER$6,ER171=$ER$7,ER171=$ER$8,ES171&gt;0,ET171&gt;0,EV171&gt;0,EZ171&gt;0,FD171&gt;0,FF171&gt;0,FG171&gt;0,FI171&gt;0,FE171&gt;0),SS_2.1,"")</f>
        <v/>
      </c>
      <c r="Y171" s="5" t="str">
        <f>IF(OR(EO171=$EO$1,ER171=$ER$1,ER171=$ER$6,ER171=$ER$7,ER171=$ER$8,FJ171&gt;0),SS_2.2,"")</f>
        <v/>
      </c>
      <c r="Z171" s="38" t="str">
        <f>IF(OR(FJ171&gt;0,FO171&gt;0),SS_2.3,"")</f>
        <v/>
      </c>
      <c r="AA171" s="5" t="str">
        <f>IF(OR(FN171&gt;0,FJ171=$FJ$2,FJ171=$FJ$3),SS_3.1,"")</f>
        <v/>
      </c>
      <c r="AB171" s="6" t="str">
        <f>IF(OR(FK171&gt;0),SS_3.2,"")</f>
        <v/>
      </c>
      <c r="AC171" s="38" t="str">
        <f>IF(OR(ES171&gt;0,ER171=$ER$1,ER171=$ER$4,ER171=$ER$8,FL171&gt;0),SS_3.3,"")</f>
        <v/>
      </c>
      <c r="AD171" s="6" t="str">
        <f>IF(AND(FK171&gt;0,FJ171=$FJ$2,FJ171=$FJ$3),SS_4.1,"")</f>
        <v/>
      </c>
      <c r="AE171" s="6" t="str">
        <f>IF(OR(FJ171=$FJ$2,FJ171=$FJ$3,EZ171&gt;0,FN171&gt;0),SS_4.2,"")</f>
        <v/>
      </c>
      <c r="AF171" s="6" t="str">
        <f>IF(OR(EU171&gt;0,EW171=$EW$2,EW171=$EW$3,EW171=$EW$4,EY171&gt;0,EZ171&gt;0),SS_4.3,"")</f>
        <v/>
      </c>
      <c r="AG171" s="6" t="str">
        <f>IF(OR(FJ171=$FJ$3,FQ171&gt;0,EZ171&gt;0),SS_4.4,"")</f>
        <v/>
      </c>
      <c r="AH171" s="6" t="str">
        <f>IF(OR(FE171&gt;0,FF171&gt;0,FG171&gt;0,FD171&gt;0,EZ171&gt;0,FI171&gt;0),SS_4.5,"")</f>
        <v/>
      </c>
      <c r="AI171" s="38" t="str">
        <f>IF(OR(EV171&gt;0,FZ171&gt;0,FH171&gt;0,FD171&gt;0,FI171&gt;0),SS_4.6,"")</f>
        <v/>
      </c>
      <c r="AJ171" s="5" t="str">
        <f>IF(OR(FK171=$FK$3,FZ171=$FZ$1),SS_5.1,"")</f>
        <v/>
      </c>
      <c r="AK171" s="6" t="str">
        <f>IF(OR(FZ171=$FZ$1,FZ171=$FZ$2,FZ171=$FZ$4,FZ171=$FZ$5,FZ171=$FZ$7),SS_5.2,"")</f>
        <v/>
      </c>
      <c r="AL171" s="6" t="str">
        <f>IF(OR(FZ171=$FZ$4,FY171&gt;0,ER171=$ER$8),SS_5.3,"")</f>
        <v/>
      </c>
      <c r="AM171" s="6" t="str">
        <f>IF(FP171&gt;0,SS_5.4,"")</f>
        <v/>
      </c>
      <c r="AN171" s="94" t="str">
        <f>IF(COUNTIF(X171:AM171,"&lt;1")=16,"5",IF(COUNTIF(X171:AI171,"&lt;1")=12,"4",IF(COUNTIF(X171:AC171,"&lt;1")=6,"3",IF(COUNTIF(X171:Z171,"&lt;1")=3,"2","1"))))</f>
        <v>1</v>
      </c>
      <c r="AO171" s="129">
        <f>IF(AN171="1",SUM(X171:Z171)+1,IF(AN171="2",SUM(AA171:AC171)+2,IF(AN171="3",SUM(AD171:AI171)+3,IF(AN171="4",SUM(AJ171:AM171)+4,5))))</f>
        <v>1</v>
      </c>
      <c r="AP171" s="5" t="str">
        <f>IF(OR(ES171&gt;0,ER171=$ER$1,EO171&gt;0,EP171&gt;0,EQ171&gt;0,EU171&gt;0,EV171&gt;0,FV171&gt;0,FD171&gt;0),CM2.1,"")</f>
        <v/>
      </c>
      <c r="AQ171" s="6" t="str">
        <f>IF(OR(ES171&gt;0,ER171=$ER$1,ER171=$ER$5,ER171=$ER$3,ER171=$ER$8,ER171=$ER$9,FS171=$FS$3,FS171=$FS$4),CM2.2,"")</f>
        <v/>
      </c>
      <c r="AR171" s="6" t="str">
        <f>IF(OR(ES171&gt;0,ER171&gt;0,FV171&gt;0),CM2.3,"")</f>
        <v/>
      </c>
      <c r="AS171" s="38" t="str">
        <f>IF(OR(ES171&gt;0,ER171=$ER$1,ER171=$ER$3,ER171=$ER$8,ER171=$ER$9,FT171&gt;0),CM2.4,"")</f>
        <v/>
      </c>
      <c r="AT171" s="6" t="str">
        <f>IF(OR(FS171&gt;0),CM3.1,"")</f>
        <v/>
      </c>
      <c r="AU171" s="6" t="str">
        <f>IF(ER171=$ER$9,CM3.2,"")</f>
        <v/>
      </c>
      <c r="AV171" s="6" t="str">
        <f>IF(OR(FS171=$FS$3,FS171=$FS$4),CM3.3,"")</f>
        <v/>
      </c>
      <c r="AW171" s="6" t="str">
        <f>IF(OR(FQ171=$FQ$1,FQ171=$FQ$4,FR171=$FR$1,FR171=$FR$4),CM3.4,"")</f>
        <v/>
      </c>
      <c r="AX171" s="38" t="str">
        <f>IF(OR(FZ171=$FZ$1,FZ171=$FZ$2,FT171=$FT$3,FT171=$FT$2),CM3.5,"")</f>
        <v/>
      </c>
      <c r="AY171" s="6" t="str">
        <f>IF(OR(FS171&gt;0),CM4.1,"")</f>
        <v/>
      </c>
      <c r="AZ171" s="6" t="str">
        <f>IF(OR(FV171=$FV$2),CM4.2,"")</f>
        <v/>
      </c>
      <c r="BA171" s="38" t="str">
        <f>IF(OR(FZ171&gt;0,FT171=$FT$3),CM4.3,"")</f>
        <v/>
      </c>
      <c r="BB171" s="6" t="str">
        <f>IF(OR(FT171=$FT$3,FV171=$FV$3),CM5.1,"")</f>
        <v/>
      </c>
      <c r="BC171" s="6" t="str">
        <f>IF(OR(AND(FX171&gt;0,FQ171=$FQ$4), AND(FX171&gt;0,FQ171=$FQ$1)),CM5.2,"")</f>
        <v/>
      </c>
      <c r="BD171" s="6" t="str">
        <f>IF(OR(FZ171&gt;0),CM5.3,"")</f>
        <v/>
      </c>
      <c r="BE171" s="38" t="str">
        <f>IF(FU171=$FU$2,CM5.4,"")</f>
        <v/>
      </c>
      <c r="BF171" s="94" t="str">
        <f>IF(COUNTIF(AP171:BE171,"&lt;1")=16,"5",IF(COUNTIF(AP171:BA171,"&lt;1")=12,"4",IF(COUNTIF(AP171:AX171,"&lt;1")=9,"3",IF(COUNTIF(AP171:AS171,"&lt;1")=4,"2","1"))))</f>
        <v>1</v>
      </c>
      <c r="BG171" s="129">
        <f>IF(BF171="1",SUM(AP171:AS171)+1,IF(BF171="2",SUM(AT171:AX171)+2,IF(BF171="3",SUM(AY171:BA171)+3,IF(BF171="4",SUM(BB171:BE171)+4,5))))</f>
        <v>1</v>
      </c>
      <c r="BH171" s="5" t="str">
        <f>IF(OR(ER171=$ER$1,ER171=$ER$6,ER171=$ER$7,ER171=$ER$9,ES171&gt;0,EX171&gt;0,FD171&gt;0,FZ171&gt;0,EW171&gt;0,EY171&gt;0,EZ171&gt;0,EV171&gt;0,EU171&gt;0,FE171&gt;0,FF171&gt;0,FG171&gt;0,FI171&gt;0),SRM2.1,"")</f>
        <v/>
      </c>
      <c r="BI171" s="5" t="str">
        <f>IF(OR(FD171&gt;0,FZ171&gt;0,ER171=$ER$7,EW171&gt;0,EX171&gt;0,EY171&gt;0,EZ171&gt;0,FE171&gt;0,FF171&gt;0,FG171&gt;0,FI171&gt;0),SRM2.2,"")</f>
        <v/>
      </c>
      <c r="BJ171" s="6" t="str">
        <f>IF(OR(FX171&gt;0,FZ171&gt;0),SRM2.3,"")</f>
        <v/>
      </c>
      <c r="BK171" s="6" t="str">
        <f>IF(OR(FF171&gt;0,FD171&gt;0,FE171&gt;0,FZ171&gt;0,FG171&gt;0,FI171&gt;0),SRM2.4,"")</f>
        <v/>
      </c>
      <c r="BL171" s="39" t="str">
        <f>IF(OR(FD171&gt;0,FZ171&gt;0,ER171=$ER$7,FE171&gt;0,FF171&gt;0,FG171&gt;0,FI171&gt;0,FP171&gt;0),SRM3.1,"")</f>
        <v/>
      </c>
      <c r="BM171" s="6" t="str">
        <f>IF(OR(FD171&gt;0,FZ171&gt;0,ER171=$ER$7,EW171=$EW$2,EW171=$EW$3,EW171=$EW$4,EX171&gt;0,EY171&gt;0,EZ171&gt;0,FE171&gt;0,FF171&gt;0,FG171&gt;0,FI171&gt;0),SRM3.2,"")</f>
        <v/>
      </c>
      <c r="BN171" s="6" t="str">
        <f>IF(OR(FP171&gt;0,FZ171&gt;0),SRM3.3,"")</f>
        <v/>
      </c>
      <c r="BO171" s="40" t="str">
        <f>IF(OR(FZ171&gt;1),SRM4.1,"")</f>
        <v/>
      </c>
      <c r="BP171" s="6" t="str">
        <f>IF(OR(ER171=$ER$8,ER171=$ER$9,EV171&gt;0,FQ171&gt;0,FR171&gt;0),SRM4.2,"")</f>
        <v/>
      </c>
      <c r="BQ171" s="6" t="str">
        <f>IF(OR(FW171&gt;0),SRM4.3,"")</f>
        <v/>
      </c>
      <c r="BR171" s="40" t="str">
        <f>IF(OR(GD171&gt;0,GE171&gt;0),SRM5.1,"")</f>
        <v/>
      </c>
      <c r="BS171" s="6" t="str">
        <f>IF(OR(ER171=$ER$8,ER171=$ER$9,FZ171&gt;0),SRM5.2,"")</f>
        <v/>
      </c>
      <c r="BT171" s="6" t="str">
        <f>IF(OR(ER171=$ER$8,ER171=$ER$9,FY171&gt;0,FZ171&gt;0),SRM5.3,"")</f>
        <v/>
      </c>
      <c r="BU171" s="94" t="str">
        <f>IF(COUNTIF(BH171:BT171,"&lt;1")=13,"5",IF(COUNTIF(BH171:BQ171,"&lt;1")=10,"4",IF(COUNTIF(BH171:BN171,"&lt;1")=7,"3",IF(COUNTIF(BH171:BK171,"&lt;1")=4,"2","1"))))</f>
        <v>1</v>
      </c>
      <c r="BV171" s="129">
        <f>IF(BU171="1",SUM(BH171:BK171)+1,IF(BU171="2",SUM(BL171:BN171)+2,IF(BU171="3",SUM(BO171:BQ171)+3,IF(BU171="4",SUM(BR171:BT171)+4,5))))</f>
        <v>1</v>
      </c>
      <c r="BW171" s="41" t="str">
        <f>IF(OR(EY171=$EY$1,EY171=$EY$4,EY171=$EY$5,EY171=$EY$6,EY171=$EY$7,EZ171&gt;0,FF171=$FF$1,FF171=$FF$2,FF171=$FF$5,FF171=$FF$6,FG171=$FG$1,FG171=$FG$2,FG171=$FG$5,FG171=$FG$6),LHR2.1,"")</f>
        <v/>
      </c>
      <c r="BX171" s="6" t="str">
        <f>IF(OR(FB171=$FB$1,FB171=$FB$2,FB171=$FB$5,FB171=$FB$6,EZ171&gt;0),LHR2.2,"")</f>
        <v/>
      </c>
      <c r="BY171" s="6" t="str">
        <f>IF(OR(EY171=$EY$1,EY171=$EY$4,EY171=$EY$5,EY171=$EY$6,EY171=$EY$7,EZ171&gt;0,FF171=$FF$1,FF171=$FF$2,FF171=$FF$5,FF171=$FF$6,FG171=$FG$1,FG171=$FG$2,FG171=$FG$5,FG171=$FG$6),LHR2.3,"")</f>
        <v/>
      </c>
      <c r="BZ171" s="6" t="str">
        <f>IF(OR(EY171=$EY$1,EY171=$EY$4,EY171=$EY$5,EY171=$EY$6,EY171=$EY$7,EZ171&gt;0,FF171=$FF$1,FF171=$FF$2,FF171=$FF$5,FF171=$FF$6,FG171=$FG$1,FG171=$FG$2,FG171=$FG$5,FG171=$FG$6),LHR2.4,"")</f>
        <v/>
      </c>
      <c r="CA171" s="40" t="str">
        <f>IF(OR(EY171=$EY$1,EY171=$EY$5,EY171=$EY$6,EY171=$EY$7,EZ171&gt;0,FF171=$FF$1,FF171=$FF$2,FF171=$FF$5,FF171=$FF$6,FG171=$FG$1,FG171=$FG$2,FG171=$FG$5,FG171=$FG$6),LHR3.1,"")</f>
        <v/>
      </c>
      <c r="CB171" s="6" t="str">
        <f>IF(OR(FB171=$FB$1,FB171=$FB$5,EZ171&gt;0),LHR3.2,"")</f>
        <v/>
      </c>
      <c r="CC171" s="6" t="str">
        <f>IF(OR(FB171=$FB$1,FB171=$FB$2,FB171=$FB$5,FB171=$FB$6,EZ171&gt;0),LHR3.3,"")</f>
        <v/>
      </c>
      <c r="CD171" s="6" t="str">
        <f>IF(OR(EZ171&gt;0,GA171=$GA$1,FF171=$FF$5,FF171=$FF$6,FF171=$FF$1,FF171=$FF$2,GA171=$GA$2,GA171=$GA$3,GA171=$GA$4),LHR3.4,"")</f>
        <v/>
      </c>
      <c r="CE171" s="6" t="str">
        <f>IF(OR(EZ171&gt;0,GB171=$GB$1,FG171=$FG$5,FG171=$FG$6,FG171=$FG$1,FG171=$FG$2,GB171=$GB$2,GB171=$GB$3,GB171=$GB$4),LHR3.5,"")</f>
        <v/>
      </c>
      <c r="CF171" s="6" t="str">
        <f>IF(OR(EY171=$EY$1,EY171=$EY$4,EY171=$EY$5,EY171=$EY$6,EY171=$EY$7,EZ171&gt;0),LHR3.6,"")</f>
        <v/>
      </c>
      <c r="CG171" s="6" t="str">
        <f>IF(OR(EZ171&gt;0,FC171=$FC$1,FC171=$FC$2,FC171=$FC$3,FC171=$FC$4),LHR3.7,"")</f>
        <v/>
      </c>
      <c r="CH171" s="6" t="str">
        <f>IF(OR(GD171=$GD$1,GD171=$GD$3,EZ171&gt;0),LHR3.8,"")</f>
        <v/>
      </c>
      <c r="CI171" s="6" t="str">
        <f>IF(OR(EZ171&gt;0,FF171=$FF$2,FF171=$FF$6,FE171=$FE$2,FE171=$FE$6,FI171=$FI$2,FI171=$FI$6,FG171=$FG$2,FG171=$FG$6),LHR3.9,"")</f>
        <v/>
      </c>
      <c r="CJ171" s="6" t="str">
        <f>IF(OR(EZ171&gt;0,FA171&gt;0),LHR3.10,"")</f>
        <v/>
      </c>
      <c r="CK171" s="40" t="str">
        <f>IF(OR(EY171=$EY$1,EY171=$EY$6,EY171=$EY$7,EZ171&gt;0,FF171=$FF$1,FF171=$FF$2,FF171=$FF$5,FF171=$FF$6,FG171=$FG$1,FG171=$FG$2,FG171=$FG$5,FG171=$FG$6),LHR4.1,"")</f>
        <v/>
      </c>
      <c r="CL171" s="6" t="str">
        <f>IF(OR(FB171=$FB$1,FB171=$FB$5,EZ171&gt;0),LHR4.2,"")</f>
        <v/>
      </c>
      <c r="CM171" s="6" t="str">
        <f>IF(OR(EZ171&gt;0,GA171=$GA$2,GA171=$GA$4),LHR4.3,"")</f>
        <v/>
      </c>
      <c r="CN171" s="6" t="str">
        <f>IF(OR(EZ171&gt;0,GB171=$GB$2,GB171=$GB$4),LHR4.4,"")</f>
        <v/>
      </c>
      <c r="CO171" s="6" t="str">
        <f>IF(OR(EZ171&gt;0,FC171=$FC$1,FC171=$FC$3,FC171=$FC$4),LHR4.5,"")</f>
        <v/>
      </c>
      <c r="CP171" s="6" t="str">
        <f>IF(OR(GE171=$GE$1,GE171=$GE$2,GE171=$GE$4,GE171=$GE$5),LHR4.6,"")</f>
        <v/>
      </c>
      <c r="CQ171" s="6" t="str">
        <f>IF(OR(EZ171&gt;0,FF171=$FF$2,FF171=$FF$6,FE171=$FE$2,FE171=$FE$6,FI171=$FI$2,FI171=$FI$6,FG171=$FG$2,FG171=$FG$6),LHR4.7,"")</f>
        <v/>
      </c>
      <c r="CR171" s="6" t="str">
        <f>IF(OR(EZ171&gt;0,FG171=$FG$1,FG171=$FG$2,FG171=$FG$5,FG171=$FG$6),LHR4.8,"")</f>
        <v/>
      </c>
      <c r="CS171" s="6" t="str">
        <f>IF(OR(FE171=$FE$1,FE171=$FE$2,FE171=$FE$5,FE171=$FE$6),LHR4.9,"")</f>
        <v/>
      </c>
      <c r="CT171" s="6" t="str">
        <f>IF(OR(FM171=$FM$1,FM171=$FM$3,EZ171&gt;0),LHR4.10,"")</f>
        <v/>
      </c>
      <c r="CU171" s="6" t="str">
        <f>IF(OR(GF171=$GF$2,GF171=$GF$6),LHR4.11,"")</f>
        <v/>
      </c>
      <c r="CV171" s="6" t="str">
        <f>IF(OR(EO171=$EO$1,EO171=$EO$3),LHR4.12,"")</f>
        <v/>
      </c>
      <c r="CW171" s="40" t="str">
        <f>IF(OR(EY171=$EY$1,EY171=$EY$7,EZ171&gt;0,FF171=$FF$1,FF171=$FF$2,FF171=$FF$5,FF171=$FF$6,FG171=$FG$1,FG171=$FG$2,FG171=$FG$5,FG171=$FG$6),LHR5.1,"")</f>
        <v/>
      </c>
      <c r="CX171" s="6" t="str">
        <f>IF(AND(FZ171&gt;0,OR(EY171=$EY$1,EY171=$EY$4,EY171=$EY$5,EY171=$EY$6,EY171=$EY$7)),LHR5.2,"")</f>
        <v/>
      </c>
      <c r="CY171" s="6" t="str">
        <f>IF(OR(EZ171&gt;0,FC171=$FC$1,FC171=$FC$4),LHR5.3,"")</f>
        <v/>
      </c>
      <c r="CZ171" s="6" t="str">
        <f>IF(OR(GE171=$GE$1,GE171=$GE$3,GE171=$GE$4,GE171=$GE$6),LHR5.4,"")</f>
        <v/>
      </c>
      <c r="DA171" s="6" t="str">
        <f>IF(OR(EZ171&gt;0,FF171=$FF$2,FF171=$FF$6,FE171=$FE$2,FE171=$FE$6,FI171=$FI$2,FI171=$FI$6,FG171=$FG$2,FG171=$FG$6),LHR5.5,"")</f>
        <v/>
      </c>
      <c r="DB171" s="6" t="str">
        <f>IF(OR(FG171=$FG$2,FG171=$FG$6),LHR5.6,"")</f>
        <v/>
      </c>
      <c r="DC171" s="6" t="str">
        <f>IF(OR(FI171=$FI$1,FI171=$FI$2,FI171=$FI$5,FI171=$FI$6,FY171&gt;0),LHR5.7,"")</f>
        <v/>
      </c>
      <c r="DD171" s="6" t="str">
        <f>IF(OR(GC171=$GC$1,GC171=$GC$2),LHR5.8,"")</f>
        <v/>
      </c>
      <c r="DE171" s="38">
        <f>IF(OR(GF171="",GF171=$GF$3,GF171=$GF$4,GF171=$GF$7,GF171=$GF$8),LHR5.9,"")</f>
        <v>0.05</v>
      </c>
      <c r="DF171" s="7" t="str">
        <f>IF(E171&lt;2009,"N/A",IF(COUNTIF(BW171:DE171,"&lt;1")=35,"5",IF(COUNTIF(BW171:CV171,"&lt;1")=26,"4",IF(COUNTIF(BW171:CJ171,"&lt;1")=14,"3",IF(COUNTIF(BW171:BZ171,"&lt;1")=4,"2","1")))))</f>
        <v>1</v>
      </c>
      <c r="DG171" s="129">
        <f>IF(DF171="N/A","N/A",IF(DF171="1",SUM(BW171:BZ171)+1,IF(DF171="2",SUM(CA171:CJ171)+2,IF(DF171="3",SUM(CK171:CV171)+3,IF(DF171="4",SUM(CW171:DE171)+4,5)))))</f>
        <v>1</v>
      </c>
      <c r="DH171" s="41" t="str">
        <f>IF(OR(EY171=$EY$1,EY171=$EY$8,EZ171&gt;0,FF171=$FF$1,FF171=$FF$2,FF171=$FF$7,FF171=$FF$8,FG171=$FG$1,FG171=$FG$2,FG171=$FG$7,FG171=$FG$8),ES2.1,"")</f>
        <v/>
      </c>
      <c r="DI171" s="6" t="str">
        <f>IF(OR(FB171=$FB$1,FB171=$FB$2,FB171=$FB$7,FB171=$FB$8,EZ171&gt;0),ES2.2,"")</f>
        <v/>
      </c>
      <c r="DJ171" s="6" t="str">
        <f>IF(OR(EY171=$EY$1,EY171=$EY$8,EZ171&gt;0,FF171=$FF$1,FF171=$FF$2,FF171=$FF$7,FF171=$FF$8,FG171=$FG$1,FG171=$FG$2,FG171=$FG$7,FG171=$FG$8),ES2.3,"")</f>
        <v/>
      </c>
      <c r="DK171" s="6" t="str">
        <f>IF(OR(EY171=$EY$1,EY171=$EY$8,EZ171&gt;0,FF171=$FF$1,FF171=$FF$2,FF171=$FF$7,FF171=$FF$8,FG171=$FG$1,FG171=$FG$2,FG171=$FG$7,FG171=$FG$8),ES2.4,"")</f>
        <v/>
      </c>
      <c r="DL171" s="40" t="str">
        <f>IF(OR(FB171=$FB$1,FB171=$FB$7,EZ171&gt;0),ES3.1,"")</f>
        <v/>
      </c>
      <c r="DM171" s="6" t="str">
        <f>IF(OR(FB171=$FB$1,FB171=$FB$2,FB171=$FB$7,FB171=$FB$8,EZ171&gt;0),ES3.2,"")</f>
        <v/>
      </c>
      <c r="DN171" s="6" t="str">
        <f>IF(OR(EZ171&gt;0,FF171=$FF$1,FF171=$FF$2,FF171=$FF$7,FF171=$FF$8,GA171=$GA$1,GA171=$GA$2,GA171=$GA$5,GA171=$GA$6),ES3.3,"")</f>
        <v/>
      </c>
      <c r="DO171" s="6" t="str">
        <f>IF(OR(EZ171&gt;0,FG171=$FG$1,FG171=$FG$2,FG171=$FG$7,FG171=$FG$8,GB171=$GB$1,GB171=$GB$2,GB171=$GB$5,GB171=$GB$6),ES3.4,"")</f>
        <v/>
      </c>
      <c r="DP171" s="6" t="str">
        <f>IF(OR(EY171=$EY$1,EY171=$EY$8,EZ171&gt;0),ES3.5,"")</f>
        <v/>
      </c>
      <c r="DQ171" s="6" t="str">
        <f>IF(OR(EZ171&gt;0,FC171=$FC$1,FC171=$FC$5),ES3.6,"")</f>
        <v/>
      </c>
      <c r="DR171" s="6" t="str">
        <f>IF(OR(GD171=$GD$1,GD171=$GD$4,EZ171&gt;0),ES3.7,"")</f>
        <v/>
      </c>
      <c r="DS171" s="6" t="str">
        <f>IF(OR(EZ171&gt;0,FF171=$FF$2,FF171=$FF$8,FE171=$FE$2,FE171=$FE$8,FI171=$FI$2,FI171=$FI$8,FG171=$FG$2,FG171=$FG$8),ES3.8,"")</f>
        <v/>
      </c>
      <c r="DT171" s="6" t="str">
        <f>IF(OR(EZ171&gt;0),ES3.9,"")</f>
        <v/>
      </c>
      <c r="DU171" s="40" t="str">
        <f>IF(OR(FB171=$FB$1,FB171=$FB$7,EZ171&gt;0),ES4.1,"")</f>
        <v/>
      </c>
      <c r="DV171" s="6" t="str">
        <f>IF(OR(EZ171&gt;0,GA171=$GA$2,GA171=$GA$6),ES4.2,"")</f>
        <v/>
      </c>
      <c r="DW171" s="6" t="str">
        <f>IF(OR(EZ171&gt;0,GB171=$GB$2,GB171=$GB$6),ES4.3,"")</f>
        <v/>
      </c>
      <c r="DX171" s="6" t="str">
        <f>IF(OR(GE171=$GE$1,GE171=$GE$2,GE171=$GE$7,GE171=$GE$8),ES4.4,"")</f>
        <v/>
      </c>
      <c r="DY171" s="6" t="str">
        <f>IF(OR(EZ171&gt;0,FF171=$FF$2,FF171=$FF$8,FE171=$FE$2,FE171=$FE$8,FI171=$FI$2,FI171=$FI$8,FG171=$FG$2,FG171=$FG$8),ES4.5,"")</f>
        <v/>
      </c>
      <c r="DZ171" s="6" t="str">
        <f>IF(OR(EZ171&gt;0,FG171=$FG$1,FG171=$FG$2,FG171=$FG$7,FG171=$FG$8),ES4.6,"")</f>
        <v/>
      </c>
      <c r="EA171" s="6" t="str">
        <f>IF(OR(FE171=$FE$1,FE171=$FE$2,FE171=$FE$7,FE171=$FE$8),ES4.7,"")</f>
        <v/>
      </c>
      <c r="EB171" s="6" t="str">
        <f>IF(OR(FM171=$FM$1,FM171=$FM$4,EZ171&gt;0),ES4.8,"")</f>
        <v/>
      </c>
      <c r="EC171" s="6" t="str">
        <f>IF(OR(GF171=$GF$2,GF171=$GF$8),ES4.9,"")</f>
        <v/>
      </c>
      <c r="ED171" s="6" t="str">
        <f>IF(OR(EO171=$EO$1,EO171=$EO$3),ES4.10,"")</f>
        <v/>
      </c>
      <c r="EE171" s="40" t="str">
        <f>IF(OR(AND(FZ171&gt;0,EY171=$EY$1), AND(FZ171&gt;0,EY171=$EY$8)),ES5.1,"")</f>
        <v/>
      </c>
      <c r="EF171" s="6" t="str">
        <f>IF(OR(GE171=$GE$1,GE171=$GE$3,GE171=$GE$7,GE171=$GE$9),ES5.2,"")</f>
        <v/>
      </c>
      <c r="EG171" s="6" t="str">
        <f>IF(OR(EZ171&gt;0,FF171=$FF$2,FF171=$FF$8,FE171=$FE$2,FE171=$FE$8,FI171=$FI$2,FI171=$FI$8,FG171=$FG$2,FG171=$FG$8),ES5.3,"")</f>
        <v/>
      </c>
      <c r="EH171" s="6" t="str">
        <f>IF(OR(FG171=$FG$2,FG171=$FG$8),ES5.4,"")</f>
        <v/>
      </c>
      <c r="EI171" s="6" t="str">
        <f>IF(OR(FI171=$FI$1,FI171=$FI$2,FI171=$FI$7,FI171=$FI$8,FY171&gt;0),ES5.5,"")</f>
        <v/>
      </c>
      <c r="EJ171" s="6" t="str">
        <f>IF(OR(GC171=$GC$1,GC171=$GC$3),ES5.6,"")</f>
        <v/>
      </c>
      <c r="EK171" s="38">
        <f>IF(OR(GF171="",GF171=$GF$3,GF171=$GF$4,GF171=$GF$5,GF171=$GF$6),ES5.7,"")</f>
        <v>0.1</v>
      </c>
      <c r="EL171" s="104" t="str">
        <f>IF(E171&lt;2010,"N/A",IF(COUNTIF(DH171:EK171,"&lt;1")=30,"5",IF(COUNTIF(DH171:ED171,"&lt;1")=23,"4",IF(COUNTIF(DH171:DT171,"&lt;1")=13,"3",IF(COUNTIF(DH171:DK171,"&lt;1")=4,"2","1")))))</f>
        <v>1</v>
      </c>
      <c r="EM171" s="129">
        <f>IF(EL171="N/A","N/A",IF(EL171="1",SUM(DH171:DK171)+1,IF(EL171="2",SUM(DL171:DT171)+2,IF(EL171="3",SUM(DU171:ED171)+3,IF(EL171="4",SUM(EE171:EK171)+4,5)))))</f>
        <v>1</v>
      </c>
      <c r="EN171" s="1"/>
      <c r="EO171" s="43"/>
      <c r="EP171" s="1"/>
      <c r="EQ171" s="1"/>
      <c r="ER171" s="43"/>
      <c r="ES171" s="1"/>
      <c r="ET171" s="1"/>
      <c r="EV171" s="44"/>
      <c r="FC171" s="44"/>
      <c r="FE171" s="1"/>
      <c r="FI171" s="44"/>
      <c r="FK171" s="1"/>
      <c r="FL171" s="1"/>
      <c r="FM171" s="1"/>
      <c r="FN171" s="1"/>
      <c r="FO171" s="1"/>
      <c r="FT171" s="1"/>
      <c r="FU171" s="1"/>
      <c r="FX171" s="44"/>
      <c r="FY171" s="1"/>
      <c r="FZ171" s="44"/>
      <c r="GA171" s="43"/>
      <c r="GB171" s="1"/>
      <c r="GC171" s="44"/>
      <c r="GF171" s="45"/>
      <c r="GG171" s="74" t="s">
        <v>162</v>
      </c>
      <c r="GH171" s="42">
        <f>COUNTIF(EO171:GF171,"*")</f>
        <v>0</v>
      </c>
    </row>
    <row r="172" spans="1:190" s="42" customFormat="1" x14ac:dyDescent="0.25">
      <c r="A172" s="42" t="str">
        <f>VLOOKUP(C172,Sheet1!$A$1:$B$65,2,)</f>
        <v>HS</v>
      </c>
      <c r="B172" s="46" t="s">
        <v>460</v>
      </c>
      <c r="C172" s="47" t="s">
        <v>461</v>
      </c>
      <c r="D172" s="47"/>
      <c r="E172" s="61">
        <v>2013</v>
      </c>
      <c r="F172" s="5">
        <f>IF(OR(ER172=$ER$1,ER172=$ER$2,ER172=$ER$3,ER172=$ER$6,ER172=$ER$7,ES172&gt;0,EW172&gt;0,EY172&gt;0,EU172&gt;0,EZ172&gt;0,FD172&gt;0,FF172&gt;0,FG172&gt;0,FI172&gt;0,FE172&gt;0),SM_2.1,"")</f>
        <v>0.2</v>
      </c>
      <c r="G172" s="5">
        <f>IF(OR(EO172=$EO$4,EQ172&gt;0,ER172=$ER$1, ER172=$ER$2,ER172=$ER$3,ER172=$ER$4,ES172&gt;0,EV172&gt;0,EZ172&gt;0,FD172&gt;0,FF172&gt;0,FG172&gt;0,FI172&gt;0,FE172&gt;0),SM_2.2,"")</f>
        <v>0.35</v>
      </c>
      <c r="H172" s="6">
        <f>IF(OR(EO172&gt;0,EP172&gt;0,EQ172&gt;0,ER172=$ER$1,ER172=$ER$2,ER172=$ER$3,ER172=$ER$4,ER172=$ER$6,ER172=$ER$7,ES172&gt;0,ET172&gt;0,EV172&gt;0,EZ172&gt;0,FD172&gt;0,FF172&gt;0,FG172&gt;0,FI172&gt;0,FE172&gt;0),SM_2.3,"")</f>
        <v>0.3</v>
      </c>
      <c r="I172" s="38">
        <f>IF(OR(ER172=$ER$1,ER172=$ER$2,ER172=$ER$3,ER172=$ER$6,ER172=$ER$7,ES172&gt;0,EW172=$EW$2,EW172=$EW$3,EW172=$EW$4,EY172&gt;0,EU172&gt;0,EZ172&gt;0,FD172&gt;0,FF172&gt;0,FG172&gt;0,FI172&gt;0,FE172&gt;0),SM_2.4,"")</f>
        <v>0.15</v>
      </c>
      <c r="J172" s="6" t="str">
        <f>IF(OR(ER172=$ER$3,EW172=$EW$2,EW172=$EW$3,EW172=$EW$4,EY172&gt;0,EU172&gt;0,EZ172&gt;0,FD172&gt;0,FF172&gt;0,FG172&gt;0,FI172&gt;0,FE172&gt;0),SM_3.1,"")</f>
        <v/>
      </c>
      <c r="K172" s="6" t="str">
        <f>IF(OR(EZ172&gt;0,FD172&gt;0,FF172&gt;0,FG172&gt;0,FI172&gt;0,FE172&gt;0),SM_3.2,"")</f>
        <v/>
      </c>
      <c r="L172" s="38" t="str">
        <f>IF(OR(ER172=$ER$1,ER172=$ER$3,ER172=$ER$6,ER172=$ER$7,EV172&gt;0,EW172=$EW$2,EW172=$EW$3,EW172=$EW$4,EY172&gt;0,EU172&gt;0,EZ172&gt;0,FD172&gt;0,FF172&gt;0,FG172&gt;0,FI172&gt;0,FE172&gt;0),SM_3.3,"")</f>
        <v/>
      </c>
      <c r="M172" s="6">
        <f>IF(OR(ES172&gt;0,EU172&gt;1),SM_4.1,"")</f>
        <v>0.2</v>
      </c>
      <c r="N172" s="6" t="str">
        <f>IF(OR(EZ172&gt;0,FD172=$FD$2,FF172=$FF$2,FF172=$FF$4,FF172=$FF$6,FF172=$FF$8,FG172&gt;0,FI172&gt;0,FE172&gt;0),SM_4.2,"")</f>
        <v/>
      </c>
      <c r="O172" s="6" t="str">
        <f>IF(OR(EZ172&gt;0,FD172=$FD$2,FE172=$FE$2,FE172=$FE$4,FE172=$FE$6,FE172=$FE$8,FF172=$FF$2,FF172=$FF$4,FF172=$FF$6,FF172=$FF$8,FG172=$FG$2,FG172=$FG$4,FG172=$FG$6,FG172=$FG$8,FI172=$FI$2,FI172=$FI$4,FI172=$FI$6,FI172=$FI$8),SM_4.3,"")</f>
        <v/>
      </c>
      <c r="P172" s="6" t="str">
        <f>IF(OR(FD172&gt;0,FI172&gt;0),SM_4.4,"")</f>
        <v/>
      </c>
      <c r="Q172" s="38" t="str">
        <f>IF(OR(FQ172=$FQ$2,FQ172=$FQ$1),SM_4.5,"")</f>
        <v/>
      </c>
      <c r="R172" s="6" t="str">
        <f>IF(OR(ET172&gt;0),SM_5.1,"")</f>
        <v/>
      </c>
      <c r="S172" s="6" t="str">
        <f>IF(OR(FB172&gt;0),SM_5.2,"")</f>
        <v/>
      </c>
      <c r="T172" s="6" t="str">
        <f>IF(OR(FR172=$FR$1,FR172=$FR$2),SM_5.3,"")</f>
        <v/>
      </c>
      <c r="U172" s="38" t="str">
        <f>IF(OR(FY172&gt;0),SM_5.4,"")</f>
        <v/>
      </c>
      <c r="V172" s="94" t="str">
        <f>IF(COUNTIF(F172:U172,"&lt;1")=16,"5",IF(COUNTIF(F172:Q172,"&lt;1")=12,"4",IF(COUNTIF(F172:L172,"&lt;1")=7,"3",IF(COUNTIF(F172:I172,"&lt;1")=4,"2","1"))))</f>
        <v>2</v>
      </c>
      <c r="W172" s="129">
        <f>IF(V172="1",SUM(F172:I172)+1,IF(V172="2",SUM(J172:L172)+2,IF(V172="3",SUM(M172:Q172)+3,IF(V172="4",SUM(R172:U172)+4,5))))</f>
        <v>2</v>
      </c>
      <c r="X172" s="5">
        <f>IF(OR(EO172&gt;0,EP172&gt;0,EQ172&gt;0,ER172=$ER$1,ER172=$ER$2,ER172=$ER$3,ER172=$ER$4,ER172=$ER$6,ER172=$ER$7,ER172=$ER$8,ES172&gt;0,ET172&gt;0,EV172&gt;0,EZ172&gt;0,FD172&gt;0,FF172&gt;0,FG172&gt;0,FI172&gt;0,FE172&gt;0),SS_2.1,"")</f>
        <v>0.2</v>
      </c>
      <c r="Y172" s="5" t="str">
        <f>IF(OR(EO172=$EO$1,ER172=$ER$1,ER172=$ER$6,ER172=$ER$7,ER172=$ER$8,FJ172&gt;0),SS_2.2,"")</f>
        <v/>
      </c>
      <c r="Z172" s="38" t="str">
        <f>IF(OR(FJ172&gt;0,FO172&gt;0),SS_2.3,"")</f>
        <v/>
      </c>
      <c r="AA172" s="5" t="str">
        <f>IF(OR(FN172&gt;0,FJ172=$FJ$2,FJ172=$FJ$3),SS_3.1,"")</f>
        <v/>
      </c>
      <c r="AB172" s="6" t="str">
        <f>IF(OR(FK172&gt;0),SS_3.2,"")</f>
        <v/>
      </c>
      <c r="AC172" s="38">
        <f>IF(OR(ES172&gt;0,ER172=$ER$1,ER172=$ER$4,ER172=$ER$8,FL172&gt;0),SS_3.3,"")</f>
        <v>0.4</v>
      </c>
      <c r="AD172" s="6" t="str">
        <f>IF(AND(FK172&gt;0,FJ172=$FJ$2,FJ172=$FJ$3),SS_4.1,"")</f>
        <v/>
      </c>
      <c r="AE172" s="6" t="str">
        <f>IF(OR(FJ172=$FJ$2,FJ172=$FJ$3,EZ172&gt;0,FN172&gt;0),SS_4.2,"")</f>
        <v/>
      </c>
      <c r="AF172" s="6" t="str">
        <f>IF(OR(EU172&gt;0,EW172=$EW$2,EW172=$EW$3,EW172=$EW$4,EY172&gt;0,EZ172&gt;0),SS_4.3,"")</f>
        <v/>
      </c>
      <c r="AG172" s="6" t="str">
        <f>IF(OR(FJ172=$FJ$3,FQ172&gt;0,EZ172&gt;0),SS_4.4,"")</f>
        <v/>
      </c>
      <c r="AH172" s="6" t="str">
        <f>IF(OR(FE172&gt;0,FF172&gt;0,FG172&gt;0,FD172&gt;0,EZ172&gt;0,FI172&gt;0),SS_4.5,"")</f>
        <v/>
      </c>
      <c r="AI172" s="38" t="str">
        <f>IF(OR(EV172&gt;0,FZ172&gt;0,FH172&gt;0,FD172&gt;0,FI172&gt;0),SS_4.6,"")</f>
        <v/>
      </c>
      <c r="AJ172" s="5" t="str">
        <f>IF(OR(FK172=$FK$3,FZ172=$FZ$1),SS_5.1,"")</f>
        <v/>
      </c>
      <c r="AK172" s="6" t="str">
        <f>IF(OR(FZ172=$FZ$1,FZ172=$FZ$2,FZ172=$FZ$4,FZ172=$FZ$5,FZ172=$FZ$7),SS_5.2,"")</f>
        <v/>
      </c>
      <c r="AL172" s="6" t="str">
        <f>IF(OR(FZ172=$FZ$4,FY172&gt;0,ER172=$ER$8),SS_5.3,"")</f>
        <v/>
      </c>
      <c r="AM172" s="6" t="str">
        <f>IF(FP172&gt;0,SS_5.4,"")</f>
        <v/>
      </c>
      <c r="AN172" s="94" t="str">
        <f>IF(COUNTIF(X172:AM172,"&lt;1")=16,"5",IF(COUNTIF(X172:AI172,"&lt;1")=12,"4",IF(COUNTIF(X172:AC172,"&lt;1")=6,"3",IF(COUNTIF(X172:Z172,"&lt;1")=3,"2","1"))))</f>
        <v>1</v>
      </c>
      <c r="AO172" s="129">
        <f>IF(AN172="1",SUM(X172:Z172)+1,IF(AN172="2",SUM(AA172:AC172)+2,IF(AN172="3",SUM(AD172:AI172)+3,IF(AN172="4",SUM(AJ172:AM172)+4,5))))</f>
        <v>1.2</v>
      </c>
      <c r="AP172" s="5">
        <f>IF(OR(ES172&gt;0,ER172=$ER$1,EO172&gt;0,EP172&gt;0,EQ172&gt;0,EU172&gt;0,EV172&gt;0,FV172&gt;0,FD172&gt;0),CM2.1,"")</f>
        <v>0.25</v>
      </c>
      <c r="AQ172" s="6">
        <f>IF(OR(ES172&gt;0,ER172=$ER$1,ER172=$ER$5,ER172=$ER$3,ER172=$ER$8,ER172=$ER$9,FS172=$FS$3,FS172=$FS$4),CM2.2,"")</f>
        <v>0.25</v>
      </c>
      <c r="AR172" s="6">
        <f>IF(OR(ES172&gt;0,ER172&gt;0,FV172&gt;0),CM2.3,"")</f>
        <v>0.25</v>
      </c>
      <c r="AS172" s="38">
        <f>IF(OR(ES172&gt;0,ER172=$ER$1,ER172=$ER$3,ER172=$ER$8,ER172=$ER$9,FT172&gt;0),CM2.4,"")</f>
        <v>0.25</v>
      </c>
      <c r="AT172" s="6" t="str">
        <f>IF(OR(FS172&gt;0),CM3.1,"")</f>
        <v/>
      </c>
      <c r="AU172" s="6" t="str">
        <f>IF(ER172=$ER$9,CM3.2,"")</f>
        <v/>
      </c>
      <c r="AV172" s="6" t="str">
        <f>IF(OR(FS172=$FS$3,FS172=$FS$4),CM3.3,"")</f>
        <v/>
      </c>
      <c r="AW172" s="6" t="str">
        <f>IF(OR(FQ172=$FQ$1,FQ172=$FQ$4,FR172=$FR$1,FR172=$FR$4),CM3.4,"")</f>
        <v/>
      </c>
      <c r="AX172" s="38" t="str">
        <f>IF(OR(FZ172=$FZ$1,FZ172=$FZ$2,FT172=$FT$3,FT172=$FT$2),CM3.5,"")</f>
        <v/>
      </c>
      <c r="AY172" s="6" t="str">
        <f>IF(OR(FS172&gt;0),CM4.1,"")</f>
        <v/>
      </c>
      <c r="AZ172" s="6" t="str">
        <f>IF(OR(FV172=$FV$2),CM4.2,"")</f>
        <v/>
      </c>
      <c r="BA172" s="38" t="str">
        <f>IF(OR(FZ172&gt;0,FT172=$FT$3),CM4.3,"")</f>
        <v/>
      </c>
      <c r="BB172" s="6" t="str">
        <f>IF(OR(FT172=$FT$3,FV172=$FV$3),CM5.1,"")</f>
        <v/>
      </c>
      <c r="BC172" s="6" t="str">
        <f>IF(OR(AND(FX172&gt;0,FQ172=$FQ$4), AND(FX172&gt;0,FQ172=$FQ$1)),CM5.2,"")</f>
        <v/>
      </c>
      <c r="BD172" s="6" t="str">
        <f>IF(OR(FZ172&gt;0),CM5.3,"")</f>
        <v/>
      </c>
      <c r="BE172" s="38" t="str">
        <f>IF(FU172=$FU$2,CM5.4,"")</f>
        <v/>
      </c>
      <c r="BF172" s="94" t="str">
        <f>IF(COUNTIF(AP172:BE172,"&lt;1")=16,"5",IF(COUNTIF(AP172:BA172,"&lt;1")=12,"4",IF(COUNTIF(AP172:AX172,"&lt;1")=9,"3",IF(COUNTIF(AP172:AS172,"&lt;1")=4,"2","1"))))</f>
        <v>2</v>
      </c>
      <c r="BG172" s="129">
        <f>IF(BF172="1",SUM(AP172:AS172)+1,IF(BF172="2",SUM(AT172:AX172)+2,IF(BF172="3",SUM(AY172:BA172)+3,IF(BF172="4",SUM(BB172:BE172)+4,5))))</f>
        <v>2</v>
      </c>
      <c r="BH172" s="5">
        <f>IF(OR(ER172=$ER$1,ER172=$ER$6,ER172=$ER$7,ER172=$ER$9,ES172&gt;0,EX172&gt;0,FD172&gt;0,FZ172&gt;0,EW172&gt;0,EY172&gt;0,EZ172&gt;0,EV172&gt;0,EU172&gt;0,FE172&gt;0,FF172&gt;0,FG172&gt;0,FI172&gt;0),SRM2.1,"")</f>
        <v>0.4</v>
      </c>
      <c r="BI172" s="5">
        <f>IF(OR(FD172&gt;0,FZ172&gt;0,ER172=$ER$7,EW172&gt;0,EX172&gt;0,EY172&gt;0,EZ172&gt;0,FE172&gt;0,FF172&gt;0,FG172&gt;0,FI172&gt;0),SRM2.2,"")</f>
        <v>0.4</v>
      </c>
      <c r="BJ172" s="6" t="str">
        <f>IF(OR(FX172&gt;0,FZ172&gt;0),SRM2.3,"")</f>
        <v/>
      </c>
      <c r="BK172" s="6" t="str">
        <f>IF(OR(FF172&gt;0,FD172&gt;0,FE172&gt;0,FZ172&gt;0,FG172&gt;0,FI172&gt;0),SRM2.4,"")</f>
        <v/>
      </c>
      <c r="BL172" s="39" t="str">
        <f>IF(OR(FD172&gt;0,FZ172&gt;0,ER172=$ER$7,FE172&gt;0,FF172&gt;0,FG172&gt;0,FI172&gt;0,FP172&gt;0),SRM3.1,"")</f>
        <v/>
      </c>
      <c r="BM172" s="6">
        <f>IF(OR(FD172&gt;0,FZ172&gt;0,ER172=$ER$7,EW172=$EW$2,EW172=$EW$3,EW172=$EW$4,EX172&gt;0,EY172&gt;0,EZ172&gt;0,FE172&gt;0,FF172&gt;0,FG172&gt;0,FI172&gt;0),SRM3.2,"")</f>
        <v>0.5</v>
      </c>
      <c r="BN172" s="6" t="str">
        <f>IF(OR(FP172&gt;0,FZ172&gt;0),SRM3.3,"")</f>
        <v/>
      </c>
      <c r="BO172" s="40" t="str">
        <f>IF(OR(FZ172&gt;1),SRM4.1,"")</f>
        <v/>
      </c>
      <c r="BP172" s="6" t="str">
        <f>IF(OR(ER172=$ER$8,ER172=$ER$9,EV172&gt;0,FQ172&gt;0,FR172&gt;0),SRM4.2,"")</f>
        <v/>
      </c>
      <c r="BQ172" s="6" t="str">
        <f>IF(OR(FW172&gt;0),SRM4.3,"")</f>
        <v/>
      </c>
      <c r="BR172" s="40" t="str">
        <f>IF(OR(GD172&gt;0,GE172&gt;0),SRM5.1,"")</f>
        <v/>
      </c>
      <c r="BS172" s="6" t="str">
        <f>IF(OR(ER172=$ER$8,ER172=$ER$9,FZ172&gt;0),SRM5.2,"")</f>
        <v/>
      </c>
      <c r="BT172" s="6" t="str">
        <f>IF(OR(ER172=$ER$8,ER172=$ER$9,FY172&gt;0,FZ172&gt;0),SRM5.3,"")</f>
        <v/>
      </c>
      <c r="BU172" s="94" t="str">
        <f>IF(COUNTIF(BH172:BT172,"&lt;1")=13,"5",IF(COUNTIF(BH172:BQ172,"&lt;1")=10,"4",IF(COUNTIF(BH172:BN172,"&lt;1")=7,"3",IF(COUNTIF(BH172:BK172,"&lt;1")=4,"2","1"))))</f>
        <v>1</v>
      </c>
      <c r="BV172" s="129">
        <f>IF(BU172="1",SUM(BH172:BK172)+1,IF(BU172="2",SUM(BL172:BN172)+2,IF(BU172="3",SUM(BO172:BQ172)+3,IF(BU172="4",SUM(BR172:BT172)+4,5))))</f>
        <v>1.8</v>
      </c>
      <c r="BW172" s="41" t="str">
        <f>IF(OR(EY172=$EY$1,EY172=$EY$4,EY172=$EY$5,EY172=$EY$6,EY172=$EY$7,EZ172&gt;0,FF172=$FF$1,FF172=$FF$2,FF172=$FF$5,FF172=$FF$6,FG172=$FG$1,FG172=$FG$2,FG172=$FG$5,FG172=$FG$6),LHR2.1,"")</f>
        <v/>
      </c>
      <c r="BX172" s="6" t="str">
        <f>IF(OR(FB172=$FB$1,FB172=$FB$2,FB172=$FB$5,FB172=$FB$6,EZ172&gt;0),LHR2.2,"")</f>
        <v/>
      </c>
      <c r="BY172" s="6" t="str">
        <f>IF(OR(EY172=$EY$1,EY172=$EY$4,EY172=$EY$5,EY172=$EY$6,EY172=$EY$7,EZ172&gt;0,FF172=$FF$1,FF172=$FF$2,FF172=$FF$5,FF172=$FF$6,FG172=$FG$1,FG172=$FG$2,FG172=$FG$5,FG172=$FG$6),LHR2.3,"")</f>
        <v/>
      </c>
      <c r="BZ172" s="6" t="str">
        <f>IF(OR(EY172=$EY$1,EY172=$EY$4,EY172=$EY$5,EY172=$EY$6,EY172=$EY$7,EZ172&gt;0,FF172=$FF$1,FF172=$FF$2,FF172=$FF$5,FF172=$FF$6,FG172=$FG$1,FG172=$FG$2,FG172=$FG$5,FG172=$FG$6),LHR2.4,"")</f>
        <v/>
      </c>
      <c r="CA172" s="40" t="str">
        <f>IF(OR(EY172=$EY$1,EY172=$EY$5,EY172=$EY$6,EY172=$EY$7,EZ172&gt;0,FF172=$FF$1,FF172=$FF$2,FF172=$FF$5,FF172=$FF$6,FG172=$FG$1,FG172=$FG$2,FG172=$FG$5,FG172=$FG$6),LHR3.1,"")</f>
        <v/>
      </c>
      <c r="CB172" s="6" t="str">
        <f>IF(OR(FB172=$FB$1,FB172=$FB$5,EZ172&gt;0),LHR3.2,"")</f>
        <v/>
      </c>
      <c r="CC172" s="6" t="str">
        <f>IF(OR(FB172=$FB$1,FB172=$FB$2,FB172=$FB$5,FB172=$FB$6,EZ172&gt;0),LHR3.3,"")</f>
        <v/>
      </c>
      <c r="CD172" s="6" t="str">
        <f>IF(OR(EZ172&gt;0,GA172=$GA$1,FF172=$FF$5,FF172=$FF$6,FF172=$FF$1,FF172=$FF$2,GA172=$GA$2,GA172=$GA$3,GA172=$GA$4),LHR3.4,"")</f>
        <v/>
      </c>
      <c r="CE172" s="6" t="str">
        <f>IF(OR(EZ172&gt;0,GB172=$GB$1,FG172=$FG$5,FG172=$FG$6,FG172=$FG$1,FG172=$FG$2,GB172=$GB$2,GB172=$GB$3,GB172=$GB$4),LHR3.5,"")</f>
        <v/>
      </c>
      <c r="CF172" s="6" t="str">
        <f>IF(OR(EY172=$EY$1,EY172=$EY$4,EY172=$EY$5,EY172=$EY$6,EY172=$EY$7,EZ172&gt;0),LHR3.6,"")</f>
        <v/>
      </c>
      <c r="CG172" s="6" t="str">
        <f>IF(OR(EZ172&gt;0,FC172=$FC$1,FC172=$FC$2,FC172=$FC$3,FC172=$FC$4),LHR3.7,"")</f>
        <v/>
      </c>
      <c r="CH172" s="6" t="str">
        <f>IF(OR(GD172=$GD$1,GD172=$GD$3,EZ172&gt;0),LHR3.8,"")</f>
        <v/>
      </c>
      <c r="CI172" s="6" t="str">
        <f>IF(OR(EZ172&gt;0,FF172=$FF$2,FF172=$FF$6,FE172=$FE$2,FE172=$FE$6,FI172=$FI$2,FI172=$FI$6,FG172=$FG$2,FG172=$FG$6),LHR3.9,"")</f>
        <v/>
      </c>
      <c r="CJ172" s="6" t="str">
        <f>IF(OR(EZ172&gt;0,FA172&gt;0),LHR3.10,"")</f>
        <v/>
      </c>
      <c r="CK172" s="40" t="str">
        <f>IF(OR(EY172=$EY$1,EY172=$EY$6,EY172=$EY$7,EZ172&gt;0,FF172=$FF$1,FF172=$FF$2,FF172=$FF$5,FF172=$FF$6,FG172=$FG$1,FG172=$FG$2,FG172=$FG$5,FG172=$FG$6),LHR4.1,"")</f>
        <v/>
      </c>
      <c r="CL172" s="6" t="str">
        <f>IF(OR(FB172=$FB$1,FB172=$FB$5,EZ172&gt;0),LHR4.2,"")</f>
        <v/>
      </c>
      <c r="CM172" s="6" t="str">
        <f>IF(OR(EZ172&gt;0,GA172=$GA$2,GA172=$GA$4),LHR4.3,"")</f>
        <v/>
      </c>
      <c r="CN172" s="6" t="str">
        <f>IF(OR(EZ172&gt;0,GB172=$GB$2,GB172=$GB$4),LHR4.4,"")</f>
        <v/>
      </c>
      <c r="CO172" s="6" t="str">
        <f>IF(OR(EZ172&gt;0,FC172=$FC$1,FC172=$FC$3,FC172=$FC$4),LHR4.5,"")</f>
        <v/>
      </c>
      <c r="CP172" s="6" t="str">
        <f>IF(OR(GE172=$GE$1,GE172=$GE$2,GE172=$GE$4,GE172=$GE$5),LHR4.6,"")</f>
        <v/>
      </c>
      <c r="CQ172" s="6" t="str">
        <f>IF(OR(EZ172&gt;0,FF172=$FF$2,FF172=$FF$6,FE172=$FE$2,FE172=$FE$6,FI172=$FI$2,FI172=$FI$6,FG172=$FG$2,FG172=$FG$6),LHR4.7,"")</f>
        <v/>
      </c>
      <c r="CR172" s="6" t="str">
        <f>IF(OR(EZ172&gt;0,FG172=$FG$1,FG172=$FG$2,FG172=$FG$5,FG172=$FG$6),LHR4.8,"")</f>
        <v/>
      </c>
      <c r="CS172" s="6" t="str">
        <f>IF(OR(FE172=$FE$1,FE172=$FE$2,FE172=$FE$5,FE172=$FE$6),LHR4.9,"")</f>
        <v/>
      </c>
      <c r="CT172" s="6" t="str">
        <f>IF(OR(FM172=$FM$1,FM172=$FM$3,EZ172&gt;0),LHR4.10,"")</f>
        <v/>
      </c>
      <c r="CU172" s="6" t="str">
        <f>IF(OR(GF172=$GF$2,GF172=$GF$6),LHR4.11,"")</f>
        <v/>
      </c>
      <c r="CV172" s="6" t="str">
        <f>IF(OR(EO172=$EO$1,EO172=$EO$3),LHR4.12,"")</f>
        <v/>
      </c>
      <c r="CW172" s="40" t="str">
        <f>IF(OR(EY172=$EY$1,EY172=$EY$7,EZ172&gt;0,FF172=$FF$1,FF172=$FF$2,FF172=$FF$5,FF172=$FF$6,FG172=$FG$1,FG172=$FG$2,FG172=$FG$5,FG172=$FG$6),LHR5.1,"")</f>
        <v/>
      </c>
      <c r="CX172" s="6" t="str">
        <f>IF(AND(FZ172&gt;0,OR(EY172=$EY$1,EY172=$EY$4,EY172=$EY$5,EY172=$EY$6,EY172=$EY$7)),LHR5.2,"")</f>
        <v/>
      </c>
      <c r="CY172" s="6" t="str">
        <f>IF(OR(EZ172&gt;0,FC172=$FC$1,FC172=$FC$4),LHR5.3,"")</f>
        <v/>
      </c>
      <c r="CZ172" s="6" t="str">
        <f>IF(OR(GE172=$GE$1,GE172=$GE$3,GE172=$GE$4,GE172=$GE$6),LHR5.4,"")</f>
        <v/>
      </c>
      <c r="DA172" s="6" t="str">
        <f>IF(OR(EZ172&gt;0,FF172=$FF$2,FF172=$FF$6,FE172=$FE$2,FE172=$FE$6,FI172=$FI$2,FI172=$FI$6,FG172=$FG$2,FG172=$FG$6),LHR5.5,"")</f>
        <v/>
      </c>
      <c r="DB172" s="6" t="str">
        <f>IF(OR(FG172=$FG$2,FG172=$FG$6),LHR5.6,"")</f>
        <v/>
      </c>
      <c r="DC172" s="6" t="str">
        <f>IF(OR(FI172=$FI$1,FI172=$FI$2,FI172=$FI$5,FI172=$FI$6,FY172&gt;0),LHR5.7,"")</f>
        <v/>
      </c>
      <c r="DD172" s="6" t="str">
        <f>IF(OR(GC172=$GC$1,GC172=$GC$2),LHR5.8,"")</f>
        <v/>
      </c>
      <c r="DE172" s="38">
        <f>IF(OR(GF172="",GF172=$GF$3,GF172=$GF$4,GF172=$GF$7,GF172=$GF$8),LHR5.9,"")</f>
        <v>0.05</v>
      </c>
      <c r="DF172" s="7" t="str">
        <f>IF(E172&lt;2009,"N/A",IF(COUNTIF(BW172:DE172,"&lt;1")=35,"5",IF(COUNTIF(BW172:CV172,"&lt;1")=26,"4",IF(COUNTIF(BW172:CJ172,"&lt;1")=14,"3",IF(COUNTIF(BW172:BZ172,"&lt;1")=4,"2","1")))))</f>
        <v>1</v>
      </c>
      <c r="DG172" s="129">
        <f>IF(DF172="N/A","N/A",IF(DF172="1",SUM(BW172:BZ172)+1,IF(DF172="2",SUM(CA172:CJ172)+2,IF(DF172="3",SUM(CK172:CV172)+3,IF(DF172="4",SUM(CW172:DE172)+4,5)))))</f>
        <v>1</v>
      </c>
      <c r="DH172" s="41" t="str">
        <f>IF(OR(EY172=$EY$1,EY172=$EY$8,EZ172&gt;0,FF172=$FF$1,FF172=$FF$2,FF172=$FF$7,FF172=$FF$8,FG172=$FG$1,FG172=$FG$2,FG172=$FG$7,FG172=$FG$8),ES2.1,"")</f>
        <v/>
      </c>
      <c r="DI172" s="6" t="str">
        <f>IF(OR(FB172=$FB$1,FB172=$FB$2,FB172=$FB$7,FB172=$FB$8,EZ172&gt;0),ES2.2,"")</f>
        <v/>
      </c>
      <c r="DJ172" s="6" t="str">
        <f>IF(OR(EY172=$EY$1,EY172=$EY$8,EZ172&gt;0,FF172=$FF$1,FF172=$FF$2,FF172=$FF$7,FF172=$FF$8,FG172=$FG$1,FG172=$FG$2,FG172=$FG$7,FG172=$FG$8),ES2.3,"")</f>
        <v/>
      </c>
      <c r="DK172" s="6" t="str">
        <f>IF(OR(EY172=$EY$1,EY172=$EY$8,EZ172&gt;0,FF172=$FF$1,FF172=$FF$2,FF172=$FF$7,FF172=$FF$8,FG172=$FG$1,FG172=$FG$2,FG172=$FG$7,FG172=$FG$8),ES2.4,"")</f>
        <v/>
      </c>
      <c r="DL172" s="40" t="str">
        <f>IF(OR(FB172=$FB$1,FB172=$FB$7,EZ172&gt;0),ES3.1,"")</f>
        <v/>
      </c>
      <c r="DM172" s="6" t="str">
        <f>IF(OR(FB172=$FB$1,FB172=$FB$2,FB172=$FB$7,FB172=$FB$8,EZ172&gt;0),ES3.2,"")</f>
        <v/>
      </c>
      <c r="DN172" s="6" t="str">
        <f>IF(OR(EZ172&gt;0,FF172=$FF$1,FF172=$FF$2,FF172=$FF$7,FF172=$FF$8,GA172=$GA$1,GA172=$GA$2,GA172=$GA$5,GA172=$GA$6),ES3.3,"")</f>
        <v/>
      </c>
      <c r="DO172" s="6" t="str">
        <f>IF(OR(EZ172&gt;0,FG172=$FG$1,FG172=$FG$2,FG172=$FG$7,FG172=$FG$8,GB172=$GB$1,GB172=$GB$2,GB172=$GB$5,GB172=$GB$6),ES3.4,"")</f>
        <v/>
      </c>
      <c r="DP172" s="6" t="str">
        <f>IF(OR(EY172=$EY$1,EY172=$EY$8,EZ172&gt;0),ES3.5,"")</f>
        <v/>
      </c>
      <c r="DQ172" s="6" t="str">
        <f>IF(OR(EZ172&gt;0,FC172=$FC$1,FC172=$FC$5),ES3.6,"")</f>
        <v/>
      </c>
      <c r="DR172" s="6" t="str">
        <f>IF(OR(GD172=$GD$1,GD172=$GD$4,EZ172&gt;0),ES3.7,"")</f>
        <v/>
      </c>
      <c r="DS172" s="6" t="str">
        <f>IF(OR(EZ172&gt;0,FF172=$FF$2,FF172=$FF$8,FE172=$FE$2,FE172=$FE$8,FI172=$FI$2,FI172=$FI$8,FG172=$FG$2,FG172=$FG$8),ES3.8,"")</f>
        <v/>
      </c>
      <c r="DT172" s="6" t="str">
        <f>IF(OR(EZ172&gt;0),ES3.9,"")</f>
        <v/>
      </c>
      <c r="DU172" s="40" t="str">
        <f>IF(OR(FB172=$FB$1,FB172=$FB$7,EZ172&gt;0),ES4.1,"")</f>
        <v/>
      </c>
      <c r="DV172" s="6" t="str">
        <f>IF(OR(EZ172&gt;0,GA172=$GA$2,GA172=$GA$6),ES4.2,"")</f>
        <v/>
      </c>
      <c r="DW172" s="6" t="str">
        <f>IF(OR(EZ172&gt;0,GB172=$GB$2,GB172=$GB$6),ES4.3,"")</f>
        <v/>
      </c>
      <c r="DX172" s="6" t="str">
        <f>IF(OR(GE172=$GE$1,GE172=$GE$2,GE172=$GE$7,GE172=$GE$8),ES4.4,"")</f>
        <v/>
      </c>
      <c r="DY172" s="6" t="str">
        <f>IF(OR(EZ172&gt;0,FF172=$FF$2,FF172=$FF$8,FE172=$FE$2,FE172=$FE$8,FI172=$FI$2,FI172=$FI$8,FG172=$FG$2,FG172=$FG$8),ES4.5,"")</f>
        <v/>
      </c>
      <c r="DZ172" s="6" t="str">
        <f>IF(OR(EZ172&gt;0,FG172=$FG$1,FG172=$FG$2,FG172=$FG$7,FG172=$FG$8),ES4.6,"")</f>
        <v/>
      </c>
      <c r="EA172" s="6" t="str">
        <f>IF(OR(FE172=$FE$1,FE172=$FE$2,FE172=$FE$7,FE172=$FE$8),ES4.7,"")</f>
        <v/>
      </c>
      <c r="EB172" s="6" t="str">
        <f>IF(OR(FM172=$FM$1,FM172=$FM$4,EZ172&gt;0),ES4.8,"")</f>
        <v/>
      </c>
      <c r="EC172" s="6" t="str">
        <f>IF(OR(GF172=$GF$2,GF172=$GF$8),ES4.9,"")</f>
        <v/>
      </c>
      <c r="ED172" s="6" t="str">
        <f>IF(OR(EO172=$EO$1,EO172=$EO$3),ES4.10,"")</f>
        <v/>
      </c>
      <c r="EE172" s="40" t="str">
        <f>IF(OR(AND(FZ172&gt;0,EY172=$EY$1), AND(FZ172&gt;0,EY172=$EY$8)),ES5.1,"")</f>
        <v/>
      </c>
      <c r="EF172" s="6" t="str">
        <f>IF(OR(GE172=$GE$1,GE172=$GE$3,GE172=$GE$7,GE172=$GE$9),ES5.2,"")</f>
        <v/>
      </c>
      <c r="EG172" s="6" t="str">
        <f>IF(OR(EZ172&gt;0,FF172=$FF$2,FF172=$FF$8,FE172=$FE$2,FE172=$FE$8,FI172=$FI$2,FI172=$FI$8,FG172=$FG$2,FG172=$FG$8),ES5.3,"")</f>
        <v/>
      </c>
      <c r="EH172" s="6" t="str">
        <f>IF(OR(FG172=$FG$2,FG172=$FG$8),ES5.4,"")</f>
        <v/>
      </c>
      <c r="EI172" s="6" t="str">
        <f>IF(OR(FI172=$FI$1,FI172=$FI$2,FI172=$FI$7,FI172=$FI$8,FY172&gt;0),ES5.5,"")</f>
        <v/>
      </c>
      <c r="EJ172" s="6" t="str">
        <f>IF(OR(GC172=$GC$1,GC172=$GC$3),ES5.6,"")</f>
        <v/>
      </c>
      <c r="EK172" s="38">
        <f>IF(OR(GF172="",GF172=$GF$3,GF172=$GF$4,GF172=$GF$5,GF172=$GF$6),ES5.7,"")</f>
        <v>0.1</v>
      </c>
      <c r="EL172" s="104" t="str">
        <f>IF(E172&lt;2010,"N/A",IF(COUNTIF(DH172:EK172,"&lt;1")=30,"5",IF(COUNTIF(DH172:ED172,"&lt;1")=23,"4",IF(COUNTIF(DH172:DT172,"&lt;1")=13,"3",IF(COUNTIF(DH172:DK172,"&lt;1")=4,"2","1")))))</f>
        <v>1</v>
      </c>
      <c r="EM172" s="129">
        <f>IF(EL172="N/A","N/A",IF(EL172="1",SUM(DH172:DK172)+1,IF(EL172="2",SUM(DL172:DT172)+2,IF(EL172="3",SUM(DU172:ED172)+3,IF(EL172="4",SUM(EE172:EK172)+4,5)))))</f>
        <v>1</v>
      </c>
      <c r="EN172" s="1"/>
      <c r="EO172" s="43"/>
      <c r="EP172" s="1"/>
      <c r="EQ172" s="1"/>
      <c r="ER172" s="43"/>
      <c r="ES172" s="1" t="s">
        <v>32</v>
      </c>
      <c r="ET172" s="1"/>
      <c r="EV172" s="44"/>
      <c r="EW172" s="42" t="s">
        <v>4</v>
      </c>
      <c r="EX172" s="42" t="s">
        <v>1</v>
      </c>
      <c r="FC172" s="44"/>
      <c r="FE172" s="1"/>
      <c r="FI172" s="44"/>
      <c r="FK172" s="1"/>
      <c r="FL172" s="1"/>
      <c r="FM172" s="1"/>
      <c r="FN172" s="1"/>
      <c r="FO172" s="1"/>
      <c r="FT172" s="1"/>
      <c r="FU172" s="1"/>
      <c r="FX172" s="44"/>
      <c r="FY172" s="1"/>
      <c r="FZ172" s="44"/>
      <c r="GA172" s="43"/>
      <c r="GB172" s="1"/>
      <c r="GC172" s="44"/>
      <c r="GF172" s="45"/>
      <c r="GG172" s="74"/>
      <c r="GH172" s="42">
        <f>COUNTIF(EO172:GF172,"*")</f>
        <v>3</v>
      </c>
    </row>
    <row r="173" spans="1:190" s="42" customFormat="1" x14ac:dyDescent="0.25">
      <c r="A173" s="42" t="str">
        <f>VLOOKUP(C173,Sheet1!$A$1:$B$65,2,)</f>
        <v>HS</v>
      </c>
      <c r="B173" s="46" t="s">
        <v>474</v>
      </c>
      <c r="C173" s="47" t="s">
        <v>475</v>
      </c>
      <c r="D173" s="47"/>
      <c r="E173" s="60">
        <v>2013</v>
      </c>
      <c r="F173" s="5">
        <f>IF(OR(ER173=$ER$1,ER173=$ER$2,ER173=$ER$3,ER173=$ER$6,ER173=$ER$7,ES173&gt;0,EW173&gt;0,EY173&gt;0,EU173&gt;0,EZ173&gt;0,FD173&gt;0,FF173&gt;0,FG173&gt;0,FI173&gt;0,FE173&gt;0),SM_2.1,"")</f>
        <v>0.2</v>
      </c>
      <c r="G173" s="5">
        <f>IF(OR(EO173=$EO$4,EQ173&gt;0,ER173=$ER$1, ER173=$ER$2,ER173=$ER$3,ER173=$ER$4,ES173&gt;0,EV173&gt;0,EZ173&gt;0,FD173&gt;0,FF173&gt;0,FG173&gt;0,FI173&gt;0,FE173&gt;0),SM_2.2,"")</f>
        <v>0.35</v>
      </c>
      <c r="H173" s="6">
        <f>IF(OR(EO173&gt;0,EP173&gt;0,EQ173&gt;0,ER173=$ER$1,ER173=$ER$2,ER173=$ER$3,ER173=$ER$4,ER173=$ER$6,ER173=$ER$7,ES173&gt;0,ET173&gt;0,EV173&gt;0,EZ173&gt;0,FD173&gt;0,FF173&gt;0,FG173&gt;0,FI173&gt;0,FE173&gt;0),SM_2.3,"")</f>
        <v>0.3</v>
      </c>
      <c r="I173" s="38">
        <f>IF(OR(ER173=$ER$1,ER173=$ER$2,ER173=$ER$3,ER173=$ER$6,ER173=$ER$7,ES173&gt;0,EW173=$EW$2,EW173=$EW$3,EW173=$EW$4,EY173&gt;0,EU173&gt;0,EZ173&gt;0,FD173&gt;0,FF173&gt;0,FG173&gt;0,FI173&gt;0,FE173&gt;0),SM_2.4,"")</f>
        <v>0.15</v>
      </c>
      <c r="J173" s="6" t="str">
        <f>IF(OR(ER173=$ER$3,EW173=$EW$2,EW173=$EW$3,EW173=$EW$4,EY173&gt;0,EU173&gt;0,EZ173&gt;0,FD173&gt;0,FF173&gt;0,FG173&gt;0,FI173&gt;0,FE173&gt;0),SM_3.1,"")</f>
        <v/>
      </c>
      <c r="K173" s="6" t="str">
        <f>IF(OR(EZ173&gt;0,FD173&gt;0,FF173&gt;0,FG173&gt;0,FI173&gt;0,FE173&gt;0),SM_3.2,"")</f>
        <v/>
      </c>
      <c r="L173" s="38" t="str">
        <f>IF(OR(ER173=$ER$1,ER173=$ER$3,ER173=$ER$6,ER173=$ER$7,EV173&gt;0,EW173=$EW$2,EW173=$EW$3,EW173=$EW$4,EY173&gt;0,EU173&gt;0,EZ173&gt;0,FD173&gt;0,FF173&gt;0,FG173&gt;0,FI173&gt;0,FE173&gt;0),SM_3.3,"")</f>
        <v/>
      </c>
      <c r="M173" s="6">
        <f>IF(OR(ES173&gt;0,EU173&gt;1),SM_4.1,"")</f>
        <v>0.2</v>
      </c>
      <c r="N173" s="6" t="str">
        <f>IF(OR(EZ173&gt;0,FD173=$FD$2,FF173=$FF$2,FF173=$FF$4,FF173=$FF$6,FF173=$FF$8,FG173&gt;0,FI173&gt;0,FE173&gt;0),SM_4.2,"")</f>
        <v/>
      </c>
      <c r="O173" s="6" t="str">
        <f>IF(OR(EZ173&gt;0,FD173=$FD$2,FE173=$FE$2,FE173=$FE$4,FE173=$FE$6,FE173=$FE$8,FF173=$FF$2,FF173=$FF$4,FF173=$FF$6,FF173=$FF$8,FG173=$FG$2,FG173=$FG$4,FG173=$FG$6,FG173=$FG$8,FI173=$FI$2,FI173=$FI$4,FI173=$FI$6,FI173=$FI$8),SM_4.3,"")</f>
        <v/>
      </c>
      <c r="P173" s="6" t="str">
        <f>IF(OR(FD173&gt;0,FI173&gt;0),SM_4.4,"")</f>
        <v/>
      </c>
      <c r="Q173" s="38" t="str">
        <f>IF(OR(FQ173=$FQ$2,FQ173=$FQ$1),SM_4.5,"")</f>
        <v/>
      </c>
      <c r="R173" s="6" t="str">
        <f>IF(OR(ET173&gt;0),SM_5.1,"")</f>
        <v/>
      </c>
      <c r="S173" s="6" t="str">
        <f>IF(OR(FB173&gt;0),SM_5.2,"")</f>
        <v/>
      </c>
      <c r="T173" s="6" t="str">
        <f>IF(OR(FR173=$FR$1,FR173=$FR$2),SM_5.3,"")</f>
        <v/>
      </c>
      <c r="U173" s="38" t="str">
        <f>IF(OR(FY173&gt;0),SM_5.4,"")</f>
        <v/>
      </c>
      <c r="V173" s="94" t="str">
        <f>IF(COUNTIF(F173:U173,"&lt;1")=16,"5",IF(COUNTIF(F173:Q173,"&lt;1")=12,"4",IF(COUNTIF(F173:L173,"&lt;1")=7,"3",IF(COUNTIF(F173:I173,"&lt;1")=4,"2","1"))))</f>
        <v>2</v>
      </c>
      <c r="W173" s="129">
        <f>IF(V173="1",SUM(F173:I173)+1,IF(V173="2",SUM(J173:L173)+2,IF(V173="3",SUM(M173:Q173)+3,IF(V173="4",SUM(R173:U173)+4,5))))</f>
        <v>2</v>
      </c>
      <c r="X173" s="5">
        <f>IF(OR(EO173&gt;0,EP173&gt;0,EQ173&gt;0,ER173=$ER$1,ER173=$ER$2,ER173=$ER$3,ER173=$ER$4,ER173=$ER$6,ER173=$ER$7,ER173=$ER$8,ES173&gt;0,ET173&gt;0,EV173&gt;0,EZ173&gt;0,FD173&gt;0,FF173&gt;0,FG173&gt;0,FI173&gt;0,FE173&gt;0),SS_2.1,"")</f>
        <v>0.2</v>
      </c>
      <c r="Y173" s="5">
        <f>IF(OR(EO173=$EO$1,ER173=$ER$1,ER173=$ER$6,ER173=$ER$7,ER173=$ER$8,FJ173&gt;0),SS_2.2,"")</f>
        <v>0.3</v>
      </c>
      <c r="Z173" s="38">
        <f>IF(OR(FJ173&gt;0,FO173&gt;0),SS_2.3,"")</f>
        <v>0.5</v>
      </c>
      <c r="AA173" s="5">
        <f>IF(OR(FN173&gt;0,FJ173=$FJ$2,FJ173=$FJ$3),SS_3.1,"")</f>
        <v>0.2</v>
      </c>
      <c r="AB173" s="6" t="str">
        <f>IF(OR(FK173&gt;0),SS_3.2,"")</f>
        <v/>
      </c>
      <c r="AC173" s="38">
        <f>IF(OR(ES173&gt;0,ER173=$ER$1,ER173=$ER$4,ER173=$ER$8,FL173&gt;0),SS_3.3,"")</f>
        <v>0.4</v>
      </c>
      <c r="AD173" s="6" t="str">
        <f>IF(AND(FK173&gt;0,FJ173=$FJ$2,FJ173=$FJ$3),SS_4.1,"")</f>
        <v/>
      </c>
      <c r="AE173" s="6">
        <f>IF(OR(FJ173=$FJ$2,FJ173=$FJ$3,EZ173&gt;0,FN173&gt;0),SS_4.2,"")</f>
        <v>0.2</v>
      </c>
      <c r="AF173" s="6" t="str">
        <f>IF(OR(EU173&gt;0,EW173=$EW$2,EW173=$EW$3,EW173=$EW$4,EY173&gt;0,EZ173&gt;0),SS_4.3,"")</f>
        <v/>
      </c>
      <c r="AG173" s="6" t="str">
        <f>IF(OR(FJ173=$FJ$3,FQ173&gt;0,EZ173&gt;0),SS_4.4,"")</f>
        <v/>
      </c>
      <c r="AH173" s="6" t="str">
        <f>IF(OR(FE173&gt;0,FF173&gt;0,FG173&gt;0,FD173&gt;0,EZ173&gt;0,FI173&gt;0),SS_4.5,"")</f>
        <v/>
      </c>
      <c r="AI173" s="38" t="str">
        <f>IF(OR(EV173&gt;0,FZ173&gt;0,FH173&gt;0,FD173&gt;0,FI173&gt;0),SS_4.6,"")</f>
        <v/>
      </c>
      <c r="AJ173" s="5" t="str">
        <f>IF(OR(FK173=$FK$3,FZ173=$FZ$1),SS_5.1,"")</f>
        <v/>
      </c>
      <c r="AK173" s="6" t="str">
        <f>IF(OR(FZ173=$FZ$1,FZ173=$FZ$2,FZ173=$FZ$4,FZ173=$FZ$5,FZ173=$FZ$7),SS_5.2,"")</f>
        <v/>
      </c>
      <c r="AL173" s="6" t="str">
        <f>IF(OR(FZ173=$FZ$4,FY173&gt;0,ER173=$ER$8),SS_5.3,"")</f>
        <v/>
      </c>
      <c r="AM173" s="6" t="str">
        <f>IF(FP173&gt;0,SS_5.4,"")</f>
        <v/>
      </c>
      <c r="AN173" s="94" t="str">
        <f>IF(COUNTIF(X173:AM173,"&lt;1")=16,"5",IF(COUNTIF(X173:AI173,"&lt;1")=12,"4",IF(COUNTIF(X173:AC173,"&lt;1")=6,"3",IF(COUNTIF(X173:Z173,"&lt;1")=3,"2","1"))))</f>
        <v>2</v>
      </c>
      <c r="AO173" s="129">
        <f>IF(AN173="1",SUM(X173:Z173)+1,IF(AN173="2",SUM(AA173:AC173)+2,IF(AN173="3",SUM(AD173:AI173)+3,IF(AN173="4",SUM(AJ173:AM173)+4,5))))</f>
        <v>2.6</v>
      </c>
      <c r="AP173" s="5">
        <f>IF(OR(ES173&gt;0,ER173=$ER$1,EO173&gt;0,EP173&gt;0,EQ173&gt;0,EU173&gt;0,EV173&gt;0,FV173&gt;0,FD173&gt;0),CM2.1,"")</f>
        <v>0.25</v>
      </c>
      <c r="AQ173" s="6">
        <f>IF(OR(ES173&gt;0,ER173=$ER$1,ER173=$ER$5,ER173=$ER$3,ER173=$ER$8,ER173=$ER$9,FS173=$FS$3,FS173=$FS$4),CM2.2,"")</f>
        <v>0.25</v>
      </c>
      <c r="AR173" s="6">
        <f>IF(OR(ES173&gt;0,ER173&gt;0,FV173&gt;0),CM2.3,"")</f>
        <v>0.25</v>
      </c>
      <c r="AS173" s="38">
        <f>IF(OR(ES173&gt;0,ER173=$ER$1,ER173=$ER$3,ER173=$ER$8,ER173=$ER$9,FT173&gt;0),CM2.4,"")</f>
        <v>0.25</v>
      </c>
      <c r="AT173" s="6" t="str">
        <f>IF(OR(FS173&gt;0),CM3.1,"")</f>
        <v/>
      </c>
      <c r="AU173" s="6" t="str">
        <f>IF(ER173=$ER$9,CM3.2,"")</f>
        <v/>
      </c>
      <c r="AV173" s="6" t="str">
        <f>IF(OR(FS173=$FS$3,FS173=$FS$4),CM3.3,"")</f>
        <v/>
      </c>
      <c r="AW173" s="6" t="str">
        <f>IF(OR(FQ173=$FQ$1,FQ173=$FQ$4,FR173=$FR$1,FR173=$FR$4),CM3.4,"")</f>
        <v/>
      </c>
      <c r="AX173" s="38" t="str">
        <f>IF(OR(FZ173=$FZ$1,FZ173=$FZ$2,FT173=$FT$3,FT173=$FT$2),CM3.5,"")</f>
        <v/>
      </c>
      <c r="AY173" s="6" t="str">
        <f>IF(OR(FS173&gt;0),CM4.1,"")</f>
        <v/>
      </c>
      <c r="AZ173" s="6" t="str">
        <f>IF(OR(FV173=$FV$2),CM4.2,"")</f>
        <v/>
      </c>
      <c r="BA173" s="38" t="str">
        <f>IF(OR(FZ173&gt;0,FT173=$FT$3),CM4.3,"")</f>
        <v/>
      </c>
      <c r="BB173" s="6" t="str">
        <f>IF(OR(FT173=$FT$3,FV173=$FV$3),CM5.1,"")</f>
        <v/>
      </c>
      <c r="BC173" s="6" t="str">
        <f>IF(OR(AND(FX173&gt;0,FQ173=$FQ$4), AND(FX173&gt;0,FQ173=$FQ$1)),CM5.2,"")</f>
        <v/>
      </c>
      <c r="BD173" s="6" t="str">
        <f>IF(OR(FZ173&gt;0),CM5.3,"")</f>
        <v/>
      </c>
      <c r="BE173" s="38" t="str">
        <f>IF(FU173=$FU$2,CM5.4,"")</f>
        <v/>
      </c>
      <c r="BF173" s="94" t="str">
        <f>IF(COUNTIF(AP173:BE173,"&lt;1")=16,"5",IF(COUNTIF(AP173:BA173,"&lt;1")=12,"4",IF(COUNTIF(AP173:AX173,"&lt;1")=9,"3",IF(COUNTIF(AP173:AS173,"&lt;1")=4,"2","1"))))</f>
        <v>2</v>
      </c>
      <c r="BG173" s="129">
        <f>IF(BF173="1",SUM(AP173:AS173)+1,IF(BF173="2",SUM(AT173:AX173)+2,IF(BF173="3",SUM(AY173:BA173)+3,IF(BF173="4",SUM(BB173:BE173)+4,5))))</f>
        <v>2</v>
      </c>
      <c r="BH173" s="5">
        <f>IF(OR(ER173=$ER$1,ER173=$ER$6,ER173=$ER$7,ER173=$ER$9,ES173&gt;0,EX173&gt;0,FD173&gt;0,FZ173&gt;0,EW173&gt;0,EY173&gt;0,EZ173&gt;0,EV173&gt;0,EU173&gt;0,FE173&gt;0,FF173&gt;0,FG173&gt;0,FI173&gt;0),SRM2.1,"")</f>
        <v>0.4</v>
      </c>
      <c r="BI173" s="5">
        <f>IF(OR(FD173&gt;0,FZ173&gt;0,ER173=$ER$7,EW173&gt;0,EX173&gt;0,EY173&gt;0,EZ173&gt;0,FE173&gt;0,FF173&gt;0,FG173&gt;0,FI173&gt;0),SRM2.2,"")</f>
        <v>0.4</v>
      </c>
      <c r="BJ173" s="6" t="str">
        <f>IF(OR(FX173&gt;0,FZ173&gt;0),SRM2.3,"")</f>
        <v/>
      </c>
      <c r="BK173" s="6" t="str">
        <f>IF(OR(FF173&gt;0,FD173&gt;0,FE173&gt;0,FZ173&gt;0,FG173&gt;0,FI173&gt;0),SRM2.4,"")</f>
        <v/>
      </c>
      <c r="BL173" s="39" t="str">
        <f>IF(OR(FD173&gt;0,FZ173&gt;0,ER173=$ER$7,FE173&gt;0,FF173&gt;0,FG173&gt;0,FI173&gt;0,FP173&gt;0),SRM3.1,"")</f>
        <v/>
      </c>
      <c r="BM173" s="6">
        <f>IF(OR(FD173&gt;0,FZ173&gt;0,ER173=$ER$7,EW173=$EW$2,EW173=$EW$3,EW173=$EW$4,EX173&gt;0,EY173&gt;0,EZ173&gt;0,FE173&gt;0,FF173&gt;0,FG173&gt;0,FI173&gt;0),SRM3.2,"")</f>
        <v>0.5</v>
      </c>
      <c r="BN173" s="6" t="str">
        <f>IF(OR(FP173&gt;0,FZ173&gt;0),SRM3.3,"")</f>
        <v/>
      </c>
      <c r="BO173" s="40" t="str">
        <f>IF(OR(FZ173&gt;1),SRM4.1,"")</f>
        <v/>
      </c>
      <c r="BP173" s="6" t="str">
        <f>IF(OR(ER173=$ER$8,ER173=$ER$9,EV173&gt;0,FQ173&gt;0,FR173&gt;0),SRM4.2,"")</f>
        <v/>
      </c>
      <c r="BQ173" s="6" t="str">
        <f>IF(OR(FW173&gt;0),SRM4.3,"")</f>
        <v/>
      </c>
      <c r="BR173" s="40" t="str">
        <f>IF(OR(GD173&gt;0,GE173&gt;0),SRM5.1,"")</f>
        <v/>
      </c>
      <c r="BS173" s="6" t="str">
        <f>IF(OR(ER173=$ER$8,ER173=$ER$9,FZ173&gt;0),SRM5.2,"")</f>
        <v/>
      </c>
      <c r="BT173" s="6" t="str">
        <f>IF(OR(ER173=$ER$8,ER173=$ER$9,FY173&gt;0,FZ173&gt;0),SRM5.3,"")</f>
        <v/>
      </c>
      <c r="BU173" s="94" t="str">
        <f>IF(COUNTIF(BH173:BT173,"&lt;1")=13,"5",IF(COUNTIF(BH173:BQ173,"&lt;1")=10,"4",IF(COUNTIF(BH173:BN173,"&lt;1")=7,"3",IF(COUNTIF(BH173:BK173,"&lt;1")=4,"2","1"))))</f>
        <v>1</v>
      </c>
      <c r="BV173" s="129">
        <f>IF(BU173="1",SUM(BH173:BK173)+1,IF(BU173="2",SUM(BL173:BN173)+2,IF(BU173="3",SUM(BO173:BQ173)+3,IF(BU173="4",SUM(BR173:BT173)+4,5))))</f>
        <v>1.8</v>
      </c>
      <c r="BW173" s="41" t="str">
        <f>IF(OR(EY173=$EY$1,EY173=$EY$4,EY173=$EY$5,EY173=$EY$6,EY173=$EY$7,EZ173&gt;0,FF173=$FF$1,FF173=$FF$2,FF173=$FF$5,FF173=$FF$6,FG173=$FG$1,FG173=$FG$2,FG173=$FG$5,FG173=$FG$6),LHR2.1,"")</f>
        <v/>
      </c>
      <c r="BX173" s="6" t="str">
        <f>IF(OR(FB173=$FB$1,FB173=$FB$2,FB173=$FB$5,FB173=$FB$6,EZ173&gt;0),LHR2.2,"")</f>
        <v/>
      </c>
      <c r="BY173" s="6" t="str">
        <f>IF(OR(EY173=$EY$1,EY173=$EY$4,EY173=$EY$5,EY173=$EY$6,EY173=$EY$7,EZ173&gt;0,FF173=$FF$1,FF173=$FF$2,FF173=$FF$5,FF173=$FF$6,FG173=$FG$1,FG173=$FG$2,FG173=$FG$5,FG173=$FG$6),LHR2.3,"")</f>
        <v/>
      </c>
      <c r="BZ173" s="6" t="str">
        <f>IF(OR(EY173=$EY$1,EY173=$EY$4,EY173=$EY$5,EY173=$EY$6,EY173=$EY$7,EZ173&gt;0,FF173=$FF$1,FF173=$FF$2,FF173=$FF$5,FF173=$FF$6,FG173=$FG$1,FG173=$FG$2,FG173=$FG$5,FG173=$FG$6),LHR2.4,"")</f>
        <v/>
      </c>
      <c r="CA173" s="40" t="str">
        <f>IF(OR(EY173=$EY$1,EY173=$EY$5,EY173=$EY$6,EY173=$EY$7,EZ173&gt;0,FF173=$FF$1,FF173=$FF$2,FF173=$FF$5,FF173=$FF$6,FG173=$FG$1,FG173=$FG$2,FG173=$FG$5,FG173=$FG$6),LHR3.1,"")</f>
        <v/>
      </c>
      <c r="CB173" s="6" t="str">
        <f>IF(OR(FB173=$FB$1,FB173=$FB$5,EZ173&gt;0),LHR3.2,"")</f>
        <v/>
      </c>
      <c r="CC173" s="6" t="str">
        <f>IF(OR(FB173=$FB$1,FB173=$FB$2,FB173=$FB$5,FB173=$FB$6,EZ173&gt;0),LHR3.3,"")</f>
        <v/>
      </c>
      <c r="CD173" s="6" t="str">
        <f>IF(OR(EZ173&gt;0,GA173=$GA$1,FF173=$FF$5,FF173=$FF$6,FF173=$FF$1,FF173=$FF$2,GA173=$GA$2,GA173=$GA$3,GA173=$GA$4),LHR3.4,"")</f>
        <v/>
      </c>
      <c r="CE173" s="6" t="str">
        <f>IF(OR(EZ173&gt;0,GB173=$GB$1,FG173=$FG$5,FG173=$FG$6,FG173=$FG$1,FG173=$FG$2,GB173=$GB$2,GB173=$GB$3,GB173=$GB$4),LHR3.5,"")</f>
        <v/>
      </c>
      <c r="CF173" s="6" t="str">
        <f>IF(OR(EY173=$EY$1,EY173=$EY$4,EY173=$EY$5,EY173=$EY$6,EY173=$EY$7,EZ173&gt;0),LHR3.6,"")</f>
        <v/>
      </c>
      <c r="CG173" s="6" t="str">
        <f>IF(OR(EZ173&gt;0,FC173=$FC$1,FC173=$FC$2,FC173=$FC$3,FC173=$FC$4),LHR3.7,"")</f>
        <v/>
      </c>
      <c r="CH173" s="6" t="str">
        <f>IF(OR(GD173=$GD$1,GD173=$GD$3,EZ173&gt;0),LHR3.8,"")</f>
        <v/>
      </c>
      <c r="CI173" s="6" t="str">
        <f>IF(OR(EZ173&gt;0,FF173=$FF$2,FF173=$FF$6,FE173=$FE$2,FE173=$FE$6,FI173=$FI$2,FI173=$FI$6,FG173=$FG$2,FG173=$FG$6),LHR3.9,"")</f>
        <v/>
      </c>
      <c r="CJ173" s="6" t="str">
        <f>IF(OR(EZ173&gt;0,FA173&gt;0),LHR3.10,"")</f>
        <v/>
      </c>
      <c r="CK173" s="40" t="str">
        <f>IF(OR(EY173=$EY$1,EY173=$EY$6,EY173=$EY$7,EZ173&gt;0,FF173=$FF$1,FF173=$FF$2,FF173=$FF$5,FF173=$FF$6,FG173=$FG$1,FG173=$FG$2,FG173=$FG$5,FG173=$FG$6),LHR4.1,"")</f>
        <v/>
      </c>
      <c r="CL173" s="6" t="str">
        <f>IF(OR(FB173=$FB$1,FB173=$FB$5,EZ173&gt;0),LHR4.2,"")</f>
        <v/>
      </c>
      <c r="CM173" s="6" t="str">
        <f>IF(OR(EZ173&gt;0,GA173=$GA$2,GA173=$GA$4),LHR4.3,"")</f>
        <v/>
      </c>
      <c r="CN173" s="6" t="str">
        <f>IF(OR(EZ173&gt;0,GB173=$GB$2,GB173=$GB$4),LHR4.4,"")</f>
        <v/>
      </c>
      <c r="CO173" s="6" t="str">
        <f>IF(OR(EZ173&gt;0,FC173=$FC$1,FC173=$FC$3,FC173=$FC$4),LHR4.5,"")</f>
        <v/>
      </c>
      <c r="CP173" s="6" t="str">
        <f>IF(OR(GE173=$GE$1,GE173=$GE$2,GE173=$GE$4,GE173=$GE$5),LHR4.6,"")</f>
        <v/>
      </c>
      <c r="CQ173" s="6" t="str">
        <f>IF(OR(EZ173&gt;0,FF173=$FF$2,FF173=$FF$6,FE173=$FE$2,FE173=$FE$6,FI173=$FI$2,FI173=$FI$6,FG173=$FG$2,FG173=$FG$6),LHR4.7,"")</f>
        <v/>
      </c>
      <c r="CR173" s="6" t="str">
        <f>IF(OR(EZ173&gt;0,FG173=$FG$1,FG173=$FG$2,FG173=$FG$5,FG173=$FG$6),LHR4.8,"")</f>
        <v/>
      </c>
      <c r="CS173" s="6" t="str">
        <f>IF(OR(FE173=$FE$1,FE173=$FE$2,FE173=$FE$5,FE173=$FE$6),LHR4.9,"")</f>
        <v/>
      </c>
      <c r="CT173" s="6" t="str">
        <f>IF(OR(FM173=$FM$1,FM173=$FM$3,EZ173&gt;0),LHR4.10,"")</f>
        <v/>
      </c>
      <c r="CU173" s="6" t="str">
        <f>IF(OR(GF173=$GF$2,GF173=$GF$6),LHR4.11,"")</f>
        <v/>
      </c>
      <c r="CV173" s="6" t="str">
        <f>IF(OR(EO173=$EO$1,EO173=$EO$3),LHR4.12,"")</f>
        <v/>
      </c>
      <c r="CW173" s="40" t="str">
        <f>IF(OR(EY173=$EY$1,EY173=$EY$7,EZ173&gt;0,FF173=$FF$1,FF173=$FF$2,FF173=$FF$5,FF173=$FF$6,FG173=$FG$1,FG173=$FG$2,FG173=$FG$5,FG173=$FG$6),LHR5.1,"")</f>
        <v/>
      </c>
      <c r="CX173" s="6" t="str">
        <f>IF(AND(FZ173&gt;0,OR(EY173=$EY$1,EY173=$EY$4,EY173=$EY$5,EY173=$EY$6,EY173=$EY$7)),LHR5.2,"")</f>
        <v/>
      </c>
      <c r="CY173" s="6" t="str">
        <f>IF(OR(EZ173&gt;0,FC173=$FC$1,FC173=$FC$4),LHR5.3,"")</f>
        <v/>
      </c>
      <c r="CZ173" s="6" t="str">
        <f>IF(OR(GE173=$GE$1,GE173=$GE$3,GE173=$GE$4,GE173=$GE$6),LHR5.4,"")</f>
        <v/>
      </c>
      <c r="DA173" s="6" t="str">
        <f>IF(OR(EZ173&gt;0,FF173=$FF$2,FF173=$FF$6,FE173=$FE$2,FE173=$FE$6,FI173=$FI$2,FI173=$FI$6,FG173=$FG$2,FG173=$FG$6),LHR5.5,"")</f>
        <v/>
      </c>
      <c r="DB173" s="6" t="str">
        <f>IF(OR(FG173=$FG$2,FG173=$FG$6),LHR5.6,"")</f>
        <v/>
      </c>
      <c r="DC173" s="6" t="str">
        <f>IF(OR(FI173=$FI$1,FI173=$FI$2,FI173=$FI$5,FI173=$FI$6,FY173&gt;0),LHR5.7,"")</f>
        <v/>
      </c>
      <c r="DD173" s="6" t="str">
        <f>IF(OR(GC173=$GC$1,GC173=$GC$2),LHR5.8,"")</f>
        <v/>
      </c>
      <c r="DE173" s="38">
        <f>IF(OR(GF173="",GF173=$GF$3,GF173=$GF$4,GF173=$GF$7,GF173=$GF$8),LHR5.9,"")</f>
        <v>0.05</v>
      </c>
      <c r="DF173" s="7" t="str">
        <f>IF(E173&lt;2009,"N/A",IF(COUNTIF(BW173:DE173,"&lt;1")=35,"5",IF(COUNTIF(BW173:CV173,"&lt;1")=26,"4",IF(COUNTIF(BW173:CJ173,"&lt;1")=14,"3",IF(COUNTIF(BW173:BZ173,"&lt;1")=4,"2","1")))))</f>
        <v>1</v>
      </c>
      <c r="DG173" s="129">
        <f>IF(DF173="N/A","N/A",IF(DF173="1",SUM(BW173:BZ173)+1,IF(DF173="2",SUM(CA173:CJ173)+2,IF(DF173="3",SUM(CK173:CV173)+3,IF(DF173="4",SUM(CW173:DE173)+4,5)))))</f>
        <v>1</v>
      </c>
      <c r="DH173" s="41" t="str">
        <f>IF(OR(EY173=$EY$1,EY173=$EY$8,EZ173&gt;0,FF173=$FF$1,FF173=$FF$2,FF173=$FF$7,FF173=$FF$8,FG173=$FG$1,FG173=$FG$2,FG173=$FG$7,FG173=$FG$8),ES2.1,"")</f>
        <v/>
      </c>
      <c r="DI173" s="6" t="str">
        <f>IF(OR(FB173=$FB$1,FB173=$FB$2,FB173=$FB$7,FB173=$FB$8,EZ173&gt;0),ES2.2,"")</f>
        <v/>
      </c>
      <c r="DJ173" s="6" t="str">
        <f>IF(OR(EY173=$EY$1,EY173=$EY$8,EZ173&gt;0,FF173=$FF$1,FF173=$FF$2,FF173=$FF$7,FF173=$FF$8,FG173=$FG$1,FG173=$FG$2,FG173=$FG$7,FG173=$FG$8),ES2.3,"")</f>
        <v/>
      </c>
      <c r="DK173" s="6" t="str">
        <f>IF(OR(EY173=$EY$1,EY173=$EY$8,EZ173&gt;0,FF173=$FF$1,FF173=$FF$2,FF173=$FF$7,FF173=$FF$8,FG173=$FG$1,FG173=$FG$2,FG173=$FG$7,FG173=$FG$8),ES2.4,"")</f>
        <v/>
      </c>
      <c r="DL173" s="40" t="str">
        <f>IF(OR(FB173=$FB$1,FB173=$FB$7,EZ173&gt;0),ES3.1,"")</f>
        <v/>
      </c>
      <c r="DM173" s="6" t="str">
        <f>IF(OR(FB173=$FB$1,FB173=$FB$2,FB173=$FB$7,FB173=$FB$8,EZ173&gt;0),ES3.2,"")</f>
        <v/>
      </c>
      <c r="DN173" s="6" t="str">
        <f>IF(OR(EZ173&gt;0,FF173=$FF$1,FF173=$FF$2,FF173=$FF$7,FF173=$FF$8,GA173=$GA$1,GA173=$GA$2,GA173=$GA$5,GA173=$GA$6),ES3.3,"")</f>
        <v/>
      </c>
      <c r="DO173" s="6" t="str">
        <f>IF(OR(EZ173&gt;0,FG173=$FG$1,FG173=$FG$2,FG173=$FG$7,FG173=$FG$8,GB173=$GB$1,GB173=$GB$2,GB173=$GB$5,GB173=$GB$6),ES3.4,"")</f>
        <v/>
      </c>
      <c r="DP173" s="6" t="str">
        <f>IF(OR(EY173=$EY$1,EY173=$EY$8,EZ173&gt;0),ES3.5,"")</f>
        <v/>
      </c>
      <c r="DQ173" s="6" t="str">
        <f>IF(OR(EZ173&gt;0,FC173=$FC$1,FC173=$FC$5),ES3.6,"")</f>
        <v/>
      </c>
      <c r="DR173" s="6" t="str">
        <f>IF(OR(GD173=$GD$1,GD173=$GD$4,EZ173&gt;0),ES3.7,"")</f>
        <v/>
      </c>
      <c r="DS173" s="6" t="str">
        <f>IF(OR(EZ173&gt;0,FF173=$FF$2,FF173=$FF$8,FE173=$FE$2,FE173=$FE$8,FI173=$FI$2,FI173=$FI$8,FG173=$FG$2,FG173=$FG$8),ES3.8,"")</f>
        <v/>
      </c>
      <c r="DT173" s="6" t="str">
        <f>IF(OR(EZ173&gt;0),ES3.9,"")</f>
        <v/>
      </c>
      <c r="DU173" s="40" t="str">
        <f>IF(OR(FB173=$FB$1,FB173=$FB$7,EZ173&gt;0),ES4.1,"")</f>
        <v/>
      </c>
      <c r="DV173" s="6" t="str">
        <f>IF(OR(EZ173&gt;0,GA173=$GA$2,GA173=$GA$6),ES4.2,"")</f>
        <v/>
      </c>
      <c r="DW173" s="6" t="str">
        <f>IF(OR(EZ173&gt;0,GB173=$GB$2,GB173=$GB$6),ES4.3,"")</f>
        <v/>
      </c>
      <c r="DX173" s="6" t="str">
        <f>IF(OR(GE173=$GE$1,GE173=$GE$2,GE173=$GE$7,GE173=$GE$8),ES4.4,"")</f>
        <v/>
      </c>
      <c r="DY173" s="6" t="str">
        <f>IF(OR(EZ173&gt;0,FF173=$FF$2,FF173=$FF$8,FE173=$FE$2,FE173=$FE$8,FI173=$FI$2,FI173=$FI$8,FG173=$FG$2,FG173=$FG$8),ES4.5,"")</f>
        <v/>
      </c>
      <c r="DZ173" s="6" t="str">
        <f>IF(OR(EZ173&gt;0,FG173=$FG$1,FG173=$FG$2,FG173=$FG$7,FG173=$FG$8),ES4.6,"")</f>
        <v/>
      </c>
      <c r="EA173" s="6" t="str">
        <f>IF(OR(FE173=$FE$1,FE173=$FE$2,FE173=$FE$7,FE173=$FE$8),ES4.7,"")</f>
        <v/>
      </c>
      <c r="EB173" s="6" t="str">
        <f>IF(OR(FM173=$FM$1,FM173=$FM$4,EZ173&gt;0),ES4.8,"")</f>
        <v/>
      </c>
      <c r="EC173" s="6" t="str">
        <f>IF(OR(GF173=$GF$2,GF173=$GF$8),ES4.9,"")</f>
        <v/>
      </c>
      <c r="ED173" s="6" t="str">
        <f>IF(OR(EO173=$EO$1,EO173=$EO$3),ES4.10,"")</f>
        <v/>
      </c>
      <c r="EE173" s="40" t="str">
        <f>IF(OR(AND(FZ173&gt;0,EY173=$EY$1), AND(FZ173&gt;0,EY173=$EY$8)),ES5.1,"")</f>
        <v/>
      </c>
      <c r="EF173" s="6" t="str">
        <f>IF(OR(GE173=$GE$1,GE173=$GE$3,GE173=$GE$7,GE173=$GE$9),ES5.2,"")</f>
        <v/>
      </c>
      <c r="EG173" s="6" t="str">
        <f>IF(OR(EZ173&gt;0,FF173=$FF$2,FF173=$FF$8,FE173=$FE$2,FE173=$FE$8,FI173=$FI$2,FI173=$FI$8,FG173=$FG$2,FG173=$FG$8),ES5.3,"")</f>
        <v/>
      </c>
      <c r="EH173" s="6" t="str">
        <f>IF(OR(FG173=$FG$2,FG173=$FG$8),ES5.4,"")</f>
        <v/>
      </c>
      <c r="EI173" s="6" t="str">
        <f>IF(OR(FI173=$FI$1,FI173=$FI$2,FI173=$FI$7,FI173=$FI$8,FY173&gt;0),ES5.5,"")</f>
        <v/>
      </c>
      <c r="EJ173" s="6" t="str">
        <f>IF(OR(GC173=$GC$1,GC173=$GC$3),ES5.6,"")</f>
        <v/>
      </c>
      <c r="EK173" s="38">
        <f>IF(OR(GF173="",GF173=$GF$3,GF173=$GF$4,GF173=$GF$5,GF173=$GF$6),ES5.7,"")</f>
        <v>0.1</v>
      </c>
      <c r="EL173" s="104" t="str">
        <f>IF(E173&lt;2010,"N/A",IF(COUNTIF(DH173:EK173,"&lt;1")=30,"5",IF(COUNTIF(DH173:ED173,"&lt;1")=23,"4",IF(COUNTIF(DH173:DT173,"&lt;1")=13,"3",IF(COUNTIF(DH173:DK173,"&lt;1")=4,"2","1")))))</f>
        <v>1</v>
      </c>
      <c r="EM173" s="129">
        <f>IF(EL173="N/A","N/A",IF(EL173="1",SUM(DH173:DK173)+1,IF(EL173="2",SUM(DL173:DT173)+2,IF(EL173="3",SUM(DU173:ED173)+3,IF(EL173="4",SUM(EE173:EK173)+4,5)))))</f>
        <v>1</v>
      </c>
      <c r="EN173" s="1"/>
      <c r="EO173" s="43"/>
      <c r="EP173" s="1"/>
      <c r="EQ173" s="1"/>
      <c r="ER173" s="43" t="s">
        <v>31</v>
      </c>
      <c r="ES173" s="1" t="s">
        <v>3</v>
      </c>
      <c r="ET173" s="1"/>
      <c r="EV173" s="44"/>
      <c r="EX173" s="42" t="s">
        <v>1</v>
      </c>
      <c r="FC173" s="44"/>
      <c r="FE173" s="1"/>
      <c r="FI173" s="44"/>
      <c r="FJ173" s="42" t="s">
        <v>19</v>
      </c>
      <c r="FK173" s="1"/>
      <c r="FL173" s="1"/>
      <c r="FM173" s="1"/>
      <c r="FN173" s="1"/>
      <c r="FO173" s="1"/>
      <c r="FT173" s="1"/>
      <c r="FU173" s="1"/>
      <c r="FX173" s="44"/>
      <c r="FY173" s="1"/>
      <c r="FZ173" s="44"/>
      <c r="GA173" s="43"/>
      <c r="GB173" s="1"/>
      <c r="GC173" s="44"/>
      <c r="GF173" s="45"/>
      <c r="GG173" s="74"/>
      <c r="GH173" s="42">
        <f>COUNTIF(EO173:GF173,"*")</f>
        <v>4</v>
      </c>
    </row>
    <row r="174" spans="1:190" s="42" customFormat="1" x14ac:dyDescent="0.25">
      <c r="A174" s="42" t="str">
        <f>VLOOKUP(C174,Sheet1!$A$1:$B$65,2,)</f>
        <v>HS</v>
      </c>
      <c r="B174" s="46" t="s">
        <v>478</v>
      </c>
      <c r="C174" s="47" t="s">
        <v>479</v>
      </c>
      <c r="D174" s="47"/>
      <c r="E174" s="60">
        <v>2013</v>
      </c>
      <c r="F174" s="5">
        <f>IF(OR(ER174=$ER$1,ER174=$ER$2,ER174=$ER$3,ER174=$ER$6,ER174=$ER$7,ES174&gt;0,EW174&gt;0,EY174&gt;0,EU174&gt;0,EZ174&gt;0,FD174&gt;0,FF174&gt;0,FG174&gt;0,FI174&gt;0,FE174&gt;0),SM_2.1,"")</f>
        <v>0.2</v>
      </c>
      <c r="G174" s="5">
        <f>IF(OR(EO174=$EO$4,EQ174&gt;0,ER174=$ER$1, ER174=$ER$2,ER174=$ER$3,ER174=$ER$4,ES174&gt;0,EV174&gt;0,EZ174&gt;0,FD174&gt;0,FF174&gt;0,FG174&gt;0,FI174&gt;0,FE174&gt;0),SM_2.2,"")</f>
        <v>0.35</v>
      </c>
      <c r="H174" s="6">
        <f>IF(OR(EO174&gt;0,EP174&gt;0,EQ174&gt;0,ER174=$ER$1,ER174=$ER$2,ER174=$ER$3,ER174=$ER$4,ER174=$ER$6,ER174=$ER$7,ES174&gt;0,ET174&gt;0,EV174&gt;0,EZ174&gt;0,FD174&gt;0,FF174&gt;0,FG174&gt;0,FI174&gt;0,FE174&gt;0),SM_2.3,"")</f>
        <v>0.3</v>
      </c>
      <c r="I174" s="38">
        <f>IF(OR(ER174=$ER$1,ER174=$ER$2,ER174=$ER$3,ER174=$ER$6,ER174=$ER$7,ES174&gt;0,EW174=$EW$2,EW174=$EW$3,EW174=$EW$4,EY174&gt;0,EU174&gt;0,EZ174&gt;0,FD174&gt;0,FF174&gt;0,FG174&gt;0,FI174&gt;0,FE174&gt;0),SM_2.4,"")</f>
        <v>0.15</v>
      </c>
      <c r="J174" s="6">
        <f>IF(OR(ER174=$ER$3,EW174=$EW$2,EW174=$EW$3,EW174=$EW$4,EY174&gt;0,EU174&gt;0,EZ174&gt;0,FD174&gt;0,FF174&gt;0,FG174&gt;0,FI174&gt;0,FE174&gt;0),SM_3.1,"")</f>
        <v>0.3</v>
      </c>
      <c r="K174" s="6">
        <f>IF(OR(EZ174&gt;0,FD174&gt;0,FF174&gt;0,FG174&gt;0,FI174&gt;0,FE174&gt;0),SM_3.2,"")</f>
        <v>0.3</v>
      </c>
      <c r="L174" s="38">
        <f>IF(OR(ER174=$ER$1,ER174=$ER$3,ER174=$ER$6,ER174=$ER$7,EV174&gt;0,EW174=$EW$2,EW174=$EW$3,EW174=$EW$4,EY174&gt;0,EU174&gt;0,EZ174&gt;0,FD174&gt;0,FF174&gt;0,FG174&gt;0,FI174&gt;0,FE174&gt;0),SM_3.3,"")</f>
        <v>0.4</v>
      </c>
      <c r="M174" s="6">
        <f>IF(OR(ES174&gt;0,EU174&gt;1),SM_4.1,"")</f>
        <v>0.2</v>
      </c>
      <c r="N174" s="6">
        <f>IF(OR(EZ174&gt;0,FD174=$FD$2,FF174=$FF$2,FF174=$FF$4,FF174=$FF$6,FF174=$FF$8,FG174&gt;0,FI174&gt;0,FE174&gt;0),SM_4.2,"")</f>
        <v>0.2</v>
      </c>
      <c r="O174" s="6">
        <f>IF(OR(EZ174&gt;0,FD174=$FD$2,FE174=$FE$2,FE174=$FE$4,FE174=$FE$6,FE174=$FE$8,FF174=$FF$2,FF174=$FF$4,FF174=$FF$6,FF174=$FF$8,FG174=$FG$2,FG174=$FG$4,FG174=$FG$6,FG174=$FG$8,FI174=$FI$2,FI174=$FI$4,FI174=$FI$6,FI174=$FI$8),SM_4.3,"")</f>
        <v>0.2</v>
      </c>
      <c r="P174" s="6" t="str">
        <f>IF(OR(FD174&gt;0,FI174&gt;0),SM_4.4,"")</f>
        <v/>
      </c>
      <c r="Q174" s="38" t="str">
        <f>IF(OR(FQ174=$FQ$2,FQ174=$FQ$1),SM_4.5,"")</f>
        <v/>
      </c>
      <c r="R174" s="6" t="str">
        <f>IF(OR(ET174&gt;0),SM_5.1,"")</f>
        <v/>
      </c>
      <c r="S174" s="6">
        <f>IF(OR(FB174&gt;0),SM_5.2,"")</f>
        <v>0.2</v>
      </c>
      <c r="T174" s="6" t="str">
        <f>IF(OR(FR174=$FR$1,FR174=$FR$2),SM_5.3,"")</f>
        <v/>
      </c>
      <c r="U174" s="38" t="str">
        <f>IF(OR(FY174&gt;0),SM_5.4,"")</f>
        <v/>
      </c>
      <c r="V174" s="94" t="str">
        <f>IF(COUNTIF(F174:U174,"&lt;1")=16,"5",IF(COUNTIF(F174:Q174,"&lt;1")=12,"4",IF(COUNTIF(F174:L174,"&lt;1")=7,"3",IF(COUNTIF(F174:I174,"&lt;1")=4,"2","1"))))</f>
        <v>3</v>
      </c>
      <c r="W174" s="129">
        <f>IF(V174="1",SUM(F174:I174)+1,IF(V174="2",SUM(J174:L174)+2,IF(V174="3",SUM(M174:Q174)+3,IF(V174="4",SUM(R174:U174)+4,5))))</f>
        <v>3.6</v>
      </c>
      <c r="X174" s="5">
        <f>IF(OR(EO174&gt;0,EP174&gt;0,EQ174&gt;0,ER174=$ER$1,ER174=$ER$2,ER174=$ER$3,ER174=$ER$4,ER174=$ER$6,ER174=$ER$7,ER174=$ER$8,ES174&gt;0,ET174&gt;0,EV174&gt;0,EZ174&gt;0,FD174&gt;0,FF174&gt;0,FG174&gt;0,FI174&gt;0,FE174&gt;0),SS_2.1,"")</f>
        <v>0.2</v>
      </c>
      <c r="Y174" s="5" t="str">
        <f>IF(OR(EO174=$EO$1,ER174=$ER$1,ER174=$ER$6,ER174=$ER$7,ER174=$ER$8,FJ174&gt;0),SS_2.2,"")</f>
        <v/>
      </c>
      <c r="Z174" s="38" t="str">
        <f>IF(OR(FJ174&gt;0,FO174&gt;0),SS_2.3,"")</f>
        <v/>
      </c>
      <c r="AA174" s="5" t="str">
        <f>IF(OR(FN174&gt;0,FJ174=$FJ$2,FJ174=$FJ$3),SS_3.1,"")</f>
        <v/>
      </c>
      <c r="AB174" s="6" t="str">
        <f>IF(OR(FK174&gt;0),SS_3.2,"")</f>
        <v/>
      </c>
      <c r="AC174" s="38">
        <f>IF(OR(ES174&gt;0,ER174=$ER$1,ER174=$ER$4,ER174=$ER$8,FL174&gt;0),SS_3.3,"")</f>
        <v>0.4</v>
      </c>
      <c r="AD174" s="6" t="str">
        <f>IF(AND(FK174&gt;0,FJ174=$FJ$2,FJ174=$FJ$3),SS_4.1,"")</f>
        <v/>
      </c>
      <c r="AE174" s="6">
        <f>IF(OR(FJ174=$FJ$2,FJ174=$FJ$3,EZ174&gt;0,FN174&gt;0),SS_4.2,"")</f>
        <v>0.2</v>
      </c>
      <c r="AF174" s="6">
        <f>IF(OR(EU174&gt;0,EW174=$EW$2,EW174=$EW$3,EW174=$EW$4,EY174&gt;0,EZ174&gt;0),SS_4.3,"")</f>
        <v>0.2</v>
      </c>
      <c r="AG174" s="6">
        <f>IF(OR(FJ174=$FJ$3,FQ174&gt;0,EZ174&gt;0),SS_4.4,"")</f>
        <v>0.1</v>
      </c>
      <c r="AH174" s="6">
        <f>IF(OR(FE174&gt;0,FF174&gt;0,FG174&gt;0,FD174&gt;0,EZ174&gt;0,FI174&gt;0),SS_4.5,"")</f>
        <v>0.2</v>
      </c>
      <c r="AI174" s="38" t="str">
        <f>IF(OR(EV174&gt;0,FZ174&gt;0,FH174&gt;0,FD174&gt;0,FI174&gt;0),SS_4.6,"")</f>
        <v/>
      </c>
      <c r="AJ174" s="5" t="str">
        <f>IF(OR(FK174=$FK$3,FZ174=$FZ$1),SS_5.1,"")</f>
        <v/>
      </c>
      <c r="AK174" s="6" t="str">
        <f>IF(OR(FZ174=$FZ$1,FZ174=$FZ$2,FZ174=$FZ$4,FZ174=$FZ$5,FZ174=$FZ$7),SS_5.2,"")</f>
        <v/>
      </c>
      <c r="AL174" s="6" t="str">
        <f>IF(OR(FZ174=$FZ$4,FY174&gt;0,ER174=$ER$8),SS_5.3,"")</f>
        <v/>
      </c>
      <c r="AM174" s="6" t="str">
        <f>IF(FP174&gt;0,SS_5.4,"")</f>
        <v/>
      </c>
      <c r="AN174" s="94" t="str">
        <f>IF(COUNTIF(X174:AM174,"&lt;1")=16,"5",IF(COUNTIF(X174:AI174,"&lt;1")=12,"4",IF(COUNTIF(X174:AC174,"&lt;1")=6,"3",IF(COUNTIF(X174:Z174,"&lt;1")=3,"2","1"))))</f>
        <v>1</v>
      </c>
      <c r="AO174" s="129">
        <f>IF(AN174="1",SUM(X174:Z174)+1,IF(AN174="2",SUM(AA174:AC174)+2,IF(AN174="3",SUM(AD174:AI174)+3,IF(AN174="4",SUM(AJ174:AM174)+4,5))))</f>
        <v>1.2</v>
      </c>
      <c r="AP174" s="5">
        <f>IF(OR(ES174&gt;0,ER174=$ER$1,EO174&gt;0,EP174&gt;0,EQ174&gt;0,EU174&gt;0,EV174&gt;0,FV174&gt;0,FD174&gt;0),CM2.1,"")</f>
        <v>0.25</v>
      </c>
      <c r="AQ174" s="6">
        <f>IF(OR(ES174&gt;0,ER174=$ER$1,ER174=$ER$5,ER174=$ER$3,ER174=$ER$8,ER174=$ER$9,FS174=$FS$3,FS174=$FS$4),CM2.2,"")</f>
        <v>0.25</v>
      </c>
      <c r="AR174" s="6">
        <f>IF(OR(ES174&gt;0,ER174&gt;0,FV174&gt;0),CM2.3,"")</f>
        <v>0.25</v>
      </c>
      <c r="AS174" s="38">
        <f>IF(OR(ES174&gt;0,ER174=$ER$1,ER174=$ER$3,ER174=$ER$8,ER174=$ER$9,FT174&gt;0),CM2.4,"")</f>
        <v>0.25</v>
      </c>
      <c r="AT174" s="6" t="str">
        <f>IF(OR(FS174&gt;0),CM3.1,"")</f>
        <v/>
      </c>
      <c r="AU174" s="6" t="str">
        <f>IF(ER174=$ER$9,CM3.2,"")</f>
        <v/>
      </c>
      <c r="AV174" s="6" t="str">
        <f>IF(OR(FS174=$FS$3,FS174=$FS$4),CM3.3,"")</f>
        <v/>
      </c>
      <c r="AW174" s="6" t="str">
        <f>IF(OR(FQ174=$FQ$1,FQ174=$FQ$4,FR174=$FR$1,FR174=$FR$4),CM3.4,"")</f>
        <v/>
      </c>
      <c r="AX174" s="38" t="str">
        <f>IF(OR(FZ174=$FZ$1,FZ174=$FZ$2,FT174=$FT$3,FT174=$FT$2),CM3.5,"")</f>
        <v/>
      </c>
      <c r="AY174" s="6" t="str">
        <f>IF(OR(FS174&gt;0),CM4.1,"")</f>
        <v/>
      </c>
      <c r="AZ174" s="6" t="str">
        <f>IF(OR(FV174=$FV$2),CM4.2,"")</f>
        <v/>
      </c>
      <c r="BA174" s="38" t="str">
        <f>IF(OR(FZ174&gt;0,FT174=$FT$3),CM4.3,"")</f>
        <v/>
      </c>
      <c r="BB174" s="6" t="str">
        <f>IF(OR(FT174=$FT$3,FV174=$FV$3),CM5.1,"")</f>
        <v/>
      </c>
      <c r="BC174" s="6" t="str">
        <f>IF(OR(AND(FX174&gt;0,FQ174=$FQ$4), AND(FX174&gt;0,FQ174=$FQ$1)),CM5.2,"")</f>
        <v/>
      </c>
      <c r="BD174" s="6" t="str">
        <f>IF(OR(FZ174&gt;0),CM5.3,"")</f>
        <v/>
      </c>
      <c r="BE174" s="38" t="str">
        <f>IF(FU174=$FU$2,CM5.4,"")</f>
        <v/>
      </c>
      <c r="BF174" s="94" t="str">
        <f>IF(COUNTIF(AP174:BE174,"&lt;1")=16,"5",IF(COUNTIF(AP174:BA174,"&lt;1")=12,"4",IF(COUNTIF(AP174:AX174,"&lt;1")=9,"3",IF(COUNTIF(AP174:AS174,"&lt;1")=4,"2","1"))))</f>
        <v>2</v>
      </c>
      <c r="BG174" s="129">
        <f>IF(BF174="1",SUM(AP174:AS174)+1,IF(BF174="2",SUM(AT174:AX174)+2,IF(BF174="3",SUM(AY174:BA174)+3,IF(BF174="4",SUM(BB174:BE174)+4,5))))</f>
        <v>2</v>
      </c>
      <c r="BH174" s="5">
        <f>IF(OR(ER174=$ER$1,ER174=$ER$6,ER174=$ER$7,ER174=$ER$9,ES174&gt;0,EX174&gt;0,FD174&gt;0,FZ174&gt;0,EW174&gt;0,EY174&gt;0,EZ174&gt;0,EV174&gt;0,EU174&gt;0,FE174&gt;0,FF174&gt;0,FG174&gt;0,FI174&gt;0),SRM2.1,"")</f>
        <v>0.4</v>
      </c>
      <c r="BI174" s="5">
        <f>IF(OR(FD174&gt;0,FZ174&gt;0,ER174=$ER$7,EW174&gt;0,EX174&gt;0,EY174&gt;0,EZ174&gt;0,FE174&gt;0,FF174&gt;0,FG174&gt;0,FI174&gt;0),SRM2.2,"")</f>
        <v>0.4</v>
      </c>
      <c r="BJ174" s="6" t="str">
        <f>IF(OR(FX174&gt;0,FZ174&gt;0),SRM2.3,"")</f>
        <v/>
      </c>
      <c r="BK174" s="6">
        <f>IF(OR(FF174&gt;0,FD174&gt;0,FE174&gt;0,FZ174&gt;0,FG174&gt;0,FI174&gt;0),SRM2.4,"")</f>
        <v>0.2</v>
      </c>
      <c r="BL174" s="39">
        <f>IF(OR(FD174&gt;0,FZ174&gt;0,ER174=$ER$7,FE174&gt;0,FF174&gt;0,FG174&gt;0,FI174&gt;0,FP174&gt;0),SRM3.1,"")</f>
        <v>0.4</v>
      </c>
      <c r="BM174" s="6">
        <f>IF(OR(FD174&gt;0,FZ174&gt;0,ER174=$ER$7,EW174=$EW$2,EW174=$EW$3,EW174=$EW$4,EX174&gt;0,EY174&gt;0,EZ174&gt;0,FE174&gt;0,FF174&gt;0,FG174&gt;0,FI174&gt;0),SRM3.2,"")</f>
        <v>0.5</v>
      </c>
      <c r="BN174" s="6" t="str">
        <f>IF(OR(FP174&gt;0,FZ174&gt;0),SRM3.3,"")</f>
        <v/>
      </c>
      <c r="BO174" s="40" t="str">
        <f>IF(OR(FZ174&gt;1),SRM4.1,"")</f>
        <v/>
      </c>
      <c r="BP174" s="6" t="str">
        <f>IF(OR(ER174=$ER$8,ER174=$ER$9,EV174&gt;0,FQ174&gt;0,FR174&gt;0),SRM4.2,"")</f>
        <v/>
      </c>
      <c r="BQ174" s="6" t="str">
        <f>IF(OR(FW174&gt;0),SRM4.3,"")</f>
        <v/>
      </c>
      <c r="BR174" s="40" t="str">
        <f>IF(OR(GD174&gt;0,GE174&gt;0),SRM5.1,"")</f>
        <v/>
      </c>
      <c r="BS174" s="6" t="str">
        <f>IF(OR(ER174=$ER$8,ER174=$ER$9,FZ174&gt;0),SRM5.2,"")</f>
        <v/>
      </c>
      <c r="BT174" s="6" t="str">
        <f>IF(OR(ER174=$ER$8,ER174=$ER$9,FY174&gt;0,FZ174&gt;0),SRM5.3,"")</f>
        <v/>
      </c>
      <c r="BU174" s="94" t="str">
        <f>IF(COUNTIF(BH174:BT174,"&lt;1")=13,"5",IF(COUNTIF(BH174:BQ174,"&lt;1")=10,"4",IF(COUNTIF(BH174:BN174,"&lt;1")=7,"3",IF(COUNTIF(BH174:BK174,"&lt;1")=4,"2","1"))))</f>
        <v>1</v>
      </c>
      <c r="BV174" s="129">
        <f>IF(BU174="1",SUM(BH174:BK174)+1,IF(BU174="2",SUM(BL174:BN174)+2,IF(BU174="3",SUM(BO174:BQ174)+3,IF(BU174="4",SUM(BR174:BT174)+4,5))))</f>
        <v>2</v>
      </c>
      <c r="BW174" s="41">
        <f>IF(OR(EY174=$EY$1,EY174=$EY$4,EY174=$EY$5,EY174=$EY$6,EY174=$EY$7,EZ174&gt;0,FF174=$FF$1,FF174=$FF$2,FF174=$FF$5,FF174=$FF$6,FG174=$FG$1,FG174=$FG$2,FG174=$FG$5,FG174=$FG$6),LHR2.1,"")</f>
        <v>0.4</v>
      </c>
      <c r="BX174" s="6">
        <f>IF(OR(FB174=$FB$1,FB174=$FB$2,FB174=$FB$5,FB174=$FB$6,EZ174&gt;0),LHR2.2,"")</f>
        <v>0.1</v>
      </c>
      <c r="BY174" s="6">
        <f>IF(OR(EY174=$EY$1,EY174=$EY$4,EY174=$EY$5,EY174=$EY$6,EY174=$EY$7,EZ174&gt;0,FF174=$FF$1,FF174=$FF$2,FF174=$FF$5,FF174=$FF$6,FG174=$FG$1,FG174=$FG$2,FG174=$FG$5,FG174=$FG$6),LHR2.3,"")</f>
        <v>0.25</v>
      </c>
      <c r="BZ174" s="6">
        <f>IF(OR(EY174=$EY$1,EY174=$EY$4,EY174=$EY$5,EY174=$EY$6,EY174=$EY$7,EZ174&gt;0,FF174=$FF$1,FF174=$FF$2,FF174=$FF$5,FF174=$FF$6,FG174=$FG$1,FG174=$FG$2,FG174=$FG$5,FG174=$FG$6),LHR2.4,"")</f>
        <v>0.25</v>
      </c>
      <c r="CA174" s="40">
        <f>IF(OR(EY174=$EY$1,EY174=$EY$5,EY174=$EY$6,EY174=$EY$7,EZ174&gt;0,FF174=$FF$1,FF174=$FF$2,FF174=$FF$5,FF174=$FF$6,FG174=$FG$1,FG174=$FG$2,FG174=$FG$5,FG174=$FG$6),LHR3.1,"")</f>
        <v>0.25</v>
      </c>
      <c r="CB174" s="6">
        <f>IF(OR(FB174=$FB$1,FB174=$FB$5,EZ174&gt;0),LHR3.2,"")</f>
        <v>0.1</v>
      </c>
      <c r="CC174" s="6">
        <f>IF(OR(FB174=$FB$1,FB174=$FB$2,FB174=$FB$5,FB174=$FB$6,EZ174&gt;0),LHR3.3,"")</f>
        <v>0.15</v>
      </c>
      <c r="CD174" s="6">
        <f>IF(OR(EZ174&gt;0,GA174=$GA$1,FF174=$FF$5,FF174=$FF$6,FF174=$FF$1,FF174=$FF$2,GA174=$GA$2,GA174=$GA$3,GA174=$GA$4),LHR3.4,"")</f>
        <v>0.05</v>
      </c>
      <c r="CE174" s="6">
        <f>IF(OR(EZ174&gt;0,GB174=$GB$1,FG174=$FG$5,FG174=$FG$6,FG174=$FG$1,FG174=$FG$2,GB174=$GB$2,GB174=$GB$3,GB174=$GB$4),LHR3.5,"")</f>
        <v>0.05</v>
      </c>
      <c r="CF174" s="6">
        <f>IF(OR(EY174=$EY$1,EY174=$EY$4,EY174=$EY$5,EY174=$EY$6,EY174=$EY$7,EZ174&gt;0),LHR3.6,"")</f>
        <v>0.05</v>
      </c>
      <c r="CG174" s="6">
        <f>IF(OR(EZ174&gt;0,FC174=$FC$1,FC174=$FC$2,FC174=$FC$3,FC174=$FC$4),LHR3.7,"")</f>
        <v>0.05</v>
      </c>
      <c r="CH174" s="6">
        <f>IF(OR(GD174=$GD$1,GD174=$GD$3,EZ174&gt;0),LHR3.8,"")</f>
        <v>0.05</v>
      </c>
      <c r="CI174" s="6">
        <f>IF(OR(EZ174&gt;0,FF174=$FF$2,FF174=$FF$6,FE174=$FE$2,FE174=$FE$6,FI174=$FI$2,FI174=$FI$6,FG174=$FG$2,FG174=$FG$6),LHR3.9,"")</f>
        <v>0.2</v>
      </c>
      <c r="CJ174" s="6">
        <f>IF(OR(EZ174&gt;0,FA174&gt;0),LHR3.10,"")</f>
        <v>0.05</v>
      </c>
      <c r="CK174" s="40">
        <f>IF(OR(EY174=$EY$1,EY174=$EY$6,EY174=$EY$7,EZ174&gt;0,FF174=$FF$1,FF174=$FF$2,FF174=$FF$5,FF174=$FF$6,FG174=$FG$1,FG174=$FG$2,FG174=$FG$5,FG174=$FG$6),LHR4.1,"")</f>
        <v>0.15</v>
      </c>
      <c r="CL174" s="6">
        <f>IF(OR(FB174=$FB$1,FB174=$FB$5,EZ174&gt;0),LHR4.2,"")</f>
        <v>0.15</v>
      </c>
      <c r="CM174" s="6">
        <f>IF(OR(EZ174&gt;0,GA174=$GA$2,GA174=$GA$4),LHR4.3,"")</f>
        <v>0.05</v>
      </c>
      <c r="CN174" s="6">
        <f>IF(OR(EZ174&gt;0,GB174=$GB$2,GB174=$GB$4),LHR4.4,"")</f>
        <v>0.05</v>
      </c>
      <c r="CO174" s="6">
        <f>IF(OR(EZ174&gt;0,FC174=$FC$1,FC174=$FC$3,FC174=$FC$4),LHR4.5,"")</f>
        <v>0.1</v>
      </c>
      <c r="CP174" s="6" t="str">
        <f>IF(OR(GE174=$GE$1,GE174=$GE$2,GE174=$GE$4,GE174=$GE$5),LHR4.6,"")</f>
        <v/>
      </c>
      <c r="CQ174" s="6">
        <f>IF(OR(EZ174&gt;0,FF174=$FF$2,FF174=$FF$6,FE174=$FE$2,FE174=$FE$6,FI174=$FI$2,FI174=$FI$6,FG174=$FG$2,FG174=$FG$6),LHR4.7,"")</f>
        <v>0.1</v>
      </c>
      <c r="CR174" s="6">
        <f>IF(OR(EZ174&gt;0,FG174=$FG$1,FG174=$FG$2,FG174=$FG$5,FG174=$FG$6),LHR4.8,"")</f>
        <v>0.1</v>
      </c>
      <c r="CS174" s="6" t="str">
        <f>IF(OR(FE174=$FE$1,FE174=$FE$2,FE174=$FE$5,FE174=$FE$6),LHR4.9,"")</f>
        <v/>
      </c>
      <c r="CT174" s="6">
        <f>IF(OR(FM174=$FM$1,FM174=$FM$3,EZ174&gt;0),LHR4.10,"")</f>
        <v>0.05</v>
      </c>
      <c r="CU174" s="6" t="str">
        <f>IF(OR(GF174=$GF$2,GF174=$GF$6),LHR4.11,"")</f>
        <v/>
      </c>
      <c r="CV174" s="6" t="str">
        <f>IF(OR(EO174=$EO$1,EO174=$EO$3),LHR4.12,"")</f>
        <v/>
      </c>
      <c r="CW174" s="40">
        <f>IF(OR(EY174=$EY$1,EY174=$EY$7,EZ174&gt;0,FF174=$FF$1,FF174=$FF$2,FF174=$FF$5,FF174=$FF$6,FG174=$FG$1,FG174=$FG$2,FG174=$FG$5,FG174=$FG$6),LHR5.1,"")</f>
        <v>0.25</v>
      </c>
      <c r="CX174" s="6" t="str">
        <f>IF(AND(FZ174&gt;0,OR(EY174=$EY$1,EY174=$EY$4,EY174=$EY$5,EY174=$EY$6,EY174=$EY$7)),LHR5.2,"")</f>
        <v/>
      </c>
      <c r="CY174" s="6">
        <f>IF(OR(EZ174&gt;0,FC174=$FC$1,FC174=$FC$4),LHR5.3,"")</f>
        <v>0.05</v>
      </c>
      <c r="CZ174" s="6" t="str">
        <f>IF(OR(GE174=$GE$1,GE174=$GE$3,GE174=$GE$4,GE174=$GE$6),LHR5.4,"")</f>
        <v/>
      </c>
      <c r="DA174" s="6">
        <f>IF(OR(EZ174&gt;0,FF174=$FF$2,FF174=$FF$6,FE174=$FE$2,FE174=$FE$6,FI174=$FI$2,FI174=$FI$6,FG174=$FG$2,FG174=$FG$6),LHR5.5,"")</f>
        <v>0.1</v>
      </c>
      <c r="DB174" s="6" t="str">
        <f>IF(OR(FG174=$FG$2,FG174=$FG$6),LHR5.6,"")</f>
        <v/>
      </c>
      <c r="DC174" s="6" t="str">
        <f>IF(OR(FI174=$FI$1,FI174=$FI$2,FI174=$FI$5,FI174=$FI$6,FY174&gt;0),LHR5.7,"")</f>
        <v/>
      </c>
      <c r="DD174" s="6" t="str">
        <f>IF(OR(GC174=$GC$1,GC174=$GC$2),LHR5.8,"")</f>
        <v/>
      </c>
      <c r="DE174" s="38">
        <f>IF(OR(GF174="",GF174=$GF$3,GF174=$GF$4,GF174=$GF$7,GF174=$GF$8),LHR5.9,"")</f>
        <v>0.05</v>
      </c>
      <c r="DF174" s="7" t="str">
        <f>IF(E174&lt;2009,"N/A",IF(COUNTIF(BW174:DE174,"&lt;1")=35,"5",IF(COUNTIF(BW174:CV174,"&lt;1")=26,"4",IF(COUNTIF(BW174:CJ174,"&lt;1")=14,"3",IF(COUNTIF(BW174:BZ174,"&lt;1")=4,"2","1")))))</f>
        <v>3</v>
      </c>
      <c r="DG174" s="129">
        <f>IF(DF174="N/A","N/A",IF(DF174="1",SUM(BW174:BZ174)+1,IF(DF174="2",SUM(CA174:CJ174)+2,IF(DF174="3",SUM(CK174:CV174)+3,IF(DF174="4",SUM(CW174:DE174)+4,5)))))</f>
        <v>3.75</v>
      </c>
      <c r="DH174" s="41">
        <f>IF(OR(EY174=$EY$1,EY174=$EY$8,EZ174&gt;0,FF174=$FF$1,FF174=$FF$2,FF174=$FF$7,FF174=$FF$8,FG174=$FG$1,FG174=$FG$2,FG174=$FG$7,FG174=$FG$8),ES2.1,"")</f>
        <v>0.4</v>
      </c>
      <c r="DI174" s="6">
        <f>IF(OR(FB174=$FB$1,FB174=$FB$2,FB174=$FB$7,FB174=$FB$8,EZ174&gt;0),ES2.2,"")</f>
        <v>0.1</v>
      </c>
      <c r="DJ174" s="6">
        <f>IF(OR(EY174=$EY$1,EY174=$EY$8,EZ174&gt;0,FF174=$FF$1,FF174=$FF$2,FF174=$FF$7,FF174=$FF$8,FG174=$FG$1,FG174=$FG$2,FG174=$FG$7,FG174=$FG$8),ES2.3,"")</f>
        <v>0.25</v>
      </c>
      <c r="DK174" s="6">
        <f>IF(OR(EY174=$EY$1,EY174=$EY$8,EZ174&gt;0,FF174=$FF$1,FF174=$FF$2,FF174=$FF$7,FF174=$FF$8,FG174=$FG$1,FG174=$FG$2,FG174=$FG$7,FG174=$FG$8),ES2.4,"")</f>
        <v>0.25</v>
      </c>
      <c r="DL174" s="40">
        <f>IF(OR(FB174=$FB$1,FB174=$FB$7,EZ174&gt;0),ES3.1,"")</f>
        <v>0.1</v>
      </c>
      <c r="DM174" s="6">
        <f>IF(OR(FB174=$FB$1,FB174=$FB$2,FB174=$FB$7,FB174=$FB$8,EZ174&gt;0),ES3.2,"")</f>
        <v>0.15</v>
      </c>
      <c r="DN174" s="6">
        <f>IF(OR(EZ174&gt;0,FF174=$FF$1,FF174=$FF$2,FF174=$FF$7,FF174=$FF$8,GA174=$GA$1,GA174=$GA$2,GA174=$GA$5,GA174=$GA$6),ES3.3,"")</f>
        <v>0.05</v>
      </c>
      <c r="DO174" s="6">
        <f>IF(OR(EZ174&gt;0,FG174=$FG$1,FG174=$FG$2,FG174=$FG$7,FG174=$FG$8,GB174=$GB$1,GB174=$GB$2,GB174=$GB$5,GB174=$GB$6),ES3.4,"")</f>
        <v>0.05</v>
      </c>
      <c r="DP174" s="6">
        <f>IF(OR(EY174=$EY$1,EY174=$EY$8,EZ174&gt;0),ES3.5,"")</f>
        <v>0.25</v>
      </c>
      <c r="DQ174" s="6">
        <f>IF(OR(EZ174&gt;0,FC174=$FC$1,FC174=$FC$5),ES3.6,"")</f>
        <v>0.05</v>
      </c>
      <c r="DR174" s="6">
        <f>IF(OR(GD174=$GD$1,GD174=$GD$4,EZ174&gt;0),ES3.7,"")</f>
        <v>0.1</v>
      </c>
      <c r="DS174" s="6">
        <f>IF(OR(EZ174&gt;0,FF174=$FF$2,FF174=$FF$8,FE174=$FE$2,FE174=$FE$8,FI174=$FI$2,FI174=$FI$8,FG174=$FG$2,FG174=$FG$8),ES3.8,"")</f>
        <v>0.2</v>
      </c>
      <c r="DT174" s="6">
        <f>IF(OR(EZ174&gt;0),ES3.9,"")</f>
        <v>0.05</v>
      </c>
      <c r="DU174" s="40">
        <f>IF(OR(FB174=$FB$1,FB174=$FB$7,EZ174&gt;0),ES4.1,"")</f>
        <v>0.2</v>
      </c>
      <c r="DV174" s="6">
        <f>IF(OR(EZ174&gt;0,GA174=$GA$2,GA174=$GA$6),ES4.2,"")</f>
        <v>0.05</v>
      </c>
      <c r="DW174" s="6">
        <f>IF(OR(EZ174&gt;0,GB174=$GB$2,GB174=$GB$6),ES4.3,"")</f>
        <v>0.1</v>
      </c>
      <c r="DX174" s="6" t="str">
        <f>IF(OR(GE174=$GE$1,GE174=$GE$2,GE174=$GE$7,GE174=$GE$8),ES4.4,"")</f>
        <v/>
      </c>
      <c r="DY174" s="6">
        <f>IF(OR(EZ174&gt;0,FF174=$FF$2,FF174=$FF$8,FE174=$FE$2,FE174=$FE$8,FI174=$FI$2,FI174=$FI$8,FG174=$FG$2,FG174=$FG$8),ES4.5,"")</f>
        <v>0.1</v>
      </c>
      <c r="DZ174" s="6">
        <f>IF(OR(EZ174&gt;0,FG174=$FG$1,FG174=$FG$2,FG174=$FG$7,FG174=$FG$8),ES4.6,"")</f>
        <v>0.1</v>
      </c>
      <c r="EA174" s="6" t="str">
        <f>IF(OR(FE174=$FE$1,FE174=$FE$2,FE174=$FE$7,FE174=$FE$8),ES4.7,"")</f>
        <v/>
      </c>
      <c r="EB174" s="6">
        <f>IF(OR(FM174=$FM$1,FM174=$FM$4,EZ174&gt;0),ES4.8,"")</f>
        <v>0.1</v>
      </c>
      <c r="EC174" s="6" t="str">
        <f>IF(OR(GF174=$GF$2,GF174=$GF$8),ES4.9,"")</f>
        <v/>
      </c>
      <c r="ED174" s="6" t="str">
        <f>IF(OR(EO174=$EO$1,EO174=$EO$3),ES4.10,"")</f>
        <v/>
      </c>
      <c r="EE174" s="40" t="str">
        <f>IF(OR(AND(FZ174&gt;0,EY174=$EY$1), AND(FZ174&gt;0,EY174=$EY$8)),ES5.1,"")</f>
        <v/>
      </c>
      <c r="EF174" s="6" t="str">
        <f>IF(OR(GE174=$GE$1,GE174=$GE$3,GE174=$GE$7,GE174=$GE$9),ES5.2,"")</f>
        <v/>
      </c>
      <c r="EG174" s="6">
        <f>IF(OR(EZ174&gt;0,FF174=$FF$2,FF174=$FF$8,FE174=$FE$2,FE174=$FE$8,FI174=$FI$2,FI174=$FI$8,FG174=$FG$2,FG174=$FG$8),ES5.3,"")</f>
        <v>0.15</v>
      </c>
      <c r="EH174" s="6" t="str">
        <f>IF(OR(FG174=$FG$2,FG174=$FG$8),ES5.4,"")</f>
        <v/>
      </c>
      <c r="EI174" s="6" t="str">
        <f>IF(OR(FI174=$FI$1,FI174=$FI$2,FI174=$FI$7,FI174=$FI$8,FY174&gt;0),ES5.5,"")</f>
        <v/>
      </c>
      <c r="EJ174" s="6" t="str">
        <f>IF(OR(GC174=$GC$1,GC174=$GC$3),ES5.6,"")</f>
        <v/>
      </c>
      <c r="EK174" s="38">
        <f>IF(OR(GF174="",GF174=$GF$3,GF174=$GF$4,GF174=$GF$5,GF174=$GF$6),ES5.7,"")</f>
        <v>0.1</v>
      </c>
      <c r="EL174" s="104" t="str">
        <f>IF(E174&lt;2010,"N/A",IF(COUNTIF(DH174:EK174,"&lt;1")=30,"5",IF(COUNTIF(DH174:ED174,"&lt;1")=23,"4",IF(COUNTIF(DH174:DT174,"&lt;1")=13,"3",IF(COUNTIF(DH174:DK174,"&lt;1")=4,"2","1")))))</f>
        <v>3</v>
      </c>
      <c r="EM174" s="129">
        <f>IF(EL174="N/A","N/A",IF(EL174="1",SUM(DH174:DK174)+1,IF(EL174="2",SUM(DL174:DT174)+2,IF(EL174="3",SUM(DU174:ED174)+3,IF(EL174="4",SUM(EE174:EK174)+4,5)))))</f>
        <v>3.65</v>
      </c>
      <c r="EN174" s="1"/>
      <c r="EO174" s="43"/>
      <c r="EP174" s="1"/>
      <c r="EQ174" s="1"/>
      <c r="ER174" s="43"/>
      <c r="ES174" s="1" t="s">
        <v>13</v>
      </c>
      <c r="ET174" s="1"/>
      <c r="EV174" s="44"/>
      <c r="EW174" s="42" t="s">
        <v>24</v>
      </c>
      <c r="EX174" s="42" t="s">
        <v>1</v>
      </c>
      <c r="EY174" s="42" t="s">
        <v>5</v>
      </c>
      <c r="EZ174" s="42" t="s">
        <v>1</v>
      </c>
      <c r="FB174" s="42" t="s">
        <v>16</v>
      </c>
      <c r="FC174" s="44"/>
      <c r="FE174" s="1"/>
      <c r="FG174" s="42" t="s">
        <v>8</v>
      </c>
      <c r="FI174" s="44"/>
      <c r="FK174" s="1"/>
      <c r="FL174" s="1"/>
      <c r="FM174" s="1"/>
      <c r="FN174" s="1"/>
      <c r="FO174" s="1"/>
      <c r="FT174" s="1"/>
      <c r="FU174" s="1"/>
      <c r="FX174" s="44"/>
      <c r="FY174" s="1"/>
      <c r="FZ174" s="44"/>
      <c r="GA174" s="43"/>
      <c r="GB174" s="1"/>
      <c r="GC174" s="44"/>
      <c r="GF174" s="45"/>
      <c r="GG174" s="74"/>
      <c r="GH174" s="42">
        <f>COUNTIF(EO174:GF174,"*")</f>
        <v>7</v>
      </c>
    </row>
    <row r="175" spans="1:190" s="42" customFormat="1" x14ac:dyDescent="0.25">
      <c r="A175" s="42" t="str">
        <f>VLOOKUP(C175,Sheet1!$A$1:$B$65,2,)</f>
        <v>HS</v>
      </c>
      <c r="B175" s="46" t="s">
        <v>482</v>
      </c>
      <c r="C175" s="47" t="s">
        <v>483</v>
      </c>
      <c r="D175" s="47"/>
      <c r="E175" s="60">
        <v>2013</v>
      </c>
      <c r="F175" s="5">
        <f>IF(OR(ER175=$ER$1,ER175=$ER$2,ER175=$ER$3,ER175=$ER$6,ER175=$ER$7,ES175&gt;0,EW175&gt;0,EY175&gt;0,EU175&gt;0,EZ175&gt;0,FD175&gt;0,FF175&gt;0,FG175&gt;0,FI175&gt;0,FE175&gt;0),SM_2.1,"")</f>
        <v>0.2</v>
      </c>
      <c r="G175" s="5">
        <f>IF(OR(EO175=$EO$4,EQ175&gt;0,ER175=$ER$1, ER175=$ER$2,ER175=$ER$3,ER175=$ER$4,ES175&gt;0,EV175&gt;0,EZ175&gt;0,FD175&gt;0,FF175&gt;0,FG175&gt;0,FI175&gt;0,FE175&gt;0),SM_2.2,"")</f>
        <v>0.35</v>
      </c>
      <c r="H175" s="6">
        <f>IF(OR(EO175&gt;0,EP175&gt;0,EQ175&gt;0,ER175=$ER$1,ER175=$ER$2,ER175=$ER$3,ER175=$ER$4,ER175=$ER$6,ER175=$ER$7,ES175&gt;0,ET175&gt;0,EV175&gt;0,EZ175&gt;0,FD175&gt;0,FF175&gt;0,FG175&gt;0,FI175&gt;0,FE175&gt;0),SM_2.3,"")</f>
        <v>0.3</v>
      </c>
      <c r="I175" s="38">
        <f>IF(OR(ER175=$ER$1,ER175=$ER$2,ER175=$ER$3,ER175=$ER$6,ER175=$ER$7,ES175&gt;0,EW175=$EW$2,EW175=$EW$3,EW175=$EW$4,EY175&gt;0,EU175&gt;0,EZ175&gt;0,FD175&gt;0,FF175&gt;0,FG175&gt;0,FI175&gt;0,FE175&gt;0),SM_2.4,"")</f>
        <v>0.15</v>
      </c>
      <c r="J175" s="6">
        <f>IF(OR(ER175=$ER$3,EW175=$EW$2,EW175=$EW$3,EW175=$EW$4,EY175&gt;0,EU175&gt;0,EZ175&gt;0,FD175&gt;0,FF175&gt;0,FG175&gt;0,FI175&gt;0,FE175&gt;0),SM_3.1,"")</f>
        <v>0.3</v>
      </c>
      <c r="K175" s="6">
        <f>IF(OR(EZ175&gt;0,FD175&gt;0,FF175&gt;0,FG175&gt;0,FI175&gt;0,FE175&gt;0),SM_3.2,"")</f>
        <v>0.3</v>
      </c>
      <c r="L175" s="38">
        <f>IF(OR(ER175=$ER$1,ER175=$ER$3,ER175=$ER$6,ER175=$ER$7,EV175&gt;0,EW175=$EW$2,EW175=$EW$3,EW175=$EW$4,EY175&gt;0,EU175&gt;0,EZ175&gt;0,FD175&gt;0,FF175&gt;0,FG175&gt;0,FI175&gt;0,FE175&gt;0),SM_3.3,"")</f>
        <v>0.4</v>
      </c>
      <c r="M175" s="6">
        <f>IF(OR(ES175&gt;0,EU175&gt;1),SM_4.1,"")</f>
        <v>0.2</v>
      </c>
      <c r="N175" s="6">
        <f>IF(OR(EZ175&gt;0,FD175=$FD$2,FF175=$FF$2,FF175=$FF$4,FF175=$FF$6,FF175=$FF$8,FG175&gt;0,FI175&gt;0,FE175&gt;0),SM_4.2,"")</f>
        <v>0.2</v>
      </c>
      <c r="O175" s="6">
        <f>IF(OR(EZ175&gt;0,FD175=$FD$2,FE175=$FE$2,FE175=$FE$4,FE175=$FE$6,FE175=$FE$8,FF175=$FF$2,FF175=$FF$4,FF175=$FF$6,FF175=$FF$8,FG175=$FG$2,FG175=$FG$4,FG175=$FG$6,FG175=$FG$8,FI175=$FI$2,FI175=$FI$4,FI175=$FI$6,FI175=$FI$8),SM_4.3,"")</f>
        <v>0.2</v>
      </c>
      <c r="P175" s="6" t="str">
        <f>IF(OR(FD175&gt;0,FI175&gt;0),SM_4.4,"")</f>
        <v/>
      </c>
      <c r="Q175" s="38" t="str">
        <f>IF(OR(FQ175=$FQ$2,FQ175=$FQ$1),SM_4.5,"")</f>
        <v/>
      </c>
      <c r="R175" s="6" t="str">
        <f>IF(OR(ET175&gt;0),SM_5.1,"")</f>
        <v/>
      </c>
      <c r="S175" s="6">
        <f>IF(OR(FB175&gt;0),SM_5.2,"")</f>
        <v>0.2</v>
      </c>
      <c r="T175" s="6" t="str">
        <f>IF(OR(FR175=$FR$1,FR175=$FR$2),SM_5.3,"")</f>
        <v/>
      </c>
      <c r="U175" s="38" t="str">
        <f>IF(OR(FY175&gt;0),SM_5.4,"")</f>
        <v/>
      </c>
      <c r="V175" s="94" t="str">
        <f>IF(COUNTIF(F175:U175,"&lt;1")=16,"5",IF(COUNTIF(F175:Q175,"&lt;1")=12,"4",IF(COUNTIF(F175:L175,"&lt;1")=7,"3",IF(COUNTIF(F175:I175,"&lt;1")=4,"2","1"))))</f>
        <v>3</v>
      </c>
      <c r="W175" s="129">
        <f>IF(V175="1",SUM(F175:I175)+1,IF(V175="2",SUM(J175:L175)+2,IF(V175="3",SUM(M175:Q175)+3,IF(V175="4",SUM(R175:U175)+4,5))))</f>
        <v>3.6</v>
      </c>
      <c r="X175" s="5">
        <f>IF(OR(EO175&gt;0,EP175&gt;0,EQ175&gt;0,ER175=$ER$1,ER175=$ER$2,ER175=$ER$3,ER175=$ER$4,ER175=$ER$6,ER175=$ER$7,ER175=$ER$8,ES175&gt;0,ET175&gt;0,EV175&gt;0,EZ175&gt;0,FD175&gt;0,FF175&gt;0,FG175&gt;0,FI175&gt;0,FE175&gt;0),SS_2.1,"")</f>
        <v>0.2</v>
      </c>
      <c r="Y175" s="5">
        <f>IF(OR(EO175=$EO$1,ER175=$ER$1,ER175=$ER$6,ER175=$ER$7,ER175=$ER$8,FJ175&gt;0),SS_2.2,"")</f>
        <v>0.3</v>
      </c>
      <c r="Z175" s="38">
        <f>IF(OR(FJ175&gt;0,FO175&gt;0),SS_2.3,"")</f>
        <v>0.5</v>
      </c>
      <c r="AA175" s="5">
        <f>IF(OR(FN175&gt;0,FJ175=$FJ$2,FJ175=$FJ$3),SS_3.1,"")</f>
        <v>0.2</v>
      </c>
      <c r="AB175" s="6" t="str">
        <f>IF(OR(FK175&gt;0),SS_3.2,"")</f>
        <v/>
      </c>
      <c r="AC175" s="38">
        <f>IF(OR(ES175&gt;0,ER175=$ER$1,ER175=$ER$4,ER175=$ER$8,FL175&gt;0),SS_3.3,"")</f>
        <v>0.4</v>
      </c>
      <c r="AD175" s="6" t="str">
        <f>IF(AND(FK175&gt;0,FJ175=$FJ$2,FJ175=$FJ$3),SS_4.1,"")</f>
        <v/>
      </c>
      <c r="AE175" s="6">
        <f>IF(OR(FJ175=$FJ$2,FJ175=$FJ$3,EZ175&gt;0,FN175&gt;0),SS_4.2,"")</f>
        <v>0.2</v>
      </c>
      <c r="AF175" s="6">
        <f>IF(OR(EU175&gt;0,EW175=$EW$2,EW175=$EW$3,EW175=$EW$4,EY175&gt;0,EZ175&gt;0),SS_4.3,"")</f>
        <v>0.2</v>
      </c>
      <c r="AG175" s="6">
        <f>IF(OR(FJ175=$FJ$3,FQ175&gt;0,EZ175&gt;0),SS_4.4,"")</f>
        <v>0.1</v>
      </c>
      <c r="AH175" s="6">
        <f>IF(OR(FE175&gt;0,FF175&gt;0,FG175&gt;0,FD175&gt;0,EZ175&gt;0,FI175&gt;0),SS_4.5,"")</f>
        <v>0.2</v>
      </c>
      <c r="AI175" s="38" t="str">
        <f>IF(OR(EV175&gt;0,FZ175&gt;0,FH175&gt;0,FD175&gt;0,FI175&gt;0),SS_4.6,"")</f>
        <v/>
      </c>
      <c r="AJ175" s="5" t="str">
        <f>IF(OR(FK175=$FK$3,FZ175=$FZ$1),SS_5.1,"")</f>
        <v/>
      </c>
      <c r="AK175" s="6" t="str">
        <f>IF(OR(FZ175=$FZ$1,FZ175=$FZ$2,FZ175=$FZ$4,FZ175=$FZ$5,FZ175=$FZ$7),SS_5.2,"")</f>
        <v/>
      </c>
      <c r="AL175" s="6" t="str">
        <f>IF(OR(FZ175=$FZ$4,FY175&gt;0,ER175=$ER$8),SS_5.3,"")</f>
        <v/>
      </c>
      <c r="AM175" s="6" t="str">
        <f>IF(FP175&gt;0,SS_5.4,"")</f>
        <v/>
      </c>
      <c r="AN175" s="94" t="str">
        <f>IF(COUNTIF(X175:AM175,"&lt;1")=16,"5",IF(COUNTIF(X175:AI175,"&lt;1")=12,"4",IF(COUNTIF(X175:AC175,"&lt;1")=6,"3",IF(COUNTIF(X175:Z175,"&lt;1")=3,"2","1"))))</f>
        <v>2</v>
      </c>
      <c r="AO175" s="129">
        <f>IF(AN175="1",SUM(X175:Z175)+1,IF(AN175="2",SUM(AA175:AC175)+2,IF(AN175="3",SUM(AD175:AI175)+3,IF(AN175="4",SUM(AJ175:AM175)+4,5))))</f>
        <v>2.6</v>
      </c>
      <c r="AP175" s="5">
        <f>IF(OR(ES175&gt;0,ER175=$ER$1,EO175&gt;0,EP175&gt;0,EQ175&gt;0,EU175&gt;0,EV175&gt;0,FV175&gt;0,FD175&gt;0),CM2.1,"")</f>
        <v>0.25</v>
      </c>
      <c r="AQ175" s="6">
        <f>IF(OR(ES175&gt;0,ER175=$ER$1,ER175=$ER$5,ER175=$ER$3,ER175=$ER$8,ER175=$ER$9,FS175=$FS$3,FS175=$FS$4),CM2.2,"")</f>
        <v>0.25</v>
      </c>
      <c r="AR175" s="6">
        <f>IF(OR(ES175&gt;0,ER175&gt;0,FV175&gt;0),CM2.3,"")</f>
        <v>0.25</v>
      </c>
      <c r="AS175" s="38">
        <f>IF(OR(ES175&gt;0,ER175=$ER$1,ER175=$ER$3,ER175=$ER$8,ER175=$ER$9,FT175&gt;0),CM2.4,"")</f>
        <v>0.25</v>
      </c>
      <c r="AT175" s="6" t="str">
        <f>IF(OR(FS175&gt;0),CM3.1,"")</f>
        <v/>
      </c>
      <c r="AU175" s="6" t="str">
        <f>IF(ER175=$ER$9,CM3.2,"")</f>
        <v/>
      </c>
      <c r="AV175" s="6" t="str">
        <f>IF(OR(FS175=$FS$3,FS175=$FS$4),CM3.3,"")</f>
        <v/>
      </c>
      <c r="AW175" s="6" t="str">
        <f>IF(OR(FQ175=$FQ$1,FQ175=$FQ$4,FR175=$FR$1,FR175=$FR$4),CM3.4,"")</f>
        <v/>
      </c>
      <c r="AX175" s="38" t="str">
        <f>IF(OR(FZ175=$FZ$1,FZ175=$FZ$2,FT175=$FT$3,FT175=$FT$2),CM3.5,"")</f>
        <v/>
      </c>
      <c r="AY175" s="6" t="str">
        <f>IF(OR(FS175&gt;0),CM4.1,"")</f>
        <v/>
      </c>
      <c r="AZ175" s="6" t="str">
        <f>IF(OR(FV175=$FV$2),CM4.2,"")</f>
        <v/>
      </c>
      <c r="BA175" s="38" t="str">
        <f>IF(OR(FZ175&gt;0,FT175=$FT$3),CM4.3,"")</f>
        <v/>
      </c>
      <c r="BB175" s="6" t="str">
        <f>IF(OR(FT175=$FT$3,FV175=$FV$3),CM5.1,"")</f>
        <v/>
      </c>
      <c r="BC175" s="6" t="str">
        <f>IF(OR(AND(FX175&gt;0,FQ175=$FQ$4), AND(FX175&gt;0,FQ175=$FQ$1)),CM5.2,"")</f>
        <v/>
      </c>
      <c r="BD175" s="6" t="str">
        <f>IF(OR(FZ175&gt;0),CM5.3,"")</f>
        <v/>
      </c>
      <c r="BE175" s="38">
        <f>IF(FU175=$FU$2,CM5.4,"")</f>
        <v>0.25</v>
      </c>
      <c r="BF175" s="94" t="str">
        <f>IF(COUNTIF(AP175:BE175,"&lt;1")=16,"5",IF(COUNTIF(AP175:BA175,"&lt;1")=12,"4",IF(COUNTIF(AP175:AX175,"&lt;1")=9,"3",IF(COUNTIF(AP175:AS175,"&lt;1")=4,"2","1"))))</f>
        <v>2</v>
      </c>
      <c r="BG175" s="129">
        <f>IF(BF175="1",SUM(AP175:AS175)+1,IF(BF175="2",SUM(AT175:AX175)+2,IF(BF175="3",SUM(AY175:BA175)+3,IF(BF175="4",SUM(BB175:BE175)+4,5))))</f>
        <v>2</v>
      </c>
      <c r="BH175" s="5">
        <f>IF(OR(ER175=$ER$1,ER175=$ER$6,ER175=$ER$7,ER175=$ER$9,ES175&gt;0,EX175&gt;0,FD175&gt;0,FZ175&gt;0,EW175&gt;0,EY175&gt;0,EZ175&gt;0,EV175&gt;0,EU175&gt;0,FE175&gt;0,FF175&gt;0,FG175&gt;0,FI175&gt;0),SRM2.1,"")</f>
        <v>0.4</v>
      </c>
      <c r="BI175" s="5">
        <f>IF(OR(FD175&gt;0,FZ175&gt;0,ER175=$ER$7,EW175&gt;0,EX175&gt;0,EY175&gt;0,EZ175&gt;0,FE175&gt;0,FF175&gt;0,FG175&gt;0,FI175&gt;0),SRM2.2,"")</f>
        <v>0.4</v>
      </c>
      <c r="BJ175" s="6">
        <f>IF(OR(FX175&gt;0,FZ175&gt;0),SRM2.3,"")</f>
        <v>0</v>
      </c>
      <c r="BK175" s="6">
        <f>IF(OR(FF175&gt;0,FD175&gt;0,FE175&gt;0,FZ175&gt;0,FG175&gt;0,FI175&gt;0),SRM2.4,"")</f>
        <v>0.2</v>
      </c>
      <c r="BL175" s="39">
        <f>IF(OR(FD175&gt;0,FZ175&gt;0,ER175=$ER$7,FE175&gt;0,FF175&gt;0,FG175&gt;0,FI175&gt;0,FP175&gt;0),SRM3.1,"")</f>
        <v>0.4</v>
      </c>
      <c r="BM175" s="6">
        <f>IF(OR(FD175&gt;0,FZ175&gt;0,ER175=$ER$7,EW175=$EW$2,EW175=$EW$3,EW175=$EW$4,EX175&gt;0,EY175&gt;0,EZ175&gt;0,FE175&gt;0,FF175&gt;0,FG175&gt;0,FI175&gt;0),SRM3.2,"")</f>
        <v>0.5</v>
      </c>
      <c r="BN175" s="6" t="str">
        <f>IF(OR(FP175&gt;0,FZ175&gt;0),SRM3.3,"")</f>
        <v/>
      </c>
      <c r="BO175" s="40" t="str">
        <f>IF(OR(FZ175&gt;1),SRM4.1,"")</f>
        <v/>
      </c>
      <c r="BP175" s="6" t="str">
        <f>IF(OR(ER175=$ER$8,ER175=$ER$9,EV175&gt;0,FQ175&gt;0,FR175&gt;0),SRM4.2,"")</f>
        <v/>
      </c>
      <c r="BQ175" s="6" t="str">
        <f>IF(OR(FW175&gt;0),SRM4.3,"")</f>
        <v/>
      </c>
      <c r="BR175" s="40" t="str">
        <f>IF(OR(GD175&gt;0,GE175&gt;0),SRM5.1,"")</f>
        <v/>
      </c>
      <c r="BS175" s="6" t="str">
        <f>IF(OR(ER175=$ER$8,ER175=$ER$9,FZ175&gt;0),SRM5.2,"")</f>
        <v/>
      </c>
      <c r="BT175" s="6" t="str">
        <f>IF(OR(ER175=$ER$8,ER175=$ER$9,FY175&gt;0,FZ175&gt;0),SRM5.3,"")</f>
        <v/>
      </c>
      <c r="BU175" s="94" t="str">
        <f>IF(COUNTIF(BH175:BT175,"&lt;1")=13,"5",IF(COUNTIF(BH175:BQ175,"&lt;1")=10,"4",IF(COUNTIF(BH175:BN175,"&lt;1")=7,"3",IF(COUNTIF(BH175:BK175,"&lt;1")=4,"2","1"))))</f>
        <v>2</v>
      </c>
      <c r="BV175" s="129">
        <f>IF(BU175="1",SUM(BH175:BK175)+1,IF(BU175="2",SUM(BL175:BN175)+2,IF(BU175="3",SUM(BO175:BQ175)+3,IF(BU175="4",SUM(BR175:BT175)+4,5))))</f>
        <v>2.9</v>
      </c>
      <c r="BW175" s="41">
        <f>IF(OR(EY175=$EY$1,EY175=$EY$4,EY175=$EY$5,EY175=$EY$6,EY175=$EY$7,EZ175&gt;0,FF175=$FF$1,FF175=$FF$2,FF175=$FF$5,FF175=$FF$6,FG175=$FG$1,FG175=$FG$2,FG175=$FG$5,FG175=$FG$6),LHR2.1,"")</f>
        <v>0.4</v>
      </c>
      <c r="BX175" s="6">
        <f>IF(OR(FB175=$FB$1,FB175=$FB$2,FB175=$FB$5,FB175=$FB$6,EZ175&gt;0),LHR2.2,"")</f>
        <v>0.1</v>
      </c>
      <c r="BY175" s="6">
        <f>IF(OR(EY175=$EY$1,EY175=$EY$4,EY175=$EY$5,EY175=$EY$6,EY175=$EY$7,EZ175&gt;0,FF175=$FF$1,FF175=$FF$2,FF175=$FF$5,FF175=$FF$6,FG175=$FG$1,FG175=$FG$2,FG175=$FG$5,FG175=$FG$6),LHR2.3,"")</f>
        <v>0.25</v>
      </c>
      <c r="BZ175" s="6">
        <f>IF(OR(EY175=$EY$1,EY175=$EY$4,EY175=$EY$5,EY175=$EY$6,EY175=$EY$7,EZ175&gt;0,FF175=$FF$1,FF175=$FF$2,FF175=$FF$5,FF175=$FF$6,FG175=$FG$1,FG175=$FG$2,FG175=$FG$5,FG175=$FG$6),LHR2.4,"")</f>
        <v>0.25</v>
      </c>
      <c r="CA175" s="40">
        <f>IF(OR(EY175=$EY$1,EY175=$EY$5,EY175=$EY$6,EY175=$EY$7,EZ175&gt;0,FF175=$FF$1,FF175=$FF$2,FF175=$FF$5,FF175=$FF$6,FG175=$FG$1,FG175=$FG$2,FG175=$FG$5,FG175=$FG$6),LHR3.1,"")</f>
        <v>0.25</v>
      </c>
      <c r="CB175" s="6">
        <f>IF(OR(FB175=$FB$1,FB175=$FB$5,EZ175&gt;0),LHR3.2,"")</f>
        <v>0.1</v>
      </c>
      <c r="CC175" s="6">
        <f>IF(OR(FB175=$FB$1,FB175=$FB$2,FB175=$FB$5,FB175=$FB$6,EZ175&gt;0),LHR3.3,"")</f>
        <v>0.15</v>
      </c>
      <c r="CD175" s="6">
        <f>IF(OR(EZ175&gt;0,GA175=$GA$1,FF175=$FF$5,FF175=$FF$6,FF175=$FF$1,FF175=$FF$2,GA175=$GA$2,GA175=$GA$3,GA175=$GA$4),LHR3.4,"")</f>
        <v>0.05</v>
      </c>
      <c r="CE175" s="6" t="str">
        <f>IF(OR(EZ175&gt;0,GB175=$GB$1,FG175=$FG$5,FG175=$FG$6,FG175=$FG$1,FG175=$FG$2,GB175=$GB$2,GB175=$GB$3,GB175=$GB$4),LHR3.5,"")</f>
        <v/>
      </c>
      <c r="CF175" s="6">
        <f>IF(OR(EY175=$EY$1,EY175=$EY$4,EY175=$EY$5,EY175=$EY$6,EY175=$EY$7,EZ175&gt;0),LHR3.6,"")</f>
        <v>0.05</v>
      </c>
      <c r="CG175" s="6" t="str">
        <f>IF(OR(EZ175&gt;0,FC175=$FC$1,FC175=$FC$2,FC175=$FC$3,FC175=$FC$4),LHR3.7,"")</f>
        <v/>
      </c>
      <c r="CH175" s="6" t="str">
        <f>IF(OR(GD175=$GD$1,GD175=$GD$3,EZ175&gt;0),LHR3.8,"")</f>
        <v/>
      </c>
      <c r="CI175" s="6">
        <f>IF(OR(EZ175&gt;0,FF175=$FF$2,FF175=$FF$6,FE175=$FE$2,FE175=$FE$6,FI175=$FI$2,FI175=$FI$6,FG175=$FG$2,FG175=$FG$6),LHR3.9,"")</f>
        <v>0.2</v>
      </c>
      <c r="CJ175" s="6" t="str">
        <f>IF(OR(EZ175&gt;0,FA175&gt;0),LHR3.10,"")</f>
        <v/>
      </c>
      <c r="CK175" s="40">
        <f>IF(OR(EY175=$EY$1,EY175=$EY$6,EY175=$EY$7,EZ175&gt;0,FF175=$FF$1,FF175=$FF$2,FF175=$FF$5,FF175=$FF$6,FG175=$FG$1,FG175=$FG$2,FG175=$FG$5,FG175=$FG$6),LHR4.1,"")</f>
        <v>0.15</v>
      </c>
      <c r="CL175" s="6">
        <f>IF(OR(FB175=$FB$1,FB175=$FB$5,EZ175&gt;0),LHR4.2,"")</f>
        <v>0.15</v>
      </c>
      <c r="CM175" s="6" t="str">
        <f>IF(OR(EZ175&gt;0,GA175=$GA$2,GA175=$GA$4),LHR4.3,"")</f>
        <v/>
      </c>
      <c r="CN175" s="6" t="str">
        <f>IF(OR(EZ175&gt;0,GB175=$GB$2,GB175=$GB$4),LHR4.4,"")</f>
        <v/>
      </c>
      <c r="CO175" s="6" t="str">
        <f>IF(OR(EZ175&gt;0,FC175=$FC$1,FC175=$FC$3,FC175=$FC$4),LHR4.5,"")</f>
        <v/>
      </c>
      <c r="CP175" s="6" t="str">
        <f>IF(OR(GE175=$GE$1,GE175=$GE$2,GE175=$GE$4,GE175=$GE$5),LHR4.6,"")</f>
        <v/>
      </c>
      <c r="CQ175" s="6">
        <f>IF(OR(EZ175&gt;0,FF175=$FF$2,FF175=$FF$6,FE175=$FE$2,FE175=$FE$6,FI175=$FI$2,FI175=$FI$6,FG175=$FG$2,FG175=$FG$6),LHR4.7,"")</f>
        <v>0.1</v>
      </c>
      <c r="CR175" s="6" t="str">
        <f>IF(OR(EZ175&gt;0,FG175=$FG$1,FG175=$FG$2,FG175=$FG$5,FG175=$FG$6),LHR4.8,"")</f>
        <v/>
      </c>
      <c r="CS175" s="6" t="str">
        <f>IF(OR(FE175=$FE$1,FE175=$FE$2,FE175=$FE$5,FE175=$FE$6),LHR4.9,"")</f>
        <v/>
      </c>
      <c r="CT175" s="6" t="str">
        <f>IF(OR(FM175=$FM$1,FM175=$FM$3,EZ175&gt;0),LHR4.10,"")</f>
        <v/>
      </c>
      <c r="CU175" s="6" t="str">
        <f>IF(OR(GF175=$GF$2,GF175=$GF$6),LHR4.11,"")</f>
        <v/>
      </c>
      <c r="CV175" s="6" t="str">
        <f>IF(OR(EO175=$EO$1,EO175=$EO$3),LHR4.12,"")</f>
        <v/>
      </c>
      <c r="CW175" s="40">
        <f>IF(OR(EY175=$EY$1,EY175=$EY$7,EZ175&gt;0,FF175=$FF$1,FF175=$FF$2,FF175=$FF$5,FF175=$FF$6,FG175=$FG$1,FG175=$FG$2,FG175=$FG$5,FG175=$FG$6),LHR5.1,"")</f>
        <v>0.25</v>
      </c>
      <c r="CX175" s="6" t="str">
        <f>IF(AND(FZ175&gt;0,OR(EY175=$EY$1,EY175=$EY$4,EY175=$EY$5,EY175=$EY$6,EY175=$EY$7)),LHR5.2,"")</f>
        <v/>
      </c>
      <c r="CY175" s="6" t="str">
        <f>IF(OR(EZ175&gt;0,FC175=$FC$1,FC175=$FC$4),LHR5.3,"")</f>
        <v/>
      </c>
      <c r="CZ175" s="6" t="str">
        <f>IF(OR(GE175=$GE$1,GE175=$GE$3,GE175=$GE$4,GE175=$GE$6),LHR5.4,"")</f>
        <v/>
      </c>
      <c r="DA175" s="6">
        <f>IF(OR(EZ175&gt;0,FF175=$FF$2,FF175=$FF$6,FE175=$FE$2,FE175=$FE$6,FI175=$FI$2,FI175=$FI$6,FG175=$FG$2,FG175=$FG$6),LHR5.5,"")</f>
        <v>0.1</v>
      </c>
      <c r="DB175" s="6" t="str">
        <f>IF(OR(FG175=$FG$2,FG175=$FG$6),LHR5.6,"")</f>
        <v/>
      </c>
      <c r="DC175" s="6" t="str">
        <f>IF(OR(FI175=$FI$1,FI175=$FI$2,FI175=$FI$5,FI175=$FI$6,FY175&gt;0),LHR5.7,"")</f>
        <v/>
      </c>
      <c r="DD175" s="6" t="str">
        <f>IF(OR(GC175=$GC$1,GC175=$GC$2),LHR5.8,"")</f>
        <v/>
      </c>
      <c r="DE175" s="38">
        <f>IF(OR(GF175="",GF175=$GF$3,GF175=$GF$4,GF175=$GF$7,GF175=$GF$8),LHR5.9,"")</f>
        <v>0.05</v>
      </c>
      <c r="DF175" s="7" t="str">
        <f>IF(E175&lt;2009,"N/A",IF(COUNTIF(BW175:DE175,"&lt;1")=35,"5",IF(COUNTIF(BW175:CV175,"&lt;1")=26,"4",IF(COUNTIF(BW175:CJ175,"&lt;1")=14,"3",IF(COUNTIF(BW175:BZ175,"&lt;1")=4,"2","1")))))</f>
        <v>2</v>
      </c>
      <c r="DG175" s="129">
        <f>IF(DF175="N/A","N/A",IF(DF175="1",SUM(BW175:BZ175)+1,IF(DF175="2",SUM(CA175:CJ175)+2,IF(DF175="3",SUM(CK175:CV175)+3,IF(DF175="4",SUM(CW175:DE175)+4,5)))))</f>
        <v>2.8</v>
      </c>
      <c r="DH175" s="41">
        <f>IF(OR(EY175=$EY$1,EY175=$EY$8,EZ175&gt;0,FF175=$FF$1,FF175=$FF$2,FF175=$FF$7,FF175=$FF$8,FG175=$FG$1,FG175=$FG$2,FG175=$FG$7,FG175=$FG$8),ES2.1,"")</f>
        <v>0.4</v>
      </c>
      <c r="DI175" s="6">
        <f>IF(OR(FB175=$FB$1,FB175=$FB$2,FB175=$FB$7,FB175=$FB$8,EZ175&gt;0),ES2.2,"")</f>
        <v>0.1</v>
      </c>
      <c r="DJ175" s="6">
        <f>IF(OR(EY175=$EY$1,EY175=$EY$8,EZ175&gt;0,FF175=$FF$1,FF175=$FF$2,FF175=$FF$7,FF175=$FF$8,FG175=$FG$1,FG175=$FG$2,FG175=$FG$7,FG175=$FG$8),ES2.3,"")</f>
        <v>0.25</v>
      </c>
      <c r="DK175" s="6">
        <f>IF(OR(EY175=$EY$1,EY175=$EY$8,EZ175&gt;0,FF175=$FF$1,FF175=$FF$2,FF175=$FF$7,FF175=$FF$8,FG175=$FG$1,FG175=$FG$2,FG175=$FG$7,FG175=$FG$8),ES2.4,"")</f>
        <v>0.25</v>
      </c>
      <c r="DL175" s="40">
        <f>IF(OR(FB175=$FB$1,FB175=$FB$7,EZ175&gt;0),ES3.1,"")</f>
        <v>0.1</v>
      </c>
      <c r="DM175" s="6">
        <f>IF(OR(FB175=$FB$1,FB175=$FB$2,FB175=$FB$7,FB175=$FB$8,EZ175&gt;0),ES3.2,"")</f>
        <v>0.15</v>
      </c>
      <c r="DN175" s="6">
        <f>IF(OR(EZ175&gt;0,FF175=$FF$1,FF175=$FF$2,FF175=$FF$7,FF175=$FF$8,GA175=$GA$1,GA175=$GA$2,GA175=$GA$5,GA175=$GA$6),ES3.3,"")</f>
        <v>0.05</v>
      </c>
      <c r="DO175" s="6" t="str">
        <f>IF(OR(EZ175&gt;0,FG175=$FG$1,FG175=$FG$2,FG175=$FG$7,FG175=$FG$8,GB175=$GB$1,GB175=$GB$2,GB175=$GB$5,GB175=$GB$6),ES3.4,"")</f>
        <v/>
      </c>
      <c r="DP175" s="6">
        <f>IF(OR(EY175=$EY$1,EY175=$EY$8,EZ175&gt;0),ES3.5,"")</f>
        <v>0.25</v>
      </c>
      <c r="DQ175" s="6" t="str">
        <f>IF(OR(EZ175&gt;0,FC175=$FC$1,FC175=$FC$5),ES3.6,"")</f>
        <v/>
      </c>
      <c r="DR175" s="6" t="str">
        <f>IF(OR(GD175=$GD$1,GD175=$GD$4,EZ175&gt;0),ES3.7,"")</f>
        <v/>
      </c>
      <c r="DS175" s="6">
        <f>IF(OR(EZ175&gt;0,FF175=$FF$2,FF175=$FF$8,FE175=$FE$2,FE175=$FE$8,FI175=$FI$2,FI175=$FI$8,FG175=$FG$2,FG175=$FG$8),ES3.8,"")</f>
        <v>0.2</v>
      </c>
      <c r="DT175" s="6" t="str">
        <f>IF(OR(EZ175&gt;0),ES3.9,"")</f>
        <v/>
      </c>
      <c r="DU175" s="40">
        <f>IF(OR(FB175=$FB$1,FB175=$FB$7,EZ175&gt;0),ES4.1,"")</f>
        <v>0.2</v>
      </c>
      <c r="DV175" s="6" t="str">
        <f>IF(OR(EZ175&gt;0,GA175=$GA$2,GA175=$GA$6),ES4.2,"")</f>
        <v/>
      </c>
      <c r="DW175" s="6" t="str">
        <f>IF(OR(EZ175&gt;0,GB175=$GB$2,GB175=$GB$6),ES4.3,"")</f>
        <v/>
      </c>
      <c r="DX175" s="6" t="str">
        <f>IF(OR(GE175=$GE$1,GE175=$GE$2,GE175=$GE$7,GE175=$GE$8),ES4.4,"")</f>
        <v/>
      </c>
      <c r="DY175" s="6">
        <f>IF(OR(EZ175&gt;0,FF175=$FF$2,FF175=$FF$8,FE175=$FE$2,FE175=$FE$8,FI175=$FI$2,FI175=$FI$8,FG175=$FG$2,FG175=$FG$8),ES4.5,"")</f>
        <v>0.1</v>
      </c>
      <c r="DZ175" s="6" t="str">
        <f>IF(OR(EZ175&gt;0,FG175=$FG$1,FG175=$FG$2,FG175=$FG$7,FG175=$FG$8),ES4.6,"")</f>
        <v/>
      </c>
      <c r="EA175" s="6" t="str">
        <f>IF(OR(FE175=$FE$1,FE175=$FE$2,FE175=$FE$7,FE175=$FE$8),ES4.7,"")</f>
        <v/>
      </c>
      <c r="EB175" s="6" t="str">
        <f>IF(OR(FM175=$FM$1,FM175=$FM$4,EZ175&gt;0),ES4.8,"")</f>
        <v/>
      </c>
      <c r="EC175" s="6" t="str">
        <f>IF(OR(GF175=$GF$2,GF175=$GF$8),ES4.9,"")</f>
        <v/>
      </c>
      <c r="ED175" s="6" t="str">
        <f>IF(OR(EO175=$EO$1,EO175=$EO$3),ES4.10,"")</f>
        <v/>
      </c>
      <c r="EE175" s="40" t="str">
        <f>IF(OR(AND(FZ175&gt;0,EY175=$EY$1), AND(FZ175&gt;0,EY175=$EY$8)),ES5.1,"")</f>
        <v/>
      </c>
      <c r="EF175" s="6" t="str">
        <f>IF(OR(GE175=$GE$1,GE175=$GE$3,GE175=$GE$7,GE175=$GE$9),ES5.2,"")</f>
        <v/>
      </c>
      <c r="EG175" s="6">
        <f>IF(OR(EZ175&gt;0,FF175=$FF$2,FF175=$FF$8,FE175=$FE$2,FE175=$FE$8,FI175=$FI$2,FI175=$FI$8,FG175=$FG$2,FG175=$FG$8),ES5.3,"")</f>
        <v>0.15</v>
      </c>
      <c r="EH175" s="6" t="str">
        <f>IF(OR(FG175=$FG$2,FG175=$FG$8),ES5.4,"")</f>
        <v/>
      </c>
      <c r="EI175" s="6" t="str">
        <f>IF(OR(FI175=$FI$1,FI175=$FI$2,FI175=$FI$7,FI175=$FI$8,FY175&gt;0),ES5.5,"")</f>
        <v/>
      </c>
      <c r="EJ175" s="6" t="str">
        <f>IF(OR(GC175=$GC$1,GC175=$GC$3),ES5.6,"")</f>
        <v/>
      </c>
      <c r="EK175" s="38">
        <f>IF(OR(GF175="",GF175=$GF$3,GF175=$GF$4,GF175=$GF$5,GF175=$GF$6),ES5.7,"")</f>
        <v>0.1</v>
      </c>
      <c r="EL175" s="104" t="str">
        <f>IF(E175&lt;2010,"N/A",IF(COUNTIF(DH175:EK175,"&lt;1")=30,"5",IF(COUNTIF(DH175:ED175,"&lt;1")=23,"4",IF(COUNTIF(DH175:DT175,"&lt;1")=13,"3",IF(COUNTIF(DH175:DK175,"&lt;1")=4,"2","1")))))</f>
        <v>2</v>
      </c>
      <c r="EM175" s="129">
        <f>IF(EL175="N/A","N/A",IF(EL175="1",SUM(DH175:DK175)+1,IF(EL175="2",SUM(DL175:DT175)+2,IF(EL175="3",SUM(DU175:ED175)+3,IF(EL175="4",SUM(EE175:EK175)+4,5)))))</f>
        <v>2.75</v>
      </c>
      <c r="EN175" s="1"/>
      <c r="EO175" s="43"/>
      <c r="EP175" s="1"/>
      <c r="EQ175" s="1"/>
      <c r="ER175" s="43"/>
      <c r="ES175" s="1" t="s">
        <v>32</v>
      </c>
      <c r="ET175" s="1"/>
      <c r="EV175" s="44"/>
      <c r="EW175" s="42" t="s">
        <v>33</v>
      </c>
      <c r="EX175" s="42" t="s">
        <v>1</v>
      </c>
      <c r="EY175" s="42" t="s">
        <v>5</v>
      </c>
      <c r="FB175" s="42" t="s">
        <v>6</v>
      </c>
      <c r="FC175" s="44"/>
      <c r="FE175" s="1"/>
      <c r="FF175" s="42" t="s">
        <v>18</v>
      </c>
      <c r="FI175" s="44"/>
      <c r="FJ175" s="42" t="s">
        <v>103</v>
      </c>
      <c r="FK175" s="1"/>
      <c r="FL175" s="1"/>
      <c r="FM175" s="1"/>
      <c r="FN175" s="1"/>
      <c r="FO175" s="1"/>
      <c r="FT175" s="1"/>
      <c r="FU175" s="1" t="s">
        <v>122</v>
      </c>
      <c r="FX175" s="44" t="s">
        <v>1</v>
      </c>
      <c r="FY175" s="1"/>
      <c r="FZ175" s="44"/>
      <c r="GA175" s="43"/>
      <c r="GB175" s="1"/>
      <c r="GC175" s="44"/>
      <c r="GF175" s="45"/>
      <c r="GG175" s="74"/>
      <c r="GH175" s="42">
        <f>COUNTIF(EO175:GF175,"*")</f>
        <v>9</v>
      </c>
    </row>
    <row r="176" spans="1:190" s="42" customFormat="1" x14ac:dyDescent="0.25">
      <c r="A176" s="42" t="str">
        <f>VLOOKUP(C176,Sheet1!$A$1:$B$65,2,)</f>
        <v>HS</v>
      </c>
      <c r="B176" s="46" t="s">
        <v>484</v>
      </c>
      <c r="C176" s="47" t="s">
        <v>485</v>
      </c>
      <c r="D176" s="47"/>
      <c r="E176" s="61">
        <v>2013</v>
      </c>
      <c r="F176" s="5">
        <f>IF(OR(ER176=$ER$1,ER176=$ER$2,ER176=$ER$3,ER176=$ER$6,ER176=$ER$7,ES176&gt;0,EW176&gt;0,EY176&gt;0,EU176&gt;0,EZ176&gt;0,FD176&gt;0,FF176&gt;0,FG176&gt;0,FI176&gt;0,FE176&gt;0),SM_2.1,"")</f>
        <v>0.2</v>
      </c>
      <c r="G176" s="5">
        <f>IF(OR(EO176=$EO$4,EQ176&gt;0,ER176=$ER$1, ER176=$ER$2,ER176=$ER$3,ER176=$ER$4,ES176&gt;0,EV176&gt;0,EZ176&gt;0,FD176&gt;0,FF176&gt;0,FG176&gt;0,FI176&gt;0,FE176&gt;0),SM_2.2,"")</f>
        <v>0.35</v>
      </c>
      <c r="H176" s="6">
        <f>IF(OR(EO176&gt;0,EP176&gt;0,EQ176&gt;0,ER176=$ER$1,ER176=$ER$2,ER176=$ER$3,ER176=$ER$4,ER176=$ER$6,ER176=$ER$7,ES176&gt;0,ET176&gt;0,EV176&gt;0,EZ176&gt;0,FD176&gt;0,FF176&gt;0,FG176&gt;0,FI176&gt;0,FE176&gt;0),SM_2.3,"")</f>
        <v>0.3</v>
      </c>
      <c r="I176" s="38">
        <f>IF(OR(ER176=$ER$1,ER176=$ER$2,ER176=$ER$3,ER176=$ER$6,ER176=$ER$7,ES176&gt;0,EW176=$EW$2,EW176=$EW$3,EW176=$EW$4,EY176&gt;0,EU176&gt;0,EZ176&gt;0,FD176&gt;0,FF176&gt;0,FG176&gt;0,FI176&gt;0,FE176&gt;0),SM_2.4,"")</f>
        <v>0.15</v>
      </c>
      <c r="J176" s="6" t="str">
        <f>IF(OR(ER176=$ER$3,EW176=$EW$2,EW176=$EW$3,EW176=$EW$4,EY176&gt;0,EU176&gt;0,EZ176&gt;0,FD176&gt;0,FF176&gt;0,FG176&gt;0,FI176&gt;0,FE176&gt;0),SM_3.1,"")</f>
        <v/>
      </c>
      <c r="K176" s="6" t="str">
        <f>IF(OR(EZ176&gt;0,FD176&gt;0,FF176&gt;0,FG176&gt;0,FI176&gt;0,FE176&gt;0),SM_3.2,"")</f>
        <v/>
      </c>
      <c r="L176" s="38" t="str">
        <f>IF(OR(ER176=$ER$1,ER176=$ER$3,ER176=$ER$6,ER176=$ER$7,EV176&gt;0,EW176=$EW$2,EW176=$EW$3,EW176=$EW$4,EY176&gt;0,EU176&gt;0,EZ176&gt;0,FD176&gt;0,FF176&gt;0,FG176&gt;0,FI176&gt;0,FE176&gt;0),SM_3.3,"")</f>
        <v/>
      </c>
      <c r="M176" s="6">
        <f>IF(OR(ES176&gt;0,EU176&gt;1),SM_4.1,"")</f>
        <v>0.2</v>
      </c>
      <c r="N176" s="6" t="str">
        <f>IF(OR(EZ176&gt;0,FD176=$FD$2,FF176=$FF$2,FF176=$FF$4,FF176=$FF$6,FF176=$FF$8,FG176&gt;0,FI176&gt;0,FE176&gt;0),SM_4.2,"")</f>
        <v/>
      </c>
      <c r="O176" s="6" t="str">
        <f>IF(OR(EZ176&gt;0,FD176=$FD$2,FE176=$FE$2,FE176=$FE$4,FE176=$FE$6,FE176=$FE$8,FF176=$FF$2,FF176=$FF$4,FF176=$FF$6,FF176=$FF$8,FG176=$FG$2,FG176=$FG$4,FG176=$FG$6,FG176=$FG$8,FI176=$FI$2,FI176=$FI$4,FI176=$FI$6,FI176=$FI$8),SM_4.3,"")</f>
        <v/>
      </c>
      <c r="P176" s="6" t="str">
        <f>IF(OR(FD176&gt;0,FI176&gt;0),SM_4.4,"")</f>
        <v/>
      </c>
      <c r="Q176" s="38" t="str">
        <f>IF(OR(FQ176=$FQ$2,FQ176=$FQ$1),SM_4.5,"")</f>
        <v/>
      </c>
      <c r="R176" s="6" t="str">
        <f>IF(OR(ET176&gt;0),SM_5.1,"")</f>
        <v/>
      </c>
      <c r="S176" s="6" t="str">
        <f>IF(OR(FB176&gt;0),SM_5.2,"")</f>
        <v/>
      </c>
      <c r="T176" s="6" t="str">
        <f>IF(OR(FR176=$FR$1,FR176=$FR$2),SM_5.3,"")</f>
        <v/>
      </c>
      <c r="U176" s="38" t="str">
        <f>IF(OR(FY176&gt;0),SM_5.4,"")</f>
        <v/>
      </c>
      <c r="V176" s="94" t="str">
        <f>IF(COUNTIF(F176:U176,"&lt;1")=16,"5",IF(COUNTIF(F176:Q176,"&lt;1")=12,"4",IF(COUNTIF(F176:L176,"&lt;1")=7,"3",IF(COUNTIF(F176:I176,"&lt;1")=4,"2","1"))))</f>
        <v>2</v>
      </c>
      <c r="W176" s="129">
        <f>IF(V176="1",SUM(F176:I176)+1,IF(V176="2",SUM(J176:L176)+2,IF(V176="3",SUM(M176:Q176)+3,IF(V176="4",SUM(R176:U176)+4,5))))</f>
        <v>2</v>
      </c>
      <c r="X176" s="5">
        <f>IF(OR(EO176&gt;0,EP176&gt;0,EQ176&gt;0,ER176=$ER$1,ER176=$ER$2,ER176=$ER$3,ER176=$ER$4,ER176=$ER$6,ER176=$ER$7,ER176=$ER$8,ES176&gt;0,ET176&gt;0,EV176&gt;0,EZ176&gt;0,FD176&gt;0,FF176&gt;0,FG176&gt;0,FI176&gt;0,FE176&gt;0),SS_2.1,"")</f>
        <v>0.2</v>
      </c>
      <c r="Y176" s="5" t="str">
        <f>IF(OR(EO176=$EO$1,ER176=$ER$1,ER176=$ER$6,ER176=$ER$7,ER176=$ER$8,FJ176&gt;0),SS_2.2,"")</f>
        <v/>
      </c>
      <c r="Z176" s="38" t="str">
        <f>IF(OR(FJ176&gt;0,FO176&gt;0),SS_2.3,"")</f>
        <v/>
      </c>
      <c r="AA176" s="5" t="str">
        <f>IF(OR(FN176&gt;0,FJ176=$FJ$2,FJ176=$FJ$3),SS_3.1,"")</f>
        <v/>
      </c>
      <c r="AB176" s="6" t="str">
        <f>IF(OR(FK176&gt;0),SS_3.2,"")</f>
        <v/>
      </c>
      <c r="AC176" s="38">
        <f>IF(OR(ES176&gt;0,ER176=$ER$1,ER176=$ER$4,ER176=$ER$8,FL176&gt;0),SS_3.3,"")</f>
        <v>0.4</v>
      </c>
      <c r="AD176" s="6" t="str">
        <f>IF(AND(FK176&gt;0,FJ176=$FJ$2,FJ176=$FJ$3),SS_4.1,"")</f>
        <v/>
      </c>
      <c r="AE176" s="6" t="str">
        <f>IF(OR(FJ176=$FJ$2,FJ176=$FJ$3,EZ176&gt;0,FN176&gt;0),SS_4.2,"")</f>
        <v/>
      </c>
      <c r="AF176" s="6" t="str">
        <f>IF(OR(EU176&gt;0,EW176=$EW$2,EW176=$EW$3,EW176=$EW$4,EY176&gt;0,EZ176&gt;0),SS_4.3,"")</f>
        <v/>
      </c>
      <c r="AG176" s="6" t="str">
        <f>IF(OR(FJ176=$FJ$3,FQ176&gt;0,EZ176&gt;0),SS_4.4,"")</f>
        <v/>
      </c>
      <c r="AH176" s="6" t="str">
        <f>IF(OR(FE176&gt;0,FF176&gt;0,FG176&gt;0,FD176&gt;0,EZ176&gt;0,FI176&gt;0),SS_4.5,"")</f>
        <v/>
      </c>
      <c r="AI176" s="38" t="str">
        <f>IF(OR(EV176&gt;0,FZ176&gt;0,FH176&gt;0,FD176&gt;0,FI176&gt;0),SS_4.6,"")</f>
        <v/>
      </c>
      <c r="AJ176" s="5" t="str">
        <f>IF(OR(FK176=$FK$3,FZ176=$FZ$1),SS_5.1,"")</f>
        <v/>
      </c>
      <c r="AK176" s="6" t="str">
        <f>IF(OR(FZ176=$FZ$1,FZ176=$FZ$2,FZ176=$FZ$4,FZ176=$FZ$5,FZ176=$FZ$7),SS_5.2,"")</f>
        <v/>
      </c>
      <c r="AL176" s="6" t="str">
        <f>IF(OR(FZ176=$FZ$4,FY176&gt;0,ER176=$ER$8),SS_5.3,"")</f>
        <v/>
      </c>
      <c r="AM176" s="6" t="str">
        <f>IF(FP176&gt;0,SS_5.4,"")</f>
        <v/>
      </c>
      <c r="AN176" s="94" t="str">
        <f>IF(COUNTIF(X176:AM176,"&lt;1")=16,"5",IF(COUNTIF(X176:AI176,"&lt;1")=12,"4",IF(COUNTIF(X176:AC176,"&lt;1")=6,"3",IF(COUNTIF(X176:Z176,"&lt;1")=3,"2","1"))))</f>
        <v>1</v>
      </c>
      <c r="AO176" s="129">
        <f>IF(AN176="1",SUM(X176:Z176)+1,IF(AN176="2",SUM(AA176:AC176)+2,IF(AN176="3",SUM(AD176:AI176)+3,IF(AN176="4",SUM(AJ176:AM176)+4,5))))</f>
        <v>1.2</v>
      </c>
      <c r="AP176" s="5">
        <f>IF(OR(ES176&gt;0,ER176=$ER$1,EO176&gt;0,EP176&gt;0,EQ176&gt;0,EU176&gt;0,EV176&gt;0,FV176&gt;0,FD176&gt;0),CM2.1,"")</f>
        <v>0.25</v>
      </c>
      <c r="AQ176" s="6">
        <f>IF(OR(ES176&gt;0,ER176=$ER$1,ER176=$ER$5,ER176=$ER$3,ER176=$ER$8,ER176=$ER$9,FS176=$FS$3,FS176=$FS$4),CM2.2,"")</f>
        <v>0.25</v>
      </c>
      <c r="AR176" s="6">
        <f>IF(OR(ES176&gt;0,ER176&gt;0,FV176&gt;0),CM2.3,"")</f>
        <v>0.25</v>
      </c>
      <c r="AS176" s="38">
        <f>IF(OR(ES176&gt;0,ER176=$ER$1,ER176=$ER$3,ER176=$ER$8,ER176=$ER$9,FT176&gt;0),CM2.4,"")</f>
        <v>0.25</v>
      </c>
      <c r="AT176" s="6" t="str">
        <f>IF(OR(FS176&gt;0),CM3.1,"")</f>
        <v/>
      </c>
      <c r="AU176" s="6" t="str">
        <f>IF(ER176=$ER$9,CM3.2,"")</f>
        <v/>
      </c>
      <c r="AV176" s="6" t="str">
        <f>IF(OR(FS176=$FS$3,FS176=$FS$4),CM3.3,"")</f>
        <v/>
      </c>
      <c r="AW176" s="6" t="str">
        <f>IF(OR(FQ176=$FQ$1,FQ176=$FQ$4,FR176=$FR$1,FR176=$FR$4),CM3.4,"")</f>
        <v/>
      </c>
      <c r="AX176" s="38" t="str">
        <f>IF(OR(FZ176=$FZ$1,FZ176=$FZ$2,FT176=$FT$3,FT176=$FT$2),CM3.5,"")</f>
        <v/>
      </c>
      <c r="AY176" s="6" t="str">
        <f>IF(OR(FS176&gt;0),CM4.1,"")</f>
        <v/>
      </c>
      <c r="AZ176" s="6" t="str">
        <f>IF(OR(FV176=$FV$2),CM4.2,"")</f>
        <v/>
      </c>
      <c r="BA176" s="38" t="str">
        <f>IF(OR(FZ176&gt;0,FT176=$FT$3),CM4.3,"")</f>
        <v/>
      </c>
      <c r="BB176" s="6" t="str">
        <f>IF(OR(FT176=$FT$3,FV176=$FV$3),CM5.1,"")</f>
        <v/>
      </c>
      <c r="BC176" s="6" t="str">
        <f>IF(OR(AND(FX176&gt;0,FQ176=$FQ$4), AND(FX176&gt;0,FQ176=$FQ$1)),CM5.2,"")</f>
        <v/>
      </c>
      <c r="BD176" s="6" t="str">
        <f>IF(OR(FZ176&gt;0),CM5.3,"")</f>
        <v/>
      </c>
      <c r="BE176" s="38" t="str">
        <f>IF(FU176=$FU$2,CM5.4,"")</f>
        <v/>
      </c>
      <c r="BF176" s="94" t="str">
        <f>IF(COUNTIF(AP176:BE176,"&lt;1")=16,"5",IF(COUNTIF(AP176:BA176,"&lt;1")=12,"4",IF(COUNTIF(AP176:AX176,"&lt;1")=9,"3",IF(COUNTIF(AP176:AS176,"&lt;1")=4,"2","1"))))</f>
        <v>2</v>
      </c>
      <c r="BG176" s="129">
        <f>IF(BF176="1",SUM(AP176:AS176)+1,IF(BF176="2",SUM(AT176:AX176)+2,IF(BF176="3",SUM(AY176:BA176)+3,IF(BF176="4",SUM(BB176:BE176)+4,5))))</f>
        <v>2</v>
      </c>
      <c r="BH176" s="5">
        <f>IF(OR(ER176=$ER$1,ER176=$ER$6,ER176=$ER$7,ER176=$ER$9,ES176&gt;0,EX176&gt;0,FD176&gt;0,FZ176&gt;0,EW176&gt;0,EY176&gt;0,EZ176&gt;0,EV176&gt;0,EU176&gt;0,FE176&gt;0,FF176&gt;0,FG176&gt;0,FI176&gt;0),SRM2.1,"")</f>
        <v>0.4</v>
      </c>
      <c r="BI176" s="5" t="str">
        <f>IF(OR(FD176&gt;0,FZ176&gt;0,ER176=$ER$7,EW176&gt;0,EX176&gt;0,EY176&gt;0,EZ176&gt;0,FE176&gt;0,FF176&gt;0,FG176&gt;0,FI176&gt;0),SRM2.2,"")</f>
        <v/>
      </c>
      <c r="BJ176" s="6" t="str">
        <f>IF(OR(FX176&gt;0,FZ176&gt;0),SRM2.3,"")</f>
        <v/>
      </c>
      <c r="BK176" s="6" t="str">
        <f>IF(OR(FF176&gt;0,FD176&gt;0,FE176&gt;0,FZ176&gt;0,FG176&gt;0,FI176&gt;0),SRM2.4,"")</f>
        <v/>
      </c>
      <c r="BL176" s="39" t="str">
        <f>IF(OR(FD176&gt;0,FZ176&gt;0,ER176=$ER$7,FE176&gt;0,FF176&gt;0,FG176&gt;0,FI176&gt;0,FP176&gt;0),SRM3.1,"")</f>
        <v/>
      </c>
      <c r="BM176" s="6" t="str">
        <f>IF(OR(FD176&gt;0,FZ176&gt;0,ER176=$ER$7,EW176=$EW$2,EW176=$EW$3,EW176=$EW$4,EX176&gt;0,EY176&gt;0,EZ176&gt;0,FE176&gt;0,FF176&gt;0,FG176&gt;0,FI176&gt;0),SRM3.2,"")</f>
        <v/>
      </c>
      <c r="BN176" s="6" t="str">
        <f>IF(OR(FP176&gt;0,FZ176&gt;0),SRM3.3,"")</f>
        <v/>
      </c>
      <c r="BO176" s="40" t="str">
        <f>IF(OR(FZ176&gt;1),SRM4.1,"")</f>
        <v/>
      </c>
      <c r="BP176" s="6" t="str">
        <f>IF(OR(ER176=$ER$8,ER176=$ER$9,EV176&gt;0,FQ176&gt;0,FR176&gt;0),SRM4.2,"")</f>
        <v/>
      </c>
      <c r="BQ176" s="6" t="str">
        <f>IF(OR(FW176&gt;0),SRM4.3,"")</f>
        <v/>
      </c>
      <c r="BR176" s="40" t="str">
        <f>IF(OR(GD176&gt;0,GE176&gt;0),SRM5.1,"")</f>
        <v/>
      </c>
      <c r="BS176" s="6" t="str">
        <f>IF(OR(ER176=$ER$8,ER176=$ER$9,FZ176&gt;0),SRM5.2,"")</f>
        <v/>
      </c>
      <c r="BT176" s="6" t="str">
        <f>IF(OR(ER176=$ER$8,ER176=$ER$9,FY176&gt;0,FZ176&gt;0),SRM5.3,"")</f>
        <v/>
      </c>
      <c r="BU176" s="94" t="str">
        <f>IF(COUNTIF(BH176:BT176,"&lt;1")=13,"5",IF(COUNTIF(BH176:BQ176,"&lt;1")=10,"4",IF(COUNTIF(BH176:BN176,"&lt;1")=7,"3",IF(COUNTIF(BH176:BK176,"&lt;1")=4,"2","1"))))</f>
        <v>1</v>
      </c>
      <c r="BV176" s="129">
        <f>IF(BU176="1",SUM(BH176:BK176)+1,IF(BU176="2",SUM(BL176:BN176)+2,IF(BU176="3",SUM(BO176:BQ176)+3,IF(BU176="4",SUM(BR176:BT176)+4,5))))</f>
        <v>1.4</v>
      </c>
      <c r="BW176" s="41" t="str">
        <f>IF(OR(EY176=$EY$1,EY176=$EY$4,EY176=$EY$5,EY176=$EY$6,EY176=$EY$7,EZ176&gt;0,FF176=$FF$1,FF176=$FF$2,FF176=$FF$5,FF176=$FF$6,FG176=$FG$1,FG176=$FG$2,FG176=$FG$5,FG176=$FG$6),LHR2.1,"")</f>
        <v/>
      </c>
      <c r="BX176" s="6" t="str">
        <f>IF(OR(FB176=$FB$1,FB176=$FB$2,FB176=$FB$5,FB176=$FB$6,EZ176&gt;0),LHR2.2,"")</f>
        <v/>
      </c>
      <c r="BY176" s="6" t="str">
        <f>IF(OR(EY176=$EY$1,EY176=$EY$4,EY176=$EY$5,EY176=$EY$6,EY176=$EY$7,EZ176&gt;0,FF176=$FF$1,FF176=$FF$2,FF176=$FF$5,FF176=$FF$6,FG176=$FG$1,FG176=$FG$2,FG176=$FG$5,FG176=$FG$6),LHR2.3,"")</f>
        <v/>
      </c>
      <c r="BZ176" s="6" t="str">
        <f>IF(OR(EY176=$EY$1,EY176=$EY$4,EY176=$EY$5,EY176=$EY$6,EY176=$EY$7,EZ176&gt;0,FF176=$FF$1,FF176=$FF$2,FF176=$FF$5,FF176=$FF$6,FG176=$FG$1,FG176=$FG$2,FG176=$FG$5,FG176=$FG$6),LHR2.4,"")</f>
        <v/>
      </c>
      <c r="CA176" s="40" t="str">
        <f>IF(OR(EY176=$EY$1,EY176=$EY$5,EY176=$EY$6,EY176=$EY$7,EZ176&gt;0,FF176=$FF$1,FF176=$FF$2,FF176=$FF$5,FF176=$FF$6,FG176=$FG$1,FG176=$FG$2,FG176=$FG$5,FG176=$FG$6),LHR3.1,"")</f>
        <v/>
      </c>
      <c r="CB176" s="6" t="str">
        <f>IF(OR(FB176=$FB$1,FB176=$FB$5,EZ176&gt;0),LHR3.2,"")</f>
        <v/>
      </c>
      <c r="CC176" s="6" t="str">
        <f>IF(OR(FB176=$FB$1,FB176=$FB$2,FB176=$FB$5,FB176=$FB$6,EZ176&gt;0),LHR3.3,"")</f>
        <v/>
      </c>
      <c r="CD176" s="6" t="str">
        <f>IF(OR(EZ176&gt;0,GA176=$GA$1,FF176=$FF$5,FF176=$FF$6,FF176=$FF$1,FF176=$FF$2,GA176=$GA$2,GA176=$GA$3,GA176=$GA$4),LHR3.4,"")</f>
        <v/>
      </c>
      <c r="CE176" s="6" t="str">
        <f>IF(OR(EZ176&gt;0,GB176=$GB$1,FG176=$FG$5,FG176=$FG$6,FG176=$FG$1,FG176=$FG$2,GB176=$GB$2,GB176=$GB$3,GB176=$GB$4),LHR3.5,"")</f>
        <v/>
      </c>
      <c r="CF176" s="6" t="str">
        <f>IF(OR(EY176=$EY$1,EY176=$EY$4,EY176=$EY$5,EY176=$EY$6,EY176=$EY$7,EZ176&gt;0),LHR3.6,"")</f>
        <v/>
      </c>
      <c r="CG176" s="6" t="str">
        <f>IF(OR(EZ176&gt;0,FC176=$FC$1,FC176=$FC$2,FC176=$FC$3,FC176=$FC$4),LHR3.7,"")</f>
        <v/>
      </c>
      <c r="CH176" s="6" t="str">
        <f>IF(OR(GD176=$GD$1,GD176=$GD$3,EZ176&gt;0),LHR3.8,"")</f>
        <v/>
      </c>
      <c r="CI176" s="6" t="str">
        <f>IF(OR(EZ176&gt;0,FF176=$FF$2,FF176=$FF$6,FE176=$FE$2,FE176=$FE$6,FI176=$FI$2,FI176=$FI$6,FG176=$FG$2,FG176=$FG$6),LHR3.9,"")</f>
        <v/>
      </c>
      <c r="CJ176" s="6" t="str">
        <f>IF(OR(EZ176&gt;0,FA176&gt;0),LHR3.10,"")</f>
        <v/>
      </c>
      <c r="CK176" s="40" t="str">
        <f>IF(OR(EY176=$EY$1,EY176=$EY$6,EY176=$EY$7,EZ176&gt;0,FF176=$FF$1,FF176=$FF$2,FF176=$FF$5,FF176=$FF$6,FG176=$FG$1,FG176=$FG$2,FG176=$FG$5,FG176=$FG$6),LHR4.1,"")</f>
        <v/>
      </c>
      <c r="CL176" s="6" t="str">
        <f>IF(OR(FB176=$FB$1,FB176=$FB$5,EZ176&gt;0),LHR4.2,"")</f>
        <v/>
      </c>
      <c r="CM176" s="6" t="str">
        <f>IF(OR(EZ176&gt;0,GA176=$GA$2,GA176=$GA$4),LHR4.3,"")</f>
        <v/>
      </c>
      <c r="CN176" s="6" t="str">
        <f>IF(OR(EZ176&gt;0,GB176=$GB$2,GB176=$GB$4),LHR4.4,"")</f>
        <v/>
      </c>
      <c r="CO176" s="6" t="str">
        <f>IF(OR(EZ176&gt;0,FC176=$FC$1,FC176=$FC$3,FC176=$FC$4),LHR4.5,"")</f>
        <v/>
      </c>
      <c r="CP176" s="6" t="str">
        <f>IF(OR(GE176=$GE$1,GE176=$GE$2,GE176=$GE$4,GE176=$GE$5),LHR4.6,"")</f>
        <v/>
      </c>
      <c r="CQ176" s="6" t="str">
        <f>IF(OR(EZ176&gt;0,FF176=$FF$2,FF176=$FF$6,FE176=$FE$2,FE176=$FE$6,FI176=$FI$2,FI176=$FI$6,FG176=$FG$2,FG176=$FG$6),LHR4.7,"")</f>
        <v/>
      </c>
      <c r="CR176" s="6" t="str">
        <f>IF(OR(EZ176&gt;0,FG176=$FG$1,FG176=$FG$2,FG176=$FG$5,FG176=$FG$6),LHR4.8,"")</f>
        <v/>
      </c>
      <c r="CS176" s="6" t="str">
        <f>IF(OR(FE176=$FE$1,FE176=$FE$2,FE176=$FE$5,FE176=$FE$6),LHR4.9,"")</f>
        <v/>
      </c>
      <c r="CT176" s="6" t="str">
        <f>IF(OR(FM176=$FM$1,FM176=$FM$3,EZ176&gt;0),LHR4.10,"")</f>
        <v/>
      </c>
      <c r="CU176" s="6" t="str">
        <f>IF(OR(GF176=$GF$2,GF176=$GF$6),LHR4.11,"")</f>
        <v/>
      </c>
      <c r="CV176" s="6" t="str">
        <f>IF(OR(EO176=$EO$1,EO176=$EO$3),LHR4.12,"")</f>
        <v/>
      </c>
      <c r="CW176" s="40" t="str">
        <f>IF(OR(EY176=$EY$1,EY176=$EY$7,EZ176&gt;0,FF176=$FF$1,FF176=$FF$2,FF176=$FF$5,FF176=$FF$6,FG176=$FG$1,FG176=$FG$2,FG176=$FG$5,FG176=$FG$6),LHR5.1,"")</f>
        <v/>
      </c>
      <c r="CX176" s="6" t="str">
        <f>IF(AND(FZ176&gt;0,OR(EY176=$EY$1,EY176=$EY$4,EY176=$EY$5,EY176=$EY$6,EY176=$EY$7)),LHR5.2,"")</f>
        <v/>
      </c>
      <c r="CY176" s="6" t="str">
        <f>IF(OR(EZ176&gt;0,FC176=$FC$1,FC176=$FC$4),LHR5.3,"")</f>
        <v/>
      </c>
      <c r="CZ176" s="6" t="str">
        <f>IF(OR(GE176=$GE$1,GE176=$GE$3,GE176=$GE$4,GE176=$GE$6),LHR5.4,"")</f>
        <v/>
      </c>
      <c r="DA176" s="6" t="str">
        <f>IF(OR(EZ176&gt;0,FF176=$FF$2,FF176=$FF$6,FE176=$FE$2,FE176=$FE$6,FI176=$FI$2,FI176=$FI$6,FG176=$FG$2,FG176=$FG$6),LHR5.5,"")</f>
        <v/>
      </c>
      <c r="DB176" s="6" t="str">
        <f>IF(OR(FG176=$FG$2,FG176=$FG$6),LHR5.6,"")</f>
        <v/>
      </c>
      <c r="DC176" s="6" t="str">
        <f>IF(OR(FI176=$FI$1,FI176=$FI$2,FI176=$FI$5,FI176=$FI$6,FY176&gt;0),LHR5.7,"")</f>
        <v/>
      </c>
      <c r="DD176" s="6" t="str">
        <f>IF(OR(GC176=$GC$1,GC176=$GC$2),LHR5.8,"")</f>
        <v/>
      </c>
      <c r="DE176" s="38">
        <f>IF(OR(GF176="",GF176=$GF$3,GF176=$GF$4,GF176=$GF$7,GF176=$GF$8),LHR5.9,"")</f>
        <v>0.05</v>
      </c>
      <c r="DF176" s="7" t="str">
        <f>IF(E176&lt;2009,"N/A",IF(COUNTIF(BW176:DE176,"&lt;1")=35,"5",IF(COUNTIF(BW176:CV176,"&lt;1")=26,"4",IF(COUNTIF(BW176:CJ176,"&lt;1")=14,"3",IF(COUNTIF(BW176:BZ176,"&lt;1")=4,"2","1")))))</f>
        <v>1</v>
      </c>
      <c r="DG176" s="129">
        <f>IF(DF176="N/A","N/A",IF(DF176="1",SUM(BW176:BZ176)+1,IF(DF176="2",SUM(CA176:CJ176)+2,IF(DF176="3",SUM(CK176:CV176)+3,IF(DF176="4",SUM(CW176:DE176)+4,5)))))</f>
        <v>1</v>
      </c>
      <c r="DH176" s="41" t="str">
        <f>IF(OR(EY176=$EY$1,EY176=$EY$8,EZ176&gt;0,FF176=$FF$1,FF176=$FF$2,FF176=$FF$7,FF176=$FF$8,FG176=$FG$1,FG176=$FG$2,FG176=$FG$7,FG176=$FG$8),ES2.1,"")</f>
        <v/>
      </c>
      <c r="DI176" s="6" t="str">
        <f>IF(OR(FB176=$FB$1,FB176=$FB$2,FB176=$FB$7,FB176=$FB$8,EZ176&gt;0),ES2.2,"")</f>
        <v/>
      </c>
      <c r="DJ176" s="6" t="str">
        <f>IF(OR(EY176=$EY$1,EY176=$EY$8,EZ176&gt;0,FF176=$FF$1,FF176=$FF$2,FF176=$FF$7,FF176=$FF$8,FG176=$FG$1,FG176=$FG$2,FG176=$FG$7,FG176=$FG$8),ES2.3,"")</f>
        <v/>
      </c>
      <c r="DK176" s="6" t="str">
        <f>IF(OR(EY176=$EY$1,EY176=$EY$8,EZ176&gt;0,FF176=$FF$1,FF176=$FF$2,FF176=$FF$7,FF176=$FF$8,FG176=$FG$1,FG176=$FG$2,FG176=$FG$7,FG176=$FG$8),ES2.4,"")</f>
        <v/>
      </c>
      <c r="DL176" s="40" t="str">
        <f>IF(OR(FB176=$FB$1,FB176=$FB$7,EZ176&gt;0),ES3.1,"")</f>
        <v/>
      </c>
      <c r="DM176" s="6" t="str">
        <f>IF(OR(FB176=$FB$1,FB176=$FB$2,FB176=$FB$7,FB176=$FB$8,EZ176&gt;0),ES3.2,"")</f>
        <v/>
      </c>
      <c r="DN176" s="6" t="str">
        <f>IF(OR(EZ176&gt;0,FF176=$FF$1,FF176=$FF$2,FF176=$FF$7,FF176=$FF$8,GA176=$GA$1,GA176=$GA$2,GA176=$GA$5,GA176=$GA$6),ES3.3,"")</f>
        <v/>
      </c>
      <c r="DO176" s="6" t="str">
        <f>IF(OR(EZ176&gt;0,FG176=$FG$1,FG176=$FG$2,FG176=$FG$7,FG176=$FG$8,GB176=$GB$1,GB176=$GB$2,GB176=$GB$5,GB176=$GB$6),ES3.4,"")</f>
        <v/>
      </c>
      <c r="DP176" s="6" t="str">
        <f>IF(OR(EY176=$EY$1,EY176=$EY$8,EZ176&gt;0),ES3.5,"")</f>
        <v/>
      </c>
      <c r="DQ176" s="6" t="str">
        <f>IF(OR(EZ176&gt;0,FC176=$FC$1,FC176=$FC$5),ES3.6,"")</f>
        <v/>
      </c>
      <c r="DR176" s="6" t="str">
        <f>IF(OR(GD176=$GD$1,GD176=$GD$4,EZ176&gt;0),ES3.7,"")</f>
        <v/>
      </c>
      <c r="DS176" s="6" t="str">
        <f>IF(OR(EZ176&gt;0,FF176=$FF$2,FF176=$FF$8,FE176=$FE$2,FE176=$FE$8,FI176=$FI$2,FI176=$FI$8,FG176=$FG$2,FG176=$FG$8),ES3.8,"")</f>
        <v/>
      </c>
      <c r="DT176" s="6" t="str">
        <f>IF(OR(EZ176&gt;0),ES3.9,"")</f>
        <v/>
      </c>
      <c r="DU176" s="40" t="str">
        <f>IF(OR(FB176=$FB$1,FB176=$FB$7,EZ176&gt;0),ES4.1,"")</f>
        <v/>
      </c>
      <c r="DV176" s="6" t="str">
        <f>IF(OR(EZ176&gt;0,GA176=$GA$2,GA176=$GA$6),ES4.2,"")</f>
        <v/>
      </c>
      <c r="DW176" s="6" t="str">
        <f>IF(OR(EZ176&gt;0,GB176=$GB$2,GB176=$GB$6),ES4.3,"")</f>
        <v/>
      </c>
      <c r="DX176" s="6" t="str">
        <f>IF(OR(GE176=$GE$1,GE176=$GE$2,GE176=$GE$7,GE176=$GE$8),ES4.4,"")</f>
        <v/>
      </c>
      <c r="DY176" s="6" t="str">
        <f>IF(OR(EZ176&gt;0,FF176=$FF$2,FF176=$FF$8,FE176=$FE$2,FE176=$FE$8,FI176=$FI$2,FI176=$FI$8,FG176=$FG$2,FG176=$FG$8),ES4.5,"")</f>
        <v/>
      </c>
      <c r="DZ176" s="6" t="str">
        <f>IF(OR(EZ176&gt;0,FG176=$FG$1,FG176=$FG$2,FG176=$FG$7,FG176=$FG$8),ES4.6,"")</f>
        <v/>
      </c>
      <c r="EA176" s="6" t="str">
        <f>IF(OR(FE176=$FE$1,FE176=$FE$2,FE176=$FE$7,FE176=$FE$8),ES4.7,"")</f>
        <v/>
      </c>
      <c r="EB176" s="6" t="str">
        <f>IF(OR(FM176=$FM$1,FM176=$FM$4,EZ176&gt;0),ES4.8,"")</f>
        <v/>
      </c>
      <c r="EC176" s="6" t="str">
        <f>IF(OR(GF176=$GF$2,GF176=$GF$8),ES4.9,"")</f>
        <v/>
      </c>
      <c r="ED176" s="6" t="str">
        <f>IF(OR(EO176=$EO$1,EO176=$EO$3),ES4.10,"")</f>
        <v/>
      </c>
      <c r="EE176" s="40" t="str">
        <f>IF(OR(AND(FZ176&gt;0,EY176=$EY$1), AND(FZ176&gt;0,EY176=$EY$8)),ES5.1,"")</f>
        <v/>
      </c>
      <c r="EF176" s="6" t="str">
        <f>IF(OR(GE176=$GE$1,GE176=$GE$3,GE176=$GE$7,GE176=$GE$9),ES5.2,"")</f>
        <v/>
      </c>
      <c r="EG176" s="6" t="str">
        <f>IF(OR(EZ176&gt;0,FF176=$FF$2,FF176=$FF$8,FE176=$FE$2,FE176=$FE$8,FI176=$FI$2,FI176=$FI$8,FG176=$FG$2,FG176=$FG$8),ES5.3,"")</f>
        <v/>
      </c>
      <c r="EH176" s="6" t="str">
        <f>IF(OR(FG176=$FG$2,FG176=$FG$8),ES5.4,"")</f>
        <v/>
      </c>
      <c r="EI176" s="6" t="str">
        <f>IF(OR(FI176=$FI$1,FI176=$FI$2,FI176=$FI$7,FI176=$FI$8,FY176&gt;0),ES5.5,"")</f>
        <v/>
      </c>
      <c r="EJ176" s="6" t="str">
        <f>IF(OR(GC176=$GC$1,GC176=$GC$3),ES5.6,"")</f>
        <v/>
      </c>
      <c r="EK176" s="38">
        <f>IF(OR(GF176="",GF176=$GF$3,GF176=$GF$4,GF176=$GF$5,GF176=$GF$6),ES5.7,"")</f>
        <v>0.1</v>
      </c>
      <c r="EL176" s="104" t="str">
        <f>IF(E176&lt;2010,"N/A",IF(COUNTIF(DH176:EK176,"&lt;1")=30,"5",IF(COUNTIF(DH176:ED176,"&lt;1")=23,"4",IF(COUNTIF(DH176:DT176,"&lt;1")=13,"3",IF(COUNTIF(DH176:DK176,"&lt;1")=4,"2","1")))))</f>
        <v>1</v>
      </c>
      <c r="EM176" s="129">
        <f>IF(EL176="N/A","N/A",IF(EL176="1",SUM(DH176:DK176)+1,IF(EL176="2",SUM(DL176:DT176)+2,IF(EL176="3",SUM(DU176:ED176)+3,IF(EL176="4",SUM(EE176:EK176)+4,5)))))</f>
        <v>1</v>
      </c>
      <c r="EN176" s="1"/>
      <c r="EO176" s="43"/>
      <c r="EP176" s="1"/>
      <c r="EQ176" s="1"/>
      <c r="ER176" s="43"/>
      <c r="ES176" s="1" t="s">
        <v>3</v>
      </c>
      <c r="ET176" s="1"/>
      <c r="EV176" s="44"/>
      <c r="FC176" s="44"/>
      <c r="FE176" s="1"/>
      <c r="FI176" s="44"/>
      <c r="FK176" s="1"/>
      <c r="FL176" s="1"/>
      <c r="FM176" s="1"/>
      <c r="FN176" s="1"/>
      <c r="FO176" s="1"/>
      <c r="FT176" s="1"/>
      <c r="FU176" s="1"/>
      <c r="FX176" s="44"/>
      <c r="FY176" s="1"/>
      <c r="FZ176" s="44"/>
      <c r="GA176" s="43"/>
      <c r="GB176" s="1"/>
      <c r="GC176" s="44"/>
      <c r="GF176" s="45"/>
      <c r="GG176" s="74"/>
      <c r="GH176" s="42">
        <f>COUNTIF(EO176:GF176,"*")</f>
        <v>1</v>
      </c>
    </row>
    <row r="177" spans="1:190" s="42" customFormat="1" x14ac:dyDescent="0.25">
      <c r="A177" s="42" t="str">
        <f>VLOOKUP(C177,Sheet1!$A$1:$B$65,2,)</f>
        <v>HS</v>
      </c>
      <c r="B177" s="46" t="s">
        <v>493</v>
      </c>
      <c r="C177" s="47" t="s">
        <v>494</v>
      </c>
      <c r="D177" s="47"/>
      <c r="E177" s="60">
        <v>2013</v>
      </c>
      <c r="F177" s="5">
        <f>IF(OR(ER177=$ER$1,ER177=$ER$2,ER177=$ER$3,ER177=$ER$6,ER177=$ER$7,ES177&gt;0,EW177&gt;0,EY177&gt;0,EU177&gt;0,EZ177&gt;0,FD177&gt;0,FF177&gt;0,FG177&gt;0,FI177&gt;0,FE177&gt;0),SM_2.1,"")</f>
        <v>0.2</v>
      </c>
      <c r="G177" s="5">
        <f>IF(OR(EO177=$EO$4,EQ177&gt;0,ER177=$ER$1, ER177=$ER$2,ER177=$ER$3,ER177=$ER$4,ES177&gt;0,EV177&gt;0,EZ177&gt;0,FD177&gt;0,FF177&gt;0,FG177&gt;0,FI177&gt;0,FE177&gt;0),SM_2.2,"")</f>
        <v>0.35</v>
      </c>
      <c r="H177" s="6">
        <f>IF(OR(EO177&gt;0,EP177&gt;0,EQ177&gt;0,ER177=$ER$1,ER177=$ER$2,ER177=$ER$3,ER177=$ER$4,ER177=$ER$6,ER177=$ER$7,ES177&gt;0,ET177&gt;0,EV177&gt;0,EZ177&gt;0,FD177&gt;0,FF177&gt;0,FG177&gt;0,FI177&gt;0,FE177&gt;0),SM_2.3,"")</f>
        <v>0.3</v>
      </c>
      <c r="I177" s="38">
        <f>IF(OR(ER177=$ER$1,ER177=$ER$2,ER177=$ER$3,ER177=$ER$6,ER177=$ER$7,ES177&gt;0,EW177=$EW$2,EW177=$EW$3,EW177=$EW$4,EY177&gt;0,EU177&gt;0,EZ177&gt;0,FD177&gt;0,FF177&gt;0,FG177&gt;0,FI177&gt;0,FE177&gt;0),SM_2.4,"")</f>
        <v>0.15</v>
      </c>
      <c r="J177" s="6">
        <f>IF(OR(ER177=$ER$3,EW177=$EW$2,EW177=$EW$3,EW177=$EW$4,EY177&gt;0,EU177&gt;0,EZ177&gt;0,FD177&gt;0,FF177&gt;0,FG177&gt;0,FI177&gt;0,FE177&gt;0),SM_3.1,"")</f>
        <v>0.3</v>
      </c>
      <c r="K177" s="6">
        <f>IF(OR(EZ177&gt;0,FD177&gt;0,FF177&gt;0,FG177&gt;0,FI177&gt;0,FE177&gt;0),SM_3.2,"")</f>
        <v>0.3</v>
      </c>
      <c r="L177" s="38">
        <f>IF(OR(ER177=$ER$1,ER177=$ER$3,ER177=$ER$6,ER177=$ER$7,EV177&gt;0,EW177=$EW$2,EW177=$EW$3,EW177=$EW$4,EY177&gt;0,EU177&gt;0,EZ177&gt;0,FD177&gt;0,FF177&gt;0,FG177&gt;0,FI177&gt;0,FE177&gt;0),SM_3.3,"")</f>
        <v>0.4</v>
      </c>
      <c r="M177" s="6">
        <f>IF(OR(ES177&gt;0,EU177&gt;1),SM_4.1,"")</f>
        <v>0.2</v>
      </c>
      <c r="N177" s="6">
        <f>IF(OR(EZ177&gt;0,FD177=$FD$2,FF177=$FF$2,FF177=$FF$4,FF177=$FF$6,FF177=$FF$8,FG177&gt;0,FI177&gt;0,FE177&gt;0),SM_4.2,"")</f>
        <v>0.2</v>
      </c>
      <c r="O177" s="6">
        <f>IF(OR(EZ177&gt;0,FD177=$FD$2,FE177=$FE$2,FE177=$FE$4,FE177=$FE$6,FE177=$FE$8,FF177=$FF$2,FF177=$FF$4,FF177=$FF$6,FF177=$FF$8,FG177=$FG$2,FG177=$FG$4,FG177=$FG$6,FG177=$FG$8,FI177=$FI$2,FI177=$FI$4,FI177=$FI$6,FI177=$FI$8),SM_4.3,"")</f>
        <v>0.2</v>
      </c>
      <c r="P177" s="6" t="str">
        <f>IF(OR(FD177&gt;0,FI177&gt;0),SM_4.4,"")</f>
        <v/>
      </c>
      <c r="Q177" s="38" t="str">
        <f>IF(OR(FQ177=$FQ$2,FQ177=$FQ$1),SM_4.5,"")</f>
        <v/>
      </c>
      <c r="R177" s="6" t="str">
        <f>IF(OR(ET177&gt;0),SM_5.1,"")</f>
        <v/>
      </c>
      <c r="S177" s="6">
        <f>IF(OR(FB177&gt;0),SM_5.2,"")</f>
        <v>0.2</v>
      </c>
      <c r="T177" s="6" t="str">
        <f>IF(OR(FR177=$FR$1,FR177=$FR$2),SM_5.3,"")</f>
        <v/>
      </c>
      <c r="U177" s="38" t="str">
        <f>IF(OR(FY177&gt;0),SM_5.4,"")</f>
        <v/>
      </c>
      <c r="V177" s="94" t="str">
        <f>IF(COUNTIF(F177:U177,"&lt;1")=16,"5",IF(COUNTIF(F177:Q177,"&lt;1")=12,"4",IF(COUNTIF(F177:L177,"&lt;1")=7,"3",IF(COUNTIF(F177:I177,"&lt;1")=4,"2","1"))))</f>
        <v>3</v>
      </c>
      <c r="W177" s="129">
        <f>IF(V177="1",SUM(F177:I177)+1,IF(V177="2",SUM(J177:L177)+2,IF(V177="3",SUM(M177:Q177)+3,IF(V177="4",SUM(R177:U177)+4,5))))</f>
        <v>3.6</v>
      </c>
      <c r="X177" s="5">
        <f>IF(OR(EO177&gt;0,EP177&gt;0,EQ177&gt;0,ER177=$ER$1,ER177=$ER$2,ER177=$ER$3,ER177=$ER$4,ER177=$ER$6,ER177=$ER$7,ER177=$ER$8,ES177&gt;0,ET177&gt;0,EV177&gt;0,EZ177&gt;0,FD177&gt;0,FF177&gt;0,FG177&gt;0,FI177&gt;0,FE177&gt;0),SS_2.1,"")</f>
        <v>0.2</v>
      </c>
      <c r="Y177" s="5">
        <f>IF(OR(EO177=$EO$1,ER177=$ER$1,ER177=$ER$6,ER177=$ER$7,ER177=$ER$8,FJ177&gt;0),SS_2.2,"")</f>
        <v>0.3</v>
      </c>
      <c r="Z177" s="38">
        <f>IF(OR(FJ177&gt;0,FO177&gt;0),SS_2.3,"")</f>
        <v>0.5</v>
      </c>
      <c r="AA177" s="5">
        <f>IF(OR(FN177&gt;0,FJ177=$FJ$2,FJ177=$FJ$3),SS_3.1,"")</f>
        <v>0.2</v>
      </c>
      <c r="AB177" s="6" t="str">
        <f>IF(OR(FK177&gt;0),SS_3.2,"")</f>
        <v/>
      </c>
      <c r="AC177" s="38">
        <f>IF(OR(ES177&gt;0,ER177=$ER$1,ER177=$ER$4,ER177=$ER$8,FL177&gt;0),SS_3.3,"")</f>
        <v>0.4</v>
      </c>
      <c r="AD177" s="6" t="str">
        <f>IF(AND(FK177&gt;0,FJ177=$FJ$2,FJ177=$FJ$3),SS_4.1,"")</f>
        <v/>
      </c>
      <c r="AE177" s="6">
        <f>IF(OR(FJ177=$FJ$2,FJ177=$FJ$3,EZ177&gt;0,FN177&gt;0),SS_4.2,"")</f>
        <v>0.2</v>
      </c>
      <c r="AF177" s="6">
        <f>IF(OR(EU177&gt;0,EW177=$EW$2,EW177=$EW$3,EW177=$EW$4,EY177&gt;0,EZ177&gt;0),SS_4.3,"")</f>
        <v>0.2</v>
      </c>
      <c r="AG177" s="6">
        <f>IF(OR(FJ177=$FJ$3,FQ177&gt;0,EZ177&gt;0),SS_4.4,"")</f>
        <v>0.1</v>
      </c>
      <c r="AH177" s="6">
        <f>IF(OR(FE177&gt;0,FF177&gt;0,FG177&gt;0,FD177&gt;0,EZ177&gt;0,FI177&gt;0),SS_4.5,"")</f>
        <v>0.2</v>
      </c>
      <c r="AI177" s="38">
        <f>IF(OR(EV177&gt;0,FZ177&gt;0,FH177&gt;0,FD177&gt;0,FI177&gt;0),SS_4.6,"")</f>
        <v>0.2</v>
      </c>
      <c r="AJ177" s="5" t="str">
        <f>IF(OR(FK177=$FK$3,FZ177=$FZ$1),SS_5.1,"")</f>
        <v/>
      </c>
      <c r="AK177" s="6" t="str">
        <f>IF(OR(FZ177=$FZ$1,FZ177=$FZ$2,FZ177=$FZ$4,FZ177=$FZ$5,FZ177=$FZ$7),SS_5.2,"")</f>
        <v/>
      </c>
      <c r="AL177" s="6" t="str">
        <f>IF(OR(FZ177=$FZ$4,FY177&gt;0,ER177=$ER$8),SS_5.3,"")</f>
        <v/>
      </c>
      <c r="AM177" s="6" t="str">
        <f>IF(FP177&gt;0,SS_5.4,"")</f>
        <v/>
      </c>
      <c r="AN177" s="94" t="str">
        <f>IF(COUNTIF(X177:AM177,"&lt;1")=16,"5",IF(COUNTIF(X177:AI177,"&lt;1")=12,"4",IF(COUNTIF(X177:AC177,"&lt;1")=6,"3",IF(COUNTIF(X177:Z177,"&lt;1")=3,"2","1"))))</f>
        <v>2</v>
      </c>
      <c r="AO177" s="129">
        <f>IF(AN177="1",SUM(X177:Z177)+1,IF(AN177="2",SUM(AA177:AC177)+2,IF(AN177="3",SUM(AD177:AI177)+3,IF(AN177="4",SUM(AJ177:AM177)+4,5))))</f>
        <v>2.6</v>
      </c>
      <c r="AP177" s="5">
        <f>IF(OR(ES177&gt;0,ER177=$ER$1,EO177&gt;0,EP177&gt;0,EQ177&gt;0,EU177&gt;0,EV177&gt;0,FV177&gt;0,FD177&gt;0),CM2.1,"")</f>
        <v>0.25</v>
      </c>
      <c r="AQ177" s="6">
        <f>IF(OR(ES177&gt;0,ER177=$ER$1,ER177=$ER$5,ER177=$ER$3,ER177=$ER$8,ER177=$ER$9,FS177=$FS$3,FS177=$FS$4),CM2.2,"")</f>
        <v>0.25</v>
      </c>
      <c r="AR177" s="6">
        <f>IF(OR(ES177&gt;0,ER177&gt;0,FV177&gt;0),CM2.3,"")</f>
        <v>0.25</v>
      </c>
      <c r="AS177" s="38">
        <f>IF(OR(ES177&gt;0,ER177=$ER$1,ER177=$ER$3,ER177=$ER$8,ER177=$ER$9,FT177&gt;0),CM2.4,"")</f>
        <v>0.25</v>
      </c>
      <c r="AT177" s="6" t="str">
        <f>IF(OR(FS177&gt;0),CM3.1,"")</f>
        <v/>
      </c>
      <c r="AU177" s="6" t="str">
        <f>IF(ER177=$ER$9,CM3.2,"")</f>
        <v/>
      </c>
      <c r="AV177" s="6" t="str">
        <f>IF(OR(FS177=$FS$3,FS177=$FS$4),CM3.3,"")</f>
        <v/>
      </c>
      <c r="AW177" s="6" t="str">
        <f>IF(OR(FQ177=$FQ$1,FQ177=$FQ$4,FR177=$FR$1,FR177=$FR$4),CM3.4,"")</f>
        <v/>
      </c>
      <c r="AX177" s="38" t="str">
        <f>IF(OR(FZ177=$FZ$1,FZ177=$FZ$2,FT177=$FT$3,FT177=$FT$2),CM3.5,"")</f>
        <v/>
      </c>
      <c r="AY177" s="6" t="str">
        <f>IF(OR(FS177&gt;0),CM4.1,"")</f>
        <v/>
      </c>
      <c r="AZ177" s="6" t="str">
        <f>IF(OR(FV177=$FV$2),CM4.2,"")</f>
        <v/>
      </c>
      <c r="BA177" s="38" t="str">
        <f>IF(OR(FZ177&gt;0,FT177=$FT$3),CM4.3,"")</f>
        <v/>
      </c>
      <c r="BB177" s="6" t="str">
        <f>IF(OR(FT177=$FT$3,FV177=$FV$3),CM5.1,"")</f>
        <v/>
      </c>
      <c r="BC177" s="6" t="str">
        <f>IF(OR(AND(FX177&gt;0,FQ177=$FQ$4), AND(FX177&gt;0,FQ177=$FQ$1)),CM5.2,"")</f>
        <v/>
      </c>
      <c r="BD177" s="6" t="str">
        <f>IF(OR(FZ177&gt;0),CM5.3,"")</f>
        <v/>
      </c>
      <c r="BE177" s="38" t="str">
        <f>IF(FU177=$FU$2,CM5.4,"")</f>
        <v/>
      </c>
      <c r="BF177" s="94" t="str">
        <f>IF(COUNTIF(AP177:BE177,"&lt;1")=16,"5",IF(COUNTIF(AP177:BA177,"&lt;1")=12,"4",IF(COUNTIF(AP177:AX177,"&lt;1")=9,"3",IF(COUNTIF(AP177:AS177,"&lt;1")=4,"2","1"))))</f>
        <v>2</v>
      </c>
      <c r="BG177" s="129">
        <f>IF(BF177="1",SUM(AP177:AS177)+1,IF(BF177="2",SUM(AT177:AX177)+2,IF(BF177="3",SUM(AY177:BA177)+3,IF(BF177="4",SUM(BB177:BE177)+4,5))))</f>
        <v>2</v>
      </c>
      <c r="BH177" s="5">
        <f>IF(OR(ER177=$ER$1,ER177=$ER$6,ER177=$ER$7,ER177=$ER$9,ES177&gt;0,EX177&gt;0,FD177&gt;0,FZ177&gt;0,EW177&gt;0,EY177&gt;0,EZ177&gt;0,EV177&gt;0,EU177&gt;0,FE177&gt;0,FF177&gt;0,FG177&gt;0,FI177&gt;0),SRM2.1,"")</f>
        <v>0.4</v>
      </c>
      <c r="BI177" s="5">
        <f>IF(OR(FD177&gt;0,FZ177&gt;0,ER177=$ER$7,EW177&gt;0,EX177&gt;0,EY177&gt;0,EZ177&gt;0,FE177&gt;0,FF177&gt;0,FG177&gt;0,FI177&gt;0),SRM2.2,"")</f>
        <v>0.4</v>
      </c>
      <c r="BJ177" s="6" t="str">
        <f>IF(OR(FX177&gt;0,FZ177&gt;0),SRM2.3,"")</f>
        <v/>
      </c>
      <c r="BK177" s="6">
        <f>IF(OR(FF177&gt;0,FD177&gt;0,FE177&gt;0,FZ177&gt;0,FG177&gt;0,FI177&gt;0),SRM2.4,"")</f>
        <v>0.2</v>
      </c>
      <c r="BL177" s="39">
        <f>IF(OR(FD177&gt;0,FZ177&gt;0,ER177=$ER$7,FE177&gt;0,FF177&gt;0,FG177&gt;0,FI177&gt;0,FP177&gt;0),SRM3.1,"")</f>
        <v>0.4</v>
      </c>
      <c r="BM177" s="6">
        <f>IF(OR(FD177&gt;0,FZ177&gt;0,ER177=$ER$7,EW177=$EW$2,EW177=$EW$3,EW177=$EW$4,EX177&gt;0,EY177&gt;0,EZ177&gt;0,FE177&gt;0,FF177&gt;0,FG177&gt;0,FI177&gt;0),SRM3.2,"")</f>
        <v>0.5</v>
      </c>
      <c r="BN177" s="6" t="str">
        <f>IF(OR(FP177&gt;0,FZ177&gt;0),SRM3.3,"")</f>
        <v/>
      </c>
      <c r="BO177" s="40" t="str">
        <f>IF(OR(FZ177&gt;1),SRM4.1,"")</f>
        <v/>
      </c>
      <c r="BP177" s="6" t="str">
        <f>IF(OR(ER177=$ER$8,ER177=$ER$9,EV177&gt;0,FQ177&gt;0,FR177&gt;0),SRM4.2,"")</f>
        <v/>
      </c>
      <c r="BQ177" s="6" t="str">
        <f>IF(OR(FW177&gt;0),SRM4.3,"")</f>
        <v/>
      </c>
      <c r="BR177" s="40">
        <f>IF(OR(GD177&gt;0,GE177&gt;0),SRM5.1,"")</f>
        <v>0.4</v>
      </c>
      <c r="BS177" s="6" t="str">
        <f>IF(OR(ER177=$ER$8,ER177=$ER$9,FZ177&gt;0),SRM5.2,"")</f>
        <v/>
      </c>
      <c r="BT177" s="6" t="str">
        <f>IF(OR(ER177=$ER$8,ER177=$ER$9,FY177&gt;0,FZ177&gt;0),SRM5.3,"")</f>
        <v/>
      </c>
      <c r="BU177" s="94" t="str">
        <f>IF(COUNTIF(BH177:BT177,"&lt;1")=13,"5",IF(COUNTIF(BH177:BQ177,"&lt;1")=10,"4",IF(COUNTIF(BH177:BN177,"&lt;1")=7,"3",IF(COUNTIF(BH177:BK177,"&lt;1")=4,"2","1"))))</f>
        <v>1</v>
      </c>
      <c r="BV177" s="129">
        <f>IF(BU177="1",SUM(BH177:BK177)+1,IF(BU177="2",SUM(BL177:BN177)+2,IF(BU177="3",SUM(BO177:BQ177)+3,IF(BU177="4",SUM(BR177:BT177)+4,5))))</f>
        <v>2</v>
      </c>
      <c r="BW177" s="41">
        <f>IF(OR(EY177=$EY$1,EY177=$EY$4,EY177=$EY$5,EY177=$EY$6,EY177=$EY$7,EZ177&gt;0,FF177=$FF$1,FF177=$FF$2,FF177=$FF$5,FF177=$FF$6,FG177=$FG$1,FG177=$FG$2,FG177=$FG$5,FG177=$FG$6),LHR2.1,"")</f>
        <v>0.4</v>
      </c>
      <c r="BX177" s="6">
        <f>IF(OR(FB177=$FB$1,FB177=$FB$2,FB177=$FB$5,FB177=$FB$6,EZ177&gt;0),LHR2.2,"")</f>
        <v>0.1</v>
      </c>
      <c r="BY177" s="6">
        <f>IF(OR(EY177=$EY$1,EY177=$EY$4,EY177=$EY$5,EY177=$EY$6,EY177=$EY$7,EZ177&gt;0,FF177=$FF$1,FF177=$FF$2,FF177=$FF$5,FF177=$FF$6,FG177=$FG$1,FG177=$FG$2,FG177=$FG$5,FG177=$FG$6),LHR2.3,"")</f>
        <v>0.25</v>
      </c>
      <c r="BZ177" s="6">
        <f>IF(OR(EY177=$EY$1,EY177=$EY$4,EY177=$EY$5,EY177=$EY$6,EY177=$EY$7,EZ177&gt;0,FF177=$FF$1,FF177=$FF$2,FF177=$FF$5,FF177=$FF$6,FG177=$FG$1,FG177=$FG$2,FG177=$FG$5,FG177=$FG$6),LHR2.4,"")</f>
        <v>0.25</v>
      </c>
      <c r="CA177" s="40">
        <f>IF(OR(EY177=$EY$1,EY177=$EY$5,EY177=$EY$6,EY177=$EY$7,EZ177&gt;0,FF177=$FF$1,FF177=$FF$2,FF177=$FF$5,FF177=$FF$6,FG177=$FG$1,FG177=$FG$2,FG177=$FG$5,FG177=$FG$6),LHR3.1,"")</f>
        <v>0.25</v>
      </c>
      <c r="CB177" s="6">
        <f>IF(OR(FB177=$FB$1,FB177=$FB$5,EZ177&gt;0),LHR3.2,"")</f>
        <v>0.1</v>
      </c>
      <c r="CC177" s="6">
        <f>IF(OR(FB177=$FB$1,FB177=$FB$2,FB177=$FB$5,FB177=$FB$6,EZ177&gt;0),LHR3.3,"")</f>
        <v>0.15</v>
      </c>
      <c r="CD177" s="6">
        <f>IF(OR(EZ177&gt;0,GA177=$GA$1,FF177=$FF$5,FF177=$FF$6,FF177=$FF$1,FF177=$FF$2,GA177=$GA$2,GA177=$GA$3,GA177=$GA$4),LHR3.4,"")</f>
        <v>0.05</v>
      </c>
      <c r="CE177" s="6" t="str">
        <f>IF(OR(EZ177&gt;0,GB177=$GB$1,FG177=$FG$5,FG177=$FG$6,FG177=$FG$1,FG177=$FG$2,GB177=$GB$2,GB177=$GB$3,GB177=$GB$4),LHR3.5,"")</f>
        <v/>
      </c>
      <c r="CF177" s="6">
        <f>IF(OR(EY177=$EY$1,EY177=$EY$4,EY177=$EY$5,EY177=$EY$6,EY177=$EY$7,EZ177&gt;0),LHR3.6,"")</f>
        <v>0.05</v>
      </c>
      <c r="CG177" s="6">
        <f>IF(OR(EZ177&gt;0,FC177=$FC$1,FC177=$FC$2,FC177=$FC$3,FC177=$FC$4),LHR3.7,"")</f>
        <v>0.05</v>
      </c>
      <c r="CH177" s="6">
        <f>IF(OR(GD177=$GD$1,GD177=$GD$3,EZ177&gt;0),LHR3.8,"")</f>
        <v>0.05</v>
      </c>
      <c r="CI177" s="6">
        <f>IF(OR(EZ177&gt;0,FF177=$FF$2,FF177=$FF$6,FE177=$FE$2,FE177=$FE$6,FI177=$FI$2,FI177=$FI$6,FG177=$FG$2,FG177=$FG$6),LHR3.9,"")</f>
        <v>0.2</v>
      </c>
      <c r="CJ177" s="6" t="str">
        <f>IF(OR(EZ177&gt;0,FA177&gt;0),LHR3.10,"")</f>
        <v/>
      </c>
      <c r="CK177" s="40">
        <f>IF(OR(EY177=$EY$1,EY177=$EY$6,EY177=$EY$7,EZ177&gt;0,FF177=$FF$1,FF177=$FF$2,FF177=$FF$5,FF177=$FF$6,FG177=$FG$1,FG177=$FG$2,FG177=$FG$5,FG177=$FG$6),LHR4.1,"")</f>
        <v>0.15</v>
      </c>
      <c r="CL177" s="6">
        <f>IF(OR(FB177=$FB$1,FB177=$FB$5,EZ177&gt;0),LHR4.2,"")</f>
        <v>0.15</v>
      </c>
      <c r="CM177" s="6" t="str">
        <f>IF(OR(EZ177&gt;0,GA177=$GA$2,GA177=$GA$4),LHR4.3,"")</f>
        <v/>
      </c>
      <c r="CN177" s="6" t="str">
        <f>IF(OR(EZ177&gt;0,GB177=$GB$2,GB177=$GB$4),LHR4.4,"")</f>
        <v/>
      </c>
      <c r="CO177" s="6">
        <f>IF(OR(EZ177&gt;0,FC177=$FC$1,FC177=$FC$3,FC177=$FC$4),LHR4.5,"")</f>
        <v>0.1</v>
      </c>
      <c r="CP177" s="6" t="str">
        <f>IF(OR(GE177=$GE$1,GE177=$GE$2,GE177=$GE$4,GE177=$GE$5),LHR4.6,"")</f>
        <v/>
      </c>
      <c r="CQ177" s="6">
        <f>IF(OR(EZ177&gt;0,FF177=$FF$2,FF177=$FF$6,FE177=$FE$2,FE177=$FE$6,FI177=$FI$2,FI177=$FI$6,FG177=$FG$2,FG177=$FG$6),LHR4.7,"")</f>
        <v>0.1</v>
      </c>
      <c r="CR177" s="6" t="str">
        <f>IF(OR(EZ177&gt;0,FG177=$FG$1,FG177=$FG$2,FG177=$FG$5,FG177=$FG$6),LHR4.8,"")</f>
        <v/>
      </c>
      <c r="CS177" s="6">
        <f>IF(OR(FE177=$FE$1,FE177=$FE$2,FE177=$FE$5,FE177=$FE$6),LHR4.9,"")</f>
        <v>0.1</v>
      </c>
      <c r="CT177" s="6" t="str">
        <f>IF(OR(FM177=$FM$1,FM177=$FM$3,EZ177&gt;0),LHR4.10,"")</f>
        <v/>
      </c>
      <c r="CU177" s="6" t="str">
        <f>IF(OR(GF177=$GF$2,GF177=$GF$6),LHR4.11,"")</f>
        <v/>
      </c>
      <c r="CV177" s="6" t="str">
        <f>IF(OR(EO177=$EO$1,EO177=$EO$3),LHR4.12,"")</f>
        <v/>
      </c>
      <c r="CW177" s="40">
        <f>IF(OR(EY177=$EY$1,EY177=$EY$7,EZ177&gt;0,FF177=$FF$1,FF177=$FF$2,FF177=$FF$5,FF177=$FF$6,FG177=$FG$1,FG177=$FG$2,FG177=$FG$5,FG177=$FG$6),LHR5.1,"")</f>
        <v>0.25</v>
      </c>
      <c r="CX177" s="6" t="str">
        <f>IF(AND(FZ177&gt;0,OR(EY177=$EY$1,EY177=$EY$4,EY177=$EY$5,EY177=$EY$6,EY177=$EY$7)),LHR5.2,"")</f>
        <v/>
      </c>
      <c r="CY177" s="6">
        <f>IF(OR(EZ177&gt;0,FC177=$FC$1,FC177=$FC$4),LHR5.3,"")</f>
        <v>0.05</v>
      </c>
      <c r="CZ177" s="6" t="str">
        <f>IF(OR(GE177=$GE$1,GE177=$GE$3,GE177=$GE$4,GE177=$GE$6),LHR5.4,"")</f>
        <v/>
      </c>
      <c r="DA177" s="6">
        <f>IF(OR(EZ177&gt;0,FF177=$FF$2,FF177=$FF$6,FE177=$FE$2,FE177=$FE$6,FI177=$FI$2,FI177=$FI$6,FG177=$FG$2,FG177=$FG$6),LHR5.5,"")</f>
        <v>0.1</v>
      </c>
      <c r="DB177" s="6" t="str">
        <f>IF(OR(FG177=$FG$2,FG177=$FG$6),LHR5.6,"")</f>
        <v/>
      </c>
      <c r="DC177" s="6" t="str">
        <f>IF(OR(FI177=$FI$1,FI177=$FI$2,FI177=$FI$5,FI177=$FI$6,FY177&gt;0),LHR5.7,"")</f>
        <v/>
      </c>
      <c r="DD177" s="6" t="str">
        <f>IF(OR(GC177=$GC$1,GC177=$GC$2),LHR5.8,"")</f>
        <v/>
      </c>
      <c r="DE177" s="38">
        <f>IF(OR(GF177="",GF177=$GF$3,GF177=$GF$4,GF177=$GF$7,GF177=$GF$8),LHR5.9,"")</f>
        <v>0.05</v>
      </c>
      <c r="DF177" s="7" t="str">
        <f>IF(E177&lt;2009,"N/A",IF(COUNTIF(BW177:DE177,"&lt;1")=35,"5",IF(COUNTIF(BW177:CV177,"&lt;1")=26,"4",IF(COUNTIF(BW177:CJ177,"&lt;1")=14,"3",IF(COUNTIF(BW177:BZ177,"&lt;1")=4,"2","1")))))</f>
        <v>2</v>
      </c>
      <c r="DG177" s="129">
        <f>IF(DF177="N/A","N/A",IF(DF177="1",SUM(BW177:BZ177)+1,IF(DF177="2",SUM(CA177:CJ177)+2,IF(DF177="3",SUM(CK177:CV177)+3,IF(DF177="4",SUM(CW177:DE177)+4,5)))))</f>
        <v>2.9000000000000004</v>
      </c>
      <c r="DH177" s="41">
        <f>IF(OR(EY177=$EY$1,EY177=$EY$8,EZ177&gt;0,FF177=$FF$1,FF177=$FF$2,FF177=$FF$7,FF177=$FF$8,FG177=$FG$1,FG177=$FG$2,FG177=$FG$7,FG177=$FG$8),ES2.1,"")</f>
        <v>0.4</v>
      </c>
      <c r="DI177" s="6">
        <f>IF(OR(FB177=$FB$1,FB177=$FB$2,FB177=$FB$7,FB177=$FB$8,EZ177&gt;0),ES2.2,"")</f>
        <v>0.1</v>
      </c>
      <c r="DJ177" s="6">
        <f>IF(OR(EY177=$EY$1,EY177=$EY$8,EZ177&gt;0,FF177=$FF$1,FF177=$FF$2,FF177=$FF$7,FF177=$FF$8,FG177=$FG$1,FG177=$FG$2,FG177=$FG$7,FG177=$FG$8),ES2.3,"")</f>
        <v>0.25</v>
      </c>
      <c r="DK177" s="6">
        <f>IF(OR(EY177=$EY$1,EY177=$EY$8,EZ177&gt;0,FF177=$FF$1,FF177=$FF$2,FF177=$FF$7,FF177=$FF$8,FG177=$FG$1,FG177=$FG$2,FG177=$FG$7,FG177=$FG$8),ES2.4,"")</f>
        <v>0.25</v>
      </c>
      <c r="DL177" s="40">
        <f>IF(OR(FB177=$FB$1,FB177=$FB$7,EZ177&gt;0),ES3.1,"")</f>
        <v>0.1</v>
      </c>
      <c r="DM177" s="6">
        <f>IF(OR(FB177=$FB$1,FB177=$FB$2,FB177=$FB$7,FB177=$FB$8,EZ177&gt;0),ES3.2,"")</f>
        <v>0.15</v>
      </c>
      <c r="DN177" s="6">
        <f>IF(OR(EZ177&gt;0,FF177=$FF$1,FF177=$FF$2,FF177=$FF$7,FF177=$FF$8,GA177=$GA$1,GA177=$GA$2,GA177=$GA$5,GA177=$GA$6),ES3.3,"")</f>
        <v>0.05</v>
      </c>
      <c r="DO177" s="6" t="str">
        <f>IF(OR(EZ177&gt;0,FG177=$FG$1,FG177=$FG$2,FG177=$FG$7,FG177=$FG$8,GB177=$GB$1,GB177=$GB$2,GB177=$GB$5,GB177=$GB$6),ES3.4,"")</f>
        <v/>
      </c>
      <c r="DP177" s="6">
        <f>IF(OR(EY177=$EY$1,EY177=$EY$8,EZ177&gt;0),ES3.5,"")</f>
        <v>0.25</v>
      </c>
      <c r="DQ177" s="6">
        <f>IF(OR(EZ177&gt;0,FC177=$FC$1,FC177=$FC$5),ES3.6,"")</f>
        <v>0.05</v>
      </c>
      <c r="DR177" s="6">
        <f>IF(OR(GD177=$GD$1,GD177=$GD$4,EZ177&gt;0),ES3.7,"")</f>
        <v>0.1</v>
      </c>
      <c r="DS177" s="6">
        <f>IF(OR(EZ177&gt;0,FF177=$FF$2,FF177=$FF$8,FE177=$FE$2,FE177=$FE$8,FI177=$FI$2,FI177=$FI$8,FG177=$FG$2,FG177=$FG$8),ES3.8,"")</f>
        <v>0.2</v>
      </c>
      <c r="DT177" s="6" t="str">
        <f>IF(OR(EZ177&gt;0),ES3.9,"")</f>
        <v/>
      </c>
      <c r="DU177" s="40">
        <f>IF(OR(FB177=$FB$1,FB177=$FB$7,EZ177&gt;0),ES4.1,"")</f>
        <v>0.2</v>
      </c>
      <c r="DV177" s="6" t="str">
        <f>IF(OR(EZ177&gt;0,GA177=$GA$2,GA177=$GA$6),ES4.2,"")</f>
        <v/>
      </c>
      <c r="DW177" s="6" t="str">
        <f>IF(OR(EZ177&gt;0,GB177=$GB$2,GB177=$GB$6),ES4.3,"")</f>
        <v/>
      </c>
      <c r="DX177" s="6" t="str">
        <f>IF(OR(GE177=$GE$1,GE177=$GE$2,GE177=$GE$7,GE177=$GE$8),ES4.4,"")</f>
        <v/>
      </c>
      <c r="DY177" s="6">
        <f>IF(OR(EZ177&gt;0,FF177=$FF$2,FF177=$FF$8,FE177=$FE$2,FE177=$FE$8,FI177=$FI$2,FI177=$FI$8,FG177=$FG$2,FG177=$FG$8),ES4.5,"")</f>
        <v>0.1</v>
      </c>
      <c r="DZ177" s="6" t="str">
        <f>IF(OR(EZ177&gt;0,FG177=$FG$1,FG177=$FG$2,FG177=$FG$7,FG177=$FG$8),ES4.6,"")</f>
        <v/>
      </c>
      <c r="EA177" s="6">
        <f>IF(OR(FE177=$FE$1,FE177=$FE$2,FE177=$FE$7,FE177=$FE$8),ES4.7,"")</f>
        <v>0.1</v>
      </c>
      <c r="EB177" s="6" t="str">
        <f>IF(OR(FM177=$FM$1,FM177=$FM$4,EZ177&gt;0),ES4.8,"")</f>
        <v/>
      </c>
      <c r="EC177" s="6" t="str">
        <f>IF(OR(GF177=$GF$2,GF177=$GF$8),ES4.9,"")</f>
        <v/>
      </c>
      <c r="ED177" s="6" t="str">
        <f>IF(OR(EO177=$EO$1,EO177=$EO$3),ES4.10,"")</f>
        <v/>
      </c>
      <c r="EE177" s="40" t="str">
        <f>IF(OR(AND(FZ177&gt;0,EY177=$EY$1), AND(FZ177&gt;0,EY177=$EY$8)),ES5.1,"")</f>
        <v/>
      </c>
      <c r="EF177" s="6" t="str">
        <f>IF(OR(GE177=$GE$1,GE177=$GE$3,GE177=$GE$7,GE177=$GE$9),ES5.2,"")</f>
        <v/>
      </c>
      <c r="EG177" s="6">
        <f>IF(OR(EZ177&gt;0,FF177=$FF$2,FF177=$FF$8,FE177=$FE$2,FE177=$FE$8,FI177=$FI$2,FI177=$FI$8,FG177=$FG$2,FG177=$FG$8),ES5.3,"")</f>
        <v>0.15</v>
      </c>
      <c r="EH177" s="6" t="str">
        <f>IF(OR(FG177=$FG$2,FG177=$FG$8),ES5.4,"")</f>
        <v/>
      </c>
      <c r="EI177" s="6" t="str">
        <f>IF(OR(FI177=$FI$1,FI177=$FI$2,FI177=$FI$7,FI177=$FI$8,FY177&gt;0),ES5.5,"")</f>
        <v/>
      </c>
      <c r="EJ177" s="6" t="str">
        <f>IF(OR(GC177=$GC$1,GC177=$GC$3),ES5.6,"")</f>
        <v/>
      </c>
      <c r="EK177" s="38">
        <f>IF(OR(GF177="",GF177=$GF$3,GF177=$GF$4,GF177=$GF$5,GF177=$GF$6),ES5.7,"")</f>
        <v>0.1</v>
      </c>
      <c r="EL177" s="104" t="str">
        <f>IF(E177&lt;2010,"N/A",IF(COUNTIF(DH177:EK177,"&lt;1")=30,"5",IF(COUNTIF(DH177:ED177,"&lt;1")=23,"4",IF(COUNTIF(DH177:DT177,"&lt;1")=13,"3",IF(COUNTIF(DH177:DK177,"&lt;1")=4,"2","1")))))</f>
        <v>2</v>
      </c>
      <c r="EM177" s="129">
        <f>IF(EL177="N/A","N/A",IF(EL177="1",SUM(DH177:DK177)+1,IF(EL177="2",SUM(DL177:DT177)+2,IF(EL177="3",SUM(DU177:ED177)+3,IF(EL177="4",SUM(EE177:EK177)+4,5)))))</f>
        <v>2.9000000000000004</v>
      </c>
      <c r="EN177" s="1"/>
      <c r="EO177" s="43"/>
      <c r="EP177" s="1"/>
      <c r="EQ177" s="1"/>
      <c r="ER177" s="43"/>
      <c r="ES177" s="1" t="s">
        <v>13</v>
      </c>
      <c r="ET177" s="1"/>
      <c r="EU177" s="42" t="s">
        <v>1</v>
      </c>
      <c r="EV177" s="44"/>
      <c r="EW177" s="42" t="s">
        <v>4</v>
      </c>
      <c r="EX177" s="42" t="s">
        <v>1</v>
      </c>
      <c r="EY177" s="42" t="s">
        <v>5</v>
      </c>
      <c r="FB177" s="42" t="s">
        <v>6</v>
      </c>
      <c r="FC177" s="44" t="s">
        <v>5</v>
      </c>
      <c r="FE177" s="1" t="s">
        <v>18</v>
      </c>
      <c r="FF177" s="42" t="s">
        <v>8</v>
      </c>
      <c r="FH177" s="42" t="s">
        <v>1</v>
      </c>
      <c r="FI177" s="44"/>
      <c r="FJ177" s="42" t="s">
        <v>103</v>
      </c>
      <c r="FK177" s="1"/>
      <c r="FL177" s="1"/>
      <c r="FM177" s="1"/>
      <c r="FN177" s="1"/>
      <c r="FO177" s="1"/>
      <c r="FT177" s="1"/>
      <c r="FU177" s="1"/>
      <c r="FX177" s="44"/>
      <c r="FY177" s="1"/>
      <c r="FZ177" s="44"/>
      <c r="GA177" s="43"/>
      <c r="GB177" s="1"/>
      <c r="GC177" s="44"/>
      <c r="GD177" s="42" t="s">
        <v>5</v>
      </c>
      <c r="GF177" s="45"/>
      <c r="GG177" s="74"/>
      <c r="GH177" s="42">
        <f>COUNTIF(EO177:GF177,"*")</f>
        <v>12</v>
      </c>
    </row>
    <row r="178" spans="1:190" s="42" customFormat="1" x14ac:dyDescent="0.25">
      <c r="A178" s="42" t="str">
        <f>VLOOKUP(C178,Sheet1!$A$1:$B$65,2,)</f>
        <v>HS</v>
      </c>
      <c r="B178" s="46" t="s">
        <v>495</v>
      </c>
      <c r="C178" s="47" t="s">
        <v>496</v>
      </c>
      <c r="D178" s="47"/>
      <c r="E178" s="61">
        <v>2013</v>
      </c>
      <c r="F178" s="5">
        <f>IF(OR(ER178=$ER$1,ER178=$ER$2,ER178=$ER$3,ER178=$ER$6,ER178=$ER$7,ES178&gt;0,EW178&gt;0,EY178&gt;0,EU178&gt;0,EZ178&gt;0,FD178&gt;0,FF178&gt;0,FG178&gt;0,FI178&gt;0,FE178&gt;0),SM_2.1,"")</f>
        <v>0.2</v>
      </c>
      <c r="G178" s="5">
        <f>IF(OR(EO178=$EO$4,EQ178&gt;0,ER178=$ER$1, ER178=$ER$2,ER178=$ER$3,ER178=$ER$4,ES178&gt;0,EV178&gt;0,EZ178&gt;0,FD178&gt;0,FF178&gt;0,FG178&gt;0,FI178&gt;0,FE178&gt;0),SM_2.2,"")</f>
        <v>0.35</v>
      </c>
      <c r="H178" s="6">
        <f>IF(OR(EO178&gt;0,EP178&gt;0,EQ178&gt;0,ER178=$ER$1,ER178=$ER$2,ER178=$ER$3,ER178=$ER$4,ER178=$ER$6,ER178=$ER$7,ES178&gt;0,ET178&gt;0,EV178&gt;0,EZ178&gt;0,FD178&gt;0,FF178&gt;0,FG178&gt;0,FI178&gt;0,FE178&gt;0),SM_2.3,"")</f>
        <v>0.3</v>
      </c>
      <c r="I178" s="38">
        <f>IF(OR(ER178=$ER$1,ER178=$ER$2,ER178=$ER$3,ER178=$ER$6,ER178=$ER$7,ES178&gt;0,EW178=$EW$2,EW178=$EW$3,EW178=$EW$4,EY178&gt;0,EU178&gt;0,EZ178&gt;0,FD178&gt;0,FF178&gt;0,FG178&gt;0,FI178&gt;0,FE178&gt;0),SM_2.4,"")</f>
        <v>0.15</v>
      </c>
      <c r="J178" s="6">
        <f>IF(OR(ER178=$ER$3,EW178=$EW$2,EW178=$EW$3,EW178=$EW$4,EY178&gt;0,EU178&gt;0,EZ178&gt;0,FD178&gt;0,FF178&gt;0,FG178&gt;0,FI178&gt;0,FE178&gt;0),SM_3.1,"")</f>
        <v>0.3</v>
      </c>
      <c r="K178" s="6">
        <f>IF(OR(EZ178&gt;0,FD178&gt;0,FF178&gt;0,FG178&gt;0,FI178&gt;0,FE178&gt;0),SM_3.2,"")</f>
        <v>0.3</v>
      </c>
      <c r="L178" s="38">
        <f>IF(OR(ER178=$ER$1,ER178=$ER$3,ER178=$ER$6,ER178=$ER$7,EV178&gt;0,EW178=$EW$2,EW178=$EW$3,EW178=$EW$4,EY178&gt;0,EU178&gt;0,EZ178&gt;0,FD178&gt;0,FF178&gt;0,FG178&gt;0,FI178&gt;0,FE178&gt;0),SM_3.3,"")</f>
        <v>0.4</v>
      </c>
      <c r="M178" s="6" t="str">
        <f>IF(OR(ES178&gt;0,EU178&gt;1),SM_4.1,"")</f>
        <v/>
      </c>
      <c r="N178" s="6" t="str">
        <f>IF(OR(EZ178&gt;0,FD178=$FD$2,FF178=$FF$2,FF178=$FF$4,FF178=$FF$6,FF178=$FF$8,FG178&gt;0,FI178&gt;0,FE178&gt;0),SM_4.2,"")</f>
        <v/>
      </c>
      <c r="O178" s="6" t="str">
        <f>IF(OR(EZ178&gt;0,FD178=$FD$2,FE178=$FE$2,FE178=$FE$4,FE178=$FE$6,FE178=$FE$8,FF178=$FF$2,FF178=$FF$4,FF178=$FF$6,FF178=$FF$8,FG178=$FG$2,FG178=$FG$4,FG178=$FG$6,FG178=$FG$8,FI178=$FI$2,FI178=$FI$4,FI178=$FI$6,FI178=$FI$8),SM_4.3,"")</f>
        <v/>
      </c>
      <c r="P178" s="6" t="str">
        <f>IF(OR(FD178&gt;0,FI178&gt;0),SM_4.4,"")</f>
        <v/>
      </c>
      <c r="Q178" s="38" t="str">
        <f>IF(OR(FQ178=$FQ$2,FQ178=$FQ$1),SM_4.5,"")</f>
        <v/>
      </c>
      <c r="R178" s="6" t="str">
        <f>IF(OR(ET178&gt;0),SM_5.1,"")</f>
        <v/>
      </c>
      <c r="S178" s="6" t="str">
        <f>IF(OR(FB178&gt;0),SM_5.2,"")</f>
        <v/>
      </c>
      <c r="T178" s="6" t="str">
        <f>IF(OR(FR178=$FR$1,FR178=$FR$2),SM_5.3,"")</f>
        <v/>
      </c>
      <c r="U178" s="38" t="str">
        <f>IF(OR(FY178&gt;0),SM_5.4,"")</f>
        <v/>
      </c>
      <c r="V178" s="94" t="str">
        <f>IF(COUNTIF(F178:U178,"&lt;1")=16,"5",IF(COUNTIF(F178:Q178,"&lt;1")=12,"4",IF(COUNTIF(F178:L178,"&lt;1")=7,"3",IF(COUNTIF(F178:I178,"&lt;1")=4,"2","1"))))</f>
        <v>3</v>
      </c>
      <c r="W178" s="129">
        <f>IF(V178="1",SUM(F178:I178)+1,IF(V178="2",SUM(J178:L178)+2,IF(V178="3",SUM(M178:Q178)+3,IF(V178="4",SUM(R178:U178)+4,5))))</f>
        <v>3</v>
      </c>
      <c r="X178" s="5">
        <f>IF(OR(EO178&gt;0,EP178&gt;0,EQ178&gt;0,ER178=$ER$1,ER178=$ER$2,ER178=$ER$3,ER178=$ER$4,ER178=$ER$6,ER178=$ER$7,ER178=$ER$8,ES178&gt;0,ET178&gt;0,EV178&gt;0,EZ178&gt;0,FD178&gt;0,FF178&gt;0,FG178&gt;0,FI178&gt;0,FE178&gt;0),SS_2.1,"")</f>
        <v>0.2</v>
      </c>
      <c r="Y178" s="5">
        <f>IF(OR(EO178=$EO$1,ER178=$ER$1,ER178=$ER$6,ER178=$ER$7,ER178=$ER$8,FJ178&gt;0),SS_2.2,"")</f>
        <v>0.3</v>
      </c>
      <c r="Z178" s="38">
        <f>IF(OR(FJ178&gt;0,FO178&gt;0),SS_2.3,"")</f>
        <v>0.5</v>
      </c>
      <c r="AA178" s="5" t="str">
        <f>IF(OR(FN178&gt;0,FJ178=$FJ$2,FJ178=$FJ$3),SS_3.1,"")</f>
        <v/>
      </c>
      <c r="AB178" s="6">
        <f>IF(OR(FK178&gt;0),SS_3.2,"")</f>
        <v>0.4</v>
      </c>
      <c r="AC178" s="38" t="str">
        <f>IF(OR(ES178&gt;0,ER178=$ER$1,ER178=$ER$4,ER178=$ER$8,FL178&gt;0),SS_3.3,"")</f>
        <v/>
      </c>
      <c r="AD178" s="6" t="str">
        <f>IF(AND(FK178&gt;0,FJ178=$FJ$2,FJ178=$FJ$3),SS_4.1,"")</f>
        <v/>
      </c>
      <c r="AE178" s="6" t="str">
        <f>IF(OR(FJ178=$FJ$2,FJ178=$FJ$3,EZ178&gt;0,FN178&gt;0),SS_4.2,"")</f>
        <v/>
      </c>
      <c r="AF178" s="6">
        <f>IF(OR(EU178&gt;0,EW178=$EW$2,EW178=$EW$3,EW178=$EW$4,EY178&gt;0,EZ178&gt;0),SS_4.3,"")</f>
        <v>0.2</v>
      </c>
      <c r="AG178" s="6" t="str">
        <f>IF(OR(FJ178=$FJ$3,FQ178&gt;0,EZ178&gt;0),SS_4.4,"")</f>
        <v/>
      </c>
      <c r="AH178" s="6">
        <f>IF(OR(FE178&gt;0,FF178&gt;0,FG178&gt;0,FD178&gt;0,EZ178&gt;0,FI178&gt;0),SS_4.5,"")</f>
        <v>0.2</v>
      </c>
      <c r="AI178" s="38">
        <f>IF(OR(EV178&gt;0,FZ178&gt;0,FH178&gt;0,FD178&gt;0,FI178&gt;0),SS_4.6,"")</f>
        <v>0.2</v>
      </c>
      <c r="AJ178" s="5" t="str">
        <f>IF(OR(FK178=$FK$3,FZ178=$FZ$1),SS_5.1,"")</f>
        <v/>
      </c>
      <c r="AK178" s="6" t="str">
        <f>IF(OR(FZ178=$FZ$1,FZ178=$FZ$2,FZ178=$FZ$4,FZ178=$FZ$5,FZ178=$FZ$7),SS_5.2,"")</f>
        <v/>
      </c>
      <c r="AL178" s="6" t="str">
        <f>IF(OR(FZ178=$FZ$4,FY178&gt;0,ER178=$ER$8),SS_5.3,"")</f>
        <v/>
      </c>
      <c r="AM178" s="6" t="str">
        <f>IF(FP178&gt;0,SS_5.4,"")</f>
        <v/>
      </c>
      <c r="AN178" s="94" t="str">
        <f>IF(COUNTIF(X178:AM178,"&lt;1")=16,"5",IF(COUNTIF(X178:AI178,"&lt;1")=12,"4",IF(COUNTIF(X178:AC178,"&lt;1")=6,"3",IF(COUNTIF(X178:Z178,"&lt;1")=3,"2","1"))))</f>
        <v>2</v>
      </c>
      <c r="AO178" s="129">
        <f>IF(AN178="1",SUM(X178:Z178)+1,IF(AN178="2",SUM(AA178:AC178)+2,IF(AN178="3",SUM(AD178:AI178)+3,IF(AN178="4",SUM(AJ178:AM178)+4,5))))</f>
        <v>2.4</v>
      </c>
      <c r="AP178" s="5">
        <f>IF(OR(ES178&gt;0,ER178=$ER$1,EO178&gt;0,EP178&gt;0,EQ178&gt;0,EU178&gt;0,EV178&gt;0,FV178&gt;0,FD178&gt;0),CM2.1,"")</f>
        <v>0.25</v>
      </c>
      <c r="AQ178" s="6" t="str">
        <f>IF(OR(ES178&gt;0,ER178=$ER$1,ER178=$ER$5,ER178=$ER$3,ER178=$ER$8,ER178=$ER$9,FS178=$FS$3,FS178=$FS$4),CM2.2,"")</f>
        <v/>
      </c>
      <c r="AR178" s="6" t="str">
        <f>IF(OR(ES178&gt;0,ER178&gt;0,FV178&gt;0),CM2.3,"")</f>
        <v/>
      </c>
      <c r="AS178" s="38" t="str">
        <f>IF(OR(ES178&gt;0,ER178=$ER$1,ER178=$ER$3,ER178=$ER$8,ER178=$ER$9,FT178&gt;0),CM2.4,"")</f>
        <v/>
      </c>
      <c r="AT178" s="6" t="str">
        <f>IF(OR(FS178&gt;0),CM3.1,"")</f>
        <v/>
      </c>
      <c r="AU178" s="6" t="str">
        <f>IF(ER178=$ER$9,CM3.2,"")</f>
        <v/>
      </c>
      <c r="AV178" s="6" t="str">
        <f>IF(OR(FS178=$FS$3,FS178=$FS$4),CM3.3,"")</f>
        <v/>
      </c>
      <c r="AW178" s="6" t="str">
        <f>IF(OR(FQ178=$FQ$1,FQ178=$FQ$4,FR178=$FR$1,FR178=$FR$4),CM3.4,"")</f>
        <v/>
      </c>
      <c r="AX178" s="38" t="str">
        <f>IF(OR(FZ178=$FZ$1,FZ178=$FZ$2,FT178=$FT$3,FT178=$FT$2),CM3.5,"")</f>
        <v/>
      </c>
      <c r="AY178" s="6" t="str">
        <f>IF(OR(FS178&gt;0),CM4.1,"")</f>
        <v/>
      </c>
      <c r="AZ178" s="6" t="str">
        <f>IF(OR(FV178=$FV$2),CM4.2,"")</f>
        <v/>
      </c>
      <c r="BA178" s="38">
        <f>IF(OR(FZ178&gt;0,FT178=$FT$3),CM4.3,"")</f>
        <v>0.2</v>
      </c>
      <c r="BB178" s="6" t="str">
        <f>IF(OR(FT178=$FT$3,FV178=$FV$3),CM5.1,"")</f>
        <v/>
      </c>
      <c r="BC178" s="6" t="str">
        <f>IF(OR(AND(FX178&gt;0,FQ178=$FQ$4), AND(FX178&gt;0,FQ178=$FQ$1)),CM5.2,"")</f>
        <v/>
      </c>
      <c r="BD178" s="6">
        <f>IF(OR(FZ178&gt;0),CM5.3,"")</f>
        <v>0.25</v>
      </c>
      <c r="BE178" s="38" t="str">
        <f>IF(FU178=$FU$2,CM5.4,"")</f>
        <v/>
      </c>
      <c r="BF178" s="94" t="str">
        <f>IF(COUNTIF(AP178:BE178,"&lt;1")=16,"5",IF(COUNTIF(AP178:BA178,"&lt;1")=12,"4",IF(COUNTIF(AP178:AX178,"&lt;1")=9,"3",IF(COUNTIF(AP178:AS178,"&lt;1")=4,"2","1"))))</f>
        <v>1</v>
      </c>
      <c r="BG178" s="129">
        <f>IF(BF178="1",SUM(AP178:AS178)+1,IF(BF178="2",SUM(AT178:AX178)+2,IF(BF178="3",SUM(AY178:BA178)+3,IF(BF178="4",SUM(BB178:BE178)+4,5))))</f>
        <v>1.25</v>
      </c>
      <c r="BH178" s="5">
        <f>IF(OR(ER178=$ER$1,ER178=$ER$6,ER178=$ER$7,ER178=$ER$9,ES178&gt;0,EX178&gt;0,FD178&gt;0,FZ178&gt;0,EW178&gt;0,EY178&gt;0,EZ178&gt;0,EV178&gt;0,EU178&gt;0,FE178&gt;0,FF178&gt;0,FG178&gt;0,FI178&gt;0),SRM2.1,"")</f>
        <v>0.4</v>
      </c>
      <c r="BI178" s="5">
        <f>IF(OR(FD178&gt;0,FZ178&gt;0,ER178=$ER$7,EW178&gt;0,EX178&gt;0,EY178&gt;0,EZ178&gt;0,FE178&gt;0,FF178&gt;0,FG178&gt;0,FI178&gt;0),SRM2.2,"")</f>
        <v>0.4</v>
      </c>
      <c r="BJ178" s="6">
        <f>IF(OR(FX178&gt;0,FZ178&gt;0),SRM2.3,"")</f>
        <v>0</v>
      </c>
      <c r="BK178" s="6">
        <f>IF(OR(FF178&gt;0,FD178&gt;0,FE178&gt;0,FZ178&gt;0,FG178&gt;0,FI178&gt;0),SRM2.4,"")</f>
        <v>0.2</v>
      </c>
      <c r="BL178" s="39">
        <f>IF(OR(FD178&gt;0,FZ178&gt;0,ER178=$ER$7,FE178&gt;0,FF178&gt;0,FG178&gt;0,FI178&gt;0,FP178&gt;0),SRM3.1,"")</f>
        <v>0.4</v>
      </c>
      <c r="BM178" s="6">
        <f>IF(OR(FD178&gt;0,FZ178&gt;0,ER178=$ER$7,EW178=$EW$2,EW178=$EW$3,EW178=$EW$4,EX178&gt;0,EY178&gt;0,EZ178&gt;0,FE178&gt;0,FF178&gt;0,FG178&gt;0,FI178&gt;0),SRM3.2,"")</f>
        <v>0.5</v>
      </c>
      <c r="BN178" s="6">
        <f>IF(OR(FP178&gt;0,FZ178&gt;0),SRM3.3,"")</f>
        <v>0.1</v>
      </c>
      <c r="BO178" s="40">
        <f>IF(OR(FZ178&gt;1),SRM4.1,"")</f>
        <v>0.4</v>
      </c>
      <c r="BP178" s="6">
        <f>IF(OR(ER178=$ER$8,ER178=$ER$9,EV178&gt;0,FQ178&gt;0,FR178&gt;0),SRM4.2,"")</f>
        <v>0.4</v>
      </c>
      <c r="BQ178" s="6" t="str">
        <f>IF(OR(FW178&gt;0),SRM4.3,"")</f>
        <v/>
      </c>
      <c r="BR178" s="40">
        <f>IF(OR(GD178&gt;0,GE178&gt;0),SRM5.1,"")</f>
        <v>0.4</v>
      </c>
      <c r="BS178" s="6">
        <f>IF(OR(ER178=$ER$8,ER178=$ER$9,FZ178&gt;0),SRM5.2,"")</f>
        <v>0.4</v>
      </c>
      <c r="BT178" s="6">
        <f>IF(OR(ER178=$ER$8,ER178=$ER$9,FY178&gt;0,FZ178&gt;0),SRM5.3,"")</f>
        <v>0.2</v>
      </c>
      <c r="BU178" s="94" t="str">
        <f>IF(COUNTIF(BH178:BT178,"&lt;1")=13,"5",IF(COUNTIF(BH178:BQ178,"&lt;1")=10,"4",IF(COUNTIF(BH178:BN178,"&lt;1")=7,"3",IF(COUNTIF(BH178:BK178,"&lt;1")=4,"2","1"))))</f>
        <v>3</v>
      </c>
      <c r="BV178" s="129">
        <f>IF(BU178="1",SUM(BH178:BK178)+1,IF(BU178="2",SUM(BL178:BN178)+2,IF(BU178="3",SUM(BO178:BQ178)+3,IF(BU178="4",SUM(BR178:BT178)+4,5))))</f>
        <v>3.8</v>
      </c>
      <c r="BW178" s="41">
        <f>IF(OR(EY178=$EY$1,EY178=$EY$4,EY178=$EY$5,EY178=$EY$6,EY178=$EY$7,EZ178&gt;0,FF178=$FF$1,FF178=$FF$2,FF178=$FF$5,FF178=$FF$6,FG178=$FG$1,FG178=$FG$2,FG178=$FG$5,FG178=$FG$6),LHR2.1,"")</f>
        <v>0.4</v>
      </c>
      <c r="BX178" s="6" t="str">
        <f>IF(OR(FB178=$FB$1,FB178=$FB$2,FB178=$FB$5,FB178=$FB$6,EZ178&gt;0),LHR2.2,"")</f>
        <v/>
      </c>
      <c r="BY178" s="6">
        <f>IF(OR(EY178=$EY$1,EY178=$EY$4,EY178=$EY$5,EY178=$EY$6,EY178=$EY$7,EZ178&gt;0,FF178=$FF$1,FF178=$FF$2,FF178=$FF$5,FF178=$FF$6,FG178=$FG$1,FG178=$FG$2,FG178=$FG$5,FG178=$FG$6),LHR2.3,"")</f>
        <v>0.25</v>
      </c>
      <c r="BZ178" s="6">
        <f>IF(OR(EY178=$EY$1,EY178=$EY$4,EY178=$EY$5,EY178=$EY$6,EY178=$EY$7,EZ178&gt;0,FF178=$FF$1,FF178=$FF$2,FF178=$FF$5,FF178=$FF$6,FG178=$FG$1,FG178=$FG$2,FG178=$FG$5,FG178=$FG$6),LHR2.4,"")</f>
        <v>0.25</v>
      </c>
      <c r="CA178" s="40">
        <f>IF(OR(EY178=$EY$1,EY178=$EY$5,EY178=$EY$6,EY178=$EY$7,EZ178&gt;0,FF178=$FF$1,FF178=$FF$2,FF178=$FF$5,FF178=$FF$6,FG178=$FG$1,FG178=$FG$2,FG178=$FG$5,FG178=$FG$6),LHR3.1,"")</f>
        <v>0.25</v>
      </c>
      <c r="CB178" s="6" t="str">
        <f>IF(OR(FB178=$FB$1,FB178=$FB$5,EZ178&gt;0),LHR3.2,"")</f>
        <v/>
      </c>
      <c r="CC178" s="6" t="str">
        <f>IF(OR(FB178=$FB$1,FB178=$FB$2,FB178=$FB$5,FB178=$FB$6,EZ178&gt;0),LHR3.3,"")</f>
        <v/>
      </c>
      <c r="CD178" s="6">
        <f>IF(OR(EZ178&gt;0,GA178=$GA$1,FF178=$FF$5,FF178=$FF$6,FF178=$FF$1,FF178=$FF$2,GA178=$GA$2,GA178=$GA$3,GA178=$GA$4),LHR3.4,"")</f>
        <v>0.05</v>
      </c>
      <c r="CE178" s="6" t="str">
        <f>IF(OR(EZ178&gt;0,GB178=$GB$1,FG178=$FG$5,FG178=$FG$6,FG178=$FG$1,FG178=$FG$2,GB178=$GB$2,GB178=$GB$3,GB178=$GB$4),LHR3.5,"")</f>
        <v/>
      </c>
      <c r="CF178" s="6">
        <f>IF(OR(EY178=$EY$1,EY178=$EY$4,EY178=$EY$5,EY178=$EY$6,EY178=$EY$7,EZ178&gt;0),LHR3.6,"")</f>
        <v>0.05</v>
      </c>
      <c r="CG178" s="6" t="str">
        <f>IF(OR(EZ178&gt;0,FC178=$FC$1,FC178=$FC$2,FC178=$FC$3,FC178=$FC$4),LHR3.7,"")</f>
        <v/>
      </c>
      <c r="CH178" s="6">
        <f>IF(OR(GD178=$GD$1,GD178=$GD$3,EZ178&gt;0),LHR3.8,"")</f>
        <v>0.05</v>
      </c>
      <c r="CI178" s="6" t="str">
        <f>IF(OR(EZ178&gt;0,FF178=$FF$2,FF178=$FF$6,FE178=$FE$2,FE178=$FE$6,FI178=$FI$2,FI178=$FI$6,FG178=$FG$2,FG178=$FG$6),LHR3.9,"")</f>
        <v/>
      </c>
      <c r="CJ178" s="6" t="str">
        <f>IF(OR(EZ178&gt;0,FA178&gt;0),LHR3.10,"")</f>
        <v/>
      </c>
      <c r="CK178" s="40">
        <f>IF(OR(EY178=$EY$1,EY178=$EY$6,EY178=$EY$7,EZ178&gt;0,FF178=$FF$1,FF178=$FF$2,FF178=$FF$5,FF178=$FF$6,FG178=$FG$1,FG178=$FG$2,FG178=$FG$5,FG178=$FG$6),LHR4.1,"")</f>
        <v>0.15</v>
      </c>
      <c r="CL178" s="6" t="str">
        <f>IF(OR(FB178=$FB$1,FB178=$FB$5,EZ178&gt;0),LHR4.2,"")</f>
        <v/>
      </c>
      <c r="CM178" s="6" t="str">
        <f>IF(OR(EZ178&gt;0,GA178=$GA$2,GA178=$GA$4),LHR4.3,"")</f>
        <v/>
      </c>
      <c r="CN178" s="6" t="str">
        <f>IF(OR(EZ178&gt;0,GB178=$GB$2,GB178=$GB$4),LHR4.4,"")</f>
        <v/>
      </c>
      <c r="CO178" s="6" t="str">
        <f>IF(OR(EZ178&gt;0,FC178=$FC$1,FC178=$FC$3,FC178=$FC$4),LHR4.5,"")</f>
        <v/>
      </c>
      <c r="CP178" s="6" t="str">
        <f>IF(OR(GE178=$GE$1,GE178=$GE$2,GE178=$GE$4,GE178=$GE$5),LHR4.6,"")</f>
        <v/>
      </c>
      <c r="CQ178" s="6" t="str">
        <f>IF(OR(EZ178&gt;0,FF178=$FF$2,FF178=$FF$6,FE178=$FE$2,FE178=$FE$6,FI178=$FI$2,FI178=$FI$6,FG178=$FG$2,FG178=$FG$6),LHR4.7,"")</f>
        <v/>
      </c>
      <c r="CR178" s="6" t="str">
        <f>IF(OR(EZ178&gt;0,FG178=$FG$1,FG178=$FG$2,FG178=$FG$5,FG178=$FG$6),LHR4.8,"")</f>
        <v/>
      </c>
      <c r="CS178" s="6" t="str">
        <f>IF(OR(FE178=$FE$1,FE178=$FE$2,FE178=$FE$5,FE178=$FE$6),LHR4.9,"")</f>
        <v/>
      </c>
      <c r="CT178" s="6" t="str">
        <f>IF(OR(FM178=$FM$1,FM178=$FM$3,EZ178&gt;0),LHR4.10,"")</f>
        <v/>
      </c>
      <c r="CU178" s="6" t="str">
        <f>IF(OR(GF178=$GF$2,GF178=$GF$6),LHR4.11,"")</f>
        <v/>
      </c>
      <c r="CV178" s="6" t="str">
        <f>IF(OR(EO178=$EO$1,EO178=$EO$3),LHR4.12,"")</f>
        <v/>
      </c>
      <c r="CW178" s="40">
        <f>IF(OR(EY178=$EY$1,EY178=$EY$7,EZ178&gt;0,FF178=$FF$1,FF178=$FF$2,FF178=$FF$5,FF178=$FF$6,FG178=$FG$1,FG178=$FG$2,FG178=$FG$5,FG178=$FG$6),LHR5.1,"")</f>
        <v>0.25</v>
      </c>
      <c r="CX178" s="6">
        <f>IF(AND(FZ178&gt;0,OR(EY178=$EY$1,EY178=$EY$4,EY178=$EY$5,EY178=$EY$6,EY178=$EY$7)),LHR5.2,"")</f>
        <v>0.25</v>
      </c>
      <c r="CY178" s="6" t="str">
        <f>IF(OR(EZ178&gt;0,FC178=$FC$1,FC178=$FC$4),LHR5.3,"")</f>
        <v/>
      </c>
      <c r="CZ178" s="6" t="str">
        <f>IF(OR(GE178=$GE$1,GE178=$GE$3,GE178=$GE$4,GE178=$GE$6),LHR5.4,"")</f>
        <v/>
      </c>
      <c r="DA178" s="6" t="str">
        <f>IF(OR(EZ178&gt;0,FF178=$FF$2,FF178=$FF$6,FE178=$FE$2,FE178=$FE$6,FI178=$FI$2,FI178=$FI$6,FG178=$FG$2,FG178=$FG$6),LHR5.5,"")</f>
        <v/>
      </c>
      <c r="DB178" s="6" t="str">
        <f>IF(OR(FG178=$FG$2,FG178=$FG$6),LHR5.6,"")</f>
        <v/>
      </c>
      <c r="DC178" s="6" t="str">
        <f>IF(OR(FI178=$FI$1,FI178=$FI$2,FI178=$FI$5,FI178=$FI$6,FY178&gt;0),LHR5.7,"")</f>
        <v/>
      </c>
      <c r="DD178" s="6" t="str">
        <f>IF(OR(GC178=$GC$1,GC178=$GC$2),LHR5.8,"")</f>
        <v/>
      </c>
      <c r="DE178" s="38">
        <f>IF(OR(GF178="",GF178=$GF$3,GF178=$GF$4,GF178=$GF$7,GF178=$GF$8),LHR5.9,"")</f>
        <v>0.05</v>
      </c>
      <c r="DF178" s="7" t="str">
        <f>IF(E178&lt;2009,"N/A",IF(COUNTIF(BW178:DE178,"&lt;1")=35,"5",IF(COUNTIF(BW178:CV178,"&lt;1")=26,"4",IF(COUNTIF(BW178:CJ178,"&lt;1")=14,"3",IF(COUNTIF(BW178:BZ178,"&lt;1")=4,"2","1")))))</f>
        <v>1</v>
      </c>
      <c r="DG178" s="129">
        <f>IF(DF178="N/A","N/A",IF(DF178="1",SUM(BW178:BZ178)+1,IF(DF178="2",SUM(CA178:CJ178)+2,IF(DF178="3",SUM(CK178:CV178)+3,IF(DF178="4",SUM(CW178:DE178)+4,5)))))</f>
        <v>1.9</v>
      </c>
      <c r="DH178" s="41" t="str">
        <f>IF(OR(EY178=$EY$1,EY178=$EY$8,EZ178&gt;0,FF178=$FF$1,FF178=$FF$2,FF178=$FF$7,FF178=$FF$8,FG178=$FG$1,FG178=$FG$2,FG178=$FG$7,FG178=$FG$8),ES2.1,"")</f>
        <v/>
      </c>
      <c r="DI178" s="6" t="str">
        <f>IF(OR(FB178=$FB$1,FB178=$FB$2,FB178=$FB$7,FB178=$FB$8,EZ178&gt;0),ES2.2,"")</f>
        <v/>
      </c>
      <c r="DJ178" s="6" t="str">
        <f>IF(OR(EY178=$EY$1,EY178=$EY$8,EZ178&gt;0,FF178=$FF$1,FF178=$FF$2,FF178=$FF$7,FF178=$FF$8,FG178=$FG$1,FG178=$FG$2,FG178=$FG$7,FG178=$FG$8),ES2.3,"")</f>
        <v/>
      </c>
      <c r="DK178" s="6" t="str">
        <f>IF(OR(EY178=$EY$1,EY178=$EY$8,EZ178&gt;0,FF178=$FF$1,FF178=$FF$2,FF178=$FF$7,FF178=$FF$8,FG178=$FG$1,FG178=$FG$2,FG178=$FG$7,FG178=$FG$8),ES2.4,"")</f>
        <v/>
      </c>
      <c r="DL178" s="40" t="str">
        <f>IF(OR(FB178=$FB$1,FB178=$FB$7,EZ178&gt;0),ES3.1,"")</f>
        <v/>
      </c>
      <c r="DM178" s="6" t="str">
        <f>IF(OR(FB178=$FB$1,FB178=$FB$2,FB178=$FB$7,FB178=$FB$8,EZ178&gt;0),ES3.2,"")</f>
        <v/>
      </c>
      <c r="DN178" s="6" t="str">
        <f>IF(OR(EZ178&gt;0,FF178=$FF$1,FF178=$FF$2,FF178=$FF$7,FF178=$FF$8,GA178=$GA$1,GA178=$GA$2,GA178=$GA$5,GA178=$GA$6),ES3.3,"")</f>
        <v/>
      </c>
      <c r="DO178" s="6" t="str">
        <f>IF(OR(EZ178&gt;0,FG178=$FG$1,FG178=$FG$2,FG178=$FG$7,FG178=$FG$8,GB178=$GB$1,GB178=$GB$2,GB178=$GB$5,GB178=$GB$6),ES3.4,"")</f>
        <v/>
      </c>
      <c r="DP178" s="6" t="str">
        <f>IF(OR(EY178=$EY$1,EY178=$EY$8,EZ178&gt;0),ES3.5,"")</f>
        <v/>
      </c>
      <c r="DQ178" s="6" t="str">
        <f>IF(OR(EZ178&gt;0,FC178=$FC$1,FC178=$FC$5),ES3.6,"")</f>
        <v/>
      </c>
      <c r="DR178" s="6" t="str">
        <f>IF(OR(GD178=$GD$1,GD178=$GD$4,EZ178&gt;0),ES3.7,"")</f>
        <v/>
      </c>
      <c r="DS178" s="6" t="str">
        <f>IF(OR(EZ178&gt;0,FF178=$FF$2,FF178=$FF$8,FE178=$FE$2,FE178=$FE$8,FI178=$FI$2,FI178=$FI$8,FG178=$FG$2,FG178=$FG$8),ES3.8,"")</f>
        <v/>
      </c>
      <c r="DT178" s="6" t="str">
        <f>IF(OR(EZ178&gt;0),ES3.9,"")</f>
        <v/>
      </c>
      <c r="DU178" s="40" t="str">
        <f>IF(OR(FB178=$FB$1,FB178=$FB$7,EZ178&gt;0),ES4.1,"")</f>
        <v/>
      </c>
      <c r="DV178" s="6" t="str">
        <f>IF(OR(EZ178&gt;0,GA178=$GA$2,GA178=$GA$6),ES4.2,"")</f>
        <v/>
      </c>
      <c r="DW178" s="6" t="str">
        <f>IF(OR(EZ178&gt;0,GB178=$GB$2,GB178=$GB$6),ES4.3,"")</f>
        <v/>
      </c>
      <c r="DX178" s="6" t="str">
        <f>IF(OR(GE178=$GE$1,GE178=$GE$2,GE178=$GE$7,GE178=$GE$8),ES4.4,"")</f>
        <v/>
      </c>
      <c r="DY178" s="6" t="str">
        <f>IF(OR(EZ178&gt;0,FF178=$FF$2,FF178=$FF$8,FE178=$FE$2,FE178=$FE$8,FI178=$FI$2,FI178=$FI$8,FG178=$FG$2,FG178=$FG$8),ES4.5,"")</f>
        <v/>
      </c>
      <c r="DZ178" s="6" t="str">
        <f>IF(OR(EZ178&gt;0,FG178=$FG$1,FG178=$FG$2,FG178=$FG$7,FG178=$FG$8),ES4.6,"")</f>
        <v/>
      </c>
      <c r="EA178" s="6" t="str">
        <f>IF(OR(FE178=$FE$1,FE178=$FE$2,FE178=$FE$7,FE178=$FE$8),ES4.7,"")</f>
        <v/>
      </c>
      <c r="EB178" s="6" t="str">
        <f>IF(OR(FM178=$FM$1,FM178=$FM$4,EZ178&gt;0),ES4.8,"")</f>
        <v/>
      </c>
      <c r="EC178" s="6" t="str">
        <f>IF(OR(GF178=$GF$2,GF178=$GF$8),ES4.9,"")</f>
        <v/>
      </c>
      <c r="ED178" s="6" t="str">
        <f>IF(OR(EO178=$EO$1,EO178=$EO$3),ES4.10,"")</f>
        <v/>
      </c>
      <c r="EE178" s="40" t="str">
        <f>IF(OR(AND(FZ178&gt;0,EY178=$EY$1), AND(FZ178&gt;0,EY178=$EY$8)),ES5.1,"")</f>
        <v/>
      </c>
      <c r="EF178" s="6" t="str">
        <f>IF(OR(GE178=$GE$1,GE178=$GE$3,GE178=$GE$7,GE178=$GE$9),ES5.2,"")</f>
        <v/>
      </c>
      <c r="EG178" s="6" t="str">
        <f>IF(OR(EZ178&gt;0,FF178=$FF$2,FF178=$FF$8,FE178=$FE$2,FE178=$FE$8,FI178=$FI$2,FI178=$FI$8,FG178=$FG$2,FG178=$FG$8),ES5.3,"")</f>
        <v/>
      </c>
      <c r="EH178" s="6" t="str">
        <f>IF(OR(FG178=$FG$2,FG178=$FG$8),ES5.4,"")</f>
        <v/>
      </c>
      <c r="EI178" s="6" t="str">
        <f>IF(OR(FI178=$FI$1,FI178=$FI$2,FI178=$FI$7,FI178=$FI$8,FY178&gt;0),ES5.5,"")</f>
        <v/>
      </c>
      <c r="EJ178" s="6" t="str">
        <f>IF(OR(GC178=$GC$1,GC178=$GC$3),ES5.6,"")</f>
        <v/>
      </c>
      <c r="EK178" s="38">
        <f>IF(OR(GF178="",GF178=$GF$3,GF178=$GF$4,GF178=$GF$5,GF178=$GF$6),ES5.7,"")</f>
        <v>0.1</v>
      </c>
      <c r="EL178" s="104" t="str">
        <f>IF(E178&lt;2010,"N/A",IF(COUNTIF(DH178:EK178,"&lt;1")=30,"5",IF(COUNTIF(DH178:ED178,"&lt;1")=23,"4",IF(COUNTIF(DH178:DT178,"&lt;1")=13,"3",IF(COUNTIF(DH178:DK178,"&lt;1")=4,"2","1")))))</f>
        <v>1</v>
      </c>
      <c r="EM178" s="129">
        <f>IF(EL178="N/A","N/A",IF(EL178="1",SUM(DH178:DK178)+1,IF(EL178="2",SUM(DL178:DT178)+2,IF(EL178="3",SUM(DU178:ED178)+3,IF(EL178="4",SUM(EE178:EK178)+4,5)))))</f>
        <v>1</v>
      </c>
      <c r="EN178" s="1"/>
      <c r="EO178" s="43"/>
      <c r="EP178" s="1"/>
      <c r="EQ178" s="1"/>
      <c r="ER178" s="43"/>
      <c r="ES178" s="1"/>
      <c r="ET178" s="1"/>
      <c r="EV178" s="44" t="s">
        <v>1</v>
      </c>
      <c r="EW178" s="42" t="s">
        <v>4</v>
      </c>
      <c r="EX178" s="42" t="s">
        <v>1</v>
      </c>
      <c r="EY178" s="42" t="s">
        <v>39</v>
      </c>
      <c r="FC178" s="44"/>
      <c r="FE178" s="1"/>
      <c r="FF178" s="42" t="s">
        <v>41</v>
      </c>
      <c r="FI178" s="44"/>
      <c r="FJ178" s="42" t="s">
        <v>9</v>
      </c>
      <c r="FK178" s="1" t="s">
        <v>21</v>
      </c>
      <c r="FL178" s="1"/>
      <c r="FM178" s="1"/>
      <c r="FN178" s="1"/>
      <c r="FO178" s="1"/>
      <c r="FT178" s="1"/>
      <c r="FU178" s="1"/>
      <c r="FX178" s="44" t="s">
        <v>1</v>
      </c>
      <c r="FY178" s="1"/>
      <c r="FZ178" s="44" t="s">
        <v>29</v>
      </c>
      <c r="GA178" s="43"/>
      <c r="GB178" s="1"/>
      <c r="GC178" s="44"/>
      <c r="GD178" s="42" t="s">
        <v>27</v>
      </c>
      <c r="GF178" s="45"/>
      <c r="GG178" s="74"/>
      <c r="GH178" s="42">
        <f>COUNTIF(EO178:GF178,"*")</f>
        <v>10</v>
      </c>
    </row>
    <row r="179" spans="1:190" s="42" customFormat="1" x14ac:dyDescent="0.25">
      <c r="A179" s="42" t="str">
        <f>VLOOKUP(C179,Sheet1!$A$1:$B$65,2,)</f>
        <v>HS</v>
      </c>
      <c r="B179" s="46" t="s">
        <v>377</v>
      </c>
      <c r="C179" s="47" t="s">
        <v>378</v>
      </c>
      <c r="D179" s="47"/>
      <c r="E179" s="61">
        <v>2013</v>
      </c>
      <c r="F179" s="5">
        <f>IF(OR(ER179=$ER$1,ER179=$ER$2,ER179=$ER$3,ER179=$ER$6,ER179=$ER$7,ES179&gt;0,EW179&gt;0,EY179&gt;0,EU179&gt;0,EZ179&gt;0,FD179&gt;0,FF179&gt;0,FG179&gt;0,FI179&gt;0,FE179&gt;0),SM_2.1,"")</f>
        <v>0.2</v>
      </c>
      <c r="G179" s="5">
        <f>IF(OR(EO179=$EO$4,EQ179&gt;0,ER179=$ER$1, ER179=$ER$2,ER179=$ER$3,ER179=$ER$4,ES179&gt;0,EV179&gt;0,EZ179&gt;0,FD179&gt;0,FF179&gt;0,FG179&gt;0,FI179&gt;0,FE179&gt;0),SM_2.2,"")</f>
        <v>0.35</v>
      </c>
      <c r="H179" s="6">
        <f>IF(OR(EO179&gt;0,EP179&gt;0,EQ179&gt;0,ER179=$ER$1,ER179=$ER$2,ER179=$ER$3,ER179=$ER$4,ER179=$ER$6,ER179=$ER$7,ES179&gt;0,ET179&gt;0,EV179&gt;0,EZ179&gt;0,FD179&gt;0,FF179&gt;0,FG179&gt;0,FI179&gt;0,FE179&gt;0),SM_2.3,"")</f>
        <v>0.3</v>
      </c>
      <c r="I179" s="38">
        <f>IF(OR(ER179=$ER$1,ER179=$ER$2,ER179=$ER$3,ER179=$ER$6,ER179=$ER$7,ES179&gt;0,EW179=$EW$2,EW179=$EW$3,EW179=$EW$4,EY179&gt;0,EU179&gt;0,EZ179&gt;0,FD179&gt;0,FF179&gt;0,FG179&gt;0,FI179&gt;0,FE179&gt;0),SM_2.4,"")</f>
        <v>0.15</v>
      </c>
      <c r="J179" s="6">
        <f>IF(OR(ER179=$ER$3,EW179=$EW$2,EW179=$EW$3,EW179=$EW$4,EY179&gt;0,EU179&gt;0,EZ179&gt;0,FD179&gt;0,FF179&gt;0,FG179&gt;0,FI179&gt;0,FE179&gt;0),SM_3.1,"")</f>
        <v>0.3</v>
      </c>
      <c r="K179" s="6">
        <f>IF(OR(EZ179&gt;0,FD179&gt;0,FF179&gt;0,FG179&gt;0,FI179&gt;0,FE179&gt;0),SM_3.2,"")</f>
        <v>0.3</v>
      </c>
      <c r="L179" s="38">
        <f>IF(OR(ER179=$ER$1,ER179=$ER$3,ER179=$ER$6,ER179=$ER$7,EV179&gt;0,EW179=$EW$2,EW179=$EW$3,EW179=$EW$4,EY179&gt;0,EU179&gt;0,EZ179&gt;0,FD179&gt;0,FF179&gt;0,FG179&gt;0,FI179&gt;0,FE179&gt;0),SM_3.3,"")</f>
        <v>0.4</v>
      </c>
      <c r="M179" s="6" t="str">
        <f>IF(OR(ES179&gt;0,EU179&gt;1),SM_4.1,"")</f>
        <v/>
      </c>
      <c r="N179" s="6">
        <f>IF(OR(EZ179&gt;0,FD179=$FD$2,FF179=$FF$2,FF179=$FF$4,FF179=$FF$6,FF179=$FF$8,FG179&gt;0,FI179&gt;0,FE179&gt;0),SM_4.2,"")</f>
        <v>0.2</v>
      </c>
      <c r="O179" s="6">
        <f>IF(OR(EZ179&gt;0,FD179=$FD$2,FE179=$FE$2,FE179=$FE$4,FE179=$FE$6,FE179=$FE$8,FF179=$FF$2,FF179=$FF$4,FF179=$FF$6,FF179=$FF$8,FG179=$FG$2,FG179=$FG$4,FG179=$FG$6,FG179=$FG$8,FI179=$FI$2,FI179=$FI$4,FI179=$FI$6,FI179=$FI$8),SM_4.3,"")</f>
        <v>0.2</v>
      </c>
      <c r="P179" s="6" t="str">
        <f>IF(OR(FD179&gt;0,FI179&gt;0),SM_4.4,"")</f>
        <v/>
      </c>
      <c r="Q179" s="38" t="str">
        <f>IF(OR(FQ179=$FQ$2,FQ179=$FQ$1),SM_4.5,"")</f>
        <v/>
      </c>
      <c r="R179" s="6" t="str">
        <f>IF(OR(ET179&gt;0),SM_5.1,"")</f>
        <v/>
      </c>
      <c r="S179" s="6" t="str">
        <f>IF(OR(FB179&gt;0),SM_5.2,"")</f>
        <v/>
      </c>
      <c r="T179" s="6" t="str">
        <f>IF(OR(FR179=$FR$1,FR179=$FR$2),SM_5.3,"")</f>
        <v/>
      </c>
      <c r="U179" s="38" t="str">
        <f>IF(OR(FY179&gt;0),SM_5.4,"")</f>
        <v/>
      </c>
      <c r="V179" s="94" t="str">
        <f>IF(COUNTIF(F179:U179,"&lt;1")=16,"5",IF(COUNTIF(F179:Q179,"&lt;1")=12,"4",IF(COUNTIF(F179:L179,"&lt;1")=7,"3",IF(COUNTIF(F179:I179,"&lt;1")=4,"2","1"))))</f>
        <v>3</v>
      </c>
      <c r="W179" s="129">
        <f>IF(V179="1",SUM(F179:I179)+1,IF(V179="2",SUM(J179:L179)+2,IF(V179="3",SUM(M179:Q179)+3,IF(V179="4",SUM(R179:U179)+4,5))))</f>
        <v>3.4</v>
      </c>
      <c r="X179" s="5">
        <f>IF(OR(EO179&gt;0,EP179&gt;0,EQ179&gt;0,ER179=$ER$1,ER179=$ER$2,ER179=$ER$3,ER179=$ER$4,ER179=$ER$6,ER179=$ER$7,ER179=$ER$8,ES179&gt;0,ET179&gt;0,EV179&gt;0,EZ179&gt;0,FD179&gt;0,FF179&gt;0,FG179&gt;0,FI179&gt;0,FE179&gt;0),SS_2.1,"")</f>
        <v>0.2</v>
      </c>
      <c r="Y179" s="5">
        <f>IF(OR(EO179=$EO$1,ER179=$ER$1,ER179=$ER$6,ER179=$ER$7,ER179=$ER$8,FJ179&gt;0),SS_2.2,"")</f>
        <v>0.3</v>
      </c>
      <c r="Z179" s="38">
        <f>IF(OR(FJ179&gt;0,FO179&gt;0),SS_2.3,"")</f>
        <v>0.5</v>
      </c>
      <c r="AA179" s="5" t="str">
        <f>IF(OR(FN179&gt;0,FJ179=$FJ$2,FJ179=$FJ$3),SS_3.1,"")</f>
        <v/>
      </c>
      <c r="AB179" s="6" t="str">
        <f>IF(OR(FK179&gt;0),SS_3.2,"")</f>
        <v/>
      </c>
      <c r="AC179" s="38" t="str">
        <f>IF(OR(ES179&gt;0,ER179=$ER$1,ER179=$ER$4,ER179=$ER$8,FL179&gt;0),SS_3.3,"")</f>
        <v/>
      </c>
      <c r="AD179" s="6" t="str">
        <f>IF(AND(FK179&gt;0,FJ179=$FJ$2,FJ179=$FJ$3),SS_4.1,"")</f>
        <v/>
      </c>
      <c r="AE179" s="6" t="str">
        <f>IF(OR(FJ179=$FJ$2,FJ179=$FJ$3,EZ179&gt;0,FN179&gt;0),SS_4.2,"")</f>
        <v/>
      </c>
      <c r="AF179" s="6">
        <f>IF(OR(EU179&gt;0,EW179=$EW$2,EW179=$EW$3,EW179=$EW$4,EY179&gt;0,EZ179&gt;0),SS_4.3,"")</f>
        <v>0.2</v>
      </c>
      <c r="AG179" s="6" t="str">
        <f>IF(OR(FJ179=$FJ$3,FQ179&gt;0,EZ179&gt;0),SS_4.4,"")</f>
        <v/>
      </c>
      <c r="AH179" s="6">
        <f>IF(OR(FE179&gt;0,FF179&gt;0,FG179&gt;0,FD179&gt;0,EZ179&gt;0,FI179&gt;0),SS_4.5,"")</f>
        <v>0.2</v>
      </c>
      <c r="AI179" s="38" t="str">
        <f>IF(OR(EV179&gt;0,FZ179&gt;0,FH179&gt;0,FD179&gt;0,FI179&gt;0),SS_4.6,"")</f>
        <v/>
      </c>
      <c r="AJ179" s="5" t="str">
        <f>IF(OR(FK179=$FK$3,FZ179=$FZ$1),SS_5.1,"")</f>
        <v/>
      </c>
      <c r="AK179" s="6" t="str">
        <f>IF(OR(FZ179=$FZ$1,FZ179=$FZ$2,FZ179=$FZ$4,FZ179=$FZ$5,FZ179=$FZ$7),SS_5.2,"")</f>
        <v/>
      </c>
      <c r="AL179" s="6" t="str">
        <f>IF(OR(FZ179=$FZ$4,FY179&gt;0,ER179=$ER$8),SS_5.3,"")</f>
        <v/>
      </c>
      <c r="AM179" s="6" t="str">
        <f>IF(FP179&gt;0,SS_5.4,"")</f>
        <v/>
      </c>
      <c r="AN179" s="94" t="str">
        <f>IF(COUNTIF(X179:AM179,"&lt;1")=16,"5",IF(COUNTIF(X179:AI179,"&lt;1")=12,"4",IF(COUNTIF(X179:AC179,"&lt;1")=6,"3",IF(COUNTIF(X179:Z179,"&lt;1")=3,"2","1"))))</f>
        <v>2</v>
      </c>
      <c r="AO179" s="129">
        <f>IF(AN179="1",SUM(X179:Z179)+1,IF(AN179="2",SUM(AA179:AC179)+2,IF(AN179="3",SUM(AD179:AI179)+3,IF(AN179="4",SUM(AJ179:AM179)+4,5))))</f>
        <v>2</v>
      </c>
      <c r="AP179" s="5" t="str">
        <f>IF(OR(ES179&gt;0,ER179=$ER$1,EO179&gt;0,EP179&gt;0,EQ179&gt;0,EU179&gt;0,EV179&gt;0,FV179&gt;0,FD179&gt;0),CM2.1,"")</f>
        <v/>
      </c>
      <c r="AQ179" s="6" t="str">
        <f>IF(OR(ES179&gt;0,ER179=$ER$1,ER179=$ER$5,ER179=$ER$3,ER179=$ER$8,ER179=$ER$9,FS179=$FS$3,FS179=$FS$4),CM2.2,"")</f>
        <v/>
      </c>
      <c r="AR179" s="6" t="str">
        <f>IF(OR(ES179&gt;0,ER179&gt;0,FV179&gt;0),CM2.3,"")</f>
        <v/>
      </c>
      <c r="AS179" s="38" t="str">
        <f>IF(OR(ES179&gt;0,ER179=$ER$1,ER179=$ER$3,ER179=$ER$8,ER179=$ER$9,FT179&gt;0),CM2.4,"")</f>
        <v/>
      </c>
      <c r="AT179" s="6" t="str">
        <f>IF(OR(FS179&gt;0),CM3.1,"")</f>
        <v/>
      </c>
      <c r="AU179" s="6" t="str">
        <f>IF(ER179=$ER$9,CM3.2,"")</f>
        <v/>
      </c>
      <c r="AV179" s="6" t="str">
        <f>IF(OR(FS179=$FS$3,FS179=$FS$4),CM3.3,"")</f>
        <v/>
      </c>
      <c r="AW179" s="6" t="str">
        <f>IF(OR(FQ179=$FQ$1,FQ179=$FQ$4,FR179=$FR$1,FR179=$FR$4),CM3.4,"")</f>
        <v/>
      </c>
      <c r="AX179" s="38" t="str">
        <f>IF(OR(FZ179=$FZ$1,FZ179=$FZ$2,FT179=$FT$3,FT179=$FT$2),CM3.5,"")</f>
        <v/>
      </c>
      <c r="AY179" s="6" t="str">
        <f>IF(OR(FS179&gt;0),CM4.1,"")</f>
        <v/>
      </c>
      <c r="AZ179" s="6" t="str">
        <f>IF(OR(FV179=$FV$2),CM4.2,"")</f>
        <v/>
      </c>
      <c r="BA179" s="38" t="str">
        <f>IF(OR(FZ179&gt;0,FT179=$FT$3),CM4.3,"")</f>
        <v/>
      </c>
      <c r="BB179" s="6" t="str">
        <f>IF(OR(FT179=$FT$3,FV179=$FV$3),CM5.1,"")</f>
        <v/>
      </c>
      <c r="BC179" s="6" t="str">
        <f>IF(OR(AND(FX179&gt;0,FQ179=$FQ$4), AND(FX179&gt;0,FQ179=$FQ$1)),CM5.2,"")</f>
        <v/>
      </c>
      <c r="BD179" s="6" t="str">
        <f>IF(OR(FZ179&gt;0),CM5.3,"")</f>
        <v/>
      </c>
      <c r="BE179" s="38" t="str">
        <f>IF(FU179=$FU$2,CM5.4,"")</f>
        <v/>
      </c>
      <c r="BF179" s="94" t="str">
        <f>IF(COUNTIF(AP179:BE179,"&lt;1")=16,"5",IF(COUNTIF(AP179:BA179,"&lt;1")=12,"4",IF(COUNTIF(AP179:AX179,"&lt;1")=9,"3",IF(COUNTIF(AP179:AS179,"&lt;1")=4,"2","1"))))</f>
        <v>1</v>
      </c>
      <c r="BG179" s="129">
        <f>IF(BF179="1",SUM(AP179:AS179)+1,IF(BF179="2",SUM(AT179:AX179)+2,IF(BF179="3",SUM(AY179:BA179)+3,IF(BF179="4",SUM(BB179:BE179)+4,5))))</f>
        <v>1</v>
      </c>
      <c r="BH179" s="5">
        <f>IF(OR(ER179=$ER$1,ER179=$ER$6,ER179=$ER$7,ER179=$ER$9,ES179&gt;0,EX179&gt;0,FD179&gt;0,FZ179&gt;0,EW179&gt;0,EY179&gt;0,EZ179&gt;0,EV179&gt;0,EU179&gt;0,FE179&gt;0,FF179&gt;0,FG179&gt;0,FI179&gt;0),SRM2.1,"")</f>
        <v>0.4</v>
      </c>
      <c r="BI179" s="5">
        <f>IF(OR(FD179&gt;0,FZ179&gt;0,ER179=$ER$7,EW179&gt;0,EX179&gt;0,EY179&gt;0,EZ179&gt;0,FE179&gt;0,FF179&gt;0,FG179&gt;0,FI179&gt;0),SRM2.2,"")</f>
        <v>0.4</v>
      </c>
      <c r="BJ179" s="6" t="str">
        <f>IF(OR(FX179&gt;0,FZ179&gt;0),SRM2.3,"")</f>
        <v/>
      </c>
      <c r="BK179" s="6">
        <f>IF(OR(FF179&gt;0,FD179&gt;0,FE179&gt;0,FZ179&gt;0,FG179&gt;0,FI179&gt;0),SRM2.4,"")</f>
        <v>0.2</v>
      </c>
      <c r="BL179" s="39">
        <f>IF(OR(FD179&gt;0,FZ179&gt;0,ER179=$ER$7,FE179&gt;0,FF179&gt;0,FG179&gt;0,FI179&gt;0,FP179&gt;0),SRM3.1,"")</f>
        <v>0.4</v>
      </c>
      <c r="BM179" s="6">
        <f>IF(OR(FD179&gt;0,FZ179&gt;0,ER179=$ER$7,EW179=$EW$2,EW179=$EW$3,EW179=$EW$4,EX179&gt;0,EY179&gt;0,EZ179&gt;0,FE179&gt;0,FF179&gt;0,FG179&gt;0,FI179&gt;0),SRM3.2,"")</f>
        <v>0.5</v>
      </c>
      <c r="BN179" s="6" t="str">
        <f>IF(OR(FP179&gt;0,FZ179&gt;0),SRM3.3,"")</f>
        <v/>
      </c>
      <c r="BO179" s="40" t="str">
        <f>IF(OR(FZ179&gt;1),SRM4.1,"")</f>
        <v/>
      </c>
      <c r="BP179" s="6" t="str">
        <f>IF(OR(ER179=$ER$8,ER179=$ER$9,EV179&gt;0,FQ179&gt;0,FR179&gt;0),SRM4.2,"")</f>
        <v/>
      </c>
      <c r="BQ179" s="6" t="str">
        <f>IF(OR(FW179&gt;0),SRM4.3,"")</f>
        <v/>
      </c>
      <c r="BR179" s="40" t="str">
        <f>IF(OR(GD179&gt;0,GE179&gt;0),SRM5.1,"")</f>
        <v/>
      </c>
      <c r="BS179" s="6" t="str">
        <f>IF(OR(ER179=$ER$8,ER179=$ER$9,FZ179&gt;0),SRM5.2,"")</f>
        <v/>
      </c>
      <c r="BT179" s="6" t="str">
        <f>IF(OR(ER179=$ER$8,ER179=$ER$9,FY179&gt;0,FZ179&gt;0),SRM5.3,"")</f>
        <v/>
      </c>
      <c r="BU179" s="94" t="str">
        <f>IF(COUNTIF(BH179:BT179,"&lt;1")=13,"5",IF(COUNTIF(BH179:BQ179,"&lt;1")=10,"4",IF(COUNTIF(BH179:BN179,"&lt;1")=7,"3",IF(COUNTIF(BH179:BK179,"&lt;1")=4,"2","1"))))</f>
        <v>1</v>
      </c>
      <c r="BV179" s="129">
        <f>IF(BU179="1",SUM(BH179:BK179)+1,IF(BU179="2",SUM(BL179:BN179)+2,IF(BU179="3",SUM(BO179:BQ179)+3,IF(BU179="4",SUM(BR179:BT179)+4,5))))</f>
        <v>2</v>
      </c>
      <c r="BW179" s="41">
        <f>IF(OR(EY179=$EY$1,EY179=$EY$4,EY179=$EY$5,EY179=$EY$6,EY179=$EY$7,EZ179&gt;0,FF179=$FF$1,FF179=$FF$2,FF179=$FF$5,FF179=$FF$6,FG179=$FG$1,FG179=$FG$2,FG179=$FG$5,FG179=$FG$6),LHR2.1,"")</f>
        <v>0.4</v>
      </c>
      <c r="BX179" s="6" t="str">
        <f>IF(OR(FB179=$FB$1,FB179=$FB$2,FB179=$FB$5,FB179=$FB$6,EZ179&gt;0),LHR2.2,"")</f>
        <v/>
      </c>
      <c r="BY179" s="6">
        <f>IF(OR(EY179=$EY$1,EY179=$EY$4,EY179=$EY$5,EY179=$EY$6,EY179=$EY$7,EZ179&gt;0,FF179=$FF$1,FF179=$FF$2,FF179=$FF$5,FF179=$FF$6,FG179=$FG$1,FG179=$FG$2,FG179=$FG$5,FG179=$FG$6),LHR2.3,"")</f>
        <v>0.25</v>
      </c>
      <c r="BZ179" s="6">
        <f>IF(OR(EY179=$EY$1,EY179=$EY$4,EY179=$EY$5,EY179=$EY$6,EY179=$EY$7,EZ179&gt;0,FF179=$FF$1,FF179=$FF$2,FF179=$FF$5,FF179=$FF$6,FG179=$FG$1,FG179=$FG$2,FG179=$FG$5,FG179=$FG$6),LHR2.4,"")</f>
        <v>0.25</v>
      </c>
      <c r="CA179" s="40">
        <f>IF(OR(EY179=$EY$1,EY179=$EY$5,EY179=$EY$6,EY179=$EY$7,EZ179&gt;0,FF179=$FF$1,FF179=$FF$2,FF179=$FF$5,FF179=$FF$6,FG179=$FG$1,FG179=$FG$2,FG179=$FG$5,FG179=$FG$6),LHR3.1,"")</f>
        <v>0.25</v>
      </c>
      <c r="CB179" s="6" t="str">
        <f>IF(OR(FB179=$FB$1,FB179=$FB$5,EZ179&gt;0),LHR3.2,"")</f>
        <v/>
      </c>
      <c r="CC179" s="6" t="str">
        <f>IF(OR(FB179=$FB$1,FB179=$FB$2,FB179=$FB$5,FB179=$FB$6,EZ179&gt;0),LHR3.3,"")</f>
        <v/>
      </c>
      <c r="CD179" s="6">
        <f>IF(OR(EZ179&gt;0,GA179=$GA$1,FF179=$FF$5,FF179=$FF$6,FF179=$FF$1,FF179=$FF$2,GA179=$GA$2,GA179=$GA$3,GA179=$GA$4),LHR3.4,"")</f>
        <v>0.05</v>
      </c>
      <c r="CE179" s="6">
        <f>IF(OR(EZ179&gt;0,GB179=$GB$1,FG179=$FG$5,FG179=$FG$6,FG179=$FG$1,FG179=$FG$2,GB179=$GB$2,GB179=$GB$3,GB179=$GB$4),LHR3.5,"")</f>
        <v>0.05</v>
      </c>
      <c r="CF179" s="6">
        <f>IF(OR(EY179=$EY$1,EY179=$EY$4,EY179=$EY$5,EY179=$EY$6,EY179=$EY$7,EZ179&gt;0),LHR3.6,"")</f>
        <v>0.05</v>
      </c>
      <c r="CG179" s="6">
        <f>IF(OR(EZ179&gt;0,FC179=$FC$1,FC179=$FC$2,FC179=$FC$3,FC179=$FC$4),LHR3.7,"")</f>
        <v>0.05</v>
      </c>
      <c r="CH179" s="6" t="str">
        <f>IF(OR(GD179=$GD$1,GD179=$GD$3,EZ179&gt;0),LHR3.8,"")</f>
        <v/>
      </c>
      <c r="CI179" s="6">
        <f>IF(OR(EZ179&gt;0,FF179=$FF$2,FF179=$FF$6,FE179=$FE$2,FE179=$FE$6,FI179=$FI$2,FI179=$FI$6,FG179=$FG$2,FG179=$FG$6),LHR3.9,"")</f>
        <v>0.2</v>
      </c>
      <c r="CJ179" s="6" t="str">
        <f>IF(OR(EZ179&gt;0,FA179&gt;0),LHR3.10,"")</f>
        <v/>
      </c>
      <c r="CK179" s="40">
        <f>IF(OR(EY179=$EY$1,EY179=$EY$6,EY179=$EY$7,EZ179&gt;0,FF179=$FF$1,FF179=$FF$2,FF179=$FF$5,FF179=$FF$6,FG179=$FG$1,FG179=$FG$2,FG179=$FG$5,FG179=$FG$6),LHR4.1,"")</f>
        <v>0.15</v>
      </c>
      <c r="CL179" s="6" t="str">
        <f>IF(OR(FB179=$FB$1,FB179=$FB$5,EZ179&gt;0),LHR4.2,"")</f>
        <v/>
      </c>
      <c r="CM179" s="6" t="str">
        <f>IF(OR(EZ179&gt;0,GA179=$GA$2,GA179=$GA$4),LHR4.3,"")</f>
        <v/>
      </c>
      <c r="CN179" s="6" t="str">
        <f>IF(OR(EZ179&gt;0,GB179=$GB$2,GB179=$GB$4),LHR4.4,"")</f>
        <v/>
      </c>
      <c r="CO179" s="6">
        <f>IF(OR(EZ179&gt;0,FC179=$FC$1,FC179=$FC$3,FC179=$FC$4),LHR4.5,"")</f>
        <v>0.1</v>
      </c>
      <c r="CP179" s="6" t="str">
        <f>IF(OR(GE179=$GE$1,GE179=$GE$2,GE179=$GE$4,GE179=$GE$5),LHR4.6,"")</f>
        <v/>
      </c>
      <c r="CQ179" s="6">
        <f>IF(OR(EZ179&gt;0,FF179=$FF$2,FF179=$FF$6,FE179=$FE$2,FE179=$FE$6,FI179=$FI$2,FI179=$FI$6,FG179=$FG$2,FG179=$FG$6),LHR4.7,"")</f>
        <v>0.1</v>
      </c>
      <c r="CR179" s="6">
        <f>IF(OR(EZ179&gt;0,FG179=$FG$1,FG179=$FG$2,FG179=$FG$5,FG179=$FG$6),LHR4.8,"")</f>
        <v>0.1</v>
      </c>
      <c r="CS179" s="6" t="str">
        <f>IF(OR(FE179=$FE$1,FE179=$FE$2,FE179=$FE$5,FE179=$FE$6),LHR4.9,"")</f>
        <v/>
      </c>
      <c r="CT179" s="6" t="str">
        <f>IF(OR(FM179=$FM$1,FM179=$FM$3,EZ179&gt;0),LHR4.10,"")</f>
        <v/>
      </c>
      <c r="CU179" s="6" t="str">
        <f>IF(OR(GF179=$GF$2,GF179=$GF$6),LHR4.11,"")</f>
        <v/>
      </c>
      <c r="CV179" s="6" t="str">
        <f>IF(OR(EO179=$EO$1,EO179=$EO$3),LHR4.12,"")</f>
        <v/>
      </c>
      <c r="CW179" s="40">
        <f>IF(OR(EY179=$EY$1,EY179=$EY$7,EZ179&gt;0,FF179=$FF$1,FF179=$FF$2,FF179=$FF$5,FF179=$FF$6,FG179=$FG$1,FG179=$FG$2,FG179=$FG$5,FG179=$FG$6),LHR5.1,"")</f>
        <v>0.25</v>
      </c>
      <c r="CX179" s="6" t="str">
        <f>IF(AND(FZ179&gt;0,OR(EY179=$EY$1,EY179=$EY$4,EY179=$EY$5,EY179=$EY$6,EY179=$EY$7)),LHR5.2,"")</f>
        <v/>
      </c>
      <c r="CY179" s="6">
        <f>IF(OR(EZ179&gt;0,FC179=$FC$1,FC179=$FC$4),LHR5.3,"")</f>
        <v>0.05</v>
      </c>
      <c r="CZ179" s="6" t="str">
        <f>IF(OR(GE179=$GE$1,GE179=$GE$3,GE179=$GE$4,GE179=$GE$6),LHR5.4,"")</f>
        <v/>
      </c>
      <c r="DA179" s="6">
        <f>IF(OR(EZ179&gt;0,FF179=$FF$2,FF179=$FF$6,FE179=$FE$2,FE179=$FE$6,FI179=$FI$2,FI179=$FI$6,FG179=$FG$2,FG179=$FG$6),LHR5.5,"")</f>
        <v>0.1</v>
      </c>
      <c r="DB179" s="6">
        <f>IF(OR(FG179=$FG$2,FG179=$FG$6),LHR5.6,"")</f>
        <v>0.1</v>
      </c>
      <c r="DC179" s="6" t="str">
        <f>IF(OR(FI179=$FI$1,FI179=$FI$2,FI179=$FI$5,FI179=$FI$6,FY179&gt;0),LHR5.7,"")</f>
        <v/>
      </c>
      <c r="DD179" s="6" t="str">
        <f>IF(OR(GC179=$GC$1,GC179=$GC$2),LHR5.8,"")</f>
        <v/>
      </c>
      <c r="DE179" s="38">
        <f>IF(OR(GF179="",GF179=$GF$3,GF179=$GF$4,GF179=$GF$7,GF179=$GF$8),LHR5.9,"")</f>
        <v>0.05</v>
      </c>
      <c r="DF179" s="7" t="str">
        <f>IF(E179&lt;2009,"N/A",IF(COUNTIF(BW179:DE179,"&lt;1")=35,"5",IF(COUNTIF(BW179:CV179,"&lt;1")=26,"4",IF(COUNTIF(BW179:CJ179,"&lt;1")=14,"3",IF(COUNTIF(BW179:BZ179,"&lt;1")=4,"2","1")))))</f>
        <v>1</v>
      </c>
      <c r="DG179" s="129">
        <f>IF(DF179="N/A","N/A",IF(DF179="1",SUM(BW179:BZ179)+1,IF(DF179="2",SUM(CA179:CJ179)+2,IF(DF179="3",SUM(CK179:CV179)+3,IF(DF179="4",SUM(CW179:DE179)+4,5)))))</f>
        <v>1.9</v>
      </c>
      <c r="DH179" s="41">
        <f>IF(OR(EY179=$EY$1,EY179=$EY$8,EZ179&gt;0,FF179=$FF$1,FF179=$FF$2,FF179=$FF$7,FF179=$FF$8,FG179=$FG$1,FG179=$FG$2,FG179=$FG$7,FG179=$FG$8),ES2.1,"")</f>
        <v>0.4</v>
      </c>
      <c r="DI179" s="6" t="str">
        <f>IF(OR(FB179=$FB$1,FB179=$FB$2,FB179=$FB$7,FB179=$FB$8,EZ179&gt;0),ES2.2,"")</f>
        <v/>
      </c>
      <c r="DJ179" s="6">
        <f>IF(OR(EY179=$EY$1,EY179=$EY$8,EZ179&gt;0,FF179=$FF$1,FF179=$FF$2,FF179=$FF$7,FF179=$FF$8,FG179=$FG$1,FG179=$FG$2,FG179=$FG$7,FG179=$FG$8),ES2.3,"")</f>
        <v>0.25</v>
      </c>
      <c r="DK179" s="6">
        <f>IF(OR(EY179=$EY$1,EY179=$EY$8,EZ179&gt;0,FF179=$FF$1,FF179=$FF$2,FF179=$FF$7,FF179=$FF$8,FG179=$FG$1,FG179=$FG$2,FG179=$FG$7,FG179=$FG$8),ES2.4,"")</f>
        <v>0.25</v>
      </c>
      <c r="DL179" s="40" t="str">
        <f>IF(OR(FB179=$FB$1,FB179=$FB$7,EZ179&gt;0),ES3.1,"")</f>
        <v/>
      </c>
      <c r="DM179" s="6" t="str">
        <f>IF(OR(FB179=$FB$1,FB179=$FB$2,FB179=$FB$7,FB179=$FB$8,EZ179&gt;0),ES3.2,"")</f>
        <v/>
      </c>
      <c r="DN179" s="6">
        <f>IF(OR(EZ179&gt;0,FF179=$FF$1,FF179=$FF$2,FF179=$FF$7,FF179=$FF$8,GA179=$GA$1,GA179=$GA$2,GA179=$GA$5,GA179=$GA$6),ES3.3,"")</f>
        <v>0.05</v>
      </c>
      <c r="DO179" s="6">
        <f>IF(OR(EZ179&gt;0,FG179=$FG$1,FG179=$FG$2,FG179=$FG$7,FG179=$FG$8,GB179=$GB$1,GB179=$GB$2,GB179=$GB$5,GB179=$GB$6),ES3.4,"")</f>
        <v>0.05</v>
      </c>
      <c r="DP179" s="6">
        <f>IF(OR(EY179=$EY$1,EY179=$EY$8,EZ179&gt;0),ES3.5,"")</f>
        <v>0.25</v>
      </c>
      <c r="DQ179" s="6">
        <f>IF(OR(EZ179&gt;0,FC179=$FC$1,FC179=$FC$5),ES3.6,"")</f>
        <v>0.05</v>
      </c>
      <c r="DR179" s="6" t="str">
        <f>IF(OR(GD179=$GD$1,GD179=$GD$4,EZ179&gt;0),ES3.7,"")</f>
        <v/>
      </c>
      <c r="DS179" s="6">
        <f>IF(OR(EZ179&gt;0,FF179=$FF$2,FF179=$FF$8,FE179=$FE$2,FE179=$FE$8,FI179=$FI$2,FI179=$FI$8,FG179=$FG$2,FG179=$FG$8),ES3.8,"")</f>
        <v>0.2</v>
      </c>
      <c r="DT179" s="6" t="str">
        <f>IF(OR(EZ179&gt;0),ES3.9,"")</f>
        <v/>
      </c>
      <c r="DU179" s="40" t="str">
        <f>IF(OR(FB179=$FB$1,FB179=$FB$7,EZ179&gt;0),ES4.1,"")</f>
        <v/>
      </c>
      <c r="DV179" s="6" t="str">
        <f>IF(OR(EZ179&gt;0,GA179=$GA$2,GA179=$GA$6),ES4.2,"")</f>
        <v/>
      </c>
      <c r="DW179" s="6" t="str">
        <f>IF(OR(EZ179&gt;0,GB179=$GB$2,GB179=$GB$6),ES4.3,"")</f>
        <v/>
      </c>
      <c r="DX179" s="6" t="str">
        <f>IF(OR(GE179=$GE$1,GE179=$GE$2,GE179=$GE$7,GE179=$GE$8),ES4.4,"")</f>
        <v/>
      </c>
      <c r="DY179" s="6">
        <f>IF(OR(EZ179&gt;0,FF179=$FF$2,FF179=$FF$8,FE179=$FE$2,FE179=$FE$8,FI179=$FI$2,FI179=$FI$8,FG179=$FG$2,FG179=$FG$8),ES4.5,"")</f>
        <v>0.1</v>
      </c>
      <c r="DZ179" s="6">
        <f>IF(OR(EZ179&gt;0,FG179=$FG$1,FG179=$FG$2,FG179=$FG$7,FG179=$FG$8),ES4.6,"")</f>
        <v>0.1</v>
      </c>
      <c r="EA179" s="6" t="str">
        <f>IF(OR(FE179=$FE$1,FE179=$FE$2,FE179=$FE$7,FE179=$FE$8),ES4.7,"")</f>
        <v/>
      </c>
      <c r="EB179" s="6" t="str">
        <f>IF(OR(FM179=$FM$1,FM179=$FM$4,EZ179&gt;0),ES4.8,"")</f>
        <v/>
      </c>
      <c r="EC179" s="6" t="str">
        <f>IF(OR(GF179=$GF$2,GF179=$GF$8),ES4.9,"")</f>
        <v/>
      </c>
      <c r="ED179" s="6" t="str">
        <f>IF(OR(EO179=$EO$1,EO179=$EO$3),ES4.10,"")</f>
        <v/>
      </c>
      <c r="EE179" s="40" t="str">
        <f>IF(OR(AND(FZ179&gt;0,EY179=$EY$1), AND(FZ179&gt;0,EY179=$EY$8)),ES5.1,"")</f>
        <v/>
      </c>
      <c r="EF179" s="6" t="str">
        <f>IF(OR(GE179=$GE$1,GE179=$GE$3,GE179=$GE$7,GE179=$GE$9),ES5.2,"")</f>
        <v/>
      </c>
      <c r="EG179" s="6">
        <f>IF(OR(EZ179&gt;0,FF179=$FF$2,FF179=$FF$8,FE179=$FE$2,FE179=$FE$8,FI179=$FI$2,FI179=$FI$8,FG179=$FG$2,FG179=$FG$8),ES5.3,"")</f>
        <v>0.15</v>
      </c>
      <c r="EH179" s="6">
        <f>IF(OR(FG179=$FG$2,FG179=$FG$8),ES5.4,"")</f>
        <v>0.15</v>
      </c>
      <c r="EI179" s="6" t="str">
        <f>IF(OR(FI179=$FI$1,FI179=$FI$2,FI179=$FI$7,FI179=$FI$8,FY179&gt;0),ES5.5,"")</f>
        <v/>
      </c>
      <c r="EJ179" s="6" t="str">
        <f>IF(OR(GC179=$GC$1,GC179=$GC$3),ES5.6,"")</f>
        <v/>
      </c>
      <c r="EK179" s="38">
        <f>IF(OR(GF179="",GF179=$GF$3,GF179=$GF$4,GF179=$GF$5,GF179=$GF$6),ES5.7,"")</f>
        <v>0.1</v>
      </c>
      <c r="EL179" s="104" t="str">
        <f>IF(E179&lt;2010,"N/A",IF(COUNTIF(DH179:EK179,"&lt;1")=30,"5",IF(COUNTIF(DH179:ED179,"&lt;1")=23,"4",IF(COUNTIF(DH179:DT179,"&lt;1")=13,"3",IF(COUNTIF(DH179:DK179,"&lt;1")=4,"2","1")))))</f>
        <v>1</v>
      </c>
      <c r="EM179" s="129">
        <f>IF(EL179="N/A","N/A",IF(EL179="1",SUM(DH179:DK179)+1,IF(EL179="2",SUM(DL179:DT179)+2,IF(EL179="3",SUM(DU179:ED179)+3,IF(EL179="4",SUM(EE179:EK179)+4,5)))))</f>
        <v>1.9</v>
      </c>
      <c r="EN179" s="1"/>
      <c r="EO179" s="43"/>
      <c r="EP179" s="1"/>
      <c r="EQ179" s="1"/>
      <c r="ER179" s="43"/>
      <c r="ES179" s="1"/>
      <c r="ET179" s="1"/>
      <c r="EV179" s="44"/>
      <c r="EW179" s="42" t="s">
        <v>24</v>
      </c>
      <c r="EY179" s="42" t="s">
        <v>5</v>
      </c>
      <c r="FC179" s="44" t="s">
        <v>5</v>
      </c>
      <c r="FE179" s="1"/>
      <c r="FF179" s="42" t="s">
        <v>18</v>
      </c>
      <c r="FG179" s="42" t="s">
        <v>18</v>
      </c>
      <c r="FI179" s="44"/>
      <c r="FJ179" s="42" t="s">
        <v>9</v>
      </c>
      <c r="FK179" s="1"/>
      <c r="FL179" s="1"/>
      <c r="FM179" s="1"/>
      <c r="FN179" s="1"/>
      <c r="FO179" s="1"/>
      <c r="FT179" s="1"/>
      <c r="FU179" s="1"/>
      <c r="FX179" s="44"/>
      <c r="FY179" s="1"/>
      <c r="FZ179" s="44"/>
      <c r="GA179" s="43"/>
      <c r="GB179" s="1"/>
      <c r="GC179" s="44"/>
      <c r="GF179" s="45"/>
      <c r="GG179" s="74"/>
      <c r="GH179" s="42">
        <f>COUNTIF(EO179:GF179,"*")</f>
        <v>6</v>
      </c>
    </row>
    <row r="180" spans="1:190" s="42" customFormat="1" x14ac:dyDescent="0.25">
      <c r="A180" s="42" t="e">
        <f>VLOOKUP(C180,Sheet1!$A$1:$B$65,2,)</f>
        <v>#N/A</v>
      </c>
      <c r="B180" s="46" t="s">
        <v>428</v>
      </c>
      <c r="C180" s="47" t="s">
        <v>264</v>
      </c>
      <c r="D180" s="47"/>
      <c r="E180" s="61">
        <v>2013</v>
      </c>
      <c r="F180" s="5">
        <f>IF(OR(ER180=$ER$1,ER180=$ER$2,ER180=$ER$3,ER180=$ER$6,ER180=$ER$7,ES180&gt;0,EW180&gt;0,EY180&gt;0,EU180&gt;0,EZ180&gt;0,FD180&gt;0,FF180&gt;0,FG180&gt;0,FI180&gt;0,FE180&gt;0),SM_2.1,"")</f>
        <v>0.2</v>
      </c>
      <c r="G180" s="5">
        <f>IF(OR(EO180=$EO$4,EQ180&gt;0,ER180=$ER$1, ER180=$ER$2,ER180=$ER$3,ER180=$ER$4,ES180&gt;0,EV180&gt;0,EZ180&gt;0,FD180&gt;0,FF180&gt;0,FG180&gt;0,FI180&gt;0,FE180&gt;0),SM_2.2,"")</f>
        <v>0.35</v>
      </c>
      <c r="H180" s="6">
        <f>IF(OR(EO180&gt;0,EP180&gt;0,EQ180&gt;0,ER180=$ER$1,ER180=$ER$2,ER180=$ER$3,ER180=$ER$4,ER180=$ER$6,ER180=$ER$7,ES180&gt;0,ET180&gt;0,EV180&gt;0,EZ180&gt;0,FD180&gt;0,FF180&gt;0,FG180&gt;0,FI180&gt;0,FE180&gt;0),SM_2.3,"")</f>
        <v>0.3</v>
      </c>
      <c r="I180" s="38">
        <f>IF(OR(ER180=$ER$1,ER180=$ER$2,ER180=$ER$3,ER180=$ER$6,ER180=$ER$7,ES180&gt;0,EW180=$EW$2,EW180=$EW$3,EW180=$EW$4,EY180&gt;0,EU180&gt;0,EZ180&gt;0,FD180&gt;0,FF180&gt;0,FG180&gt;0,FI180&gt;0,FE180&gt;0),SM_2.4,"")</f>
        <v>0.15</v>
      </c>
      <c r="J180" s="6">
        <f>IF(OR(ER180=$ER$3,EW180=$EW$2,EW180=$EW$3,EW180=$EW$4,EY180&gt;0,EU180&gt;0,EZ180&gt;0,FD180&gt;0,FF180&gt;0,FG180&gt;0,FI180&gt;0,FE180&gt;0),SM_3.1,"")</f>
        <v>0.3</v>
      </c>
      <c r="K180" s="6" t="str">
        <f>IF(OR(EZ180&gt;0,FD180&gt;0,FF180&gt;0,FG180&gt;0,FI180&gt;0,FE180&gt;0),SM_3.2,"")</f>
        <v/>
      </c>
      <c r="L180" s="38">
        <f>IF(OR(ER180=$ER$1,ER180=$ER$3,ER180=$ER$6,ER180=$ER$7,EV180&gt;0,EW180=$EW$2,EW180=$EW$3,EW180=$EW$4,EY180&gt;0,EU180&gt;0,EZ180&gt;0,FD180&gt;0,FF180&gt;0,FG180&gt;0,FI180&gt;0,FE180&gt;0),SM_3.3,"")</f>
        <v>0.4</v>
      </c>
      <c r="M180" s="6">
        <f>IF(OR(ES180&gt;0,EU180&gt;1),SM_4.1,"")</f>
        <v>0.2</v>
      </c>
      <c r="N180" s="6" t="str">
        <f>IF(OR(EZ180&gt;0,FD180=$FD$2,FF180=$FF$2,FF180=$FF$4,FF180=$FF$6,FF180=$FF$8,FG180&gt;0,FI180&gt;0,FE180&gt;0),SM_4.2,"")</f>
        <v/>
      </c>
      <c r="O180" s="6" t="str">
        <f>IF(OR(EZ180&gt;0,FD180=$FD$2,FE180=$FE$2,FE180=$FE$4,FE180=$FE$6,FE180=$FE$8,FF180=$FF$2,FF180=$FF$4,FF180=$FF$6,FF180=$FF$8,FG180=$FG$2,FG180=$FG$4,FG180=$FG$6,FG180=$FG$8,FI180=$FI$2,FI180=$FI$4,FI180=$FI$6,FI180=$FI$8),SM_4.3,"")</f>
        <v/>
      </c>
      <c r="P180" s="6" t="str">
        <f>IF(OR(FD180&gt;0,FI180&gt;0),SM_4.4,"")</f>
        <v/>
      </c>
      <c r="Q180" s="38" t="str">
        <f>IF(OR(FQ180=$FQ$2,FQ180=$FQ$1),SM_4.5,"")</f>
        <v/>
      </c>
      <c r="R180" s="6" t="str">
        <f>IF(OR(ET180&gt;0),SM_5.1,"")</f>
        <v/>
      </c>
      <c r="S180" s="6" t="str">
        <f>IF(OR(FB180&gt;0),SM_5.2,"")</f>
        <v/>
      </c>
      <c r="T180" s="6" t="str">
        <f>IF(OR(FR180=$FR$1,FR180=$FR$2),SM_5.3,"")</f>
        <v/>
      </c>
      <c r="U180" s="38" t="str">
        <f>IF(OR(FY180&gt;0),SM_5.4,"")</f>
        <v/>
      </c>
      <c r="V180" s="94" t="str">
        <f>IF(COUNTIF(F180:U180,"&lt;1")=16,"5",IF(COUNTIF(F180:Q180,"&lt;1")=12,"4",IF(COUNTIF(F180:L180,"&lt;1")=7,"3",IF(COUNTIF(F180:I180,"&lt;1")=4,"2","1"))))</f>
        <v>2</v>
      </c>
      <c r="W180" s="129">
        <f>IF(V180="1",SUM(F180:I180)+1,IF(V180="2",SUM(J180:L180)+2,IF(V180="3",SUM(M180:Q180)+3,IF(V180="4",SUM(R180:U180)+4,5))))</f>
        <v>2.7</v>
      </c>
      <c r="X180" s="5">
        <f>IF(OR(EO180&gt;0,EP180&gt;0,EQ180&gt;0,ER180=$ER$1,ER180=$ER$2,ER180=$ER$3,ER180=$ER$4,ER180=$ER$6,ER180=$ER$7,ER180=$ER$8,ES180&gt;0,ET180&gt;0,EV180&gt;0,EZ180&gt;0,FD180&gt;0,FF180&gt;0,FG180&gt;0,FI180&gt;0,FE180&gt;0),SS_2.1,"")</f>
        <v>0.2</v>
      </c>
      <c r="Y180" s="5">
        <f>IF(OR(EO180=$EO$1,ER180=$ER$1,ER180=$ER$6,ER180=$ER$7,ER180=$ER$8,FJ180&gt;0),SS_2.2,"")</f>
        <v>0.3</v>
      </c>
      <c r="Z180" s="38">
        <f>IF(OR(FJ180&gt;0,FO180&gt;0),SS_2.3,"")</f>
        <v>0.5</v>
      </c>
      <c r="AA180" s="5">
        <f>IF(OR(FN180&gt;0,FJ180=$FJ$2,FJ180=$FJ$3),SS_3.1,"")</f>
        <v>0.2</v>
      </c>
      <c r="AB180" s="6">
        <f>IF(OR(FK180&gt;0),SS_3.2,"")</f>
        <v>0.4</v>
      </c>
      <c r="AC180" s="38">
        <f>IF(OR(ES180&gt;0,ER180=$ER$1,ER180=$ER$4,ER180=$ER$8,FL180&gt;0),SS_3.3,"")</f>
        <v>0.4</v>
      </c>
      <c r="AD180" s="6" t="str">
        <f>IF(AND(FK180&gt;0,FJ180=$FJ$2,FJ180=$FJ$3),SS_4.1,"")</f>
        <v/>
      </c>
      <c r="AE180" s="6">
        <f>IF(OR(FJ180=$FJ$2,FJ180=$FJ$3,EZ180&gt;0,FN180&gt;0),SS_4.2,"")</f>
        <v>0.2</v>
      </c>
      <c r="AF180" s="6">
        <f>IF(OR(EU180&gt;0,EW180=$EW$2,EW180=$EW$3,EW180=$EW$4,EY180&gt;0,EZ180&gt;0),SS_4.3,"")</f>
        <v>0.2</v>
      </c>
      <c r="AG180" s="6">
        <f>IF(OR(FJ180=$FJ$3,FQ180&gt;0,EZ180&gt;0),SS_4.4,"")</f>
        <v>0.1</v>
      </c>
      <c r="AH180" s="6" t="str">
        <f>IF(OR(FE180&gt;0,FF180&gt;0,FG180&gt;0,FD180&gt;0,EZ180&gt;0,FI180&gt;0),SS_4.5,"")</f>
        <v/>
      </c>
      <c r="AI180" s="38">
        <f>IF(OR(EV180&gt;0,FZ180&gt;0,FH180&gt;0,FD180&gt;0,FI180&gt;0),SS_4.6,"")</f>
        <v>0.2</v>
      </c>
      <c r="AJ180" s="5" t="str">
        <f>IF(OR(FK180=$FK$3,FZ180=$FZ$1),SS_5.1,"")</f>
        <v/>
      </c>
      <c r="AK180" s="6" t="str">
        <f>IF(OR(FZ180=$FZ$1,FZ180=$FZ$2,FZ180=$FZ$4,FZ180=$FZ$5,FZ180=$FZ$7),SS_5.2,"")</f>
        <v/>
      </c>
      <c r="AL180" s="6" t="str">
        <f>IF(OR(FZ180=$FZ$4,FY180&gt;0,ER180=$ER$8),SS_5.3,"")</f>
        <v/>
      </c>
      <c r="AM180" s="6">
        <f>IF(FP180&gt;0,SS_5.4,"")</f>
        <v>0.35</v>
      </c>
      <c r="AN180" s="94" t="str">
        <f>IF(COUNTIF(X180:AM180,"&lt;1")=16,"5",IF(COUNTIF(X180:AI180,"&lt;1")=12,"4",IF(COUNTIF(X180:AC180,"&lt;1")=6,"3",IF(COUNTIF(X180:Z180,"&lt;1")=3,"2","1"))))</f>
        <v>3</v>
      </c>
      <c r="AO180" s="129">
        <f>IF(AN180="1",SUM(X180:Z180)+1,IF(AN180="2",SUM(AA180:AC180)+2,IF(AN180="3",SUM(AD180:AI180)+3,IF(AN180="4",SUM(AJ180:AM180)+4,5))))</f>
        <v>3.7</v>
      </c>
      <c r="AP180" s="5">
        <f>IF(OR(ES180&gt;0,ER180=$ER$1,EO180&gt;0,EP180&gt;0,EQ180&gt;0,EU180&gt;0,EV180&gt;0,FV180&gt;0,FD180&gt;0),CM2.1,"")</f>
        <v>0.25</v>
      </c>
      <c r="AQ180" s="6">
        <f>IF(OR(ES180&gt;0,ER180=$ER$1,ER180=$ER$5,ER180=$ER$3,ER180=$ER$8,ER180=$ER$9,FS180=$FS$3,FS180=$FS$4),CM2.2,"")</f>
        <v>0.25</v>
      </c>
      <c r="AR180" s="6">
        <f>IF(OR(ES180&gt;0,ER180&gt;0,FV180&gt;0),CM2.3,"")</f>
        <v>0.25</v>
      </c>
      <c r="AS180" s="38">
        <f>IF(OR(ES180&gt;0,ER180=$ER$1,ER180=$ER$3,ER180=$ER$8,ER180=$ER$9,FT180&gt;0),CM2.4,"")</f>
        <v>0.25</v>
      </c>
      <c r="AT180" s="6" t="str">
        <f>IF(OR(FS180&gt;0),CM3.1,"")</f>
        <v/>
      </c>
      <c r="AU180" s="6" t="str">
        <f>IF(ER180=$ER$9,CM3.2,"")</f>
        <v/>
      </c>
      <c r="AV180" s="6" t="str">
        <f>IF(OR(FS180=$FS$3,FS180=$FS$4),CM3.3,"")</f>
        <v/>
      </c>
      <c r="AW180" s="6" t="str">
        <f>IF(OR(FQ180=$FQ$1,FQ180=$FQ$4,FR180=$FR$1,FR180=$FR$4),CM3.4,"")</f>
        <v/>
      </c>
      <c r="AX180" s="38" t="str">
        <f>IF(OR(FZ180=$FZ$1,FZ180=$FZ$2,FT180=$FT$3,FT180=$FT$2),CM3.5,"")</f>
        <v/>
      </c>
      <c r="AY180" s="6" t="str">
        <f>IF(OR(FS180&gt;0),CM4.1,"")</f>
        <v/>
      </c>
      <c r="AZ180" s="6" t="str">
        <f>IF(OR(FV180=$FV$2),CM4.2,"")</f>
        <v/>
      </c>
      <c r="BA180" s="38" t="str">
        <f>IF(OR(FZ180&gt;0,FT180=$FT$3),CM4.3,"")</f>
        <v/>
      </c>
      <c r="BB180" s="6" t="str">
        <f>IF(OR(FT180=$FT$3,FV180=$FV$3),CM5.1,"")</f>
        <v/>
      </c>
      <c r="BC180" s="6" t="str">
        <f>IF(OR(AND(FX180&gt;0,FQ180=$FQ$4), AND(FX180&gt;0,FQ180=$FQ$1)),CM5.2,"")</f>
        <v/>
      </c>
      <c r="BD180" s="6" t="str">
        <f>IF(OR(FZ180&gt;0),CM5.3,"")</f>
        <v/>
      </c>
      <c r="BE180" s="38" t="str">
        <f>IF(FU180=$FU$2,CM5.4,"")</f>
        <v/>
      </c>
      <c r="BF180" s="94" t="str">
        <f>IF(COUNTIF(AP180:BE180,"&lt;1")=16,"5",IF(COUNTIF(AP180:BA180,"&lt;1")=12,"4",IF(COUNTIF(AP180:AX180,"&lt;1")=9,"3",IF(COUNTIF(AP180:AS180,"&lt;1")=4,"2","1"))))</f>
        <v>2</v>
      </c>
      <c r="BG180" s="129">
        <f>IF(BF180="1",SUM(AP180:AS180)+1,IF(BF180="2",SUM(AT180:AX180)+2,IF(BF180="3",SUM(AY180:BA180)+3,IF(BF180="4",SUM(BB180:BE180)+4,5))))</f>
        <v>2</v>
      </c>
      <c r="BH180" s="5">
        <f>IF(OR(ER180=$ER$1,ER180=$ER$6,ER180=$ER$7,ER180=$ER$9,ES180&gt;0,EX180&gt;0,FD180&gt;0,FZ180&gt;0,EW180&gt;0,EY180&gt;0,EZ180&gt;0,EV180&gt;0,EU180&gt;0,FE180&gt;0,FF180&gt;0,FG180&gt;0,FI180&gt;0),SRM2.1,"")</f>
        <v>0.4</v>
      </c>
      <c r="BI180" s="5">
        <f>IF(OR(FD180&gt;0,FZ180&gt;0,ER180=$ER$7,EW180&gt;0,EX180&gt;0,EY180&gt;0,EZ180&gt;0,FE180&gt;0,FF180&gt;0,FG180&gt;0,FI180&gt;0),SRM2.2,"")</f>
        <v>0.4</v>
      </c>
      <c r="BJ180" s="6" t="str">
        <f>IF(OR(FX180&gt;0,FZ180&gt;0),SRM2.3,"")</f>
        <v/>
      </c>
      <c r="BK180" s="6" t="str">
        <f>IF(OR(FF180&gt;0,FD180&gt;0,FE180&gt;0,FZ180&gt;0,FG180&gt;0,FI180&gt;0),SRM2.4,"")</f>
        <v/>
      </c>
      <c r="BL180" s="39">
        <f>IF(OR(FD180&gt;0,FZ180&gt;0,ER180=$ER$7,FE180&gt;0,FF180&gt;0,FG180&gt;0,FI180&gt;0,FP180&gt;0),SRM3.1,"")</f>
        <v>0.4</v>
      </c>
      <c r="BM180" s="6">
        <f>IF(OR(FD180&gt;0,FZ180&gt;0,ER180=$ER$7,EW180=$EW$2,EW180=$EW$3,EW180=$EW$4,EX180&gt;0,EY180&gt;0,EZ180&gt;0,FE180&gt;0,FF180&gt;0,FG180&gt;0,FI180&gt;0),SRM3.2,"")</f>
        <v>0.5</v>
      </c>
      <c r="BN180" s="6">
        <f>IF(OR(FP180&gt;0,FZ180&gt;0),SRM3.3,"")</f>
        <v>0.1</v>
      </c>
      <c r="BO180" s="40" t="str">
        <f>IF(OR(FZ180&gt;1),SRM4.1,"")</f>
        <v/>
      </c>
      <c r="BP180" s="6" t="str">
        <f>IF(OR(ER180=$ER$8,ER180=$ER$9,EV180&gt;0,FQ180&gt;0,FR180&gt;0),SRM4.2,"")</f>
        <v/>
      </c>
      <c r="BQ180" s="6" t="str">
        <f>IF(OR(FW180&gt;0),SRM4.3,"")</f>
        <v/>
      </c>
      <c r="BR180" s="40" t="str">
        <f>IF(OR(GD180&gt;0,GE180&gt;0),SRM5.1,"")</f>
        <v/>
      </c>
      <c r="BS180" s="6" t="str">
        <f>IF(OR(ER180=$ER$8,ER180=$ER$9,FZ180&gt;0),SRM5.2,"")</f>
        <v/>
      </c>
      <c r="BT180" s="6" t="str">
        <f>IF(OR(ER180=$ER$8,ER180=$ER$9,FY180&gt;0,FZ180&gt;0),SRM5.3,"")</f>
        <v/>
      </c>
      <c r="BU180" s="94" t="str">
        <f>IF(COUNTIF(BH180:BT180,"&lt;1")=13,"5",IF(COUNTIF(BH180:BQ180,"&lt;1")=10,"4",IF(COUNTIF(BH180:BN180,"&lt;1")=7,"3",IF(COUNTIF(BH180:BK180,"&lt;1")=4,"2","1"))))</f>
        <v>1</v>
      </c>
      <c r="BV180" s="129">
        <f>IF(BU180="1",SUM(BH180:BK180)+1,IF(BU180="2",SUM(BL180:BN180)+2,IF(BU180="3",SUM(BO180:BQ180)+3,IF(BU180="4",SUM(BR180:BT180)+4,5))))</f>
        <v>1.8</v>
      </c>
      <c r="BW180" s="41">
        <f>IF(OR(EY180=$EY$1,EY180=$EY$4,EY180=$EY$5,EY180=$EY$6,EY180=$EY$7,EZ180&gt;0,FF180=$FF$1,FF180=$FF$2,FF180=$FF$5,FF180=$FF$6,FG180=$FG$1,FG180=$FG$2,FG180=$FG$5,FG180=$FG$6),LHR2.1,"")</f>
        <v>0.4</v>
      </c>
      <c r="BX180" s="6" t="str">
        <f>IF(OR(FB180=$FB$1,FB180=$FB$2,FB180=$FB$5,FB180=$FB$6,EZ180&gt;0),LHR2.2,"")</f>
        <v/>
      </c>
      <c r="BY180" s="6">
        <f>IF(OR(EY180=$EY$1,EY180=$EY$4,EY180=$EY$5,EY180=$EY$6,EY180=$EY$7,EZ180&gt;0,FF180=$FF$1,FF180=$FF$2,FF180=$FF$5,FF180=$FF$6,FG180=$FG$1,FG180=$FG$2,FG180=$FG$5,FG180=$FG$6),LHR2.3,"")</f>
        <v>0.25</v>
      </c>
      <c r="BZ180" s="6">
        <f>IF(OR(EY180=$EY$1,EY180=$EY$4,EY180=$EY$5,EY180=$EY$6,EY180=$EY$7,EZ180&gt;0,FF180=$FF$1,FF180=$FF$2,FF180=$FF$5,FF180=$FF$6,FG180=$FG$1,FG180=$FG$2,FG180=$FG$5,FG180=$FG$6),LHR2.4,"")</f>
        <v>0.25</v>
      </c>
      <c r="CA180" s="40">
        <f>IF(OR(EY180=$EY$1,EY180=$EY$5,EY180=$EY$6,EY180=$EY$7,EZ180&gt;0,FF180=$FF$1,FF180=$FF$2,FF180=$FF$5,FF180=$FF$6,FG180=$FG$1,FG180=$FG$2,FG180=$FG$5,FG180=$FG$6),LHR3.1,"")</f>
        <v>0.25</v>
      </c>
      <c r="CB180" s="6" t="str">
        <f>IF(OR(FB180=$FB$1,FB180=$FB$5,EZ180&gt;0),LHR3.2,"")</f>
        <v/>
      </c>
      <c r="CC180" s="6" t="str">
        <f>IF(OR(FB180=$FB$1,FB180=$FB$2,FB180=$FB$5,FB180=$FB$6,EZ180&gt;0),LHR3.3,"")</f>
        <v/>
      </c>
      <c r="CD180" s="6" t="str">
        <f>IF(OR(EZ180&gt;0,GA180=$GA$1,FF180=$FF$5,FF180=$FF$6,FF180=$FF$1,FF180=$FF$2,GA180=$GA$2,GA180=$GA$3,GA180=$GA$4),LHR3.4,"")</f>
        <v/>
      </c>
      <c r="CE180" s="6" t="str">
        <f>IF(OR(EZ180&gt;0,GB180=$GB$1,FG180=$FG$5,FG180=$FG$6,FG180=$FG$1,FG180=$FG$2,GB180=$GB$2,GB180=$GB$3,GB180=$GB$4),LHR3.5,"")</f>
        <v/>
      </c>
      <c r="CF180" s="6">
        <f>IF(OR(EY180=$EY$1,EY180=$EY$4,EY180=$EY$5,EY180=$EY$6,EY180=$EY$7,EZ180&gt;0),LHR3.6,"")</f>
        <v>0.05</v>
      </c>
      <c r="CG180" s="6" t="str">
        <f>IF(OR(EZ180&gt;0,FC180=$FC$1,FC180=$FC$2,FC180=$FC$3,FC180=$FC$4),LHR3.7,"")</f>
        <v/>
      </c>
      <c r="CH180" s="6" t="str">
        <f>IF(OR(GD180=$GD$1,GD180=$GD$3,EZ180&gt;0),LHR3.8,"")</f>
        <v/>
      </c>
      <c r="CI180" s="6" t="str">
        <f>IF(OR(EZ180&gt;0,FF180=$FF$2,FF180=$FF$6,FE180=$FE$2,FE180=$FE$6,FI180=$FI$2,FI180=$FI$6,FG180=$FG$2,FG180=$FG$6),LHR3.9,"")</f>
        <v/>
      </c>
      <c r="CJ180" s="6" t="str">
        <f>IF(OR(EZ180&gt;0,FA180&gt;0),LHR3.10,"")</f>
        <v/>
      </c>
      <c r="CK180" s="40">
        <f>IF(OR(EY180=$EY$1,EY180=$EY$6,EY180=$EY$7,EZ180&gt;0,FF180=$FF$1,FF180=$FF$2,FF180=$FF$5,FF180=$FF$6,FG180=$FG$1,FG180=$FG$2,FG180=$FG$5,FG180=$FG$6),LHR4.1,"")</f>
        <v>0.15</v>
      </c>
      <c r="CL180" s="6" t="str">
        <f>IF(OR(FB180=$FB$1,FB180=$FB$5,EZ180&gt;0),LHR4.2,"")</f>
        <v/>
      </c>
      <c r="CM180" s="6" t="str">
        <f>IF(OR(EZ180&gt;0,GA180=$GA$2,GA180=$GA$4),LHR4.3,"")</f>
        <v/>
      </c>
      <c r="CN180" s="6" t="str">
        <f>IF(OR(EZ180&gt;0,GB180=$GB$2,GB180=$GB$4),LHR4.4,"")</f>
        <v/>
      </c>
      <c r="CO180" s="6" t="str">
        <f>IF(OR(EZ180&gt;0,FC180=$FC$1,FC180=$FC$3,FC180=$FC$4),LHR4.5,"")</f>
        <v/>
      </c>
      <c r="CP180" s="6" t="str">
        <f>IF(OR(GE180=$GE$1,GE180=$GE$2,GE180=$GE$4,GE180=$GE$5),LHR4.6,"")</f>
        <v/>
      </c>
      <c r="CQ180" s="6" t="str">
        <f>IF(OR(EZ180&gt;0,FF180=$FF$2,FF180=$FF$6,FE180=$FE$2,FE180=$FE$6,FI180=$FI$2,FI180=$FI$6,FG180=$FG$2,FG180=$FG$6),LHR4.7,"")</f>
        <v/>
      </c>
      <c r="CR180" s="6" t="str">
        <f>IF(OR(EZ180&gt;0,FG180=$FG$1,FG180=$FG$2,FG180=$FG$5,FG180=$FG$6),LHR4.8,"")</f>
        <v/>
      </c>
      <c r="CS180" s="6" t="str">
        <f>IF(OR(FE180=$FE$1,FE180=$FE$2,FE180=$FE$5,FE180=$FE$6),LHR4.9,"")</f>
        <v/>
      </c>
      <c r="CT180" s="6" t="str">
        <f>IF(OR(FM180=$FM$1,FM180=$FM$3,EZ180&gt;0),LHR4.10,"")</f>
        <v/>
      </c>
      <c r="CU180" s="6" t="str">
        <f>IF(OR(GF180=$GF$2,GF180=$GF$6),LHR4.11,"")</f>
        <v/>
      </c>
      <c r="CV180" s="6" t="str">
        <f>IF(OR(EO180=$EO$1,EO180=$EO$3),LHR4.12,"")</f>
        <v/>
      </c>
      <c r="CW180" s="40">
        <f>IF(OR(EY180=$EY$1,EY180=$EY$7,EZ180&gt;0,FF180=$FF$1,FF180=$FF$2,FF180=$FF$5,FF180=$FF$6,FG180=$FG$1,FG180=$FG$2,FG180=$FG$5,FG180=$FG$6),LHR5.1,"")</f>
        <v>0.25</v>
      </c>
      <c r="CX180" s="6" t="str">
        <f>IF(AND(FZ180&gt;0,OR(EY180=$EY$1,EY180=$EY$4,EY180=$EY$5,EY180=$EY$6,EY180=$EY$7)),LHR5.2,"")</f>
        <v/>
      </c>
      <c r="CY180" s="6" t="str">
        <f>IF(OR(EZ180&gt;0,FC180=$FC$1,FC180=$FC$4),LHR5.3,"")</f>
        <v/>
      </c>
      <c r="CZ180" s="6" t="str">
        <f>IF(OR(GE180=$GE$1,GE180=$GE$3,GE180=$GE$4,GE180=$GE$6),LHR5.4,"")</f>
        <v/>
      </c>
      <c r="DA180" s="6" t="str">
        <f>IF(OR(EZ180&gt;0,FF180=$FF$2,FF180=$FF$6,FE180=$FE$2,FE180=$FE$6,FI180=$FI$2,FI180=$FI$6,FG180=$FG$2,FG180=$FG$6),LHR5.5,"")</f>
        <v/>
      </c>
      <c r="DB180" s="6" t="str">
        <f>IF(OR(FG180=$FG$2,FG180=$FG$6),LHR5.6,"")</f>
        <v/>
      </c>
      <c r="DC180" s="6" t="str">
        <f>IF(OR(FI180=$FI$1,FI180=$FI$2,FI180=$FI$5,FI180=$FI$6,FY180&gt;0),LHR5.7,"")</f>
        <v/>
      </c>
      <c r="DD180" s="6" t="str">
        <f>IF(OR(GC180=$GC$1,GC180=$GC$2),LHR5.8,"")</f>
        <v/>
      </c>
      <c r="DE180" s="38">
        <f>IF(OR(GF180="",GF180=$GF$3,GF180=$GF$4,GF180=$GF$7,GF180=$GF$8),LHR5.9,"")</f>
        <v>0.05</v>
      </c>
      <c r="DF180" s="7" t="str">
        <f>IF(E180&lt;2009,"N/A",IF(COUNTIF(BW180:DE180,"&lt;1")=35,"5",IF(COUNTIF(BW180:CV180,"&lt;1")=26,"4",IF(COUNTIF(BW180:CJ180,"&lt;1")=14,"3",IF(COUNTIF(BW180:BZ180,"&lt;1")=4,"2","1")))))</f>
        <v>1</v>
      </c>
      <c r="DG180" s="129">
        <f>IF(DF180="N/A","N/A",IF(DF180="1",SUM(BW180:BZ180)+1,IF(DF180="2",SUM(CA180:CJ180)+2,IF(DF180="3",SUM(CK180:CV180)+3,IF(DF180="4",SUM(CW180:DE180)+4,5)))))</f>
        <v>1.9</v>
      </c>
      <c r="DH180" s="41">
        <f>IF(OR(EY180=$EY$1,EY180=$EY$8,EZ180&gt;0,FF180=$FF$1,FF180=$FF$2,FF180=$FF$7,FF180=$FF$8,FG180=$FG$1,FG180=$FG$2,FG180=$FG$7,FG180=$FG$8),ES2.1,"")</f>
        <v>0.4</v>
      </c>
      <c r="DI180" s="6" t="str">
        <f>IF(OR(FB180=$FB$1,FB180=$FB$2,FB180=$FB$7,FB180=$FB$8,EZ180&gt;0),ES2.2,"")</f>
        <v/>
      </c>
      <c r="DJ180" s="6">
        <f>IF(OR(EY180=$EY$1,EY180=$EY$8,EZ180&gt;0,FF180=$FF$1,FF180=$FF$2,FF180=$FF$7,FF180=$FF$8,FG180=$FG$1,FG180=$FG$2,FG180=$FG$7,FG180=$FG$8),ES2.3,"")</f>
        <v>0.25</v>
      </c>
      <c r="DK180" s="6">
        <f>IF(OR(EY180=$EY$1,EY180=$EY$8,EZ180&gt;0,FF180=$FF$1,FF180=$FF$2,FF180=$FF$7,FF180=$FF$8,FG180=$FG$1,FG180=$FG$2,FG180=$FG$7,FG180=$FG$8),ES2.4,"")</f>
        <v>0.25</v>
      </c>
      <c r="DL180" s="40" t="str">
        <f>IF(OR(FB180=$FB$1,FB180=$FB$7,EZ180&gt;0),ES3.1,"")</f>
        <v/>
      </c>
      <c r="DM180" s="6" t="str">
        <f>IF(OR(FB180=$FB$1,FB180=$FB$2,FB180=$FB$7,FB180=$FB$8,EZ180&gt;0),ES3.2,"")</f>
        <v/>
      </c>
      <c r="DN180" s="6" t="str">
        <f>IF(OR(EZ180&gt;0,FF180=$FF$1,FF180=$FF$2,FF180=$FF$7,FF180=$FF$8,GA180=$GA$1,GA180=$GA$2,GA180=$GA$5,GA180=$GA$6),ES3.3,"")</f>
        <v/>
      </c>
      <c r="DO180" s="6" t="str">
        <f>IF(OR(EZ180&gt;0,FG180=$FG$1,FG180=$FG$2,FG180=$FG$7,FG180=$FG$8,GB180=$GB$1,GB180=$GB$2,GB180=$GB$5,GB180=$GB$6),ES3.4,"")</f>
        <v/>
      </c>
      <c r="DP180" s="6">
        <f>IF(OR(EY180=$EY$1,EY180=$EY$8,EZ180&gt;0),ES3.5,"")</f>
        <v>0.25</v>
      </c>
      <c r="DQ180" s="6" t="str">
        <f>IF(OR(EZ180&gt;0,FC180=$FC$1,FC180=$FC$5),ES3.6,"")</f>
        <v/>
      </c>
      <c r="DR180" s="6" t="str">
        <f>IF(OR(GD180=$GD$1,GD180=$GD$4,EZ180&gt;0),ES3.7,"")</f>
        <v/>
      </c>
      <c r="DS180" s="6" t="str">
        <f>IF(OR(EZ180&gt;0,FF180=$FF$2,FF180=$FF$8,FE180=$FE$2,FE180=$FE$8,FI180=$FI$2,FI180=$FI$8,FG180=$FG$2,FG180=$FG$8),ES3.8,"")</f>
        <v/>
      </c>
      <c r="DT180" s="6" t="str">
        <f>IF(OR(EZ180&gt;0),ES3.9,"")</f>
        <v/>
      </c>
      <c r="DU180" s="40" t="str">
        <f>IF(OR(FB180=$FB$1,FB180=$FB$7,EZ180&gt;0),ES4.1,"")</f>
        <v/>
      </c>
      <c r="DV180" s="6" t="str">
        <f>IF(OR(EZ180&gt;0,GA180=$GA$2,GA180=$GA$6),ES4.2,"")</f>
        <v/>
      </c>
      <c r="DW180" s="6" t="str">
        <f>IF(OR(EZ180&gt;0,GB180=$GB$2,GB180=$GB$6),ES4.3,"")</f>
        <v/>
      </c>
      <c r="DX180" s="6" t="str">
        <f>IF(OR(GE180=$GE$1,GE180=$GE$2,GE180=$GE$7,GE180=$GE$8),ES4.4,"")</f>
        <v/>
      </c>
      <c r="DY180" s="6" t="str">
        <f>IF(OR(EZ180&gt;0,FF180=$FF$2,FF180=$FF$8,FE180=$FE$2,FE180=$FE$8,FI180=$FI$2,FI180=$FI$8,FG180=$FG$2,FG180=$FG$8),ES4.5,"")</f>
        <v/>
      </c>
      <c r="DZ180" s="6" t="str">
        <f>IF(OR(EZ180&gt;0,FG180=$FG$1,FG180=$FG$2,FG180=$FG$7,FG180=$FG$8),ES4.6,"")</f>
        <v/>
      </c>
      <c r="EA180" s="6" t="str">
        <f>IF(OR(FE180=$FE$1,FE180=$FE$2,FE180=$FE$7,FE180=$FE$8),ES4.7,"")</f>
        <v/>
      </c>
      <c r="EB180" s="6" t="str">
        <f>IF(OR(FM180=$FM$1,FM180=$FM$4,EZ180&gt;0),ES4.8,"")</f>
        <v/>
      </c>
      <c r="EC180" s="6" t="str">
        <f>IF(OR(GF180=$GF$2,GF180=$GF$8),ES4.9,"")</f>
        <v/>
      </c>
      <c r="ED180" s="6" t="str">
        <f>IF(OR(EO180=$EO$1,EO180=$EO$3),ES4.10,"")</f>
        <v/>
      </c>
      <c r="EE180" s="40" t="str">
        <f>IF(OR(AND(FZ180&gt;0,EY180=$EY$1), AND(FZ180&gt;0,EY180=$EY$8)),ES5.1,"")</f>
        <v/>
      </c>
      <c r="EF180" s="6" t="str">
        <f>IF(OR(GE180=$GE$1,GE180=$GE$3,GE180=$GE$7,GE180=$GE$9),ES5.2,"")</f>
        <v/>
      </c>
      <c r="EG180" s="6" t="str">
        <f>IF(OR(EZ180&gt;0,FF180=$FF$2,FF180=$FF$8,FE180=$FE$2,FE180=$FE$8,FI180=$FI$2,FI180=$FI$8,FG180=$FG$2,FG180=$FG$8),ES5.3,"")</f>
        <v/>
      </c>
      <c r="EH180" s="6" t="str">
        <f>IF(OR(FG180=$FG$2,FG180=$FG$8),ES5.4,"")</f>
        <v/>
      </c>
      <c r="EI180" s="6" t="str">
        <f>IF(OR(FI180=$FI$1,FI180=$FI$2,FI180=$FI$7,FI180=$FI$8,FY180&gt;0),ES5.5,"")</f>
        <v/>
      </c>
      <c r="EJ180" s="6" t="str">
        <f>IF(OR(GC180=$GC$1,GC180=$GC$3),ES5.6,"")</f>
        <v/>
      </c>
      <c r="EK180" s="38">
        <f>IF(OR(GF180="",GF180=$GF$3,GF180=$GF$4,GF180=$GF$5,GF180=$GF$6),ES5.7,"")</f>
        <v>0.1</v>
      </c>
      <c r="EL180" s="104" t="str">
        <f>IF(E180&lt;2010,"N/A",IF(COUNTIF(DH180:EK180,"&lt;1")=30,"5",IF(COUNTIF(DH180:ED180,"&lt;1")=23,"4",IF(COUNTIF(DH180:DT180,"&lt;1")=13,"3",IF(COUNTIF(DH180:DK180,"&lt;1")=4,"2","1")))))</f>
        <v>1</v>
      </c>
      <c r="EM180" s="129">
        <f>IF(EL180="N/A","N/A",IF(EL180="1",SUM(DH180:DK180)+1,IF(EL180="2",SUM(DL180:DT180)+2,IF(EL180="3",SUM(DU180:ED180)+3,IF(EL180="4",SUM(EE180:EK180)+4,5)))))</f>
        <v>1.9</v>
      </c>
      <c r="EN180" s="1"/>
      <c r="EO180" s="43"/>
      <c r="EP180" s="1"/>
      <c r="EQ180" s="1"/>
      <c r="ER180" s="43"/>
      <c r="ES180" s="1" t="s">
        <v>23</v>
      </c>
      <c r="ET180" s="1"/>
      <c r="EV180" s="44"/>
      <c r="EW180" s="42" t="s">
        <v>4</v>
      </c>
      <c r="EX180" s="42" t="s">
        <v>1</v>
      </c>
      <c r="EY180" s="42" t="s">
        <v>5</v>
      </c>
      <c r="FC180" s="44"/>
      <c r="FE180" s="1"/>
      <c r="FH180" s="42" t="s">
        <v>1</v>
      </c>
      <c r="FI180" s="44"/>
      <c r="FJ180" s="42" t="s">
        <v>103</v>
      </c>
      <c r="FK180" s="1" t="s">
        <v>7</v>
      </c>
      <c r="FL180" s="1"/>
      <c r="FM180" s="1"/>
      <c r="FN180" s="1"/>
      <c r="FO180" s="1"/>
      <c r="FP180" s="42" t="s">
        <v>1</v>
      </c>
      <c r="FT180" s="1"/>
      <c r="FU180" s="1"/>
      <c r="FX180" s="44"/>
      <c r="FY180" s="1"/>
      <c r="FZ180" s="44"/>
      <c r="GA180" s="43"/>
      <c r="GB180" s="1"/>
      <c r="GC180" s="44"/>
      <c r="GF180" s="45"/>
      <c r="GG180" s="74"/>
      <c r="GH180" s="42">
        <f>COUNTIF(EO180:GF180,"*")</f>
        <v>8</v>
      </c>
    </row>
    <row r="181" spans="1:190" s="42" customFormat="1" x14ac:dyDescent="0.25">
      <c r="A181" s="42" t="str">
        <f>VLOOKUP(C181,Sheet1!$A$1:$B$65,2,)</f>
        <v>HS</v>
      </c>
      <c r="B181" s="46" t="s">
        <v>488</v>
      </c>
      <c r="C181" s="47" t="s">
        <v>489</v>
      </c>
      <c r="D181" s="47"/>
      <c r="E181" s="61">
        <v>2013</v>
      </c>
      <c r="F181" s="5">
        <f>IF(OR(ER181=$ER$1,ER181=$ER$2,ER181=$ER$3,ER181=$ER$6,ER181=$ER$7,ES181&gt;0,EW181&gt;0,EY181&gt;0,EU181&gt;0,EZ181&gt;0,FD181&gt;0,FF181&gt;0,FG181&gt;0,FI181&gt;0,FE181&gt;0),SM_2.1,"")</f>
        <v>0.2</v>
      </c>
      <c r="G181" s="5">
        <f>IF(OR(EO181=$EO$4,EQ181&gt;0,ER181=$ER$1, ER181=$ER$2,ER181=$ER$3,ER181=$ER$4,ES181&gt;0,EV181&gt;0,EZ181&gt;0,FD181&gt;0,FF181&gt;0,FG181&gt;0,FI181&gt;0,FE181&gt;0),SM_2.2,"")</f>
        <v>0.35</v>
      </c>
      <c r="H181" s="6">
        <f>IF(OR(EO181&gt;0,EP181&gt;0,EQ181&gt;0,ER181=$ER$1,ER181=$ER$2,ER181=$ER$3,ER181=$ER$4,ER181=$ER$6,ER181=$ER$7,ES181&gt;0,ET181&gt;0,EV181&gt;0,EZ181&gt;0,FD181&gt;0,FF181&gt;0,FG181&gt;0,FI181&gt;0,FE181&gt;0),SM_2.3,"")</f>
        <v>0.3</v>
      </c>
      <c r="I181" s="38">
        <f>IF(OR(ER181=$ER$1,ER181=$ER$2,ER181=$ER$3,ER181=$ER$6,ER181=$ER$7,ES181&gt;0,EW181=$EW$2,EW181=$EW$3,EW181=$EW$4,EY181&gt;0,EU181&gt;0,EZ181&gt;0,FD181&gt;0,FF181&gt;0,FG181&gt;0,FI181&gt;0,FE181&gt;0),SM_2.4,"")</f>
        <v>0.15</v>
      </c>
      <c r="J181" s="6">
        <f>IF(OR(ER181=$ER$3,EW181=$EW$2,EW181=$EW$3,EW181=$EW$4,EY181&gt;0,EU181&gt;0,EZ181&gt;0,FD181&gt;0,FF181&gt;0,FG181&gt;0,FI181&gt;0,FE181&gt;0),SM_3.1,"")</f>
        <v>0.3</v>
      </c>
      <c r="K181" s="6">
        <f>IF(OR(EZ181&gt;0,FD181&gt;0,FF181&gt;0,FG181&gt;0,FI181&gt;0,FE181&gt;0),SM_3.2,"")</f>
        <v>0.3</v>
      </c>
      <c r="L181" s="38">
        <f>IF(OR(ER181=$ER$1,ER181=$ER$3,ER181=$ER$6,ER181=$ER$7,EV181&gt;0,EW181=$EW$2,EW181=$EW$3,EW181=$EW$4,EY181&gt;0,EU181&gt;0,EZ181&gt;0,FD181&gt;0,FF181&gt;0,FG181&gt;0,FI181&gt;0,FE181&gt;0),SM_3.3,"")</f>
        <v>0.4</v>
      </c>
      <c r="M181" s="6" t="str">
        <f>IF(OR(ES181&gt;0,EU181&gt;1),SM_4.1,"")</f>
        <v/>
      </c>
      <c r="N181" s="6" t="str">
        <f>IF(OR(EZ181&gt;0,FD181=$FD$2,FF181=$FF$2,FF181=$FF$4,FF181=$FF$6,FF181=$FF$8,FG181&gt;0,FI181&gt;0,FE181&gt;0),SM_4.2,"")</f>
        <v/>
      </c>
      <c r="O181" s="6" t="str">
        <f>IF(OR(EZ181&gt;0,FD181=$FD$2,FE181=$FE$2,FE181=$FE$4,FE181=$FE$6,FE181=$FE$8,FF181=$FF$2,FF181=$FF$4,FF181=$FF$6,FF181=$FF$8,FG181=$FG$2,FG181=$FG$4,FG181=$FG$6,FG181=$FG$8,FI181=$FI$2,FI181=$FI$4,FI181=$FI$6,FI181=$FI$8),SM_4.3,"")</f>
        <v/>
      </c>
      <c r="P181" s="6" t="str">
        <f>IF(OR(FD181&gt;0,FI181&gt;0),SM_4.4,"")</f>
        <v/>
      </c>
      <c r="Q181" s="38" t="str">
        <f>IF(OR(FQ181=$FQ$2,FQ181=$FQ$1),SM_4.5,"")</f>
        <v/>
      </c>
      <c r="R181" s="6" t="str">
        <f>IF(OR(ET181&gt;0),SM_5.1,"")</f>
        <v/>
      </c>
      <c r="S181" s="6" t="str">
        <f>IF(OR(FB181&gt;0),SM_5.2,"")</f>
        <v/>
      </c>
      <c r="T181" s="6" t="str">
        <f>IF(OR(FR181=$FR$1,FR181=$FR$2),SM_5.3,"")</f>
        <v/>
      </c>
      <c r="U181" s="38" t="str">
        <f>IF(OR(FY181&gt;0),SM_5.4,"")</f>
        <v/>
      </c>
      <c r="V181" s="94" t="str">
        <f>IF(COUNTIF(F181:U181,"&lt;1")=16,"5",IF(COUNTIF(F181:Q181,"&lt;1")=12,"4",IF(COUNTIF(F181:L181,"&lt;1")=7,"3",IF(COUNTIF(F181:I181,"&lt;1")=4,"2","1"))))</f>
        <v>3</v>
      </c>
      <c r="W181" s="129">
        <f>IF(V181="1",SUM(F181:I181)+1,IF(V181="2",SUM(J181:L181)+2,IF(V181="3",SUM(M181:Q181)+3,IF(V181="4",SUM(R181:U181)+4,5))))</f>
        <v>3</v>
      </c>
      <c r="X181" s="5">
        <f>IF(OR(EO181&gt;0,EP181&gt;0,EQ181&gt;0,ER181=$ER$1,ER181=$ER$2,ER181=$ER$3,ER181=$ER$4,ER181=$ER$6,ER181=$ER$7,ER181=$ER$8,ES181&gt;0,ET181&gt;0,EV181&gt;0,EZ181&gt;0,FD181&gt;0,FF181&gt;0,FG181&gt;0,FI181&gt;0,FE181&gt;0),SS_2.1,"")</f>
        <v>0.2</v>
      </c>
      <c r="Y181" s="5">
        <f>IF(OR(EO181=$EO$1,ER181=$ER$1,ER181=$ER$6,ER181=$ER$7,ER181=$ER$8,FJ181&gt;0),SS_2.2,"")</f>
        <v>0.3</v>
      </c>
      <c r="Z181" s="38">
        <f>IF(OR(FJ181&gt;0,FO181&gt;0),SS_2.3,"")</f>
        <v>0.5</v>
      </c>
      <c r="AA181" s="5" t="str">
        <f>IF(OR(FN181&gt;0,FJ181=$FJ$2,FJ181=$FJ$3),SS_3.1,"")</f>
        <v/>
      </c>
      <c r="AB181" s="6" t="str">
        <f>IF(OR(FK181&gt;0),SS_3.2,"")</f>
        <v/>
      </c>
      <c r="AC181" s="38" t="str">
        <f>IF(OR(ES181&gt;0,ER181=$ER$1,ER181=$ER$4,ER181=$ER$8,FL181&gt;0),SS_3.3,"")</f>
        <v/>
      </c>
      <c r="AD181" s="6" t="str">
        <f>IF(AND(FK181&gt;0,FJ181=$FJ$2,FJ181=$FJ$3),SS_4.1,"")</f>
        <v/>
      </c>
      <c r="AE181" s="6" t="str">
        <f>IF(OR(FJ181=$FJ$2,FJ181=$FJ$3,EZ181&gt;0,FN181&gt;0),SS_4.2,"")</f>
        <v/>
      </c>
      <c r="AF181" s="6">
        <f>IF(OR(EU181&gt;0,EW181=$EW$2,EW181=$EW$3,EW181=$EW$4,EY181&gt;0,EZ181&gt;0),SS_4.3,"")</f>
        <v>0.2</v>
      </c>
      <c r="AG181" s="6" t="str">
        <f>IF(OR(FJ181=$FJ$3,FQ181&gt;0,EZ181&gt;0),SS_4.4,"")</f>
        <v/>
      </c>
      <c r="AH181" s="6">
        <f>IF(OR(FE181&gt;0,FF181&gt;0,FG181&gt;0,FD181&gt;0,EZ181&gt;0,FI181&gt;0),SS_4.5,"")</f>
        <v>0.2</v>
      </c>
      <c r="AI181" s="38" t="str">
        <f>IF(OR(EV181&gt;0,FZ181&gt;0,FH181&gt;0,FD181&gt;0,FI181&gt;0),SS_4.6,"")</f>
        <v/>
      </c>
      <c r="AJ181" s="5" t="str">
        <f>IF(OR(FK181=$FK$3,FZ181=$FZ$1),SS_5.1,"")</f>
        <v/>
      </c>
      <c r="AK181" s="6" t="str">
        <f>IF(OR(FZ181=$FZ$1,FZ181=$FZ$2,FZ181=$FZ$4,FZ181=$FZ$5,FZ181=$FZ$7),SS_5.2,"")</f>
        <v/>
      </c>
      <c r="AL181" s="6" t="str">
        <f>IF(OR(FZ181=$FZ$4,FY181&gt;0,ER181=$ER$8),SS_5.3,"")</f>
        <v/>
      </c>
      <c r="AM181" s="6" t="str">
        <f>IF(FP181&gt;0,SS_5.4,"")</f>
        <v/>
      </c>
      <c r="AN181" s="94" t="str">
        <f>IF(COUNTIF(X181:AM181,"&lt;1")=16,"5",IF(COUNTIF(X181:AI181,"&lt;1")=12,"4",IF(COUNTIF(X181:AC181,"&lt;1")=6,"3",IF(COUNTIF(X181:Z181,"&lt;1")=3,"2","1"))))</f>
        <v>2</v>
      </c>
      <c r="AO181" s="129">
        <f>IF(AN181="1",SUM(X181:Z181)+1,IF(AN181="2",SUM(AA181:AC181)+2,IF(AN181="3",SUM(AD181:AI181)+3,IF(AN181="4",SUM(AJ181:AM181)+4,5))))</f>
        <v>2</v>
      </c>
      <c r="AP181" s="5" t="str">
        <f>IF(OR(ES181&gt;0,ER181=$ER$1,EO181&gt;0,EP181&gt;0,EQ181&gt;0,EU181&gt;0,EV181&gt;0,FV181&gt;0,FD181&gt;0),CM2.1,"")</f>
        <v/>
      </c>
      <c r="AQ181" s="6" t="str">
        <f>IF(OR(ES181&gt;0,ER181=$ER$1,ER181=$ER$5,ER181=$ER$3,ER181=$ER$8,ER181=$ER$9,FS181=$FS$3,FS181=$FS$4),CM2.2,"")</f>
        <v/>
      </c>
      <c r="AR181" s="6" t="str">
        <f>IF(OR(ES181&gt;0,ER181&gt;0,FV181&gt;0),CM2.3,"")</f>
        <v/>
      </c>
      <c r="AS181" s="38" t="str">
        <f>IF(OR(ES181&gt;0,ER181=$ER$1,ER181=$ER$3,ER181=$ER$8,ER181=$ER$9,FT181&gt;0),CM2.4,"")</f>
        <v/>
      </c>
      <c r="AT181" s="6" t="str">
        <f>IF(OR(FS181&gt;0),CM3.1,"")</f>
        <v/>
      </c>
      <c r="AU181" s="6" t="str">
        <f>IF(ER181=$ER$9,CM3.2,"")</f>
        <v/>
      </c>
      <c r="AV181" s="6" t="str">
        <f>IF(OR(FS181=$FS$3,FS181=$FS$4),CM3.3,"")</f>
        <v/>
      </c>
      <c r="AW181" s="6" t="str">
        <f>IF(OR(FQ181=$FQ$1,FQ181=$FQ$4,FR181=$FR$1,FR181=$FR$4),CM3.4,"")</f>
        <v/>
      </c>
      <c r="AX181" s="38" t="str">
        <f>IF(OR(FZ181=$FZ$1,FZ181=$FZ$2,FT181=$FT$3,FT181=$FT$2),CM3.5,"")</f>
        <v/>
      </c>
      <c r="AY181" s="6" t="str">
        <f>IF(OR(FS181&gt;0),CM4.1,"")</f>
        <v/>
      </c>
      <c r="AZ181" s="6" t="str">
        <f>IF(OR(FV181=$FV$2),CM4.2,"")</f>
        <v/>
      </c>
      <c r="BA181" s="38" t="str">
        <f>IF(OR(FZ181&gt;0,FT181=$FT$3),CM4.3,"")</f>
        <v/>
      </c>
      <c r="BB181" s="6" t="str">
        <f>IF(OR(FT181=$FT$3,FV181=$FV$3),CM5.1,"")</f>
        <v/>
      </c>
      <c r="BC181" s="6" t="str">
        <f>IF(OR(AND(FX181&gt;0,FQ181=$FQ$4), AND(FX181&gt;0,FQ181=$FQ$1)),CM5.2,"")</f>
        <v/>
      </c>
      <c r="BD181" s="6" t="str">
        <f>IF(OR(FZ181&gt;0),CM5.3,"")</f>
        <v/>
      </c>
      <c r="BE181" s="38" t="str">
        <f>IF(FU181=$FU$2,CM5.4,"")</f>
        <v/>
      </c>
      <c r="BF181" s="94" t="str">
        <f>IF(COUNTIF(AP181:BE181,"&lt;1")=16,"5",IF(COUNTIF(AP181:BA181,"&lt;1")=12,"4",IF(COUNTIF(AP181:AX181,"&lt;1")=9,"3",IF(COUNTIF(AP181:AS181,"&lt;1")=4,"2","1"))))</f>
        <v>1</v>
      </c>
      <c r="BG181" s="129">
        <f>IF(BF181="1",SUM(AP181:AS181)+1,IF(BF181="2",SUM(AT181:AX181)+2,IF(BF181="3",SUM(AY181:BA181)+3,IF(BF181="4",SUM(BB181:BE181)+4,5))))</f>
        <v>1</v>
      </c>
      <c r="BH181" s="5">
        <f>IF(OR(ER181=$ER$1,ER181=$ER$6,ER181=$ER$7,ER181=$ER$9,ES181&gt;0,EX181&gt;0,FD181&gt;0,FZ181&gt;0,EW181&gt;0,EY181&gt;0,EZ181&gt;0,EV181&gt;0,EU181&gt;0,FE181&gt;0,FF181&gt;0,FG181&gt;0,FI181&gt;0),SRM2.1,"")</f>
        <v>0.4</v>
      </c>
      <c r="BI181" s="5">
        <f>IF(OR(FD181&gt;0,FZ181&gt;0,ER181=$ER$7,EW181&gt;0,EX181&gt;0,EY181&gt;0,EZ181&gt;0,FE181&gt;0,FF181&gt;0,FG181&gt;0,FI181&gt;0),SRM2.2,"")</f>
        <v>0.4</v>
      </c>
      <c r="BJ181" s="6" t="str">
        <f>IF(OR(FX181&gt;0,FZ181&gt;0),SRM2.3,"")</f>
        <v/>
      </c>
      <c r="BK181" s="6">
        <f>IF(OR(FF181&gt;0,FD181&gt;0,FE181&gt;0,FZ181&gt;0,FG181&gt;0,FI181&gt;0),SRM2.4,"")</f>
        <v>0.2</v>
      </c>
      <c r="BL181" s="39">
        <f>IF(OR(FD181&gt;0,FZ181&gt;0,ER181=$ER$7,FE181&gt;0,FF181&gt;0,FG181&gt;0,FI181&gt;0,FP181&gt;0),SRM3.1,"")</f>
        <v>0.4</v>
      </c>
      <c r="BM181" s="6">
        <f>IF(OR(FD181&gt;0,FZ181&gt;0,ER181=$ER$7,EW181=$EW$2,EW181=$EW$3,EW181=$EW$4,EX181&gt;0,EY181&gt;0,EZ181&gt;0,FE181&gt;0,FF181&gt;0,FG181&gt;0,FI181&gt;0),SRM3.2,"")</f>
        <v>0.5</v>
      </c>
      <c r="BN181" s="6" t="str">
        <f>IF(OR(FP181&gt;0,FZ181&gt;0),SRM3.3,"")</f>
        <v/>
      </c>
      <c r="BO181" s="40" t="str">
        <f>IF(OR(FZ181&gt;1),SRM4.1,"")</f>
        <v/>
      </c>
      <c r="BP181" s="6" t="str">
        <f>IF(OR(ER181=$ER$8,ER181=$ER$9,EV181&gt;0,FQ181&gt;0,FR181&gt;0),SRM4.2,"")</f>
        <v/>
      </c>
      <c r="BQ181" s="6" t="str">
        <f>IF(OR(FW181&gt;0),SRM4.3,"")</f>
        <v/>
      </c>
      <c r="BR181" s="40" t="str">
        <f>IF(OR(GD181&gt;0,GE181&gt;0),SRM5.1,"")</f>
        <v/>
      </c>
      <c r="BS181" s="6" t="str">
        <f>IF(OR(ER181=$ER$8,ER181=$ER$9,FZ181&gt;0),SRM5.2,"")</f>
        <v/>
      </c>
      <c r="BT181" s="6" t="str">
        <f>IF(OR(ER181=$ER$8,ER181=$ER$9,FY181&gt;0,FZ181&gt;0),SRM5.3,"")</f>
        <v/>
      </c>
      <c r="BU181" s="94" t="str">
        <f>IF(COUNTIF(BH181:BT181,"&lt;1")=13,"5",IF(COUNTIF(BH181:BQ181,"&lt;1")=10,"4",IF(COUNTIF(BH181:BN181,"&lt;1")=7,"3",IF(COUNTIF(BH181:BK181,"&lt;1")=4,"2","1"))))</f>
        <v>1</v>
      </c>
      <c r="BV181" s="129">
        <f>IF(BU181="1",SUM(BH181:BK181)+1,IF(BU181="2",SUM(BL181:BN181)+2,IF(BU181="3",SUM(BO181:BQ181)+3,IF(BU181="4",SUM(BR181:BT181)+4,5))))</f>
        <v>2</v>
      </c>
      <c r="BW181" s="41">
        <f>IF(OR(EY181=$EY$1,EY181=$EY$4,EY181=$EY$5,EY181=$EY$6,EY181=$EY$7,EZ181&gt;0,FF181=$FF$1,FF181=$FF$2,FF181=$FF$5,FF181=$FF$6,FG181=$FG$1,FG181=$FG$2,FG181=$FG$5,FG181=$FG$6),LHR2.1,"")</f>
        <v>0.4</v>
      </c>
      <c r="BX181" s="6" t="str">
        <f>IF(OR(FB181=$FB$1,FB181=$FB$2,FB181=$FB$5,FB181=$FB$6,EZ181&gt;0),LHR2.2,"")</f>
        <v/>
      </c>
      <c r="BY181" s="6">
        <f>IF(OR(EY181=$EY$1,EY181=$EY$4,EY181=$EY$5,EY181=$EY$6,EY181=$EY$7,EZ181&gt;0,FF181=$FF$1,FF181=$FF$2,FF181=$FF$5,FF181=$FF$6,FG181=$FG$1,FG181=$FG$2,FG181=$FG$5,FG181=$FG$6),LHR2.3,"")</f>
        <v>0.25</v>
      </c>
      <c r="BZ181" s="6">
        <f>IF(OR(EY181=$EY$1,EY181=$EY$4,EY181=$EY$5,EY181=$EY$6,EY181=$EY$7,EZ181&gt;0,FF181=$FF$1,FF181=$FF$2,FF181=$FF$5,FF181=$FF$6,FG181=$FG$1,FG181=$FG$2,FG181=$FG$5,FG181=$FG$6),LHR2.4,"")</f>
        <v>0.25</v>
      </c>
      <c r="CA181" s="40">
        <f>IF(OR(EY181=$EY$1,EY181=$EY$5,EY181=$EY$6,EY181=$EY$7,EZ181&gt;0,FF181=$FF$1,FF181=$FF$2,FF181=$FF$5,FF181=$FF$6,FG181=$FG$1,FG181=$FG$2,FG181=$FG$5,FG181=$FG$6),LHR3.1,"")</f>
        <v>0.25</v>
      </c>
      <c r="CB181" s="6" t="str">
        <f>IF(OR(FB181=$FB$1,FB181=$FB$5,EZ181&gt;0),LHR3.2,"")</f>
        <v/>
      </c>
      <c r="CC181" s="6" t="str">
        <f>IF(OR(FB181=$FB$1,FB181=$FB$2,FB181=$FB$5,FB181=$FB$6,EZ181&gt;0),LHR3.3,"")</f>
        <v/>
      </c>
      <c r="CD181" s="6">
        <f>IF(OR(EZ181&gt;0,GA181=$GA$1,FF181=$FF$5,FF181=$FF$6,FF181=$FF$1,FF181=$FF$2,GA181=$GA$2,GA181=$GA$3,GA181=$GA$4),LHR3.4,"")</f>
        <v>0.05</v>
      </c>
      <c r="CE181" s="6" t="str">
        <f>IF(OR(EZ181&gt;0,GB181=$GB$1,FG181=$FG$5,FG181=$FG$6,FG181=$FG$1,FG181=$FG$2,GB181=$GB$2,GB181=$GB$3,GB181=$GB$4),LHR3.5,"")</f>
        <v/>
      </c>
      <c r="CF181" s="6">
        <f>IF(OR(EY181=$EY$1,EY181=$EY$4,EY181=$EY$5,EY181=$EY$6,EY181=$EY$7,EZ181&gt;0),LHR3.6,"")</f>
        <v>0.05</v>
      </c>
      <c r="CG181" s="6" t="str">
        <f>IF(OR(EZ181&gt;0,FC181=$FC$1,FC181=$FC$2,FC181=$FC$3,FC181=$FC$4),LHR3.7,"")</f>
        <v/>
      </c>
      <c r="CH181" s="6" t="str">
        <f>IF(OR(GD181=$GD$1,GD181=$GD$3,EZ181&gt;0),LHR3.8,"")</f>
        <v/>
      </c>
      <c r="CI181" s="6" t="str">
        <f>IF(OR(EZ181&gt;0,FF181=$FF$2,FF181=$FF$6,FE181=$FE$2,FE181=$FE$6,FI181=$FI$2,FI181=$FI$6,FG181=$FG$2,FG181=$FG$6),LHR3.9,"")</f>
        <v/>
      </c>
      <c r="CJ181" s="6" t="str">
        <f>IF(OR(EZ181&gt;0,FA181&gt;0),LHR3.10,"")</f>
        <v/>
      </c>
      <c r="CK181" s="40">
        <f>IF(OR(EY181=$EY$1,EY181=$EY$6,EY181=$EY$7,EZ181&gt;0,FF181=$FF$1,FF181=$FF$2,FF181=$FF$5,FF181=$FF$6,FG181=$FG$1,FG181=$FG$2,FG181=$FG$5,FG181=$FG$6),LHR4.1,"")</f>
        <v>0.15</v>
      </c>
      <c r="CL181" s="6" t="str">
        <f>IF(OR(FB181=$FB$1,FB181=$FB$5,EZ181&gt;0),LHR4.2,"")</f>
        <v/>
      </c>
      <c r="CM181" s="6" t="str">
        <f>IF(OR(EZ181&gt;0,GA181=$GA$2,GA181=$GA$4),LHR4.3,"")</f>
        <v/>
      </c>
      <c r="CN181" s="6" t="str">
        <f>IF(OR(EZ181&gt;0,GB181=$GB$2,GB181=$GB$4),LHR4.4,"")</f>
        <v/>
      </c>
      <c r="CO181" s="6" t="str">
        <f>IF(OR(EZ181&gt;0,FC181=$FC$1,FC181=$FC$3,FC181=$FC$4),LHR4.5,"")</f>
        <v/>
      </c>
      <c r="CP181" s="6" t="str">
        <f>IF(OR(GE181=$GE$1,GE181=$GE$2,GE181=$GE$4,GE181=$GE$5),LHR4.6,"")</f>
        <v/>
      </c>
      <c r="CQ181" s="6" t="str">
        <f>IF(OR(EZ181&gt;0,FF181=$FF$2,FF181=$FF$6,FE181=$FE$2,FE181=$FE$6,FI181=$FI$2,FI181=$FI$6,FG181=$FG$2,FG181=$FG$6),LHR4.7,"")</f>
        <v/>
      </c>
      <c r="CR181" s="6" t="str">
        <f>IF(OR(EZ181&gt;0,FG181=$FG$1,FG181=$FG$2,FG181=$FG$5,FG181=$FG$6),LHR4.8,"")</f>
        <v/>
      </c>
      <c r="CS181" s="6" t="str">
        <f>IF(OR(FE181=$FE$1,FE181=$FE$2,FE181=$FE$5,FE181=$FE$6),LHR4.9,"")</f>
        <v/>
      </c>
      <c r="CT181" s="6" t="str">
        <f>IF(OR(FM181=$FM$1,FM181=$FM$3,EZ181&gt;0),LHR4.10,"")</f>
        <v/>
      </c>
      <c r="CU181" s="6" t="str">
        <f>IF(OR(GF181=$GF$2,GF181=$GF$6),LHR4.11,"")</f>
        <v/>
      </c>
      <c r="CV181" s="6" t="str">
        <f>IF(OR(EO181=$EO$1,EO181=$EO$3),LHR4.12,"")</f>
        <v/>
      </c>
      <c r="CW181" s="40">
        <f>IF(OR(EY181=$EY$1,EY181=$EY$7,EZ181&gt;0,FF181=$FF$1,FF181=$FF$2,FF181=$FF$5,FF181=$FF$6,FG181=$FG$1,FG181=$FG$2,FG181=$FG$5,FG181=$FG$6),LHR5.1,"")</f>
        <v>0.25</v>
      </c>
      <c r="CX181" s="6" t="str">
        <f>IF(AND(FZ181&gt;0,OR(EY181=$EY$1,EY181=$EY$4,EY181=$EY$5,EY181=$EY$6,EY181=$EY$7)),LHR5.2,"")</f>
        <v/>
      </c>
      <c r="CY181" s="6" t="str">
        <f>IF(OR(EZ181&gt;0,FC181=$FC$1,FC181=$FC$4),LHR5.3,"")</f>
        <v/>
      </c>
      <c r="CZ181" s="6" t="str">
        <f>IF(OR(GE181=$GE$1,GE181=$GE$3,GE181=$GE$4,GE181=$GE$6),LHR5.4,"")</f>
        <v/>
      </c>
      <c r="DA181" s="6" t="str">
        <f>IF(OR(EZ181&gt;0,FF181=$FF$2,FF181=$FF$6,FE181=$FE$2,FE181=$FE$6,FI181=$FI$2,FI181=$FI$6,FG181=$FG$2,FG181=$FG$6),LHR5.5,"")</f>
        <v/>
      </c>
      <c r="DB181" s="6" t="str">
        <f>IF(OR(FG181=$FG$2,FG181=$FG$6),LHR5.6,"")</f>
        <v/>
      </c>
      <c r="DC181" s="6" t="str">
        <f>IF(OR(FI181=$FI$1,FI181=$FI$2,FI181=$FI$5,FI181=$FI$6,FY181&gt;0),LHR5.7,"")</f>
        <v/>
      </c>
      <c r="DD181" s="6" t="str">
        <f>IF(OR(GC181=$GC$1,GC181=$GC$2),LHR5.8,"")</f>
        <v/>
      </c>
      <c r="DE181" s="38">
        <f>IF(OR(GF181="",GF181=$GF$3,GF181=$GF$4,GF181=$GF$7,GF181=$GF$8),LHR5.9,"")</f>
        <v>0.05</v>
      </c>
      <c r="DF181" s="7" t="str">
        <f>IF(E181&lt;2009,"N/A",IF(COUNTIF(BW181:DE181,"&lt;1")=35,"5",IF(COUNTIF(BW181:CV181,"&lt;1")=26,"4",IF(COUNTIF(BW181:CJ181,"&lt;1")=14,"3",IF(COUNTIF(BW181:BZ181,"&lt;1")=4,"2","1")))))</f>
        <v>1</v>
      </c>
      <c r="DG181" s="129">
        <f>IF(DF181="N/A","N/A",IF(DF181="1",SUM(BW181:BZ181)+1,IF(DF181="2",SUM(CA181:CJ181)+2,IF(DF181="3",SUM(CK181:CV181)+3,IF(DF181="4",SUM(CW181:DE181)+4,5)))))</f>
        <v>1.9</v>
      </c>
      <c r="DH181" s="41" t="str">
        <f>IF(OR(EY181=$EY$1,EY181=$EY$8,EZ181&gt;0,FF181=$FF$1,FF181=$FF$2,FF181=$FF$7,FF181=$FF$8,FG181=$FG$1,FG181=$FG$2,FG181=$FG$7,FG181=$FG$8),ES2.1,"")</f>
        <v/>
      </c>
      <c r="DI181" s="6" t="str">
        <f>IF(OR(FB181=$FB$1,FB181=$FB$2,FB181=$FB$7,FB181=$FB$8,EZ181&gt;0),ES2.2,"")</f>
        <v/>
      </c>
      <c r="DJ181" s="6" t="str">
        <f>IF(OR(EY181=$EY$1,EY181=$EY$8,EZ181&gt;0,FF181=$FF$1,FF181=$FF$2,FF181=$FF$7,FF181=$FF$8,FG181=$FG$1,FG181=$FG$2,FG181=$FG$7,FG181=$FG$8),ES2.3,"")</f>
        <v/>
      </c>
      <c r="DK181" s="6" t="str">
        <f>IF(OR(EY181=$EY$1,EY181=$EY$8,EZ181&gt;0,FF181=$FF$1,FF181=$FF$2,FF181=$FF$7,FF181=$FF$8,FG181=$FG$1,FG181=$FG$2,FG181=$FG$7,FG181=$FG$8),ES2.4,"")</f>
        <v/>
      </c>
      <c r="DL181" s="40" t="str">
        <f>IF(OR(FB181=$FB$1,FB181=$FB$7,EZ181&gt;0),ES3.1,"")</f>
        <v/>
      </c>
      <c r="DM181" s="6" t="str">
        <f>IF(OR(FB181=$FB$1,FB181=$FB$2,FB181=$FB$7,FB181=$FB$8,EZ181&gt;0),ES3.2,"")</f>
        <v/>
      </c>
      <c r="DN181" s="6" t="str">
        <f>IF(OR(EZ181&gt;0,FF181=$FF$1,FF181=$FF$2,FF181=$FF$7,FF181=$FF$8,GA181=$GA$1,GA181=$GA$2,GA181=$GA$5,GA181=$GA$6),ES3.3,"")</f>
        <v/>
      </c>
      <c r="DO181" s="6" t="str">
        <f>IF(OR(EZ181&gt;0,FG181=$FG$1,FG181=$FG$2,FG181=$FG$7,FG181=$FG$8,GB181=$GB$1,GB181=$GB$2,GB181=$GB$5,GB181=$GB$6),ES3.4,"")</f>
        <v/>
      </c>
      <c r="DP181" s="6" t="str">
        <f>IF(OR(EY181=$EY$1,EY181=$EY$8,EZ181&gt;0),ES3.5,"")</f>
        <v/>
      </c>
      <c r="DQ181" s="6" t="str">
        <f>IF(OR(EZ181&gt;0,FC181=$FC$1,FC181=$FC$5),ES3.6,"")</f>
        <v/>
      </c>
      <c r="DR181" s="6" t="str">
        <f>IF(OR(GD181=$GD$1,GD181=$GD$4,EZ181&gt;0),ES3.7,"")</f>
        <v/>
      </c>
      <c r="DS181" s="6" t="str">
        <f>IF(OR(EZ181&gt;0,FF181=$FF$2,FF181=$FF$8,FE181=$FE$2,FE181=$FE$8,FI181=$FI$2,FI181=$FI$8,FG181=$FG$2,FG181=$FG$8),ES3.8,"")</f>
        <v/>
      </c>
      <c r="DT181" s="6" t="str">
        <f>IF(OR(EZ181&gt;0),ES3.9,"")</f>
        <v/>
      </c>
      <c r="DU181" s="40" t="str">
        <f>IF(OR(FB181=$FB$1,FB181=$FB$7,EZ181&gt;0),ES4.1,"")</f>
        <v/>
      </c>
      <c r="DV181" s="6" t="str">
        <f>IF(OR(EZ181&gt;0,GA181=$GA$2,GA181=$GA$6),ES4.2,"")</f>
        <v/>
      </c>
      <c r="DW181" s="6" t="str">
        <f>IF(OR(EZ181&gt;0,GB181=$GB$2,GB181=$GB$6),ES4.3,"")</f>
        <v/>
      </c>
      <c r="DX181" s="6" t="str">
        <f>IF(OR(GE181=$GE$1,GE181=$GE$2,GE181=$GE$7,GE181=$GE$8),ES4.4,"")</f>
        <v/>
      </c>
      <c r="DY181" s="6" t="str">
        <f>IF(OR(EZ181&gt;0,FF181=$FF$2,FF181=$FF$8,FE181=$FE$2,FE181=$FE$8,FI181=$FI$2,FI181=$FI$8,FG181=$FG$2,FG181=$FG$8),ES4.5,"")</f>
        <v/>
      </c>
      <c r="DZ181" s="6" t="str">
        <f>IF(OR(EZ181&gt;0,FG181=$FG$1,FG181=$FG$2,FG181=$FG$7,FG181=$FG$8),ES4.6,"")</f>
        <v/>
      </c>
      <c r="EA181" s="6" t="str">
        <f>IF(OR(FE181=$FE$1,FE181=$FE$2,FE181=$FE$7,FE181=$FE$8),ES4.7,"")</f>
        <v/>
      </c>
      <c r="EB181" s="6" t="str">
        <f>IF(OR(FM181=$FM$1,FM181=$FM$4,EZ181&gt;0),ES4.8,"")</f>
        <v/>
      </c>
      <c r="EC181" s="6" t="str">
        <f>IF(OR(GF181=$GF$2,GF181=$GF$8),ES4.9,"")</f>
        <v/>
      </c>
      <c r="ED181" s="6" t="str">
        <f>IF(OR(EO181=$EO$1,EO181=$EO$3),ES4.10,"")</f>
        <v/>
      </c>
      <c r="EE181" s="40" t="str">
        <f>IF(OR(AND(FZ181&gt;0,EY181=$EY$1), AND(FZ181&gt;0,EY181=$EY$8)),ES5.1,"")</f>
        <v/>
      </c>
      <c r="EF181" s="6" t="str">
        <f>IF(OR(GE181=$GE$1,GE181=$GE$3,GE181=$GE$7,GE181=$GE$9),ES5.2,"")</f>
        <v/>
      </c>
      <c r="EG181" s="6" t="str">
        <f>IF(OR(EZ181&gt;0,FF181=$FF$2,FF181=$FF$8,FE181=$FE$2,FE181=$FE$8,FI181=$FI$2,FI181=$FI$8,FG181=$FG$2,FG181=$FG$8),ES5.3,"")</f>
        <v/>
      </c>
      <c r="EH181" s="6" t="str">
        <f>IF(OR(FG181=$FG$2,FG181=$FG$8),ES5.4,"")</f>
        <v/>
      </c>
      <c r="EI181" s="6" t="str">
        <f>IF(OR(FI181=$FI$1,FI181=$FI$2,FI181=$FI$7,FI181=$FI$8,FY181&gt;0),ES5.5,"")</f>
        <v/>
      </c>
      <c r="EJ181" s="6" t="str">
        <f>IF(OR(GC181=$GC$1,GC181=$GC$3),ES5.6,"")</f>
        <v/>
      </c>
      <c r="EK181" s="38">
        <f>IF(OR(GF181="",GF181=$GF$3,GF181=$GF$4,GF181=$GF$5,GF181=$GF$6),ES5.7,"")</f>
        <v>0.1</v>
      </c>
      <c r="EL181" s="104" t="str">
        <f>IF(E181&lt;2010,"N/A",IF(COUNTIF(DH181:EK181,"&lt;1")=30,"5",IF(COUNTIF(DH181:ED181,"&lt;1")=23,"4",IF(COUNTIF(DH181:DT181,"&lt;1")=13,"3",IF(COUNTIF(DH181:DK181,"&lt;1")=4,"2","1")))))</f>
        <v>1</v>
      </c>
      <c r="EM181" s="129">
        <f>IF(EL181="N/A","N/A",IF(EL181="1",SUM(DH181:DK181)+1,IF(EL181="2",SUM(DL181:DT181)+2,IF(EL181="3",SUM(DU181:ED181)+3,IF(EL181="4",SUM(EE181:EK181)+4,5)))))</f>
        <v>1</v>
      </c>
      <c r="EN181" s="1"/>
      <c r="EO181" s="43"/>
      <c r="EP181" s="1"/>
      <c r="EQ181" s="1"/>
      <c r="ER181" s="43"/>
      <c r="ES181" s="1"/>
      <c r="ET181" s="1"/>
      <c r="EV181" s="44"/>
      <c r="EX181" s="42" t="s">
        <v>1</v>
      </c>
      <c r="EY181" s="42" t="s">
        <v>39</v>
      </c>
      <c r="FC181" s="44"/>
      <c r="FE181" s="1"/>
      <c r="FF181" s="42" t="s">
        <v>41</v>
      </c>
      <c r="FI181" s="44"/>
      <c r="FJ181" s="42" t="s">
        <v>9</v>
      </c>
      <c r="FK181" s="1"/>
      <c r="FL181" s="1"/>
      <c r="FM181" s="1"/>
      <c r="FN181" s="1"/>
      <c r="FO181" s="1"/>
      <c r="FT181" s="1"/>
      <c r="FU181" s="1"/>
      <c r="FX181" s="44"/>
      <c r="FY181" s="1"/>
      <c r="FZ181" s="44"/>
      <c r="GA181" s="43"/>
      <c r="GB181" s="1"/>
      <c r="GC181" s="44"/>
      <c r="GF181" s="45"/>
      <c r="GG181" s="74"/>
      <c r="GH181" s="42">
        <f>COUNTIF(EO181:GF181,"*")</f>
        <v>4</v>
      </c>
    </row>
    <row r="182" spans="1:190" s="42" customFormat="1" x14ac:dyDescent="0.25">
      <c r="A182" s="42" t="str">
        <f>VLOOKUP(C182,Sheet1!$A$1:$B$65,2,)</f>
        <v>HS</v>
      </c>
      <c r="B182" s="46" t="s">
        <v>486</v>
      </c>
      <c r="C182" s="47" t="s">
        <v>487</v>
      </c>
      <c r="D182" s="47"/>
      <c r="E182" s="60">
        <v>2013</v>
      </c>
      <c r="F182" s="5">
        <f>IF(OR(ER182=$ER$1,ER182=$ER$2,ER182=$ER$3,ER182=$ER$6,ER182=$ER$7,ES182&gt;0,EW182&gt;0,EY182&gt;0,EU182&gt;0,EZ182&gt;0,FD182&gt;0,FF182&gt;0,FG182&gt;0,FI182&gt;0,FE182&gt;0),SM_2.1,"")</f>
        <v>0.2</v>
      </c>
      <c r="G182" s="5">
        <f>IF(OR(EO182=$EO$4,EQ182&gt;0,ER182=$ER$1, ER182=$ER$2,ER182=$ER$3,ER182=$ER$4,ES182&gt;0,EV182&gt;0,EZ182&gt;0,FD182&gt;0,FF182&gt;0,FG182&gt;0,FI182&gt;0,FE182&gt;0),SM_2.2,"")</f>
        <v>0.35</v>
      </c>
      <c r="H182" s="6">
        <f>IF(OR(EO182&gt;0,EP182&gt;0,EQ182&gt;0,ER182=$ER$1,ER182=$ER$2,ER182=$ER$3,ER182=$ER$4,ER182=$ER$6,ER182=$ER$7,ES182&gt;0,ET182&gt;0,EV182&gt;0,EZ182&gt;0,FD182&gt;0,FF182&gt;0,FG182&gt;0,FI182&gt;0,FE182&gt;0),SM_2.3,"")</f>
        <v>0.3</v>
      </c>
      <c r="I182" s="38">
        <f>IF(OR(ER182=$ER$1,ER182=$ER$2,ER182=$ER$3,ER182=$ER$6,ER182=$ER$7,ES182&gt;0,EW182=$EW$2,EW182=$EW$3,EW182=$EW$4,EY182&gt;0,EU182&gt;0,EZ182&gt;0,FD182&gt;0,FF182&gt;0,FG182&gt;0,FI182&gt;0,FE182&gt;0),SM_2.4,"")</f>
        <v>0.15</v>
      </c>
      <c r="J182" s="6">
        <f>IF(OR(ER182=$ER$3,EW182=$EW$2,EW182=$EW$3,EW182=$EW$4,EY182&gt;0,EU182&gt;0,EZ182&gt;0,FD182&gt;0,FF182&gt;0,FG182&gt;0,FI182&gt;0,FE182&gt;0),SM_3.1,"")</f>
        <v>0.3</v>
      </c>
      <c r="K182" s="6">
        <f>IF(OR(EZ182&gt;0,FD182&gt;0,FF182&gt;0,FG182&gt;0,FI182&gt;0,FE182&gt;0),SM_3.2,"")</f>
        <v>0.3</v>
      </c>
      <c r="L182" s="38">
        <f>IF(OR(ER182=$ER$1,ER182=$ER$3,ER182=$ER$6,ER182=$ER$7,EV182&gt;0,EW182=$EW$2,EW182=$EW$3,EW182=$EW$4,EY182&gt;0,EU182&gt;0,EZ182&gt;0,FD182&gt;0,FF182&gt;0,FG182&gt;0,FI182&gt;0,FE182&gt;0),SM_3.3,"")</f>
        <v>0.4</v>
      </c>
      <c r="M182" s="6">
        <f>IF(OR(ES182&gt;0,EU182&gt;1),SM_4.1,"")</f>
        <v>0.2</v>
      </c>
      <c r="N182" s="6">
        <f>IF(OR(EZ182&gt;0,FD182=$FD$2,FF182=$FF$2,FF182=$FF$4,FF182=$FF$6,FF182=$FF$8,FG182&gt;0,FI182&gt;0,FE182&gt;0),SM_4.2,"")</f>
        <v>0.2</v>
      </c>
      <c r="O182" s="6" t="str">
        <f>IF(OR(EZ182&gt;0,FD182=$FD$2,FE182=$FE$2,FE182=$FE$4,FE182=$FE$6,FE182=$FE$8,FF182=$FF$2,FF182=$FF$4,FF182=$FF$6,FF182=$FF$8,FG182=$FG$2,FG182=$FG$4,FG182=$FG$6,FG182=$FG$8,FI182=$FI$2,FI182=$FI$4,FI182=$FI$6,FI182=$FI$8),SM_4.3,"")</f>
        <v/>
      </c>
      <c r="P182" s="6" t="str">
        <f>IF(OR(FD182&gt;0,FI182&gt;0),SM_4.4,"")</f>
        <v/>
      </c>
      <c r="Q182" s="38" t="str">
        <f>IF(OR(FQ182=$FQ$2,FQ182=$FQ$1),SM_4.5,"")</f>
        <v/>
      </c>
      <c r="R182" s="6" t="str">
        <f>IF(OR(ET182&gt;0),SM_5.1,"")</f>
        <v/>
      </c>
      <c r="S182" s="6" t="str">
        <f>IF(OR(FB182&gt;0),SM_5.2,"")</f>
        <v/>
      </c>
      <c r="T182" s="6" t="str">
        <f>IF(OR(FR182=$FR$1,FR182=$FR$2),SM_5.3,"")</f>
        <v/>
      </c>
      <c r="U182" s="38" t="str">
        <f>IF(OR(FY182&gt;0),SM_5.4,"")</f>
        <v/>
      </c>
      <c r="V182" s="94" t="str">
        <f>IF(COUNTIF(F182:U182,"&lt;1")=16,"5",IF(COUNTIF(F182:Q182,"&lt;1")=12,"4",IF(COUNTIF(F182:L182,"&lt;1")=7,"3",IF(COUNTIF(F182:I182,"&lt;1")=4,"2","1"))))</f>
        <v>3</v>
      </c>
      <c r="W182" s="129">
        <f>IF(V182="1",SUM(F182:I182)+1,IF(V182="2",SUM(J182:L182)+2,IF(V182="3",SUM(M182:Q182)+3,IF(V182="4",SUM(R182:U182)+4,5))))</f>
        <v>3.4</v>
      </c>
      <c r="X182" s="5">
        <f>IF(OR(EO182&gt;0,EP182&gt;0,EQ182&gt;0,ER182=$ER$1,ER182=$ER$2,ER182=$ER$3,ER182=$ER$4,ER182=$ER$6,ER182=$ER$7,ER182=$ER$8,ES182&gt;0,ET182&gt;0,EV182&gt;0,EZ182&gt;0,FD182&gt;0,FF182&gt;0,FG182&gt;0,FI182&gt;0,FE182&gt;0),SS_2.1,"")</f>
        <v>0.2</v>
      </c>
      <c r="Y182" s="5">
        <f>IF(OR(EO182=$EO$1,ER182=$ER$1,ER182=$ER$6,ER182=$ER$7,ER182=$ER$8,FJ182&gt;0),SS_2.2,"")</f>
        <v>0.3</v>
      </c>
      <c r="Z182" s="38">
        <f>IF(OR(FJ182&gt;0,FO182&gt;0),SS_2.3,"")</f>
        <v>0.5</v>
      </c>
      <c r="AA182" s="5">
        <f>IF(OR(FN182&gt;0,FJ182=$FJ$2,FJ182=$FJ$3),SS_3.1,"")</f>
        <v>0.2</v>
      </c>
      <c r="AB182" s="6" t="str">
        <f>IF(OR(FK182&gt;0),SS_3.2,"")</f>
        <v/>
      </c>
      <c r="AC182" s="38" t="str">
        <f>IF(OR(ES182&gt;0,ER182=$ER$1,ER182=$ER$4,ER182=$ER$8,FL182&gt;0),SS_3.3,"")</f>
        <v/>
      </c>
      <c r="AD182" s="6" t="str">
        <f>IF(AND(FK182&gt;0,FJ182=$FJ$2,FJ182=$FJ$3),SS_4.1,"")</f>
        <v/>
      </c>
      <c r="AE182" s="6">
        <f>IF(OR(FJ182=$FJ$2,FJ182=$FJ$3,EZ182&gt;0,FN182&gt;0),SS_4.2,"")</f>
        <v>0.2</v>
      </c>
      <c r="AF182" s="6">
        <f>IF(OR(EU182&gt;0,EW182=$EW$2,EW182=$EW$3,EW182=$EW$4,EY182&gt;0,EZ182&gt;0),SS_4.3,"")</f>
        <v>0.2</v>
      </c>
      <c r="AG182" s="6" t="str">
        <f>IF(OR(FJ182=$FJ$3,FQ182&gt;0,EZ182&gt;0),SS_4.4,"")</f>
        <v/>
      </c>
      <c r="AH182" s="6">
        <f>IF(OR(FE182&gt;0,FF182&gt;0,FG182&gt;0,FD182&gt;0,EZ182&gt;0,FI182&gt;0),SS_4.5,"")</f>
        <v>0.2</v>
      </c>
      <c r="AI182" s="38" t="str">
        <f>IF(OR(EV182&gt;0,FZ182&gt;0,FH182&gt;0,FD182&gt;0,FI182&gt;0),SS_4.6,"")</f>
        <v/>
      </c>
      <c r="AJ182" s="5" t="str">
        <f>IF(OR(FK182=$FK$3,FZ182=$FZ$1),SS_5.1,"")</f>
        <v/>
      </c>
      <c r="AK182" s="6" t="str">
        <f>IF(OR(FZ182=$FZ$1,FZ182=$FZ$2,FZ182=$FZ$4,FZ182=$FZ$5,FZ182=$FZ$7),SS_5.2,"")</f>
        <v/>
      </c>
      <c r="AL182" s="6" t="str">
        <f>IF(OR(FZ182=$FZ$4,FY182&gt;0,ER182=$ER$8),SS_5.3,"")</f>
        <v/>
      </c>
      <c r="AM182" s="6" t="str">
        <f>IF(FP182&gt;0,SS_5.4,"")</f>
        <v/>
      </c>
      <c r="AN182" s="94" t="str">
        <f>IF(COUNTIF(X182:AM182,"&lt;1")=16,"5",IF(COUNTIF(X182:AI182,"&lt;1")=12,"4",IF(COUNTIF(X182:AC182,"&lt;1")=6,"3",IF(COUNTIF(X182:Z182,"&lt;1")=3,"2","1"))))</f>
        <v>2</v>
      </c>
      <c r="AO182" s="129">
        <f>IF(AN182="1",SUM(X182:Z182)+1,IF(AN182="2",SUM(AA182:AC182)+2,IF(AN182="3",SUM(AD182:AI182)+3,IF(AN182="4",SUM(AJ182:AM182)+4,5))))</f>
        <v>2.2000000000000002</v>
      </c>
      <c r="AP182" s="5">
        <f>IF(OR(ES182&gt;0,ER182=$ER$1,EO182&gt;0,EP182&gt;0,EQ182&gt;0,EU182&gt;0,EV182&gt;0,FV182&gt;0,FD182&gt;0),CM2.1,"")</f>
        <v>0.25</v>
      </c>
      <c r="AQ182" s="6" t="str">
        <f>IF(OR(ES182&gt;0,ER182=$ER$1,ER182=$ER$5,ER182=$ER$3,ER182=$ER$8,ER182=$ER$9,FS182=$FS$3,FS182=$FS$4),CM2.2,"")</f>
        <v/>
      </c>
      <c r="AR182" s="6" t="str">
        <f>IF(OR(ES182&gt;0,ER182&gt;0,FV182&gt;0),CM2.3,"")</f>
        <v/>
      </c>
      <c r="AS182" s="38" t="str">
        <f>IF(OR(ES182&gt;0,ER182=$ER$1,ER182=$ER$3,ER182=$ER$8,ER182=$ER$9,FT182&gt;0),CM2.4,"")</f>
        <v/>
      </c>
      <c r="AT182" s="6" t="str">
        <f>IF(OR(FS182&gt;0),CM3.1,"")</f>
        <v/>
      </c>
      <c r="AU182" s="6" t="str">
        <f>IF(ER182=$ER$9,CM3.2,"")</f>
        <v/>
      </c>
      <c r="AV182" s="6" t="str">
        <f>IF(OR(FS182=$FS$3,FS182=$FS$4),CM3.3,"")</f>
        <v/>
      </c>
      <c r="AW182" s="6" t="str">
        <f>IF(OR(FQ182=$FQ$1,FQ182=$FQ$4,FR182=$FR$1,FR182=$FR$4),CM3.4,"")</f>
        <v/>
      </c>
      <c r="AX182" s="38" t="str">
        <f>IF(OR(FZ182=$FZ$1,FZ182=$FZ$2,FT182=$FT$3,FT182=$FT$2),CM3.5,"")</f>
        <v/>
      </c>
      <c r="AY182" s="6" t="str">
        <f>IF(OR(FS182&gt;0),CM4.1,"")</f>
        <v/>
      </c>
      <c r="AZ182" s="6" t="str">
        <f>IF(OR(FV182=$FV$2),CM4.2,"")</f>
        <v/>
      </c>
      <c r="BA182" s="38" t="str">
        <f>IF(OR(FZ182&gt;0,FT182=$FT$3),CM4.3,"")</f>
        <v/>
      </c>
      <c r="BB182" s="6" t="str">
        <f>IF(OR(FT182=$FT$3,FV182=$FV$3),CM5.1,"")</f>
        <v/>
      </c>
      <c r="BC182" s="6" t="str">
        <f>IF(OR(AND(FX182&gt;0,FQ182=$FQ$4), AND(FX182&gt;0,FQ182=$FQ$1)),CM5.2,"")</f>
        <v/>
      </c>
      <c r="BD182" s="6" t="str">
        <f>IF(OR(FZ182&gt;0),CM5.3,"")</f>
        <v/>
      </c>
      <c r="BE182" s="38" t="str">
        <f>IF(FU182=$FU$2,CM5.4,"")</f>
        <v/>
      </c>
      <c r="BF182" s="94" t="str">
        <f>IF(COUNTIF(AP182:BE182,"&lt;1")=16,"5",IF(COUNTIF(AP182:BA182,"&lt;1")=12,"4",IF(COUNTIF(AP182:AX182,"&lt;1")=9,"3",IF(COUNTIF(AP182:AS182,"&lt;1")=4,"2","1"))))</f>
        <v>1</v>
      </c>
      <c r="BG182" s="129">
        <f>IF(BF182="1",SUM(AP182:AS182)+1,IF(BF182="2",SUM(AT182:AX182)+2,IF(BF182="3",SUM(AY182:BA182)+3,IF(BF182="4",SUM(BB182:BE182)+4,5))))</f>
        <v>1.25</v>
      </c>
      <c r="BH182" s="5">
        <f>IF(OR(ER182=$ER$1,ER182=$ER$6,ER182=$ER$7,ER182=$ER$9,ES182&gt;0,EX182&gt;0,FD182&gt;0,FZ182&gt;0,EW182&gt;0,EY182&gt;0,EZ182&gt;0,EV182&gt;0,EU182&gt;0,FE182&gt;0,FF182&gt;0,FG182&gt;0,FI182&gt;0),SRM2.1,"")</f>
        <v>0.4</v>
      </c>
      <c r="BI182" s="5">
        <f>IF(OR(FD182&gt;0,FZ182&gt;0,ER182=$ER$7,EW182&gt;0,EX182&gt;0,EY182&gt;0,EZ182&gt;0,FE182&gt;0,FF182&gt;0,FG182&gt;0,FI182&gt;0),SRM2.2,"")</f>
        <v>0.4</v>
      </c>
      <c r="BJ182" s="6" t="str">
        <f>IF(OR(FX182&gt;0,FZ182&gt;0),SRM2.3,"")</f>
        <v/>
      </c>
      <c r="BK182" s="6">
        <f>IF(OR(FF182&gt;0,FD182&gt;0,FE182&gt;0,FZ182&gt;0,FG182&gt;0,FI182&gt;0),SRM2.4,"")</f>
        <v>0.2</v>
      </c>
      <c r="BL182" s="39">
        <f>IF(OR(FD182&gt;0,FZ182&gt;0,ER182=$ER$7,FE182&gt;0,FF182&gt;0,FG182&gt;0,FI182&gt;0,FP182&gt;0),SRM3.1,"")</f>
        <v>0.4</v>
      </c>
      <c r="BM182" s="6">
        <f>IF(OR(FD182&gt;0,FZ182&gt;0,ER182=$ER$7,EW182=$EW$2,EW182=$EW$3,EW182=$EW$4,EX182&gt;0,EY182&gt;0,EZ182&gt;0,FE182&gt;0,FF182&gt;0,FG182&gt;0,FI182&gt;0),SRM3.2,"")</f>
        <v>0.5</v>
      </c>
      <c r="BN182" s="6" t="str">
        <f>IF(OR(FP182&gt;0,FZ182&gt;0),SRM3.3,"")</f>
        <v/>
      </c>
      <c r="BO182" s="40" t="str">
        <f>IF(OR(FZ182&gt;1),SRM4.1,"")</f>
        <v/>
      </c>
      <c r="BP182" s="6" t="str">
        <f>IF(OR(ER182=$ER$8,ER182=$ER$9,EV182&gt;0,FQ182&gt;0,FR182&gt;0),SRM4.2,"")</f>
        <v/>
      </c>
      <c r="BQ182" s="6" t="str">
        <f>IF(OR(FW182&gt;0),SRM4.3,"")</f>
        <v/>
      </c>
      <c r="BR182" s="40" t="str">
        <f>IF(OR(GD182&gt;0,GE182&gt;0),SRM5.1,"")</f>
        <v/>
      </c>
      <c r="BS182" s="6" t="str">
        <f>IF(OR(ER182=$ER$8,ER182=$ER$9,FZ182&gt;0),SRM5.2,"")</f>
        <v/>
      </c>
      <c r="BT182" s="6" t="str">
        <f>IF(OR(ER182=$ER$8,ER182=$ER$9,FY182&gt;0,FZ182&gt;0),SRM5.3,"")</f>
        <v/>
      </c>
      <c r="BU182" s="94" t="str">
        <f>IF(COUNTIF(BH182:BT182,"&lt;1")=13,"5",IF(COUNTIF(BH182:BQ182,"&lt;1")=10,"4",IF(COUNTIF(BH182:BN182,"&lt;1")=7,"3",IF(COUNTIF(BH182:BK182,"&lt;1")=4,"2","1"))))</f>
        <v>1</v>
      </c>
      <c r="BV182" s="129">
        <f>IF(BU182="1",SUM(BH182:BK182)+1,IF(BU182="2",SUM(BL182:BN182)+2,IF(BU182="3",SUM(BO182:BQ182)+3,IF(BU182="4",SUM(BR182:BT182)+4,5))))</f>
        <v>2</v>
      </c>
      <c r="BW182" s="41">
        <f>IF(OR(EY182=$EY$1,EY182=$EY$4,EY182=$EY$5,EY182=$EY$6,EY182=$EY$7,EZ182&gt;0,FF182=$FF$1,FF182=$FF$2,FF182=$FF$5,FF182=$FF$6,FG182=$FG$1,FG182=$FG$2,FG182=$FG$5,FG182=$FG$6),LHR2.1,"")</f>
        <v>0.4</v>
      </c>
      <c r="BX182" s="6" t="str">
        <f>IF(OR(FB182=$FB$1,FB182=$FB$2,FB182=$FB$5,FB182=$FB$6,EZ182&gt;0),LHR2.2,"")</f>
        <v/>
      </c>
      <c r="BY182" s="6">
        <f>IF(OR(EY182=$EY$1,EY182=$EY$4,EY182=$EY$5,EY182=$EY$6,EY182=$EY$7,EZ182&gt;0,FF182=$FF$1,FF182=$FF$2,FF182=$FF$5,FF182=$FF$6,FG182=$FG$1,FG182=$FG$2,FG182=$FG$5,FG182=$FG$6),LHR2.3,"")</f>
        <v>0.25</v>
      </c>
      <c r="BZ182" s="6">
        <f>IF(OR(EY182=$EY$1,EY182=$EY$4,EY182=$EY$5,EY182=$EY$6,EY182=$EY$7,EZ182&gt;0,FF182=$FF$1,FF182=$FF$2,FF182=$FF$5,FF182=$FF$6,FG182=$FG$1,FG182=$FG$2,FG182=$FG$5,FG182=$FG$6),LHR2.4,"")</f>
        <v>0.25</v>
      </c>
      <c r="CA182" s="40">
        <f>IF(OR(EY182=$EY$1,EY182=$EY$5,EY182=$EY$6,EY182=$EY$7,EZ182&gt;0,FF182=$FF$1,FF182=$FF$2,FF182=$FF$5,FF182=$FF$6,FG182=$FG$1,FG182=$FG$2,FG182=$FG$5,FG182=$FG$6),LHR3.1,"")</f>
        <v>0.25</v>
      </c>
      <c r="CB182" s="6" t="str">
        <f>IF(OR(FB182=$FB$1,FB182=$FB$5,EZ182&gt;0),LHR3.2,"")</f>
        <v/>
      </c>
      <c r="CC182" s="6" t="str">
        <f>IF(OR(FB182=$FB$1,FB182=$FB$2,FB182=$FB$5,FB182=$FB$6,EZ182&gt;0),LHR3.3,"")</f>
        <v/>
      </c>
      <c r="CD182" s="6">
        <f>IF(OR(EZ182&gt;0,GA182=$GA$1,FF182=$FF$5,FF182=$FF$6,FF182=$FF$1,FF182=$FF$2,GA182=$GA$2,GA182=$GA$3,GA182=$GA$4),LHR3.4,"")</f>
        <v>0.05</v>
      </c>
      <c r="CE182" s="6">
        <f>IF(OR(EZ182&gt;0,GB182=$GB$1,FG182=$FG$5,FG182=$FG$6,FG182=$FG$1,FG182=$FG$2,GB182=$GB$2,GB182=$GB$3,GB182=$GB$4),LHR3.5,"")</f>
        <v>0.05</v>
      </c>
      <c r="CF182" s="6">
        <f>IF(OR(EY182=$EY$1,EY182=$EY$4,EY182=$EY$5,EY182=$EY$6,EY182=$EY$7,EZ182&gt;0),LHR3.6,"")</f>
        <v>0.05</v>
      </c>
      <c r="CG182" s="6" t="str">
        <f>IF(OR(EZ182&gt;0,FC182=$FC$1,FC182=$FC$2,FC182=$FC$3,FC182=$FC$4),LHR3.7,"")</f>
        <v/>
      </c>
      <c r="CH182" s="6" t="str">
        <f>IF(OR(GD182=$GD$1,GD182=$GD$3,EZ182&gt;0),LHR3.8,"")</f>
        <v/>
      </c>
      <c r="CI182" s="6" t="str">
        <f>IF(OR(EZ182&gt;0,FF182=$FF$2,FF182=$FF$6,FE182=$FE$2,FE182=$FE$6,FI182=$FI$2,FI182=$FI$6,FG182=$FG$2,FG182=$FG$6),LHR3.9,"")</f>
        <v/>
      </c>
      <c r="CJ182" s="6" t="str">
        <f>IF(OR(EZ182&gt;0,FA182&gt;0),LHR3.10,"")</f>
        <v/>
      </c>
      <c r="CK182" s="40">
        <f>IF(OR(EY182=$EY$1,EY182=$EY$6,EY182=$EY$7,EZ182&gt;0,FF182=$FF$1,FF182=$FF$2,FF182=$FF$5,FF182=$FF$6,FG182=$FG$1,FG182=$FG$2,FG182=$FG$5,FG182=$FG$6),LHR4.1,"")</f>
        <v>0.15</v>
      </c>
      <c r="CL182" s="6" t="str">
        <f>IF(OR(FB182=$FB$1,FB182=$FB$5,EZ182&gt;0),LHR4.2,"")</f>
        <v/>
      </c>
      <c r="CM182" s="6" t="str">
        <f>IF(OR(EZ182&gt;0,GA182=$GA$2,GA182=$GA$4),LHR4.3,"")</f>
        <v/>
      </c>
      <c r="CN182" s="6" t="str">
        <f>IF(OR(EZ182&gt;0,GB182=$GB$2,GB182=$GB$4),LHR4.4,"")</f>
        <v/>
      </c>
      <c r="CO182" s="6" t="str">
        <f>IF(OR(EZ182&gt;0,FC182=$FC$1,FC182=$FC$3,FC182=$FC$4),LHR4.5,"")</f>
        <v/>
      </c>
      <c r="CP182" s="6" t="str">
        <f>IF(OR(GE182=$GE$1,GE182=$GE$2,GE182=$GE$4,GE182=$GE$5),LHR4.6,"")</f>
        <v/>
      </c>
      <c r="CQ182" s="6" t="str">
        <f>IF(OR(EZ182&gt;0,FF182=$FF$2,FF182=$FF$6,FE182=$FE$2,FE182=$FE$6,FI182=$FI$2,FI182=$FI$6,FG182=$FG$2,FG182=$FG$6),LHR4.7,"")</f>
        <v/>
      </c>
      <c r="CR182" s="6">
        <f>IF(OR(EZ182&gt;0,FG182=$FG$1,FG182=$FG$2,FG182=$FG$5,FG182=$FG$6),LHR4.8,"")</f>
        <v>0.1</v>
      </c>
      <c r="CS182" s="6" t="str">
        <f>IF(OR(FE182=$FE$1,FE182=$FE$2,FE182=$FE$5,FE182=$FE$6),LHR4.9,"")</f>
        <v/>
      </c>
      <c r="CT182" s="6" t="str">
        <f>IF(OR(FM182=$FM$1,FM182=$FM$3,EZ182&gt;0),LHR4.10,"")</f>
        <v/>
      </c>
      <c r="CU182" s="6" t="str">
        <f>IF(OR(GF182=$GF$2,GF182=$GF$6),LHR4.11,"")</f>
        <v/>
      </c>
      <c r="CV182" s="6">
        <f>IF(OR(EO182=$EO$1,EO182=$EO$3),LHR4.12,"")</f>
        <v>0.05</v>
      </c>
      <c r="CW182" s="40">
        <f>IF(OR(EY182=$EY$1,EY182=$EY$7,EZ182&gt;0,FF182=$FF$1,FF182=$FF$2,FF182=$FF$5,FF182=$FF$6,FG182=$FG$1,FG182=$FG$2,FG182=$FG$5,FG182=$FG$6),LHR5.1,"")</f>
        <v>0.25</v>
      </c>
      <c r="CX182" s="6" t="str">
        <f>IF(AND(FZ182&gt;0,OR(EY182=$EY$1,EY182=$EY$4,EY182=$EY$5,EY182=$EY$6,EY182=$EY$7)),LHR5.2,"")</f>
        <v/>
      </c>
      <c r="CY182" s="6" t="str">
        <f>IF(OR(EZ182&gt;0,FC182=$FC$1,FC182=$FC$4),LHR5.3,"")</f>
        <v/>
      </c>
      <c r="CZ182" s="6" t="str">
        <f>IF(OR(GE182=$GE$1,GE182=$GE$3,GE182=$GE$4,GE182=$GE$6),LHR5.4,"")</f>
        <v/>
      </c>
      <c r="DA182" s="6" t="str">
        <f>IF(OR(EZ182&gt;0,FF182=$FF$2,FF182=$FF$6,FE182=$FE$2,FE182=$FE$6,FI182=$FI$2,FI182=$FI$6,FG182=$FG$2,FG182=$FG$6),LHR5.5,"")</f>
        <v/>
      </c>
      <c r="DB182" s="6" t="str">
        <f>IF(OR(FG182=$FG$2,FG182=$FG$6),LHR5.6,"")</f>
        <v/>
      </c>
      <c r="DC182" s="6" t="str">
        <f>IF(OR(FI182=$FI$1,FI182=$FI$2,FI182=$FI$5,FI182=$FI$6,FY182&gt;0),LHR5.7,"")</f>
        <v/>
      </c>
      <c r="DD182" s="6" t="str">
        <f>IF(OR(GC182=$GC$1,GC182=$GC$2),LHR5.8,"")</f>
        <v/>
      </c>
      <c r="DE182" s="38">
        <f>IF(OR(GF182="",GF182=$GF$3,GF182=$GF$4,GF182=$GF$7,GF182=$GF$8),LHR5.9,"")</f>
        <v>0.05</v>
      </c>
      <c r="DF182" s="7" t="str">
        <f>IF(E182&lt;2009,"N/A",IF(COUNTIF(BW182:DE182,"&lt;1")=35,"5",IF(COUNTIF(BW182:CV182,"&lt;1")=26,"4",IF(COUNTIF(BW182:CJ182,"&lt;1")=14,"3",IF(COUNTIF(BW182:BZ182,"&lt;1")=4,"2","1")))))</f>
        <v>1</v>
      </c>
      <c r="DG182" s="129">
        <f>IF(DF182="N/A","N/A",IF(DF182="1",SUM(BW182:BZ182)+1,IF(DF182="2",SUM(CA182:CJ182)+2,IF(DF182="3",SUM(CK182:CV182)+3,IF(DF182="4",SUM(CW182:DE182)+4,5)))))</f>
        <v>1.9</v>
      </c>
      <c r="DH182" s="41">
        <f>IF(OR(EY182=$EY$1,EY182=$EY$8,EZ182&gt;0,FF182=$FF$1,FF182=$FF$2,FF182=$FF$7,FF182=$FF$8,FG182=$FG$1,FG182=$FG$2,FG182=$FG$7,FG182=$FG$8),ES2.1,"")</f>
        <v>0.4</v>
      </c>
      <c r="DI182" s="6" t="str">
        <f>IF(OR(FB182=$FB$1,FB182=$FB$2,FB182=$FB$7,FB182=$FB$8,EZ182&gt;0),ES2.2,"")</f>
        <v/>
      </c>
      <c r="DJ182" s="6">
        <f>IF(OR(EY182=$EY$1,EY182=$EY$8,EZ182&gt;0,FF182=$FF$1,FF182=$FF$2,FF182=$FF$7,FF182=$FF$8,FG182=$FG$1,FG182=$FG$2,FG182=$FG$7,FG182=$FG$8),ES2.3,"")</f>
        <v>0.25</v>
      </c>
      <c r="DK182" s="6">
        <f>IF(OR(EY182=$EY$1,EY182=$EY$8,EZ182&gt;0,FF182=$FF$1,FF182=$FF$2,FF182=$FF$7,FF182=$FF$8,FG182=$FG$1,FG182=$FG$2,FG182=$FG$7,FG182=$FG$8),ES2.4,"")</f>
        <v>0.25</v>
      </c>
      <c r="DL182" s="40" t="str">
        <f>IF(OR(FB182=$FB$1,FB182=$FB$7,EZ182&gt;0),ES3.1,"")</f>
        <v/>
      </c>
      <c r="DM182" s="6" t="str">
        <f>IF(OR(FB182=$FB$1,FB182=$FB$2,FB182=$FB$7,FB182=$FB$8,EZ182&gt;0),ES3.2,"")</f>
        <v/>
      </c>
      <c r="DN182" s="6">
        <f>IF(OR(EZ182&gt;0,FF182=$FF$1,FF182=$FF$2,FF182=$FF$7,FF182=$FF$8,GA182=$GA$1,GA182=$GA$2,GA182=$GA$5,GA182=$GA$6),ES3.3,"")</f>
        <v>0.05</v>
      </c>
      <c r="DO182" s="6">
        <f>IF(OR(EZ182&gt;0,FG182=$FG$1,FG182=$FG$2,FG182=$FG$7,FG182=$FG$8,GB182=$GB$1,GB182=$GB$2,GB182=$GB$5,GB182=$GB$6),ES3.4,"")</f>
        <v>0.05</v>
      </c>
      <c r="DP182" s="6">
        <f>IF(OR(EY182=$EY$1,EY182=$EY$8,EZ182&gt;0),ES3.5,"")</f>
        <v>0.25</v>
      </c>
      <c r="DQ182" s="6" t="str">
        <f>IF(OR(EZ182&gt;0,FC182=$FC$1,FC182=$FC$5),ES3.6,"")</f>
        <v/>
      </c>
      <c r="DR182" s="6" t="str">
        <f>IF(OR(GD182=$GD$1,GD182=$GD$4,EZ182&gt;0),ES3.7,"")</f>
        <v/>
      </c>
      <c r="DS182" s="6" t="str">
        <f>IF(OR(EZ182&gt;0,FF182=$FF$2,FF182=$FF$8,FE182=$FE$2,FE182=$FE$8,FI182=$FI$2,FI182=$FI$8,FG182=$FG$2,FG182=$FG$8),ES3.8,"")</f>
        <v/>
      </c>
      <c r="DT182" s="6" t="str">
        <f>IF(OR(EZ182&gt;0),ES3.9,"")</f>
        <v/>
      </c>
      <c r="DU182" s="40" t="str">
        <f>IF(OR(FB182=$FB$1,FB182=$FB$7,EZ182&gt;0),ES4.1,"")</f>
        <v/>
      </c>
      <c r="DV182" s="6" t="str">
        <f>IF(OR(EZ182&gt;0,GA182=$GA$2,GA182=$GA$6),ES4.2,"")</f>
        <v/>
      </c>
      <c r="DW182" s="6" t="str">
        <f>IF(OR(EZ182&gt;0,GB182=$GB$2,GB182=$GB$6),ES4.3,"")</f>
        <v/>
      </c>
      <c r="DX182" s="6" t="str">
        <f>IF(OR(GE182=$GE$1,GE182=$GE$2,GE182=$GE$7,GE182=$GE$8),ES4.4,"")</f>
        <v/>
      </c>
      <c r="DY182" s="6" t="str">
        <f>IF(OR(EZ182&gt;0,FF182=$FF$2,FF182=$FF$8,FE182=$FE$2,FE182=$FE$8,FI182=$FI$2,FI182=$FI$8,FG182=$FG$2,FG182=$FG$8),ES4.5,"")</f>
        <v/>
      </c>
      <c r="DZ182" s="6">
        <f>IF(OR(EZ182&gt;0,FG182=$FG$1,FG182=$FG$2,FG182=$FG$7,FG182=$FG$8),ES4.6,"")</f>
        <v>0.1</v>
      </c>
      <c r="EA182" s="6" t="str">
        <f>IF(OR(FE182=$FE$1,FE182=$FE$2,FE182=$FE$7,FE182=$FE$8),ES4.7,"")</f>
        <v/>
      </c>
      <c r="EB182" s="6" t="str">
        <f>IF(OR(FM182=$FM$1,FM182=$FM$4,EZ182&gt;0),ES4.8,"")</f>
        <v/>
      </c>
      <c r="EC182" s="6" t="str">
        <f>IF(OR(GF182=$GF$2,GF182=$GF$8),ES4.9,"")</f>
        <v/>
      </c>
      <c r="ED182" s="6">
        <f>IF(OR(EO182=$EO$1,EO182=$EO$3),ES4.10,"")</f>
        <v>0.05</v>
      </c>
      <c r="EE182" s="40" t="str">
        <f>IF(OR(AND(FZ182&gt;0,EY182=$EY$1), AND(FZ182&gt;0,EY182=$EY$8)),ES5.1,"")</f>
        <v/>
      </c>
      <c r="EF182" s="6" t="str">
        <f>IF(OR(GE182=$GE$1,GE182=$GE$3,GE182=$GE$7,GE182=$GE$9),ES5.2,"")</f>
        <v/>
      </c>
      <c r="EG182" s="6" t="str">
        <f>IF(OR(EZ182&gt;0,FF182=$FF$2,FF182=$FF$8,FE182=$FE$2,FE182=$FE$8,FI182=$FI$2,FI182=$FI$8,FG182=$FG$2,FG182=$FG$8),ES5.3,"")</f>
        <v/>
      </c>
      <c r="EH182" s="6" t="str">
        <f>IF(OR(FG182=$FG$2,FG182=$FG$8),ES5.4,"")</f>
        <v/>
      </c>
      <c r="EI182" s="6" t="str">
        <f>IF(OR(FI182=$FI$1,FI182=$FI$2,FI182=$FI$7,FI182=$FI$8,FY182&gt;0),ES5.5,"")</f>
        <v/>
      </c>
      <c r="EJ182" s="6" t="str">
        <f>IF(OR(GC182=$GC$1,GC182=$GC$3),ES5.6,"")</f>
        <v/>
      </c>
      <c r="EK182" s="38">
        <f>IF(OR(GF182="",GF182=$GF$3,GF182=$GF$4,GF182=$GF$5,GF182=$GF$6),ES5.7,"")</f>
        <v>0.1</v>
      </c>
      <c r="EL182" s="104" t="str">
        <f>IF(E182&lt;2010,"N/A",IF(COUNTIF(DH182:EK182,"&lt;1")=30,"5",IF(COUNTIF(DH182:ED182,"&lt;1")=23,"4",IF(COUNTIF(DH182:DT182,"&lt;1")=13,"3",IF(COUNTIF(DH182:DK182,"&lt;1")=4,"2","1")))))</f>
        <v>1</v>
      </c>
      <c r="EM182" s="129">
        <f>IF(EL182="N/A","N/A",IF(EL182="1",SUM(DH182:DK182)+1,IF(EL182="2",SUM(DL182:DT182)+2,IF(EL182="3",SUM(DU182:ED182)+3,IF(EL182="4",SUM(EE182:EK182)+4,5)))))</f>
        <v>1.9</v>
      </c>
      <c r="EN182" s="1"/>
      <c r="EO182" s="43" t="s">
        <v>0</v>
      </c>
      <c r="EP182" s="1"/>
      <c r="EQ182" s="1"/>
      <c r="ER182" s="43"/>
      <c r="ES182" s="1"/>
      <c r="ET182" s="1"/>
      <c r="EU182" s="42" t="s">
        <v>1</v>
      </c>
      <c r="EV182" s="44"/>
      <c r="EW182" s="42" t="s">
        <v>24</v>
      </c>
      <c r="EX182" s="42" t="s">
        <v>1</v>
      </c>
      <c r="EY182" s="42" t="s">
        <v>5</v>
      </c>
      <c r="FC182" s="44"/>
      <c r="FE182" s="1"/>
      <c r="FF182" s="42" t="s">
        <v>8</v>
      </c>
      <c r="FG182" s="42" t="s">
        <v>8</v>
      </c>
      <c r="FI182" s="44"/>
      <c r="FJ182" s="42" t="s">
        <v>19</v>
      </c>
      <c r="FK182" s="1"/>
      <c r="FL182" s="1"/>
      <c r="FM182" s="1"/>
      <c r="FN182" s="1"/>
      <c r="FO182" s="1"/>
      <c r="FT182" s="1"/>
      <c r="FU182" s="1"/>
      <c r="FX182" s="44"/>
      <c r="FY182" s="1"/>
      <c r="FZ182" s="44"/>
      <c r="GA182" s="43"/>
      <c r="GB182" s="1"/>
      <c r="GC182" s="44"/>
      <c r="GF182" s="45"/>
      <c r="GG182" s="74"/>
      <c r="GH182" s="42">
        <f>COUNTIF(EO182:GF182,"*")</f>
        <v>8</v>
      </c>
    </row>
    <row r="183" spans="1:190" s="42" customFormat="1" x14ac:dyDescent="0.25">
      <c r="A183" s="42" t="str">
        <f>VLOOKUP(C183,Sheet1!$A$1:$B$65,2,)</f>
        <v>HS</v>
      </c>
      <c r="B183" s="46" t="s">
        <v>491</v>
      </c>
      <c r="C183" s="47" t="s">
        <v>492</v>
      </c>
      <c r="D183" s="47"/>
      <c r="E183" s="61">
        <v>2013</v>
      </c>
      <c r="F183" s="5">
        <f>IF(OR(ER183=$ER$1,ER183=$ER$2,ER183=$ER$3,ER183=$ER$6,ER183=$ER$7,ES183&gt;0,EW183&gt;0,EY183&gt;0,EU183&gt;0,EZ183&gt;0,FD183&gt;0,FF183&gt;0,FG183&gt;0,FI183&gt;0,FE183&gt;0),SM_2.1,"")</f>
        <v>0.2</v>
      </c>
      <c r="G183" s="5">
        <f>IF(OR(EO183=$EO$4,EQ183&gt;0,ER183=$ER$1, ER183=$ER$2,ER183=$ER$3,ER183=$ER$4,ES183&gt;0,EV183&gt;0,EZ183&gt;0,FD183&gt;0,FF183&gt;0,FG183&gt;0,FI183&gt;0,FE183&gt;0),SM_2.2,"")</f>
        <v>0.35</v>
      </c>
      <c r="H183" s="6">
        <f>IF(OR(EO183&gt;0,EP183&gt;0,EQ183&gt;0,ER183=$ER$1,ER183=$ER$2,ER183=$ER$3,ER183=$ER$4,ER183=$ER$6,ER183=$ER$7,ES183&gt;0,ET183&gt;0,EV183&gt;0,EZ183&gt;0,FD183&gt;0,FF183&gt;0,FG183&gt;0,FI183&gt;0,FE183&gt;0),SM_2.3,"")</f>
        <v>0.3</v>
      </c>
      <c r="I183" s="38">
        <f>IF(OR(ER183=$ER$1,ER183=$ER$2,ER183=$ER$3,ER183=$ER$6,ER183=$ER$7,ES183&gt;0,EW183=$EW$2,EW183=$EW$3,EW183=$EW$4,EY183&gt;0,EU183&gt;0,EZ183&gt;0,FD183&gt;0,FF183&gt;0,FG183&gt;0,FI183&gt;0,FE183&gt;0),SM_2.4,"")</f>
        <v>0.15</v>
      </c>
      <c r="J183" s="6">
        <f>IF(OR(ER183=$ER$3,EW183=$EW$2,EW183=$EW$3,EW183=$EW$4,EY183&gt;0,EU183&gt;0,EZ183&gt;0,FD183&gt;0,FF183&gt;0,FG183&gt;0,FI183&gt;0,FE183&gt;0),SM_3.1,"")</f>
        <v>0.3</v>
      </c>
      <c r="K183" s="6">
        <f>IF(OR(EZ183&gt;0,FD183&gt;0,FF183&gt;0,FG183&gt;0,FI183&gt;0,FE183&gt;0),SM_3.2,"")</f>
        <v>0.3</v>
      </c>
      <c r="L183" s="38">
        <f>IF(OR(ER183=$ER$1,ER183=$ER$3,ER183=$ER$6,ER183=$ER$7,EV183&gt;0,EW183=$EW$2,EW183=$EW$3,EW183=$EW$4,EY183&gt;0,EU183&gt;0,EZ183&gt;0,FD183&gt;0,FF183&gt;0,FG183&gt;0,FI183&gt;0,FE183&gt;0),SM_3.3,"")</f>
        <v>0.4</v>
      </c>
      <c r="M183" s="6">
        <f>IF(OR(ES183&gt;0,EU183&gt;1),SM_4.1,"")</f>
        <v>0.2</v>
      </c>
      <c r="N183" s="6">
        <f>IF(OR(EZ183&gt;0,FD183=$FD$2,FF183=$FF$2,FF183=$FF$4,FF183=$FF$6,FF183=$FF$8,FG183&gt;0,FI183&gt;0,FE183&gt;0),SM_4.2,"")</f>
        <v>0.2</v>
      </c>
      <c r="O183" s="6">
        <f>IF(OR(EZ183&gt;0,FD183=$FD$2,FE183=$FE$2,FE183=$FE$4,FE183=$FE$6,FE183=$FE$8,FF183=$FF$2,FF183=$FF$4,FF183=$FF$6,FF183=$FF$8,FG183=$FG$2,FG183=$FG$4,FG183=$FG$6,FG183=$FG$8,FI183=$FI$2,FI183=$FI$4,FI183=$FI$6,FI183=$FI$8),SM_4.3,"")</f>
        <v>0.2</v>
      </c>
      <c r="P183" s="6">
        <f>IF(OR(FD183&gt;0,FI183&gt;0),SM_4.4,"")</f>
        <v>0.2</v>
      </c>
      <c r="Q183" s="38" t="str">
        <f>IF(OR(FQ183=$FQ$2,FQ183=$FQ$1),SM_4.5,"")</f>
        <v/>
      </c>
      <c r="R183" s="6" t="str">
        <f>IF(OR(ET183&gt;0),SM_5.1,"")</f>
        <v/>
      </c>
      <c r="S183" s="6">
        <f>IF(OR(FB183&gt;0),SM_5.2,"")</f>
        <v>0.2</v>
      </c>
      <c r="T183" s="6" t="str">
        <f>IF(OR(FR183=$FR$1,FR183=$FR$2),SM_5.3,"")</f>
        <v/>
      </c>
      <c r="U183" s="38" t="str">
        <f>IF(OR(FY183&gt;0),SM_5.4,"")</f>
        <v/>
      </c>
      <c r="V183" s="94" t="str">
        <f>IF(COUNTIF(F183:U183,"&lt;1")=16,"5",IF(COUNTIF(F183:Q183,"&lt;1")=12,"4",IF(COUNTIF(F183:L183,"&lt;1")=7,"3",IF(COUNTIF(F183:I183,"&lt;1")=4,"2","1"))))</f>
        <v>3</v>
      </c>
      <c r="W183" s="129">
        <f>IF(V183="1",SUM(F183:I183)+1,IF(V183="2",SUM(J183:L183)+2,IF(V183="3",SUM(M183:Q183)+3,IF(V183="4",SUM(R183:U183)+4,5))))</f>
        <v>3.8</v>
      </c>
      <c r="X183" s="5">
        <f>IF(OR(EO183&gt;0,EP183&gt;0,EQ183&gt;0,ER183=$ER$1,ER183=$ER$2,ER183=$ER$3,ER183=$ER$4,ER183=$ER$6,ER183=$ER$7,ER183=$ER$8,ES183&gt;0,ET183&gt;0,EV183&gt;0,EZ183&gt;0,FD183&gt;0,FF183&gt;0,FG183&gt;0,FI183&gt;0,FE183&gt;0),SS_2.1,"")</f>
        <v>0.2</v>
      </c>
      <c r="Y183" s="5">
        <f>IF(OR(EO183=$EO$1,ER183=$ER$1,ER183=$ER$6,ER183=$ER$7,ER183=$ER$8,FJ183&gt;0),SS_2.2,"")</f>
        <v>0.3</v>
      </c>
      <c r="Z183" s="38">
        <f>IF(OR(FJ183&gt;0,FO183&gt;0),SS_2.3,"")</f>
        <v>0.5</v>
      </c>
      <c r="AA183" s="5">
        <f>IF(OR(FN183&gt;0,FJ183=$FJ$2,FJ183=$FJ$3),SS_3.1,"")</f>
        <v>0.2</v>
      </c>
      <c r="AB183" s="6" t="str">
        <f>IF(OR(FK183&gt;0),SS_3.2,"")</f>
        <v/>
      </c>
      <c r="AC183" s="38">
        <f>IF(OR(ES183&gt;0,ER183=$ER$1,ER183=$ER$4,ER183=$ER$8,FL183&gt;0),SS_3.3,"")</f>
        <v>0.4</v>
      </c>
      <c r="AD183" s="6" t="str">
        <f>IF(AND(FK183&gt;0,FJ183=$FJ$2,FJ183=$FJ$3),SS_4.1,"")</f>
        <v/>
      </c>
      <c r="AE183" s="6">
        <f>IF(OR(FJ183=$FJ$2,FJ183=$FJ$3,EZ183&gt;0,FN183&gt;0),SS_4.2,"")</f>
        <v>0.2</v>
      </c>
      <c r="AF183" s="6">
        <f>IF(OR(EU183&gt;0,EW183=$EW$2,EW183=$EW$3,EW183=$EW$4,EY183&gt;0,EZ183&gt;0),SS_4.3,"")</f>
        <v>0.2</v>
      </c>
      <c r="AG183" s="6">
        <f>IF(OR(FJ183=$FJ$3,FQ183&gt;0,EZ183&gt;0),SS_4.4,"")</f>
        <v>0.1</v>
      </c>
      <c r="AH183" s="6">
        <f>IF(OR(FE183&gt;0,FF183&gt;0,FG183&gt;0,FD183&gt;0,EZ183&gt;0,FI183&gt;0),SS_4.5,"")</f>
        <v>0.2</v>
      </c>
      <c r="AI183" s="38">
        <f>IF(OR(EV183&gt;0,FZ183&gt;0,FH183&gt;0,FD183&gt;0,FI183&gt;0),SS_4.6,"")</f>
        <v>0.2</v>
      </c>
      <c r="AJ183" s="5" t="str">
        <f>IF(OR(FK183=$FK$3,FZ183=$FZ$1),SS_5.1,"")</f>
        <v/>
      </c>
      <c r="AK183" s="6" t="str">
        <f>IF(OR(FZ183=$FZ$1,FZ183=$FZ$2,FZ183=$FZ$4,FZ183=$FZ$5,FZ183=$FZ$7),SS_5.2,"")</f>
        <v/>
      </c>
      <c r="AL183" s="6" t="str">
        <f>IF(OR(FZ183=$FZ$4,FY183&gt;0,ER183=$ER$8),SS_5.3,"")</f>
        <v/>
      </c>
      <c r="AM183" s="6" t="str">
        <f>IF(FP183&gt;0,SS_5.4,"")</f>
        <v/>
      </c>
      <c r="AN183" s="94" t="str">
        <f>IF(COUNTIF(X183:AM183,"&lt;1")=16,"5",IF(COUNTIF(X183:AI183,"&lt;1")=12,"4",IF(COUNTIF(X183:AC183,"&lt;1")=6,"3",IF(COUNTIF(X183:Z183,"&lt;1")=3,"2","1"))))</f>
        <v>2</v>
      </c>
      <c r="AO183" s="129">
        <f>IF(AN183="1",SUM(X183:Z183)+1,IF(AN183="2",SUM(AA183:AC183)+2,IF(AN183="3",SUM(AD183:AI183)+3,IF(AN183="4",SUM(AJ183:AM183)+4,5))))</f>
        <v>2.6</v>
      </c>
      <c r="AP183" s="5">
        <f>IF(OR(ES183&gt;0,ER183=$ER$1,EO183&gt;0,EP183&gt;0,EQ183&gt;0,EU183&gt;0,EV183&gt;0,FV183&gt;0,FD183&gt;0),CM2.1,"")</f>
        <v>0.25</v>
      </c>
      <c r="AQ183" s="6">
        <f>IF(OR(ES183&gt;0,ER183=$ER$1,ER183=$ER$5,ER183=$ER$3,ER183=$ER$8,ER183=$ER$9,FS183=$FS$3,FS183=$FS$4),CM2.2,"")</f>
        <v>0.25</v>
      </c>
      <c r="AR183" s="6">
        <f>IF(OR(ES183&gt;0,ER183&gt;0,FV183&gt;0),CM2.3,"")</f>
        <v>0.25</v>
      </c>
      <c r="AS183" s="38">
        <f>IF(OR(ES183&gt;0,ER183=$ER$1,ER183=$ER$3,ER183=$ER$8,ER183=$ER$9,FT183&gt;0),CM2.4,"")</f>
        <v>0.25</v>
      </c>
      <c r="AT183" s="6" t="str">
        <f>IF(OR(FS183&gt;0),CM3.1,"")</f>
        <v/>
      </c>
      <c r="AU183" s="6" t="str">
        <f>IF(ER183=$ER$9,CM3.2,"")</f>
        <v/>
      </c>
      <c r="AV183" s="6" t="str">
        <f>IF(OR(FS183=$FS$3,FS183=$FS$4),CM3.3,"")</f>
        <v/>
      </c>
      <c r="AW183" s="6" t="str">
        <f>IF(OR(FQ183=$FQ$1,FQ183=$FQ$4,FR183=$FR$1,FR183=$FR$4),CM3.4,"")</f>
        <v/>
      </c>
      <c r="AX183" s="38" t="str">
        <f>IF(OR(FZ183=$FZ$1,FZ183=$FZ$2,FT183=$FT$3,FT183=$FT$2),CM3.5,"")</f>
        <v/>
      </c>
      <c r="AY183" s="6" t="str">
        <f>IF(OR(FS183&gt;0),CM4.1,"")</f>
        <v/>
      </c>
      <c r="AZ183" s="6" t="str">
        <f>IF(OR(FV183=$FV$2),CM4.2,"")</f>
        <v/>
      </c>
      <c r="BA183" s="38" t="str">
        <f>IF(OR(FZ183&gt;0,FT183=$FT$3),CM4.3,"")</f>
        <v/>
      </c>
      <c r="BB183" s="6" t="str">
        <f>IF(OR(FT183=$FT$3,FV183=$FV$3),CM5.1,"")</f>
        <v/>
      </c>
      <c r="BC183" s="6" t="str">
        <f>IF(OR(AND(FX183&gt;0,FQ183=$FQ$4), AND(FX183&gt;0,FQ183=$FQ$1)),CM5.2,"")</f>
        <v/>
      </c>
      <c r="BD183" s="6" t="str">
        <f>IF(OR(FZ183&gt;0),CM5.3,"")</f>
        <v/>
      </c>
      <c r="BE183" s="38" t="str">
        <f>IF(FU183=$FU$2,CM5.4,"")</f>
        <v/>
      </c>
      <c r="BF183" s="94" t="str">
        <f>IF(COUNTIF(AP183:BE183,"&lt;1")=16,"5",IF(COUNTIF(AP183:BA183,"&lt;1")=12,"4",IF(COUNTIF(AP183:AX183,"&lt;1")=9,"3",IF(COUNTIF(AP183:AS183,"&lt;1")=4,"2","1"))))</f>
        <v>2</v>
      </c>
      <c r="BG183" s="129">
        <f>IF(BF183="1",SUM(AP183:AS183)+1,IF(BF183="2",SUM(AT183:AX183)+2,IF(BF183="3",SUM(AY183:BA183)+3,IF(BF183="4",SUM(BB183:BE183)+4,5))))</f>
        <v>2</v>
      </c>
      <c r="BH183" s="5">
        <f>IF(OR(ER183=$ER$1,ER183=$ER$6,ER183=$ER$7,ER183=$ER$9,ES183&gt;0,EX183&gt;0,FD183&gt;0,FZ183&gt;0,EW183&gt;0,EY183&gt;0,EZ183&gt;0,EV183&gt;0,EU183&gt;0,FE183&gt;0,FF183&gt;0,FG183&gt;0,FI183&gt;0),SRM2.1,"")</f>
        <v>0.4</v>
      </c>
      <c r="BI183" s="5">
        <f>IF(OR(FD183&gt;0,FZ183&gt;0,ER183=$ER$7,EW183&gt;0,EX183&gt;0,EY183&gt;0,EZ183&gt;0,FE183&gt;0,FF183&gt;0,FG183&gt;0,FI183&gt;0),SRM2.2,"")</f>
        <v>0.4</v>
      </c>
      <c r="BJ183" s="6" t="str">
        <f>IF(OR(FX183&gt;0,FZ183&gt;0),SRM2.3,"")</f>
        <v/>
      </c>
      <c r="BK183" s="6">
        <f>IF(OR(FF183&gt;0,FD183&gt;0,FE183&gt;0,FZ183&gt;0,FG183&gt;0,FI183&gt;0),SRM2.4,"")</f>
        <v>0.2</v>
      </c>
      <c r="BL183" s="39">
        <f>IF(OR(FD183&gt;0,FZ183&gt;0,ER183=$ER$7,FE183&gt;0,FF183&gt;0,FG183&gt;0,FI183&gt;0,FP183&gt;0),SRM3.1,"")</f>
        <v>0.4</v>
      </c>
      <c r="BM183" s="6">
        <f>IF(OR(FD183&gt;0,FZ183&gt;0,ER183=$ER$7,EW183=$EW$2,EW183=$EW$3,EW183=$EW$4,EX183&gt;0,EY183&gt;0,EZ183&gt;0,FE183&gt;0,FF183&gt;0,FG183&gt;0,FI183&gt;0),SRM3.2,"")</f>
        <v>0.5</v>
      </c>
      <c r="BN183" s="6" t="str">
        <f>IF(OR(FP183&gt;0,FZ183&gt;0),SRM3.3,"")</f>
        <v/>
      </c>
      <c r="BO183" s="40" t="str">
        <f>IF(OR(FZ183&gt;1),SRM4.1,"")</f>
        <v/>
      </c>
      <c r="BP183" s="6" t="str">
        <f>IF(OR(ER183=$ER$8,ER183=$ER$9,EV183&gt;0,FQ183&gt;0,FR183&gt;0),SRM4.2,"")</f>
        <v/>
      </c>
      <c r="BQ183" s="6" t="str">
        <f>IF(OR(FW183&gt;0),SRM4.3,"")</f>
        <v/>
      </c>
      <c r="BR183" s="40" t="str">
        <f>IF(OR(GD183&gt;0,GE183&gt;0),SRM5.1,"")</f>
        <v/>
      </c>
      <c r="BS183" s="6" t="str">
        <f>IF(OR(ER183=$ER$8,ER183=$ER$9,FZ183&gt;0),SRM5.2,"")</f>
        <v/>
      </c>
      <c r="BT183" s="6" t="str">
        <f>IF(OR(ER183=$ER$8,ER183=$ER$9,FY183&gt;0,FZ183&gt;0),SRM5.3,"")</f>
        <v/>
      </c>
      <c r="BU183" s="94" t="str">
        <f>IF(COUNTIF(BH183:BT183,"&lt;1")=13,"5",IF(COUNTIF(BH183:BQ183,"&lt;1")=10,"4",IF(COUNTIF(BH183:BN183,"&lt;1")=7,"3",IF(COUNTIF(BH183:BK183,"&lt;1")=4,"2","1"))))</f>
        <v>1</v>
      </c>
      <c r="BV183" s="129">
        <f>IF(BU183="1",SUM(BH183:BK183)+1,IF(BU183="2",SUM(BL183:BN183)+2,IF(BU183="3",SUM(BO183:BQ183)+3,IF(BU183="4",SUM(BR183:BT183)+4,5))))</f>
        <v>2</v>
      </c>
      <c r="BW183" s="41">
        <f>IF(OR(EY183=$EY$1,EY183=$EY$4,EY183=$EY$5,EY183=$EY$6,EY183=$EY$7,EZ183&gt;0,FF183=$FF$1,FF183=$FF$2,FF183=$FF$5,FF183=$FF$6,FG183=$FG$1,FG183=$FG$2,FG183=$FG$5,FG183=$FG$6),LHR2.1,"")</f>
        <v>0.4</v>
      </c>
      <c r="BX183" s="6" t="str">
        <f>IF(OR(FB183=$FB$1,FB183=$FB$2,FB183=$FB$5,FB183=$FB$6,EZ183&gt;0),LHR2.2,"")</f>
        <v/>
      </c>
      <c r="BY183" s="6">
        <f>IF(OR(EY183=$EY$1,EY183=$EY$4,EY183=$EY$5,EY183=$EY$6,EY183=$EY$7,EZ183&gt;0,FF183=$FF$1,FF183=$FF$2,FF183=$FF$5,FF183=$FF$6,FG183=$FG$1,FG183=$FG$2,FG183=$FG$5,FG183=$FG$6),LHR2.3,"")</f>
        <v>0.25</v>
      </c>
      <c r="BZ183" s="6">
        <f>IF(OR(EY183=$EY$1,EY183=$EY$4,EY183=$EY$5,EY183=$EY$6,EY183=$EY$7,EZ183&gt;0,FF183=$FF$1,FF183=$FF$2,FF183=$FF$5,FF183=$FF$6,FG183=$FG$1,FG183=$FG$2,FG183=$FG$5,FG183=$FG$6),LHR2.4,"")</f>
        <v>0.25</v>
      </c>
      <c r="CA183" s="40">
        <f>IF(OR(EY183=$EY$1,EY183=$EY$5,EY183=$EY$6,EY183=$EY$7,EZ183&gt;0,FF183=$FF$1,FF183=$FF$2,FF183=$FF$5,FF183=$FF$6,FG183=$FG$1,FG183=$FG$2,FG183=$FG$5,FG183=$FG$6),LHR3.1,"")</f>
        <v>0.25</v>
      </c>
      <c r="CB183" s="6" t="str">
        <f>IF(OR(FB183=$FB$1,FB183=$FB$5,EZ183&gt;0),LHR3.2,"")</f>
        <v/>
      </c>
      <c r="CC183" s="6" t="str">
        <f>IF(OR(FB183=$FB$1,FB183=$FB$2,FB183=$FB$5,FB183=$FB$6,EZ183&gt;0),LHR3.3,"")</f>
        <v/>
      </c>
      <c r="CD183" s="6" t="str">
        <f>IF(OR(EZ183&gt;0,GA183=$GA$1,FF183=$FF$5,FF183=$FF$6,FF183=$FF$1,FF183=$FF$2,GA183=$GA$2,GA183=$GA$3,GA183=$GA$4),LHR3.4,"")</f>
        <v/>
      </c>
      <c r="CE183" s="6" t="str">
        <f>IF(OR(EZ183&gt;0,GB183=$GB$1,FG183=$FG$5,FG183=$FG$6,FG183=$FG$1,FG183=$FG$2,GB183=$GB$2,GB183=$GB$3,GB183=$GB$4),LHR3.5,"")</f>
        <v/>
      </c>
      <c r="CF183" s="6">
        <f>IF(OR(EY183=$EY$1,EY183=$EY$4,EY183=$EY$5,EY183=$EY$6,EY183=$EY$7,EZ183&gt;0),LHR3.6,"")</f>
        <v>0.05</v>
      </c>
      <c r="CG183" s="6">
        <f>IF(OR(EZ183&gt;0,FC183=$FC$1,FC183=$FC$2,FC183=$FC$3,FC183=$FC$4),LHR3.7,"")</f>
        <v>0.05</v>
      </c>
      <c r="CH183" s="6" t="str">
        <f>IF(OR(GD183=$GD$1,GD183=$GD$3,EZ183&gt;0),LHR3.8,"")</f>
        <v/>
      </c>
      <c r="CI183" s="6" t="str">
        <f>IF(OR(EZ183&gt;0,FF183=$FF$2,FF183=$FF$6,FE183=$FE$2,FE183=$FE$6,FI183=$FI$2,FI183=$FI$6,FG183=$FG$2,FG183=$FG$6),LHR3.9,"")</f>
        <v/>
      </c>
      <c r="CJ183" s="6" t="str">
        <f>IF(OR(EZ183&gt;0,FA183&gt;0),LHR3.10,"")</f>
        <v/>
      </c>
      <c r="CK183" s="40">
        <f>IF(OR(EY183=$EY$1,EY183=$EY$6,EY183=$EY$7,EZ183&gt;0,FF183=$FF$1,FF183=$FF$2,FF183=$FF$5,FF183=$FF$6,FG183=$FG$1,FG183=$FG$2,FG183=$FG$5,FG183=$FG$6),LHR4.1,"")</f>
        <v>0.15</v>
      </c>
      <c r="CL183" s="6" t="str">
        <f>IF(OR(FB183=$FB$1,FB183=$FB$5,EZ183&gt;0),LHR4.2,"")</f>
        <v/>
      </c>
      <c r="CM183" s="6" t="str">
        <f>IF(OR(EZ183&gt;0,GA183=$GA$2,GA183=$GA$4),LHR4.3,"")</f>
        <v/>
      </c>
      <c r="CN183" s="6" t="str">
        <f>IF(OR(EZ183&gt;0,GB183=$GB$2,GB183=$GB$4),LHR4.4,"")</f>
        <v/>
      </c>
      <c r="CO183" s="6">
        <f>IF(OR(EZ183&gt;0,FC183=$FC$1,FC183=$FC$3,FC183=$FC$4),LHR4.5,"")</f>
        <v>0.1</v>
      </c>
      <c r="CP183" s="6" t="str">
        <f>IF(OR(GE183=$GE$1,GE183=$GE$2,GE183=$GE$4,GE183=$GE$5),LHR4.6,"")</f>
        <v/>
      </c>
      <c r="CQ183" s="6" t="str">
        <f>IF(OR(EZ183&gt;0,FF183=$FF$2,FF183=$FF$6,FE183=$FE$2,FE183=$FE$6,FI183=$FI$2,FI183=$FI$6,FG183=$FG$2,FG183=$FG$6),LHR4.7,"")</f>
        <v/>
      </c>
      <c r="CR183" s="6" t="str">
        <f>IF(OR(EZ183&gt;0,FG183=$FG$1,FG183=$FG$2,FG183=$FG$5,FG183=$FG$6),LHR4.8,"")</f>
        <v/>
      </c>
      <c r="CS183" s="6" t="str">
        <f>IF(OR(FE183=$FE$1,FE183=$FE$2,FE183=$FE$5,FE183=$FE$6),LHR4.9,"")</f>
        <v/>
      </c>
      <c r="CT183" s="6" t="str">
        <f>IF(OR(FM183=$FM$1,FM183=$FM$3,EZ183&gt;0),LHR4.10,"")</f>
        <v/>
      </c>
      <c r="CU183" s="6" t="str">
        <f>IF(OR(GF183=$GF$2,GF183=$GF$6),LHR4.11,"")</f>
        <v/>
      </c>
      <c r="CV183" s="6" t="str">
        <f>IF(OR(EO183=$EO$1,EO183=$EO$3),LHR4.12,"")</f>
        <v/>
      </c>
      <c r="CW183" s="40">
        <f>IF(OR(EY183=$EY$1,EY183=$EY$7,EZ183&gt;0,FF183=$FF$1,FF183=$FF$2,FF183=$FF$5,FF183=$FF$6,FG183=$FG$1,FG183=$FG$2,FG183=$FG$5,FG183=$FG$6),LHR5.1,"")</f>
        <v>0.25</v>
      </c>
      <c r="CX183" s="6" t="str">
        <f>IF(AND(FZ183&gt;0,OR(EY183=$EY$1,EY183=$EY$4,EY183=$EY$5,EY183=$EY$6,EY183=$EY$7)),LHR5.2,"")</f>
        <v/>
      </c>
      <c r="CY183" s="6">
        <f>IF(OR(EZ183&gt;0,FC183=$FC$1,FC183=$FC$4),LHR5.3,"")</f>
        <v>0.05</v>
      </c>
      <c r="CZ183" s="6" t="str">
        <f>IF(OR(GE183=$GE$1,GE183=$GE$3,GE183=$GE$4,GE183=$GE$6),LHR5.4,"")</f>
        <v/>
      </c>
      <c r="DA183" s="6" t="str">
        <f>IF(OR(EZ183&gt;0,FF183=$FF$2,FF183=$FF$6,FE183=$FE$2,FE183=$FE$6,FI183=$FI$2,FI183=$FI$6,FG183=$FG$2,FG183=$FG$6),LHR5.5,"")</f>
        <v/>
      </c>
      <c r="DB183" s="6" t="str">
        <f>IF(OR(FG183=$FG$2,FG183=$FG$6),LHR5.6,"")</f>
        <v/>
      </c>
      <c r="DC183" s="6" t="str">
        <f>IF(OR(FI183=$FI$1,FI183=$FI$2,FI183=$FI$5,FI183=$FI$6,FY183&gt;0),LHR5.7,"")</f>
        <v/>
      </c>
      <c r="DD183" s="6" t="str">
        <f>IF(OR(GC183=$GC$1,GC183=$GC$2),LHR5.8,"")</f>
        <v/>
      </c>
      <c r="DE183" s="38">
        <f>IF(OR(GF183="",GF183=$GF$3,GF183=$GF$4,GF183=$GF$7,GF183=$GF$8),LHR5.9,"")</f>
        <v>0.05</v>
      </c>
      <c r="DF183" s="7" t="str">
        <f>IF(E183&lt;2009,"N/A",IF(COUNTIF(BW183:DE183,"&lt;1")=35,"5",IF(COUNTIF(BW183:CV183,"&lt;1")=26,"4",IF(COUNTIF(BW183:CJ183,"&lt;1")=14,"3",IF(COUNTIF(BW183:BZ183,"&lt;1")=4,"2","1")))))</f>
        <v>1</v>
      </c>
      <c r="DG183" s="129">
        <f>IF(DF183="N/A","N/A",IF(DF183="1",SUM(BW183:BZ183)+1,IF(DF183="2",SUM(CA183:CJ183)+2,IF(DF183="3",SUM(CK183:CV183)+3,IF(DF183="4",SUM(CW183:DE183)+4,5)))))</f>
        <v>1.9</v>
      </c>
      <c r="DH183" s="41" t="str">
        <f>IF(OR(EY183=$EY$1,EY183=$EY$8,EZ183&gt;0,FF183=$FF$1,FF183=$FF$2,FF183=$FF$7,FF183=$FF$8,FG183=$FG$1,FG183=$FG$2,FG183=$FG$7,FG183=$FG$8),ES2.1,"")</f>
        <v/>
      </c>
      <c r="DI183" s="6" t="str">
        <f>IF(OR(FB183=$FB$1,FB183=$FB$2,FB183=$FB$7,FB183=$FB$8,EZ183&gt;0),ES2.2,"")</f>
        <v/>
      </c>
      <c r="DJ183" s="6" t="str">
        <f>IF(OR(EY183=$EY$1,EY183=$EY$8,EZ183&gt;0,FF183=$FF$1,FF183=$FF$2,FF183=$FF$7,FF183=$FF$8,FG183=$FG$1,FG183=$FG$2,FG183=$FG$7,FG183=$FG$8),ES2.3,"")</f>
        <v/>
      </c>
      <c r="DK183" s="6" t="str">
        <f>IF(OR(EY183=$EY$1,EY183=$EY$8,EZ183&gt;0,FF183=$FF$1,FF183=$FF$2,FF183=$FF$7,FF183=$FF$8,FG183=$FG$1,FG183=$FG$2,FG183=$FG$7,FG183=$FG$8),ES2.4,"")</f>
        <v/>
      </c>
      <c r="DL183" s="40" t="str">
        <f>IF(OR(FB183=$FB$1,FB183=$FB$7,EZ183&gt;0),ES3.1,"")</f>
        <v/>
      </c>
      <c r="DM183" s="6" t="str">
        <f>IF(OR(FB183=$FB$1,FB183=$FB$2,FB183=$FB$7,FB183=$FB$8,EZ183&gt;0),ES3.2,"")</f>
        <v/>
      </c>
      <c r="DN183" s="6" t="str">
        <f>IF(OR(EZ183&gt;0,FF183=$FF$1,FF183=$FF$2,FF183=$FF$7,FF183=$FF$8,GA183=$GA$1,GA183=$GA$2,GA183=$GA$5,GA183=$GA$6),ES3.3,"")</f>
        <v/>
      </c>
      <c r="DO183" s="6" t="str">
        <f>IF(OR(EZ183&gt;0,FG183=$FG$1,FG183=$FG$2,FG183=$FG$7,FG183=$FG$8,GB183=$GB$1,GB183=$GB$2,GB183=$GB$5,GB183=$GB$6),ES3.4,"")</f>
        <v/>
      </c>
      <c r="DP183" s="6" t="str">
        <f>IF(OR(EY183=$EY$1,EY183=$EY$8,EZ183&gt;0),ES3.5,"")</f>
        <v/>
      </c>
      <c r="DQ183" s="6">
        <f>IF(OR(EZ183&gt;0,FC183=$FC$1,FC183=$FC$5),ES3.6,"")</f>
        <v>0.05</v>
      </c>
      <c r="DR183" s="6" t="str">
        <f>IF(OR(GD183=$GD$1,GD183=$GD$4,EZ183&gt;0),ES3.7,"")</f>
        <v/>
      </c>
      <c r="DS183" s="6" t="str">
        <f>IF(OR(EZ183&gt;0,FF183=$FF$2,FF183=$FF$8,FE183=$FE$2,FE183=$FE$8,FI183=$FI$2,FI183=$FI$8,FG183=$FG$2,FG183=$FG$8),ES3.8,"")</f>
        <v/>
      </c>
      <c r="DT183" s="6" t="str">
        <f>IF(OR(EZ183&gt;0),ES3.9,"")</f>
        <v/>
      </c>
      <c r="DU183" s="40" t="str">
        <f>IF(OR(FB183=$FB$1,FB183=$FB$7,EZ183&gt;0),ES4.1,"")</f>
        <v/>
      </c>
      <c r="DV183" s="6" t="str">
        <f>IF(OR(EZ183&gt;0,GA183=$GA$2,GA183=$GA$6),ES4.2,"")</f>
        <v/>
      </c>
      <c r="DW183" s="6" t="str">
        <f>IF(OR(EZ183&gt;0,GB183=$GB$2,GB183=$GB$6),ES4.3,"")</f>
        <v/>
      </c>
      <c r="DX183" s="6" t="str">
        <f>IF(OR(GE183=$GE$1,GE183=$GE$2,GE183=$GE$7,GE183=$GE$8),ES4.4,"")</f>
        <v/>
      </c>
      <c r="DY183" s="6" t="str">
        <f>IF(OR(EZ183&gt;0,FF183=$FF$2,FF183=$FF$8,FE183=$FE$2,FE183=$FE$8,FI183=$FI$2,FI183=$FI$8,FG183=$FG$2,FG183=$FG$8),ES4.5,"")</f>
        <v/>
      </c>
      <c r="DZ183" s="6" t="str">
        <f>IF(OR(EZ183&gt;0,FG183=$FG$1,FG183=$FG$2,FG183=$FG$7,FG183=$FG$8),ES4.6,"")</f>
        <v/>
      </c>
      <c r="EA183" s="6" t="str">
        <f>IF(OR(FE183=$FE$1,FE183=$FE$2,FE183=$FE$7,FE183=$FE$8),ES4.7,"")</f>
        <v/>
      </c>
      <c r="EB183" s="6" t="str">
        <f>IF(OR(FM183=$FM$1,FM183=$FM$4,EZ183&gt;0),ES4.8,"")</f>
        <v/>
      </c>
      <c r="EC183" s="6" t="str">
        <f>IF(OR(GF183=$GF$2,GF183=$GF$8),ES4.9,"")</f>
        <v/>
      </c>
      <c r="ED183" s="6" t="str">
        <f>IF(OR(EO183=$EO$1,EO183=$EO$3),ES4.10,"")</f>
        <v/>
      </c>
      <c r="EE183" s="40" t="str">
        <f>IF(OR(AND(FZ183&gt;0,EY183=$EY$1), AND(FZ183&gt;0,EY183=$EY$8)),ES5.1,"")</f>
        <v/>
      </c>
      <c r="EF183" s="6" t="str">
        <f>IF(OR(GE183=$GE$1,GE183=$GE$3,GE183=$GE$7,GE183=$GE$9),ES5.2,"")</f>
        <v/>
      </c>
      <c r="EG183" s="6" t="str">
        <f>IF(OR(EZ183&gt;0,FF183=$FF$2,FF183=$FF$8,FE183=$FE$2,FE183=$FE$8,FI183=$FI$2,FI183=$FI$8,FG183=$FG$2,FG183=$FG$8),ES5.3,"")</f>
        <v/>
      </c>
      <c r="EH183" s="6" t="str">
        <f>IF(OR(FG183=$FG$2,FG183=$FG$8),ES5.4,"")</f>
        <v/>
      </c>
      <c r="EI183" s="6" t="str">
        <f>IF(OR(FI183=$FI$1,FI183=$FI$2,FI183=$FI$7,FI183=$FI$8,FY183&gt;0),ES5.5,"")</f>
        <v/>
      </c>
      <c r="EJ183" s="6" t="str">
        <f>IF(OR(GC183=$GC$1,GC183=$GC$3),ES5.6,"")</f>
        <v/>
      </c>
      <c r="EK183" s="38">
        <f>IF(OR(GF183="",GF183=$GF$3,GF183=$GF$4,GF183=$GF$5,GF183=$GF$6),ES5.7,"")</f>
        <v>0.1</v>
      </c>
      <c r="EL183" s="104" t="str">
        <f>IF(E183&lt;2010,"N/A",IF(COUNTIF(DH183:EK183,"&lt;1")=30,"5",IF(COUNTIF(DH183:ED183,"&lt;1")=23,"4",IF(COUNTIF(DH183:DT183,"&lt;1")=13,"3",IF(COUNTIF(DH183:DK183,"&lt;1")=4,"2","1")))))</f>
        <v>1</v>
      </c>
      <c r="EM183" s="129">
        <f>IF(EL183="N/A","N/A",IF(EL183="1",SUM(DH183:DK183)+1,IF(EL183="2",SUM(DL183:DT183)+2,IF(EL183="3",SUM(DU183:ED183)+3,IF(EL183="4",SUM(EE183:EK183)+4,5)))))</f>
        <v>1</v>
      </c>
      <c r="EN183" s="1"/>
      <c r="EO183" s="43"/>
      <c r="EP183" s="1"/>
      <c r="EQ183" s="1" t="s">
        <v>1</v>
      </c>
      <c r="ER183" s="43"/>
      <c r="ES183" s="1" t="s">
        <v>3</v>
      </c>
      <c r="ET183" s="1"/>
      <c r="EV183" s="44"/>
      <c r="EW183" s="42" t="s">
        <v>14</v>
      </c>
      <c r="EX183" s="42" t="s">
        <v>1</v>
      </c>
      <c r="EY183" s="42" t="s">
        <v>47</v>
      </c>
      <c r="FB183" s="42" t="s">
        <v>35</v>
      </c>
      <c r="FC183" s="44" t="s">
        <v>5</v>
      </c>
      <c r="FD183" s="42" t="s">
        <v>17</v>
      </c>
      <c r="FE183" s="1"/>
      <c r="FF183" s="42" t="s">
        <v>37</v>
      </c>
      <c r="FH183" s="42" t="s">
        <v>1</v>
      </c>
      <c r="FI183" s="44" t="s">
        <v>37</v>
      </c>
      <c r="FJ183" s="42" t="s">
        <v>103</v>
      </c>
      <c r="FK183" s="1"/>
      <c r="FL183" s="1"/>
      <c r="FM183" s="1"/>
      <c r="FN183" s="1"/>
      <c r="FO183" s="1"/>
      <c r="FT183" s="1"/>
      <c r="FU183" s="1"/>
      <c r="FX183" s="44"/>
      <c r="FY183" s="1"/>
      <c r="FZ183" s="44"/>
      <c r="GA183" s="43"/>
      <c r="GB183" s="1"/>
      <c r="GC183" s="44"/>
      <c r="GF183" s="45"/>
      <c r="GG183" s="74"/>
      <c r="GH183" s="42">
        <f>COUNTIF(EO183:GF183,"*")</f>
        <v>12</v>
      </c>
    </row>
    <row r="184" spans="1:190" s="42" customFormat="1" x14ac:dyDescent="0.25">
      <c r="A184" s="42" t="str">
        <f>VLOOKUP(C184,Sheet1!$A$1:$B$65,2,)</f>
        <v>HS</v>
      </c>
      <c r="B184" s="46" t="s">
        <v>497</v>
      </c>
      <c r="C184" s="47" t="s">
        <v>498</v>
      </c>
      <c r="D184" s="47"/>
      <c r="E184" s="60">
        <v>2013</v>
      </c>
      <c r="F184" s="5" t="str">
        <f>IF(OR(ER184=$ER$1,ER184=$ER$2,ER184=$ER$3,ER184=$ER$6,ER184=$ER$7,ES184&gt;0,EW184&gt;0,EY184&gt;0,EU184&gt;0,EZ184&gt;0,FD184&gt;0,FF184&gt;0,FG184&gt;0,FI184&gt;0,FE184&gt;0),SM_2.1,"")</f>
        <v/>
      </c>
      <c r="G184" s="5" t="str">
        <f>IF(OR(EO184=$EO$4,EQ184&gt;0,ER184=$ER$1, ER184=$ER$2,ER184=$ER$3,ER184=$ER$4,ES184&gt;0,EV184&gt;0,EZ184&gt;0,FD184&gt;0,FF184&gt;0,FG184&gt;0,FI184&gt;0,FE184&gt;0),SM_2.2,"")</f>
        <v/>
      </c>
      <c r="H184" s="6" t="str">
        <f>IF(OR(EO184&gt;0,EP184&gt;0,EQ184&gt;0,ER184=$ER$1,ER184=$ER$2,ER184=$ER$3,ER184=$ER$4,ER184=$ER$6,ER184=$ER$7,ES184&gt;0,ET184&gt;0,EV184&gt;0,EZ184&gt;0,FD184&gt;0,FF184&gt;0,FG184&gt;0,FI184&gt;0,FE184&gt;0),SM_2.3,"")</f>
        <v/>
      </c>
      <c r="I184" s="38" t="str">
        <f>IF(OR(ER184=$ER$1,ER184=$ER$2,ER184=$ER$3,ER184=$ER$6,ER184=$ER$7,ES184&gt;0,EW184=$EW$2,EW184=$EW$3,EW184=$EW$4,EY184&gt;0,EU184&gt;0,EZ184&gt;0,FD184&gt;0,FF184&gt;0,FG184&gt;0,FI184&gt;0,FE184&gt;0),SM_2.4,"")</f>
        <v/>
      </c>
      <c r="J184" s="6" t="str">
        <f>IF(OR(ER184=$ER$3,EW184=$EW$2,EW184=$EW$3,EW184=$EW$4,EY184&gt;0,EU184&gt;0,EZ184&gt;0,FD184&gt;0,FF184&gt;0,FG184&gt;0,FI184&gt;0,FE184&gt;0),SM_3.1,"")</f>
        <v/>
      </c>
      <c r="K184" s="6" t="str">
        <f>IF(OR(EZ184&gt;0,FD184&gt;0,FF184&gt;0,FG184&gt;0,FI184&gt;0,FE184&gt;0),SM_3.2,"")</f>
        <v/>
      </c>
      <c r="L184" s="38" t="str">
        <f>IF(OR(ER184=$ER$1,ER184=$ER$3,ER184=$ER$6,ER184=$ER$7,EV184&gt;0,EW184=$EW$2,EW184=$EW$3,EW184=$EW$4,EY184&gt;0,EU184&gt;0,EZ184&gt;0,FD184&gt;0,FF184&gt;0,FG184&gt;0,FI184&gt;0,FE184&gt;0),SM_3.3,"")</f>
        <v/>
      </c>
      <c r="M184" s="6" t="str">
        <f>IF(OR(ES184&gt;0,EU184&gt;1),SM_4.1,"")</f>
        <v/>
      </c>
      <c r="N184" s="6" t="str">
        <f>IF(OR(EZ184&gt;0,FD184=$FD$2,FF184=$FF$2,FF184=$FF$4,FF184=$FF$6,FF184=$FF$8,FG184&gt;0,FI184&gt;0,FE184&gt;0),SM_4.2,"")</f>
        <v/>
      </c>
      <c r="O184" s="6" t="str">
        <f>IF(OR(EZ184&gt;0,FD184=$FD$2,FE184=$FE$2,FE184=$FE$4,FE184=$FE$6,FE184=$FE$8,FF184=$FF$2,FF184=$FF$4,FF184=$FF$6,FF184=$FF$8,FG184=$FG$2,FG184=$FG$4,FG184=$FG$6,FG184=$FG$8,FI184=$FI$2,FI184=$FI$4,FI184=$FI$6,FI184=$FI$8),SM_4.3,"")</f>
        <v/>
      </c>
      <c r="P184" s="6" t="str">
        <f>IF(OR(FD184&gt;0,FI184&gt;0),SM_4.4,"")</f>
        <v/>
      </c>
      <c r="Q184" s="38" t="str">
        <f>IF(OR(FQ184=$FQ$2,FQ184=$FQ$1),SM_4.5,"")</f>
        <v/>
      </c>
      <c r="R184" s="6" t="str">
        <f>IF(OR(ET184&gt;0),SM_5.1,"")</f>
        <v/>
      </c>
      <c r="S184" s="6" t="str">
        <f>IF(OR(FB184&gt;0),SM_5.2,"")</f>
        <v/>
      </c>
      <c r="T184" s="6" t="str">
        <f>IF(OR(FR184=$FR$1,FR184=$FR$2),SM_5.3,"")</f>
        <v/>
      </c>
      <c r="U184" s="38" t="str">
        <f>IF(OR(FY184&gt;0),SM_5.4,"")</f>
        <v/>
      </c>
      <c r="V184" s="94" t="str">
        <f>IF(COUNTIF(F184:U184,"&lt;1")=16,"5",IF(COUNTIF(F184:Q184,"&lt;1")=12,"4",IF(COUNTIF(F184:L184,"&lt;1")=7,"3",IF(COUNTIF(F184:I184,"&lt;1")=4,"2","1"))))</f>
        <v>1</v>
      </c>
      <c r="W184" s="129">
        <f>IF(V184="1",SUM(F184:I184)+1,IF(V184="2",SUM(J184:L184)+2,IF(V184="3",SUM(M184:Q184)+3,IF(V184="4",SUM(R184:U184)+4,5))))</f>
        <v>1</v>
      </c>
      <c r="X184" s="5" t="str">
        <f>IF(OR(EO184&gt;0,EP184&gt;0,EQ184&gt;0,ER184=$ER$1,ER184=$ER$2,ER184=$ER$3,ER184=$ER$4,ER184=$ER$6,ER184=$ER$7,ER184=$ER$8,ES184&gt;0,ET184&gt;0,EV184&gt;0,EZ184&gt;0,FD184&gt;0,FF184&gt;0,FG184&gt;0,FI184&gt;0,FE184&gt;0),SS_2.1,"")</f>
        <v/>
      </c>
      <c r="Y184" s="5" t="str">
        <f>IF(OR(EO184=$EO$1,ER184=$ER$1,ER184=$ER$6,ER184=$ER$7,ER184=$ER$8,FJ184&gt;0),SS_2.2,"")</f>
        <v/>
      </c>
      <c r="Z184" s="38" t="str">
        <f>IF(OR(FJ184&gt;0,FO184&gt;0),SS_2.3,"")</f>
        <v/>
      </c>
      <c r="AA184" s="5" t="str">
        <f>IF(OR(FN184&gt;0,FJ184=$FJ$2,FJ184=$FJ$3),SS_3.1,"")</f>
        <v/>
      </c>
      <c r="AB184" s="6" t="str">
        <f>IF(OR(FK184&gt;0),SS_3.2,"")</f>
        <v/>
      </c>
      <c r="AC184" s="38" t="str">
        <f>IF(OR(ES184&gt;0,ER184=$ER$1,ER184=$ER$4,ER184=$ER$8,FL184&gt;0),SS_3.3,"")</f>
        <v/>
      </c>
      <c r="AD184" s="6" t="str">
        <f>IF(AND(FK184&gt;0,FJ184=$FJ$2,FJ184=$FJ$3),SS_4.1,"")</f>
        <v/>
      </c>
      <c r="AE184" s="6" t="str">
        <f>IF(OR(FJ184=$FJ$2,FJ184=$FJ$3,EZ184&gt;0,FN184&gt;0),SS_4.2,"")</f>
        <v/>
      </c>
      <c r="AF184" s="6" t="str">
        <f>IF(OR(EU184&gt;0,EW184=$EW$2,EW184=$EW$3,EW184=$EW$4,EY184&gt;0,EZ184&gt;0),SS_4.3,"")</f>
        <v/>
      </c>
      <c r="AG184" s="6" t="str">
        <f>IF(OR(FJ184=$FJ$3,FQ184&gt;0,EZ184&gt;0),SS_4.4,"")</f>
        <v/>
      </c>
      <c r="AH184" s="6" t="str">
        <f>IF(OR(FE184&gt;0,FF184&gt;0,FG184&gt;0,FD184&gt;0,EZ184&gt;0,FI184&gt;0),SS_4.5,"")</f>
        <v/>
      </c>
      <c r="AI184" s="38" t="str">
        <f>IF(OR(EV184&gt;0,FZ184&gt;0,FH184&gt;0,FD184&gt;0,FI184&gt;0),SS_4.6,"")</f>
        <v/>
      </c>
      <c r="AJ184" s="5" t="str">
        <f>IF(OR(FK184=$FK$3,FZ184=$FZ$1),SS_5.1,"")</f>
        <v/>
      </c>
      <c r="AK184" s="6" t="str">
        <f>IF(OR(FZ184=$FZ$1,FZ184=$FZ$2,FZ184=$FZ$4,FZ184=$FZ$5,FZ184=$FZ$7),SS_5.2,"")</f>
        <v/>
      </c>
      <c r="AL184" s="6" t="str">
        <f>IF(OR(FZ184=$FZ$4,FY184&gt;0,ER184=$ER$8),SS_5.3,"")</f>
        <v/>
      </c>
      <c r="AM184" s="6" t="str">
        <f>IF(FP184&gt;0,SS_5.4,"")</f>
        <v/>
      </c>
      <c r="AN184" s="94" t="str">
        <f>IF(COUNTIF(X184:AM184,"&lt;1")=16,"5",IF(COUNTIF(X184:AI184,"&lt;1")=12,"4",IF(COUNTIF(X184:AC184,"&lt;1")=6,"3",IF(COUNTIF(X184:Z184,"&lt;1")=3,"2","1"))))</f>
        <v>1</v>
      </c>
      <c r="AO184" s="129">
        <f>IF(AN184="1",SUM(X184:Z184)+1,IF(AN184="2",SUM(AA184:AC184)+2,IF(AN184="3",SUM(AD184:AI184)+3,IF(AN184="4",SUM(AJ184:AM184)+4,5))))</f>
        <v>1</v>
      </c>
      <c r="AP184" s="5" t="str">
        <f>IF(OR(ES184&gt;0,ER184=$ER$1,EO184&gt;0,EP184&gt;0,EQ184&gt;0,EU184&gt;0,EV184&gt;0,FV184&gt;0,FD184&gt;0),CM2.1,"")</f>
        <v/>
      </c>
      <c r="AQ184" s="6" t="str">
        <f>IF(OR(ES184&gt;0,ER184=$ER$1,ER184=$ER$5,ER184=$ER$3,ER184=$ER$8,ER184=$ER$9,FS184=$FS$3,FS184=$FS$4),CM2.2,"")</f>
        <v/>
      </c>
      <c r="AR184" s="6" t="str">
        <f>IF(OR(ES184&gt;0,ER184&gt;0,FV184&gt;0),CM2.3,"")</f>
        <v/>
      </c>
      <c r="AS184" s="38" t="str">
        <f>IF(OR(ES184&gt;0,ER184=$ER$1,ER184=$ER$3,ER184=$ER$8,ER184=$ER$9,FT184&gt;0),CM2.4,"")</f>
        <v/>
      </c>
      <c r="AT184" s="6" t="str">
        <f>IF(OR(FS184&gt;0),CM3.1,"")</f>
        <v/>
      </c>
      <c r="AU184" s="6" t="str">
        <f>IF(ER184=$ER$9,CM3.2,"")</f>
        <v/>
      </c>
      <c r="AV184" s="6" t="str">
        <f>IF(OR(FS184=$FS$3,FS184=$FS$4),CM3.3,"")</f>
        <v/>
      </c>
      <c r="AW184" s="6" t="str">
        <f>IF(OR(FQ184=$FQ$1,FQ184=$FQ$4,FR184=$FR$1,FR184=$FR$4),CM3.4,"")</f>
        <v/>
      </c>
      <c r="AX184" s="38" t="str">
        <f>IF(OR(FZ184=$FZ$1,FZ184=$FZ$2,FT184=$FT$3,FT184=$FT$2),CM3.5,"")</f>
        <v/>
      </c>
      <c r="AY184" s="6" t="str">
        <f>IF(OR(FS184&gt;0),CM4.1,"")</f>
        <v/>
      </c>
      <c r="AZ184" s="6" t="str">
        <f>IF(OR(FV184=$FV$2),CM4.2,"")</f>
        <v/>
      </c>
      <c r="BA184" s="38" t="str">
        <f>IF(OR(FZ184&gt;0,FT184=$FT$3),CM4.3,"")</f>
        <v/>
      </c>
      <c r="BB184" s="6" t="str">
        <f>IF(OR(FT184=$FT$3,FV184=$FV$3),CM5.1,"")</f>
        <v/>
      </c>
      <c r="BC184" s="6" t="str">
        <f>IF(OR(AND(FX184&gt;0,FQ184=$FQ$4), AND(FX184&gt;0,FQ184=$FQ$1)),CM5.2,"")</f>
        <v/>
      </c>
      <c r="BD184" s="6" t="str">
        <f>IF(OR(FZ184&gt;0),CM5.3,"")</f>
        <v/>
      </c>
      <c r="BE184" s="38" t="str">
        <f>IF(FU184=$FU$2,CM5.4,"")</f>
        <v/>
      </c>
      <c r="BF184" s="94" t="str">
        <f>IF(COUNTIF(AP184:BE184,"&lt;1")=16,"5",IF(COUNTIF(AP184:BA184,"&lt;1")=12,"4",IF(COUNTIF(AP184:AX184,"&lt;1")=9,"3",IF(COUNTIF(AP184:AS184,"&lt;1")=4,"2","1"))))</f>
        <v>1</v>
      </c>
      <c r="BG184" s="129">
        <f>IF(BF184="1",SUM(AP184:AS184)+1,IF(BF184="2",SUM(AT184:AX184)+2,IF(BF184="3",SUM(AY184:BA184)+3,IF(BF184="4",SUM(BB184:BE184)+4,5))))</f>
        <v>1</v>
      </c>
      <c r="BH184" s="5" t="str">
        <f>IF(OR(ER184=$ER$1,ER184=$ER$6,ER184=$ER$7,ER184=$ER$9,ES184&gt;0,EX184&gt;0,FD184&gt;0,FZ184&gt;0,EW184&gt;0,EY184&gt;0,EZ184&gt;0,EV184&gt;0,EU184&gt;0,FE184&gt;0,FF184&gt;0,FG184&gt;0,FI184&gt;0),SRM2.1,"")</f>
        <v/>
      </c>
      <c r="BI184" s="5" t="str">
        <f>IF(OR(FD184&gt;0,FZ184&gt;0,ER184=$ER$7,EW184&gt;0,EX184&gt;0,EY184&gt;0,EZ184&gt;0,FE184&gt;0,FF184&gt;0,FG184&gt;0,FI184&gt;0),SRM2.2,"")</f>
        <v/>
      </c>
      <c r="BJ184" s="6" t="str">
        <f>IF(OR(FX184&gt;0,FZ184&gt;0),SRM2.3,"")</f>
        <v/>
      </c>
      <c r="BK184" s="6" t="str">
        <f>IF(OR(FF184&gt;0,FD184&gt;0,FE184&gt;0,FZ184&gt;0,FG184&gt;0,FI184&gt;0),SRM2.4,"")</f>
        <v/>
      </c>
      <c r="BL184" s="39" t="str">
        <f>IF(OR(FD184&gt;0,FZ184&gt;0,ER184=$ER$7,FE184&gt;0,FF184&gt;0,FG184&gt;0,FI184&gt;0,FP184&gt;0),SRM3.1,"")</f>
        <v/>
      </c>
      <c r="BM184" s="6" t="str">
        <f>IF(OR(FD184&gt;0,FZ184&gt;0,ER184=$ER$7,EW184=$EW$2,EW184=$EW$3,EW184=$EW$4,EX184&gt;0,EY184&gt;0,EZ184&gt;0,FE184&gt;0,FF184&gt;0,FG184&gt;0,FI184&gt;0),SRM3.2,"")</f>
        <v/>
      </c>
      <c r="BN184" s="6" t="str">
        <f>IF(OR(FP184&gt;0,FZ184&gt;0),SRM3.3,"")</f>
        <v/>
      </c>
      <c r="BO184" s="40" t="str">
        <f>IF(OR(FZ184&gt;1),SRM4.1,"")</f>
        <v/>
      </c>
      <c r="BP184" s="6" t="str">
        <f>IF(OR(ER184=$ER$8,ER184=$ER$9,EV184&gt;0,FQ184&gt;0,FR184&gt;0),SRM4.2,"")</f>
        <v/>
      </c>
      <c r="BQ184" s="6" t="str">
        <f>IF(OR(FW184&gt;0),SRM4.3,"")</f>
        <v/>
      </c>
      <c r="BR184" s="40" t="str">
        <f>IF(OR(GD184&gt;0,GE184&gt;0),SRM5.1,"")</f>
        <v/>
      </c>
      <c r="BS184" s="6" t="str">
        <f>IF(OR(ER184=$ER$8,ER184=$ER$9,FZ184&gt;0),SRM5.2,"")</f>
        <v/>
      </c>
      <c r="BT184" s="6" t="str">
        <f>IF(OR(ER184=$ER$8,ER184=$ER$9,FY184&gt;0,FZ184&gt;0),SRM5.3,"")</f>
        <v/>
      </c>
      <c r="BU184" s="94" t="str">
        <f>IF(COUNTIF(BH184:BT184,"&lt;1")=13,"5",IF(COUNTIF(BH184:BQ184,"&lt;1")=10,"4",IF(COUNTIF(BH184:BN184,"&lt;1")=7,"3",IF(COUNTIF(BH184:BK184,"&lt;1")=4,"2","1"))))</f>
        <v>1</v>
      </c>
      <c r="BV184" s="129">
        <f>IF(BU184="1",SUM(BH184:BK184)+1,IF(BU184="2",SUM(BL184:BN184)+2,IF(BU184="3",SUM(BO184:BQ184)+3,IF(BU184="4",SUM(BR184:BT184)+4,5))))</f>
        <v>1</v>
      </c>
      <c r="BW184" s="41" t="str">
        <f>IF(OR(EY184=$EY$1,EY184=$EY$4,EY184=$EY$5,EY184=$EY$6,EY184=$EY$7,EZ184&gt;0,FF184=$FF$1,FF184=$FF$2,FF184=$FF$5,FF184=$FF$6,FG184=$FG$1,FG184=$FG$2,FG184=$FG$5,FG184=$FG$6),LHR2.1,"")</f>
        <v/>
      </c>
      <c r="BX184" s="6" t="str">
        <f>IF(OR(FB184=$FB$1,FB184=$FB$2,FB184=$FB$5,FB184=$FB$6,EZ184&gt;0),LHR2.2,"")</f>
        <v/>
      </c>
      <c r="BY184" s="6" t="str">
        <f>IF(OR(EY184=$EY$1,EY184=$EY$4,EY184=$EY$5,EY184=$EY$6,EY184=$EY$7,EZ184&gt;0,FF184=$FF$1,FF184=$FF$2,FF184=$FF$5,FF184=$FF$6,FG184=$FG$1,FG184=$FG$2,FG184=$FG$5,FG184=$FG$6),LHR2.3,"")</f>
        <v/>
      </c>
      <c r="BZ184" s="6" t="str">
        <f>IF(OR(EY184=$EY$1,EY184=$EY$4,EY184=$EY$5,EY184=$EY$6,EY184=$EY$7,EZ184&gt;0,FF184=$FF$1,FF184=$FF$2,FF184=$FF$5,FF184=$FF$6,FG184=$FG$1,FG184=$FG$2,FG184=$FG$5,FG184=$FG$6),LHR2.4,"")</f>
        <v/>
      </c>
      <c r="CA184" s="40" t="str">
        <f>IF(OR(EY184=$EY$1,EY184=$EY$5,EY184=$EY$6,EY184=$EY$7,EZ184&gt;0,FF184=$FF$1,FF184=$FF$2,FF184=$FF$5,FF184=$FF$6,FG184=$FG$1,FG184=$FG$2,FG184=$FG$5,FG184=$FG$6),LHR3.1,"")</f>
        <v/>
      </c>
      <c r="CB184" s="6" t="str">
        <f>IF(OR(FB184=$FB$1,FB184=$FB$5,EZ184&gt;0),LHR3.2,"")</f>
        <v/>
      </c>
      <c r="CC184" s="6" t="str">
        <f>IF(OR(FB184=$FB$1,FB184=$FB$2,FB184=$FB$5,FB184=$FB$6,EZ184&gt;0),LHR3.3,"")</f>
        <v/>
      </c>
      <c r="CD184" s="6" t="str">
        <f>IF(OR(EZ184&gt;0,GA184=$GA$1,FF184=$FF$5,FF184=$FF$6,FF184=$FF$1,FF184=$FF$2,GA184=$GA$2,GA184=$GA$3,GA184=$GA$4),LHR3.4,"")</f>
        <v/>
      </c>
      <c r="CE184" s="6" t="str">
        <f>IF(OR(EZ184&gt;0,GB184=$GB$1,FG184=$FG$5,FG184=$FG$6,FG184=$FG$1,FG184=$FG$2,GB184=$GB$2,GB184=$GB$3,GB184=$GB$4),LHR3.5,"")</f>
        <v/>
      </c>
      <c r="CF184" s="6" t="str">
        <f>IF(OR(EY184=$EY$1,EY184=$EY$4,EY184=$EY$5,EY184=$EY$6,EY184=$EY$7,EZ184&gt;0),LHR3.6,"")</f>
        <v/>
      </c>
      <c r="CG184" s="6" t="str">
        <f>IF(OR(EZ184&gt;0,FC184=$FC$1,FC184=$FC$2,FC184=$FC$3,FC184=$FC$4),LHR3.7,"")</f>
        <v/>
      </c>
      <c r="CH184" s="6" t="str">
        <f>IF(OR(GD184=$GD$1,GD184=$GD$3,EZ184&gt;0),LHR3.8,"")</f>
        <v/>
      </c>
      <c r="CI184" s="6" t="str">
        <f>IF(OR(EZ184&gt;0,FF184=$FF$2,FF184=$FF$6,FE184=$FE$2,FE184=$FE$6,FI184=$FI$2,FI184=$FI$6,FG184=$FG$2,FG184=$FG$6),LHR3.9,"")</f>
        <v/>
      </c>
      <c r="CJ184" s="6" t="str">
        <f>IF(OR(EZ184&gt;0,FA184&gt;0),LHR3.10,"")</f>
        <v/>
      </c>
      <c r="CK184" s="40" t="str">
        <f>IF(OR(EY184=$EY$1,EY184=$EY$6,EY184=$EY$7,EZ184&gt;0,FF184=$FF$1,FF184=$FF$2,FF184=$FF$5,FF184=$FF$6,FG184=$FG$1,FG184=$FG$2,FG184=$FG$5,FG184=$FG$6),LHR4.1,"")</f>
        <v/>
      </c>
      <c r="CL184" s="6" t="str">
        <f>IF(OR(FB184=$FB$1,FB184=$FB$5,EZ184&gt;0),LHR4.2,"")</f>
        <v/>
      </c>
      <c r="CM184" s="6" t="str">
        <f>IF(OR(EZ184&gt;0,GA184=$GA$2,GA184=$GA$4),LHR4.3,"")</f>
        <v/>
      </c>
      <c r="CN184" s="6" t="str">
        <f>IF(OR(EZ184&gt;0,GB184=$GB$2,GB184=$GB$4),LHR4.4,"")</f>
        <v/>
      </c>
      <c r="CO184" s="6" t="str">
        <f>IF(OR(EZ184&gt;0,FC184=$FC$1,FC184=$FC$3,FC184=$FC$4),LHR4.5,"")</f>
        <v/>
      </c>
      <c r="CP184" s="6" t="str">
        <f>IF(OR(GE184=$GE$1,GE184=$GE$2,GE184=$GE$4,GE184=$GE$5),LHR4.6,"")</f>
        <v/>
      </c>
      <c r="CQ184" s="6" t="str">
        <f>IF(OR(EZ184&gt;0,FF184=$FF$2,FF184=$FF$6,FE184=$FE$2,FE184=$FE$6,FI184=$FI$2,FI184=$FI$6,FG184=$FG$2,FG184=$FG$6),LHR4.7,"")</f>
        <v/>
      </c>
      <c r="CR184" s="6" t="str">
        <f>IF(OR(EZ184&gt;0,FG184=$FG$1,FG184=$FG$2,FG184=$FG$5,FG184=$FG$6),LHR4.8,"")</f>
        <v/>
      </c>
      <c r="CS184" s="6" t="str">
        <f>IF(OR(FE184=$FE$1,FE184=$FE$2,FE184=$FE$5,FE184=$FE$6),LHR4.9,"")</f>
        <v/>
      </c>
      <c r="CT184" s="6" t="str">
        <f>IF(OR(FM184=$FM$1,FM184=$FM$3,EZ184&gt;0),LHR4.10,"")</f>
        <v/>
      </c>
      <c r="CU184" s="6" t="str">
        <f>IF(OR(GF184=$GF$2,GF184=$GF$6),LHR4.11,"")</f>
        <v/>
      </c>
      <c r="CV184" s="6" t="str">
        <f>IF(OR(EO184=$EO$1,EO184=$EO$3),LHR4.12,"")</f>
        <v/>
      </c>
      <c r="CW184" s="40" t="str">
        <f>IF(OR(EY184=$EY$1,EY184=$EY$7,EZ184&gt;0,FF184=$FF$1,FF184=$FF$2,FF184=$FF$5,FF184=$FF$6,FG184=$FG$1,FG184=$FG$2,FG184=$FG$5,FG184=$FG$6),LHR5.1,"")</f>
        <v/>
      </c>
      <c r="CX184" s="6" t="str">
        <f>IF(AND(FZ184&gt;0,OR(EY184=$EY$1,EY184=$EY$4,EY184=$EY$5,EY184=$EY$6,EY184=$EY$7)),LHR5.2,"")</f>
        <v/>
      </c>
      <c r="CY184" s="6" t="str">
        <f>IF(OR(EZ184&gt;0,FC184=$FC$1,FC184=$FC$4),LHR5.3,"")</f>
        <v/>
      </c>
      <c r="CZ184" s="6" t="str">
        <f>IF(OR(GE184=$GE$1,GE184=$GE$3,GE184=$GE$4,GE184=$GE$6),LHR5.4,"")</f>
        <v/>
      </c>
      <c r="DA184" s="6" t="str">
        <f>IF(OR(EZ184&gt;0,FF184=$FF$2,FF184=$FF$6,FE184=$FE$2,FE184=$FE$6,FI184=$FI$2,FI184=$FI$6,FG184=$FG$2,FG184=$FG$6),LHR5.5,"")</f>
        <v/>
      </c>
      <c r="DB184" s="6" t="str">
        <f>IF(OR(FG184=$FG$2,FG184=$FG$6),LHR5.6,"")</f>
        <v/>
      </c>
      <c r="DC184" s="6" t="str">
        <f>IF(OR(FI184=$FI$1,FI184=$FI$2,FI184=$FI$5,FI184=$FI$6,FY184&gt;0),LHR5.7,"")</f>
        <v/>
      </c>
      <c r="DD184" s="6" t="str">
        <f>IF(OR(GC184=$GC$1,GC184=$GC$2),LHR5.8,"")</f>
        <v/>
      </c>
      <c r="DE184" s="38">
        <f>IF(OR(GF184="",GF184=$GF$3,GF184=$GF$4,GF184=$GF$7,GF184=$GF$8),LHR5.9,"")</f>
        <v>0.05</v>
      </c>
      <c r="DF184" s="7" t="str">
        <f>IF(E184&lt;2009,"N/A",IF(COUNTIF(BW184:DE184,"&lt;1")=35,"5",IF(COUNTIF(BW184:CV184,"&lt;1")=26,"4",IF(COUNTIF(BW184:CJ184,"&lt;1")=14,"3",IF(COUNTIF(BW184:BZ184,"&lt;1")=4,"2","1")))))</f>
        <v>1</v>
      </c>
      <c r="DG184" s="129">
        <f>IF(DF184="N/A","N/A",IF(DF184="1",SUM(BW184:BZ184)+1,IF(DF184="2",SUM(CA184:CJ184)+2,IF(DF184="3",SUM(CK184:CV184)+3,IF(DF184="4",SUM(CW184:DE184)+4,5)))))</f>
        <v>1</v>
      </c>
      <c r="DH184" s="41" t="str">
        <f>IF(OR(EY184=$EY$1,EY184=$EY$8,EZ184&gt;0,FF184=$FF$1,FF184=$FF$2,FF184=$FF$7,FF184=$FF$8,FG184=$FG$1,FG184=$FG$2,FG184=$FG$7,FG184=$FG$8),ES2.1,"")</f>
        <v/>
      </c>
      <c r="DI184" s="6" t="str">
        <f>IF(OR(FB184=$FB$1,FB184=$FB$2,FB184=$FB$7,FB184=$FB$8,EZ184&gt;0),ES2.2,"")</f>
        <v/>
      </c>
      <c r="DJ184" s="6" t="str">
        <f>IF(OR(EY184=$EY$1,EY184=$EY$8,EZ184&gt;0,FF184=$FF$1,FF184=$FF$2,FF184=$FF$7,FF184=$FF$8,FG184=$FG$1,FG184=$FG$2,FG184=$FG$7,FG184=$FG$8),ES2.3,"")</f>
        <v/>
      </c>
      <c r="DK184" s="6" t="str">
        <f>IF(OR(EY184=$EY$1,EY184=$EY$8,EZ184&gt;0,FF184=$FF$1,FF184=$FF$2,FF184=$FF$7,FF184=$FF$8,FG184=$FG$1,FG184=$FG$2,FG184=$FG$7,FG184=$FG$8),ES2.4,"")</f>
        <v/>
      </c>
      <c r="DL184" s="40" t="str">
        <f>IF(OR(FB184=$FB$1,FB184=$FB$7,EZ184&gt;0),ES3.1,"")</f>
        <v/>
      </c>
      <c r="DM184" s="6" t="str">
        <f>IF(OR(FB184=$FB$1,FB184=$FB$2,FB184=$FB$7,FB184=$FB$8,EZ184&gt;0),ES3.2,"")</f>
        <v/>
      </c>
      <c r="DN184" s="6" t="str">
        <f>IF(OR(EZ184&gt;0,FF184=$FF$1,FF184=$FF$2,FF184=$FF$7,FF184=$FF$8,GA184=$GA$1,GA184=$GA$2,GA184=$GA$5,GA184=$GA$6),ES3.3,"")</f>
        <v/>
      </c>
      <c r="DO184" s="6" t="str">
        <f>IF(OR(EZ184&gt;0,FG184=$FG$1,FG184=$FG$2,FG184=$FG$7,FG184=$FG$8,GB184=$GB$1,GB184=$GB$2,GB184=$GB$5,GB184=$GB$6),ES3.4,"")</f>
        <v/>
      </c>
      <c r="DP184" s="6" t="str">
        <f>IF(OR(EY184=$EY$1,EY184=$EY$8,EZ184&gt;0),ES3.5,"")</f>
        <v/>
      </c>
      <c r="DQ184" s="6" t="str">
        <f>IF(OR(EZ184&gt;0,FC184=$FC$1,FC184=$FC$5),ES3.6,"")</f>
        <v/>
      </c>
      <c r="DR184" s="6" t="str">
        <f>IF(OR(GD184=$GD$1,GD184=$GD$4,EZ184&gt;0),ES3.7,"")</f>
        <v/>
      </c>
      <c r="DS184" s="6" t="str">
        <f>IF(OR(EZ184&gt;0,FF184=$FF$2,FF184=$FF$8,FE184=$FE$2,FE184=$FE$8,FI184=$FI$2,FI184=$FI$8,FG184=$FG$2,FG184=$FG$8),ES3.8,"")</f>
        <v/>
      </c>
      <c r="DT184" s="6" t="str">
        <f>IF(OR(EZ184&gt;0),ES3.9,"")</f>
        <v/>
      </c>
      <c r="DU184" s="40" t="str">
        <f>IF(OR(FB184=$FB$1,FB184=$FB$7,EZ184&gt;0),ES4.1,"")</f>
        <v/>
      </c>
      <c r="DV184" s="6" t="str">
        <f>IF(OR(EZ184&gt;0,GA184=$GA$2,GA184=$GA$6),ES4.2,"")</f>
        <v/>
      </c>
      <c r="DW184" s="6" t="str">
        <f>IF(OR(EZ184&gt;0,GB184=$GB$2,GB184=$GB$6),ES4.3,"")</f>
        <v/>
      </c>
      <c r="DX184" s="6" t="str">
        <f>IF(OR(GE184=$GE$1,GE184=$GE$2,GE184=$GE$7,GE184=$GE$8),ES4.4,"")</f>
        <v/>
      </c>
      <c r="DY184" s="6" t="str">
        <f>IF(OR(EZ184&gt;0,FF184=$FF$2,FF184=$FF$8,FE184=$FE$2,FE184=$FE$8,FI184=$FI$2,FI184=$FI$8,FG184=$FG$2,FG184=$FG$8),ES4.5,"")</f>
        <v/>
      </c>
      <c r="DZ184" s="6" t="str">
        <f>IF(OR(EZ184&gt;0,FG184=$FG$1,FG184=$FG$2,FG184=$FG$7,FG184=$FG$8),ES4.6,"")</f>
        <v/>
      </c>
      <c r="EA184" s="6" t="str">
        <f>IF(OR(FE184=$FE$1,FE184=$FE$2,FE184=$FE$7,FE184=$FE$8),ES4.7,"")</f>
        <v/>
      </c>
      <c r="EB184" s="6" t="str">
        <f>IF(OR(FM184=$FM$1,FM184=$FM$4,EZ184&gt;0),ES4.8,"")</f>
        <v/>
      </c>
      <c r="EC184" s="6" t="str">
        <f>IF(OR(GF184=$GF$2,GF184=$GF$8),ES4.9,"")</f>
        <v/>
      </c>
      <c r="ED184" s="6" t="str">
        <f>IF(OR(EO184=$EO$1,EO184=$EO$3),ES4.10,"")</f>
        <v/>
      </c>
      <c r="EE184" s="40" t="str">
        <f>IF(OR(AND(FZ184&gt;0,EY184=$EY$1), AND(FZ184&gt;0,EY184=$EY$8)),ES5.1,"")</f>
        <v/>
      </c>
      <c r="EF184" s="6" t="str">
        <f>IF(OR(GE184=$GE$1,GE184=$GE$3,GE184=$GE$7,GE184=$GE$9),ES5.2,"")</f>
        <v/>
      </c>
      <c r="EG184" s="6" t="str">
        <f>IF(OR(EZ184&gt;0,FF184=$FF$2,FF184=$FF$8,FE184=$FE$2,FE184=$FE$8,FI184=$FI$2,FI184=$FI$8,FG184=$FG$2,FG184=$FG$8),ES5.3,"")</f>
        <v/>
      </c>
      <c r="EH184" s="6" t="str">
        <f>IF(OR(FG184=$FG$2,FG184=$FG$8),ES5.4,"")</f>
        <v/>
      </c>
      <c r="EI184" s="6" t="str">
        <f>IF(OR(FI184=$FI$1,FI184=$FI$2,FI184=$FI$7,FI184=$FI$8,FY184&gt;0),ES5.5,"")</f>
        <v/>
      </c>
      <c r="EJ184" s="6" t="str">
        <f>IF(OR(GC184=$GC$1,GC184=$GC$3),ES5.6,"")</f>
        <v/>
      </c>
      <c r="EK184" s="38">
        <f>IF(OR(GF184="",GF184=$GF$3,GF184=$GF$4,GF184=$GF$5,GF184=$GF$6),ES5.7,"")</f>
        <v>0.1</v>
      </c>
      <c r="EL184" s="104" t="str">
        <f>IF(E184&lt;2010,"N/A",IF(COUNTIF(DH184:EK184,"&lt;1")=30,"5",IF(COUNTIF(DH184:ED184,"&lt;1")=23,"4",IF(COUNTIF(DH184:DT184,"&lt;1")=13,"3",IF(COUNTIF(DH184:DK184,"&lt;1")=4,"2","1")))))</f>
        <v>1</v>
      </c>
      <c r="EM184" s="129">
        <f>IF(EL184="N/A","N/A",IF(EL184="1",SUM(DH184:DK184)+1,IF(EL184="2",SUM(DL184:DT184)+2,IF(EL184="3",SUM(DU184:ED184)+3,IF(EL184="4",SUM(EE184:EK184)+4,5)))))</f>
        <v>1</v>
      </c>
      <c r="EN184" s="1"/>
      <c r="EO184" s="43"/>
      <c r="EP184" s="1"/>
      <c r="EQ184" s="1"/>
      <c r="ER184" s="43"/>
      <c r="ES184" s="1"/>
      <c r="ET184" s="1"/>
      <c r="EV184" s="44"/>
      <c r="FC184" s="44"/>
      <c r="FE184" s="1"/>
      <c r="FI184" s="44"/>
      <c r="FK184" s="1"/>
      <c r="FL184" s="1"/>
      <c r="FM184" s="1"/>
      <c r="FN184" s="1"/>
      <c r="FO184" s="1"/>
      <c r="FT184" s="1"/>
      <c r="FU184" s="1"/>
      <c r="FX184" s="44"/>
      <c r="FY184" s="1"/>
      <c r="FZ184" s="44"/>
      <c r="GA184" s="43"/>
      <c r="GB184" s="1"/>
      <c r="GC184" s="44"/>
      <c r="GF184" s="45"/>
      <c r="GG184" s="74" t="s">
        <v>162</v>
      </c>
      <c r="GH184" s="42">
        <f>COUNTIF(EO184:GF184,"*")</f>
        <v>0</v>
      </c>
    </row>
    <row r="185" spans="1:190" s="42" customFormat="1" x14ac:dyDescent="0.25">
      <c r="A185" s="42" t="str">
        <f>VLOOKUP(C185,Sheet1!$A$1:$B$65,2,)</f>
        <v>HS</v>
      </c>
      <c r="B185" s="46" t="s">
        <v>499</v>
      </c>
      <c r="C185" s="47" t="s">
        <v>500</v>
      </c>
      <c r="D185" s="47"/>
      <c r="E185" s="61">
        <v>2013</v>
      </c>
      <c r="F185" s="5">
        <f>IF(OR(ER185=$ER$1,ER185=$ER$2,ER185=$ER$3,ER185=$ER$6,ER185=$ER$7,ES185&gt;0,EW185&gt;0,EY185&gt;0,EU185&gt;0,EZ185&gt;0,FD185&gt;0,FF185&gt;0,FG185&gt;0,FI185&gt;0,FE185&gt;0),SM_2.1,"")</f>
        <v>0.2</v>
      </c>
      <c r="G185" s="5">
        <f>IF(OR(EO185=$EO$4,EQ185&gt;0,ER185=$ER$1, ER185=$ER$2,ER185=$ER$3,ER185=$ER$4,ES185&gt;0,EV185&gt;0,EZ185&gt;0,FD185&gt;0,FF185&gt;0,FG185&gt;0,FI185&gt;0,FE185&gt;0),SM_2.2,"")</f>
        <v>0.35</v>
      </c>
      <c r="H185" s="6">
        <f>IF(OR(EO185&gt;0,EP185&gt;0,EQ185&gt;0,ER185=$ER$1,ER185=$ER$2,ER185=$ER$3,ER185=$ER$4,ER185=$ER$6,ER185=$ER$7,ES185&gt;0,ET185&gt;0,EV185&gt;0,EZ185&gt;0,FD185&gt;0,FF185&gt;0,FG185&gt;0,FI185&gt;0,FE185&gt;0),SM_2.3,"")</f>
        <v>0.3</v>
      </c>
      <c r="I185" s="38">
        <f>IF(OR(ER185=$ER$1,ER185=$ER$2,ER185=$ER$3,ER185=$ER$6,ER185=$ER$7,ES185&gt;0,EW185=$EW$2,EW185=$EW$3,EW185=$EW$4,EY185&gt;0,EU185&gt;0,EZ185&gt;0,FD185&gt;0,FF185&gt;0,FG185&gt;0,FI185&gt;0,FE185&gt;0),SM_2.4,"")</f>
        <v>0.15</v>
      </c>
      <c r="J185" s="6">
        <f>IF(OR(ER185=$ER$3,EW185=$EW$2,EW185=$EW$3,EW185=$EW$4,EY185&gt;0,EU185&gt;0,EZ185&gt;0,FD185&gt;0,FF185&gt;0,FG185&gt;0,FI185&gt;0,FE185&gt;0),SM_3.1,"")</f>
        <v>0.3</v>
      </c>
      <c r="K185" s="6">
        <f>IF(OR(EZ185&gt;0,FD185&gt;0,FF185&gt;0,FG185&gt;0,FI185&gt;0,FE185&gt;0),SM_3.2,"")</f>
        <v>0.3</v>
      </c>
      <c r="L185" s="38">
        <f>IF(OR(ER185=$ER$1,ER185=$ER$3,ER185=$ER$6,ER185=$ER$7,EV185&gt;0,EW185=$EW$2,EW185=$EW$3,EW185=$EW$4,EY185&gt;0,EU185&gt;0,EZ185&gt;0,FD185&gt;0,FF185&gt;0,FG185&gt;0,FI185&gt;0,FE185&gt;0),SM_3.3,"")</f>
        <v>0.4</v>
      </c>
      <c r="M185" s="6" t="str">
        <f>IF(OR(ES185&gt;0,EU185&gt;1),SM_4.1,"")</f>
        <v/>
      </c>
      <c r="N185" s="6">
        <f>IF(OR(EZ185&gt;0,FD185=$FD$2,FF185=$FF$2,FF185=$FF$4,FF185=$FF$6,FF185=$FF$8,FG185&gt;0,FI185&gt;0,FE185&gt;0),SM_4.2,"")</f>
        <v>0.2</v>
      </c>
      <c r="O185" s="6" t="str">
        <f>IF(OR(EZ185&gt;0,FD185=$FD$2,FE185=$FE$2,FE185=$FE$4,FE185=$FE$6,FE185=$FE$8,FF185=$FF$2,FF185=$FF$4,FF185=$FF$6,FF185=$FF$8,FG185=$FG$2,FG185=$FG$4,FG185=$FG$6,FG185=$FG$8,FI185=$FI$2,FI185=$FI$4,FI185=$FI$6,FI185=$FI$8),SM_4.3,"")</f>
        <v/>
      </c>
      <c r="P185" s="6" t="str">
        <f>IF(OR(FD185&gt;0,FI185&gt;0),SM_4.4,"")</f>
        <v/>
      </c>
      <c r="Q185" s="38" t="str">
        <f>IF(OR(FQ185=$FQ$2,FQ185=$FQ$1),SM_4.5,"")</f>
        <v/>
      </c>
      <c r="R185" s="6" t="str">
        <f>IF(OR(ET185&gt;0),SM_5.1,"")</f>
        <v/>
      </c>
      <c r="S185" s="6">
        <f>IF(OR(FB185&gt;0),SM_5.2,"")</f>
        <v>0.2</v>
      </c>
      <c r="T185" s="6" t="str">
        <f>IF(OR(FR185=$FR$1,FR185=$FR$2),SM_5.3,"")</f>
        <v/>
      </c>
      <c r="U185" s="38" t="str">
        <f>IF(OR(FY185&gt;0),SM_5.4,"")</f>
        <v/>
      </c>
      <c r="V185" s="94" t="str">
        <f>IF(COUNTIF(F185:U185,"&lt;1")=16,"5",IF(COUNTIF(F185:Q185,"&lt;1")=12,"4",IF(COUNTIF(F185:L185,"&lt;1")=7,"3",IF(COUNTIF(F185:I185,"&lt;1")=4,"2","1"))))</f>
        <v>3</v>
      </c>
      <c r="W185" s="129">
        <f>IF(V185="1",SUM(F185:I185)+1,IF(V185="2",SUM(J185:L185)+2,IF(V185="3",SUM(M185:Q185)+3,IF(V185="4",SUM(R185:U185)+4,5))))</f>
        <v>3.2</v>
      </c>
      <c r="X185" s="5">
        <f>IF(OR(EO185&gt;0,EP185&gt;0,EQ185&gt;0,ER185=$ER$1,ER185=$ER$2,ER185=$ER$3,ER185=$ER$4,ER185=$ER$6,ER185=$ER$7,ER185=$ER$8,ES185&gt;0,ET185&gt;0,EV185&gt;0,EZ185&gt;0,FD185&gt;0,FF185&gt;0,FG185&gt;0,FI185&gt;0,FE185&gt;0),SS_2.1,"")</f>
        <v>0.2</v>
      </c>
      <c r="Y185" s="5">
        <f>IF(OR(EO185=$EO$1,ER185=$ER$1,ER185=$ER$6,ER185=$ER$7,ER185=$ER$8,FJ185&gt;0),SS_2.2,"")</f>
        <v>0.3</v>
      </c>
      <c r="Z185" s="38">
        <f>IF(OR(FJ185&gt;0,FO185&gt;0),SS_2.3,"")</f>
        <v>0.5</v>
      </c>
      <c r="AA185" s="5" t="str">
        <f>IF(OR(FN185&gt;0,FJ185=$FJ$2,FJ185=$FJ$3),SS_3.1,"")</f>
        <v/>
      </c>
      <c r="AB185" s="6" t="str">
        <f>IF(OR(FK185&gt;0),SS_3.2,"")</f>
        <v/>
      </c>
      <c r="AC185" s="38" t="str">
        <f>IF(OR(ES185&gt;0,ER185=$ER$1,ER185=$ER$4,ER185=$ER$8,FL185&gt;0),SS_3.3,"")</f>
        <v/>
      </c>
      <c r="AD185" s="6" t="str">
        <f>IF(AND(FK185&gt;0,FJ185=$FJ$2,FJ185=$FJ$3),SS_4.1,"")</f>
        <v/>
      </c>
      <c r="AE185" s="6" t="str">
        <f>IF(OR(FJ185=$FJ$2,FJ185=$FJ$3,EZ185&gt;0,FN185&gt;0),SS_4.2,"")</f>
        <v/>
      </c>
      <c r="AF185" s="6">
        <f>IF(OR(EU185&gt;0,EW185=$EW$2,EW185=$EW$3,EW185=$EW$4,EY185&gt;0,EZ185&gt;0),SS_4.3,"")</f>
        <v>0.2</v>
      </c>
      <c r="AG185" s="6" t="str">
        <f>IF(OR(FJ185=$FJ$3,FQ185&gt;0,EZ185&gt;0),SS_4.4,"")</f>
        <v/>
      </c>
      <c r="AH185" s="6">
        <f>IF(OR(FE185&gt;0,FF185&gt;0,FG185&gt;0,FD185&gt;0,EZ185&gt;0,FI185&gt;0),SS_4.5,"")</f>
        <v>0.2</v>
      </c>
      <c r="AI185" s="38" t="str">
        <f>IF(OR(EV185&gt;0,FZ185&gt;0,FH185&gt;0,FD185&gt;0,FI185&gt;0),SS_4.6,"")</f>
        <v/>
      </c>
      <c r="AJ185" s="5" t="str">
        <f>IF(OR(FK185=$FK$3,FZ185=$FZ$1),SS_5.1,"")</f>
        <v/>
      </c>
      <c r="AK185" s="6" t="str">
        <f>IF(OR(FZ185=$FZ$1,FZ185=$FZ$2,FZ185=$FZ$4,FZ185=$FZ$5,FZ185=$FZ$7),SS_5.2,"")</f>
        <v/>
      </c>
      <c r="AL185" s="6" t="str">
        <f>IF(OR(FZ185=$FZ$4,FY185&gt;0,ER185=$ER$8),SS_5.3,"")</f>
        <v/>
      </c>
      <c r="AM185" s="6">
        <f>IF(FP185&gt;0,SS_5.4,"")</f>
        <v>0.35</v>
      </c>
      <c r="AN185" s="94" t="str">
        <f>IF(COUNTIF(X185:AM185,"&lt;1")=16,"5",IF(COUNTIF(X185:AI185,"&lt;1")=12,"4",IF(COUNTIF(X185:AC185,"&lt;1")=6,"3",IF(COUNTIF(X185:Z185,"&lt;1")=3,"2","1"))))</f>
        <v>2</v>
      </c>
      <c r="AO185" s="129">
        <f>IF(AN185="1",SUM(X185:Z185)+1,IF(AN185="2",SUM(AA185:AC185)+2,IF(AN185="3",SUM(AD185:AI185)+3,IF(AN185="4",SUM(AJ185:AM185)+4,5))))</f>
        <v>2</v>
      </c>
      <c r="AP185" s="5">
        <f>IF(OR(ES185&gt;0,ER185=$ER$1,EO185&gt;0,EP185&gt;0,EQ185&gt;0,EU185&gt;0,EV185&gt;0,FV185&gt;0,FD185&gt;0),CM2.1,"")</f>
        <v>0.25</v>
      </c>
      <c r="AQ185" s="6" t="str">
        <f>IF(OR(ES185&gt;0,ER185=$ER$1,ER185=$ER$5,ER185=$ER$3,ER185=$ER$8,ER185=$ER$9,FS185=$FS$3,FS185=$FS$4),CM2.2,"")</f>
        <v/>
      </c>
      <c r="AR185" s="6">
        <f>IF(OR(ES185&gt;0,ER185&gt;0,FV185&gt;0),CM2.3,"")</f>
        <v>0.25</v>
      </c>
      <c r="AS185" s="38" t="str">
        <f>IF(OR(ES185&gt;0,ER185=$ER$1,ER185=$ER$3,ER185=$ER$8,ER185=$ER$9,FT185&gt;0),CM2.4,"")</f>
        <v/>
      </c>
      <c r="AT185" s="6" t="str">
        <f>IF(OR(FS185&gt;0),CM3.1,"")</f>
        <v/>
      </c>
      <c r="AU185" s="6" t="str">
        <f>IF(ER185=$ER$9,CM3.2,"")</f>
        <v/>
      </c>
      <c r="AV185" s="6" t="str">
        <f>IF(OR(FS185=$FS$3,FS185=$FS$4),CM3.3,"")</f>
        <v/>
      </c>
      <c r="AW185" s="6" t="str">
        <f>IF(OR(FQ185=$FQ$1,FQ185=$FQ$4,FR185=$FR$1,FR185=$FR$4),CM3.4,"")</f>
        <v/>
      </c>
      <c r="AX185" s="38" t="str">
        <f>IF(OR(FZ185=$FZ$1,FZ185=$FZ$2,FT185=$FT$3,FT185=$FT$2),CM3.5,"")</f>
        <v/>
      </c>
      <c r="AY185" s="6" t="str">
        <f>IF(OR(FS185&gt;0),CM4.1,"")</f>
        <v/>
      </c>
      <c r="AZ185" s="6" t="str">
        <f>IF(OR(FV185=$FV$2),CM4.2,"")</f>
        <v/>
      </c>
      <c r="BA185" s="38" t="str">
        <f>IF(OR(FZ185&gt;0,FT185=$FT$3),CM4.3,"")</f>
        <v/>
      </c>
      <c r="BB185" s="6" t="str">
        <f>IF(OR(FT185=$FT$3,FV185=$FV$3),CM5.1,"")</f>
        <v/>
      </c>
      <c r="BC185" s="6" t="str">
        <f>IF(OR(AND(FX185&gt;0,FQ185=$FQ$4), AND(FX185&gt;0,FQ185=$FQ$1)),CM5.2,"")</f>
        <v/>
      </c>
      <c r="BD185" s="6" t="str">
        <f>IF(OR(FZ185&gt;0),CM5.3,"")</f>
        <v/>
      </c>
      <c r="BE185" s="38" t="str">
        <f>IF(FU185=$FU$2,CM5.4,"")</f>
        <v/>
      </c>
      <c r="BF185" s="94" t="str">
        <f>IF(COUNTIF(AP185:BE185,"&lt;1")=16,"5",IF(COUNTIF(AP185:BA185,"&lt;1")=12,"4",IF(COUNTIF(AP185:AX185,"&lt;1")=9,"3",IF(COUNTIF(AP185:AS185,"&lt;1")=4,"2","1"))))</f>
        <v>1</v>
      </c>
      <c r="BG185" s="129">
        <f>IF(BF185="1",SUM(AP185:AS185)+1,IF(BF185="2",SUM(AT185:AX185)+2,IF(BF185="3",SUM(AY185:BA185)+3,IF(BF185="4",SUM(BB185:BE185)+4,5))))</f>
        <v>1.5</v>
      </c>
      <c r="BH185" s="5">
        <f>IF(OR(ER185=$ER$1,ER185=$ER$6,ER185=$ER$7,ER185=$ER$9,ES185&gt;0,EX185&gt;0,FD185&gt;0,FZ185&gt;0,EW185&gt;0,EY185&gt;0,EZ185&gt;0,EV185&gt;0,EU185&gt;0,FE185&gt;0,FF185&gt;0,FG185&gt;0,FI185&gt;0),SRM2.1,"")</f>
        <v>0.4</v>
      </c>
      <c r="BI185" s="5">
        <f>IF(OR(FD185&gt;0,FZ185&gt;0,ER185=$ER$7,EW185&gt;0,EX185&gt;0,EY185&gt;0,EZ185&gt;0,FE185&gt;0,FF185&gt;0,FG185&gt;0,FI185&gt;0),SRM2.2,"")</f>
        <v>0.4</v>
      </c>
      <c r="BJ185" s="6">
        <f>IF(OR(FX185&gt;0,FZ185&gt;0),SRM2.3,"")</f>
        <v>0</v>
      </c>
      <c r="BK185" s="6">
        <f>IF(OR(FF185&gt;0,FD185&gt;0,FE185&gt;0,FZ185&gt;0,FG185&gt;0,FI185&gt;0),SRM2.4,"")</f>
        <v>0.2</v>
      </c>
      <c r="BL185" s="39">
        <f>IF(OR(FD185&gt;0,FZ185&gt;0,ER185=$ER$7,FE185&gt;0,FF185&gt;0,FG185&gt;0,FI185&gt;0,FP185&gt;0),SRM3.1,"")</f>
        <v>0.4</v>
      </c>
      <c r="BM185" s="6">
        <f>IF(OR(FD185&gt;0,FZ185&gt;0,ER185=$ER$7,EW185=$EW$2,EW185=$EW$3,EW185=$EW$4,EX185&gt;0,EY185&gt;0,EZ185&gt;0,FE185&gt;0,FF185&gt;0,FG185&gt;0,FI185&gt;0),SRM3.2,"")</f>
        <v>0.5</v>
      </c>
      <c r="BN185" s="6">
        <f>IF(OR(FP185&gt;0,FZ185&gt;0),SRM3.3,"")</f>
        <v>0.1</v>
      </c>
      <c r="BO185" s="40" t="str">
        <f>IF(OR(FZ185&gt;1),SRM4.1,"")</f>
        <v/>
      </c>
      <c r="BP185" s="6" t="str">
        <f>IF(OR(ER185=$ER$8,ER185=$ER$9,EV185&gt;0,FQ185&gt;0,FR185&gt;0),SRM4.2,"")</f>
        <v/>
      </c>
      <c r="BQ185" s="6" t="str">
        <f>IF(OR(FW185&gt;0),SRM4.3,"")</f>
        <v/>
      </c>
      <c r="BR185" s="40" t="str">
        <f>IF(OR(GD185&gt;0,GE185&gt;0),SRM5.1,"")</f>
        <v/>
      </c>
      <c r="BS185" s="6" t="str">
        <f>IF(OR(ER185=$ER$8,ER185=$ER$9,FZ185&gt;0),SRM5.2,"")</f>
        <v/>
      </c>
      <c r="BT185" s="6" t="str">
        <f>IF(OR(ER185=$ER$8,ER185=$ER$9,FY185&gt;0,FZ185&gt;0),SRM5.3,"")</f>
        <v/>
      </c>
      <c r="BU185" s="94" t="str">
        <f>IF(COUNTIF(BH185:BT185,"&lt;1")=13,"5",IF(COUNTIF(BH185:BQ185,"&lt;1")=10,"4",IF(COUNTIF(BH185:BN185,"&lt;1")=7,"3",IF(COUNTIF(BH185:BK185,"&lt;1")=4,"2","1"))))</f>
        <v>3</v>
      </c>
      <c r="BV185" s="129">
        <f>IF(BU185="1",SUM(BH185:BK185)+1,IF(BU185="2",SUM(BL185:BN185)+2,IF(BU185="3",SUM(BO185:BQ185)+3,IF(BU185="4",SUM(BR185:BT185)+4,5))))</f>
        <v>3</v>
      </c>
      <c r="BW185" s="41">
        <f>IF(OR(EY185=$EY$1,EY185=$EY$4,EY185=$EY$5,EY185=$EY$6,EY185=$EY$7,EZ185&gt;0,FF185=$FF$1,FF185=$FF$2,FF185=$FF$5,FF185=$FF$6,FG185=$FG$1,FG185=$FG$2,FG185=$FG$5,FG185=$FG$6),LHR2.1,"")</f>
        <v>0.4</v>
      </c>
      <c r="BX185" s="6">
        <f>IF(OR(FB185=$FB$1,FB185=$FB$2,FB185=$FB$5,FB185=$FB$6,EZ185&gt;0),LHR2.2,"")</f>
        <v>0.1</v>
      </c>
      <c r="BY185" s="6">
        <f>IF(OR(EY185=$EY$1,EY185=$EY$4,EY185=$EY$5,EY185=$EY$6,EY185=$EY$7,EZ185&gt;0,FF185=$FF$1,FF185=$FF$2,FF185=$FF$5,FF185=$FF$6,FG185=$FG$1,FG185=$FG$2,FG185=$FG$5,FG185=$FG$6),LHR2.3,"")</f>
        <v>0.25</v>
      </c>
      <c r="BZ185" s="6">
        <f>IF(OR(EY185=$EY$1,EY185=$EY$4,EY185=$EY$5,EY185=$EY$6,EY185=$EY$7,EZ185&gt;0,FF185=$FF$1,FF185=$FF$2,FF185=$FF$5,FF185=$FF$6,FG185=$FG$1,FG185=$FG$2,FG185=$FG$5,FG185=$FG$6),LHR2.4,"")</f>
        <v>0.25</v>
      </c>
      <c r="CA185" s="40">
        <f>IF(OR(EY185=$EY$1,EY185=$EY$5,EY185=$EY$6,EY185=$EY$7,EZ185&gt;0,FF185=$FF$1,FF185=$FF$2,FF185=$FF$5,FF185=$FF$6,FG185=$FG$1,FG185=$FG$2,FG185=$FG$5,FG185=$FG$6),LHR3.1,"")</f>
        <v>0.25</v>
      </c>
      <c r="CB185" s="6">
        <f>IF(OR(FB185=$FB$1,FB185=$FB$5,EZ185&gt;0),LHR3.2,"")</f>
        <v>0.1</v>
      </c>
      <c r="CC185" s="6">
        <f>IF(OR(FB185=$FB$1,FB185=$FB$2,FB185=$FB$5,FB185=$FB$6,EZ185&gt;0),LHR3.3,"")</f>
        <v>0.15</v>
      </c>
      <c r="CD185" s="6">
        <f>IF(OR(EZ185&gt;0,GA185=$GA$1,FF185=$FF$5,FF185=$FF$6,FF185=$FF$1,FF185=$FF$2,GA185=$GA$2,GA185=$GA$3,GA185=$GA$4),LHR3.4,"")</f>
        <v>0.05</v>
      </c>
      <c r="CE185" s="6">
        <f>IF(OR(EZ185&gt;0,GB185=$GB$1,FG185=$FG$5,FG185=$FG$6,FG185=$FG$1,FG185=$FG$2,GB185=$GB$2,GB185=$GB$3,GB185=$GB$4),LHR3.5,"")</f>
        <v>0.05</v>
      </c>
      <c r="CF185" s="6">
        <f>IF(OR(EY185=$EY$1,EY185=$EY$4,EY185=$EY$5,EY185=$EY$6,EY185=$EY$7,EZ185&gt;0),LHR3.6,"")</f>
        <v>0.05</v>
      </c>
      <c r="CG185" s="6" t="str">
        <f>IF(OR(EZ185&gt;0,FC185=$FC$1,FC185=$FC$2,FC185=$FC$3,FC185=$FC$4),LHR3.7,"")</f>
        <v/>
      </c>
      <c r="CH185" s="6" t="str">
        <f>IF(OR(GD185=$GD$1,GD185=$GD$3,EZ185&gt;0),LHR3.8,"")</f>
        <v/>
      </c>
      <c r="CI185" s="6" t="str">
        <f>IF(OR(EZ185&gt;0,FF185=$FF$2,FF185=$FF$6,FE185=$FE$2,FE185=$FE$6,FI185=$FI$2,FI185=$FI$6,FG185=$FG$2,FG185=$FG$6),LHR3.9,"")</f>
        <v/>
      </c>
      <c r="CJ185" s="6" t="str">
        <f>IF(OR(EZ185&gt;0,FA185&gt;0),LHR3.10,"")</f>
        <v/>
      </c>
      <c r="CK185" s="40">
        <f>IF(OR(EY185=$EY$1,EY185=$EY$6,EY185=$EY$7,EZ185&gt;0,FF185=$FF$1,FF185=$FF$2,FF185=$FF$5,FF185=$FF$6,FG185=$FG$1,FG185=$FG$2,FG185=$FG$5,FG185=$FG$6),LHR4.1,"")</f>
        <v>0.15</v>
      </c>
      <c r="CL185" s="6">
        <f>IF(OR(FB185=$FB$1,FB185=$FB$5,EZ185&gt;0),LHR4.2,"")</f>
        <v>0.15</v>
      </c>
      <c r="CM185" s="6" t="str">
        <f>IF(OR(EZ185&gt;0,GA185=$GA$2,GA185=$GA$4),LHR4.3,"")</f>
        <v/>
      </c>
      <c r="CN185" s="6" t="str">
        <f>IF(OR(EZ185&gt;0,GB185=$GB$2,GB185=$GB$4),LHR4.4,"")</f>
        <v/>
      </c>
      <c r="CO185" s="6" t="str">
        <f>IF(OR(EZ185&gt;0,FC185=$FC$1,FC185=$FC$3,FC185=$FC$4),LHR4.5,"")</f>
        <v/>
      </c>
      <c r="CP185" s="6" t="str">
        <f>IF(OR(GE185=$GE$1,GE185=$GE$2,GE185=$GE$4,GE185=$GE$5),LHR4.6,"")</f>
        <v/>
      </c>
      <c r="CQ185" s="6" t="str">
        <f>IF(OR(EZ185&gt;0,FF185=$FF$2,FF185=$FF$6,FE185=$FE$2,FE185=$FE$6,FI185=$FI$2,FI185=$FI$6,FG185=$FG$2,FG185=$FG$6),LHR4.7,"")</f>
        <v/>
      </c>
      <c r="CR185" s="6">
        <f>IF(OR(EZ185&gt;0,FG185=$FG$1,FG185=$FG$2,FG185=$FG$5,FG185=$FG$6),LHR4.8,"")</f>
        <v>0.1</v>
      </c>
      <c r="CS185" s="6" t="str">
        <f>IF(OR(FE185=$FE$1,FE185=$FE$2,FE185=$FE$5,FE185=$FE$6),LHR4.9,"")</f>
        <v/>
      </c>
      <c r="CT185" s="6" t="str">
        <f>IF(OR(FM185=$FM$1,FM185=$FM$3,EZ185&gt;0),LHR4.10,"")</f>
        <v/>
      </c>
      <c r="CU185" s="6" t="str">
        <f>IF(OR(GF185=$GF$2,GF185=$GF$6),LHR4.11,"")</f>
        <v/>
      </c>
      <c r="CV185" s="6">
        <f>IF(OR(EO185=$EO$1,EO185=$EO$3),LHR4.12,"")</f>
        <v>0.05</v>
      </c>
      <c r="CW185" s="40">
        <f>IF(OR(EY185=$EY$1,EY185=$EY$7,EZ185&gt;0,FF185=$FF$1,FF185=$FF$2,FF185=$FF$5,FF185=$FF$6,FG185=$FG$1,FG185=$FG$2,FG185=$FG$5,FG185=$FG$6),LHR5.1,"")</f>
        <v>0.25</v>
      </c>
      <c r="CX185" s="6" t="str">
        <f>IF(AND(FZ185&gt;0,OR(EY185=$EY$1,EY185=$EY$4,EY185=$EY$5,EY185=$EY$6,EY185=$EY$7)),LHR5.2,"")</f>
        <v/>
      </c>
      <c r="CY185" s="6" t="str">
        <f>IF(OR(EZ185&gt;0,FC185=$FC$1,FC185=$FC$4),LHR5.3,"")</f>
        <v/>
      </c>
      <c r="CZ185" s="6" t="str">
        <f>IF(OR(GE185=$GE$1,GE185=$GE$3,GE185=$GE$4,GE185=$GE$6),LHR5.4,"")</f>
        <v/>
      </c>
      <c r="DA185" s="6" t="str">
        <f>IF(OR(EZ185&gt;0,FF185=$FF$2,FF185=$FF$6,FE185=$FE$2,FE185=$FE$6,FI185=$FI$2,FI185=$FI$6,FG185=$FG$2,FG185=$FG$6),LHR5.5,"")</f>
        <v/>
      </c>
      <c r="DB185" s="6" t="str">
        <f>IF(OR(FG185=$FG$2,FG185=$FG$6),LHR5.6,"")</f>
        <v/>
      </c>
      <c r="DC185" s="6" t="str">
        <f>IF(OR(FI185=$FI$1,FI185=$FI$2,FI185=$FI$5,FI185=$FI$6,FY185&gt;0),LHR5.7,"")</f>
        <v/>
      </c>
      <c r="DD185" s="6" t="str">
        <f>IF(OR(GC185=$GC$1,GC185=$GC$2),LHR5.8,"")</f>
        <v/>
      </c>
      <c r="DE185" s="38">
        <f>IF(OR(GF185="",GF185=$GF$3,GF185=$GF$4,GF185=$GF$7,GF185=$GF$8),LHR5.9,"")</f>
        <v>0.05</v>
      </c>
      <c r="DF185" s="7" t="str">
        <f>IF(E185&lt;2009,"N/A",IF(COUNTIF(BW185:DE185,"&lt;1")=35,"5",IF(COUNTIF(BW185:CV185,"&lt;1")=26,"4",IF(COUNTIF(BW185:CJ185,"&lt;1")=14,"3",IF(COUNTIF(BW185:BZ185,"&lt;1")=4,"2","1")))))</f>
        <v>2</v>
      </c>
      <c r="DG185" s="129">
        <f>IF(DF185="N/A","N/A",IF(DF185="1",SUM(BW185:BZ185)+1,IF(DF185="2",SUM(CA185:CJ185)+2,IF(DF185="3",SUM(CK185:CV185)+3,IF(DF185="4",SUM(CW185:DE185)+4,5)))))</f>
        <v>2.6500000000000004</v>
      </c>
      <c r="DH185" s="41" t="str">
        <f>IF(OR(EY185=$EY$1,EY185=$EY$8,EZ185&gt;0,FF185=$FF$1,FF185=$FF$2,FF185=$FF$7,FF185=$FF$8,FG185=$FG$1,FG185=$FG$2,FG185=$FG$7,FG185=$FG$8),ES2.1,"")</f>
        <v/>
      </c>
      <c r="DI185" s="6">
        <f>IF(OR(FB185=$FB$1,FB185=$FB$2,FB185=$FB$7,FB185=$FB$8,EZ185&gt;0),ES2.2,"")</f>
        <v>0.1</v>
      </c>
      <c r="DJ185" s="6" t="str">
        <f>IF(OR(EY185=$EY$1,EY185=$EY$8,EZ185&gt;0,FF185=$FF$1,FF185=$FF$2,FF185=$FF$7,FF185=$FF$8,FG185=$FG$1,FG185=$FG$2,FG185=$FG$7,FG185=$FG$8),ES2.3,"")</f>
        <v/>
      </c>
      <c r="DK185" s="6" t="str">
        <f>IF(OR(EY185=$EY$1,EY185=$EY$8,EZ185&gt;0,FF185=$FF$1,FF185=$FF$2,FF185=$FF$7,FF185=$FF$8,FG185=$FG$1,FG185=$FG$2,FG185=$FG$7,FG185=$FG$8),ES2.4,"")</f>
        <v/>
      </c>
      <c r="DL185" s="40">
        <f>IF(OR(FB185=$FB$1,FB185=$FB$7,EZ185&gt;0),ES3.1,"")</f>
        <v>0.1</v>
      </c>
      <c r="DM185" s="6">
        <f>IF(OR(FB185=$FB$1,FB185=$FB$2,FB185=$FB$7,FB185=$FB$8,EZ185&gt;0),ES3.2,"")</f>
        <v>0.15</v>
      </c>
      <c r="DN185" s="6" t="str">
        <f>IF(OR(EZ185&gt;0,FF185=$FF$1,FF185=$FF$2,FF185=$FF$7,FF185=$FF$8,GA185=$GA$1,GA185=$GA$2,GA185=$GA$5,GA185=$GA$6),ES3.3,"")</f>
        <v/>
      </c>
      <c r="DO185" s="6" t="str">
        <f>IF(OR(EZ185&gt;0,FG185=$FG$1,FG185=$FG$2,FG185=$FG$7,FG185=$FG$8,GB185=$GB$1,GB185=$GB$2,GB185=$GB$5,GB185=$GB$6),ES3.4,"")</f>
        <v/>
      </c>
      <c r="DP185" s="6" t="str">
        <f>IF(OR(EY185=$EY$1,EY185=$EY$8,EZ185&gt;0),ES3.5,"")</f>
        <v/>
      </c>
      <c r="DQ185" s="6" t="str">
        <f>IF(OR(EZ185&gt;0,FC185=$FC$1,FC185=$FC$5),ES3.6,"")</f>
        <v/>
      </c>
      <c r="DR185" s="6" t="str">
        <f>IF(OR(GD185=$GD$1,GD185=$GD$4,EZ185&gt;0),ES3.7,"")</f>
        <v/>
      </c>
      <c r="DS185" s="6" t="str">
        <f>IF(OR(EZ185&gt;0,FF185=$FF$2,FF185=$FF$8,FE185=$FE$2,FE185=$FE$8,FI185=$FI$2,FI185=$FI$8,FG185=$FG$2,FG185=$FG$8),ES3.8,"")</f>
        <v/>
      </c>
      <c r="DT185" s="6" t="str">
        <f>IF(OR(EZ185&gt;0),ES3.9,"")</f>
        <v/>
      </c>
      <c r="DU185" s="40">
        <f>IF(OR(FB185=$FB$1,FB185=$FB$7,EZ185&gt;0),ES4.1,"")</f>
        <v>0.2</v>
      </c>
      <c r="DV185" s="6" t="str">
        <f>IF(OR(EZ185&gt;0,GA185=$GA$2,GA185=$GA$6),ES4.2,"")</f>
        <v/>
      </c>
      <c r="DW185" s="6" t="str">
        <f>IF(OR(EZ185&gt;0,GB185=$GB$2,GB185=$GB$6),ES4.3,"")</f>
        <v/>
      </c>
      <c r="DX185" s="6" t="str">
        <f>IF(OR(GE185=$GE$1,GE185=$GE$2,GE185=$GE$7,GE185=$GE$8),ES4.4,"")</f>
        <v/>
      </c>
      <c r="DY185" s="6" t="str">
        <f>IF(OR(EZ185&gt;0,FF185=$FF$2,FF185=$FF$8,FE185=$FE$2,FE185=$FE$8,FI185=$FI$2,FI185=$FI$8,FG185=$FG$2,FG185=$FG$8),ES4.5,"")</f>
        <v/>
      </c>
      <c r="DZ185" s="6" t="str">
        <f>IF(OR(EZ185&gt;0,FG185=$FG$1,FG185=$FG$2,FG185=$FG$7,FG185=$FG$8),ES4.6,"")</f>
        <v/>
      </c>
      <c r="EA185" s="6" t="str">
        <f>IF(OR(FE185=$FE$1,FE185=$FE$2,FE185=$FE$7,FE185=$FE$8),ES4.7,"")</f>
        <v/>
      </c>
      <c r="EB185" s="6" t="str">
        <f>IF(OR(FM185=$FM$1,FM185=$FM$4,EZ185&gt;0),ES4.8,"")</f>
        <v/>
      </c>
      <c r="EC185" s="6" t="str">
        <f>IF(OR(GF185=$GF$2,GF185=$GF$8),ES4.9,"")</f>
        <v/>
      </c>
      <c r="ED185" s="6">
        <f>IF(OR(EO185=$EO$1,EO185=$EO$3),ES4.10,"")</f>
        <v>0.05</v>
      </c>
      <c r="EE185" s="40" t="str">
        <f>IF(OR(AND(FZ185&gt;0,EY185=$EY$1), AND(FZ185&gt;0,EY185=$EY$8)),ES5.1,"")</f>
        <v/>
      </c>
      <c r="EF185" s="6" t="str">
        <f>IF(OR(GE185=$GE$1,GE185=$GE$3,GE185=$GE$7,GE185=$GE$9),ES5.2,"")</f>
        <v/>
      </c>
      <c r="EG185" s="6" t="str">
        <f>IF(OR(EZ185&gt;0,FF185=$FF$2,FF185=$FF$8,FE185=$FE$2,FE185=$FE$8,FI185=$FI$2,FI185=$FI$8,FG185=$FG$2,FG185=$FG$8),ES5.3,"")</f>
        <v/>
      </c>
      <c r="EH185" s="6" t="str">
        <f>IF(OR(FG185=$FG$2,FG185=$FG$8),ES5.4,"")</f>
        <v/>
      </c>
      <c r="EI185" s="6" t="str">
        <f>IF(OR(FI185=$FI$1,FI185=$FI$2,FI185=$FI$7,FI185=$FI$8,FY185&gt;0),ES5.5,"")</f>
        <v/>
      </c>
      <c r="EJ185" s="6" t="str">
        <f>IF(OR(GC185=$GC$1,GC185=$GC$3),ES5.6,"")</f>
        <v/>
      </c>
      <c r="EK185" s="38">
        <f>IF(OR(GF185="",GF185=$GF$3,GF185=$GF$4,GF185=$GF$5,GF185=$GF$6),ES5.7,"")</f>
        <v>0.1</v>
      </c>
      <c r="EL185" s="104" t="str">
        <f>IF(E185&lt;2010,"N/A",IF(COUNTIF(DH185:EK185,"&lt;1")=30,"5",IF(COUNTIF(DH185:ED185,"&lt;1")=23,"4",IF(COUNTIF(DH185:DT185,"&lt;1")=13,"3",IF(COUNTIF(DH185:DK185,"&lt;1")=4,"2","1")))))</f>
        <v>1</v>
      </c>
      <c r="EM185" s="129">
        <f>IF(EL185="N/A","N/A",IF(EL185="1",SUM(DH185:DK185)+1,IF(EL185="2",SUM(DL185:DT185)+2,IF(EL185="3",SUM(DU185:ED185)+3,IF(EL185="4",SUM(EE185:EK185)+4,5)))))</f>
        <v>1.1000000000000001</v>
      </c>
      <c r="EN185" s="1"/>
      <c r="EO185" s="43" t="s">
        <v>0</v>
      </c>
      <c r="EP185" s="1"/>
      <c r="EQ185" s="1"/>
      <c r="ER185" s="43"/>
      <c r="ES185" s="1"/>
      <c r="ET185" s="1"/>
      <c r="EV185" s="44"/>
      <c r="EW185" s="42" t="s">
        <v>4</v>
      </c>
      <c r="EX185" s="42" t="s">
        <v>1</v>
      </c>
      <c r="EY185" s="42" t="s">
        <v>39</v>
      </c>
      <c r="FB185" s="42" t="s">
        <v>6</v>
      </c>
      <c r="FC185" s="44"/>
      <c r="FE185" s="1"/>
      <c r="FF185" s="42" t="s">
        <v>41</v>
      </c>
      <c r="FG185" s="42" t="s">
        <v>41</v>
      </c>
      <c r="FI185" s="44"/>
      <c r="FJ185" s="42" t="s">
        <v>9</v>
      </c>
      <c r="FK185" s="1"/>
      <c r="FL185" s="1"/>
      <c r="FM185" s="1"/>
      <c r="FN185" s="1"/>
      <c r="FO185" s="1"/>
      <c r="FP185" s="42" t="s">
        <v>1</v>
      </c>
      <c r="FT185" s="1"/>
      <c r="FU185" s="1"/>
      <c r="FV185" s="42" t="s">
        <v>7</v>
      </c>
      <c r="FX185" s="44" t="s">
        <v>1</v>
      </c>
      <c r="FY185" s="1"/>
      <c r="FZ185" s="44"/>
      <c r="GA185" s="43"/>
      <c r="GB185" s="1"/>
      <c r="GC185" s="44"/>
      <c r="GF185" s="45"/>
      <c r="GG185" s="74"/>
      <c r="GH185" s="42">
        <f>COUNTIF(EO185:GF185,"*")</f>
        <v>11</v>
      </c>
    </row>
    <row r="186" spans="1:190" s="42" customFormat="1" x14ac:dyDescent="0.25">
      <c r="A186" s="42" t="str">
        <f>VLOOKUP(C186,Sheet1!$A$1:$B$65,2,)</f>
        <v>HS</v>
      </c>
      <c r="B186" s="46" t="s">
        <v>501</v>
      </c>
      <c r="C186" s="47" t="s">
        <v>502</v>
      </c>
      <c r="D186" s="47"/>
      <c r="E186" s="60">
        <v>2013</v>
      </c>
      <c r="F186" s="5">
        <f>IF(OR(ER186=$ER$1,ER186=$ER$2,ER186=$ER$3,ER186=$ER$6,ER186=$ER$7,ES186&gt;0,EW186&gt;0,EY186&gt;0,EU186&gt;0,EZ186&gt;0,FD186&gt;0,FF186&gt;0,FG186&gt;0,FI186&gt;0,FE186&gt;0),SM_2.1,"")</f>
        <v>0.2</v>
      </c>
      <c r="G186" s="5">
        <f>IF(OR(EO186=$EO$4,EQ186&gt;0,ER186=$ER$1, ER186=$ER$2,ER186=$ER$3,ER186=$ER$4,ES186&gt;0,EV186&gt;0,EZ186&gt;0,FD186&gt;0,FF186&gt;0,FG186&gt;0,FI186&gt;0,FE186&gt;0),SM_2.2,"")</f>
        <v>0.35</v>
      </c>
      <c r="H186" s="6">
        <f>IF(OR(EO186&gt;0,EP186&gt;0,EQ186&gt;0,ER186=$ER$1,ER186=$ER$2,ER186=$ER$3,ER186=$ER$4,ER186=$ER$6,ER186=$ER$7,ES186&gt;0,ET186&gt;0,EV186&gt;0,EZ186&gt;0,FD186&gt;0,FF186&gt;0,FG186&gt;0,FI186&gt;0,FE186&gt;0),SM_2.3,"")</f>
        <v>0.3</v>
      </c>
      <c r="I186" s="38">
        <f>IF(OR(ER186=$ER$1,ER186=$ER$2,ER186=$ER$3,ER186=$ER$6,ER186=$ER$7,ES186&gt;0,EW186=$EW$2,EW186=$EW$3,EW186=$EW$4,EY186&gt;0,EU186&gt;0,EZ186&gt;0,FD186&gt;0,FF186&gt;0,FG186&gt;0,FI186&gt;0,FE186&gt;0),SM_2.4,"")</f>
        <v>0.15</v>
      </c>
      <c r="J186" s="6">
        <f>IF(OR(ER186=$ER$3,EW186=$EW$2,EW186=$EW$3,EW186=$EW$4,EY186&gt;0,EU186&gt;0,EZ186&gt;0,FD186&gt;0,FF186&gt;0,FG186&gt;0,FI186&gt;0,FE186&gt;0),SM_3.1,"")</f>
        <v>0.3</v>
      </c>
      <c r="K186" s="6">
        <f>IF(OR(EZ186&gt;0,FD186&gt;0,FF186&gt;0,FG186&gt;0,FI186&gt;0,FE186&gt;0),SM_3.2,"")</f>
        <v>0.3</v>
      </c>
      <c r="L186" s="38">
        <f>IF(OR(ER186=$ER$1,ER186=$ER$3,ER186=$ER$6,ER186=$ER$7,EV186&gt;0,EW186=$EW$2,EW186=$EW$3,EW186=$EW$4,EY186&gt;0,EU186&gt;0,EZ186&gt;0,FD186&gt;0,FF186&gt;0,FG186&gt;0,FI186&gt;0,FE186&gt;0),SM_3.3,"")</f>
        <v>0.4</v>
      </c>
      <c r="M186" s="6">
        <f>IF(OR(ES186&gt;0,EU186&gt;1),SM_4.1,"")</f>
        <v>0.2</v>
      </c>
      <c r="N186" s="6">
        <f>IF(OR(EZ186&gt;0,FD186=$FD$2,FF186=$FF$2,FF186=$FF$4,FF186=$FF$6,FF186=$FF$8,FG186&gt;0,FI186&gt;0,FE186&gt;0),SM_4.2,"")</f>
        <v>0.2</v>
      </c>
      <c r="O186" s="6" t="str">
        <f>IF(OR(EZ186&gt;0,FD186=$FD$2,FE186=$FE$2,FE186=$FE$4,FE186=$FE$6,FE186=$FE$8,FF186=$FF$2,FF186=$FF$4,FF186=$FF$6,FF186=$FF$8,FG186=$FG$2,FG186=$FG$4,FG186=$FG$6,FG186=$FG$8,FI186=$FI$2,FI186=$FI$4,FI186=$FI$6,FI186=$FI$8),SM_4.3,"")</f>
        <v/>
      </c>
      <c r="P186" s="6">
        <f>IF(OR(FD186&gt;0,FI186&gt;0),SM_4.4,"")</f>
        <v>0.2</v>
      </c>
      <c r="Q186" s="38" t="str">
        <f>IF(OR(FQ186=$FQ$2,FQ186=$FQ$1),SM_4.5,"")</f>
        <v/>
      </c>
      <c r="R186" s="6" t="str">
        <f>IF(OR(ET186&gt;0),SM_5.1,"")</f>
        <v/>
      </c>
      <c r="S186" s="6" t="str">
        <f>IF(OR(FB186&gt;0),SM_5.2,"")</f>
        <v/>
      </c>
      <c r="T186" s="6" t="str">
        <f>IF(OR(FR186=$FR$1,FR186=$FR$2),SM_5.3,"")</f>
        <v/>
      </c>
      <c r="U186" s="38" t="str">
        <f>IF(OR(FY186&gt;0),SM_5.4,"")</f>
        <v/>
      </c>
      <c r="V186" s="94" t="str">
        <f>IF(COUNTIF(F186:U186,"&lt;1")=16,"5",IF(COUNTIF(F186:Q186,"&lt;1")=12,"4",IF(COUNTIF(F186:L186,"&lt;1")=7,"3",IF(COUNTIF(F186:I186,"&lt;1")=4,"2","1"))))</f>
        <v>3</v>
      </c>
      <c r="W186" s="129">
        <f>IF(V186="1",SUM(F186:I186)+1,IF(V186="2",SUM(J186:L186)+2,IF(V186="3",SUM(M186:Q186)+3,IF(V186="4",SUM(R186:U186)+4,5))))</f>
        <v>3.6</v>
      </c>
      <c r="X186" s="5">
        <f>IF(OR(EO186&gt;0,EP186&gt;0,EQ186&gt;0,ER186=$ER$1,ER186=$ER$2,ER186=$ER$3,ER186=$ER$4,ER186=$ER$6,ER186=$ER$7,ER186=$ER$8,ES186&gt;0,ET186&gt;0,EV186&gt;0,EZ186&gt;0,FD186&gt;0,FF186&gt;0,FG186&gt;0,FI186&gt;0,FE186&gt;0),SS_2.1,"")</f>
        <v>0.2</v>
      </c>
      <c r="Y186" s="5">
        <f>IF(OR(EO186=$EO$1,ER186=$ER$1,ER186=$ER$6,ER186=$ER$7,ER186=$ER$8,FJ186&gt;0),SS_2.2,"")</f>
        <v>0.3</v>
      </c>
      <c r="Z186" s="38" t="str">
        <f>IF(OR(FJ186&gt;0,FO186&gt;0),SS_2.3,"")</f>
        <v/>
      </c>
      <c r="AA186" s="5" t="str">
        <f>IF(OR(FN186&gt;0,FJ186=$FJ$2,FJ186=$FJ$3),SS_3.1,"")</f>
        <v/>
      </c>
      <c r="AB186" s="6" t="str">
        <f>IF(OR(FK186&gt;0),SS_3.2,"")</f>
        <v/>
      </c>
      <c r="AC186" s="38">
        <f>IF(OR(ES186&gt;0,ER186=$ER$1,ER186=$ER$4,ER186=$ER$8,FL186&gt;0),SS_3.3,"")</f>
        <v>0.4</v>
      </c>
      <c r="AD186" s="6" t="str">
        <f>IF(AND(FK186&gt;0,FJ186=$FJ$2,FJ186=$FJ$3),SS_4.1,"")</f>
        <v/>
      </c>
      <c r="AE186" s="6" t="str">
        <f>IF(OR(FJ186=$FJ$2,FJ186=$FJ$3,EZ186&gt;0,FN186&gt;0),SS_4.2,"")</f>
        <v/>
      </c>
      <c r="AF186" s="6">
        <f>IF(OR(EU186&gt;0,EW186=$EW$2,EW186=$EW$3,EW186=$EW$4,EY186&gt;0,EZ186&gt;0),SS_4.3,"")</f>
        <v>0.2</v>
      </c>
      <c r="AG186" s="6" t="str">
        <f>IF(OR(FJ186=$FJ$3,FQ186&gt;0,EZ186&gt;0),SS_4.4,"")</f>
        <v/>
      </c>
      <c r="AH186" s="6">
        <f>IF(OR(FE186&gt;0,FF186&gt;0,FG186&gt;0,FD186&gt;0,EZ186&gt;0,FI186&gt;0),SS_4.5,"")</f>
        <v>0.2</v>
      </c>
      <c r="AI186" s="38">
        <f>IF(OR(EV186&gt;0,FZ186&gt;0,FH186&gt;0,FD186&gt;0,FI186&gt;0),SS_4.6,"")</f>
        <v>0.2</v>
      </c>
      <c r="AJ186" s="5" t="str">
        <f>IF(OR(FK186=$FK$3,FZ186=$FZ$1),SS_5.1,"")</f>
        <v/>
      </c>
      <c r="AK186" s="6" t="str">
        <f>IF(OR(FZ186=$FZ$1,FZ186=$FZ$2,FZ186=$FZ$4,FZ186=$FZ$5,FZ186=$FZ$7),SS_5.2,"")</f>
        <v/>
      </c>
      <c r="AL186" s="6" t="str">
        <f>IF(OR(FZ186=$FZ$4,FY186&gt;0,ER186=$ER$8),SS_5.3,"")</f>
        <v/>
      </c>
      <c r="AM186" s="6" t="str">
        <f>IF(FP186&gt;0,SS_5.4,"")</f>
        <v/>
      </c>
      <c r="AN186" s="94" t="str">
        <f>IF(COUNTIF(X186:AM186,"&lt;1")=16,"5",IF(COUNTIF(X186:AI186,"&lt;1")=12,"4",IF(COUNTIF(X186:AC186,"&lt;1")=6,"3",IF(COUNTIF(X186:Z186,"&lt;1")=3,"2","1"))))</f>
        <v>1</v>
      </c>
      <c r="AO186" s="129">
        <f>IF(AN186="1",SUM(X186:Z186)+1,IF(AN186="2",SUM(AA186:AC186)+2,IF(AN186="3",SUM(AD186:AI186)+3,IF(AN186="4",SUM(AJ186:AM186)+4,5))))</f>
        <v>1.5</v>
      </c>
      <c r="AP186" s="5">
        <f>IF(OR(ES186&gt;0,ER186=$ER$1,EO186&gt;0,EP186&gt;0,EQ186&gt;0,EU186&gt;0,EV186&gt;0,FV186&gt;0,FD186&gt;0),CM2.1,"")</f>
        <v>0.25</v>
      </c>
      <c r="AQ186" s="6">
        <f>IF(OR(ES186&gt;0,ER186=$ER$1,ER186=$ER$5,ER186=$ER$3,ER186=$ER$8,ER186=$ER$9,FS186=$FS$3,FS186=$FS$4),CM2.2,"")</f>
        <v>0.25</v>
      </c>
      <c r="AR186" s="6">
        <f>IF(OR(ES186&gt;0,ER186&gt;0,FV186&gt;0),CM2.3,"")</f>
        <v>0.25</v>
      </c>
      <c r="AS186" s="38">
        <f>IF(OR(ES186&gt;0,ER186=$ER$1,ER186=$ER$3,ER186=$ER$8,ER186=$ER$9,FT186&gt;0),CM2.4,"")</f>
        <v>0.25</v>
      </c>
      <c r="AT186" s="6" t="str">
        <f>IF(OR(FS186&gt;0),CM3.1,"")</f>
        <v/>
      </c>
      <c r="AU186" s="6" t="str">
        <f>IF(ER186=$ER$9,CM3.2,"")</f>
        <v/>
      </c>
      <c r="AV186" s="6" t="str">
        <f>IF(OR(FS186=$FS$3,FS186=$FS$4),CM3.3,"")</f>
        <v/>
      </c>
      <c r="AW186" s="6" t="str">
        <f>IF(OR(FQ186=$FQ$1,FQ186=$FQ$4,FR186=$FR$1,FR186=$FR$4),CM3.4,"")</f>
        <v/>
      </c>
      <c r="AX186" s="38" t="str">
        <f>IF(OR(FZ186=$FZ$1,FZ186=$FZ$2,FT186=$FT$3,FT186=$FT$2),CM3.5,"")</f>
        <v/>
      </c>
      <c r="AY186" s="6" t="str">
        <f>IF(OR(FS186&gt;0),CM4.1,"")</f>
        <v/>
      </c>
      <c r="AZ186" s="6" t="str">
        <f>IF(OR(FV186=$FV$2),CM4.2,"")</f>
        <v/>
      </c>
      <c r="BA186" s="38" t="str">
        <f>IF(OR(FZ186&gt;0,FT186=$FT$3),CM4.3,"")</f>
        <v/>
      </c>
      <c r="BB186" s="6" t="str">
        <f>IF(OR(FT186=$FT$3,FV186=$FV$3),CM5.1,"")</f>
        <v/>
      </c>
      <c r="BC186" s="6" t="str">
        <f>IF(OR(AND(FX186&gt;0,FQ186=$FQ$4), AND(FX186&gt;0,FQ186=$FQ$1)),CM5.2,"")</f>
        <v/>
      </c>
      <c r="BD186" s="6" t="str">
        <f>IF(OR(FZ186&gt;0),CM5.3,"")</f>
        <v/>
      </c>
      <c r="BE186" s="38" t="str">
        <f>IF(FU186=$FU$2,CM5.4,"")</f>
        <v/>
      </c>
      <c r="BF186" s="94" t="str">
        <f>IF(COUNTIF(AP186:BE186,"&lt;1")=16,"5",IF(COUNTIF(AP186:BA186,"&lt;1")=12,"4",IF(COUNTIF(AP186:AX186,"&lt;1")=9,"3",IF(COUNTIF(AP186:AS186,"&lt;1")=4,"2","1"))))</f>
        <v>2</v>
      </c>
      <c r="BG186" s="129">
        <f>IF(BF186="1",SUM(AP186:AS186)+1,IF(BF186="2",SUM(AT186:AX186)+2,IF(BF186="3",SUM(AY186:BA186)+3,IF(BF186="4",SUM(BB186:BE186)+4,5))))</f>
        <v>2</v>
      </c>
      <c r="BH186" s="5">
        <f>IF(OR(ER186=$ER$1,ER186=$ER$6,ER186=$ER$7,ER186=$ER$9,ES186&gt;0,EX186&gt;0,FD186&gt;0,FZ186&gt;0,EW186&gt;0,EY186&gt;0,EZ186&gt;0,EV186&gt;0,EU186&gt;0,FE186&gt;0,FF186&gt;0,FG186&gt;0,FI186&gt;0),SRM2.1,"")</f>
        <v>0.4</v>
      </c>
      <c r="BI186" s="5">
        <f>IF(OR(FD186&gt;0,FZ186&gt;0,ER186=$ER$7,EW186&gt;0,EX186&gt;0,EY186&gt;0,EZ186&gt;0,FE186&gt;0,FF186&gt;0,FG186&gt;0,FI186&gt;0),SRM2.2,"")</f>
        <v>0.4</v>
      </c>
      <c r="BJ186" s="6" t="str">
        <f>IF(OR(FX186&gt;0,FZ186&gt;0),SRM2.3,"")</f>
        <v/>
      </c>
      <c r="BK186" s="6">
        <f>IF(OR(FF186&gt;0,FD186&gt;0,FE186&gt;0,FZ186&gt;0,FG186&gt;0,FI186&gt;0),SRM2.4,"")</f>
        <v>0.2</v>
      </c>
      <c r="BL186" s="39">
        <f>IF(OR(FD186&gt;0,FZ186&gt;0,ER186=$ER$7,FE186&gt;0,FF186&gt;0,FG186&gt;0,FI186&gt;0,FP186&gt;0),SRM3.1,"")</f>
        <v>0.4</v>
      </c>
      <c r="BM186" s="6">
        <f>IF(OR(FD186&gt;0,FZ186&gt;0,ER186=$ER$7,EW186=$EW$2,EW186=$EW$3,EW186=$EW$4,EX186&gt;0,EY186&gt;0,EZ186&gt;0,FE186&gt;0,FF186&gt;0,FG186&gt;0,FI186&gt;0),SRM3.2,"")</f>
        <v>0.5</v>
      </c>
      <c r="BN186" s="6" t="str">
        <f>IF(OR(FP186&gt;0,FZ186&gt;0),SRM3.3,"")</f>
        <v/>
      </c>
      <c r="BO186" s="40" t="str">
        <f>IF(OR(FZ186&gt;1),SRM4.1,"")</f>
        <v/>
      </c>
      <c r="BP186" s="6">
        <f>IF(OR(ER186=$ER$8,ER186=$ER$9,EV186&gt;0,FQ186&gt;0,FR186&gt;0),SRM4.2,"")</f>
        <v>0.4</v>
      </c>
      <c r="BQ186" s="6" t="str">
        <f>IF(OR(FW186&gt;0),SRM4.3,"")</f>
        <v/>
      </c>
      <c r="BR186" s="40" t="str">
        <f>IF(OR(GD186&gt;0,GE186&gt;0),SRM5.1,"")</f>
        <v/>
      </c>
      <c r="BS186" s="6" t="str">
        <f>IF(OR(ER186=$ER$8,ER186=$ER$9,FZ186&gt;0),SRM5.2,"")</f>
        <v/>
      </c>
      <c r="BT186" s="6" t="str">
        <f>IF(OR(ER186=$ER$8,ER186=$ER$9,FY186&gt;0,FZ186&gt;0),SRM5.3,"")</f>
        <v/>
      </c>
      <c r="BU186" s="94" t="str">
        <f>IF(COUNTIF(BH186:BT186,"&lt;1")=13,"5",IF(COUNTIF(BH186:BQ186,"&lt;1")=10,"4",IF(COUNTIF(BH186:BN186,"&lt;1")=7,"3",IF(COUNTIF(BH186:BK186,"&lt;1")=4,"2","1"))))</f>
        <v>1</v>
      </c>
      <c r="BV186" s="129">
        <f>IF(BU186="1",SUM(BH186:BK186)+1,IF(BU186="2",SUM(BL186:BN186)+2,IF(BU186="3",SUM(BO186:BQ186)+3,IF(BU186="4",SUM(BR186:BT186)+4,5))))</f>
        <v>2</v>
      </c>
      <c r="BW186" s="41" t="str">
        <f>IF(OR(EY186=$EY$1,EY186=$EY$4,EY186=$EY$5,EY186=$EY$6,EY186=$EY$7,EZ186&gt;0,FF186=$FF$1,FF186=$FF$2,FF186=$FF$5,FF186=$FF$6,FG186=$FG$1,FG186=$FG$2,FG186=$FG$5,FG186=$FG$6),LHR2.1,"")</f>
        <v/>
      </c>
      <c r="BX186" s="6" t="str">
        <f>IF(OR(FB186=$FB$1,FB186=$FB$2,FB186=$FB$5,FB186=$FB$6,EZ186&gt;0),LHR2.2,"")</f>
        <v/>
      </c>
      <c r="BY186" s="6" t="str">
        <f>IF(OR(EY186=$EY$1,EY186=$EY$4,EY186=$EY$5,EY186=$EY$6,EY186=$EY$7,EZ186&gt;0,FF186=$FF$1,FF186=$FF$2,FF186=$FF$5,FF186=$FF$6,FG186=$FG$1,FG186=$FG$2,FG186=$FG$5,FG186=$FG$6),LHR2.3,"")</f>
        <v/>
      </c>
      <c r="BZ186" s="6" t="str">
        <f>IF(OR(EY186=$EY$1,EY186=$EY$4,EY186=$EY$5,EY186=$EY$6,EY186=$EY$7,EZ186&gt;0,FF186=$FF$1,FF186=$FF$2,FF186=$FF$5,FF186=$FF$6,FG186=$FG$1,FG186=$FG$2,FG186=$FG$5,FG186=$FG$6),LHR2.4,"")</f>
        <v/>
      </c>
      <c r="CA186" s="40" t="str">
        <f>IF(OR(EY186=$EY$1,EY186=$EY$5,EY186=$EY$6,EY186=$EY$7,EZ186&gt;0,FF186=$FF$1,FF186=$FF$2,FF186=$FF$5,FF186=$FF$6,FG186=$FG$1,FG186=$FG$2,FG186=$FG$5,FG186=$FG$6),LHR3.1,"")</f>
        <v/>
      </c>
      <c r="CB186" s="6" t="str">
        <f>IF(OR(FB186=$FB$1,FB186=$FB$5,EZ186&gt;0),LHR3.2,"")</f>
        <v/>
      </c>
      <c r="CC186" s="6" t="str">
        <f>IF(OR(FB186=$FB$1,FB186=$FB$2,FB186=$FB$5,FB186=$FB$6,EZ186&gt;0),LHR3.3,"")</f>
        <v/>
      </c>
      <c r="CD186" s="6" t="str">
        <f>IF(OR(EZ186&gt;0,GA186=$GA$1,FF186=$FF$5,FF186=$FF$6,FF186=$FF$1,FF186=$FF$2,GA186=$GA$2,GA186=$GA$3,GA186=$GA$4),LHR3.4,"")</f>
        <v/>
      </c>
      <c r="CE186" s="6" t="str">
        <f>IF(OR(EZ186&gt;0,GB186=$GB$1,FG186=$FG$5,FG186=$FG$6,FG186=$FG$1,FG186=$FG$2,GB186=$GB$2,GB186=$GB$3,GB186=$GB$4),LHR3.5,"")</f>
        <v/>
      </c>
      <c r="CF186" s="6" t="str">
        <f>IF(OR(EY186=$EY$1,EY186=$EY$4,EY186=$EY$5,EY186=$EY$6,EY186=$EY$7,EZ186&gt;0),LHR3.6,"")</f>
        <v/>
      </c>
      <c r="CG186" s="6" t="str">
        <f>IF(OR(EZ186&gt;0,FC186=$FC$1,FC186=$FC$2,FC186=$FC$3,FC186=$FC$4),LHR3.7,"")</f>
        <v/>
      </c>
      <c r="CH186" s="6" t="str">
        <f>IF(OR(GD186=$GD$1,GD186=$GD$3,EZ186&gt;0),LHR3.8,"")</f>
        <v/>
      </c>
      <c r="CI186" s="6" t="str">
        <f>IF(OR(EZ186&gt;0,FF186=$FF$2,FF186=$FF$6,FE186=$FE$2,FE186=$FE$6,FI186=$FI$2,FI186=$FI$6,FG186=$FG$2,FG186=$FG$6),LHR3.9,"")</f>
        <v/>
      </c>
      <c r="CJ186" s="6" t="str">
        <f>IF(OR(EZ186&gt;0,FA186&gt;0),LHR3.10,"")</f>
        <v/>
      </c>
      <c r="CK186" s="40" t="str">
        <f>IF(OR(EY186=$EY$1,EY186=$EY$6,EY186=$EY$7,EZ186&gt;0,FF186=$FF$1,FF186=$FF$2,FF186=$FF$5,FF186=$FF$6,FG186=$FG$1,FG186=$FG$2,FG186=$FG$5,FG186=$FG$6),LHR4.1,"")</f>
        <v/>
      </c>
      <c r="CL186" s="6" t="str">
        <f>IF(OR(FB186=$FB$1,FB186=$FB$5,EZ186&gt;0),LHR4.2,"")</f>
        <v/>
      </c>
      <c r="CM186" s="6" t="str">
        <f>IF(OR(EZ186&gt;0,GA186=$GA$2,GA186=$GA$4),LHR4.3,"")</f>
        <v/>
      </c>
      <c r="CN186" s="6" t="str">
        <f>IF(OR(EZ186&gt;0,GB186=$GB$2,GB186=$GB$4),LHR4.4,"")</f>
        <v/>
      </c>
      <c r="CO186" s="6" t="str">
        <f>IF(OR(EZ186&gt;0,FC186=$FC$1,FC186=$FC$3,FC186=$FC$4),LHR4.5,"")</f>
        <v/>
      </c>
      <c r="CP186" s="6" t="str">
        <f>IF(OR(GE186=$GE$1,GE186=$GE$2,GE186=$GE$4,GE186=$GE$5),LHR4.6,"")</f>
        <v/>
      </c>
      <c r="CQ186" s="6" t="str">
        <f>IF(OR(EZ186&gt;0,FF186=$FF$2,FF186=$FF$6,FE186=$FE$2,FE186=$FE$6,FI186=$FI$2,FI186=$FI$6,FG186=$FG$2,FG186=$FG$6),LHR4.7,"")</f>
        <v/>
      </c>
      <c r="CR186" s="6" t="str">
        <f>IF(OR(EZ186&gt;0,FG186=$FG$1,FG186=$FG$2,FG186=$FG$5,FG186=$FG$6),LHR4.8,"")</f>
        <v/>
      </c>
      <c r="CS186" s="6" t="str">
        <f>IF(OR(FE186=$FE$1,FE186=$FE$2,FE186=$FE$5,FE186=$FE$6),LHR4.9,"")</f>
        <v/>
      </c>
      <c r="CT186" s="6" t="str">
        <f>IF(OR(FM186=$FM$1,FM186=$FM$3,EZ186&gt;0),LHR4.10,"")</f>
        <v/>
      </c>
      <c r="CU186" s="6" t="str">
        <f>IF(OR(GF186=$GF$2,GF186=$GF$6),LHR4.11,"")</f>
        <v/>
      </c>
      <c r="CV186" s="6">
        <f>IF(OR(EO186=$EO$1,EO186=$EO$3),LHR4.12,"")</f>
        <v>0.05</v>
      </c>
      <c r="CW186" s="40" t="str">
        <f>IF(OR(EY186=$EY$1,EY186=$EY$7,EZ186&gt;0,FF186=$FF$1,FF186=$FF$2,FF186=$FF$5,FF186=$FF$6,FG186=$FG$1,FG186=$FG$2,FG186=$FG$5,FG186=$FG$6),LHR5.1,"")</f>
        <v/>
      </c>
      <c r="CX186" s="6" t="str">
        <f>IF(AND(FZ186&gt;0,OR(EY186=$EY$1,EY186=$EY$4,EY186=$EY$5,EY186=$EY$6,EY186=$EY$7)),LHR5.2,"")</f>
        <v/>
      </c>
      <c r="CY186" s="6" t="str">
        <f>IF(OR(EZ186&gt;0,FC186=$FC$1,FC186=$FC$4),LHR5.3,"")</f>
        <v/>
      </c>
      <c r="CZ186" s="6" t="str">
        <f>IF(OR(GE186=$GE$1,GE186=$GE$3,GE186=$GE$4,GE186=$GE$6),LHR5.4,"")</f>
        <v/>
      </c>
      <c r="DA186" s="6" t="str">
        <f>IF(OR(EZ186&gt;0,FF186=$FF$2,FF186=$FF$6,FE186=$FE$2,FE186=$FE$6,FI186=$FI$2,FI186=$FI$6,FG186=$FG$2,FG186=$FG$6),LHR5.5,"")</f>
        <v/>
      </c>
      <c r="DB186" s="6" t="str">
        <f>IF(OR(FG186=$FG$2,FG186=$FG$6),LHR5.6,"")</f>
        <v/>
      </c>
      <c r="DC186" s="6" t="str">
        <f>IF(OR(FI186=$FI$1,FI186=$FI$2,FI186=$FI$5,FI186=$FI$6,FY186&gt;0),LHR5.7,"")</f>
        <v/>
      </c>
      <c r="DD186" s="6" t="str">
        <f>IF(OR(GC186=$GC$1,GC186=$GC$2),LHR5.8,"")</f>
        <v/>
      </c>
      <c r="DE186" s="38">
        <f>IF(OR(GF186="",GF186=$GF$3,GF186=$GF$4,GF186=$GF$7,GF186=$GF$8),LHR5.9,"")</f>
        <v>0.05</v>
      </c>
      <c r="DF186" s="7" t="str">
        <f>IF(E186&lt;2009,"N/A",IF(COUNTIF(BW186:DE186,"&lt;1")=35,"5",IF(COUNTIF(BW186:CV186,"&lt;1")=26,"4",IF(COUNTIF(BW186:CJ186,"&lt;1")=14,"3",IF(COUNTIF(BW186:BZ186,"&lt;1")=4,"2","1")))))</f>
        <v>1</v>
      </c>
      <c r="DG186" s="129">
        <f>IF(DF186="N/A","N/A",IF(DF186="1",SUM(BW186:BZ186)+1,IF(DF186="2",SUM(CA186:CJ186)+2,IF(DF186="3",SUM(CK186:CV186)+3,IF(DF186="4",SUM(CW186:DE186)+4,5)))))</f>
        <v>1</v>
      </c>
      <c r="DH186" s="41" t="str">
        <f>IF(OR(EY186=$EY$1,EY186=$EY$8,EZ186&gt;0,FF186=$FF$1,FF186=$FF$2,FF186=$FF$7,FF186=$FF$8,FG186=$FG$1,FG186=$FG$2,FG186=$FG$7,FG186=$FG$8),ES2.1,"")</f>
        <v/>
      </c>
      <c r="DI186" s="6" t="str">
        <f>IF(OR(FB186=$FB$1,FB186=$FB$2,FB186=$FB$7,FB186=$FB$8,EZ186&gt;0),ES2.2,"")</f>
        <v/>
      </c>
      <c r="DJ186" s="6" t="str">
        <f>IF(OR(EY186=$EY$1,EY186=$EY$8,EZ186&gt;0,FF186=$FF$1,FF186=$FF$2,FF186=$FF$7,FF186=$FF$8,FG186=$FG$1,FG186=$FG$2,FG186=$FG$7,FG186=$FG$8),ES2.3,"")</f>
        <v/>
      </c>
      <c r="DK186" s="6" t="str">
        <f>IF(OR(EY186=$EY$1,EY186=$EY$8,EZ186&gt;0,FF186=$FF$1,FF186=$FF$2,FF186=$FF$7,FF186=$FF$8,FG186=$FG$1,FG186=$FG$2,FG186=$FG$7,FG186=$FG$8),ES2.4,"")</f>
        <v/>
      </c>
      <c r="DL186" s="40" t="str">
        <f>IF(OR(FB186=$FB$1,FB186=$FB$7,EZ186&gt;0),ES3.1,"")</f>
        <v/>
      </c>
      <c r="DM186" s="6" t="str">
        <f>IF(OR(FB186=$FB$1,FB186=$FB$2,FB186=$FB$7,FB186=$FB$8,EZ186&gt;0),ES3.2,"")</f>
        <v/>
      </c>
      <c r="DN186" s="6" t="str">
        <f>IF(OR(EZ186&gt;0,FF186=$FF$1,FF186=$FF$2,FF186=$FF$7,FF186=$FF$8,GA186=$GA$1,GA186=$GA$2,GA186=$GA$5,GA186=$GA$6),ES3.3,"")</f>
        <v/>
      </c>
      <c r="DO186" s="6" t="str">
        <f>IF(OR(EZ186&gt;0,FG186=$FG$1,FG186=$FG$2,FG186=$FG$7,FG186=$FG$8,GB186=$GB$1,GB186=$GB$2,GB186=$GB$5,GB186=$GB$6),ES3.4,"")</f>
        <v/>
      </c>
      <c r="DP186" s="6" t="str">
        <f>IF(OR(EY186=$EY$1,EY186=$EY$8,EZ186&gt;0),ES3.5,"")</f>
        <v/>
      </c>
      <c r="DQ186" s="6" t="str">
        <f>IF(OR(EZ186&gt;0,FC186=$FC$1,FC186=$FC$5),ES3.6,"")</f>
        <v/>
      </c>
      <c r="DR186" s="6" t="str">
        <f>IF(OR(GD186=$GD$1,GD186=$GD$4,EZ186&gt;0),ES3.7,"")</f>
        <v/>
      </c>
      <c r="DS186" s="6" t="str">
        <f>IF(OR(EZ186&gt;0,FF186=$FF$2,FF186=$FF$8,FE186=$FE$2,FE186=$FE$8,FI186=$FI$2,FI186=$FI$8,FG186=$FG$2,FG186=$FG$8),ES3.8,"")</f>
        <v/>
      </c>
      <c r="DT186" s="6" t="str">
        <f>IF(OR(EZ186&gt;0),ES3.9,"")</f>
        <v/>
      </c>
      <c r="DU186" s="40" t="str">
        <f>IF(OR(FB186=$FB$1,FB186=$FB$7,EZ186&gt;0),ES4.1,"")</f>
        <v/>
      </c>
      <c r="DV186" s="6" t="str">
        <f>IF(OR(EZ186&gt;0,GA186=$GA$2,GA186=$GA$6),ES4.2,"")</f>
        <v/>
      </c>
      <c r="DW186" s="6" t="str">
        <f>IF(OR(EZ186&gt;0,GB186=$GB$2,GB186=$GB$6),ES4.3,"")</f>
        <v/>
      </c>
      <c r="DX186" s="6" t="str">
        <f>IF(OR(GE186=$GE$1,GE186=$GE$2,GE186=$GE$7,GE186=$GE$8),ES4.4,"")</f>
        <v/>
      </c>
      <c r="DY186" s="6" t="str">
        <f>IF(OR(EZ186&gt;0,FF186=$FF$2,FF186=$FF$8,FE186=$FE$2,FE186=$FE$8,FI186=$FI$2,FI186=$FI$8,FG186=$FG$2,FG186=$FG$8),ES4.5,"")</f>
        <v/>
      </c>
      <c r="DZ186" s="6" t="str">
        <f>IF(OR(EZ186&gt;0,FG186=$FG$1,FG186=$FG$2,FG186=$FG$7,FG186=$FG$8),ES4.6,"")</f>
        <v/>
      </c>
      <c r="EA186" s="6" t="str">
        <f>IF(OR(FE186=$FE$1,FE186=$FE$2,FE186=$FE$7,FE186=$FE$8),ES4.7,"")</f>
        <v/>
      </c>
      <c r="EB186" s="6" t="str">
        <f>IF(OR(FM186=$FM$1,FM186=$FM$4,EZ186&gt;0),ES4.8,"")</f>
        <v/>
      </c>
      <c r="EC186" s="6" t="str">
        <f>IF(OR(GF186=$GF$2,GF186=$GF$8),ES4.9,"")</f>
        <v/>
      </c>
      <c r="ED186" s="6">
        <f>IF(OR(EO186=$EO$1,EO186=$EO$3),ES4.10,"")</f>
        <v>0.05</v>
      </c>
      <c r="EE186" s="40" t="str">
        <f>IF(OR(AND(FZ186&gt;0,EY186=$EY$1), AND(FZ186&gt;0,EY186=$EY$8)),ES5.1,"")</f>
        <v/>
      </c>
      <c r="EF186" s="6" t="str">
        <f>IF(OR(GE186=$GE$1,GE186=$GE$3,GE186=$GE$7,GE186=$GE$9),ES5.2,"")</f>
        <v/>
      </c>
      <c r="EG186" s="6" t="str">
        <f>IF(OR(EZ186&gt;0,FF186=$FF$2,FF186=$FF$8,FE186=$FE$2,FE186=$FE$8,FI186=$FI$2,FI186=$FI$8,FG186=$FG$2,FG186=$FG$8),ES5.3,"")</f>
        <v/>
      </c>
      <c r="EH186" s="6" t="str">
        <f>IF(OR(FG186=$FG$2,FG186=$FG$8),ES5.4,"")</f>
        <v/>
      </c>
      <c r="EI186" s="6" t="str">
        <f>IF(OR(FI186=$FI$1,FI186=$FI$2,FI186=$FI$7,FI186=$FI$8,FY186&gt;0),ES5.5,"")</f>
        <v/>
      </c>
      <c r="EJ186" s="6" t="str">
        <f>IF(OR(GC186=$GC$1,GC186=$GC$3),ES5.6,"")</f>
        <v/>
      </c>
      <c r="EK186" s="38">
        <f>IF(OR(GF186="",GF186=$GF$3,GF186=$GF$4,GF186=$GF$5,GF186=$GF$6),ES5.7,"")</f>
        <v>0.1</v>
      </c>
      <c r="EL186" s="104" t="str">
        <f>IF(E186&lt;2010,"N/A",IF(COUNTIF(DH186:EK186,"&lt;1")=30,"5",IF(COUNTIF(DH186:ED186,"&lt;1")=23,"4",IF(COUNTIF(DH186:DT186,"&lt;1")=13,"3",IF(COUNTIF(DH186:DK186,"&lt;1")=4,"2","1")))))</f>
        <v>1</v>
      </c>
      <c r="EM186" s="129">
        <f>IF(EL186="N/A","N/A",IF(EL186="1",SUM(DH186:DK186)+1,IF(EL186="2",SUM(DL186:DT186)+2,IF(EL186="3",SUM(DU186:ED186)+3,IF(EL186="4",SUM(EE186:EK186)+4,5)))))</f>
        <v>1</v>
      </c>
      <c r="EN186" s="1"/>
      <c r="EO186" s="43" t="s">
        <v>0</v>
      </c>
      <c r="EP186" s="1"/>
      <c r="EQ186" s="1"/>
      <c r="ER186" s="43" t="s">
        <v>31</v>
      </c>
      <c r="ES186" s="1" t="s">
        <v>13</v>
      </c>
      <c r="ET186" s="1"/>
      <c r="EV186" s="44" t="s">
        <v>1</v>
      </c>
      <c r="EW186" s="42" t="s">
        <v>14</v>
      </c>
      <c r="FC186" s="44"/>
      <c r="FE186" s="1"/>
      <c r="FI186" s="44" t="s">
        <v>28</v>
      </c>
      <c r="FK186" s="1"/>
      <c r="FL186" s="1"/>
      <c r="FM186" s="1"/>
      <c r="FN186" s="1"/>
      <c r="FO186" s="1"/>
      <c r="FT186" s="1"/>
      <c r="FU186" s="1"/>
      <c r="FX186" s="44"/>
      <c r="FY186" s="1"/>
      <c r="FZ186" s="44"/>
      <c r="GA186" s="43"/>
      <c r="GB186" s="1"/>
      <c r="GC186" s="44"/>
      <c r="GF186" s="45"/>
      <c r="GG186" s="74"/>
      <c r="GH186" s="42">
        <f>COUNTIF(EO186:GF186,"*")</f>
        <v>6</v>
      </c>
    </row>
    <row r="187" spans="1:190" s="42" customFormat="1" x14ac:dyDescent="0.25">
      <c r="A187" s="42" t="str">
        <f>VLOOKUP(C187,Sheet1!$A$1:$B$65,2,)</f>
        <v>HS</v>
      </c>
      <c r="B187" s="46" t="s">
        <v>503</v>
      </c>
      <c r="C187" s="47" t="s">
        <v>504</v>
      </c>
      <c r="D187" s="47"/>
      <c r="E187" s="61">
        <v>2013</v>
      </c>
      <c r="F187" s="5">
        <f>IF(OR(ER187=$ER$1,ER187=$ER$2,ER187=$ER$3,ER187=$ER$6,ER187=$ER$7,ES187&gt;0,EW187&gt;0,EY187&gt;0,EU187&gt;0,EZ187&gt;0,FD187&gt;0,FF187&gt;0,FG187&gt;0,FI187&gt;0,FE187&gt;0),SM_2.1,"")</f>
        <v>0.2</v>
      </c>
      <c r="G187" s="5">
        <f>IF(OR(EO187=$EO$4,EQ187&gt;0,ER187=$ER$1, ER187=$ER$2,ER187=$ER$3,ER187=$ER$4,ES187&gt;0,EV187&gt;0,EZ187&gt;0,FD187&gt;0,FF187&gt;0,FG187&gt;0,FI187&gt;0,FE187&gt;0),SM_2.2,"")</f>
        <v>0.35</v>
      </c>
      <c r="H187" s="6">
        <f>IF(OR(EO187&gt;0,EP187&gt;0,EQ187&gt;0,ER187=$ER$1,ER187=$ER$2,ER187=$ER$3,ER187=$ER$4,ER187=$ER$6,ER187=$ER$7,ES187&gt;0,ET187&gt;0,EV187&gt;0,EZ187&gt;0,FD187&gt;0,FF187&gt;0,FG187&gt;0,FI187&gt;0,FE187&gt;0),SM_2.3,"")</f>
        <v>0.3</v>
      </c>
      <c r="I187" s="38">
        <f>IF(OR(ER187=$ER$1,ER187=$ER$2,ER187=$ER$3,ER187=$ER$6,ER187=$ER$7,ES187&gt;0,EW187=$EW$2,EW187=$EW$3,EW187=$EW$4,EY187&gt;0,EU187&gt;0,EZ187&gt;0,FD187&gt;0,FF187&gt;0,FG187&gt;0,FI187&gt;0,FE187&gt;0),SM_2.4,"")</f>
        <v>0.15</v>
      </c>
      <c r="J187" s="6" t="str">
        <f>IF(OR(ER187=$ER$3,EW187=$EW$2,EW187=$EW$3,EW187=$EW$4,EY187&gt;0,EU187&gt;0,EZ187&gt;0,FD187&gt;0,FF187&gt;0,FG187&gt;0,FI187&gt;0,FE187&gt;0),SM_3.1,"")</f>
        <v/>
      </c>
      <c r="K187" s="6" t="str">
        <f>IF(OR(EZ187&gt;0,FD187&gt;0,FF187&gt;0,FG187&gt;0,FI187&gt;0,FE187&gt;0),SM_3.2,"")</f>
        <v/>
      </c>
      <c r="L187" s="38" t="str">
        <f>IF(OR(ER187=$ER$1,ER187=$ER$3,ER187=$ER$6,ER187=$ER$7,EV187&gt;0,EW187=$EW$2,EW187=$EW$3,EW187=$EW$4,EY187&gt;0,EU187&gt;0,EZ187&gt;0,FD187&gt;0,FF187&gt;0,FG187&gt;0,FI187&gt;0,FE187&gt;0),SM_3.3,"")</f>
        <v/>
      </c>
      <c r="M187" s="6">
        <f>IF(OR(ES187&gt;0,EU187&gt;1),SM_4.1,"")</f>
        <v>0.2</v>
      </c>
      <c r="N187" s="6" t="str">
        <f>IF(OR(EZ187&gt;0,FD187=$FD$2,FF187=$FF$2,FF187=$FF$4,FF187=$FF$6,FF187=$FF$8,FG187&gt;0,FI187&gt;0,FE187&gt;0),SM_4.2,"")</f>
        <v/>
      </c>
      <c r="O187" s="6" t="str">
        <f>IF(OR(EZ187&gt;0,FD187=$FD$2,FE187=$FE$2,FE187=$FE$4,FE187=$FE$6,FE187=$FE$8,FF187=$FF$2,FF187=$FF$4,FF187=$FF$6,FF187=$FF$8,FG187=$FG$2,FG187=$FG$4,FG187=$FG$6,FG187=$FG$8,FI187=$FI$2,FI187=$FI$4,FI187=$FI$6,FI187=$FI$8),SM_4.3,"")</f>
        <v/>
      </c>
      <c r="P187" s="6" t="str">
        <f>IF(OR(FD187&gt;0,FI187&gt;0),SM_4.4,"")</f>
        <v/>
      </c>
      <c r="Q187" s="38" t="str">
        <f>IF(OR(FQ187=$FQ$2,FQ187=$FQ$1),SM_4.5,"")</f>
        <v/>
      </c>
      <c r="R187" s="6" t="str">
        <f>IF(OR(ET187&gt;0),SM_5.1,"")</f>
        <v/>
      </c>
      <c r="S187" s="6" t="str">
        <f>IF(OR(FB187&gt;0),SM_5.2,"")</f>
        <v/>
      </c>
      <c r="T187" s="6" t="str">
        <f>IF(OR(FR187=$FR$1,FR187=$FR$2),SM_5.3,"")</f>
        <v/>
      </c>
      <c r="U187" s="38" t="str">
        <f>IF(OR(FY187&gt;0),SM_5.4,"")</f>
        <v/>
      </c>
      <c r="V187" s="94" t="str">
        <f>IF(COUNTIF(F187:U187,"&lt;1")=16,"5",IF(COUNTIF(F187:Q187,"&lt;1")=12,"4",IF(COUNTIF(F187:L187,"&lt;1")=7,"3",IF(COUNTIF(F187:I187,"&lt;1")=4,"2","1"))))</f>
        <v>2</v>
      </c>
      <c r="W187" s="129">
        <f>IF(V187="1",SUM(F187:I187)+1,IF(V187="2",SUM(J187:L187)+2,IF(V187="3",SUM(M187:Q187)+3,IF(V187="4",SUM(R187:U187)+4,5))))</f>
        <v>2</v>
      </c>
      <c r="X187" s="5">
        <f>IF(OR(EO187&gt;0,EP187&gt;0,EQ187&gt;0,ER187=$ER$1,ER187=$ER$2,ER187=$ER$3,ER187=$ER$4,ER187=$ER$6,ER187=$ER$7,ER187=$ER$8,ES187&gt;0,ET187&gt;0,EV187&gt;0,EZ187&gt;0,FD187&gt;0,FF187&gt;0,FG187&gt;0,FI187&gt;0,FE187&gt;0),SS_2.1,"")</f>
        <v>0.2</v>
      </c>
      <c r="Y187" s="5">
        <f>IF(OR(EO187=$EO$1,ER187=$ER$1,ER187=$ER$6,ER187=$ER$7,ER187=$ER$8,FJ187&gt;0),SS_2.2,"")</f>
        <v>0.3</v>
      </c>
      <c r="Z187" s="38">
        <f>IF(OR(FJ187&gt;0,FO187&gt;0),SS_2.3,"")</f>
        <v>0.5</v>
      </c>
      <c r="AA187" s="5" t="str">
        <f>IF(OR(FN187&gt;0,FJ187=$FJ$2,FJ187=$FJ$3),SS_3.1,"")</f>
        <v/>
      </c>
      <c r="AB187" s="6" t="str">
        <f>IF(OR(FK187&gt;0),SS_3.2,"")</f>
        <v/>
      </c>
      <c r="AC187" s="38">
        <f>IF(OR(ES187&gt;0,ER187=$ER$1,ER187=$ER$4,ER187=$ER$8,FL187&gt;0),SS_3.3,"")</f>
        <v>0.4</v>
      </c>
      <c r="AD187" s="6" t="str">
        <f>IF(AND(FK187&gt;0,FJ187=$FJ$2,FJ187=$FJ$3),SS_4.1,"")</f>
        <v/>
      </c>
      <c r="AE187" s="6" t="str">
        <f>IF(OR(FJ187=$FJ$2,FJ187=$FJ$3,EZ187&gt;0,FN187&gt;0),SS_4.2,"")</f>
        <v/>
      </c>
      <c r="AF187" s="6" t="str">
        <f>IF(OR(EU187&gt;0,EW187=$EW$2,EW187=$EW$3,EW187=$EW$4,EY187&gt;0,EZ187&gt;0),SS_4.3,"")</f>
        <v/>
      </c>
      <c r="AG187" s="6" t="str">
        <f>IF(OR(FJ187=$FJ$3,FQ187&gt;0,EZ187&gt;0),SS_4.4,"")</f>
        <v/>
      </c>
      <c r="AH187" s="6" t="str">
        <f>IF(OR(FE187&gt;0,FF187&gt;0,FG187&gt;0,FD187&gt;0,EZ187&gt;0,FI187&gt;0),SS_4.5,"")</f>
        <v/>
      </c>
      <c r="AI187" s="38" t="str">
        <f>IF(OR(EV187&gt;0,FZ187&gt;0,FH187&gt;0,FD187&gt;0,FI187&gt;0),SS_4.6,"")</f>
        <v/>
      </c>
      <c r="AJ187" s="5" t="str">
        <f>IF(OR(FK187=$FK$3,FZ187=$FZ$1),SS_5.1,"")</f>
        <v/>
      </c>
      <c r="AK187" s="6" t="str">
        <f>IF(OR(FZ187=$FZ$1,FZ187=$FZ$2,FZ187=$FZ$4,FZ187=$FZ$5,FZ187=$FZ$7),SS_5.2,"")</f>
        <v/>
      </c>
      <c r="AL187" s="6" t="str">
        <f>IF(OR(FZ187=$FZ$4,FY187&gt;0,ER187=$ER$8),SS_5.3,"")</f>
        <v/>
      </c>
      <c r="AM187" s="6" t="str">
        <f>IF(FP187&gt;0,SS_5.4,"")</f>
        <v/>
      </c>
      <c r="AN187" s="94" t="str">
        <f>IF(COUNTIF(X187:AM187,"&lt;1")=16,"5",IF(COUNTIF(X187:AI187,"&lt;1")=12,"4",IF(COUNTIF(X187:AC187,"&lt;1")=6,"3",IF(COUNTIF(X187:Z187,"&lt;1")=3,"2","1"))))</f>
        <v>2</v>
      </c>
      <c r="AO187" s="129">
        <f>IF(AN187="1",SUM(X187:Z187)+1,IF(AN187="2",SUM(AA187:AC187)+2,IF(AN187="3",SUM(AD187:AI187)+3,IF(AN187="4",SUM(AJ187:AM187)+4,5))))</f>
        <v>2.4</v>
      </c>
      <c r="AP187" s="5">
        <f>IF(OR(ES187&gt;0,ER187=$ER$1,EO187&gt;0,EP187&gt;0,EQ187&gt;0,EU187&gt;0,EV187&gt;0,FV187&gt;0,FD187&gt;0),CM2.1,"")</f>
        <v>0.25</v>
      </c>
      <c r="AQ187" s="6">
        <f>IF(OR(ES187&gt;0,ER187=$ER$1,ER187=$ER$5,ER187=$ER$3,ER187=$ER$8,ER187=$ER$9,FS187=$FS$3,FS187=$FS$4),CM2.2,"")</f>
        <v>0.25</v>
      </c>
      <c r="AR187" s="6">
        <f>IF(OR(ES187&gt;0,ER187&gt;0,FV187&gt;0),CM2.3,"")</f>
        <v>0.25</v>
      </c>
      <c r="AS187" s="38">
        <f>IF(OR(ES187&gt;0,ER187=$ER$1,ER187=$ER$3,ER187=$ER$8,ER187=$ER$9,FT187&gt;0),CM2.4,"")</f>
        <v>0.25</v>
      </c>
      <c r="AT187" s="6" t="str">
        <f>IF(OR(FS187&gt;0),CM3.1,"")</f>
        <v/>
      </c>
      <c r="AU187" s="6" t="str">
        <f>IF(ER187=$ER$9,CM3.2,"")</f>
        <v/>
      </c>
      <c r="AV187" s="6" t="str">
        <f>IF(OR(FS187=$FS$3,FS187=$FS$4),CM3.3,"")</f>
        <v/>
      </c>
      <c r="AW187" s="6" t="str">
        <f>IF(OR(FQ187=$FQ$1,FQ187=$FQ$4,FR187=$FR$1,FR187=$FR$4),CM3.4,"")</f>
        <v/>
      </c>
      <c r="AX187" s="38" t="str">
        <f>IF(OR(FZ187=$FZ$1,FZ187=$FZ$2,FT187=$FT$3,FT187=$FT$2),CM3.5,"")</f>
        <v/>
      </c>
      <c r="AY187" s="6" t="str">
        <f>IF(OR(FS187&gt;0),CM4.1,"")</f>
        <v/>
      </c>
      <c r="AZ187" s="6" t="str">
        <f>IF(OR(FV187=$FV$2),CM4.2,"")</f>
        <v/>
      </c>
      <c r="BA187" s="38" t="str">
        <f>IF(OR(FZ187&gt;0,FT187=$FT$3),CM4.3,"")</f>
        <v/>
      </c>
      <c r="BB187" s="6" t="str">
        <f>IF(OR(FT187=$FT$3,FV187=$FV$3),CM5.1,"")</f>
        <v/>
      </c>
      <c r="BC187" s="6" t="str">
        <f>IF(OR(AND(FX187&gt;0,FQ187=$FQ$4), AND(FX187&gt;0,FQ187=$FQ$1)),CM5.2,"")</f>
        <v/>
      </c>
      <c r="BD187" s="6" t="str">
        <f>IF(OR(FZ187&gt;0),CM5.3,"")</f>
        <v/>
      </c>
      <c r="BE187" s="38" t="str">
        <f>IF(FU187=$FU$2,CM5.4,"")</f>
        <v/>
      </c>
      <c r="BF187" s="94" t="str">
        <f>IF(COUNTIF(AP187:BE187,"&lt;1")=16,"5",IF(COUNTIF(AP187:BA187,"&lt;1")=12,"4",IF(COUNTIF(AP187:AX187,"&lt;1")=9,"3",IF(COUNTIF(AP187:AS187,"&lt;1")=4,"2","1"))))</f>
        <v>2</v>
      </c>
      <c r="BG187" s="129">
        <f>IF(BF187="1",SUM(AP187:AS187)+1,IF(BF187="2",SUM(AT187:AX187)+2,IF(BF187="3",SUM(AY187:BA187)+3,IF(BF187="4",SUM(BB187:BE187)+4,5))))</f>
        <v>2</v>
      </c>
      <c r="BH187" s="5">
        <f>IF(OR(ER187=$ER$1,ER187=$ER$6,ER187=$ER$7,ER187=$ER$9,ES187&gt;0,EX187&gt;0,FD187&gt;0,FZ187&gt;0,EW187&gt;0,EY187&gt;0,EZ187&gt;0,EV187&gt;0,EU187&gt;0,FE187&gt;0,FF187&gt;0,FG187&gt;0,FI187&gt;0),SRM2.1,"")</f>
        <v>0.4</v>
      </c>
      <c r="BI187" s="5" t="str">
        <f>IF(OR(FD187&gt;0,FZ187&gt;0,ER187=$ER$7,EW187&gt;0,EX187&gt;0,EY187&gt;0,EZ187&gt;0,FE187&gt;0,FF187&gt;0,FG187&gt;0,FI187&gt;0),SRM2.2,"")</f>
        <v/>
      </c>
      <c r="BJ187" s="6" t="str">
        <f>IF(OR(FX187&gt;0,FZ187&gt;0),SRM2.3,"")</f>
        <v/>
      </c>
      <c r="BK187" s="6" t="str">
        <f>IF(OR(FF187&gt;0,FD187&gt;0,FE187&gt;0,FZ187&gt;0,FG187&gt;0,FI187&gt;0),SRM2.4,"")</f>
        <v/>
      </c>
      <c r="BL187" s="39" t="str">
        <f>IF(OR(FD187&gt;0,FZ187&gt;0,ER187=$ER$7,FE187&gt;0,FF187&gt;0,FG187&gt;0,FI187&gt;0,FP187&gt;0),SRM3.1,"")</f>
        <v/>
      </c>
      <c r="BM187" s="6" t="str">
        <f>IF(OR(FD187&gt;0,FZ187&gt;0,ER187=$ER$7,EW187=$EW$2,EW187=$EW$3,EW187=$EW$4,EX187&gt;0,EY187&gt;0,EZ187&gt;0,FE187&gt;0,FF187&gt;0,FG187&gt;0,FI187&gt;0),SRM3.2,"")</f>
        <v/>
      </c>
      <c r="BN187" s="6" t="str">
        <f>IF(OR(FP187&gt;0,FZ187&gt;0),SRM3.3,"")</f>
        <v/>
      </c>
      <c r="BO187" s="40" t="str">
        <f>IF(OR(FZ187&gt;1),SRM4.1,"")</f>
        <v/>
      </c>
      <c r="BP187" s="6" t="str">
        <f>IF(OR(ER187=$ER$8,ER187=$ER$9,EV187&gt;0,FQ187&gt;0,FR187&gt;0),SRM4.2,"")</f>
        <v/>
      </c>
      <c r="BQ187" s="6" t="str">
        <f>IF(OR(FW187&gt;0),SRM4.3,"")</f>
        <v/>
      </c>
      <c r="BR187" s="40" t="str">
        <f>IF(OR(GD187&gt;0,GE187&gt;0),SRM5.1,"")</f>
        <v/>
      </c>
      <c r="BS187" s="6" t="str">
        <f>IF(OR(ER187=$ER$8,ER187=$ER$9,FZ187&gt;0),SRM5.2,"")</f>
        <v/>
      </c>
      <c r="BT187" s="6" t="str">
        <f>IF(OR(ER187=$ER$8,ER187=$ER$9,FY187&gt;0,FZ187&gt;0),SRM5.3,"")</f>
        <v/>
      </c>
      <c r="BU187" s="94" t="str">
        <f>IF(COUNTIF(BH187:BT187,"&lt;1")=13,"5",IF(COUNTIF(BH187:BQ187,"&lt;1")=10,"4",IF(COUNTIF(BH187:BN187,"&lt;1")=7,"3",IF(COUNTIF(BH187:BK187,"&lt;1")=4,"2","1"))))</f>
        <v>1</v>
      </c>
      <c r="BV187" s="129">
        <f>IF(BU187="1",SUM(BH187:BK187)+1,IF(BU187="2",SUM(BL187:BN187)+2,IF(BU187="3",SUM(BO187:BQ187)+3,IF(BU187="4",SUM(BR187:BT187)+4,5))))</f>
        <v>1.4</v>
      </c>
      <c r="BW187" s="41" t="str">
        <f>IF(OR(EY187=$EY$1,EY187=$EY$4,EY187=$EY$5,EY187=$EY$6,EY187=$EY$7,EZ187&gt;0,FF187=$FF$1,FF187=$FF$2,FF187=$FF$5,FF187=$FF$6,FG187=$FG$1,FG187=$FG$2,FG187=$FG$5,FG187=$FG$6),LHR2.1,"")</f>
        <v/>
      </c>
      <c r="BX187" s="6" t="str">
        <f>IF(OR(FB187=$FB$1,FB187=$FB$2,FB187=$FB$5,FB187=$FB$6,EZ187&gt;0),LHR2.2,"")</f>
        <v/>
      </c>
      <c r="BY187" s="6" t="str">
        <f>IF(OR(EY187=$EY$1,EY187=$EY$4,EY187=$EY$5,EY187=$EY$6,EY187=$EY$7,EZ187&gt;0,FF187=$FF$1,FF187=$FF$2,FF187=$FF$5,FF187=$FF$6,FG187=$FG$1,FG187=$FG$2,FG187=$FG$5,FG187=$FG$6),LHR2.3,"")</f>
        <v/>
      </c>
      <c r="BZ187" s="6" t="str">
        <f>IF(OR(EY187=$EY$1,EY187=$EY$4,EY187=$EY$5,EY187=$EY$6,EY187=$EY$7,EZ187&gt;0,FF187=$FF$1,FF187=$FF$2,FF187=$FF$5,FF187=$FF$6,FG187=$FG$1,FG187=$FG$2,FG187=$FG$5,FG187=$FG$6),LHR2.4,"")</f>
        <v/>
      </c>
      <c r="CA187" s="40" t="str">
        <f>IF(OR(EY187=$EY$1,EY187=$EY$5,EY187=$EY$6,EY187=$EY$7,EZ187&gt;0,FF187=$FF$1,FF187=$FF$2,FF187=$FF$5,FF187=$FF$6,FG187=$FG$1,FG187=$FG$2,FG187=$FG$5,FG187=$FG$6),LHR3.1,"")</f>
        <v/>
      </c>
      <c r="CB187" s="6" t="str">
        <f>IF(OR(FB187=$FB$1,FB187=$FB$5,EZ187&gt;0),LHR3.2,"")</f>
        <v/>
      </c>
      <c r="CC187" s="6" t="str">
        <f>IF(OR(FB187=$FB$1,FB187=$FB$2,FB187=$FB$5,FB187=$FB$6,EZ187&gt;0),LHR3.3,"")</f>
        <v/>
      </c>
      <c r="CD187" s="6" t="str">
        <f>IF(OR(EZ187&gt;0,GA187=$GA$1,FF187=$FF$5,FF187=$FF$6,FF187=$FF$1,FF187=$FF$2,GA187=$GA$2,GA187=$GA$3,GA187=$GA$4),LHR3.4,"")</f>
        <v/>
      </c>
      <c r="CE187" s="6" t="str">
        <f>IF(OR(EZ187&gt;0,GB187=$GB$1,FG187=$FG$5,FG187=$FG$6,FG187=$FG$1,FG187=$FG$2,GB187=$GB$2,GB187=$GB$3,GB187=$GB$4),LHR3.5,"")</f>
        <v/>
      </c>
      <c r="CF187" s="6" t="str">
        <f>IF(OR(EY187=$EY$1,EY187=$EY$4,EY187=$EY$5,EY187=$EY$6,EY187=$EY$7,EZ187&gt;0),LHR3.6,"")</f>
        <v/>
      </c>
      <c r="CG187" s="6" t="str">
        <f>IF(OR(EZ187&gt;0,FC187=$FC$1,FC187=$FC$2,FC187=$FC$3,FC187=$FC$4),LHR3.7,"")</f>
        <v/>
      </c>
      <c r="CH187" s="6" t="str">
        <f>IF(OR(GD187=$GD$1,GD187=$GD$3,EZ187&gt;0),LHR3.8,"")</f>
        <v/>
      </c>
      <c r="CI187" s="6" t="str">
        <f>IF(OR(EZ187&gt;0,FF187=$FF$2,FF187=$FF$6,FE187=$FE$2,FE187=$FE$6,FI187=$FI$2,FI187=$FI$6,FG187=$FG$2,FG187=$FG$6),LHR3.9,"")</f>
        <v/>
      </c>
      <c r="CJ187" s="6" t="str">
        <f>IF(OR(EZ187&gt;0,FA187&gt;0),LHR3.10,"")</f>
        <v/>
      </c>
      <c r="CK187" s="40" t="str">
        <f>IF(OR(EY187=$EY$1,EY187=$EY$6,EY187=$EY$7,EZ187&gt;0,FF187=$FF$1,FF187=$FF$2,FF187=$FF$5,FF187=$FF$6,FG187=$FG$1,FG187=$FG$2,FG187=$FG$5,FG187=$FG$6),LHR4.1,"")</f>
        <v/>
      </c>
      <c r="CL187" s="6" t="str">
        <f>IF(OR(FB187=$FB$1,FB187=$FB$5,EZ187&gt;0),LHR4.2,"")</f>
        <v/>
      </c>
      <c r="CM187" s="6" t="str">
        <f>IF(OR(EZ187&gt;0,GA187=$GA$2,GA187=$GA$4),LHR4.3,"")</f>
        <v/>
      </c>
      <c r="CN187" s="6" t="str">
        <f>IF(OR(EZ187&gt;0,GB187=$GB$2,GB187=$GB$4),LHR4.4,"")</f>
        <v/>
      </c>
      <c r="CO187" s="6" t="str">
        <f>IF(OR(EZ187&gt;0,FC187=$FC$1,FC187=$FC$3,FC187=$FC$4),LHR4.5,"")</f>
        <v/>
      </c>
      <c r="CP187" s="6" t="str">
        <f>IF(OR(GE187=$GE$1,GE187=$GE$2,GE187=$GE$4,GE187=$GE$5),LHR4.6,"")</f>
        <v/>
      </c>
      <c r="CQ187" s="6" t="str">
        <f>IF(OR(EZ187&gt;0,FF187=$FF$2,FF187=$FF$6,FE187=$FE$2,FE187=$FE$6,FI187=$FI$2,FI187=$FI$6,FG187=$FG$2,FG187=$FG$6),LHR4.7,"")</f>
        <v/>
      </c>
      <c r="CR187" s="6" t="str">
        <f>IF(OR(EZ187&gt;0,FG187=$FG$1,FG187=$FG$2,FG187=$FG$5,FG187=$FG$6),LHR4.8,"")</f>
        <v/>
      </c>
      <c r="CS187" s="6" t="str">
        <f>IF(OR(FE187=$FE$1,FE187=$FE$2,FE187=$FE$5,FE187=$FE$6),LHR4.9,"")</f>
        <v/>
      </c>
      <c r="CT187" s="6" t="str">
        <f>IF(OR(FM187=$FM$1,FM187=$FM$3,EZ187&gt;0),LHR4.10,"")</f>
        <v/>
      </c>
      <c r="CU187" s="6" t="str">
        <f>IF(OR(GF187=$GF$2,GF187=$GF$6),LHR4.11,"")</f>
        <v/>
      </c>
      <c r="CV187" s="6">
        <f>IF(OR(EO187=$EO$1,EO187=$EO$3),LHR4.12,"")</f>
        <v>0.05</v>
      </c>
      <c r="CW187" s="40" t="str">
        <f>IF(OR(EY187=$EY$1,EY187=$EY$7,EZ187&gt;0,FF187=$FF$1,FF187=$FF$2,FF187=$FF$5,FF187=$FF$6,FG187=$FG$1,FG187=$FG$2,FG187=$FG$5,FG187=$FG$6),LHR5.1,"")</f>
        <v/>
      </c>
      <c r="CX187" s="6" t="str">
        <f>IF(AND(FZ187&gt;0,OR(EY187=$EY$1,EY187=$EY$4,EY187=$EY$5,EY187=$EY$6,EY187=$EY$7)),LHR5.2,"")</f>
        <v/>
      </c>
      <c r="CY187" s="6" t="str">
        <f>IF(OR(EZ187&gt;0,FC187=$FC$1,FC187=$FC$4),LHR5.3,"")</f>
        <v/>
      </c>
      <c r="CZ187" s="6" t="str">
        <f>IF(OR(GE187=$GE$1,GE187=$GE$3,GE187=$GE$4,GE187=$GE$6),LHR5.4,"")</f>
        <v/>
      </c>
      <c r="DA187" s="6" t="str">
        <f>IF(OR(EZ187&gt;0,FF187=$FF$2,FF187=$FF$6,FE187=$FE$2,FE187=$FE$6,FI187=$FI$2,FI187=$FI$6,FG187=$FG$2,FG187=$FG$6),LHR5.5,"")</f>
        <v/>
      </c>
      <c r="DB187" s="6" t="str">
        <f>IF(OR(FG187=$FG$2,FG187=$FG$6),LHR5.6,"")</f>
        <v/>
      </c>
      <c r="DC187" s="6" t="str">
        <f>IF(OR(FI187=$FI$1,FI187=$FI$2,FI187=$FI$5,FI187=$FI$6,FY187&gt;0),LHR5.7,"")</f>
        <v/>
      </c>
      <c r="DD187" s="6" t="str">
        <f>IF(OR(GC187=$GC$1,GC187=$GC$2),LHR5.8,"")</f>
        <v/>
      </c>
      <c r="DE187" s="38">
        <f>IF(OR(GF187="",GF187=$GF$3,GF187=$GF$4,GF187=$GF$7,GF187=$GF$8),LHR5.9,"")</f>
        <v>0.05</v>
      </c>
      <c r="DF187" s="7" t="str">
        <f>IF(E187&lt;2009,"N/A",IF(COUNTIF(BW187:DE187,"&lt;1")=35,"5",IF(COUNTIF(BW187:CV187,"&lt;1")=26,"4",IF(COUNTIF(BW187:CJ187,"&lt;1")=14,"3",IF(COUNTIF(BW187:BZ187,"&lt;1")=4,"2","1")))))</f>
        <v>1</v>
      </c>
      <c r="DG187" s="129">
        <f>IF(DF187="N/A","N/A",IF(DF187="1",SUM(BW187:BZ187)+1,IF(DF187="2",SUM(CA187:CJ187)+2,IF(DF187="3",SUM(CK187:CV187)+3,IF(DF187="4",SUM(CW187:DE187)+4,5)))))</f>
        <v>1</v>
      </c>
      <c r="DH187" s="41" t="str">
        <f>IF(OR(EY187=$EY$1,EY187=$EY$8,EZ187&gt;0,FF187=$FF$1,FF187=$FF$2,FF187=$FF$7,FF187=$FF$8,FG187=$FG$1,FG187=$FG$2,FG187=$FG$7,FG187=$FG$8),ES2.1,"")</f>
        <v/>
      </c>
      <c r="DI187" s="6" t="str">
        <f>IF(OR(FB187=$FB$1,FB187=$FB$2,FB187=$FB$7,FB187=$FB$8,EZ187&gt;0),ES2.2,"")</f>
        <v/>
      </c>
      <c r="DJ187" s="6" t="str">
        <f>IF(OR(EY187=$EY$1,EY187=$EY$8,EZ187&gt;0,FF187=$FF$1,FF187=$FF$2,FF187=$FF$7,FF187=$FF$8,FG187=$FG$1,FG187=$FG$2,FG187=$FG$7,FG187=$FG$8),ES2.3,"")</f>
        <v/>
      </c>
      <c r="DK187" s="6" t="str">
        <f>IF(OR(EY187=$EY$1,EY187=$EY$8,EZ187&gt;0,FF187=$FF$1,FF187=$FF$2,FF187=$FF$7,FF187=$FF$8,FG187=$FG$1,FG187=$FG$2,FG187=$FG$7,FG187=$FG$8),ES2.4,"")</f>
        <v/>
      </c>
      <c r="DL187" s="40" t="str">
        <f>IF(OR(FB187=$FB$1,FB187=$FB$7,EZ187&gt;0),ES3.1,"")</f>
        <v/>
      </c>
      <c r="DM187" s="6" t="str">
        <f>IF(OR(FB187=$FB$1,FB187=$FB$2,FB187=$FB$7,FB187=$FB$8,EZ187&gt;0),ES3.2,"")</f>
        <v/>
      </c>
      <c r="DN187" s="6" t="str">
        <f>IF(OR(EZ187&gt;0,FF187=$FF$1,FF187=$FF$2,FF187=$FF$7,FF187=$FF$8,GA187=$GA$1,GA187=$GA$2,GA187=$GA$5,GA187=$GA$6),ES3.3,"")</f>
        <v/>
      </c>
      <c r="DO187" s="6" t="str">
        <f>IF(OR(EZ187&gt;0,FG187=$FG$1,FG187=$FG$2,FG187=$FG$7,FG187=$FG$8,GB187=$GB$1,GB187=$GB$2,GB187=$GB$5,GB187=$GB$6),ES3.4,"")</f>
        <v/>
      </c>
      <c r="DP187" s="6" t="str">
        <f>IF(OR(EY187=$EY$1,EY187=$EY$8,EZ187&gt;0),ES3.5,"")</f>
        <v/>
      </c>
      <c r="DQ187" s="6" t="str">
        <f>IF(OR(EZ187&gt;0,FC187=$FC$1,FC187=$FC$5),ES3.6,"")</f>
        <v/>
      </c>
      <c r="DR187" s="6" t="str">
        <f>IF(OR(GD187=$GD$1,GD187=$GD$4,EZ187&gt;0),ES3.7,"")</f>
        <v/>
      </c>
      <c r="DS187" s="6" t="str">
        <f>IF(OR(EZ187&gt;0,FF187=$FF$2,FF187=$FF$8,FE187=$FE$2,FE187=$FE$8,FI187=$FI$2,FI187=$FI$8,FG187=$FG$2,FG187=$FG$8),ES3.8,"")</f>
        <v/>
      </c>
      <c r="DT187" s="6" t="str">
        <f>IF(OR(EZ187&gt;0),ES3.9,"")</f>
        <v/>
      </c>
      <c r="DU187" s="40" t="str">
        <f>IF(OR(FB187=$FB$1,FB187=$FB$7,EZ187&gt;0),ES4.1,"")</f>
        <v/>
      </c>
      <c r="DV187" s="6" t="str">
        <f>IF(OR(EZ187&gt;0,GA187=$GA$2,GA187=$GA$6),ES4.2,"")</f>
        <v/>
      </c>
      <c r="DW187" s="6" t="str">
        <f>IF(OR(EZ187&gt;0,GB187=$GB$2,GB187=$GB$6),ES4.3,"")</f>
        <v/>
      </c>
      <c r="DX187" s="6" t="str">
        <f>IF(OR(GE187=$GE$1,GE187=$GE$2,GE187=$GE$7,GE187=$GE$8),ES4.4,"")</f>
        <v/>
      </c>
      <c r="DY187" s="6" t="str">
        <f>IF(OR(EZ187&gt;0,FF187=$FF$2,FF187=$FF$8,FE187=$FE$2,FE187=$FE$8,FI187=$FI$2,FI187=$FI$8,FG187=$FG$2,FG187=$FG$8),ES4.5,"")</f>
        <v/>
      </c>
      <c r="DZ187" s="6" t="str">
        <f>IF(OR(EZ187&gt;0,FG187=$FG$1,FG187=$FG$2,FG187=$FG$7,FG187=$FG$8),ES4.6,"")</f>
        <v/>
      </c>
      <c r="EA187" s="6" t="str">
        <f>IF(OR(FE187=$FE$1,FE187=$FE$2,FE187=$FE$7,FE187=$FE$8),ES4.7,"")</f>
        <v/>
      </c>
      <c r="EB187" s="6" t="str">
        <f>IF(OR(FM187=$FM$1,FM187=$FM$4,EZ187&gt;0),ES4.8,"")</f>
        <v/>
      </c>
      <c r="EC187" s="6" t="str">
        <f>IF(OR(GF187=$GF$2,GF187=$GF$8),ES4.9,"")</f>
        <v/>
      </c>
      <c r="ED187" s="6">
        <f>IF(OR(EO187=$EO$1,EO187=$EO$3),ES4.10,"")</f>
        <v>0.05</v>
      </c>
      <c r="EE187" s="40" t="str">
        <f>IF(OR(AND(FZ187&gt;0,EY187=$EY$1), AND(FZ187&gt;0,EY187=$EY$8)),ES5.1,"")</f>
        <v/>
      </c>
      <c r="EF187" s="6" t="str">
        <f>IF(OR(GE187=$GE$1,GE187=$GE$3,GE187=$GE$7,GE187=$GE$9),ES5.2,"")</f>
        <v/>
      </c>
      <c r="EG187" s="6" t="str">
        <f>IF(OR(EZ187&gt;0,FF187=$FF$2,FF187=$FF$8,FE187=$FE$2,FE187=$FE$8,FI187=$FI$2,FI187=$FI$8,FG187=$FG$2,FG187=$FG$8),ES5.3,"")</f>
        <v/>
      </c>
      <c r="EH187" s="6" t="str">
        <f>IF(OR(FG187=$FG$2,FG187=$FG$8),ES5.4,"")</f>
        <v/>
      </c>
      <c r="EI187" s="6" t="str">
        <f>IF(OR(FI187=$FI$1,FI187=$FI$2,FI187=$FI$7,FI187=$FI$8,FY187&gt;0),ES5.5,"")</f>
        <v/>
      </c>
      <c r="EJ187" s="6" t="str">
        <f>IF(OR(GC187=$GC$1,GC187=$GC$3),ES5.6,"")</f>
        <v/>
      </c>
      <c r="EK187" s="38">
        <f>IF(OR(GF187="",GF187=$GF$3,GF187=$GF$4,GF187=$GF$5,GF187=$GF$6),ES5.7,"")</f>
        <v>0.1</v>
      </c>
      <c r="EL187" s="104" t="str">
        <f>IF(E187&lt;2010,"N/A",IF(COUNTIF(DH187:EK187,"&lt;1")=30,"5",IF(COUNTIF(DH187:ED187,"&lt;1")=23,"4",IF(COUNTIF(DH187:DT187,"&lt;1")=13,"3",IF(COUNTIF(DH187:DK187,"&lt;1")=4,"2","1")))))</f>
        <v>1</v>
      </c>
      <c r="EM187" s="129">
        <f>IF(EL187="N/A","N/A",IF(EL187="1",SUM(DH187:DK187)+1,IF(EL187="2",SUM(DL187:DT187)+2,IF(EL187="3",SUM(DU187:ED187)+3,IF(EL187="4",SUM(EE187:EK187)+4,5)))))</f>
        <v>1</v>
      </c>
      <c r="EN187" s="1"/>
      <c r="EO187" s="43" t="s">
        <v>0</v>
      </c>
      <c r="EP187" s="1"/>
      <c r="EQ187" s="1"/>
      <c r="ER187" s="43"/>
      <c r="ES187" s="1" t="s">
        <v>3</v>
      </c>
      <c r="ET187" s="1"/>
      <c r="EV187" s="44"/>
      <c r="FC187" s="44"/>
      <c r="FE187" s="1"/>
      <c r="FI187" s="44"/>
      <c r="FJ187" s="42" t="s">
        <v>9</v>
      </c>
      <c r="FK187" s="1"/>
      <c r="FL187" s="1"/>
      <c r="FM187" s="1"/>
      <c r="FN187" s="1"/>
      <c r="FO187" s="1"/>
      <c r="FT187" s="1"/>
      <c r="FU187" s="1" t="s">
        <v>7</v>
      </c>
      <c r="FX187" s="44"/>
      <c r="FY187" s="1"/>
      <c r="FZ187" s="44"/>
      <c r="GA187" s="43"/>
      <c r="GB187" s="1"/>
      <c r="GC187" s="44"/>
      <c r="GF187" s="45"/>
      <c r="GG187" s="74"/>
      <c r="GH187" s="42">
        <f>COUNTIF(EO187:GF187,"*")</f>
        <v>4</v>
      </c>
    </row>
    <row r="188" spans="1:190" s="42" customFormat="1" x14ac:dyDescent="0.25">
      <c r="A188" s="42" t="str">
        <f>VLOOKUP(C188,Sheet1!$A$1:$B$65,2,)</f>
        <v>HS</v>
      </c>
      <c r="B188" s="81" t="s">
        <v>514</v>
      </c>
      <c r="C188" s="80" t="s">
        <v>515</v>
      </c>
      <c r="D188" s="80"/>
      <c r="E188" s="84">
        <v>2013</v>
      </c>
      <c r="F188" s="5" t="str">
        <f>IF(OR(ER188=$ER$1,ER188=$ER$2,ER188=$ER$3,ER188=$ER$6,ER188=$ER$7,ES188&gt;0,EW188&gt;0,EY188&gt;0,EU188&gt;0,EZ188&gt;0,FD188&gt;0,FF188&gt;0,FG188&gt;0,FI188&gt;0,FE188&gt;0),SM_2.1,"")</f>
        <v/>
      </c>
      <c r="G188" s="5" t="str">
        <f>IF(OR(EO188=$EO$4,EQ188&gt;0,ER188=$ER$1, ER188=$ER$2,ER188=$ER$3,ER188=$ER$4,ES188&gt;0,EV188&gt;0,EZ188&gt;0,FD188&gt;0,FF188&gt;0,FG188&gt;0,FI188&gt;0,FE188&gt;0),SM_2.2,"")</f>
        <v/>
      </c>
      <c r="H188" s="6" t="str">
        <f>IF(OR(EO188&gt;0,EP188&gt;0,EQ188&gt;0,ER188=$ER$1,ER188=$ER$2,ER188=$ER$3,ER188=$ER$4,ER188=$ER$6,ER188=$ER$7,ES188&gt;0,ET188&gt;0,EV188&gt;0,EZ188&gt;0,FD188&gt;0,FF188&gt;0,FG188&gt;0,FI188&gt;0,FE188&gt;0),SM_2.3,"")</f>
        <v/>
      </c>
      <c r="I188" s="38" t="str">
        <f>IF(OR(ER188=$ER$1,ER188=$ER$2,ER188=$ER$3,ER188=$ER$6,ER188=$ER$7,ES188&gt;0,EW188=$EW$2,EW188=$EW$3,EW188=$EW$4,EY188&gt;0,EU188&gt;0,EZ188&gt;0,FD188&gt;0,FF188&gt;0,FG188&gt;0,FI188&gt;0,FE188&gt;0),SM_2.4,"")</f>
        <v/>
      </c>
      <c r="J188" s="6" t="str">
        <f>IF(OR(ER188=$ER$3,EW188=$EW$2,EW188=$EW$3,EW188=$EW$4,EY188&gt;0,EU188&gt;0,EZ188&gt;0,FD188&gt;0,FF188&gt;0,FG188&gt;0,FI188&gt;0,FE188&gt;0),SM_3.1,"")</f>
        <v/>
      </c>
      <c r="K188" s="6" t="str">
        <f>IF(OR(EZ188&gt;0,FD188&gt;0,FF188&gt;0,FG188&gt;0,FI188&gt;0,FE188&gt;0),SM_3.2,"")</f>
        <v/>
      </c>
      <c r="L188" s="38" t="str">
        <f>IF(OR(ER188=$ER$1,ER188=$ER$3,ER188=$ER$6,ER188=$ER$7,EV188&gt;0,EW188=$EW$2,EW188=$EW$3,EW188=$EW$4,EY188&gt;0,EU188&gt;0,EZ188&gt;0,FD188&gt;0,FF188&gt;0,FG188&gt;0,FI188&gt;0,FE188&gt;0),SM_3.3,"")</f>
        <v/>
      </c>
      <c r="M188" s="6" t="str">
        <f>IF(OR(ES188&gt;0,EU188&gt;1),SM_4.1,"")</f>
        <v/>
      </c>
      <c r="N188" s="6" t="str">
        <f>IF(OR(EZ188&gt;0,FD188=$FD$2,FF188=$FF$2,FF188=$FF$4,FF188=$FF$6,FF188=$FF$8,FG188&gt;0,FI188&gt;0,FE188&gt;0),SM_4.2,"")</f>
        <v/>
      </c>
      <c r="O188" s="6" t="str">
        <f>IF(OR(EZ188&gt;0,FD188=$FD$2,FE188=$FE$2,FE188=$FE$4,FE188=$FE$6,FE188=$FE$8,FF188=$FF$2,FF188=$FF$4,FF188=$FF$6,FF188=$FF$8,FG188=$FG$2,FG188=$FG$4,FG188=$FG$6,FG188=$FG$8,FI188=$FI$2,FI188=$FI$4,FI188=$FI$6,FI188=$FI$8),SM_4.3,"")</f>
        <v/>
      </c>
      <c r="P188" s="6" t="str">
        <f>IF(OR(FD188&gt;0,FI188&gt;0),SM_4.4,"")</f>
        <v/>
      </c>
      <c r="Q188" s="38" t="str">
        <f>IF(OR(FQ188=$FQ$2,FQ188=$FQ$1),SM_4.5,"")</f>
        <v/>
      </c>
      <c r="R188" s="6" t="str">
        <f>IF(OR(ET188&gt;0),SM_5.1,"")</f>
        <v/>
      </c>
      <c r="S188" s="6" t="str">
        <f>IF(OR(FB188&gt;0),SM_5.2,"")</f>
        <v/>
      </c>
      <c r="T188" s="6" t="str">
        <f>IF(OR(FR188=$FR$1,FR188=$FR$2),SM_5.3,"")</f>
        <v/>
      </c>
      <c r="U188" s="38" t="str">
        <f>IF(OR(FY188&gt;0),SM_5.4,"")</f>
        <v/>
      </c>
      <c r="V188" s="94" t="str">
        <f>IF(COUNTIF(F188:U188,"&lt;1")=16,"5",IF(COUNTIF(F188:Q188,"&lt;1")=12,"4",IF(COUNTIF(F188:L188,"&lt;1")=7,"3",IF(COUNTIF(F188:I188,"&lt;1")=4,"2","1"))))</f>
        <v>1</v>
      </c>
      <c r="W188" s="129">
        <f>IF(V188="1",SUM(F188:I188)+1,IF(V188="2",SUM(J188:L188)+2,IF(V188="3",SUM(M188:Q188)+3,IF(V188="4",SUM(R188:U188)+4,5))))</f>
        <v>1</v>
      </c>
      <c r="X188" s="5" t="str">
        <f>IF(OR(EO188&gt;0,EP188&gt;0,EQ188&gt;0,ER188=$ER$1,ER188=$ER$2,ER188=$ER$3,ER188=$ER$4,ER188=$ER$6,ER188=$ER$7,ER188=$ER$8,ES188&gt;0,ET188&gt;0,EV188&gt;0,EZ188&gt;0,FD188&gt;0,FF188&gt;0,FG188&gt;0,FI188&gt;0,FE188&gt;0),SS_2.1,"")</f>
        <v/>
      </c>
      <c r="Y188" s="5" t="str">
        <f>IF(OR(EO188=$EO$1,ER188=$ER$1,ER188=$ER$6,ER188=$ER$7,ER188=$ER$8,FJ188&gt;0),SS_2.2,"")</f>
        <v/>
      </c>
      <c r="Z188" s="38" t="str">
        <f>IF(OR(FJ188&gt;0,FO188&gt;0),SS_2.3,"")</f>
        <v/>
      </c>
      <c r="AA188" s="5" t="str">
        <f>IF(OR(FN188&gt;0,FJ188=$FJ$2,FJ188=$FJ$3),SS_3.1,"")</f>
        <v/>
      </c>
      <c r="AB188" s="6" t="str">
        <f>IF(OR(FK188&gt;0),SS_3.2,"")</f>
        <v/>
      </c>
      <c r="AC188" s="38" t="str">
        <f>IF(OR(ES188&gt;0,ER188=$ER$1,ER188=$ER$4,ER188=$ER$8,FL188&gt;0),SS_3.3,"")</f>
        <v/>
      </c>
      <c r="AD188" s="6" t="str">
        <f>IF(AND(FK188&gt;0,FJ188=$FJ$2,FJ188=$FJ$3),SS_4.1,"")</f>
        <v/>
      </c>
      <c r="AE188" s="6" t="str">
        <f>IF(OR(FJ188=$FJ$2,FJ188=$FJ$3,EZ188&gt;0,FN188&gt;0),SS_4.2,"")</f>
        <v/>
      </c>
      <c r="AF188" s="6" t="str">
        <f>IF(OR(EU188&gt;0,EW188=$EW$2,EW188=$EW$3,EW188=$EW$4,EY188&gt;0,EZ188&gt;0),SS_4.3,"")</f>
        <v/>
      </c>
      <c r="AG188" s="6" t="str">
        <f>IF(OR(FJ188=$FJ$3,FQ188&gt;0,EZ188&gt;0),SS_4.4,"")</f>
        <v/>
      </c>
      <c r="AH188" s="6" t="str">
        <f>IF(OR(FE188&gt;0,FF188&gt;0,FG188&gt;0,FD188&gt;0,EZ188&gt;0,FI188&gt;0),SS_4.5,"")</f>
        <v/>
      </c>
      <c r="AI188" s="38" t="str">
        <f>IF(OR(EV188&gt;0,FZ188&gt;0,FH188&gt;0,FD188&gt;0,FI188&gt;0),SS_4.6,"")</f>
        <v/>
      </c>
      <c r="AJ188" s="5" t="str">
        <f>IF(OR(FK188=$FK$3,FZ188=$FZ$1),SS_5.1,"")</f>
        <v/>
      </c>
      <c r="AK188" s="6" t="str">
        <f>IF(OR(FZ188=$FZ$1,FZ188=$FZ$2,FZ188=$FZ$4,FZ188=$FZ$5,FZ188=$FZ$7),SS_5.2,"")</f>
        <v/>
      </c>
      <c r="AL188" s="6" t="str">
        <f>IF(OR(FZ188=$FZ$4,FY188&gt;0,ER188=$ER$8),SS_5.3,"")</f>
        <v/>
      </c>
      <c r="AM188" s="6" t="str">
        <f>IF(FP188&gt;0,SS_5.4,"")</f>
        <v/>
      </c>
      <c r="AN188" s="94" t="str">
        <f>IF(COUNTIF(X188:AM188,"&lt;1")=16,"5",IF(COUNTIF(X188:AI188,"&lt;1")=12,"4",IF(COUNTIF(X188:AC188,"&lt;1")=6,"3",IF(COUNTIF(X188:Z188,"&lt;1")=3,"2","1"))))</f>
        <v>1</v>
      </c>
      <c r="AO188" s="129">
        <f>IF(AN188="1",SUM(X188:Z188)+1,IF(AN188="2",SUM(AA188:AC188)+2,IF(AN188="3",SUM(AD188:AI188)+3,IF(AN188="4",SUM(AJ188:AM188)+4,5))))</f>
        <v>1</v>
      </c>
      <c r="AP188" s="5" t="str">
        <f>IF(OR(ES188&gt;0,ER188=$ER$1,EO188&gt;0,EP188&gt;0,EQ188&gt;0,EU188&gt;0,EV188&gt;0,FV188&gt;0,FD188&gt;0),CM2.1,"")</f>
        <v/>
      </c>
      <c r="AQ188" s="6" t="str">
        <f>IF(OR(ES188&gt;0,ER188=$ER$1,ER188=$ER$5,ER188=$ER$3,ER188=$ER$8,ER188=$ER$9,FS188=$FS$3,FS188=$FS$4),CM2.2,"")</f>
        <v/>
      </c>
      <c r="AR188" s="6" t="str">
        <f>IF(OR(ES188&gt;0,ER188&gt;0,FV188&gt;0),CM2.3,"")</f>
        <v/>
      </c>
      <c r="AS188" s="38" t="str">
        <f>IF(OR(ES188&gt;0,ER188=$ER$1,ER188=$ER$3,ER188=$ER$8,ER188=$ER$9,FT188&gt;0),CM2.4,"")</f>
        <v/>
      </c>
      <c r="AT188" s="6" t="str">
        <f>IF(OR(FS188&gt;0),CM3.1,"")</f>
        <v/>
      </c>
      <c r="AU188" s="6" t="str">
        <f>IF(ER188=$ER$9,CM3.2,"")</f>
        <v/>
      </c>
      <c r="AV188" s="6" t="str">
        <f>IF(OR(FS188=$FS$3,FS188=$FS$4),CM3.3,"")</f>
        <v/>
      </c>
      <c r="AW188" s="6" t="str">
        <f>IF(OR(FQ188=$FQ$1,FQ188=$FQ$4,FR188=$FR$1,FR188=$FR$4),CM3.4,"")</f>
        <v/>
      </c>
      <c r="AX188" s="38" t="str">
        <f>IF(OR(FZ188=$FZ$1,FZ188=$FZ$2,FT188=$FT$3,FT188=$FT$2),CM3.5,"")</f>
        <v/>
      </c>
      <c r="AY188" s="6" t="str">
        <f>IF(OR(FS188&gt;0),CM4.1,"")</f>
        <v/>
      </c>
      <c r="AZ188" s="6" t="str">
        <f>IF(OR(FV188=$FV$2),CM4.2,"")</f>
        <v/>
      </c>
      <c r="BA188" s="38" t="str">
        <f>IF(OR(FZ188&gt;0,FT188=$FT$3),CM4.3,"")</f>
        <v/>
      </c>
      <c r="BB188" s="6" t="str">
        <f>IF(OR(FT188=$FT$3,FV188=$FV$3),CM5.1,"")</f>
        <v/>
      </c>
      <c r="BC188" s="6" t="str">
        <f>IF(OR(AND(FX188&gt;0,FQ188=$FQ$4), AND(FX188&gt;0,FQ188=$FQ$1)),CM5.2,"")</f>
        <v/>
      </c>
      <c r="BD188" s="6" t="str">
        <f>IF(OR(FZ188&gt;0),CM5.3,"")</f>
        <v/>
      </c>
      <c r="BE188" s="38" t="str">
        <f>IF(FU188=$FU$2,CM5.4,"")</f>
        <v/>
      </c>
      <c r="BF188" s="94" t="str">
        <f>IF(COUNTIF(AP188:BE188,"&lt;1")=16,"5",IF(COUNTIF(AP188:BA188,"&lt;1")=12,"4",IF(COUNTIF(AP188:AX188,"&lt;1")=9,"3",IF(COUNTIF(AP188:AS188,"&lt;1")=4,"2","1"))))</f>
        <v>1</v>
      </c>
      <c r="BG188" s="129">
        <f>IF(BF188="1",SUM(AP188:AS188)+1,IF(BF188="2",SUM(AT188:AX188)+2,IF(BF188="3",SUM(AY188:BA188)+3,IF(BF188="4",SUM(BB188:BE188)+4,5))))</f>
        <v>1</v>
      </c>
      <c r="BH188" s="5" t="str">
        <f>IF(OR(ER188=$ER$1,ER188=$ER$6,ER188=$ER$7,ER188=$ER$9,ES188&gt;0,EX188&gt;0,FD188&gt;0,FZ188&gt;0,EW188&gt;0,EY188&gt;0,EZ188&gt;0,EV188&gt;0,EU188&gt;0,FE188&gt;0,FF188&gt;0,FG188&gt;0,FI188&gt;0),SRM2.1,"")</f>
        <v/>
      </c>
      <c r="BI188" s="5" t="str">
        <f>IF(OR(FD188&gt;0,FZ188&gt;0,ER188=$ER$7,EW188&gt;0,EX188&gt;0,EY188&gt;0,EZ188&gt;0,FE188&gt;0,FF188&gt;0,FG188&gt;0,FI188&gt;0),SRM2.2,"")</f>
        <v/>
      </c>
      <c r="BJ188" s="6" t="str">
        <f>IF(OR(FX188&gt;0,FZ188&gt;0),SRM2.3,"")</f>
        <v/>
      </c>
      <c r="BK188" s="6" t="str">
        <f>IF(OR(FF188&gt;0,FD188&gt;0,FE188&gt;0,FZ188&gt;0,FG188&gt;0,FI188&gt;0),SRM2.4,"")</f>
        <v/>
      </c>
      <c r="BL188" s="39" t="str">
        <f>IF(OR(FD188&gt;0,FZ188&gt;0,ER188=$ER$7,FE188&gt;0,FF188&gt;0,FG188&gt;0,FI188&gt;0,FP188&gt;0),SRM3.1,"")</f>
        <v/>
      </c>
      <c r="BM188" s="6" t="str">
        <f>IF(OR(FD188&gt;0,FZ188&gt;0,ER188=$ER$7,EW188=$EW$2,EW188=$EW$3,EW188=$EW$4,EX188&gt;0,EY188&gt;0,EZ188&gt;0,FE188&gt;0,FF188&gt;0,FG188&gt;0,FI188&gt;0),SRM3.2,"")</f>
        <v/>
      </c>
      <c r="BN188" s="6" t="str">
        <f>IF(OR(FP188&gt;0,FZ188&gt;0),SRM3.3,"")</f>
        <v/>
      </c>
      <c r="BO188" s="40" t="str">
        <f>IF(OR(FZ188&gt;1),SRM4.1,"")</f>
        <v/>
      </c>
      <c r="BP188" s="6" t="str">
        <f>IF(OR(ER188=$ER$8,ER188=$ER$9,EV188&gt;0,FQ188&gt;0,FR188&gt;0),SRM4.2,"")</f>
        <v/>
      </c>
      <c r="BQ188" s="6" t="str">
        <f>IF(OR(FW188&gt;0),SRM4.3,"")</f>
        <v/>
      </c>
      <c r="BR188" s="40" t="str">
        <f>IF(OR(GD188&gt;0,GE188&gt;0),SRM5.1,"")</f>
        <v/>
      </c>
      <c r="BS188" s="6" t="str">
        <f>IF(OR(ER188=$ER$8,ER188=$ER$9,FZ188&gt;0),SRM5.2,"")</f>
        <v/>
      </c>
      <c r="BT188" s="6" t="str">
        <f>IF(OR(ER188=$ER$8,ER188=$ER$9,FY188&gt;0,FZ188&gt;0),SRM5.3,"")</f>
        <v/>
      </c>
      <c r="BU188" s="94" t="str">
        <f>IF(COUNTIF(BH188:BT188,"&lt;1")=13,"5",IF(COUNTIF(BH188:BQ188,"&lt;1")=10,"4",IF(COUNTIF(BH188:BN188,"&lt;1")=7,"3",IF(COUNTIF(BH188:BK188,"&lt;1")=4,"2","1"))))</f>
        <v>1</v>
      </c>
      <c r="BV188" s="129">
        <f>IF(BU188="1",SUM(BH188:BK188)+1,IF(BU188="2",SUM(BL188:BN188)+2,IF(BU188="3",SUM(BO188:BQ188)+3,IF(BU188="4",SUM(BR188:BT188)+4,5))))</f>
        <v>1</v>
      </c>
      <c r="BW188" s="41" t="str">
        <f>IF(OR(EY188=$EY$1,EY188=$EY$4,EY188=$EY$5,EY188=$EY$6,EY188=$EY$7,EZ188&gt;0,FF188=$FF$1,FF188=$FF$2,FF188=$FF$5,FF188=$FF$6,FG188=$FG$1,FG188=$FG$2,FG188=$FG$5,FG188=$FG$6),LHR2.1,"")</f>
        <v/>
      </c>
      <c r="BX188" s="6" t="str">
        <f>IF(OR(FB188=$FB$1,FB188=$FB$2,FB188=$FB$5,FB188=$FB$6,EZ188&gt;0),LHR2.2,"")</f>
        <v/>
      </c>
      <c r="BY188" s="6" t="str">
        <f>IF(OR(EY188=$EY$1,EY188=$EY$4,EY188=$EY$5,EY188=$EY$6,EY188=$EY$7,EZ188&gt;0,FF188=$FF$1,FF188=$FF$2,FF188=$FF$5,FF188=$FF$6,FG188=$FG$1,FG188=$FG$2,FG188=$FG$5,FG188=$FG$6),LHR2.3,"")</f>
        <v/>
      </c>
      <c r="BZ188" s="6" t="str">
        <f>IF(OR(EY188=$EY$1,EY188=$EY$4,EY188=$EY$5,EY188=$EY$6,EY188=$EY$7,EZ188&gt;0,FF188=$FF$1,FF188=$FF$2,FF188=$FF$5,FF188=$FF$6,FG188=$FG$1,FG188=$FG$2,FG188=$FG$5,FG188=$FG$6),LHR2.4,"")</f>
        <v/>
      </c>
      <c r="CA188" s="40" t="str">
        <f>IF(OR(EY188=$EY$1,EY188=$EY$5,EY188=$EY$6,EY188=$EY$7,EZ188&gt;0,FF188=$FF$1,FF188=$FF$2,FF188=$FF$5,FF188=$FF$6,FG188=$FG$1,FG188=$FG$2,FG188=$FG$5,FG188=$FG$6),LHR3.1,"")</f>
        <v/>
      </c>
      <c r="CB188" s="6" t="str">
        <f>IF(OR(FB188=$FB$1,FB188=$FB$5,EZ188&gt;0),LHR3.2,"")</f>
        <v/>
      </c>
      <c r="CC188" s="6" t="str">
        <f>IF(OR(FB188=$FB$1,FB188=$FB$2,FB188=$FB$5,FB188=$FB$6,EZ188&gt;0),LHR3.3,"")</f>
        <v/>
      </c>
      <c r="CD188" s="6" t="str">
        <f>IF(OR(EZ188&gt;0,GA188=$GA$1,FF188=$FF$5,FF188=$FF$6,FF188=$FF$1,FF188=$FF$2,GA188=$GA$2,GA188=$GA$3,GA188=$GA$4),LHR3.4,"")</f>
        <v/>
      </c>
      <c r="CE188" s="6" t="str">
        <f>IF(OR(EZ188&gt;0,GB188=$GB$1,FG188=$FG$5,FG188=$FG$6,FG188=$FG$1,FG188=$FG$2,GB188=$GB$2,GB188=$GB$3,GB188=$GB$4),LHR3.5,"")</f>
        <v/>
      </c>
      <c r="CF188" s="6" t="str">
        <f>IF(OR(EY188=$EY$1,EY188=$EY$4,EY188=$EY$5,EY188=$EY$6,EY188=$EY$7,EZ188&gt;0),LHR3.6,"")</f>
        <v/>
      </c>
      <c r="CG188" s="6" t="str">
        <f>IF(OR(EZ188&gt;0,FC188=$FC$1,FC188=$FC$2,FC188=$FC$3,FC188=$FC$4),LHR3.7,"")</f>
        <v/>
      </c>
      <c r="CH188" s="6" t="str">
        <f>IF(OR(GD188=$GD$1,GD188=$GD$3,EZ188&gt;0),LHR3.8,"")</f>
        <v/>
      </c>
      <c r="CI188" s="6" t="str">
        <f>IF(OR(EZ188&gt;0,FF188=$FF$2,FF188=$FF$6,FE188=$FE$2,FE188=$FE$6,FI188=$FI$2,FI188=$FI$6,FG188=$FG$2,FG188=$FG$6),LHR3.9,"")</f>
        <v/>
      </c>
      <c r="CJ188" s="6" t="str">
        <f>IF(OR(EZ188&gt;0,FA188&gt;0),LHR3.10,"")</f>
        <v/>
      </c>
      <c r="CK188" s="40" t="str">
        <f>IF(OR(EY188=$EY$1,EY188=$EY$6,EY188=$EY$7,EZ188&gt;0,FF188=$FF$1,FF188=$FF$2,FF188=$FF$5,FF188=$FF$6,FG188=$FG$1,FG188=$FG$2,FG188=$FG$5,FG188=$FG$6),LHR4.1,"")</f>
        <v/>
      </c>
      <c r="CL188" s="6" t="str">
        <f>IF(OR(FB188=$FB$1,FB188=$FB$5,EZ188&gt;0),LHR4.2,"")</f>
        <v/>
      </c>
      <c r="CM188" s="6" t="str">
        <f>IF(OR(EZ188&gt;0,GA188=$GA$2,GA188=$GA$4),LHR4.3,"")</f>
        <v/>
      </c>
      <c r="CN188" s="6" t="str">
        <f>IF(OR(EZ188&gt;0,GB188=$GB$2,GB188=$GB$4),LHR4.4,"")</f>
        <v/>
      </c>
      <c r="CO188" s="6" t="str">
        <f>IF(OR(EZ188&gt;0,FC188=$FC$1,FC188=$FC$3,FC188=$FC$4),LHR4.5,"")</f>
        <v/>
      </c>
      <c r="CP188" s="6" t="str">
        <f>IF(OR(GE188=$GE$1,GE188=$GE$2,GE188=$GE$4,GE188=$GE$5),LHR4.6,"")</f>
        <v/>
      </c>
      <c r="CQ188" s="6" t="str">
        <f>IF(OR(EZ188&gt;0,FF188=$FF$2,FF188=$FF$6,FE188=$FE$2,FE188=$FE$6,FI188=$FI$2,FI188=$FI$6,FG188=$FG$2,FG188=$FG$6),LHR4.7,"")</f>
        <v/>
      </c>
      <c r="CR188" s="6" t="str">
        <f>IF(OR(EZ188&gt;0,FG188=$FG$1,FG188=$FG$2,FG188=$FG$5,FG188=$FG$6),LHR4.8,"")</f>
        <v/>
      </c>
      <c r="CS188" s="6" t="str">
        <f>IF(OR(FE188=$FE$1,FE188=$FE$2,FE188=$FE$5,FE188=$FE$6),LHR4.9,"")</f>
        <v/>
      </c>
      <c r="CT188" s="6" t="str">
        <f>IF(OR(FM188=$FM$1,FM188=$FM$3,EZ188&gt;0),LHR4.10,"")</f>
        <v/>
      </c>
      <c r="CU188" s="6" t="str">
        <f>IF(OR(GF188=$GF$2,GF188=$GF$6),LHR4.11,"")</f>
        <v/>
      </c>
      <c r="CV188" s="6" t="str">
        <f>IF(OR(EO188=$EO$1,EO188=$EO$3),LHR4.12,"")</f>
        <v/>
      </c>
      <c r="CW188" s="40" t="str">
        <f>IF(OR(EY188=$EY$1,EY188=$EY$7,EZ188&gt;0,FF188=$FF$1,FF188=$FF$2,FF188=$FF$5,FF188=$FF$6,FG188=$FG$1,FG188=$FG$2,FG188=$FG$5,FG188=$FG$6),LHR5.1,"")</f>
        <v/>
      </c>
      <c r="CX188" s="6" t="str">
        <f>IF(AND(FZ188&gt;0,OR(EY188=$EY$1,EY188=$EY$4,EY188=$EY$5,EY188=$EY$6,EY188=$EY$7)),LHR5.2,"")</f>
        <v/>
      </c>
      <c r="CY188" s="6" t="str">
        <f>IF(OR(EZ188&gt;0,FC188=$FC$1,FC188=$FC$4),LHR5.3,"")</f>
        <v/>
      </c>
      <c r="CZ188" s="6" t="str">
        <f>IF(OR(GE188=$GE$1,GE188=$GE$3,GE188=$GE$4,GE188=$GE$6),LHR5.4,"")</f>
        <v/>
      </c>
      <c r="DA188" s="6" t="str">
        <f>IF(OR(EZ188&gt;0,FF188=$FF$2,FF188=$FF$6,FE188=$FE$2,FE188=$FE$6,FI188=$FI$2,FI188=$FI$6,FG188=$FG$2,FG188=$FG$6),LHR5.5,"")</f>
        <v/>
      </c>
      <c r="DB188" s="6" t="str">
        <f>IF(OR(FG188=$FG$2,FG188=$FG$6),LHR5.6,"")</f>
        <v/>
      </c>
      <c r="DC188" s="6" t="str">
        <f>IF(OR(FI188=$FI$1,FI188=$FI$2,FI188=$FI$5,FI188=$FI$6,FY188&gt;0),LHR5.7,"")</f>
        <v/>
      </c>
      <c r="DD188" s="6" t="str">
        <f>IF(OR(GC188=$GC$1,GC188=$GC$2),LHR5.8,"")</f>
        <v/>
      </c>
      <c r="DE188" s="38">
        <f>IF(OR(GF188="",GF188=$GF$3,GF188=$GF$4,GF188=$GF$7,GF188=$GF$8),LHR5.9,"")</f>
        <v>0.05</v>
      </c>
      <c r="DF188" s="7" t="str">
        <f>IF(E188&lt;2009,"N/A",IF(COUNTIF(BW188:DE188,"&lt;1")=35,"5",IF(COUNTIF(BW188:CV188,"&lt;1")=26,"4",IF(COUNTIF(BW188:CJ188,"&lt;1")=14,"3",IF(COUNTIF(BW188:BZ188,"&lt;1")=4,"2","1")))))</f>
        <v>1</v>
      </c>
      <c r="DG188" s="129">
        <f>IF(DF188="N/A","N/A",IF(DF188="1",SUM(BW188:BZ188)+1,IF(DF188="2",SUM(CA188:CJ188)+2,IF(DF188="3",SUM(CK188:CV188)+3,IF(DF188="4",SUM(CW188:DE188)+4,5)))))</f>
        <v>1</v>
      </c>
      <c r="DH188" s="41" t="str">
        <f>IF(OR(EY188=$EY$1,EY188=$EY$8,EZ188&gt;0,FF188=$FF$1,FF188=$FF$2,FF188=$FF$7,FF188=$FF$8,FG188=$FG$1,FG188=$FG$2,FG188=$FG$7,FG188=$FG$8),ES2.1,"")</f>
        <v/>
      </c>
      <c r="DI188" s="6" t="str">
        <f>IF(OR(FB188=$FB$1,FB188=$FB$2,FB188=$FB$7,FB188=$FB$8,EZ188&gt;0),ES2.2,"")</f>
        <v/>
      </c>
      <c r="DJ188" s="6" t="str">
        <f>IF(OR(EY188=$EY$1,EY188=$EY$8,EZ188&gt;0,FF188=$FF$1,FF188=$FF$2,FF188=$FF$7,FF188=$FF$8,FG188=$FG$1,FG188=$FG$2,FG188=$FG$7,FG188=$FG$8),ES2.3,"")</f>
        <v/>
      </c>
      <c r="DK188" s="6" t="str">
        <f>IF(OR(EY188=$EY$1,EY188=$EY$8,EZ188&gt;0,FF188=$FF$1,FF188=$FF$2,FF188=$FF$7,FF188=$FF$8,FG188=$FG$1,FG188=$FG$2,FG188=$FG$7,FG188=$FG$8),ES2.4,"")</f>
        <v/>
      </c>
      <c r="DL188" s="40" t="str">
        <f>IF(OR(FB188=$FB$1,FB188=$FB$7,EZ188&gt;0),ES3.1,"")</f>
        <v/>
      </c>
      <c r="DM188" s="6" t="str">
        <f>IF(OR(FB188=$FB$1,FB188=$FB$2,FB188=$FB$7,FB188=$FB$8,EZ188&gt;0),ES3.2,"")</f>
        <v/>
      </c>
      <c r="DN188" s="6" t="str">
        <f>IF(OR(EZ188&gt;0,FF188=$FF$1,FF188=$FF$2,FF188=$FF$7,FF188=$FF$8,GA188=$GA$1,GA188=$GA$2,GA188=$GA$5,GA188=$GA$6),ES3.3,"")</f>
        <v/>
      </c>
      <c r="DO188" s="6" t="str">
        <f>IF(OR(EZ188&gt;0,FG188=$FG$1,FG188=$FG$2,FG188=$FG$7,FG188=$FG$8,GB188=$GB$1,GB188=$GB$2,GB188=$GB$5,GB188=$GB$6),ES3.4,"")</f>
        <v/>
      </c>
      <c r="DP188" s="6" t="str">
        <f>IF(OR(EY188=$EY$1,EY188=$EY$8,EZ188&gt;0),ES3.5,"")</f>
        <v/>
      </c>
      <c r="DQ188" s="6" t="str">
        <f>IF(OR(EZ188&gt;0,FC188=$FC$1,FC188=$FC$5),ES3.6,"")</f>
        <v/>
      </c>
      <c r="DR188" s="6" t="str">
        <f>IF(OR(GD188=$GD$1,GD188=$GD$4,EZ188&gt;0),ES3.7,"")</f>
        <v/>
      </c>
      <c r="DS188" s="6" t="str">
        <f>IF(OR(EZ188&gt;0,FF188=$FF$2,FF188=$FF$8,FE188=$FE$2,FE188=$FE$8,FI188=$FI$2,FI188=$FI$8,FG188=$FG$2,FG188=$FG$8),ES3.8,"")</f>
        <v/>
      </c>
      <c r="DT188" s="6" t="str">
        <f>IF(OR(EZ188&gt;0),ES3.9,"")</f>
        <v/>
      </c>
      <c r="DU188" s="40" t="str">
        <f>IF(OR(FB188=$FB$1,FB188=$FB$7,EZ188&gt;0),ES4.1,"")</f>
        <v/>
      </c>
      <c r="DV188" s="6" t="str">
        <f>IF(OR(EZ188&gt;0,GA188=$GA$2,GA188=$GA$6),ES4.2,"")</f>
        <v/>
      </c>
      <c r="DW188" s="6" t="str">
        <f>IF(OR(EZ188&gt;0,GB188=$GB$2,GB188=$GB$6),ES4.3,"")</f>
        <v/>
      </c>
      <c r="DX188" s="6" t="str">
        <f>IF(OR(GE188=$GE$1,GE188=$GE$2,GE188=$GE$7,GE188=$GE$8),ES4.4,"")</f>
        <v/>
      </c>
      <c r="DY188" s="6" t="str">
        <f>IF(OR(EZ188&gt;0,FF188=$FF$2,FF188=$FF$8,FE188=$FE$2,FE188=$FE$8,FI188=$FI$2,FI188=$FI$8,FG188=$FG$2,FG188=$FG$8),ES4.5,"")</f>
        <v/>
      </c>
      <c r="DZ188" s="6" t="str">
        <f>IF(OR(EZ188&gt;0,FG188=$FG$1,FG188=$FG$2,FG188=$FG$7,FG188=$FG$8),ES4.6,"")</f>
        <v/>
      </c>
      <c r="EA188" s="6" t="str">
        <f>IF(OR(FE188=$FE$1,FE188=$FE$2,FE188=$FE$7,FE188=$FE$8),ES4.7,"")</f>
        <v/>
      </c>
      <c r="EB188" s="6" t="str">
        <f>IF(OR(FM188=$FM$1,FM188=$FM$4,EZ188&gt;0),ES4.8,"")</f>
        <v/>
      </c>
      <c r="EC188" s="6" t="str">
        <f>IF(OR(GF188=$GF$2,GF188=$GF$8),ES4.9,"")</f>
        <v/>
      </c>
      <c r="ED188" s="6" t="str">
        <f>IF(OR(EO188=$EO$1,EO188=$EO$3),ES4.10,"")</f>
        <v/>
      </c>
      <c r="EE188" s="40" t="str">
        <f>IF(OR(AND(FZ188&gt;0,EY188=$EY$1), AND(FZ188&gt;0,EY188=$EY$8)),ES5.1,"")</f>
        <v/>
      </c>
      <c r="EF188" s="6" t="str">
        <f>IF(OR(GE188=$GE$1,GE188=$GE$3,GE188=$GE$7,GE188=$GE$9),ES5.2,"")</f>
        <v/>
      </c>
      <c r="EG188" s="6" t="str">
        <f>IF(OR(EZ188&gt;0,FF188=$FF$2,FF188=$FF$8,FE188=$FE$2,FE188=$FE$8,FI188=$FI$2,FI188=$FI$8,FG188=$FG$2,FG188=$FG$8),ES5.3,"")</f>
        <v/>
      </c>
      <c r="EH188" s="6" t="str">
        <f>IF(OR(FG188=$FG$2,FG188=$FG$8),ES5.4,"")</f>
        <v/>
      </c>
      <c r="EI188" s="6" t="str">
        <f>IF(OR(FI188=$FI$1,FI188=$FI$2,FI188=$FI$7,FI188=$FI$8,FY188&gt;0),ES5.5,"")</f>
        <v/>
      </c>
      <c r="EJ188" s="6" t="str">
        <f>IF(OR(GC188=$GC$1,GC188=$GC$3),ES5.6,"")</f>
        <v/>
      </c>
      <c r="EK188" s="38">
        <f>IF(OR(GF188="",GF188=$GF$3,GF188=$GF$4,GF188=$GF$5,GF188=$GF$6),ES5.7,"")</f>
        <v>0.1</v>
      </c>
      <c r="EL188" s="104" t="str">
        <f>IF(E188&lt;2010,"N/A",IF(COUNTIF(DH188:EK188,"&lt;1")=30,"5",IF(COUNTIF(DH188:ED188,"&lt;1")=23,"4",IF(COUNTIF(DH188:DT188,"&lt;1")=13,"3",IF(COUNTIF(DH188:DK188,"&lt;1")=4,"2","1")))))</f>
        <v>1</v>
      </c>
      <c r="EM188" s="129">
        <f>IF(EL188="N/A","N/A",IF(EL188="1",SUM(DH188:DK188)+1,IF(EL188="2",SUM(DL188:DT188)+2,IF(EL188="3",SUM(DU188:ED188)+3,IF(EL188="4",SUM(EE188:EK188)+4,5)))))</f>
        <v>1</v>
      </c>
      <c r="EN188" s="80"/>
      <c r="EO188" s="81"/>
      <c r="EP188" s="80"/>
      <c r="EQ188" s="80"/>
      <c r="ER188" s="81"/>
      <c r="ES188" s="80"/>
      <c r="ET188" s="80"/>
      <c r="EU188" s="78"/>
      <c r="EV188" s="82"/>
      <c r="EW188" s="78"/>
      <c r="EX188" s="78"/>
      <c r="EY188" s="78"/>
      <c r="EZ188" s="78"/>
      <c r="FA188" s="78"/>
      <c r="FB188" s="78"/>
      <c r="FC188" s="82"/>
      <c r="FD188" s="78"/>
      <c r="FE188" s="80"/>
      <c r="FF188" s="78"/>
      <c r="FG188" s="78"/>
      <c r="FH188" s="78"/>
      <c r="FI188" s="82"/>
      <c r="FJ188" s="78"/>
      <c r="FK188" s="80"/>
      <c r="FL188" s="80"/>
      <c r="FM188" s="80"/>
      <c r="FN188" s="80"/>
      <c r="FO188" s="80"/>
      <c r="FP188" s="78"/>
      <c r="FQ188" s="78"/>
      <c r="FR188" s="78"/>
      <c r="FS188" s="78"/>
      <c r="FT188" s="80"/>
      <c r="FU188" s="80"/>
      <c r="FV188" s="78"/>
      <c r="FW188" s="78"/>
      <c r="FX188" s="82"/>
      <c r="FY188" s="80"/>
      <c r="FZ188" s="82"/>
      <c r="GA188" s="81"/>
      <c r="GB188" s="80"/>
      <c r="GC188" s="82"/>
      <c r="GD188" s="78"/>
      <c r="GE188" s="78"/>
      <c r="GF188" s="83"/>
      <c r="GG188" s="74" t="s">
        <v>162</v>
      </c>
      <c r="GH188" s="42">
        <f>COUNTIF(EO188:GF188,"*")</f>
        <v>0</v>
      </c>
    </row>
    <row r="189" spans="1:190" s="42" customFormat="1" ht="15.75" thickBot="1" x14ac:dyDescent="0.3">
      <c r="A189" s="42" t="str">
        <f>VLOOKUP(C189,Sheet1!$A$1:$B$65,2,)</f>
        <v>HS</v>
      </c>
      <c r="B189" s="107" t="s">
        <v>505</v>
      </c>
      <c r="C189" s="108" t="s">
        <v>506</v>
      </c>
      <c r="D189" s="108"/>
      <c r="E189" s="109">
        <v>2013</v>
      </c>
      <c r="F189" s="5">
        <f>IF(OR(ER189=$ER$1,ER189=$ER$2,ER189=$ER$3,ER189=$ER$6,ER189=$ER$7,ES189&gt;0,EW189&gt;0,EY189&gt;0,EU189&gt;0,EZ189&gt;0,FD189&gt;0,FF189&gt;0,FG189&gt;0,FI189&gt;0,FE189&gt;0),SM_2.1,"")</f>
        <v>0.2</v>
      </c>
      <c r="G189" s="5">
        <f>IF(OR(EO189=$EO$4,EQ189&gt;0,ER189=$ER$1, ER189=$ER$2,ER189=$ER$3,ER189=$ER$4,ES189&gt;0,EV189&gt;0,EZ189&gt;0,FD189&gt;0,FF189&gt;0,FG189&gt;0,FI189&gt;0,FE189&gt;0),SM_2.2,"")</f>
        <v>0.35</v>
      </c>
      <c r="H189" s="6">
        <f>IF(OR(EO189&gt;0,EP189&gt;0,EQ189&gt;0,ER189=$ER$1,ER189=$ER$2,ER189=$ER$3,ER189=$ER$4,ER189=$ER$6,ER189=$ER$7,ES189&gt;0,ET189&gt;0,EV189&gt;0,EZ189&gt;0,FD189&gt;0,FF189&gt;0,FG189&gt;0,FI189&gt;0,FE189&gt;0),SM_2.3,"")</f>
        <v>0.3</v>
      </c>
      <c r="I189" s="38">
        <f>IF(OR(ER189=$ER$1,ER189=$ER$2,ER189=$ER$3,ER189=$ER$6,ER189=$ER$7,ES189&gt;0,EW189=$EW$2,EW189=$EW$3,EW189=$EW$4,EY189&gt;0,EU189&gt;0,EZ189&gt;0,FD189&gt;0,FF189&gt;0,FG189&gt;0,FI189&gt;0,FE189&gt;0),SM_2.4,"")</f>
        <v>0.15</v>
      </c>
      <c r="J189" s="6">
        <f>IF(OR(ER189=$ER$3,EW189=$EW$2,EW189=$EW$3,EW189=$EW$4,EY189&gt;0,EU189&gt;0,EZ189&gt;0,FD189&gt;0,FF189&gt;0,FG189&gt;0,FI189&gt;0,FE189&gt;0),SM_3.1,"")</f>
        <v>0.3</v>
      </c>
      <c r="K189" s="6">
        <f>IF(OR(EZ189&gt;0,FD189&gt;0,FF189&gt;0,FG189&gt;0,FI189&gt;0,FE189&gt;0),SM_3.2,"")</f>
        <v>0.3</v>
      </c>
      <c r="L189" s="38">
        <f>IF(OR(ER189=$ER$1,ER189=$ER$3,ER189=$ER$6,ER189=$ER$7,EV189&gt;0,EW189=$EW$2,EW189=$EW$3,EW189=$EW$4,EY189&gt;0,EU189&gt;0,EZ189&gt;0,FD189&gt;0,FF189&gt;0,FG189&gt;0,FI189&gt;0,FE189&gt;0),SM_3.3,"")</f>
        <v>0.4</v>
      </c>
      <c r="M189" s="6">
        <f>IF(OR(ES189&gt;0,EU189&gt;1),SM_4.1,"")</f>
        <v>0.2</v>
      </c>
      <c r="N189" s="6" t="str">
        <f>IF(OR(EZ189&gt;0,FD189=$FD$2,FF189=$FF$2,FF189=$FF$4,FF189=$FF$6,FF189=$FF$8,FG189&gt;0,FI189&gt;0,FE189&gt;0),SM_4.2,"")</f>
        <v/>
      </c>
      <c r="O189" s="6" t="str">
        <f>IF(OR(EZ189&gt;0,FD189=$FD$2,FE189=$FE$2,FE189=$FE$4,FE189=$FE$6,FE189=$FE$8,FF189=$FF$2,FF189=$FF$4,FF189=$FF$6,FF189=$FF$8,FG189=$FG$2,FG189=$FG$4,FG189=$FG$6,FG189=$FG$8,FI189=$FI$2,FI189=$FI$4,FI189=$FI$6,FI189=$FI$8),SM_4.3,"")</f>
        <v/>
      </c>
      <c r="P189" s="6" t="str">
        <f>IF(OR(FD189&gt;0,FI189&gt;0),SM_4.4,"")</f>
        <v/>
      </c>
      <c r="Q189" s="38" t="str">
        <f>IF(OR(FQ189=$FQ$2,FQ189=$FQ$1),SM_4.5,"")</f>
        <v/>
      </c>
      <c r="R189" s="6" t="str">
        <f>IF(OR(ET189&gt;0),SM_5.1,"")</f>
        <v/>
      </c>
      <c r="S189" s="6" t="str">
        <f>IF(OR(FB189&gt;0),SM_5.2,"")</f>
        <v/>
      </c>
      <c r="T189" s="6" t="str">
        <f>IF(OR(FR189=$FR$1,FR189=$FR$2),SM_5.3,"")</f>
        <v/>
      </c>
      <c r="U189" s="38" t="str">
        <f>IF(OR(FY189&gt;0),SM_5.4,"")</f>
        <v/>
      </c>
      <c r="V189" s="94" t="str">
        <f>IF(COUNTIF(F189:U189,"&lt;1")=16,"5",IF(COUNTIF(F189:Q189,"&lt;1")=12,"4",IF(COUNTIF(F189:L189,"&lt;1")=7,"3",IF(COUNTIF(F189:I189,"&lt;1")=4,"2","1"))))</f>
        <v>3</v>
      </c>
      <c r="W189" s="129">
        <f>IF(V189="1",SUM(F189:I189)+1,IF(V189="2",SUM(J189:L189)+2,IF(V189="3",SUM(M189:Q189)+3,IF(V189="4",SUM(R189:U189)+4,5))))</f>
        <v>3.2</v>
      </c>
      <c r="X189" s="5">
        <f>IF(OR(EO189&gt;0,EP189&gt;0,EQ189&gt;0,ER189=$ER$1,ER189=$ER$2,ER189=$ER$3,ER189=$ER$4,ER189=$ER$6,ER189=$ER$7,ER189=$ER$8,ES189&gt;0,ET189&gt;0,EV189&gt;0,EZ189&gt;0,FD189&gt;0,FF189&gt;0,FG189&gt;0,FI189&gt;0,FE189&gt;0),SS_2.1,"")</f>
        <v>0.2</v>
      </c>
      <c r="Y189" s="5" t="str">
        <f>IF(OR(EO189=$EO$1,ER189=$ER$1,ER189=$ER$6,ER189=$ER$7,ER189=$ER$8,FJ189&gt;0),SS_2.2,"")</f>
        <v/>
      </c>
      <c r="Z189" s="38" t="str">
        <f>IF(OR(FJ189&gt;0,FO189&gt;0),SS_2.3,"")</f>
        <v/>
      </c>
      <c r="AA189" s="5" t="str">
        <f>IF(OR(FN189&gt;0,FJ189=$FJ$2,FJ189=$FJ$3),SS_3.1,"")</f>
        <v/>
      </c>
      <c r="AB189" s="6" t="str">
        <f>IF(OR(FK189&gt;0),SS_3.2,"")</f>
        <v/>
      </c>
      <c r="AC189" s="38">
        <f>IF(OR(ES189&gt;0,ER189=$ER$1,ER189=$ER$4,ER189=$ER$8,FL189&gt;0),SS_3.3,"")</f>
        <v>0.4</v>
      </c>
      <c r="AD189" s="6" t="str">
        <f>IF(AND(FK189&gt;0,FJ189=$FJ$2,FJ189=$FJ$3),SS_4.1,"")</f>
        <v/>
      </c>
      <c r="AE189" s="6" t="str">
        <f>IF(OR(FJ189=$FJ$2,FJ189=$FJ$3,EZ189&gt;0,FN189&gt;0),SS_4.2,"")</f>
        <v/>
      </c>
      <c r="AF189" s="6" t="str">
        <f>IF(OR(EU189&gt;0,EW189=$EW$2,EW189=$EW$3,EW189=$EW$4,EY189&gt;0,EZ189&gt;0),SS_4.3,"")</f>
        <v/>
      </c>
      <c r="AG189" s="6" t="str">
        <f>IF(OR(FJ189=$FJ$3,FQ189&gt;0,EZ189&gt;0),SS_4.4,"")</f>
        <v/>
      </c>
      <c r="AH189" s="6">
        <f>IF(OR(FE189&gt;0,FF189&gt;0,FG189&gt;0,FD189&gt;0,EZ189&gt;0,FI189&gt;0),SS_4.5,"")</f>
        <v>0.2</v>
      </c>
      <c r="AI189" s="38" t="str">
        <f>IF(OR(EV189&gt;0,FZ189&gt;0,FH189&gt;0,FD189&gt;0,FI189&gt;0),SS_4.6,"")</f>
        <v/>
      </c>
      <c r="AJ189" s="5" t="str">
        <f>IF(OR(FK189=$FK$3,FZ189=$FZ$1),SS_5.1,"")</f>
        <v/>
      </c>
      <c r="AK189" s="6" t="str">
        <f>IF(OR(FZ189=$FZ$1,FZ189=$FZ$2,FZ189=$FZ$4,FZ189=$FZ$5,FZ189=$FZ$7),SS_5.2,"")</f>
        <v/>
      </c>
      <c r="AL189" s="6" t="str">
        <f>IF(OR(FZ189=$FZ$4,FY189&gt;0,ER189=$ER$8),SS_5.3,"")</f>
        <v/>
      </c>
      <c r="AM189" s="6" t="str">
        <f>IF(FP189&gt;0,SS_5.4,"")</f>
        <v/>
      </c>
      <c r="AN189" s="94" t="str">
        <f>IF(COUNTIF(X189:AM189,"&lt;1")=16,"5",IF(COUNTIF(X189:AI189,"&lt;1")=12,"4",IF(COUNTIF(X189:AC189,"&lt;1")=6,"3",IF(COUNTIF(X189:Z189,"&lt;1")=3,"2","1"))))</f>
        <v>1</v>
      </c>
      <c r="AO189" s="129">
        <f>IF(AN189="1",SUM(X189:Z189)+1,IF(AN189="2",SUM(AA189:AC189)+2,IF(AN189="3",SUM(AD189:AI189)+3,IF(AN189="4",SUM(AJ189:AM189)+4,5))))</f>
        <v>1.2</v>
      </c>
      <c r="AP189" s="5">
        <f>IF(OR(ES189&gt;0,ER189=$ER$1,EO189&gt;0,EP189&gt;0,EQ189&gt;0,EU189&gt;0,EV189&gt;0,FV189&gt;0,FD189&gt;0),CM2.1,"")</f>
        <v>0.25</v>
      </c>
      <c r="AQ189" s="6">
        <f>IF(OR(ES189&gt;0,ER189=$ER$1,ER189=$ER$5,ER189=$ER$3,ER189=$ER$8,ER189=$ER$9,FS189=$FS$3,FS189=$FS$4),CM2.2,"")</f>
        <v>0.25</v>
      </c>
      <c r="AR189" s="6">
        <f>IF(OR(ES189&gt;0,ER189&gt;0,FV189&gt;0),CM2.3,"")</f>
        <v>0.25</v>
      </c>
      <c r="AS189" s="38">
        <f>IF(OR(ES189&gt;0,ER189=$ER$1,ER189=$ER$3,ER189=$ER$8,ER189=$ER$9,FT189&gt;0),CM2.4,"")</f>
        <v>0.25</v>
      </c>
      <c r="AT189" s="6" t="str">
        <f>IF(OR(FS189&gt;0),CM3.1,"")</f>
        <v/>
      </c>
      <c r="AU189" s="6" t="str">
        <f>IF(ER189=$ER$9,CM3.2,"")</f>
        <v/>
      </c>
      <c r="AV189" s="6" t="str">
        <f>IF(OR(FS189=$FS$3,FS189=$FS$4),CM3.3,"")</f>
        <v/>
      </c>
      <c r="AW189" s="6" t="str">
        <f>IF(OR(FQ189=$FQ$1,FQ189=$FQ$4,FR189=$FR$1,FR189=$FR$4),CM3.4,"")</f>
        <v/>
      </c>
      <c r="AX189" s="38" t="str">
        <f>IF(OR(FZ189=$FZ$1,FZ189=$FZ$2,FT189=$FT$3,FT189=$FT$2),CM3.5,"")</f>
        <v/>
      </c>
      <c r="AY189" s="6" t="str">
        <f>IF(OR(FS189&gt;0),CM4.1,"")</f>
        <v/>
      </c>
      <c r="AZ189" s="6" t="str">
        <f>IF(OR(FV189=$FV$2),CM4.2,"")</f>
        <v/>
      </c>
      <c r="BA189" s="38" t="str">
        <f>IF(OR(FZ189&gt;0,FT189=$FT$3),CM4.3,"")</f>
        <v/>
      </c>
      <c r="BB189" s="6" t="str">
        <f>IF(OR(FT189=$FT$3,FV189=$FV$3),CM5.1,"")</f>
        <v/>
      </c>
      <c r="BC189" s="6" t="str">
        <f>IF(OR(AND(FX189&gt;0,FQ189=$FQ$4), AND(FX189&gt;0,FQ189=$FQ$1)),CM5.2,"")</f>
        <v/>
      </c>
      <c r="BD189" s="6" t="str">
        <f>IF(OR(FZ189&gt;0),CM5.3,"")</f>
        <v/>
      </c>
      <c r="BE189" s="38" t="str">
        <f>IF(FU189=$FU$2,CM5.4,"")</f>
        <v/>
      </c>
      <c r="BF189" s="94" t="str">
        <f>IF(COUNTIF(AP189:BE189,"&lt;1")=16,"5",IF(COUNTIF(AP189:BA189,"&lt;1")=12,"4",IF(COUNTIF(AP189:AX189,"&lt;1")=9,"3",IF(COUNTIF(AP189:AS189,"&lt;1")=4,"2","1"))))</f>
        <v>2</v>
      </c>
      <c r="BG189" s="245">
        <v>1</v>
      </c>
      <c r="BH189" s="5">
        <f>IF(OR(ER189=$ER$1,ER189=$ER$6,ER189=$ER$7,ER189=$ER$9,ES189&gt;0,EX189&gt;0,FD189&gt;0,FZ189&gt;0,EW189&gt;0,EY189&gt;0,EZ189&gt;0,EV189&gt;0,EU189&gt;0,FE189&gt;0,FF189&gt;0,FG189&gt;0,FI189&gt;0),SRM2.1,"")</f>
        <v>0.4</v>
      </c>
      <c r="BI189" s="5">
        <f>IF(OR(FD189&gt;0,FZ189&gt;0,ER189=$ER$7,EW189&gt;0,EX189&gt;0,EY189&gt;0,EZ189&gt;0,FE189&gt;0,FF189&gt;0,FG189&gt;0,FI189&gt;0),SRM2.2,"")</f>
        <v>0.4</v>
      </c>
      <c r="BJ189" s="6" t="str">
        <f>IF(OR(FX189&gt;0,FZ189&gt;0),SRM2.3,"")</f>
        <v/>
      </c>
      <c r="BK189" s="6">
        <f>IF(OR(FF189&gt;0,FD189&gt;0,FE189&gt;0,FZ189&gt;0,FG189&gt;0,FI189&gt;0),SRM2.4,"")</f>
        <v>0.2</v>
      </c>
      <c r="BL189" s="39">
        <f>IF(OR(FD189&gt;0,FZ189&gt;0,ER189=$ER$7,FE189&gt;0,FF189&gt;0,FG189&gt;0,FI189&gt;0,FP189&gt;0),SRM3.1,"")</f>
        <v>0.4</v>
      </c>
      <c r="BM189" s="6">
        <f>IF(OR(FD189&gt;0,FZ189&gt;0,ER189=$ER$7,EW189=$EW$2,EW189=$EW$3,EW189=$EW$4,EX189&gt;0,EY189&gt;0,EZ189&gt;0,FE189&gt;0,FF189&gt;0,FG189&gt;0,FI189&gt;0),SRM3.2,"")</f>
        <v>0.5</v>
      </c>
      <c r="BN189" s="6" t="str">
        <f>IF(OR(FP189&gt;0,FZ189&gt;0),SRM3.3,"")</f>
        <v/>
      </c>
      <c r="BO189" s="40" t="str">
        <f>IF(OR(FZ189&gt;1),SRM4.1,"")</f>
        <v/>
      </c>
      <c r="BP189" s="6" t="str">
        <f>IF(OR(ER189=$ER$8,ER189=$ER$9,EV189&gt;0,FQ189&gt;0,FR189&gt;0),SRM4.2,"")</f>
        <v/>
      </c>
      <c r="BQ189" s="6" t="str">
        <f>IF(OR(FW189&gt;0),SRM4.3,"")</f>
        <v/>
      </c>
      <c r="BR189" s="40" t="str">
        <f>IF(OR(GD189&gt;0,GE189&gt;0),SRM5.1,"")</f>
        <v/>
      </c>
      <c r="BS189" s="6" t="str">
        <f>IF(OR(ER189=$ER$8,ER189=$ER$9,FZ189&gt;0),SRM5.2,"")</f>
        <v/>
      </c>
      <c r="BT189" s="6" t="str">
        <f>IF(OR(ER189=$ER$8,ER189=$ER$9,FY189&gt;0,FZ189&gt;0),SRM5.3,"")</f>
        <v/>
      </c>
      <c r="BU189" s="94" t="str">
        <f>IF(COUNTIF(BH189:BT189,"&lt;1")=13,"5",IF(COUNTIF(BH189:BQ189,"&lt;1")=10,"4",IF(COUNTIF(BH189:BN189,"&lt;1")=7,"3",IF(COUNTIF(BH189:BK189,"&lt;1")=4,"2","1"))))</f>
        <v>1</v>
      </c>
      <c r="BV189" s="245">
        <v>1</v>
      </c>
      <c r="BW189" s="41">
        <f>IF(OR(EY189=$EY$1,EY189=$EY$4,EY189=$EY$5,EY189=$EY$6,EY189=$EY$7,EZ189&gt;0,FF189=$FF$1,FF189=$FF$2,FF189=$FF$5,FF189=$FF$6,FG189=$FG$1,FG189=$FG$2,FG189=$FG$5,FG189=$FG$6),LHR2.1,"")</f>
        <v>0.4</v>
      </c>
      <c r="BX189" s="6" t="str">
        <f>IF(OR(FB189=$FB$1,FB189=$FB$2,FB189=$FB$5,FB189=$FB$6,EZ189&gt;0),LHR2.2,"")</f>
        <v/>
      </c>
      <c r="BY189" s="6">
        <f>IF(OR(EY189=$EY$1,EY189=$EY$4,EY189=$EY$5,EY189=$EY$6,EY189=$EY$7,EZ189&gt;0,FF189=$FF$1,FF189=$FF$2,FF189=$FF$5,FF189=$FF$6,FG189=$FG$1,FG189=$FG$2,FG189=$FG$5,FG189=$FG$6),LHR2.3,"")</f>
        <v>0.25</v>
      </c>
      <c r="BZ189" s="6">
        <f>IF(OR(EY189=$EY$1,EY189=$EY$4,EY189=$EY$5,EY189=$EY$6,EY189=$EY$7,EZ189&gt;0,FF189=$FF$1,FF189=$FF$2,FF189=$FF$5,FF189=$FF$6,FG189=$FG$1,FG189=$FG$2,FG189=$FG$5,FG189=$FG$6),LHR2.4,"")</f>
        <v>0.25</v>
      </c>
      <c r="CA189" s="40">
        <f>IF(OR(EY189=$EY$1,EY189=$EY$5,EY189=$EY$6,EY189=$EY$7,EZ189&gt;0,FF189=$FF$1,FF189=$FF$2,FF189=$FF$5,FF189=$FF$6,FG189=$FG$1,FG189=$FG$2,FG189=$FG$5,FG189=$FG$6),LHR3.1,"")</f>
        <v>0.25</v>
      </c>
      <c r="CB189" s="6" t="str">
        <f>IF(OR(FB189=$FB$1,FB189=$FB$5,EZ189&gt;0),LHR3.2,"")</f>
        <v/>
      </c>
      <c r="CC189" s="6" t="str">
        <f>IF(OR(FB189=$FB$1,FB189=$FB$2,FB189=$FB$5,FB189=$FB$6,EZ189&gt;0),LHR3.3,"")</f>
        <v/>
      </c>
      <c r="CD189" s="6">
        <f>IF(OR(EZ189&gt;0,GA189=$GA$1,FF189=$FF$5,FF189=$FF$6,FF189=$FF$1,FF189=$FF$2,GA189=$GA$2,GA189=$GA$3,GA189=$GA$4),LHR3.4,"")</f>
        <v>0.05</v>
      </c>
      <c r="CE189" s="6" t="str">
        <f>IF(OR(EZ189&gt;0,GB189=$GB$1,FG189=$FG$5,FG189=$FG$6,FG189=$FG$1,FG189=$FG$2,GB189=$GB$2,GB189=$GB$3,GB189=$GB$4),LHR3.5,"")</f>
        <v/>
      </c>
      <c r="CF189" s="6" t="str">
        <f>IF(OR(EY189=$EY$1,EY189=$EY$4,EY189=$EY$5,EY189=$EY$6,EY189=$EY$7,EZ189&gt;0),LHR3.6,"")</f>
        <v/>
      </c>
      <c r="CG189" s="6" t="str">
        <f>IF(OR(EZ189&gt;0,FC189=$FC$1,FC189=$FC$2,FC189=$FC$3,FC189=$FC$4),LHR3.7,"")</f>
        <v/>
      </c>
      <c r="CH189" s="6" t="str">
        <f>IF(OR(GD189=$GD$1,GD189=$GD$3,EZ189&gt;0),LHR3.8,"")</f>
        <v/>
      </c>
      <c r="CI189" s="6" t="str">
        <f>IF(OR(EZ189&gt;0,FF189=$FF$2,FF189=$FF$6,FE189=$FE$2,FE189=$FE$6,FI189=$FI$2,FI189=$FI$6,FG189=$FG$2,FG189=$FG$6),LHR3.9,"")</f>
        <v/>
      </c>
      <c r="CJ189" s="6" t="str">
        <f>IF(OR(EZ189&gt;0,FA189&gt;0),LHR3.10,"")</f>
        <v/>
      </c>
      <c r="CK189" s="40">
        <f>IF(OR(EY189=$EY$1,EY189=$EY$6,EY189=$EY$7,EZ189&gt;0,FF189=$FF$1,FF189=$FF$2,FF189=$FF$5,FF189=$FF$6,FG189=$FG$1,FG189=$FG$2,FG189=$FG$5,FG189=$FG$6),LHR4.1,"")</f>
        <v>0.15</v>
      </c>
      <c r="CL189" s="6" t="str">
        <f>IF(OR(FB189=$FB$1,FB189=$FB$5,EZ189&gt;0),LHR4.2,"")</f>
        <v/>
      </c>
      <c r="CM189" s="6" t="str">
        <f>IF(OR(EZ189&gt;0,GA189=$GA$2,GA189=$GA$4),LHR4.3,"")</f>
        <v/>
      </c>
      <c r="CN189" s="6" t="str">
        <f>IF(OR(EZ189&gt;0,GB189=$GB$2,GB189=$GB$4),LHR4.4,"")</f>
        <v/>
      </c>
      <c r="CO189" s="6" t="str">
        <f>IF(OR(EZ189&gt;0,FC189=$FC$1,FC189=$FC$3,FC189=$FC$4),LHR4.5,"")</f>
        <v/>
      </c>
      <c r="CP189" s="6" t="str">
        <f>IF(OR(GE189=$GE$1,GE189=$GE$2,GE189=$GE$4,GE189=$GE$5),LHR4.6,"")</f>
        <v/>
      </c>
      <c r="CQ189" s="6" t="str">
        <f>IF(OR(EZ189&gt;0,FF189=$FF$2,FF189=$FF$6,FE189=$FE$2,FE189=$FE$6,FI189=$FI$2,FI189=$FI$6,FG189=$FG$2,FG189=$FG$6),LHR4.7,"")</f>
        <v/>
      </c>
      <c r="CR189" s="6" t="str">
        <f>IF(OR(EZ189&gt;0,FG189=$FG$1,FG189=$FG$2,FG189=$FG$5,FG189=$FG$6),LHR4.8,"")</f>
        <v/>
      </c>
      <c r="CS189" s="6" t="str">
        <f>IF(OR(FE189=$FE$1,FE189=$FE$2,FE189=$FE$5,FE189=$FE$6),LHR4.9,"")</f>
        <v/>
      </c>
      <c r="CT189" s="6" t="str">
        <f>IF(OR(FM189=$FM$1,FM189=$FM$3,EZ189&gt;0),LHR4.10,"")</f>
        <v/>
      </c>
      <c r="CU189" s="6" t="str">
        <f>IF(OR(GF189=$GF$2,GF189=$GF$6),LHR4.11,"")</f>
        <v/>
      </c>
      <c r="CV189" s="6" t="str">
        <f>IF(OR(EO189=$EO$1,EO189=$EO$3),LHR4.12,"")</f>
        <v/>
      </c>
      <c r="CW189" s="40">
        <f>IF(OR(EY189=$EY$1,EY189=$EY$7,EZ189&gt;0,FF189=$FF$1,FF189=$FF$2,FF189=$FF$5,FF189=$FF$6,FG189=$FG$1,FG189=$FG$2,FG189=$FG$5,FG189=$FG$6),LHR5.1,"")</f>
        <v>0.25</v>
      </c>
      <c r="CX189" s="6" t="str">
        <f>IF(AND(FZ189&gt;0,OR(EY189=$EY$1,EY189=$EY$4,EY189=$EY$5,EY189=$EY$6,EY189=$EY$7)),LHR5.2,"")</f>
        <v/>
      </c>
      <c r="CY189" s="6" t="str">
        <f>IF(OR(EZ189&gt;0,FC189=$FC$1,FC189=$FC$4),LHR5.3,"")</f>
        <v/>
      </c>
      <c r="CZ189" s="6" t="str">
        <f>IF(OR(GE189=$GE$1,GE189=$GE$3,GE189=$GE$4,GE189=$GE$6),LHR5.4,"")</f>
        <v/>
      </c>
      <c r="DA189" s="6" t="str">
        <f>IF(OR(EZ189&gt;0,FF189=$FF$2,FF189=$FF$6,FE189=$FE$2,FE189=$FE$6,FI189=$FI$2,FI189=$FI$6,FG189=$FG$2,FG189=$FG$6),LHR5.5,"")</f>
        <v/>
      </c>
      <c r="DB189" s="6" t="str">
        <f>IF(OR(FG189=$FG$2,FG189=$FG$6),LHR5.6,"")</f>
        <v/>
      </c>
      <c r="DC189" s="6" t="str">
        <f>IF(OR(FI189=$FI$1,FI189=$FI$2,FI189=$FI$5,FI189=$FI$6,FY189&gt;0),LHR5.7,"")</f>
        <v/>
      </c>
      <c r="DD189" s="6" t="str">
        <f>IF(OR(GC189=$GC$1,GC189=$GC$2),LHR5.8,"")</f>
        <v/>
      </c>
      <c r="DE189" s="38">
        <f>IF(OR(GF189="",GF189=$GF$3,GF189=$GF$4,GF189=$GF$7,GF189=$GF$8),LHR5.9,"")</f>
        <v>0.05</v>
      </c>
      <c r="DF189" s="7" t="str">
        <f>IF(E189&lt;2009,"N/A",IF(COUNTIF(BW189:DE189,"&lt;1")=35,"5",IF(COUNTIF(BW189:CV189,"&lt;1")=26,"4",IF(COUNTIF(BW189:CJ189,"&lt;1")=14,"3",IF(COUNTIF(BW189:BZ189,"&lt;1")=4,"2","1")))))</f>
        <v>1</v>
      </c>
      <c r="DG189" s="245">
        <v>1</v>
      </c>
      <c r="DH189" s="41">
        <f>IF(OR(EY189=$EY$1,EY189=$EY$8,EZ189&gt;0,FF189=$FF$1,FF189=$FF$2,FF189=$FF$7,FF189=$FF$8,FG189=$FG$1,FG189=$FG$2,FG189=$FG$7,FG189=$FG$8),ES2.1,"")</f>
        <v>0.4</v>
      </c>
      <c r="DI189" s="6" t="str">
        <f>IF(OR(FB189=$FB$1,FB189=$FB$2,FB189=$FB$7,FB189=$FB$8,EZ189&gt;0),ES2.2,"")</f>
        <v/>
      </c>
      <c r="DJ189" s="6">
        <f>IF(OR(EY189=$EY$1,EY189=$EY$8,EZ189&gt;0,FF189=$FF$1,FF189=$FF$2,FF189=$FF$7,FF189=$FF$8,FG189=$FG$1,FG189=$FG$2,FG189=$FG$7,FG189=$FG$8),ES2.3,"")</f>
        <v>0.25</v>
      </c>
      <c r="DK189" s="6">
        <f>IF(OR(EY189=$EY$1,EY189=$EY$8,EZ189&gt;0,FF189=$FF$1,FF189=$FF$2,FF189=$FF$7,FF189=$FF$8,FG189=$FG$1,FG189=$FG$2,FG189=$FG$7,FG189=$FG$8),ES2.4,"")</f>
        <v>0.25</v>
      </c>
      <c r="DL189" s="40" t="str">
        <f>IF(OR(FB189=$FB$1,FB189=$FB$7,EZ189&gt;0),ES3.1,"")</f>
        <v/>
      </c>
      <c r="DM189" s="6" t="str">
        <f>IF(OR(FB189=$FB$1,FB189=$FB$2,FB189=$FB$7,FB189=$FB$8,EZ189&gt;0),ES3.2,"")</f>
        <v/>
      </c>
      <c r="DN189" s="6">
        <f>IF(OR(EZ189&gt;0,FF189=$FF$1,FF189=$FF$2,FF189=$FF$7,FF189=$FF$8,GA189=$GA$1,GA189=$GA$2,GA189=$GA$5,GA189=$GA$6),ES3.3,"")</f>
        <v>0.05</v>
      </c>
      <c r="DO189" s="6" t="str">
        <f>IF(OR(EZ189&gt;0,FG189=$FG$1,FG189=$FG$2,FG189=$FG$7,FG189=$FG$8,GB189=$GB$1,GB189=$GB$2,GB189=$GB$5,GB189=$GB$6),ES3.4,"")</f>
        <v/>
      </c>
      <c r="DP189" s="6" t="str">
        <f>IF(OR(EY189=$EY$1,EY189=$EY$8,EZ189&gt;0),ES3.5,"")</f>
        <v/>
      </c>
      <c r="DQ189" s="6" t="str">
        <f>IF(OR(EZ189&gt;0,FC189=$FC$1,FC189=$FC$5),ES3.6,"")</f>
        <v/>
      </c>
      <c r="DR189" s="6" t="str">
        <f>IF(OR(GD189=$GD$1,GD189=$GD$4,EZ189&gt;0),ES3.7,"")</f>
        <v/>
      </c>
      <c r="DS189" s="6" t="str">
        <f>IF(OR(EZ189&gt;0,FF189=$FF$2,FF189=$FF$8,FE189=$FE$2,FE189=$FE$8,FI189=$FI$2,FI189=$FI$8,FG189=$FG$2,FG189=$FG$8),ES3.8,"")</f>
        <v/>
      </c>
      <c r="DT189" s="6" t="str">
        <f>IF(OR(EZ189&gt;0),ES3.9,"")</f>
        <v/>
      </c>
      <c r="DU189" s="40" t="str">
        <f>IF(OR(FB189=$FB$1,FB189=$FB$7,EZ189&gt;0),ES4.1,"")</f>
        <v/>
      </c>
      <c r="DV189" s="6" t="str">
        <f>IF(OR(EZ189&gt;0,GA189=$GA$2,GA189=$GA$6),ES4.2,"")</f>
        <v/>
      </c>
      <c r="DW189" s="6" t="str">
        <f>IF(OR(EZ189&gt;0,GB189=$GB$2,GB189=$GB$6),ES4.3,"")</f>
        <v/>
      </c>
      <c r="DX189" s="6" t="str">
        <f>IF(OR(GE189=$GE$1,GE189=$GE$2,GE189=$GE$7,GE189=$GE$8),ES4.4,"")</f>
        <v/>
      </c>
      <c r="DY189" s="6" t="str">
        <f>IF(OR(EZ189&gt;0,FF189=$FF$2,FF189=$FF$8,FE189=$FE$2,FE189=$FE$8,FI189=$FI$2,FI189=$FI$8,FG189=$FG$2,FG189=$FG$8),ES4.5,"")</f>
        <v/>
      </c>
      <c r="DZ189" s="6" t="str">
        <f>IF(OR(EZ189&gt;0,FG189=$FG$1,FG189=$FG$2,FG189=$FG$7,FG189=$FG$8),ES4.6,"")</f>
        <v/>
      </c>
      <c r="EA189" s="6" t="str">
        <f>IF(OR(FE189=$FE$1,FE189=$FE$2,FE189=$FE$7,FE189=$FE$8),ES4.7,"")</f>
        <v/>
      </c>
      <c r="EB189" s="6" t="str">
        <f>IF(OR(FM189=$FM$1,FM189=$FM$4,EZ189&gt;0),ES4.8,"")</f>
        <v/>
      </c>
      <c r="EC189" s="6" t="str">
        <f>IF(OR(GF189=$GF$2,GF189=$GF$8),ES4.9,"")</f>
        <v/>
      </c>
      <c r="ED189" s="6" t="str">
        <f>IF(OR(EO189=$EO$1,EO189=$EO$3),ES4.10,"")</f>
        <v/>
      </c>
      <c r="EE189" s="40" t="str">
        <f>IF(OR(AND(FZ189&gt;0,EY189=$EY$1), AND(FZ189&gt;0,EY189=$EY$8)),ES5.1,"")</f>
        <v/>
      </c>
      <c r="EF189" s="6" t="str">
        <f>IF(OR(GE189=$GE$1,GE189=$GE$3,GE189=$GE$7,GE189=$GE$9),ES5.2,"")</f>
        <v/>
      </c>
      <c r="EG189" s="6" t="str">
        <f>IF(OR(EZ189&gt;0,FF189=$FF$2,FF189=$FF$8,FE189=$FE$2,FE189=$FE$8,FI189=$FI$2,FI189=$FI$8,FG189=$FG$2,FG189=$FG$8),ES5.3,"")</f>
        <v/>
      </c>
      <c r="EH189" s="6" t="str">
        <f>IF(OR(FG189=$FG$2,FG189=$FG$8),ES5.4,"")</f>
        <v/>
      </c>
      <c r="EI189" s="6" t="str">
        <f>IF(OR(FI189=$FI$1,FI189=$FI$2,FI189=$FI$7,FI189=$FI$8,FY189&gt;0),ES5.5,"")</f>
        <v/>
      </c>
      <c r="EJ189" s="6" t="str">
        <f>IF(OR(GC189=$GC$1,GC189=$GC$3),ES5.6,"")</f>
        <v/>
      </c>
      <c r="EK189" s="38">
        <f>IF(OR(GF189="",GF189=$GF$3,GF189=$GF$4,GF189=$GF$5,GF189=$GF$6),ES5.7,"")</f>
        <v>0.1</v>
      </c>
      <c r="EL189" s="104" t="str">
        <f>IF(E189&lt;2010,"N/A",IF(COUNTIF(DH189:EK189,"&lt;1")=30,"5",IF(COUNTIF(DH189:ED189,"&lt;1")=23,"4",IF(COUNTIF(DH189:DT189,"&lt;1")=13,"3",IF(COUNTIF(DH189:DK189,"&lt;1")=4,"2","1")))))</f>
        <v>1</v>
      </c>
      <c r="EM189" s="245">
        <v>1</v>
      </c>
      <c r="EN189" s="1"/>
      <c r="EO189" s="43"/>
      <c r="EP189" s="1"/>
      <c r="EQ189" s="1" t="s">
        <v>1</v>
      </c>
      <c r="ER189" s="43" t="s">
        <v>31</v>
      </c>
      <c r="ES189" s="1" t="s">
        <v>3</v>
      </c>
      <c r="ET189" s="1"/>
      <c r="EV189" s="44"/>
      <c r="EW189" s="42" t="s">
        <v>4</v>
      </c>
      <c r="FC189" s="44"/>
      <c r="FE189" s="1"/>
      <c r="FF189" s="42" t="s">
        <v>8</v>
      </c>
      <c r="FI189" s="44"/>
      <c r="FK189" s="1"/>
      <c r="FL189" s="1"/>
      <c r="FM189" s="1"/>
      <c r="FN189" s="1"/>
      <c r="FO189" s="1"/>
      <c r="FT189" s="1"/>
      <c r="FU189" s="1"/>
      <c r="FX189" s="44"/>
      <c r="FY189" s="1"/>
      <c r="FZ189" s="44"/>
      <c r="GA189" s="43"/>
      <c r="GB189" s="1"/>
      <c r="GC189" s="44"/>
      <c r="GF189" s="45"/>
      <c r="GG189" s="74"/>
      <c r="GH189" s="42">
        <f>COUNTIF(EO189:GF189,"*")</f>
        <v>5</v>
      </c>
    </row>
    <row r="190" spans="1:190" s="42" customFormat="1" x14ac:dyDescent="0.25">
      <c r="B190" s="77"/>
      <c r="C190" s="1"/>
      <c r="D190" s="1"/>
      <c r="E190" s="123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7"/>
      <c r="W190" s="130"/>
      <c r="X190" s="5"/>
      <c r="Y190" s="5"/>
      <c r="Z190" s="6"/>
      <c r="AA190" s="5"/>
      <c r="AB190" s="6"/>
      <c r="AC190" s="6"/>
      <c r="AD190" s="6"/>
      <c r="AE190" s="6"/>
      <c r="AF190" s="6"/>
      <c r="AG190" s="6"/>
      <c r="AH190" s="6"/>
      <c r="AI190" s="6"/>
      <c r="AJ190" s="5"/>
      <c r="AK190" s="6"/>
      <c r="AL190" s="6"/>
      <c r="AM190" s="6"/>
      <c r="AN190" s="7"/>
      <c r="AO190" s="129"/>
      <c r="AP190" s="5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7"/>
      <c r="BG190" s="125"/>
      <c r="BH190" s="5"/>
      <c r="BI190" s="5"/>
      <c r="BJ190" s="6"/>
      <c r="BK190" s="6"/>
      <c r="BL190" s="5"/>
      <c r="BM190" s="6"/>
      <c r="BN190" s="6"/>
      <c r="BO190" s="6"/>
      <c r="BP190" s="6"/>
      <c r="BQ190" s="6"/>
      <c r="BR190" s="6"/>
      <c r="BS190" s="6"/>
      <c r="BT190" s="6"/>
      <c r="BU190" s="7"/>
      <c r="BV190" s="125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7"/>
      <c r="DG190" s="125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7"/>
      <c r="EM190" s="125"/>
      <c r="EN190" s="1"/>
      <c r="EO190" s="1"/>
      <c r="EP190" s="1"/>
      <c r="EQ190" s="1"/>
      <c r="ER190" s="1"/>
      <c r="ES190" s="1"/>
      <c r="ET190" s="1"/>
      <c r="EV190" s="1"/>
      <c r="FC190" s="1"/>
      <c r="FE190" s="1"/>
      <c r="FI190" s="1"/>
      <c r="FK190" s="1"/>
      <c r="FL190" s="1"/>
      <c r="FM190" s="1"/>
      <c r="FN190" s="1"/>
      <c r="FO190" s="1"/>
      <c r="FT190" s="1"/>
      <c r="FU190" s="1"/>
      <c r="FX190" s="1"/>
      <c r="FY190" s="1"/>
      <c r="FZ190" s="1"/>
      <c r="GA190" s="1"/>
      <c r="GB190" s="1"/>
      <c r="GC190" s="1"/>
      <c r="GF190" s="1"/>
      <c r="GG190" s="72"/>
    </row>
    <row r="191" spans="1:190" s="42" customFormat="1" x14ac:dyDescent="0.25">
      <c r="B191" s="1"/>
      <c r="C191" s="1"/>
      <c r="D191" s="1"/>
      <c r="E191" s="123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7"/>
      <c r="W191" s="130"/>
      <c r="X191" s="5"/>
      <c r="Y191" s="5"/>
      <c r="Z191" s="6"/>
      <c r="AA191" s="5"/>
      <c r="AB191" s="6"/>
      <c r="AC191" s="6"/>
      <c r="AD191" s="6"/>
      <c r="AE191" s="6"/>
      <c r="AF191" s="6"/>
      <c r="AG191" s="6"/>
      <c r="AH191" s="6"/>
      <c r="AI191" s="6"/>
      <c r="AJ191" s="5"/>
      <c r="AK191" s="6"/>
      <c r="AL191" s="6"/>
      <c r="AM191" s="6"/>
      <c r="AN191" s="7"/>
      <c r="AO191" s="129"/>
      <c r="AP191" s="5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7"/>
      <c r="BG191" s="125"/>
      <c r="BH191" s="5"/>
      <c r="BI191" s="5"/>
      <c r="BJ191" s="6"/>
      <c r="BK191" s="6"/>
      <c r="BL191" s="5"/>
      <c r="BM191" s="6"/>
      <c r="BN191" s="6"/>
      <c r="BO191" s="6"/>
      <c r="BP191" s="6"/>
      <c r="BQ191" s="6"/>
      <c r="BR191" s="6"/>
      <c r="BS191" s="6"/>
      <c r="BT191" s="6"/>
      <c r="BU191" s="7"/>
      <c r="BV191" s="125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7"/>
      <c r="DG191" s="125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7"/>
      <c r="EM191" s="125"/>
      <c r="EN191" s="1"/>
      <c r="EO191" s="1"/>
      <c r="EP191" s="1"/>
      <c r="EQ191" s="1"/>
      <c r="ER191" s="1"/>
      <c r="ES191" s="1"/>
      <c r="ET191" s="1"/>
      <c r="EV191" s="1"/>
      <c r="FC191" s="1"/>
      <c r="FE191" s="1"/>
      <c r="FI191" s="1"/>
      <c r="FK191" s="1"/>
      <c r="FL191" s="1"/>
      <c r="FM191" s="1"/>
      <c r="FN191" s="1"/>
      <c r="FO191" s="1"/>
      <c r="FT191" s="1"/>
      <c r="FU191" s="1"/>
      <c r="FX191" s="1"/>
      <c r="FY191" s="1"/>
      <c r="FZ191" s="1"/>
      <c r="GA191" s="1"/>
      <c r="GB191" s="1"/>
      <c r="GC191" s="1"/>
      <c r="GF191" s="1"/>
      <c r="GG191" s="72"/>
    </row>
    <row r="192" spans="1:190" x14ac:dyDescent="0.25">
      <c r="AO192" s="129">
        <f t="shared" ref="AO192:AO199" si="0">IF(AN192="1",SUM(X192:Z192)+1,IF(AN192="2",SUM(AA192:AC192)+2,IF(AN192="3",SUM(AD192:AI192)+3,IF(AN192="4",SUM(AJ192:AM192)+4,5))))</f>
        <v>5</v>
      </c>
    </row>
    <row r="193" spans="41:41" x14ac:dyDescent="0.25">
      <c r="AO193" s="129">
        <f t="shared" si="0"/>
        <v>5</v>
      </c>
    </row>
    <row r="194" spans="41:41" x14ac:dyDescent="0.25">
      <c r="AO194" s="129">
        <f t="shared" si="0"/>
        <v>5</v>
      </c>
    </row>
    <row r="195" spans="41:41" x14ac:dyDescent="0.25">
      <c r="AO195" s="129">
        <f t="shared" si="0"/>
        <v>5</v>
      </c>
    </row>
    <row r="196" spans="41:41" x14ac:dyDescent="0.25">
      <c r="AO196" s="129">
        <f t="shared" si="0"/>
        <v>5</v>
      </c>
    </row>
    <row r="197" spans="41:41" x14ac:dyDescent="0.25">
      <c r="AO197" s="129">
        <f t="shared" si="0"/>
        <v>5</v>
      </c>
    </row>
    <row r="198" spans="41:41" x14ac:dyDescent="0.25">
      <c r="AO198" s="129">
        <f t="shared" si="0"/>
        <v>5</v>
      </c>
    </row>
    <row r="199" spans="41:41" x14ac:dyDescent="0.25">
      <c r="AO199" s="129">
        <f t="shared" si="0"/>
        <v>5</v>
      </c>
    </row>
    <row r="1473" spans="145:189" x14ac:dyDescent="0.25">
      <c r="EO1473">
        <v>1</v>
      </c>
      <c r="EP1473">
        <v>1</v>
      </c>
      <c r="EQ1473">
        <v>1</v>
      </c>
      <c r="ER1473">
        <v>1</v>
      </c>
      <c r="ES1473">
        <v>1</v>
      </c>
      <c r="ET1473">
        <v>1</v>
      </c>
      <c r="EU1473">
        <v>1</v>
      </c>
      <c r="EV1473">
        <v>1</v>
      </c>
      <c r="EW1473">
        <v>1</v>
      </c>
      <c r="EX1473">
        <v>1</v>
      </c>
      <c r="EY1473">
        <v>1</v>
      </c>
      <c r="EZ1473">
        <v>1</v>
      </c>
      <c r="FB1473">
        <v>1</v>
      </c>
      <c r="FC1473">
        <v>1</v>
      </c>
      <c r="FD1473">
        <v>1</v>
      </c>
      <c r="FE1473">
        <v>1</v>
      </c>
      <c r="FF1473">
        <v>1</v>
      </c>
      <c r="FG1473">
        <v>1</v>
      </c>
      <c r="FH1473">
        <v>1</v>
      </c>
      <c r="FI1473">
        <v>1</v>
      </c>
      <c r="FJ1473">
        <v>1</v>
      </c>
      <c r="FK1473">
        <v>1</v>
      </c>
      <c r="FL1473">
        <v>1</v>
      </c>
      <c r="FM1473">
        <v>1</v>
      </c>
      <c r="FN1473">
        <v>1</v>
      </c>
      <c r="FO1473">
        <v>1</v>
      </c>
      <c r="FP1473">
        <v>1</v>
      </c>
      <c r="FQ1473">
        <v>1</v>
      </c>
      <c r="FR1473">
        <v>1</v>
      </c>
      <c r="FS1473">
        <v>1</v>
      </c>
      <c r="FT1473">
        <v>1</v>
      </c>
      <c r="FV1473">
        <v>1</v>
      </c>
      <c r="FW1473">
        <v>1</v>
      </c>
      <c r="FX1473">
        <v>1</v>
      </c>
      <c r="FY1473">
        <v>1</v>
      </c>
      <c r="FZ1473">
        <v>1</v>
      </c>
      <c r="GA1473">
        <v>1</v>
      </c>
      <c r="GB1473">
        <v>1</v>
      </c>
      <c r="GC1473">
        <v>1</v>
      </c>
      <c r="GD1473">
        <v>1</v>
      </c>
      <c r="GE1473">
        <v>1</v>
      </c>
      <c r="GF1473">
        <v>1</v>
      </c>
      <c r="GG1473" s="73">
        <v>1</v>
      </c>
    </row>
  </sheetData>
  <sortState ref="A13:GH189">
    <sortCondition ref="B13:B189"/>
  </sortState>
  <mergeCells count="23">
    <mergeCell ref="GX11:HC11"/>
    <mergeCell ref="HD11:HI11"/>
    <mergeCell ref="HP11:HU11"/>
    <mergeCell ref="HV11:IA11"/>
    <mergeCell ref="GL11:GQ11"/>
    <mergeCell ref="GR11:GW11"/>
    <mergeCell ref="GD11:GE11"/>
    <mergeCell ref="ER11:EV11"/>
    <mergeCell ref="FD11:FI11"/>
    <mergeCell ref="FY11:FZ11"/>
    <mergeCell ref="GA11:GC11"/>
    <mergeCell ref="FJ11:FX11"/>
    <mergeCell ref="EO11:EQ11"/>
    <mergeCell ref="EW11:FC11"/>
    <mergeCell ref="BH11:BU11"/>
    <mergeCell ref="BW11:DG11"/>
    <mergeCell ref="DH11:EM11"/>
    <mergeCell ref="AP11:BG11"/>
    <mergeCell ref="B11:B12"/>
    <mergeCell ref="C11:C12"/>
    <mergeCell ref="E11:E12"/>
    <mergeCell ref="F11:V11"/>
    <mergeCell ref="X11:AN11"/>
  </mergeCells>
  <conditionalFormatting sqref="F9:EK9">
    <cfRule type="cellIs" dxfId="3" priority="4" operator="equal">
      <formula>1</formula>
    </cfRule>
  </conditionalFormatting>
  <conditionalFormatting sqref="F8:U8 X8:AM8 AP8:BE8 BH8:BT8 BW8:DE8 DH8:EK8">
    <cfRule type="cellIs" dxfId="2" priority="3" operator="lessThan">
      <formula>10</formula>
    </cfRule>
  </conditionalFormatting>
  <conditionalFormatting sqref="DC8">
    <cfRule type="cellIs" dxfId="1" priority="2" operator="lessThan">
      <formula>15</formula>
    </cfRule>
  </conditionalFormatting>
  <conditionalFormatting sqref="DH8:EK8">
    <cfRule type="cellIs" dxfId="0" priority="1" operator="lessThan">
      <formula>15</formula>
    </cfRule>
  </conditionalFormatting>
  <dataValidations count="39">
    <dataValidation type="list" allowBlank="1" showInputMessage="1" showErrorMessage="1" sqref="FT192:FT1048576 FQ192:FR1048576 FQ13:FQ191">
      <formula1>$FQ$1:$FQ$5</formula1>
    </dataValidation>
    <dataValidation type="list" allowBlank="1" showInputMessage="1" showErrorMessage="1" sqref="ER13:ER191">
      <formula1>$ER$1:$ER$10</formula1>
    </dataValidation>
    <dataValidation type="list" allowBlank="1" showInputMessage="1" showErrorMessage="1" sqref="ES13:ES191">
      <formula1>$ES$1:$ES$5</formula1>
    </dataValidation>
    <dataValidation type="list" allowBlank="1" showInputMessage="1" showErrorMessage="1" sqref="EQ13:EQ191">
      <formula1>$EQ$1:$EQ$2</formula1>
    </dataValidation>
    <dataValidation type="list" allowBlank="1" showInputMessage="1" showErrorMessage="1" sqref="EO13:EO191">
      <formula1>$EO$1:$EO$5</formula1>
    </dataValidation>
    <dataValidation type="list" allowBlank="1" showInputMessage="1" showErrorMessage="1" sqref="ET13:ET191">
      <formula1>$ET$1:$ET$2</formula1>
    </dataValidation>
    <dataValidation type="list" allowBlank="1" showInputMessage="1" showErrorMessage="1" sqref="EV13:EV191">
      <formula1>$EV$1:$EV$2</formula1>
    </dataValidation>
    <dataValidation type="list" allowBlank="1" showInputMessage="1" showErrorMessage="1" sqref="EW13:EW191">
      <formula1>$EW$1:$EW$5</formula1>
    </dataValidation>
    <dataValidation type="list" allowBlank="1" showInputMessage="1" showErrorMessage="1" sqref="EX13:EX191">
      <formula1>$EX$1:$EX$2</formula1>
    </dataValidation>
    <dataValidation type="list" allowBlank="1" showInputMessage="1" showErrorMessage="1" sqref="EY13:EY191">
      <formula1>$EY$1:$EY$9</formula1>
    </dataValidation>
    <dataValidation type="list" allowBlank="1" showInputMessage="1" showErrorMessage="1" sqref="EU13:EU191">
      <formula1>$EU$1:$EU$2</formula1>
    </dataValidation>
    <dataValidation type="list" allowBlank="1" showInputMessage="1" showErrorMessage="1" sqref="EZ13:FA191">
      <formula1>$EZ$1:$EZ$2</formula1>
    </dataValidation>
    <dataValidation type="list" allowBlank="1" showInputMessage="1" showErrorMessage="1" sqref="FB13:FB191">
      <formula1>$FB$1:$FB$9</formula1>
    </dataValidation>
    <dataValidation type="list" allowBlank="1" showInputMessage="1" showErrorMessage="1" sqref="FD13:FD191">
      <formula1>$FD$1:$FD$3</formula1>
    </dataValidation>
    <dataValidation type="list" allowBlank="1" showInputMessage="1" showErrorMessage="1" sqref="FF13:FF191">
      <formula1>$FF$1:$FF$9</formula1>
    </dataValidation>
    <dataValidation type="list" allowBlank="1" showInputMessage="1" showErrorMessage="1" sqref="FG13:FG191">
      <formula1>$FG$1:$FG$9</formula1>
    </dataValidation>
    <dataValidation type="list" allowBlank="1" showInputMessage="1" showErrorMessage="1" sqref="FJ13:FJ191">
      <formula1>$FJ$1:$FJ$4</formula1>
    </dataValidation>
    <dataValidation type="list" allowBlank="1" showInputMessage="1" showErrorMessage="1" sqref="FX13:FX191 FN13:FP191">
      <formula1>$FX$1:$FX$2</formula1>
    </dataValidation>
    <dataValidation type="list" allowBlank="1" showInputMessage="1" showErrorMessage="1" sqref="FZ13:FZ191">
      <formula1>$FZ$1:$FZ$8</formula1>
    </dataValidation>
    <dataValidation type="list" allowBlank="1" showInputMessage="1" showErrorMessage="1" sqref="GE13:GE191">
      <formula1>$GE$1:$GE$10</formula1>
    </dataValidation>
    <dataValidation type="list" allowBlank="1" showInputMessage="1" showErrorMessage="1" sqref="GF13:GF191">
      <formula1>$GF$1:$GF$9</formula1>
    </dataValidation>
    <dataValidation type="list" allowBlank="1" showInputMessage="1" showErrorMessage="1" sqref="FI13:FI191">
      <formula1>$FI$1:$FI$9</formula1>
    </dataValidation>
    <dataValidation type="list" allowBlank="1" showInputMessage="1" showErrorMessage="1" sqref="FE13:FE191">
      <formula1>$FE$1:$FE$9</formula1>
    </dataValidation>
    <dataValidation type="list" allowBlank="1" showInputMessage="1" showErrorMessage="1" sqref="FR13:FR191">
      <formula1>$FR$1:$FR$5</formula1>
    </dataValidation>
    <dataValidation type="list" allowBlank="1" showInputMessage="1" showErrorMessage="1" sqref="FY13:FY191">
      <formula1>$FY$1:$FY$2</formula1>
    </dataValidation>
    <dataValidation type="list" allowBlank="1" showInputMessage="1" showErrorMessage="1" sqref="FL13:FL191 EP13:EP191">
      <formula1>$EP$1:$EP$2</formula1>
    </dataValidation>
    <dataValidation type="list" allowBlank="1" showInputMessage="1" showErrorMessage="1" sqref="FM13:FM191 GD13:GD191">
      <formula1>$FM$1:$FM$5</formula1>
    </dataValidation>
    <dataValidation type="list" allowBlank="1" showInputMessage="1" showErrorMessage="1" sqref="FK13:FK191">
      <formula1>$FK$1:$FK$4</formula1>
    </dataValidation>
    <dataValidation type="list" allowBlank="1" showInputMessage="1" showErrorMessage="1" sqref="FV13:FV191">
      <formula1>$FV$1:$FV$4</formula1>
    </dataValidation>
    <dataValidation type="list" allowBlank="1" showInputMessage="1" showErrorMessage="1" sqref="FT13:FT191">
      <formula1>$FT$1:$FT$4</formula1>
    </dataValidation>
    <dataValidation type="list" allowBlank="1" showInputMessage="1" showErrorMessage="1" sqref="FS13:FS191">
      <formula1>$FS$1:$FS$5</formula1>
    </dataValidation>
    <dataValidation type="list" allowBlank="1" showInputMessage="1" showErrorMessage="1" sqref="FW13:FW191">
      <formula1>$FW$1:$FW$2</formula1>
    </dataValidation>
    <dataValidation type="list" allowBlank="1" showInputMessage="1" showErrorMessage="1" sqref="FC13:FC191">
      <formula1>$FC$1:$FC$6</formula1>
    </dataValidation>
    <dataValidation type="list" allowBlank="1" showInputMessage="1" showErrorMessage="1" sqref="GA13:GA191">
      <formula1>$GA$1:$GA$7</formula1>
    </dataValidation>
    <dataValidation type="list" allowBlank="1" showInputMessage="1" showErrorMessage="1" sqref="GB13:GB191">
      <formula1>$GB$1:$GB$7</formula1>
    </dataValidation>
    <dataValidation type="list" allowBlank="1" showInputMessage="1" showErrorMessage="1" sqref="GC13:GC191">
      <formula1>$GC$1:$GC$4</formula1>
    </dataValidation>
    <dataValidation type="list" allowBlank="1" showInputMessage="1" showErrorMessage="1" sqref="GG13:GG191">
      <formula1>$GG$1:$GG$2</formula1>
    </dataValidation>
    <dataValidation type="list" allowBlank="1" showInputMessage="1" showErrorMessage="1" sqref="FH13:FH191">
      <formula1>$FH$1:$FH$2</formula1>
    </dataValidation>
    <dataValidation type="list" allowBlank="1" showInputMessage="1" showErrorMessage="1" sqref="FU13:FU1048576">
      <formula1>$FU$1:$FU$3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3" workbookViewId="0">
      <selection sqref="A1:B65"/>
    </sheetView>
  </sheetViews>
  <sheetFormatPr defaultRowHeight="15" x14ac:dyDescent="0.25"/>
  <sheetData>
    <row r="1" spans="1:2" x14ac:dyDescent="0.25">
      <c r="A1" s="240" t="s">
        <v>173</v>
      </c>
      <c r="B1" s="240" t="s">
        <v>517</v>
      </c>
    </row>
    <row r="2" spans="1:2" x14ac:dyDescent="0.25">
      <c r="A2" s="240" t="s">
        <v>283</v>
      </c>
      <c r="B2" s="240" t="s">
        <v>517</v>
      </c>
    </row>
    <row r="3" spans="1:2" x14ac:dyDescent="0.25">
      <c r="A3" s="240" t="s">
        <v>285</v>
      </c>
      <c r="B3" s="240" t="s">
        <v>517</v>
      </c>
    </row>
    <row r="4" spans="1:2" x14ac:dyDescent="0.25">
      <c r="A4" s="240" t="s">
        <v>287</v>
      </c>
      <c r="B4" s="240" t="s">
        <v>517</v>
      </c>
    </row>
    <row r="5" spans="1:2" x14ac:dyDescent="0.25">
      <c r="A5" s="240" t="s">
        <v>314</v>
      </c>
      <c r="B5" s="240" t="s">
        <v>517</v>
      </c>
    </row>
    <row r="6" spans="1:2" x14ac:dyDescent="0.25">
      <c r="A6" s="240" t="s">
        <v>316</v>
      </c>
      <c r="B6" s="240" t="s">
        <v>517</v>
      </c>
    </row>
    <row r="7" spans="1:2" x14ac:dyDescent="0.25">
      <c r="A7" s="240" t="s">
        <v>197</v>
      </c>
      <c r="B7" s="240" t="s">
        <v>517</v>
      </c>
    </row>
    <row r="8" spans="1:2" x14ac:dyDescent="0.25">
      <c r="A8" s="240" t="s">
        <v>376</v>
      </c>
      <c r="B8" s="240" t="s">
        <v>517</v>
      </c>
    </row>
    <row r="9" spans="1:2" x14ac:dyDescent="0.25">
      <c r="A9" s="240" t="s">
        <v>378</v>
      </c>
      <c r="B9" s="240" t="s">
        <v>517</v>
      </c>
    </row>
    <row r="10" spans="1:2" x14ac:dyDescent="0.25">
      <c r="A10" s="240" t="s">
        <v>226</v>
      </c>
      <c r="B10" s="240" t="s">
        <v>517</v>
      </c>
    </row>
    <row r="11" spans="1:2" x14ac:dyDescent="0.25">
      <c r="A11" s="240" t="s">
        <v>380</v>
      </c>
      <c r="B11" s="240" t="s">
        <v>517</v>
      </c>
    </row>
    <row r="12" spans="1:2" x14ac:dyDescent="0.25">
      <c r="A12" s="240" t="s">
        <v>228</v>
      </c>
      <c r="B12" s="240" t="s">
        <v>517</v>
      </c>
    </row>
    <row r="13" spans="1:2" x14ac:dyDescent="0.25">
      <c r="A13" s="240" t="s">
        <v>382</v>
      </c>
      <c r="B13" s="240" t="s">
        <v>517</v>
      </c>
    </row>
    <row r="14" spans="1:2" x14ac:dyDescent="0.25">
      <c r="A14" s="240" t="s">
        <v>230</v>
      </c>
      <c r="B14" s="240" t="s">
        <v>517</v>
      </c>
    </row>
    <row r="15" spans="1:2" x14ac:dyDescent="0.25">
      <c r="A15" s="240" t="s">
        <v>384</v>
      </c>
      <c r="B15" s="240" t="s">
        <v>517</v>
      </c>
    </row>
    <row r="16" spans="1:2" x14ac:dyDescent="0.25">
      <c r="A16" s="240" t="s">
        <v>233</v>
      </c>
      <c r="B16" s="240" t="s">
        <v>517</v>
      </c>
    </row>
    <row r="17" spans="1:2" x14ac:dyDescent="0.25">
      <c r="A17" s="240" t="s">
        <v>232</v>
      </c>
      <c r="B17" s="240" t="s">
        <v>517</v>
      </c>
    </row>
    <row r="18" spans="1:2" x14ac:dyDescent="0.25">
      <c r="A18" s="240" t="s">
        <v>235</v>
      </c>
      <c r="B18" s="240" t="s">
        <v>517</v>
      </c>
    </row>
    <row r="19" spans="1:2" x14ac:dyDescent="0.25">
      <c r="A19" s="240" t="s">
        <v>388</v>
      </c>
      <c r="B19" s="240" t="s">
        <v>517</v>
      </c>
    </row>
    <row r="20" spans="1:2" x14ac:dyDescent="0.25">
      <c r="A20" s="240" t="s">
        <v>390</v>
      </c>
      <c r="B20" s="240" t="s">
        <v>517</v>
      </c>
    </row>
    <row r="21" spans="1:2" x14ac:dyDescent="0.25">
      <c r="A21" s="240" t="s">
        <v>392</v>
      </c>
      <c r="B21" s="240" t="s">
        <v>517</v>
      </c>
    </row>
    <row r="22" spans="1:2" x14ac:dyDescent="0.25">
      <c r="A22" s="240" t="s">
        <v>394</v>
      </c>
      <c r="B22" s="240" t="s">
        <v>517</v>
      </c>
    </row>
    <row r="23" spans="1:2" x14ac:dyDescent="0.25">
      <c r="A23" s="240" t="s">
        <v>236</v>
      </c>
      <c r="B23" s="240" t="s">
        <v>517</v>
      </c>
    </row>
    <row r="24" spans="1:2" x14ac:dyDescent="0.25">
      <c r="A24" s="240" t="s">
        <v>397</v>
      </c>
      <c r="B24" s="240" t="s">
        <v>517</v>
      </c>
    </row>
    <row r="25" spans="1:2" x14ac:dyDescent="0.25">
      <c r="A25" s="240" t="s">
        <v>399</v>
      </c>
      <c r="B25" s="240" t="s">
        <v>517</v>
      </c>
    </row>
    <row r="26" spans="1:2" x14ac:dyDescent="0.25">
      <c r="A26" s="240" t="s">
        <v>238</v>
      </c>
      <c r="B26" s="240" t="s">
        <v>517</v>
      </c>
    </row>
    <row r="27" spans="1:2" x14ac:dyDescent="0.25">
      <c r="A27" s="241" t="s">
        <v>239</v>
      </c>
      <c r="B27" s="240" t="s">
        <v>517</v>
      </c>
    </row>
    <row r="28" spans="1:2" x14ac:dyDescent="0.25">
      <c r="A28" s="242" t="s">
        <v>241</v>
      </c>
      <c r="B28" s="240" t="s">
        <v>517</v>
      </c>
    </row>
    <row r="29" spans="1:2" x14ac:dyDescent="0.25">
      <c r="A29" s="242" t="s">
        <v>402</v>
      </c>
      <c r="B29" s="240" t="s">
        <v>517</v>
      </c>
    </row>
    <row r="30" spans="1:2" x14ac:dyDescent="0.25">
      <c r="A30" s="242" t="s">
        <v>245</v>
      </c>
      <c r="B30" s="240" t="s">
        <v>517</v>
      </c>
    </row>
    <row r="31" spans="1:2" ht="15.75" thickBot="1" x14ac:dyDescent="0.3">
      <c r="A31" s="243" t="s">
        <v>405</v>
      </c>
      <c r="B31" s="244" t="s">
        <v>517</v>
      </c>
    </row>
    <row r="32" spans="1:2" x14ac:dyDescent="0.25">
      <c r="A32" t="s">
        <v>243</v>
      </c>
      <c r="B32" t="s">
        <v>517</v>
      </c>
    </row>
    <row r="33" spans="1:2" x14ac:dyDescent="0.25">
      <c r="A33" t="s">
        <v>407</v>
      </c>
      <c r="B33" t="s">
        <v>517</v>
      </c>
    </row>
    <row r="34" spans="1:2" x14ac:dyDescent="0.25">
      <c r="A34" t="s">
        <v>248</v>
      </c>
      <c r="B34" t="s">
        <v>517</v>
      </c>
    </row>
    <row r="35" spans="1:2" x14ac:dyDescent="0.25">
      <c r="A35" t="s">
        <v>457</v>
      </c>
      <c r="B35" t="s">
        <v>517</v>
      </c>
    </row>
    <row r="36" spans="1:2" x14ac:dyDescent="0.25">
      <c r="A36" t="s">
        <v>459</v>
      </c>
      <c r="B36" t="s">
        <v>517</v>
      </c>
    </row>
    <row r="37" spans="1:2" x14ac:dyDescent="0.25">
      <c r="A37" t="s">
        <v>461</v>
      </c>
      <c r="B37" t="s">
        <v>517</v>
      </c>
    </row>
    <row r="38" spans="1:2" x14ac:dyDescent="0.25">
      <c r="A38" t="s">
        <v>463</v>
      </c>
      <c r="B38" t="s">
        <v>517</v>
      </c>
    </row>
    <row r="39" spans="1:2" x14ac:dyDescent="0.25">
      <c r="A39" t="s">
        <v>465</v>
      </c>
      <c r="B39" t="s">
        <v>517</v>
      </c>
    </row>
    <row r="40" spans="1:2" x14ac:dyDescent="0.25">
      <c r="A40" t="s">
        <v>467</v>
      </c>
      <c r="B40" t="s">
        <v>517</v>
      </c>
    </row>
    <row r="41" spans="1:2" x14ac:dyDescent="0.25">
      <c r="A41" t="s">
        <v>469</v>
      </c>
      <c r="B41" t="s">
        <v>517</v>
      </c>
    </row>
    <row r="42" spans="1:2" x14ac:dyDescent="0.25">
      <c r="A42" t="s">
        <v>471</v>
      </c>
      <c r="B42" t="s">
        <v>517</v>
      </c>
    </row>
    <row r="43" spans="1:2" x14ac:dyDescent="0.25">
      <c r="A43" t="s">
        <v>473</v>
      </c>
      <c r="B43" t="s">
        <v>517</v>
      </c>
    </row>
    <row r="44" spans="1:2" x14ac:dyDescent="0.25">
      <c r="A44" t="s">
        <v>475</v>
      </c>
      <c r="B44" t="s">
        <v>517</v>
      </c>
    </row>
    <row r="45" spans="1:2" x14ac:dyDescent="0.25">
      <c r="A45" t="s">
        <v>477</v>
      </c>
      <c r="B45" t="s">
        <v>517</v>
      </c>
    </row>
    <row r="46" spans="1:2" x14ac:dyDescent="0.25">
      <c r="A46" t="s">
        <v>479</v>
      </c>
      <c r="B46" t="s">
        <v>517</v>
      </c>
    </row>
    <row r="47" spans="1:2" x14ac:dyDescent="0.25">
      <c r="A47" t="s">
        <v>481</v>
      </c>
      <c r="B47" t="s">
        <v>517</v>
      </c>
    </row>
    <row r="48" spans="1:2" x14ac:dyDescent="0.25">
      <c r="A48" t="s">
        <v>483</v>
      </c>
      <c r="B48" t="s">
        <v>517</v>
      </c>
    </row>
    <row r="49" spans="1:2" x14ac:dyDescent="0.25">
      <c r="A49" t="s">
        <v>485</v>
      </c>
      <c r="B49" t="s">
        <v>517</v>
      </c>
    </row>
    <row r="50" spans="1:2" x14ac:dyDescent="0.25">
      <c r="A50" t="s">
        <v>487</v>
      </c>
      <c r="B50" t="s">
        <v>517</v>
      </c>
    </row>
    <row r="51" spans="1:2" x14ac:dyDescent="0.25">
      <c r="A51" t="s">
        <v>489</v>
      </c>
      <c r="B51" t="s">
        <v>517</v>
      </c>
    </row>
    <row r="52" spans="1:2" x14ac:dyDescent="0.25">
      <c r="A52" t="s">
        <v>490</v>
      </c>
      <c r="B52" t="s">
        <v>517</v>
      </c>
    </row>
    <row r="53" spans="1:2" x14ac:dyDescent="0.25">
      <c r="A53" t="s">
        <v>492</v>
      </c>
      <c r="B53" t="s">
        <v>517</v>
      </c>
    </row>
    <row r="54" spans="1:2" x14ac:dyDescent="0.25">
      <c r="A54" t="s">
        <v>494</v>
      </c>
      <c r="B54" t="s">
        <v>517</v>
      </c>
    </row>
    <row r="55" spans="1:2" x14ac:dyDescent="0.25">
      <c r="A55" t="s">
        <v>496</v>
      </c>
      <c r="B55" t="s">
        <v>517</v>
      </c>
    </row>
    <row r="56" spans="1:2" x14ac:dyDescent="0.25">
      <c r="A56" t="s">
        <v>498</v>
      </c>
      <c r="B56" t="s">
        <v>517</v>
      </c>
    </row>
    <row r="57" spans="1:2" x14ac:dyDescent="0.25">
      <c r="A57" t="s">
        <v>500</v>
      </c>
      <c r="B57" t="s">
        <v>517</v>
      </c>
    </row>
    <row r="58" spans="1:2" x14ac:dyDescent="0.25">
      <c r="A58" t="s">
        <v>502</v>
      </c>
      <c r="B58" t="s">
        <v>517</v>
      </c>
    </row>
    <row r="59" spans="1:2" x14ac:dyDescent="0.25">
      <c r="A59" t="s">
        <v>504</v>
      </c>
      <c r="B59" t="s">
        <v>517</v>
      </c>
    </row>
    <row r="60" spans="1:2" x14ac:dyDescent="0.25">
      <c r="A60" t="s">
        <v>506</v>
      </c>
      <c r="B60" t="s">
        <v>517</v>
      </c>
    </row>
    <row r="61" spans="1:2" x14ac:dyDescent="0.25">
      <c r="A61" t="s">
        <v>508</v>
      </c>
      <c r="B61" t="s">
        <v>517</v>
      </c>
    </row>
    <row r="62" spans="1:2" x14ac:dyDescent="0.25">
      <c r="A62" t="s">
        <v>246</v>
      </c>
      <c r="B62" t="s">
        <v>517</v>
      </c>
    </row>
    <row r="63" spans="1:2" x14ac:dyDescent="0.25">
      <c r="A63" t="s">
        <v>511</v>
      </c>
      <c r="B63" t="s">
        <v>517</v>
      </c>
    </row>
    <row r="64" spans="1:2" x14ac:dyDescent="0.25">
      <c r="A64" t="s">
        <v>513</v>
      </c>
      <c r="B64" t="s">
        <v>517</v>
      </c>
    </row>
    <row r="65" spans="1:2" x14ac:dyDescent="0.25">
      <c r="A65" t="s">
        <v>515</v>
      </c>
      <c r="B65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139</vt:i4>
      </vt:variant>
    </vt:vector>
  </HeadingPairs>
  <TitlesOfParts>
    <vt:vector size="141" baseType="lpstr">
      <vt:lpstr>General information</vt:lpstr>
      <vt:lpstr>Sheet1</vt:lpstr>
      <vt:lpstr>Base_Rating_CM_2013</vt:lpstr>
      <vt:lpstr>Base_Rating_ES_2013</vt:lpstr>
      <vt:lpstr>Base_Rating_LHR_2013</vt:lpstr>
      <vt:lpstr>Base_Rating_SM_2013</vt:lpstr>
      <vt:lpstr>Base_Rating_SRM_2013</vt:lpstr>
      <vt:lpstr>Base_Rating_SS_2013</vt:lpstr>
      <vt:lpstr>CM2.1</vt:lpstr>
      <vt:lpstr>CM2.2</vt:lpstr>
      <vt:lpstr>CM2.3</vt:lpstr>
      <vt:lpstr>CM2.4</vt:lpstr>
      <vt:lpstr>CM3.1</vt:lpstr>
      <vt:lpstr>CM3.2</vt:lpstr>
      <vt:lpstr>CM3.3</vt:lpstr>
      <vt:lpstr>CM3.4</vt:lpstr>
      <vt:lpstr>CM3.5</vt:lpstr>
      <vt:lpstr>CM4.1</vt:lpstr>
      <vt:lpstr>CM4.2</vt:lpstr>
      <vt:lpstr>CM4.3</vt:lpstr>
      <vt:lpstr>CM5.1</vt:lpstr>
      <vt:lpstr>CM5.2</vt:lpstr>
      <vt:lpstr>CM5.3</vt:lpstr>
      <vt:lpstr>CM5.4</vt:lpstr>
      <vt:lpstr>ES2.1</vt:lpstr>
      <vt:lpstr>ES2.2</vt:lpstr>
      <vt:lpstr>ES2.3</vt:lpstr>
      <vt:lpstr>ES2.4</vt:lpstr>
      <vt:lpstr>ES3.1</vt:lpstr>
      <vt:lpstr>ES3.2</vt:lpstr>
      <vt:lpstr>ES3.3</vt:lpstr>
      <vt:lpstr>ES3.4</vt:lpstr>
      <vt:lpstr>ES3.5</vt:lpstr>
      <vt:lpstr>ES3.6</vt:lpstr>
      <vt:lpstr>ES3.7</vt:lpstr>
      <vt:lpstr>ES3.8</vt:lpstr>
      <vt:lpstr>ES3.9</vt:lpstr>
      <vt:lpstr>ES4.1</vt:lpstr>
      <vt:lpstr>ES4.10</vt:lpstr>
      <vt:lpstr>ES4.2</vt:lpstr>
      <vt:lpstr>ES4.3</vt:lpstr>
      <vt:lpstr>ES4.4</vt:lpstr>
      <vt:lpstr>ES4.5</vt:lpstr>
      <vt:lpstr>ES4.6</vt:lpstr>
      <vt:lpstr>ES4.7</vt:lpstr>
      <vt:lpstr>ES4.8</vt:lpstr>
      <vt:lpstr>ES4.9</vt:lpstr>
      <vt:lpstr>ES5.1</vt:lpstr>
      <vt:lpstr>ES5.2</vt:lpstr>
      <vt:lpstr>ES5.3</vt:lpstr>
      <vt:lpstr>ES5.4</vt:lpstr>
      <vt:lpstr>ES5.5</vt:lpstr>
      <vt:lpstr>ES5.6</vt:lpstr>
      <vt:lpstr>ES5.7</vt:lpstr>
      <vt:lpstr>LHR2.1</vt:lpstr>
      <vt:lpstr>LHR2.2</vt:lpstr>
      <vt:lpstr>LHR2.3</vt:lpstr>
      <vt:lpstr>LHR2.4</vt:lpstr>
      <vt:lpstr>LHR2.44</vt:lpstr>
      <vt:lpstr>LHR3.1</vt:lpstr>
      <vt:lpstr>LHR3.10</vt:lpstr>
      <vt:lpstr>LHR3.2</vt:lpstr>
      <vt:lpstr>LHR3.3</vt:lpstr>
      <vt:lpstr>LHR3.4</vt:lpstr>
      <vt:lpstr>LHR3.5</vt:lpstr>
      <vt:lpstr>LHR3.6</vt:lpstr>
      <vt:lpstr>LHR3.7</vt:lpstr>
      <vt:lpstr>LHR3.8</vt:lpstr>
      <vt:lpstr>LHR3.9</vt:lpstr>
      <vt:lpstr>LHR4.1</vt:lpstr>
      <vt:lpstr>LHR4.10</vt:lpstr>
      <vt:lpstr>LHR4.11</vt:lpstr>
      <vt:lpstr>LHR4.12</vt:lpstr>
      <vt:lpstr>LHR4.2</vt:lpstr>
      <vt:lpstr>LHR4.3</vt:lpstr>
      <vt:lpstr>LHR4.4</vt:lpstr>
      <vt:lpstr>LHR4.5</vt:lpstr>
      <vt:lpstr>LHR4.6</vt:lpstr>
      <vt:lpstr>LHR4.7</vt:lpstr>
      <vt:lpstr>LHR4.8</vt:lpstr>
      <vt:lpstr>LHR4.9</vt:lpstr>
      <vt:lpstr>LHR5.1</vt:lpstr>
      <vt:lpstr>LHR5.2</vt:lpstr>
      <vt:lpstr>LHR5.3</vt:lpstr>
      <vt:lpstr>LHR5.4</vt:lpstr>
      <vt:lpstr>LHR5.5</vt:lpstr>
      <vt:lpstr>LHR5.6</vt:lpstr>
      <vt:lpstr>LHR5.7</vt:lpstr>
      <vt:lpstr>LHR5.8</vt:lpstr>
      <vt:lpstr>LHR5.9</vt:lpstr>
      <vt:lpstr>Model_Rating_CM_2013</vt:lpstr>
      <vt:lpstr>Model_Rating_ES_2013</vt:lpstr>
      <vt:lpstr>Model_Rating_LHR_2013</vt:lpstr>
      <vt:lpstr>Model_Rating_SM_2013</vt:lpstr>
      <vt:lpstr>Model_Rating_SRM_2013</vt:lpstr>
      <vt:lpstr>Model_Rating_SS_2013</vt:lpstr>
      <vt:lpstr>SM_2.1</vt:lpstr>
      <vt:lpstr>SM_2.2</vt:lpstr>
      <vt:lpstr>SM_2.3</vt:lpstr>
      <vt:lpstr>SM_2.4</vt:lpstr>
      <vt:lpstr>SM_3.1</vt:lpstr>
      <vt:lpstr>SM_3.2</vt:lpstr>
      <vt:lpstr>SM_3.3</vt:lpstr>
      <vt:lpstr>SM_4.1</vt:lpstr>
      <vt:lpstr>SM_4.2</vt:lpstr>
      <vt:lpstr>SM_4.3</vt:lpstr>
      <vt:lpstr>SM_4.4</vt:lpstr>
      <vt:lpstr>SM_4.5</vt:lpstr>
      <vt:lpstr>SM_5.1</vt:lpstr>
      <vt:lpstr>SM_5.2</vt:lpstr>
      <vt:lpstr>SM_5.3</vt:lpstr>
      <vt:lpstr>SM_5.4</vt:lpstr>
      <vt:lpstr>SRM2.1</vt:lpstr>
      <vt:lpstr>SRM2.2</vt:lpstr>
      <vt:lpstr>SRM2.3</vt:lpstr>
      <vt:lpstr>SRM2.4</vt:lpstr>
      <vt:lpstr>SRM3.1</vt:lpstr>
      <vt:lpstr>SRM3.2</vt:lpstr>
      <vt:lpstr>SRM3.3</vt:lpstr>
      <vt:lpstr>SRM4.1</vt:lpstr>
      <vt:lpstr>SRM4.2</vt:lpstr>
      <vt:lpstr>SRM4.3</vt:lpstr>
      <vt:lpstr>SRM5.1</vt:lpstr>
      <vt:lpstr>SRM5.2</vt:lpstr>
      <vt:lpstr>SRM5.3</vt:lpstr>
      <vt:lpstr>SS_2.1</vt:lpstr>
      <vt:lpstr>SS_2.2</vt:lpstr>
      <vt:lpstr>SS_2.3</vt:lpstr>
      <vt:lpstr>SS_3.1</vt:lpstr>
      <vt:lpstr>SS_3.2</vt:lpstr>
      <vt:lpstr>SS_3.3</vt:lpstr>
      <vt:lpstr>SS_4.1</vt:lpstr>
      <vt:lpstr>SS_4.2</vt:lpstr>
      <vt:lpstr>SS_4.3</vt:lpstr>
      <vt:lpstr>SS_4.4</vt:lpstr>
      <vt:lpstr>SS_4.5</vt:lpstr>
      <vt:lpstr>SS_4.6</vt:lpstr>
      <vt:lpstr>SS_5.1</vt:lpstr>
      <vt:lpstr>SS_5.2</vt:lpstr>
      <vt:lpstr>SS_5.3</vt:lpstr>
      <vt:lpstr>SS_5.4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Yun</cp:lastModifiedBy>
  <dcterms:created xsi:type="dcterms:W3CDTF">2013-12-27T16:24:37Z</dcterms:created>
  <dcterms:modified xsi:type="dcterms:W3CDTF">2014-02-07T17:23:27Z</dcterms:modified>
</cp:coreProperties>
</file>