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y\Desktop\CURSOS\EXCEL E MODELAGEM FINANCEIRA\"/>
    </mc:Choice>
  </mc:AlternateContent>
  <bookViews>
    <workbookView xWindow="0" yWindow="0" windowWidth="23040" windowHeight="8808" tabRatio="15"/>
  </bookViews>
  <sheets>
    <sheet name="Plan1" sheetId="1" r:id="rId1"/>
    <sheet name="APOIO" sheetId="3" r:id="rId2"/>
  </sheets>
  <definedNames>
    <definedName name="aporte">Plan1!$D$17</definedName>
    <definedName name="dividendos_memsais">Plan1!$D$21</definedName>
    <definedName name="patrimonio">Plan1!$D$20</definedName>
    <definedName name="qtd_anos">Plan1!$D$18</definedName>
    <definedName name="rendimento_carteira">Plan1!$D$13</definedName>
    <definedName name="salario">Plan1!$D$12</definedName>
    <definedName name="sugestao_investimento">Plan1!$D$14</definedName>
    <definedName name="taxa_mensal">Plan1!$D$19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5" i="1"/>
  <c r="C36" i="1"/>
  <c r="C37" i="1"/>
  <c r="C38" i="1"/>
  <c r="C39" i="1"/>
  <c r="C34" i="1"/>
  <c r="G3" i="3"/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4" i="3"/>
  <c r="A5" i="3"/>
  <c r="A6" i="3"/>
  <c r="A7" i="3"/>
  <c r="A3" i="3"/>
  <c r="D38" i="1"/>
  <c r="C31" i="1"/>
  <c r="D34" i="1" s="1"/>
  <c r="D20" i="1"/>
  <c r="D21" i="1" s="1"/>
  <c r="C24" i="1"/>
  <c r="D24" i="1" s="1"/>
  <c r="C25" i="1"/>
  <c r="D25" i="1" s="1"/>
  <c r="C26" i="1"/>
  <c r="D26" i="1" s="1"/>
  <c r="C27" i="1"/>
  <c r="D27" i="1" s="1"/>
  <c r="C28" i="1"/>
  <c r="D28" i="1" s="1"/>
  <c r="D37" i="1" l="1"/>
  <c r="D39" i="1"/>
  <c r="D36" i="1"/>
  <c r="D35" i="1"/>
  <c r="D40" i="1" l="1"/>
</calcChain>
</file>

<file path=xl/sharedStrings.xml><?xml version="1.0" encoding="utf-8"?>
<sst xmlns="http://schemas.openxmlformats.org/spreadsheetml/2006/main" count="70" uniqueCount="34">
  <si>
    <t>Quanto Investir por mês</t>
  </si>
  <si>
    <t>Taxa de rendimento mensal</t>
  </si>
  <si>
    <t>Patrimônio Acumulado</t>
  </si>
  <si>
    <t>Dividendos Mensais</t>
  </si>
  <si>
    <t>INVESTIMENTO MENSAL</t>
  </si>
  <si>
    <t>Por quantos anos</t>
  </si>
  <si>
    <t>Quanto em 2 anos</t>
  </si>
  <si>
    <t>Quanto em 5 anos</t>
  </si>
  <si>
    <t>Quanto em 10 anos</t>
  </si>
  <si>
    <t>Quanto em 20 anos</t>
  </si>
  <si>
    <t>Quanto em 30 anos</t>
  </si>
  <si>
    <t>CENÁRIOS</t>
  </si>
  <si>
    <t>DIVIDENDO</t>
  </si>
  <si>
    <t>CONFIGURAÇÕES</t>
  </si>
  <si>
    <t>Rendimento carteira</t>
  </si>
  <si>
    <t>Salário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</si>
  <si>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</si>
  <si>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</si>
  <si>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</si>
  <si>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</si>
  <si>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</si>
  <si>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</si>
  <si>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</si>
  <si>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</si>
  <si>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</si>
  <si>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</si>
  <si>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</si>
  <si>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</si>
  <si>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</si>
  <si>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Moderado</t>
  </si>
  <si>
    <t>CHAVE</t>
  </si>
  <si>
    <t>%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</si>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</sst>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0"/>
      <name val="Arial Narrow"/>
      <family val="2"/>
    </font>
    <font>
      <b/>
      <sz val="16"/>
      <color theme="0"/>
      <name val="Arial Narrow"/>
      <family val="2"/>
    </font>
    <font>
      <b/>
      <sz val="11"/>
      <color theme="7" tint="-0.249977111117893"/>
      <name val="Calibri"/>
      <family val="2"/>
      <scheme val="minor"/>
    </font>
    <font>
      <b/>
      <sz val="10"/>
      <name val="Arial Narrow"/>
      <family val="2"/>
    </font>
    <font>
      <b/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n">
        <color theme="2"/>
      </right>
      <top style="thin">
        <color theme="2"/>
      </top>
      <bottom style="medium">
        <color auto="1"/>
      </bottom>
      <diagonal/>
    </border>
    <border>
      <left style="thin">
        <color theme="2"/>
      </left>
      <right style="medium">
        <color auto="1"/>
      </right>
      <top style="thin">
        <color theme="2"/>
      </top>
      <bottom style="medium">
        <color auto="1"/>
      </bottom>
      <diagonal/>
    </border>
    <border>
      <left style="medium">
        <color auto="1"/>
      </left>
      <right style="thin">
        <color theme="2"/>
      </right>
      <top style="medium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auto="1"/>
      </top>
      <bottom style="thin">
        <color theme="2"/>
      </bottom>
      <diagonal/>
    </border>
    <border>
      <left style="thin">
        <color theme="2"/>
      </left>
      <right style="medium">
        <color auto="1"/>
      </right>
      <top style="medium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9" fontId="0" fillId="0" borderId="0" xfId="0" applyNumberFormat="1"/>
    <xf numFmtId="8" fontId="0" fillId="6" borderId="3" xfId="0" applyNumberFormat="1" applyFont="1" applyFill="1" applyBorder="1" applyAlignment="1">
      <alignment horizontal="left"/>
    </xf>
    <xf numFmtId="10" fontId="0" fillId="6" borderId="3" xfId="0" applyNumberFormat="1" applyFont="1" applyFill="1" applyBorder="1" applyAlignment="1">
      <alignment horizontal="left"/>
    </xf>
    <xf numFmtId="8" fontId="0" fillId="6" borderId="5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10" fontId="2" fillId="0" borderId="3" xfId="2" applyNumberFormat="1" applyFont="1" applyBorder="1" applyAlignment="1">
      <alignment horizontal="left"/>
    </xf>
    <xf numFmtId="8" fontId="2" fillId="4" borderId="3" xfId="0" applyNumberFormat="1" applyFont="1" applyFill="1" applyBorder="1" applyAlignment="1">
      <alignment horizontal="left"/>
    </xf>
    <xf numFmtId="8" fontId="2" fillId="4" borderId="5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left" indent="2"/>
    </xf>
    <xf numFmtId="0" fontId="8" fillId="5" borderId="6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left" indent="2"/>
    </xf>
    <xf numFmtId="0" fontId="5" fillId="4" borderId="9" xfId="0" applyFont="1" applyFill="1" applyBorder="1" applyAlignment="1">
      <alignment horizontal="left" indent="2"/>
    </xf>
    <xf numFmtId="0" fontId="5" fillId="4" borderId="4" xfId="0" applyFont="1" applyFill="1" applyBorder="1" applyAlignment="1">
      <alignment horizontal="left" indent="2"/>
    </xf>
    <xf numFmtId="0" fontId="5" fillId="4" borderId="10" xfId="0" applyFont="1" applyFill="1" applyBorder="1" applyAlignment="1">
      <alignment horizontal="left" indent="2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5" fillId="0" borderId="2" xfId="0" applyFont="1" applyBorder="1" applyAlignment="1">
      <alignment horizontal="left" indent="2"/>
    </xf>
    <xf numFmtId="0" fontId="5" fillId="0" borderId="9" xfId="0" applyFont="1" applyBorder="1" applyAlignment="1">
      <alignment horizontal="left" indent="2"/>
    </xf>
    <xf numFmtId="166" fontId="2" fillId="0" borderId="3" xfId="1" applyNumberFormat="1" applyFont="1" applyBorder="1" applyAlignment="1">
      <alignment horizontal="left"/>
    </xf>
    <xf numFmtId="0" fontId="6" fillId="4" borderId="2" xfId="0" applyFont="1" applyFill="1" applyBorder="1" applyAlignment="1">
      <alignment horizontal="left" indent="2"/>
    </xf>
    <xf numFmtId="0" fontId="6" fillId="4" borderId="9" xfId="0" applyFont="1" applyFill="1" applyBorder="1" applyAlignment="1">
      <alignment horizontal="left" indent="2"/>
    </xf>
    <xf numFmtId="0" fontId="6" fillId="4" borderId="4" xfId="0" applyFont="1" applyFill="1" applyBorder="1" applyAlignment="1">
      <alignment horizontal="left" indent="2"/>
    </xf>
    <xf numFmtId="0" fontId="6" fillId="4" borderId="10" xfId="0" applyFont="1" applyFill="1" applyBorder="1" applyAlignment="1">
      <alignment horizontal="left" indent="2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8" fontId="2" fillId="4" borderId="9" xfId="0" applyNumberFormat="1" applyFont="1" applyFill="1" applyBorder="1" applyAlignment="1">
      <alignment horizontal="left"/>
    </xf>
    <xf numFmtId="0" fontId="0" fillId="4" borderId="4" xfId="0" applyFill="1" applyBorder="1" applyAlignment="1">
      <alignment horizontal="left" indent="2"/>
    </xf>
    <xf numFmtId="8" fontId="2" fillId="4" borderId="10" xfId="0" applyNumberFormat="1" applyFont="1" applyFill="1" applyBorder="1" applyAlignment="1">
      <alignment horizontal="left"/>
    </xf>
    <xf numFmtId="0" fontId="9" fillId="7" borderId="0" xfId="0" applyFont="1" applyFill="1"/>
    <xf numFmtId="9" fontId="0" fillId="0" borderId="0" xfId="0" applyNumberFormat="1" applyAlignment="1">
      <alignment horizontal="center"/>
    </xf>
    <xf numFmtId="0" fontId="10" fillId="4" borderId="0" xfId="0" applyFont="1" applyFill="1"/>
    <xf numFmtId="44" fontId="10" fillId="4" borderId="0" xfId="1" applyFont="1" applyFill="1"/>
    <xf numFmtId="0" fontId="4" fillId="4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2" fillId="2" borderId="0" xfId="0" applyFont="1" applyFill="1"/>
    <xf numFmtId="44" fontId="2" fillId="2" borderId="0" xfId="0" applyNumberFormat="1" applyFont="1" applyFill="1"/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Plan1!$C$33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Plan1!$C$34:$C$39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41</xdr:row>
      <xdr:rowOff>64770</xdr:rowOff>
    </xdr:from>
    <xdr:to>
      <xdr:col>4</xdr:col>
      <xdr:colOff>0</xdr:colOff>
      <xdr:row>56</xdr:row>
      <xdr:rowOff>64770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160020</xdr:colOff>
      <xdr:row>0</xdr:row>
      <xdr:rowOff>0</xdr:rowOff>
    </xdr:from>
    <xdr:to>
      <xdr:col>4</xdr:col>
      <xdr:colOff>0</xdr:colOff>
      <xdr:row>10</xdr:row>
      <xdr:rowOff>22860</xdr:rowOff>
    </xdr:to>
    <xdr:pic>
      <xdr:nvPicPr>
        <xdr:cNvPr id="8" name="Imagem 7" descr="C:\Users\kelly\Desktop\CURSOS\EXCEL E MODELAGEM FINANCEIRA\Finançasinvest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0"/>
          <a:ext cx="5623560" cy="185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showGridLines="0" showRowColHeaders="0" tabSelected="1" workbookViewId="0">
      <selection activeCell="B13" sqref="B13:C13"/>
    </sheetView>
  </sheetViews>
  <sheetFormatPr defaultColWidth="0" defaultRowHeight="14.4" x14ac:dyDescent="0.3"/>
  <cols>
    <col min="1" max="1" width="3" bestFit="1" customWidth="1"/>
    <col min="2" max="2" width="38.6640625" customWidth="1"/>
    <col min="3" max="3" width="29.21875" bestFit="1" customWidth="1"/>
    <col min="4" max="4" width="13.44140625" customWidth="1"/>
    <col min="5" max="5" width="22.6640625" hidden="1" customWidth="1"/>
    <col min="6" max="6" width="10.5546875" hidden="1" customWidth="1"/>
    <col min="7" max="9" width="8.88671875" hidden="1" customWidth="1"/>
    <col min="10" max="16383" width="8.88671875" hidden="1"/>
    <col min="16384" max="16384" width="3.109375" hidden="1" customWidth="1"/>
  </cols>
  <sheetData>
    <row r="1" spans="1:4" x14ac:dyDescent="0.3">
      <c r="A1" s="1"/>
    </row>
    <row r="10" spans="1:4" ht="15" thickBot="1" x14ac:dyDescent="0.35"/>
    <row r="11" spans="1:4" ht="20.399999999999999" x14ac:dyDescent="0.3">
      <c r="B11" s="14" t="s">
        <v>13</v>
      </c>
      <c r="C11" s="15"/>
      <c r="D11" s="16"/>
    </row>
    <row r="12" spans="1:4" ht="15.6" x14ac:dyDescent="0.3">
      <c r="B12" s="17" t="s">
        <v>15</v>
      </c>
      <c r="C12" s="18"/>
      <c r="D12" s="6">
        <v>5000</v>
      </c>
    </row>
    <row r="13" spans="1:4" ht="15.6" x14ac:dyDescent="0.3">
      <c r="B13" s="17" t="s">
        <v>14</v>
      </c>
      <c r="C13" s="18"/>
      <c r="D13" s="7">
        <v>6.0000000000000001E-3</v>
      </c>
    </row>
    <row r="14" spans="1:4" ht="16.2" thickBot="1" x14ac:dyDescent="0.35">
      <c r="B14" s="19" t="s">
        <v>33</v>
      </c>
      <c r="C14" s="20"/>
      <c r="D14" s="8">
        <f>D12*30%</f>
        <v>1500</v>
      </c>
    </row>
    <row r="15" spans="1:4" ht="15" thickBot="1" x14ac:dyDescent="0.35"/>
    <row r="16" spans="1:4" ht="26.4" customHeight="1" x14ac:dyDescent="0.3">
      <c r="B16" s="21" t="s">
        <v>4</v>
      </c>
      <c r="C16" s="22"/>
      <c r="D16" s="23"/>
    </row>
    <row r="17" spans="1:4" ht="15.6" x14ac:dyDescent="0.3">
      <c r="B17" s="24" t="s">
        <v>0</v>
      </c>
      <c r="C17" s="25"/>
      <c r="D17" s="26">
        <v>500</v>
      </c>
    </row>
    <row r="18" spans="1:4" ht="15.6" x14ac:dyDescent="0.3">
      <c r="B18" s="24" t="s">
        <v>5</v>
      </c>
      <c r="C18" s="25"/>
      <c r="D18" s="9">
        <v>5</v>
      </c>
    </row>
    <row r="19" spans="1:4" ht="15.6" x14ac:dyDescent="0.3">
      <c r="B19" s="24" t="s">
        <v>1</v>
      </c>
      <c r="C19" s="25"/>
      <c r="D19" s="10">
        <v>1.0800000000000001E-2</v>
      </c>
    </row>
    <row r="20" spans="1:4" ht="15.6" x14ac:dyDescent="0.3">
      <c r="B20" s="27" t="s">
        <v>2</v>
      </c>
      <c r="C20" s="28"/>
      <c r="D20" s="11">
        <f>FV(taxa_mensal,qtd_anos*12,aporte*-1)</f>
        <v>41902.00967962922</v>
      </c>
    </row>
    <row r="21" spans="1:4" ht="16.2" thickBot="1" x14ac:dyDescent="0.35">
      <c r="B21" s="29" t="s">
        <v>3</v>
      </c>
      <c r="C21" s="30"/>
      <c r="D21" s="12">
        <f>D20*$D$13</f>
        <v>251.41205807777533</v>
      </c>
    </row>
    <row r="22" spans="1:4" ht="15" thickBot="1" x14ac:dyDescent="0.35"/>
    <row r="23" spans="1:4" ht="20.399999999999999" x14ac:dyDescent="0.3">
      <c r="B23" s="31" t="s">
        <v>11</v>
      </c>
      <c r="C23" s="32"/>
      <c r="D23" s="33" t="s">
        <v>12</v>
      </c>
    </row>
    <row r="24" spans="1:4" ht="15.6" x14ac:dyDescent="0.3">
      <c r="A24" s="4">
        <v>2</v>
      </c>
      <c r="B24" s="13" t="s">
        <v>6</v>
      </c>
      <c r="C24" s="34">
        <f>FV($D$19,$A24*12,$D$17*-1)</f>
        <v>13615.431830290796</v>
      </c>
      <c r="D24" s="11">
        <f>C24*rendimento_carteira</f>
        <v>81.692590981744772</v>
      </c>
    </row>
    <row r="25" spans="1:4" ht="15.6" x14ac:dyDescent="0.3">
      <c r="A25" s="4">
        <v>5</v>
      </c>
      <c r="B25" s="13" t="s">
        <v>7</v>
      </c>
      <c r="C25" s="34">
        <f>FV($D$19,$A25*12,$D$17*-1)</f>
        <v>41902.00967962922</v>
      </c>
      <c r="D25" s="11">
        <f>C25*rendimento_carteira</f>
        <v>251.41205807777533</v>
      </c>
    </row>
    <row r="26" spans="1:4" ht="15.6" x14ac:dyDescent="0.3">
      <c r="A26" s="4">
        <v>10</v>
      </c>
      <c r="B26" s="13" t="s">
        <v>8</v>
      </c>
      <c r="C26" s="34">
        <f>FV($D$19,$A26*12,$D$17*-1)</f>
        <v>121728.83312740005</v>
      </c>
      <c r="D26" s="11">
        <f>C26*rendimento_carteira</f>
        <v>730.37299876440034</v>
      </c>
    </row>
    <row r="27" spans="1:4" ht="15.6" x14ac:dyDescent="0.3">
      <c r="A27" s="4">
        <v>20</v>
      </c>
      <c r="B27" s="13" t="s">
        <v>9</v>
      </c>
      <c r="C27" s="34">
        <f>FV($D$19,$A27*12,$D$17*-1)</f>
        <v>563524.49664926168</v>
      </c>
      <c r="D27" s="11">
        <f>C27*rendimento_carteira</f>
        <v>3381.14697989557</v>
      </c>
    </row>
    <row r="28" spans="1:4" ht="15" thickBot="1" x14ac:dyDescent="0.35">
      <c r="A28" s="4">
        <v>30</v>
      </c>
      <c r="B28" s="35" t="s">
        <v>10</v>
      </c>
      <c r="C28" s="36">
        <f>FV($D$19,$A28*12,$D$17*-1)</f>
        <v>2166952.4051583759</v>
      </c>
      <c r="D28" s="12">
        <f>C28*rendimento_carteira</f>
        <v>13001.714430950255</v>
      </c>
    </row>
    <row r="30" spans="1:4" x14ac:dyDescent="0.3">
      <c r="C30" s="37" t="s">
        <v>29</v>
      </c>
      <c r="D30" s="37"/>
    </row>
    <row r="31" spans="1:4" x14ac:dyDescent="0.3">
      <c r="B31" s="39" t="s">
        <v>18</v>
      </c>
      <c r="C31" s="40">
        <f>aporte</f>
        <v>500</v>
      </c>
      <c r="D31" s="41"/>
    </row>
    <row r="33" spans="2:4" x14ac:dyDescent="0.3">
      <c r="B33" s="42" t="s">
        <v>19</v>
      </c>
      <c r="C33" s="43" t="s">
        <v>20</v>
      </c>
      <c r="D33" s="43" t="s">
        <v>21</v>
      </c>
    </row>
    <row r="34" spans="2:4" x14ac:dyDescent="0.3">
      <c r="B34" s="2" t="s">
        <v>22</v>
      </c>
      <c r="C34" s="38">
        <f>VLOOKUP($C$30&amp;"-"&amp;B34,APOIO!$A$2:$D$20,4,FALSE)</f>
        <v>0.32</v>
      </c>
      <c r="D34" s="46">
        <f>$C$31*C34</f>
        <v>160</v>
      </c>
    </row>
    <row r="35" spans="2:4" x14ac:dyDescent="0.3">
      <c r="B35" s="2" t="s">
        <v>23</v>
      </c>
      <c r="C35" s="38">
        <f>VLOOKUP($C$30&amp;"-"&amp;B35,APOIO!$A$2:$D$20,4,FALSE)</f>
        <v>0.35</v>
      </c>
      <c r="D35" s="46">
        <f t="shared" ref="D35:D39" si="0">$C$31*C35</f>
        <v>175</v>
      </c>
    </row>
    <row r="36" spans="2:4" x14ac:dyDescent="0.3">
      <c r="B36" s="2" t="s">
        <v>24</v>
      </c>
      <c r="C36" s="38">
        <f>VLOOKUP($C$30&amp;"-"&amp;B36,APOIO!$A$2:$D$20,4,FALSE)</f>
        <v>0.08</v>
      </c>
      <c r="D36" s="46">
        <f t="shared" si="0"/>
        <v>40</v>
      </c>
    </row>
    <row r="37" spans="2:4" x14ac:dyDescent="0.3">
      <c r="B37" s="2" t="s">
        <v>25</v>
      </c>
      <c r="C37" s="38">
        <f>VLOOKUP($C$30&amp;"-"&amp;B37,APOIO!$A$2:$D$20,4,FALSE)</f>
        <v>0.05</v>
      </c>
      <c r="D37" s="46">
        <f t="shared" si="0"/>
        <v>25</v>
      </c>
    </row>
    <row r="38" spans="2:4" x14ac:dyDescent="0.3">
      <c r="B38" s="2" t="s">
        <v>26</v>
      </c>
      <c r="C38" s="38">
        <f>VLOOKUP($C$30&amp;"-"&amp;B38,APOIO!$A$2:$D$20,4,FALSE)</f>
        <v>0.1</v>
      </c>
      <c r="D38" s="46">
        <f t="shared" si="0"/>
        <v>50</v>
      </c>
    </row>
    <row r="39" spans="2:4" x14ac:dyDescent="0.3">
      <c r="B39" s="2" t="s">
        <v>27</v>
      </c>
      <c r="C39" s="38">
        <f>VLOOKUP($C$30&amp;"-"&amp;B39,APOIO!$A$2:$D$20,4,FALSE)</f>
        <v>0.1</v>
      </c>
      <c r="D39" s="46">
        <f t="shared" si="0"/>
        <v>50</v>
      </c>
    </row>
    <row r="40" spans="2:4" x14ac:dyDescent="0.3">
      <c r="B40" s="44"/>
      <c r="C40" s="44"/>
      <c r="D40" s="45">
        <f>SUM(D34:D39)</f>
        <v>500</v>
      </c>
    </row>
  </sheetData>
  <mergeCells count="11">
    <mergeCell ref="B19:C19"/>
    <mergeCell ref="B20:C20"/>
    <mergeCell ref="B21:C21"/>
    <mergeCell ref="B16:C16"/>
    <mergeCell ref="B23:C23"/>
    <mergeCell ref="B11:C11"/>
    <mergeCell ref="B12:C12"/>
    <mergeCell ref="B13:C13"/>
    <mergeCell ref="B14:C14"/>
    <mergeCell ref="B17:C17"/>
    <mergeCell ref="B18:C18"/>
  </mergeCells>
  <dataValidations count="1">
    <dataValidation type="list" allowBlank="1" showInputMessage="1" showErrorMessage="1" sqref="C30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G16" sqref="G16"/>
    </sheetView>
  </sheetViews>
  <sheetFormatPr defaultRowHeight="14.4" x14ac:dyDescent="0.3"/>
  <cols>
    <col min="1" max="1" width="29.21875" bestFit="1" customWidth="1"/>
    <col min="2" max="2" width="13.77734375" bestFit="1" customWidth="1"/>
    <col min="3" max="3" width="18" bestFit="1" customWidth="1"/>
    <col min="5" max="5" width="3.44140625" customWidth="1"/>
    <col min="6" max="6" width="16.109375" bestFit="1" customWidth="1"/>
  </cols>
  <sheetData>
    <row r="2" spans="1:7" x14ac:dyDescent="0.3">
      <c r="A2" s="42" t="s">
        <v>30</v>
      </c>
      <c r="B2" s="42" t="s">
        <v>16</v>
      </c>
      <c r="C2" s="42" t="s">
        <v>19</v>
      </c>
      <c r="D2" s="42" t="s">
        <v>31</v>
      </c>
      <c r="G2" s="42" t="s">
        <v>31</v>
      </c>
    </row>
    <row r="3" spans="1:7" x14ac:dyDescent="0.3">
      <c r="A3" t="str">
        <f>B3&amp;"-"&amp;C3</f>
        <v>Conservador-PAPEL</v>
      </c>
      <c r="B3" t="s">
        <v>28</v>
      </c>
      <c r="C3" s="2" t="s">
        <v>22</v>
      </c>
      <c r="D3" s="5">
        <v>0.3</v>
      </c>
      <c r="F3" t="s">
        <v>32</v>
      </c>
      <c r="G3" s="49">
        <f>VLOOKUP(F3,$A$3:$D$20,4,FALSE)</f>
        <v>0.35</v>
      </c>
    </row>
    <row r="4" spans="1:7" x14ac:dyDescent="0.3">
      <c r="A4" t="str">
        <f t="shared" ref="A4:A20" si="0">B4&amp;"-"&amp;C4</f>
        <v>Conservador-TIJOLO</v>
      </c>
      <c r="B4" t="s">
        <v>28</v>
      </c>
      <c r="C4" s="2" t="s">
        <v>23</v>
      </c>
      <c r="D4" s="5">
        <v>0.5</v>
      </c>
    </row>
    <row r="5" spans="1:7" x14ac:dyDescent="0.3">
      <c r="A5" t="str">
        <f t="shared" si="0"/>
        <v>Conservador-HÍBRIDOS</v>
      </c>
      <c r="B5" t="s">
        <v>28</v>
      </c>
      <c r="C5" s="2" t="s">
        <v>24</v>
      </c>
      <c r="D5" s="5">
        <v>0.1</v>
      </c>
    </row>
    <row r="6" spans="1:7" x14ac:dyDescent="0.3">
      <c r="A6" t="str">
        <f t="shared" si="0"/>
        <v>Conservador-FOFs</v>
      </c>
      <c r="B6" t="s">
        <v>28</v>
      </c>
      <c r="C6" s="2" t="s">
        <v>25</v>
      </c>
      <c r="D6" s="5">
        <v>0.1</v>
      </c>
    </row>
    <row r="7" spans="1:7" x14ac:dyDescent="0.3">
      <c r="A7" t="str">
        <f t="shared" si="0"/>
        <v>Conservador-DESENVOLVIMENTO</v>
      </c>
      <c r="B7" t="s">
        <v>28</v>
      </c>
      <c r="C7" s="2" t="s">
        <v>26</v>
      </c>
      <c r="D7" s="5">
        <v>0</v>
      </c>
    </row>
    <row r="8" spans="1:7" ht="15" thickBot="1" x14ac:dyDescent="0.35">
      <c r="A8" s="3" t="str">
        <f>B8&amp;"-"&amp;C8</f>
        <v>Conservador-HOTELARIAS</v>
      </c>
      <c r="B8" s="3" t="s">
        <v>28</v>
      </c>
      <c r="C8" s="47" t="s">
        <v>27</v>
      </c>
      <c r="D8" s="48">
        <v>0</v>
      </c>
    </row>
    <row r="9" spans="1:7" x14ac:dyDescent="0.3">
      <c r="A9" t="str">
        <f t="shared" si="0"/>
        <v>Moderado-PAPEL</v>
      </c>
      <c r="B9" t="s">
        <v>29</v>
      </c>
      <c r="C9" s="2" t="s">
        <v>22</v>
      </c>
      <c r="D9" s="5">
        <v>0.32</v>
      </c>
    </row>
    <row r="10" spans="1:7" x14ac:dyDescent="0.3">
      <c r="A10" t="str">
        <f t="shared" si="0"/>
        <v>Moderado-TIJOLO</v>
      </c>
      <c r="B10" t="s">
        <v>29</v>
      </c>
      <c r="C10" s="2" t="s">
        <v>23</v>
      </c>
      <c r="D10" s="5">
        <v>0.35</v>
      </c>
    </row>
    <row r="11" spans="1:7" x14ac:dyDescent="0.3">
      <c r="A11" t="str">
        <f t="shared" si="0"/>
        <v>Moderado-HÍBRIDOS</v>
      </c>
      <c r="B11" t="s">
        <v>29</v>
      </c>
      <c r="C11" s="2" t="s">
        <v>24</v>
      </c>
      <c r="D11" s="5">
        <v>0.08</v>
      </c>
    </row>
    <row r="12" spans="1:7" x14ac:dyDescent="0.3">
      <c r="A12" t="str">
        <f t="shared" si="0"/>
        <v>Moderado-FOFs</v>
      </c>
      <c r="B12" t="s">
        <v>29</v>
      </c>
      <c r="C12" s="2" t="s">
        <v>25</v>
      </c>
      <c r="D12" s="5">
        <v>0.05</v>
      </c>
    </row>
    <row r="13" spans="1:7" x14ac:dyDescent="0.3">
      <c r="A13" t="str">
        <f t="shared" si="0"/>
        <v>Moderado-DESENVOLVIMENTO</v>
      </c>
      <c r="B13" t="s">
        <v>29</v>
      </c>
      <c r="C13" s="2" t="s">
        <v>26</v>
      </c>
      <c r="D13" s="5">
        <v>0.1</v>
      </c>
    </row>
    <row r="14" spans="1:7" ht="15" thickBot="1" x14ac:dyDescent="0.35">
      <c r="A14" s="3" t="str">
        <f t="shared" si="0"/>
        <v>Moderado-HOTELARIAS</v>
      </c>
      <c r="B14" s="3" t="s">
        <v>29</v>
      </c>
      <c r="C14" s="47" t="s">
        <v>27</v>
      </c>
      <c r="D14" s="48">
        <v>0.1</v>
      </c>
    </row>
    <row r="15" spans="1:7" x14ac:dyDescent="0.3">
      <c r="A15" t="str">
        <f t="shared" si="0"/>
        <v>Agressivo-PAPEL</v>
      </c>
      <c r="B15" t="s">
        <v>17</v>
      </c>
      <c r="C15" s="2" t="s">
        <v>22</v>
      </c>
      <c r="D15" s="5">
        <v>0.5</v>
      </c>
    </row>
    <row r="16" spans="1:7" x14ac:dyDescent="0.3">
      <c r="A16" t="str">
        <f t="shared" si="0"/>
        <v>Agressivo-TIJOLO</v>
      </c>
      <c r="B16" t="s">
        <v>17</v>
      </c>
      <c r="C16" s="2" t="s">
        <v>23</v>
      </c>
      <c r="D16" s="5">
        <v>0.1</v>
      </c>
    </row>
    <row r="17" spans="1:4" x14ac:dyDescent="0.3">
      <c r="A17" t="str">
        <f t="shared" si="0"/>
        <v>Agressivo-HÍBRIDOS</v>
      </c>
      <c r="B17" t="s">
        <v>17</v>
      </c>
      <c r="C17" s="2" t="s">
        <v>24</v>
      </c>
      <c r="D17" s="5">
        <v>0.05</v>
      </c>
    </row>
    <row r="18" spans="1:4" x14ac:dyDescent="0.3">
      <c r="A18" t="str">
        <f t="shared" si="0"/>
        <v>Agressivo-FOFs</v>
      </c>
      <c r="B18" t="s">
        <v>17</v>
      </c>
      <c r="C18" s="2" t="s">
        <v>25</v>
      </c>
      <c r="D18" s="5">
        <v>0.05</v>
      </c>
    </row>
    <row r="19" spans="1:4" x14ac:dyDescent="0.3">
      <c r="A19" t="str">
        <f t="shared" si="0"/>
        <v>Agressivo-DESENVOLVIMENTO</v>
      </c>
      <c r="B19" t="s">
        <v>17</v>
      </c>
      <c r="C19" s="2" t="s">
        <v>26</v>
      </c>
      <c r="D19" s="5">
        <v>0.2</v>
      </c>
    </row>
    <row r="20" spans="1:4" x14ac:dyDescent="0.3">
      <c r="A20" t="str">
        <f t="shared" si="0"/>
        <v>Agressivo-HOTELARIAS</v>
      </c>
      <c r="B20" t="s">
        <v>17</v>
      </c>
      <c r="C20" s="2" t="s">
        <v>27</v>
      </c>
      <c r="D20" s="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Plan1</vt:lpstr>
      <vt:lpstr>APOIO</vt:lpstr>
      <vt:lpstr>aporte</vt:lpstr>
      <vt:lpstr>dividendos_memsais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2025-06-09T20:55:52Z</dcterms:created>
  <dcterms:modified xsi:type="dcterms:W3CDTF">2025-06-12T19:46:32Z</dcterms:modified>
</cp:coreProperties>
</file>