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ep_blue3/Desktop/Berkeley Class Files/Class Folder/Crowdfunding Analysis/"/>
    </mc:Choice>
  </mc:AlternateContent>
  <xr:revisionPtr revIDLastSave="0" documentId="13_ncr:1_{938C59DF-2DE2-EA45-B0CD-BC66E759C206}" xr6:coauthVersionLast="47" xr6:coauthVersionMax="47" xr10:uidLastSave="{00000000-0000-0000-0000-000000000000}"/>
  <bookViews>
    <workbookView xWindow="26360" yWindow="12240" windowWidth="26300" windowHeight="21600" activeTab="1" xr2:uid="{00000000-000D-0000-FFFF-FFFF00000000}"/>
  </bookViews>
  <sheets>
    <sheet name="Starting Data&gt;&gt;&gt;" sheetId="10" r:id="rId1"/>
    <sheet name="Kickstarter" sheetId="1" r:id="rId2"/>
    <sheet name="Analysis&gt;&gt;&gt;" sheetId="11" r:id="rId3"/>
    <sheet name="Descriptive Statistics" sheetId="8" r:id="rId4"/>
    <sheet name="Category_Statistics" sheetId="2" r:id="rId5"/>
    <sheet name="Sub Category Statistics" sheetId="3" r:id="rId6"/>
    <sheet name="Outcomes Based on Launch Date" sheetId="4" r:id="rId7"/>
    <sheet name="Edinburgh Research" sheetId="5" r:id="rId8"/>
    <sheet name="Successful US Kickstarters" sheetId="6" r:id="rId9"/>
    <sheet name="Failed US Kickstarters" sheetId="7" r:id="rId10"/>
    <sheet name="Box and Wisker" sheetId="9" r:id="rId11"/>
  </sheets>
  <definedNames>
    <definedName name="_xlnm._FilterDatabase" localSheetId="10" hidden="1">'Box and Wisker'!$A$1:$T$4115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'Box and Wisker'!$D$1</definedName>
    <definedName name="_xlchart.v1.13" hidden="1">'Box and Wisker'!$D$2:$D$4115</definedName>
    <definedName name="_xlchart.v1.14" hidden="1">'Box and Wisker'!$E$1</definedName>
    <definedName name="_xlchart.v1.15" hidden="1">'Box and Wisker'!$E$2:$E$4115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9" l="1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C17" i="8"/>
  <c r="B17" i="8"/>
  <c r="C16" i="8"/>
  <c r="B16" i="8"/>
  <c r="C15" i="8"/>
  <c r="B15" i="8"/>
  <c r="C18" i="8"/>
  <c r="B18" i="8"/>
  <c r="C9" i="8"/>
  <c r="B9" i="8"/>
  <c r="C8" i="8"/>
  <c r="B8" i="8"/>
  <c r="C7" i="8"/>
  <c r="B7" i="8"/>
  <c r="C6" i="8"/>
  <c r="B6" i="8"/>
  <c r="C14" i="8"/>
  <c r="B14" i="8"/>
  <c r="C13" i="8"/>
  <c r="B13" i="8"/>
  <c r="B5" i="8"/>
  <c r="B4" i="8"/>
  <c r="C5" i="8"/>
  <c r="C4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<sst xmlns="http://schemas.openxmlformats.org/spreadsheetml/2006/main" count="71272" uniqueCount="8393">
  <si>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</si>
  <si>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</si>
  <si>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</si>
  <si>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</si>
  <si>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</si>
  <si>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</si>
  <si>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</si>
  <si>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</si>
  <si>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</si>
  <si>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</si>
  <si>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</si>
  <si>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</si>
  <si>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</si>
  <si>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</si>
  <si>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</si>
  <si>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</si>
  <si>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</si>
  <si>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</si>
  <si>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</si>
  <si>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</si>
  <si>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</si>
  <si>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</si>
  <si>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</si>
  <si>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</si>
  <si>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</si>
  <si>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</si>
  <si>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</si>
  <si>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</si>
  <si>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</si>
  <si>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</si>
  <si>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</si>
  <si>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</si>
  <si>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</si>
  <si>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</si>
  <si>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</si>
  <si>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</si>
  <si>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</si>
  <si>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</si>
  <si>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</si>
  <si>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</si>
  <si>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</si>
  <si>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</si>
  <si>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</si>
  <si>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</si>
  <si>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</si>
  <si>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</si>
  <si>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</si>
  <si>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</si>
  <si>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</si>
  <si>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</si>
  <si>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</si>
  <si>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</si>
  <si>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</si>
  <si>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</si>
  <si>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</si>
  <si>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</si>
  <si>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</si>
  <si>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</si>
  <si>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</si>
  <si>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</si>
  <si>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</si>
  <si>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</si>
  <si>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</si>
  <si>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</si>
  <si>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</si>
  <si>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</si>
  <si>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</si>
  <si>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</si>
  <si>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</si>
  <si>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</si>
  <si>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</si>
  <si>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</si>
  <si>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</si>
  <si>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</si>
  <si>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</si>
  <si>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</si>
  <si>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</si>
  <si>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</si>
  <si>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</si>
  <si>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</si>
  <si>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</si>
  <si>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</si>
  <si>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</si>
  <si>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</si>
  <si>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</si>
  <si>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</si>
  <si>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</si>
  <si>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</si>
  <si>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</si>
  <si>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</si>
  <si>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</si>
  <si>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</si>
  <si>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</si>
  <si>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</si>
  <si>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</si>
  <si>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</si>
  <si>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</si>
  <si>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</si>
  <si>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</si>
  <si>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</si>
  <si>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</si>
  <si>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</si>
  <si>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</si>
  <si>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</si>
  <si>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</si>
  <si>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</si>
  <si>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</si>
  <si>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</si>
  <si>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</si>
  <si>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</si>
  <si>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</si>
  <si>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</si>
  <si>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</si>
  <si>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</si>
  <si>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</si>
  <si>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</si>
  <si>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</si>
  <si>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</si>
  <si>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</si>
  <si>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</si>
  <si>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</si>
  <si>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</si>
  <si>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</si>
  <si>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</si>
  <si>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</si>
  <si>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</si>
  <si>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</si>
  <si>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</si>
  <si>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</si>
  <si>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</si>
  <si>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</si>
  <si>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</si>
  <si>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</si>
  <si>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</si>
  <si>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</si>
  <si>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</si>
  <si>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</si>
  <si>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</si>
  <si>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</si>
  <si>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</si>
  <si>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</si>
  <si>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</si>
  <si>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</si>
  <si>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</si>
  <si>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</si>
  <si>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</si>
  <si>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</si>
  <si>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</si>
  <si>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</si>
  <si>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</si>
  <si>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</si>
  <si>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</si>
  <si>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</si>
  <si>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</si>
  <si>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</si>
  <si>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</si>
  <si>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</si>
  <si>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</si>
  <si>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</si>
  <si>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</si>
  <si>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</si>
  <si>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</si>
  <si>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</si>
  <si>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</si>
  <si>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</si>
  <si>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</si>
  <si>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</si>
  <si>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</si>
  <si>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</si>
  <si>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</si>
  <si>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</si>
  <si>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</si>
  <si>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</si>
  <si>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</si>
  <si>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</si>
  <si>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</si>
  <si>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</si>
  <si>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</si>
  <si>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</si>
  <si>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</si>
  <si>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</si>
  <si>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</si>
  <si>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</si>
  <si>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</si>
  <si>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</si>
  <si>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</si>
  <si>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</si>
  <si>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</si>
  <si>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</si>
  <si>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</si>
  <si>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</si>
  <si>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</si>
  <si>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</si>
  <si>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</si>
  <si>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</si>
  <si>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</si>
  <si>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</si>
  <si>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</si>
  <si>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</si>
  <si>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</si>
  <si>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</si>
  <si>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</si>
  <si>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</si>
  <si>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</si>
  <si>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</si>
  <si>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</si>
  <si>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</si>
  <si>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</si>
  <si>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</si>
  <si>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</si>
  <si>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</si>
  <si>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</si>
  <si>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</si>
  <si>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</si>
  <si>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</si>
  <si>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</si>
  <si>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</si>
  <si>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</si>
  <si>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</si>
  <si>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</si>
  <si>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</si>
  <si>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</si>
  <si>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</si>
  <si>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</si>
  <si>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</si>
  <si>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</si>
  <si>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</si>
  <si>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</si>
  <si>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</si>
  <si>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</si>
  <si>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</si>
  <si>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</si>
  <si>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</si>
  <si>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</si>
  <si>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</si>
  <si>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</si>
  <si>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</si>
  <si>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</si>
  <si>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</si>
  <si>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</si>
  <si>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</si>
  <si>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</si>
  <si>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</si>
  <si>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</si>
  <si>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</si>
  <si>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</si>
  <si>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</si>
  <si>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</si>
  <si>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</si>
  <si>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</si>
  <si>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</si>
  <si>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</si>
  <si>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</si>
  <si>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</si>
  <si>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</si>
  <si>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</si>
  <si>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</si>
  <si>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</si>
  <si>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</si>
  <si>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</si>
  <si>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</si>
  <si>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</si>
  <si>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</si>
  <si>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</si>
  <si>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</si>
  <si>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</si>
  <si>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</si>
  <si>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</si>
  <si>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</si>
  <si>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</si>
  <si>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</si>
  <si>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</si>
  <si>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</si>
  <si>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</si>
  <si>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</si>
  <si>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</si>
  <si>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</si>
  <si>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</si>
  <si>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</si>
  <si>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</si>
  <si>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</si>
  <si>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</si>
  <si>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</si>
  <si>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</si>
  <si>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</si>
  <si>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</si>
  <si>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</si>
  <si>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</si>
  <si>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</si>
  <si>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</si>
  <si>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</si>
  <si>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</si>
  <si>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</si>
  <si>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</si>
  <si>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</si>
  <si>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</si>
  <si>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</si>
  <si>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</si>
  <si>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</si>
  <si>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</si>
  <si>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</si>
  <si>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</si>
  <si>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</si>
  <si>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</si>
  <si>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</si>
  <si>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</si>
  <si>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</si>
  <si>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</si>
  <si>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</si>
  <si>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</si>
  <si>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</si>
  <si>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</si>
  <si>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</si>
  <si>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</si>
  <si>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</si>
  <si>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</si>
  <si>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</si>
  <si>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</si>
  <si>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</si>
  <si>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</si>
  <si>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</si>
  <si>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</si>
  <si>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</si>
  <si>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</si>
  <si>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</si>
  <si>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</si>
  <si>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</si>
  <si>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</si>
  <si>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</si>
  <si>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</si>
  <si>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</si>
  <si>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</si>
  <si>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</si>
  <si>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</si>
  <si>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</si>
  <si>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</si>
  <si>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</si>
  <si>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</si>
  <si>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</si>
  <si>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</si>
  <si>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</si>
  <si>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</si>
  <si>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</si>
  <si>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</si>
  <si>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</si>
  <si>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</si>
  <si>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</si>
  <si>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</si>
  <si>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</si>
  <si>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</si>
  <si>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</si>
  <si>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</si>
  <si>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</si>
  <si>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</si>
  <si>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</si>
  <si>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</si>
  <si>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</si>
  <si>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</si>
  <si>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</si>
  <si>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</si>
  <si>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</si>
  <si>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</si>
  <si>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</si>
  <si>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</si>
  <si>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</si>
  <si>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</si>
  <si>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</si>
  <si>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</si>
  <si>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</si>
  <si>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</si>
  <si>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</si>
  <si>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</si>
  <si>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</si>
  <si>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</si>
  <si>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</si>
  <si>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</si>
  <si>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</si>
  <si>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</si>
  <si>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</si>
  <si>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</si>
  <si>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</si>
  <si>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</si>
  <si>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</si>
  <si>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</si>
  <si>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</si>
  <si>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</si>
  <si>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</si>
  <si>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</si>
  <si>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</si>
  <si>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</si>
  <si>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</si>
  <si>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</si>
  <si>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</si>
  <si>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</si>
  <si>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</si>
  <si>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</si>
  <si>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</si>
  <si>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</si>
  <si>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</si>
  <si>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</si>
  <si>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</si>
  <si>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</si>
  <si>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</si>
  <si>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</si>
  <si>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</si>
  <si>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</si>
  <si>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</si>
  <si>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</si>
  <si>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</si>
  <si>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</si>
  <si>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</si>
  <si>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</si>
  <si>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</si>
  <si>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</si>
  <si>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</si>
  <si>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</si>
  <si>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</si>
  <si>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</si>
  <si>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</si>
  <si>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</si>
  <si>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</si>
  <si>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</si>
  <si>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</si>
  <si>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</si>
  <si>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</si>
  <si>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</si>
  <si>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</si>
  <si>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</si>
  <si>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</si>
  <si>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</si>
  <si>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</si>
  <si>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</si>
  <si>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</si>
  <si>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</si>
  <si>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</si>
  <si>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</si>
  <si>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</si>
  <si>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</si>
  <si>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</si>
  <si>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</si>
  <si>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</si>
  <si>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</si>
  <si>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</si>
  <si>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</si>
  <si>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</si>
  <si>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</si>
  <si>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</si>
  <si>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</si>
  <si>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</si>
  <si>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</si>
  <si>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</si>
  <si>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</si>
  <si>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</si>
  <si>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</si>
  <si>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</si>
  <si>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</si>
  <si>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</si>
  <si>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</si>
  <si>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</si>
  <si>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</si>
  <si>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</si>
  <si>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</si>
  <si>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</si>
  <si>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</si>
  <si>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</si>
  <si>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</si>
  <si>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</si>
  <si>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</si>
  <si>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</si>
  <si>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</si>
  <si>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</si>
  <si>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</si>
  <si>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</si>
  <si>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</si>
  <si>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</si>
  <si>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</si>
  <si>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</si>
  <si>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</si>
  <si>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</si>
  <si>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</si>
  <si>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</si>
  <si>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</si>
  <si>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</si>
  <si>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</si>
  <si>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</si>
  <si>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</si>
  <si>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</si>
  <si>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</si>
  <si>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</si>
  <si>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</si>
  <si>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</si>
  <si>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</si>
  <si>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</si>
  <si>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</si>
  <si>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</si>
  <si>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</si>
  <si>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</si>
  <si>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</si>
  <si>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</si>
  <si>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</si>
  <si>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</si>
  <si>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</si>
  <si>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</si>
  <si>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</si>
  <si>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</si>
  <si>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</si>
  <si>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</si>
  <si>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</si>
  <si>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</si>
  <si>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</si>
  <si>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</si>
  <si>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</si>
  <si>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</si>
  <si>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</si>
  <si>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</si>
  <si>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</si>
  <si>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</si>
  <si>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</si>
  <si>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</si>
  <si>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</si>
  <si>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</si>
  <si>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</si>
  <si>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</si>
  <si>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</si>
  <si>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</si>
  <si>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</si>
  <si>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</si>
  <si>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</si>
  <si>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</si>
  <si>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</si>
  <si>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</si>
  <si>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</si>
  <si>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</si>
  <si>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</si>
  <si>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</si>
  <si>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</si>
  <si>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</si>
  <si>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</si>
  <si>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</si>
  <si>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</si>
  <si>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</si>
  <si>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</si>
  <si>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</si>
  <si>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</si>
  <si>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</si>
  <si>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</si>
  <si>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</si>
  <si>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</si>
  <si>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</si>
  <si>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</si>
  <si>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</si>
  <si>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</si>
  <si>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</si>
  <si>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</si>
  <si>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</si>
  <si>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</si>
  <si>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</si>
  <si>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</si>
  <si>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</si>
  <si>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</si>
  <si>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</si>
  <si>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</si>
  <si>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</si>
  <si>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</si>
  <si>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</si>
  <si>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</si>
  <si>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</si>
  <si>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</si>
  <si>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</si>
  <si>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</si>
  <si>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</si>
  <si>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</si>
  <si>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</si>
  <si>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</si>
  <si>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</si>
  <si>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</si>
  <si>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</si>
  <si>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</si>
  <si>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</si>
  <si>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</si>
  <si>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</si>
  <si>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</si>
  <si>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</si>
  <si>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</si>
  <si>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</si>
  <si>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</si>
  <si>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</si>
  <si>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</si>
  <si>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</si>
  <si>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</si>
  <si>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</si>
  <si>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</si>
  <si>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</si>
  <si>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</si>
  <si>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</si>
  <si>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</si>
  <si>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</si>
  <si>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</si>
  <si>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</si>
  <si>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</si>
  <si>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</si>
  <si>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</si>
  <si>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</si>
  <si>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</si>
  <si>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</si>
  <si>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</si>
  <si>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</si>
  <si>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</si>
  <si>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</si>
  <si>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</si>
  <si>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</si>
  <si>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</si>
  <si>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</si>
  <si>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</si>
  <si>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</si>
  <si>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</si>
  <si>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</si>
  <si>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</si>
  <si>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</si>
  <si>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</si>
  <si>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</si>
  <si>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</si>
  <si>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</si>
  <si>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</si>
  <si>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</si>
  <si>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</si>
  <si>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</si>
  <si>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</si>
  <si>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</si>
  <si>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</si>
  <si>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</si>
  <si>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</si>
  <si>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</si>
  <si>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</si>
  <si>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</si>
  <si>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</si>
  <si>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</si>
  <si>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</si>
  <si>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</si>
  <si>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</si>
  <si>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</si>
  <si>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</si>
  <si>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</si>
  <si>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</si>
  <si>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</si>
  <si>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</si>
  <si>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</si>
  <si>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</si>
  <si>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</si>
  <si>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</si>
  <si>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</si>
  <si>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</si>
  <si>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</si>
  <si>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</si>
  <si>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</si>
  <si>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</si>
  <si>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</si>
  <si>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</si>
  <si>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</si>
  <si>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</si>
  <si>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</si>
  <si>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</si>
  <si>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</si>
  <si>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</si>
  <si>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</si>
  <si>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</si>
  <si>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</si>
  <si>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</si>
  <si>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</si>
  <si>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</si>
  <si>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</si>
  <si>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</si>
  <si>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</si>
  <si>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</si>
  <si>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</si>
  <si>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</si>
  <si>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</si>
  <si>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</si>
  <si>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</si>
  <si>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</si>
  <si>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</si>
  <si>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</si>
  <si>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</si>
  <si>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</si>
  <si>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</si>
  <si>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</si>
  <si>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</si>
  <si>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</si>
  <si>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</si>
  <si>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</si>
  <si>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</si>
  <si>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</si>
  <si>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</si>
  <si>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</si>
  <si>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</si>
  <si>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</si>
  <si>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</si>
  <si>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</si>
  <si>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</si>
  <si>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</si>
  <si>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</si>
  <si>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</si>
  <si>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</si>
  <si>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</si>
  <si>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</si>
  <si>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</si>
  <si>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</si>
  <si>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</si>
  <si>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</si>
  <si>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</si>
  <si>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</si>
  <si>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</si>
  <si>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</si>
  <si>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</si>
  <si>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</si>
  <si>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</si>
  <si>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</si>
  <si>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</si>
  <si>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</si>
  <si>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</si>
  <si>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</si>
  <si>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</si>
  <si>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</si>
  <si>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</si>
  <si>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</si>
  <si>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</si>
  <si>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</si>
  <si>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</si>
  <si>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</si>
  <si>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</si>
  <si>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</si>
  <si>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</si>
  <si>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</si>
  <si>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</si>
  <si>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</si>
  <si>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</si>
  <si>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</si>
  <si>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</si>
  <si>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</si>
  <si>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</si>
  <si>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</si>
  <si>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</si>
  <si>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</si>
  <si>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</si>
  <si>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</si>
  <si>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</si>
  <si>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</si>
  <si>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</si>
  <si>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</si>
  <si>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</si>
  <si>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</si>
  <si>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</si>
  <si>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</si>
  <si>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</si>
  <si>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</si>
  <si>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</si>
  <si>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</si>
  <si>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</si>
  <si>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</si>
  <si>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</si>
  <si>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</si>
  <si>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</si>
  <si>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</si>
  <si>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</si>
  <si>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</si>
  <si>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</si>
  <si>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</si>
  <si>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</si>
  <si>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</si>
  <si>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</si>
  <si>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</si>
  <si>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</si>
  <si>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</si>
  <si>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</si>
  <si>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</si>
  <si>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</si>
  <si>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</si>
  <si>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</si>
  <si>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</si>
  <si>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</si>
  <si>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</si>
  <si>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</si>
  <si>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</si>
  <si>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</si>
  <si>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</si>
  <si>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</si>
  <si>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</si>
  <si>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</si>
  <si>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</si>
  <si>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</si>
  <si>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</si>
  <si>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</si>
  <si>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</si>
  <si>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</si>
  <si>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</si>
  <si>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</si>
  <si>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</si>
  <si>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</si>
  <si>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</si>
  <si>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</si>
  <si>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</si>
  <si>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</si>
  <si>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</si>
  <si>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</si>
  <si>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</si>
  <si>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</si>
  <si>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</si>
  <si>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</si>
  <si>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</si>
  <si>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</si>
  <si>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</si>
  <si>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</si>
  <si>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</si>
  <si>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</si>
  <si>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</si>
  <si>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</si>
  <si>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</si>
  <si>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</si>
  <si>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</si>
  <si>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</si>
  <si>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</si>
  <si>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</si>
  <si>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</si>
  <si>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</si>
  <si>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</si>
  <si>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</si>
  <si>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</si>
  <si>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</si>
  <si>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</si>
  <si>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</si>
  <si>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</si>
  <si>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</si>
  <si>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</si>
  <si>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</si>
  <si>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</si>
  <si>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</si>
  <si>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</si>
  <si>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</si>
  <si>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</si>
  <si>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</si>
  <si>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</si>
  <si>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</si>
  <si>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</si>
  <si>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</si>
  <si>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</si>
  <si>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</si>
  <si>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</si>
  <si>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</si>
  <si>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</si>
  <si>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</si>
  <si>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</si>
  <si>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</si>
  <si>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</si>
  <si>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</si>
  <si>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</si>
  <si>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</si>
  <si>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</si>
  <si>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</si>
  <si>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</si>
  <si>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</si>
  <si>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</si>
  <si>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</si>
  <si>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</si>
  <si>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</si>
  <si>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</si>
  <si>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</si>
  <si>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</si>
  <si>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</si>
  <si>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</si>
  <si>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</si>
  <si>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</si>
  <si>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</si>
  <si>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</si>
  <si>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</si>
  <si>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</si>
  <si>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</si>
  <si>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</si>
  <si>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</si>
  <si>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</si>
  <si>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</si>
  <si>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</si>
  <si>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</si>
  <si>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</si>
  <si>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</si>
  <si>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</si>
  <si>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</si>
  <si>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</si>
  <si>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</si>
  <si>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</si>
  <si>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</si>
  <si>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</si>
  <si>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</si>
  <si>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</si>
  <si>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</si>
  <si>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</si>
  <si>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</si>
  <si>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</si>
  <si>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</si>
  <si>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</si>
  <si>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</si>
  <si>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</si>
  <si>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</si>
  <si>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</si>
  <si>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</si>
  <si>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</si>
  <si>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</si>
  <si>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</si>
  <si>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</si>
  <si>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</si>
  <si>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</si>
  <si>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</si>
  <si>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</si>
  <si>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</si>
  <si>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</si>
  <si>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</si>
  <si>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</si>
  <si>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</si>
  <si>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</si>
  <si>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</si>
  <si>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</si>
  <si>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</si>
  <si>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</si>
  <si>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</si>
  <si>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</si>
  <si>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</si>
  <si>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</si>
  <si>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</si>
  <si>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</si>
  <si>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</si>
  <si>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</si>
  <si>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</si>
  <si>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</si>
  <si>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</si>
  <si>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</si>
  <si>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</si>
  <si>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</si>
  <si>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</si>
  <si>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</si>
  <si>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</si>
  <si>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</si>
  <si>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</si>
  <si>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</si>
  <si>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</si>
  <si>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</si>
  <si>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</si>
  <si>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</si>
  <si>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</si>
  <si>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</si>
  <si>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</si>
  <si>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</si>
  <si>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</si>
  <si>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</si>
  <si>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</si>
  <si>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</si>
  <si>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</si>
  <si>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</si>
  <si>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</si>
  <si>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</si>
  <si>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</si>
  <si>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</si>
  <si>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</si>
  <si>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</si>
  <si>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</si>
  <si>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</si>
  <si>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</si>
  <si>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</si>
  <si>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</si>
  <si>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</si>
  <si>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</si>
  <si>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</si>
  <si>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</si>
  <si>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</si>
  <si>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</si>
  <si>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</si>
  <si>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</si>
  <si>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</si>
  <si>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</si>
  <si>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</si>
  <si>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</si>
  <si>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</si>
  <si>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</si>
  <si>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</si>
  <si>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</si>
  <si>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</si>
  <si>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</si>
  <si>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</si>
  <si>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</si>
  <si>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</si>
  <si>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</si>
  <si>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</si>
  <si>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</si>
  <si>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</si>
  <si>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</si>
  <si>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</si>
  <si>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</si>
  <si>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</si>
  <si>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</si>
  <si>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</si>
  <si>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</si>
  <si>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</si>
  <si>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</si>
  <si>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</si>
  <si>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</si>
  <si>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</si>
  <si>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</si>
  <si>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</si>
  <si>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</si>
  <si>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</si>
  <si>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</si>
  <si>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</si>
  <si>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</si>
  <si>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</si>
  <si>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</si>
  <si>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</si>
  <si>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</si>
  <si>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</si>
  <si>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</si>
  <si>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</si>
  <si>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</si>
  <si>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</si>
  <si>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</si>
  <si>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</si>
  <si>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</si>
  <si>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</si>
  <si>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</si>
  <si>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</si>
  <si>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</si>
  <si>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</si>
  <si>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</si>
  <si>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</si>
  <si>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</si>
  <si>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</si>
  <si>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</si>
  <si>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</si>
  <si>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</si>
  <si>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</si>
  <si>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</si>
  <si>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</si>
  <si>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</si>
  <si>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</si>
  <si>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</si>
  <si>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</si>
  <si>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</si>
  <si>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</si>
  <si>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</si>
  <si>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</si>
  <si>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</si>
  <si>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</si>
  <si>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</si>
  <si>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</si>
  <si>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</si>
  <si>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</si>
  <si>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</si>
  <si>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</si>
  <si>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</si>
  <si>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</si>
  <si>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</si>
  <si>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</si>
  <si>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</si>
  <si>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</si>
  <si>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</si>
  <si>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</si>
  <si>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</si>
  <si>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</si>
  <si>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</si>
  <si>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</si>
  <si>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</si>
  <si>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</si>
  <si>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</si>
  <si>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</si>
  <si>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</si>
  <si>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</si>
  <si>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</si>
  <si>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</si>
  <si>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</si>
  <si>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</si>
  <si>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</si>
  <si>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</si>
  <si>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</si>
  <si>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</si>
  <si>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</si>
  <si>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</si>
  <si>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</si>
  <si>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</si>
  <si>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</si>
  <si>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</si>
  <si>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</si>
  <si>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</si>
  <si>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</si>
  <si>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</si>
  <si>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</si>
  <si>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</si>
  <si>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</si>
  <si>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</si>
  <si>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</si>
  <si>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</si>
  <si>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</si>
  <si>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</si>
  <si>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</si>
  <si>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</si>
  <si>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</si>
  <si>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</si>
  <si>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</si>
  <si>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</si>
  <si>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</si>
  <si>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</si>
  <si>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</si>
  <si>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</si>
  <si>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</si>
  <si>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</si>
  <si>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</si>
  <si>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</si>
  <si>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</si>
  <si>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</si>
  <si>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</si>
  <si>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</si>
  <si>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</si>
  <si>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</si>
  <si>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</si>
  <si>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</si>
  <si>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</si>
  <si>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</si>
  <si>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</si>
  <si>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</si>
  <si>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</si>
  <si>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</si>
  <si>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</si>
  <si>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</si>
  <si>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</si>
  <si>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</si>
  <si>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</si>
  <si>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</si>
  <si>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</si>
  <si>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</si>
  <si>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</si>
  <si>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</si>
  <si>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</si>
  <si>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</si>
  <si>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</si>
  <si>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</si>
  <si>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</si>
  <si>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</si>
  <si>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</si>
  <si>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</si>
  <si>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</si>
  <si>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</si>
  <si>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</si>
  <si>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</si>
  <si>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</si>
  <si>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</si>
  <si>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</si>
  <si>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</si>
  <si>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</si>
  <si>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</si>
  <si>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</si>
  <si>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</si>
  <si>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</si>
  <si>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</si>
  <si>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</si>
  <si>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</si>
  <si>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</si>
  <si>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</si>
  <si>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</si>
  <si>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</si>
  <si>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</si>
  <si>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</si>
  <si>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</si>
  <si>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</si>
  <si>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</si>
  <si>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</si>
  <si>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</si>
  <si>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</si>
  <si>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</si>
  <si>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</si>
  <si>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</si>
  <si>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</si>
  <si>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</si>
  <si>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</si>
  <si>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</si>
  <si>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</si>
  <si>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</si>
  <si>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</si>
  <si>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</si>
  <si>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</si>
  <si>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</si>
  <si>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</si>
  <si>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</si>
  <si>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</si>
  <si>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</si>
  <si>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</si>
  <si>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</si>
  <si>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</si>
  <si>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</si>
  <si>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</si>
  <si>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</si>
  <si>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</si>
  <si>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</si>
  <si>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</si>
  <si>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</si>
  <si>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</si>
  <si>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</si>
  <si>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</si>
  <si>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</si>
  <si>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</si>
  <si>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</si>
  <si>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</si>
  <si>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</si>
  <si>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</si>
  <si>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</si>
  <si>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</si>
  <si>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</si>
  <si>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</si>
  <si>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</si>
  <si>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</si>
  <si>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</si>
  <si>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</si>
  <si>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</si>
  <si>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</si>
  <si>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</si>
  <si>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</si>
  <si>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</si>
  <si>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</si>
  <si>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</si>
  <si>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</si>
  <si>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</si>
  <si>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</si>
  <si>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</si>
  <si>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</si>
  <si>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</si>
  <si>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</si>
  <si>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</si>
  <si>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</si>
  <si>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</si>
  <si>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</si>
  <si>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</si>
  <si>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</si>
  <si>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</si>
  <si>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</si>
  <si>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</si>
  <si>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</si>
  <si>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</si>
  <si>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</si>
  <si>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</si>
  <si>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</si>
  <si>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</si>
  <si>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</si>
  <si>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</si>
  <si>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</si>
  <si>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</si>
  <si>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</si>
  <si>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</si>
  <si>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</si>
  <si>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</si>
  <si>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</si>
  <si>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</si>
  <si>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</si>
  <si>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</si>
  <si>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</si>
  <si>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</si>
  <si>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</si>
  <si>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</si>
  <si>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</si>
  <si>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</si>
  <si>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</si>
  <si>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</si>
  <si>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</si>
  <si>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</si>
  <si>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</si>
  <si>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</si>
  <si>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</si>
  <si>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</si>
  <si>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</si>
  <si>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</si>
  <si>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</si>
  <si>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</si>
  <si>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</si>
  <si>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</si>
  <si>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</si>
  <si>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</si>
  <si>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</si>
  <si>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</si>
  <si>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</si>
  <si>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</si>
  <si>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</si>
  <si>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</si>
  <si>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</si>
  <si>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</si>
  <si>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</si>
  <si>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</si>
  <si>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</si>
  <si>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</si>
  <si>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</si>
  <si>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</si>
  <si>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</si>
  <si>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</si>
  <si>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</si>
  <si>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</si>
  <si>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</si>
  <si>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</si>
  <si>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</si>
  <si>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</si>
  <si>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</si>
  <si>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</si>
  <si>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</si>
  <si>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</si>
  <si>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</si>
  <si>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</si>
  <si>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</si>
  <si>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</si>
  <si>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</si>
  <si>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</si>
  <si>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</si>
  <si>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</si>
  <si>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</si>
  <si>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</si>
  <si>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</si>
  <si>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</si>
  <si>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</si>
  <si>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</si>
  <si>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</si>
  <si>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</si>
  <si>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</si>
  <si>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</si>
  <si>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</si>
  <si>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</si>
  <si>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</si>
  <si>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</si>
  <si>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</si>
  <si>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</si>
  <si>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</si>
  <si>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</si>
  <si>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</si>
  <si>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</si>
  <si>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</si>
  <si>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</si>
  <si>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</si>
  <si>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</si>
  <si>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</si>
  <si>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</si>
  <si>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</si>
  <si>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</si>
  <si>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</si>
  <si>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</si>
  <si>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</si>
  <si>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</si>
  <si>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</si>
  <si>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</si>
  <si>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</si>
  <si>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</si>
  <si>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</si>
  <si>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</si>
  <si>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</si>
  <si>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</si>
  <si>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</si>
  <si>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</si>
  <si>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</si>
  <si>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</si>
  <si>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</si>
  <si>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</si>
  <si>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</si>
  <si>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</si>
  <si>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</si>
  <si>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</si>
  <si>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</si>
  <si>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</si>
  <si>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</si>
  <si>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</si>
  <si>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</si>
  <si>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</si>
  <si>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</si>
  <si>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</si>
  <si>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</si>
  <si>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</si>
  <si>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</si>
  <si>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</si>
  <si>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</si>
  <si>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</si>
  <si>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</si>
  <si>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</si>
  <si>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</si>
  <si>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</si>
  <si>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</si>
  <si>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</si>
  <si>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</si>
  <si>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</si>
  <si>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</si>
  <si>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</si>
  <si>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</si>
  <si>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</si>
  <si>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</si>
  <si>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</si>
  <si>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</si>
  <si>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</si>
  <si>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</si>
  <si>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</si>
  <si>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</si>
  <si>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</si>
  <si>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</si>
  <si>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</si>
  <si>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</si>
  <si>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</si>
  <si>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</si>
  <si>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</si>
  <si>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</si>
  <si>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</si>
  <si>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</si>
  <si>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</si>
  <si>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</si>
  <si>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</si>
  <si>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</si>
  <si>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</si>
  <si>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</si>
  <si>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</si>
  <si>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</si>
  <si>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</si>
  <si>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</si>
  <si>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</si>
  <si>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</si>
  <si>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</si>
  <si>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</si>
  <si>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</si>
  <si>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</si>
  <si>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</si>
  <si>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</si>
  <si>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</si>
  <si>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</si>
  <si>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</si>
  <si>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</si>
  <si>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</si>
  <si>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</si>
  <si>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</si>
  <si>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</si>
  <si>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</si>
  <si>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</si>
  <si>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</si>
  <si>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</si>
  <si>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</si>
  <si>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</si>
  <si>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</si>
  <si>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</si>
  <si>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</si>
  <si>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</si>
  <si>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</si>
  <si>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</si>
  <si>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</si>
  <si>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</si>
  <si>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</si>
  <si>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</si>
  <si>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</si>
  <si>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</si>
  <si>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</si>
  <si>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</si>
  <si>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</si>
  <si>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</si>
  <si>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</si>
  <si>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</si>
  <si>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</si>
  <si>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</si>
  <si>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</si>
  <si>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</si>
  <si>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</si>
  <si>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</si>
  <si>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</si>
  <si>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</si>
  <si>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</si>
  <si>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</si>
  <si>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</si>
  <si>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</si>
  <si>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</si>
  <si>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</si>
  <si>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</si>
  <si>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</si>
  <si>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</si>
  <si>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</si>
  <si>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</si>
  <si>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</si>
  <si>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</si>
  <si>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</si>
  <si>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</si>
  <si>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</si>
  <si>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</si>
  <si>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</si>
  <si>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</si>
  <si>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</si>
  <si>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</si>
  <si>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</si>
  <si>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</si>
  <si>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</si>
  <si>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</si>
  <si>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</si>
  <si>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</si>
  <si>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</si>
  <si>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</si>
  <si>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</si>
  <si>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</si>
  <si>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</si>
  <si>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</si>
  <si>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</si>
  <si>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</si>
  <si>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</si>
  <si>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</si>
  <si>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</si>
  <si>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</si>
  <si>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</si>
  <si>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</si>
  <si>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</si>
  <si>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</si>
  <si>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</si>
  <si>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</si>
  <si>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</si>
  <si>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</si>
  <si>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</si>
  <si>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</si>
  <si>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</si>
  <si>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</si>
  <si>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</si>
  <si>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</si>
  <si>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</si>
  <si>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</si>
  <si>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</si>
  <si>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</si>
  <si>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</si>
  <si>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</si>
  <si>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</si>
  <si>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</si>
  <si>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</si>
  <si>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</si>
  <si>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</si>
  <si>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</si>
  <si>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</si>
  <si>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</si>
  <si>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</si>
  <si>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</si>
  <si>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</si>
  <si>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</si>
  <si>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</si>
  <si>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</si>
  <si>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</si>
  <si>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</si>
  <si>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</si>
  <si>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</si>
  <si>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</si>
  <si>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</si>
  <si>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</si>
  <si>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</si>
  <si>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</si>
  <si>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</si>
  <si>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</si>
  <si>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</si>
  <si>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</si>
  <si>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</si>
  <si>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</si>
  <si>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</si>
  <si>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</si>
  <si>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</si>
  <si>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</si>
  <si>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</si>
  <si>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</si>
  <si>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</si>
  <si>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</si>
  <si>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</si>
  <si>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</si>
  <si>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</si>
  <si>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</si>
  <si>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</si>
  <si>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</si>
  <si>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</si>
  <si>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</si>
  <si>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</si>
  <si>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</si>
  <si>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</si>
  <si>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</si>
  <si>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</si>
  <si>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</si>
  <si>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</si>
  <si>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</si>
  <si>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</si>
  <si>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</si>
  <si>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</si>
  <si>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</si>
  <si>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</si>
  <si>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</si>
  <si>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</si>
  <si>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</si>
  <si>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</si>
  <si>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</si>
  <si>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</si>
  <si>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</si>
  <si>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</si>
  <si>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</si>
  <si>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</si>
  <si>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</si>
  <si>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</si>
  <si>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</si>
  <si>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</si>
  <si>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</si>
  <si>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</si>
  <si>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</si>
  <si>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</si>
  <si>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</si>
  <si>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</si>
  <si>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</si>
  <si>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</si>
  <si>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</si>
  <si>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</si>
  <si>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</si>
  <si>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</si>
  <si>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</si>
  <si>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</si>
  <si>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</si>
  <si>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</si>
  <si>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</si>
  <si>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</si>
  <si>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</si>
  <si>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</si>
  <si>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</si>
  <si>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</si>
  <si>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</si>
  <si>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</si>
  <si>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</si>
  <si>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</si>
  <si>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</si>
  <si>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</si>
  <si>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</si>
  <si>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</si>
  <si>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</si>
  <si>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</si>
  <si>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</si>
  <si>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</si>
  <si>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</si>
  <si>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</si>
  <si>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</si>
  <si>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</si>
  <si>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</si>
  <si>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</si>
  <si>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</si>
  <si>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</si>
  <si>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</si>
  <si>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</si>
  <si>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</si>
  <si>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</si>
  <si>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</si>
  <si>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</si>
  <si>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</si>
  <si>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</si>
  <si>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</si>
  <si>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</si>
  <si>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</si>
  <si>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</si>
  <si>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</si>
  <si>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</si>
  <si>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</si>
  <si>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</si>
  <si>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</si>
  <si>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</si>
  <si>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</si>
  <si>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</si>
  <si>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</si>
  <si>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</si>
  <si>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</si>
  <si>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</si>
  <si>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</si>
  <si>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</si>
  <si>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</si>
  <si>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</si>
  <si>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</si>
  <si>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</si>
  <si>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</si>
  <si>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</si>
  <si>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</si>
  <si>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</si>
  <si>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</si>
  <si>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</si>
  <si>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</si>
  <si>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</si>
  <si>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</si>
  <si>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</si>
  <si>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</si>
  <si>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</si>
  <si>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</si>
  <si>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</si>
  <si>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</si>
  <si>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</si>
  <si>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</si>
  <si>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</si>
  <si>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</si>
  <si>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</si>
  <si>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</si>
  <si>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</si>
  <si>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</si>
  <si>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</si>
  <si>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</si>
  <si>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</si>
  <si>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</si>
  <si>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</si>
  <si>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</si>
  <si>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</si>
  <si>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</si>
  <si>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</si>
  <si>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</si>
  <si>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</si>
  <si>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</si>
  <si>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</si>
  <si>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</si>
  <si>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</si>
  <si>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</si>
  <si>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</si>
  <si>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</si>
  <si>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</si>
  <si>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</si>
  <si>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</si>
  <si>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</si>
  <si>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</si>
  <si>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</si>
  <si>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</si>
  <si>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</si>
  <si>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</si>
  <si>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</si>
  <si>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</si>
  <si>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</si>
  <si>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</si>
  <si>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</si>
  <si>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</si>
  <si>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</si>
  <si>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</si>
  <si>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</si>
  <si>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</si>
  <si>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</si>
  <si>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</si>
  <si>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</si>
  <si>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</si>
  <si>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</si>
  <si>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</si>
  <si>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</si>
  <si>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</si>
  <si>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</si>
  <si>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</si>
  <si>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</si>
  <si>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</si>
  <si>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</si>
  <si>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</si>
  <si>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</si>
  <si>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</si>
  <si>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</si>
  <si>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</si>
  <si>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</si>
  <si>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</si>
  <si>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</si>
  <si>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</si>
  <si>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</si>
  <si>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</si>
  <si>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</si>
  <si>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</si>
  <si>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</si>
  <si>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</si>
  <si>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</si>
  <si>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</si>
  <si>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</si>
  <si>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</si>
  <si>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</si>
  <si>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</si>
  <si>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</si>
  <si>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</si>
  <si>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</si>
  <si>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</si>
  <si>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</si>
  <si>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</si>
  <si>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</si>
  <si>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</si>
  <si>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</si>
  <si>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</si>
  <si>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</si>
  <si>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</si>
  <si>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</si>
  <si>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</si>
  <si>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</si>
  <si>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</si>
  <si>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</si>
  <si>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</si>
  <si>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</si>
  <si>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</si>
  <si>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</si>
  <si>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</si>
  <si>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</si>
  <si>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</si>
  <si>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</si>
  <si>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</si>
  <si>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</si>
  <si>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</si>
  <si>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</si>
  <si>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</si>
  <si>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</si>
  <si>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</si>
  <si>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</si>
  <si>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</si>
  <si>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</si>
  <si>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</si>
  <si>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</si>
  <si>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</si>
  <si>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</si>
  <si>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</si>
  <si>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</si>
  <si>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</si>
  <si>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</si>
  <si>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</si>
  <si>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</si>
  <si>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</si>
  <si>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</si>
  <si>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</si>
  <si>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</si>
  <si>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</si>
  <si>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</si>
  <si>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</si>
  <si>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</si>
  <si>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</si>
  <si>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</si>
  <si>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</si>
  <si>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</si>
  <si>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</si>
  <si>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</si>
  <si>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</si>
  <si>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</si>
  <si>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</si>
  <si>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</si>
  <si>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</si>
  <si>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</si>
  <si>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</si>
  <si>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</si>
  <si>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</si>
  <si>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</si>
  <si>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</si>
  <si>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</si>
  <si>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</si>
  <si>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</si>
  <si>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</si>
  <si>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</si>
  <si>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</si>
  <si>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</si>
  <si>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</si>
  <si>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</si>
  <si>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</si>
  <si>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</si>
  <si>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</si>
  <si>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</si>
  <si>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</si>
  <si>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</si>
  <si>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</si>
  <si>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</si>
  <si>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</si>
  <si>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</si>
  <si>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</si>
  <si>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</si>
  <si>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</si>
  <si>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</si>
  <si>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</si>
  <si>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</si>
  <si>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</si>
  <si>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</si>
  <si>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</si>
  <si>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</si>
  <si>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</si>
  <si>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</si>
  <si>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</si>
  <si>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</si>
  <si>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</si>
  <si>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</si>
  <si>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</si>
  <si>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</si>
  <si>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</si>
  <si>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</si>
  <si>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</si>
  <si>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</si>
  <si>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</si>
  <si>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</si>
  <si>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</si>
  <si>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</si>
  <si>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</si>
  <si>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</si>
  <si>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</si>
  <si>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</si>
  <si>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</si>
  <si>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</si>
  <si>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</si>
  <si>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</si>
  <si>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</si>
  <si>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</si>
  <si>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</si>
  <si>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</si>
  <si>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</si>
  <si>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</si>
  <si>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</si>
  <si>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</si>
  <si>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</si>
  <si>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</si>
  <si>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</si>
  <si>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</si>
  <si>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</si>
  <si>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</si>
  <si>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</si>
  <si>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</si>
  <si>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</si>
  <si>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</si>
  <si>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</si>
  <si>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</si>
  <si>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</si>
  <si>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</si>
  <si>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</si>
  <si>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</si>
  <si>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</si>
  <si>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</si>
  <si>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</si>
  <si>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</si>
  <si>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</si>
  <si>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</si>
  <si>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</si>
  <si>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</si>
  <si>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</si>
  <si>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</si>
  <si>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</si>
  <si>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</si>
  <si>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</si>
  <si>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</si>
  <si>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</si>
  <si>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</si>
  <si>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</si>
  <si>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</si>
  <si>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</si>
  <si>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</si>
  <si>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</si>
  <si>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</si>
  <si>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</si>
  <si>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</si>
  <si>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</si>
  <si>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</si>
  <si>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</si>
  <si>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</si>
  <si>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</si>
  <si>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</si>
  <si>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</si>
  <si>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</si>
  <si>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</si>
  <si>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</si>
  <si>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</si>
  <si>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</si>
  <si>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</si>
  <si>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</si>
  <si>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</si>
  <si>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</si>
  <si>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</si>
  <si>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</si>
  <si>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</si>
  <si>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</si>
  <si>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</si>
  <si>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</si>
  <si>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</si>
  <si>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</si>
  <si>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</si>
  <si>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</si>
  <si>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</si>
  <si>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</si>
  <si>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</si>
  <si>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</si>
  <si>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</si>
  <si>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</si>
  <si>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</si>
  <si>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</si>
  <si>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</si>
  <si>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</si>
  <si>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</si>
  <si>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</si>
  <si>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</si>
  <si>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</si>
  <si>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</si>
  <si>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</si>
  <si>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</si>
  <si>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</si>
  <si>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</si>
  <si>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</si>
  <si>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</si>
  <si>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</si>
  <si>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</si>
  <si>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</si>
  <si>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</si>
  <si>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</si>
  <si>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</si>
  <si>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</si>
  <si>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</si>
  <si>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</si>
  <si>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</si>
  <si>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</si>
  <si>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</si>
  <si>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</si>
  <si>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</si>
  <si>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</si>
  <si>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</si>
  <si>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</si>
  <si>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</si>
  <si>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</si>
  <si>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</si>
  <si>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</si>
  <si>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</si>
  <si>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</si>
  <si>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</si>
  <si>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</si>
  <si>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</si>
  <si>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</si>
  <si>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</si>
  <si>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</si>
  <si>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</si>
  <si>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</si>
  <si>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</si>
  <si>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</si>
  <si>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</si>
  <si>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</si>
  <si>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</si>
  <si>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</si>
  <si>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</si>
  <si>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</si>
  <si>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</si>
  <si>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</si>
  <si>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</si>
  <si>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</si>
  <si>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</si>
  <si>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</si>
  <si>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</si>
  <si>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</si>
  <si>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</si>
  <si>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</si>
  <si>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</si>
  <si>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</si>
  <si>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</si>
  <si>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</si>
  <si>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</si>
  <si>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</si>
  <si>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</si>
  <si>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</si>
  <si>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</si>
  <si>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</si>
  <si>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</si>
  <si>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</si>
  <si>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</si>
  <si>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</si>
  <si>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</si>
  <si>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</si>
  <si>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</si>
  <si>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</si>
  <si>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</si>
  <si>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</si>
  <si>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</si>
  <si>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</si>
  <si>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</si>
  <si>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</si>
  <si>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</si>
  <si>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</si>
  <si>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</si>
  <si>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</si>
  <si>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</si>
  <si>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</si>
  <si>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</si>
  <si>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</si>
  <si>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</si>
  <si>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</si>
  <si>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</si>
  <si>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</si>
  <si>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</si>
  <si>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</si>
  <si>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</si>
  <si>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</si>
  <si>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</si>
  <si>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</si>
  <si>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</si>
  <si>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</si>
  <si>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</si>
  <si>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</si>
  <si>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</si>
  <si>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</si>
  <si>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</si>
  <si>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</si>
  <si>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</si>
  <si>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</si>
  <si>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</si>
  <si>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</si>
  <si>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</si>
  <si>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</si>
  <si>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</si>
  <si>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</si>
  <si>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</si>
  <si>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</si>
  <si>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</si>
  <si>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</si>
  <si>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</si>
  <si>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</si>
  <si>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</si>
  <si>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</si>
  <si>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</si>
  <si>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</si>
  <si>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</si>
  <si>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</si>
  <si>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</si>
  <si>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</si>
  <si>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</si>
  <si>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</si>
  <si>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</si>
  <si>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</si>
  <si>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</si>
  <si>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</si>
  <si>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</si>
  <si>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</si>
  <si>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</si>
  <si>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</si>
  <si>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</si>
  <si>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</si>
  <si>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</si>
  <si>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</si>
  <si>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</si>
  <si>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</si>
  <si>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</si>
  <si>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</si>
  <si>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</si>
  <si>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</si>
  <si>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</si>
  <si>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</si>
  <si>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</si>
  <si>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</si>
  <si>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</si>
  <si>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</si>
  <si>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</si>
  <si>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</si>
  <si>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</si>
  <si>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</si>
  <si>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</si>
  <si>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</si>
  <si>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</si>
  <si>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</si>
  <si>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</si>
  <si>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</si>
  <si>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</si>
  <si>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</si>
  <si>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</si>
  <si>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</si>
  <si>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</si>
  <si>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</si>
  <si>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</si>
  <si>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</si>
  <si>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</si>
  <si>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</si>
  <si>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</si>
  <si>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</si>
  <si>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</si>
  <si>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</si>
  <si>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</si>
  <si>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</si>
  <si>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</si>
  <si>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</si>
  <si>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</si>
  <si>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</si>
  <si>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</si>
  <si>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</si>
  <si>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</si>
  <si>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</si>
  <si>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</si>
  <si>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</si>
  <si>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</si>
  <si>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</si>
  <si>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</si>
  <si>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</si>
  <si>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</si>
  <si>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</si>
  <si>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</si>
  <si>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</si>
  <si>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</si>
  <si>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</si>
  <si>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</si>
  <si>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</si>
  <si>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</si>
  <si>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</si>
  <si>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</si>
  <si>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</si>
  <si>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</si>
  <si>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</si>
  <si>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</si>
  <si>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</si>
  <si>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</si>
  <si>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</si>
  <si>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</si>
  <si>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</si>
  <si>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</si>
  <si>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</si>
  <si>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</si>
  <si>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</si>
  <si>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</si>
  <si>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</si>
  <si>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</si>
  <si>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</si>
  <si>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</si>
  <si>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</si>
  <si>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</si>
  <si>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</si>
  <si>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</si>
  <si>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</si>
  <si>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</si>
  <si>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</si>
  <si>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</si>
  <si>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</si>
  <si>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</si>
  <si>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</si>
  <si>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</si>
  <si>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</si>
  <si>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</si>
  <si>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</si>
  <si>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</si>
  <si>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</si>
  <si>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</si>
  <si>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</si>
  <si>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</si>
  <si>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</si>
  <si>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</si>
  <si>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</si>
  <si>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</si>
  <si>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</si>
  <si>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</si>
  <si>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</si>
  <si>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</si>
  <si>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</si>
  <si>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</si>
  <si>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</si>
  <si>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</si>
  <si>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</si>
  <si>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</si>
  <si>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</si>
  <si>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</si>
  <si>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</si>
  <si>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</si>
  <si>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</si>
  <si>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</si>
  <si>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</si>
  <si>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</si>
  <si>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</si>
  <si>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</si>
  <si>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</si>
  <si>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</si>
  <si>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</si>
  <si>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</si>
  <si>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</si>
  <si>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</si>
  <si>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</si>
  <si>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</si>
  <si>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</si>
  <si>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</si>
  <si>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</si>
  <si>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</si>
  <si>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</si>
  <si>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</si>
  <si>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</si>
  <si>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</si>
  <si>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</si>
  <si>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</si>
  <si>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</si>
  <si>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</si>
  <si>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</si>
  <si>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</si>
  <si>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</si>
  <si>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</si>
  <si>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</si>
  <si>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</si>
  <si>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</si>
  <si>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</si>
  <si>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</si>
  <si>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</si>
  <si>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</si>
  <si>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</si>
  <si>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</si>
  <si>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</si>
  <si>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</si>
  <si>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</si>
  <si>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</si>
  <si>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</si>
  <si>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</si>
  <si>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</si>
  <si>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</si>
  <si>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</si>
  <si>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</si>
  <si>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</si>
  <si>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</si>
  <si>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</si>
  <si>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</si>
  <si>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</si>
  <si>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</si>
  <si>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</si>
  <si>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</si>
  <si>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</si>
  <si>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</si>
  <si>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</si>
  <si>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</si>
  <si>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</si>
  <si>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</si>
  <si>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</si>
  <si>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</si>
  <si>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</si>
  <si>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</si>
  <si>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</si>
  <si>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</si>
  <si>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</si>
  <si>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</si>
  <si>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</si>
  <si>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</si>
  <si>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</si>
  <si>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</si>
  <si>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</si>
  <si>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</si>
  <si>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</si>
  <si>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</si>
  <si>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</si>
  <si>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</si>
  <si>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</si>
  <si>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</si>
  <si>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</si>
  <si>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</si>
  <si>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</si>
  <si>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</si>
  <si>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</si>
  <si>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</si>
  <si>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</si>
  <si>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</si>
  <si>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</si>
  <si>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</si>
  <si>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</si>
  <si>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</si>
  <si>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</si>
  <si>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</si>
  <si>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</si>
  <si>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</si>
  <si>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</si>
  <si>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</si>
  <si>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</si>
  <si>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</si>
  <si>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</si>
  <si>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</si>
  <si>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</si>
  <si>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</si>
  <si>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</si>
  <si>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</si>
  <si>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</si>
  <si>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</si>
  <si>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</si>
  <si>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</si>
  <si>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</si>
  <si>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</si>
  <si>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</si>
  <si>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</si>
  <si>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</si>
  <si>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</si>
  <si>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</si>
  <si>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</si>
  <si>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</si>
  <si>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</si>
  <si>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</si>
  <si>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</si>
  <si>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</si>
  <si>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</si>
  <si>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</si>
  <si>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</si>
  <si>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</si>
  <si>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</si>
  <si>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</si>
  <si>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</si>
  <si>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</si>
  <si>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</si>
  <si>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</si>
  <si>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</si>
  <si>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</si>
  <si>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</si>
  <si>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</si>
  <si>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</si>
  <si>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</si>
  <si>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</si>
  <si>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</si>
  <si>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</si>
  <si>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</si>
  <si>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</si>
  <si>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</si>
  <si>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</si>
  <si>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</si>
  <si>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</si>
  <si>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</si>
  <si>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</si>
  <si>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</si>
  <si>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</si>
  <si>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</si>
  <si>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</si>
  <si>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</si>
  <si>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</si>
  <si>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</si>
  <si>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</si>
  <si>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</si>
  <si>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</si>
  <si>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</si>
  <si>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</si>
  <si>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</si>
  <si>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</si>
  <si>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</si>
  <si>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</si>
  <si>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</si>
  <si>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</si>
  <si>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</si>
  <si>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</si>
  <si>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</si>
  <si>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</si>
  <si>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</si>
  <si>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</si>
  <si>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</si>
  <si>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</si>
  <si>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</si>
  <si>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</si>
  <si>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</si>
  <si>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</si>
  <si>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</si>
  <si>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</si>
  <si>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</si>
  <si>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</si>
  <si>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</si>
  <si>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</si>
  <si>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</si>
  <si>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</si>
  <si>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</si>
  <si>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</si>
  <si>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</si>
  <si>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</si>
  <si>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</si>
  <si>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</si>
  <si>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</si>
  <si>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</si>
  <si>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</si>
  <si>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</si>
  <si>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</si>
  <si>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</si>
  <si>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</si>
  <si>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</si>
  <si>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</si>
  <si>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</si>
  <si>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</si>
  <si>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</si>
  <si>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</si>
  <si>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</si>
  <si>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</si>
  <si>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</si>
  <si>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</si>
  <si>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</si>
  <si>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</si>
  <si>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</si>
  <si>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</si>
  <si>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</si>
  <si>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</si>
  <si>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</si>
  <si>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</si>
  <si>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</si>
  <si>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</si>
  <si>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</si>
  <si>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</si>
  <si>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</si>
  <si>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</si>
  <si>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</si>
  <si>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</si>
  <si>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</si>
  <si>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</si>
  <si>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</si>
  <si>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</si>
  <si>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</si>
  <si>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</si>
  <si>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</si>
  <si>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</si>
  <si>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</si>
  <si>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</si>
  <si>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</si>
  <si>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</si>
  <si>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</si>
  <si>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</si>
  <si>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</si>
  <si>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</si>
  <si>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</si>
  <si>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</si>
  <si>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</si>
  <si>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</si>
  <si>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</si>
  <si>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</si>
  <si>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</si>
  <si>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</si>
  <si>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</si>
  <si>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</si>
  <si>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</si>
  <si>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</si>
  <si>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</si>
  <si>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</si>
  <si>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</si>
  <si>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</si>
  <si>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</si>
  <si>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</si>
  <si>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</si>
  <si>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</si>
  <si>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</si>
  <si>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</si>
  <si>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</si>
  <si>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</si>
  <si>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</si>
  <si>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</si>
  <si>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</si>
  <si>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</si>
  <si>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</si>
  <si>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</si>
  <si>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</si>
  <si>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</si>
  <si>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</si>
  <si>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</si>
  <si>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</si>
  <si>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</si>
  <si>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</si>
  <si>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</si>
  <si>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</si>
  <si>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</si>
  <si>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</si>
  <si>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</si>
  <si>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</si>
  <si>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</si>
  <si>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</si>
  <si>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</si>
  <si>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</si>
  <si>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</si>
  <si>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</si>
  <si>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</si>
  <si>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</si>
  <si>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</si>
  <si>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</si>
  <si>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</si>
  <si>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</si>
  <si>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</si>
  <si>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</si>
  <si>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</si>
  <si>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</si>
  <si>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</si>
  <si>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</si>
  <si>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</si>
  <si>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</si>
  <si>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</si>
  <si>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</si>
  <si>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</si>
  <si>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</si>
  <si>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</si>
  <si>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</si>
  <si>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</si>
  <si>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</si>
  <si>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</si>
  <si>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</si>
  <si>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</si>
  <si>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</si>
  <si>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</si>
  <si>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</si>
  <si>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</si>
  <si>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</si>
  <si>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</si>
  <si>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</si>
  <si>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</si>
  <si>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</si>
  <si>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</si>
  <si>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</si>
  <si>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</si>
  <si>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</si>
  <si>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</si>
  <si>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</si>
  <si>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</si>
  <si>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</si>
  <si>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</si>
  <si>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</si>
  <si>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</si>
  <si>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</si>
  <si>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</si>
  <si>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</si>
  <si>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</si>
  <si>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</si>
  <si>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</si>
  <si>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</si>
  <si>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</si>
  <si>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</si>
  <si>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</si>
  <si>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</si>
  <si>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</si>
  <si>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</si>
  <si>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</si>
  <si>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</si>
  <si>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</si>
  <si>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</si>
  <si>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</si>
  <si>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</si>
  <si>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</si>
  <si>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</si>
  <si>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</si>
  <si>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</si>
  <si>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</si>
  <si>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</si>
  <si>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</si>
  <si>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</si>
  <si>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</si>
  <si>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</si>
  <si>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</si>
  <si>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</si>
  <si>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</si>
  <si>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</si>
  <si>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</si>
  <si>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</si>
  <si>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</si>
  <si>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</si>
  <si>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</si>
  <si>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</si>
  <si>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</si>
  <si>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</si>
  <si>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</si>
  <si>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</si>
  <si>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</si>
  <si>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</si>
  <si>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</si>
  <si>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</si>
  <si>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</si>
  <si>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</si>
  <si>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</si>
  <si>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</si>
  <si>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</si>
  <si>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</si>
  <si>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</si>
  <si>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</si>
  <si>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</si>
  <si>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</si>
  <si>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</si>
  <si>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</si>
  <si>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</si>
  <si>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</si>
  <si>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</si>
  <si>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</si>
  <si>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</si>
  <si>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</si>
  <si>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</si>
  <si>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</si>
  <si>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</si>
  <si>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</si>
  <si>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</si>
  <si>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</si>
  <si>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</si>
  <si>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</si>
  <si>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</si>
  <si>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</si>
  <si>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</si>
  <si>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</si>
  <si>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</si>
  <si>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</si>
  <si>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</si>
  <si>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</si>
  <si>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</si>
  <si>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</si>
  <si>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</si>
  <si>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</si>
  <si>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</si>
  <si>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</si>
  <si>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</si>
  <si>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</si>
  <si>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</si>
  <si>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</si>
  <si>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</si>
  <si>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</si>
  <si>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</si>
  <si>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</si>
  <si>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</si>
  <si>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</si>
  <si>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</si>
  <si>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</si>
  <si>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</si>
  <si>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</si>
  <si>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</si>
  <si>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</si>
  <si>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</si>
  <si>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</si>
  <si>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</si>
  <si>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</si>
  <si>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</si>
  <si>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</si>
  <si>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</si>
  <si>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</si>
  <si>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</si>
  <si>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</si>
  <si>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</si>
  <si>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</si>
  <si>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</si>
  <si>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</si>
  <si>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</si>
  <si>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</si>
  <si>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</si>
  <si>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</si>
  <si>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</si>
  <si>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</si>
  <si>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</si>
  <si>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</si>
  <si>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</si>
  <si>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</si>
  <si>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</si>
  <si>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</si>
  <si>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</si>
  <si>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</si>
  <si>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</si>
  <si>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</si>
  <si>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</si>
  <si>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</si>
  <si>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</si>
  <si>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</si>
  <si>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</si>
  <si>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</si>
  <si>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</si>
  <si>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</si>
  <si>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</si>
  <si>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</si>
  <si>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</si>
  <si>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</si>
  <si>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</si>
  <si>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</si>
  <si>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</si>
  <si>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</si>
  <si>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</si>
  <si>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</si>
  <si>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</si>
  <si>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</si>
  <si>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</si>
  <si>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</si>
  <si>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</si>
  <si>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</si>
  <si>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</si>
  <si>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</si>
  <si>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</si>
  <si>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</si>
  <si>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</si>
  <si>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</si>
  <si>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</si>
  <si>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</si>
  <si>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</si>
  <si>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</si>
  <si>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</si>
  <si>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</si>
  <si>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</si>
  <si>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</si>
  <si>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</si>
  <si>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</si>
  <si>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</si>
  <si>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</si>
  <si>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</si>
  <si>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</si>
  <si>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</si>
  <si>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</si>
  <si>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</si>
  <si>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</si>
  <si>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</si>
  <si>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</si>
  <si>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</si>
  <si>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</si>
  <si>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</si>
  <si>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</si>
  <si>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</si>
  <si>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</si>
  <si>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</si>
  <si>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</si>
  <si>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</si>
  <si>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</si>
  <si>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</si>
  <si>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</si>
  <si>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</si>
  <si>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</si>
  <si>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</si>
  <si>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</si>
  <si>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</si>
  <si>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</si>
  <si>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</si>
  <si>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</si>
  <si>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</si>
  <si>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</si>
  <si>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</si>
  <si>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</si>
  <si>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</si>
  <si>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</si>
  <si>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</si>
  <si>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</si>
  <si>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</si>
  <si>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</si>
  <si>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</si>
  <si>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</si>
  <si>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</si>
  <si>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</si>
  <si>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</si>
  <si>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</si>
  <si>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</si>
  <si>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</si>
  <si>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</si>
  <si>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</si>
  <si>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</si>
  <si>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</si>
  <si>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</si>
  <si>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</si>
  <si>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</si>
  <si>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</si>
  <si>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</si>
  <si>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</si>
  <si>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</si>
  <si>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</si>
  <si>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</si>
  <si>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</si>
  <si>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</si>
  <si>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</si>
  <si>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</si>
  <si>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</si>
  <si>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</si>
  <si>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</si>
  <si>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</si>
  <si>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</si>
  <si>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</si>
  <si>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</si>
  <si>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</si>
  <si>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</si>
  <si>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</si>
  <si>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</si>
  <si>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</si>
  <si>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</si>
  <si>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</si>
  <si>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</si>
  <si>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</si>
  <si>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</si>
  <si>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</si>
  <si>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</si>
  <si>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</si>
  <si>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</si>
  <si>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</si>
  <si>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</si>
  <si>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</si>
  <si>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</si>
  <si>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</si>
  <si>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</si>
  <si>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</si>
  <si>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</si>
  <si>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</si>
  <si>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</si>
  <si>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</si>
  <si>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</si>
  <si>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</si>
  <si>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</si>
  <si>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</si>
  <si>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</si>
  <si>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</si>
  <si>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</si>
  <si>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</si>
  <si>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</si>
  <si>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</si>
  <si>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</si>
  <si>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</si>
  <si>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</si>
  <si>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</si>
  <si>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</si>
  <si>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</si>
  <si>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</si>
  <si>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</si>
  <si>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</si>
  <si>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</si>
  <si>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</si>
  <si>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</si>
  <si>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</si>
  <si>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</si>
  <si>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</si>
  <si>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</si>
  <si>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</si>
  <si>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</si>
  <si>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</si>
  <si>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</si>
  <si>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</si>
  <si>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</si>
  <si>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</si>
  <si>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</si>
  <si>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</si>
  <si>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</si>
  <si>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</si>
  <si>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</si>
  <si>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</si>
  <si>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</si>
  <si>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</si>
  <si>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</si>
  <si>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</si>
  <si>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</si>
  <si>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</si>
  <si>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</si>
  <si>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</si>
  <si>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</si>
  <si>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</si>
  <si>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</si>
  <si>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</si>
  <si>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</si>
  <si>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</si>
  <si>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</si>
  <si>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</si>
  <si>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</si>
  <si>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</si>
  <si>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</si>
  <si>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</si>
  <si>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</si>
  <si>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</si>
  <si>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</si>
  <si>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</si>
  <si>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</si>
  <si>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</si>
  <si>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</si>
  <si>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</si>
  <si>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</si>
  <si>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</si>
  <si>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</si>
  <si>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</si>
  <si>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</si>
  <si>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</si>
  <si>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</si>
  <si>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</si>
  <si>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</si>
  <si>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</si>
  <si>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</si>
  <si>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</si>
  <si>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</si>
  <si>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</si>
  <si>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</si>
  <si>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</si>
  <si>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</si>
  <si>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</si>
  <si>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</si>
  <si>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</si>
  <si>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</si>
  <si>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</si>
  <si>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</si>
  <si>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</si>
  <si>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</si>
  <si>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</si>
  <si>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</si>
  <si>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</si>
  <si>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</si>
  <si>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</si>
  <si>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</si>
  <si>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</si>
  <si>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</si>
  <si>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</si>
  <si>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</si>
  <si>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</si>
  <si>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</si>
  <si>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</si>
  <si>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</si>
  <si>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</si>
  <si>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</si>
  <si>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</si>
  <si>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</si>
  <si>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</si>
  <si>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</si>
  <si>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</si>
  <si>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</si>
  <si>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</si>
  <si>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</si>
  <si>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</si>
  <si>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</si>
  <si>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</si>
  <si>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</si>
  <si>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</si>
  <si>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</si>
  <si>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</si>
  <si>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</si>
  <si>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</si>
  <si>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</si>
  <si>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</si>
  <si>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</si>
  <si>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</si>
  <si>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</si>
  <si>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</si>
  <si>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</si>
  <si>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</si>
  <si>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</si>
  <si>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</si>
  <si>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</si>
  <si>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</si>
  <si>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</si>
  <si>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</si>
  <si>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</si>
  <si>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</si>
  <si>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</si>
  <si>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</si>
  <si>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</si>
  <si>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</si>
  <si>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</si>
  <si>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</si>
  <si>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</si>
  <si>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</si>
  <si>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</si>
  <si>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</si>
  <si>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</si>
  <si>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</si>
  <si>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</si>
  <si>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</si>
  <si>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</si>
  <si>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</si>
  <si>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</si>
  <si>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</si>
  <si>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</si>
  <si>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</si>
  <si>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</si>
  <si>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</si>
  <si>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</si>
  <si>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</si>
  <si>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</si>
  <si>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</si>
  <si>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</si>
  <si>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</si>
  <si>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</si>
  <si>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</si>
  <si>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</si>
  <si>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</si>
  <si>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</si>
  <si>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</si>
  <si>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</si>
  <si>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</si>
  <si>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</si>
  <si>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</si>
  <si>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</si>
  <si>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</si>
  <si>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</si>
  <si>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</si>
  <si>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</si>
  <si>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</si>
  <si>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</si>
  <si>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</si>
  <si>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</si>
  <si>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</si>
  <si>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</si>
  <si>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</si>
  <si>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</si>
  <si>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</si>
  <si>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</si>
  <si>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</si>
  <si>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</si>
  <si>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</si>
  <si>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</si>
  <si>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</si>
  <si>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</si>
  <si>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</si>
  <si>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</si>
  <si>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</si>
  <si>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</si>
  <si>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</si>
  <si>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</si>
  <si>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</si>
  <si>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</si>
  <si>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</si>
  <si>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</si>
  <si>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</si>
  <si>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</si>
  <si>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</si>
  <si>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</si>
  <si>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</si>
  <si>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</si>
  <si>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</si>
  <si>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</si>
  <si>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</si>
  <si>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</si>
  <si>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</si>
  <si>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</si>
  <si>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</si>
  <si>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</si>
  <si>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</si>
  <si>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</si>
  <si>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</si>
  <si>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</si>
  <si>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</si>
  <si>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</si>
  <si>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</si>
  <si>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</si>
  <si>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</si>
  <si>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</si>
  <si>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</si>
  <si>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</si>
  <si>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</si>
  <si>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</si>
  <si>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</si>
  <si>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</si>
  <si>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</si>
  <si>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</si>
  <si>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</si>
  <si>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</si>
  <si>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</si>
  <si>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</si>
  <si>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</si>
  <si>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</si>
  <si>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</si>
  <si>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</si>
  <si>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</si>
  <si>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</si>
  <si>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</si>
  <si>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</si>
  <si>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</si>
  <si>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</si>
  <si>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</si>
  <si>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</si>
  <si>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</si>
  <si>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</si>
  <si>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</si>
  <si>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</si>
  <si>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</si>
  <si>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</si>
  <si>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</si>
  <si>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</si>
  <si>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</si>
  <si>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</si>
  <si>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</si>
  <si>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</si>
  <si>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</si>
  <si>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</si>
  <si>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</si>
  <si>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</si>
  <si>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</si>
  <si>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</si>
  <si>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</si>
  <si>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</si>
  <si>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</si>
  <si>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</si>
  <si>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</si>
  <si>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</si>
  <si>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</si>
  <si>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</si>
  <si>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</si>
  <si>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</si>
  <si>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</si>
  <si>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</si>
  <si>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</si>
  <si>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</si>
  <si>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</si>
  <si>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</si>
  <si>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</si>
  <si>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</si>
  <si>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</si>
  <si>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</si>
  <si>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</si>
  <si>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</si>
  <si>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</si>
  <si>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</si>
  <si>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</si>
  <si>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</si>
  <si>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</si>
  <si>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</si>
  <si>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</si>
  <si>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</si>
  <si>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</si>
  <si>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</si>
  <si>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</si>
  <si>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</si>
  <si>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</si>
  <si>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</si>
  <si>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</si>
  <si>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</si>
  <si>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</si>
  <si>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</si>
  <si>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</si>
  <si>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</si>
  <si>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</si>
  <si>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</si>
  <si>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</si>
  <si>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</si>
  <si>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</si>
  <si>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</si>
  <si>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</si>
  <si>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</si>
  <si>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</si>
  <si>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</si>
  <si>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</si>
  <si>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</si>
  <si>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</si>
  <si>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</si>
  <si>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</si>
  <si>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</si>
  <si>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</si>
  <si>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</si>
  <si>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</si>
  <si>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</si>
  <si>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</si>
  <si>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</si>
  <si>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</si>
  <si>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</si>
  <si>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</si>
  <si>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</si>
  <si>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</si>
  <si>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</si>
  <si>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</si>
  <si>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</si>
  <si>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</si>
  <si>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</si>
  <si>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</si>
  <si>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</si>
  <si>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</si>
  <si>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</si>
  <si>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</si>
  <si>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</si>
  <si>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</si>
  <si>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</si>
  <si>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</si>
  <si>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</si>
  <si>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</si>
  <si>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</si>
  <si>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</si>
  <si>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</si>
  <si>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</si>
  <si>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</si>
  <si>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</si>
  <si>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</si>
  <si>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</si>
  <si>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</si>
  <si>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</si>
  <si>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</si>
  <si>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</si>
  <si>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</si>
  <si>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</si>
  <si>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</si>
  <si>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</si>
  <si>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</si>
  <si>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</si>
  <si>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</si>
  <si>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</si>
  <si>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</si>
  <si>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</si>
  <si>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</si>
  <si>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</si>
  <si>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</si>
  <si>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</si>
  <si>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</si>
  <si>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</si>
  <si>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</si>
  <si>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</si>
  <si>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</si>
  <si>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</si>
  <si>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</si>
  <si>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</si>
  <si>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</si>
  <si>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</si>
  <si>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</si>
  <si>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</si>
  <si>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</si>
  <si>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</si>
  <si>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</si>
  <si>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</si>
  <si>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</si>
  <si>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</si>
  <si>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</si>
  <si>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</si>
  <si>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</si>
  <si>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</si>
  <si>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</si>
  <si>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</si>
  <si>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</si>
  <si>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</si>
  <si>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</si>
  <si>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</si>
  <si>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</si>
  <si>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</si>
  <si>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</si>
  <si>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</si>
  <si>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</si>
  <si>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</si>
  <si>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</si>
  <si>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</si>
  <si>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</si>
  <si>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</si>
  <si>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</si>
  <si>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</si>
  <si>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</si>
  <si>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</si>
  <si>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</si>
  <si>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</si>
  <si>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</si>
  <si>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</si>
  <si>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</si>
  <si>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</si>
  <si>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</si>
  <si>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</si>
  <si>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</si>
  <si>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</si>
  <si>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</si>
  <si>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</si>
  <si>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</si>
  <si>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</si>
  <si>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</si>
  <si>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</si>
  <si>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</si>
  <si>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</si>
  <si>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</si>
  <si>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</si>
  <si>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</si>
  <si>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</si>
  <si>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</si>
  <si>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</si>
  <si>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</si>
  <si>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</si>
  <si>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</si>
  <si>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</si>
  <si>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</si>
  <si>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</si>
  <si>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</si>
  <si>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</si>
  <si>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</si>
  <si>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</si>
  <si>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</si>
  <si>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</si>
  <si>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</si>
  <si>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</si>
  <si>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</si>
  <si>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</si>
  <si>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</si>
  <si>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</si>
  <si>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</si>
  <si>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</si>
  <si>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</si>
  <si>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</si>
  <si>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</si>
  <si>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</si>
  <si>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</si>
  <si>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</si>
  <si>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</si>
  <si>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</si>
  <si>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</si>
  <si>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</si>
  <si>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</si>
  <si>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</si>
  <si>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</si>
  <si>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</si>
  <si>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</si>
  <si>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</si>
  <si>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</si>
  <si>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</si>
  <si>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</si>
  <si>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</si>
  <si>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</si>
  <si>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</si>
  <si>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</si>
  <si>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</si>
  <si>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</si>
  <si>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</si>
  <si>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</si>
  <si>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</si>
  <si>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</si>
  <si>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</si>
  <si>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</si>
  <si>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</si>
  <si>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</si>
  <si>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</si>
  <si>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</si>
  <si>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</si>
  <si>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</si>
  <si>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</si>
  <si>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</si>
  <si>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</si>
  <si>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</si>
  <si>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</si>
  <si>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</si>
  <si>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</si>
  <si>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</si>
  <si>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</si>
  <si>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</si>
  <si>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</si>
  <si>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</si>
  <si>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</si>
  <si>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</si>
  <si>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</si>
  <si>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</si>
  <si>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</si>
  <si>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</si>
  <si>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</si>
  <si>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</si>
  <si>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</si>
  <si>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</si>
  <si>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</si>
  <si>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</si>
  <si>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</si>
  <si>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</si>
  <si>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</si>
  <si>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</si>
  <si>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</si>
  <si>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</si>
  <si>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</si>
  <si>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</si>
  <si>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</si>
  <si>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</si>
  <si>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</si>
  <si>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</si>
  <si>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</si>
  <si>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</si>
  <si>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</si>
  <si>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</si>
  <si>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</si>
  <si>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</si>
  <si>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</si>
  <si>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</si>
  <si>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</si>
  <si>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</si>
  <si>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</si>
  <si>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</si>
  <si>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</si>
  <si>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</si>
  <si>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</si>
  <si>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</si>
  <si>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</si>
  <si>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</si>
  <si>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</si>
  <si>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</si>
  <si>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</si>
  <si>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</si>
  <si>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</si>
  <si>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</si>
  <si>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</si>
  <si>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</si>
  <si>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</si>
  <si>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</si>
  <si>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</si>
  <si>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</si>
  <si>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</si>
  <si>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</si>
  <si>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</si>
  <si>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</si>
  <si>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</si>
  <si>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</si>
  <si>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</si>
  <si>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</si>
  <si>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</si>
  <si>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</si>
  <si>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</si>
  <si>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</si>
  <si>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</si>
  <si>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</si>
  <si>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</si>
  <si>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</si>
  <si>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</si>
  <si>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</si>
  <si>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</si>
  <si>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</si>
  <si>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</si>
  <si>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</si>
  <si>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</si>
  <si>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</si>
  <si>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</si>
  <si>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</si>
  <si>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</si>
  <si>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</si>
  <si>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</si>
  <si>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</si>
  <si>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</si>
  <si>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</si>
  <si>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</si>
  <si>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</si>
  <si>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</si>
  <si>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</si>
  <si>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</si>
  <si>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</si>
  <si>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</si>
  <si>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</si>
  <si>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</si>
  <si>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</si>
  <si>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</si>
  <si>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</si>
  <si>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</si>
  <si>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</si>
  <si>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</si>
  <si>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</si>
  <si>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</si>
  <si>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</si>
  <si>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</si>
  <si>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</si>
  <si>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</si>
  <si>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</si>
  <si>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</si>
  <si>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</si>
  <si>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</si>
  <si>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</si>
  <si>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</si>
  <si>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</si>
  <si>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</si>
  <si>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</si>
  <si>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</si>
  <si>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</si>
  <si>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</si>
  <si>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</si>
  <si>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</si>
  <si>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</si>
  <si>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</si>
  <si>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</si>
  <si>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</si>
  <si>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</si>
  <si>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</si>
  <si>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</si>
  <si>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</si>
  <si>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</si>
  <si>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</si>
  <si>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</si>
  <si>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</si>
  <si>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</si>
  <si>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</si>
  <si>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</si>
  <si>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</si>
  <si>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</si>
  <si>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</si>
  <si>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</si>
  <si>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</si>
  <si>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</si>
  <si>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</si>
  <si>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</si>
  <si>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</si>
  <si>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</si>
  <si>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</si>
  <si>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</si>
  <si>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</si>
  <si>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</si>
  <si>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</si>
  <si>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</si>
  <si>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</si>
  <si>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</si>
  <si>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</si>
  <si>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</si>
  <si>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</si>
  <si>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</si>
  <si>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</si>
  <si>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</si>
  <si>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</si>
  <si>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</si>
  <si>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</si>
  <si>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</si>
  <si>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</si>
  <si>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</si>
  <si>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</si>
  <si>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</si>
  <si>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</si>
  <si>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</si>
  <si>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</si>
  <si>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</si>
  <si>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</si>
  <si>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</si>
  <si>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</si>
  <si>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</si>
  <si>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</si>
  <si>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</si>
  <si>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</si>
  <si>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</si>
  <si>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</si>
  <si>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</si>
  <si>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</si>
  <si>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</si>
  <si>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</si>
  <si>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</si>
  <si>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</si>
  <si>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</si>
  <si>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</si>
  <si>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</si>
  <si>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</si>
  <si>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</si>
  <si>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</si>
  <si>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</si>
  <si>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</si>
  <si>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</si>
  <si>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</si>
  <si>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</si>
  <si>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</si>
  <si>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</si>
  <si>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</si>
  <si>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</si>
  <si>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</si>
  <si>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</si>
  <si>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</si>
  <si>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</si>
  <si>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</si>
  <si>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</si>
  <si>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</si>
  <si>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</si>
  <si>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</si>
  <si>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</si>
  <si>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</si>
  <si>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</si>
  <si>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</si>
  <si>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</si>
  <si>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</si>
  <si>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</si>
  <si>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</si>
  <si>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</si>
  <si>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</si>
  <si>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</si>
  <si>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</si>
  <si>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</si>
  <si>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</si>
  <si>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</si>
  <si>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</si>
  <si>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</si>
  <si>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</si>
  <si>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</si>
  <si>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</si>
  <si>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</si>
  <si>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</si>
  <si>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</si>
  <si>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</si>
  <si>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</si>
  <si>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</si>
  <si>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</si>
  <si>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</si>
  <si>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</si>
  <si>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</si>
  <si>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</si>
  <si>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</si>
  <si>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</si>
  <si>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</si>
  <si>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</si>
  <si>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</si>
  <si>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</si>
  <si>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</si>
  <si>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</si>
  <si>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</si>
  <si>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</si>
  <si>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</si>
  <si>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</si>
  <si>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</si>
  <si>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</si>
  <si>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</si>
  <si>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</si>
  <si>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</si>
  <si>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</si>
  <si>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</si>
  <si>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</si>
  <si>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</si>
  <si>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</si>
  <si>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</si>
  <si>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</si>
  <si>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</si>
  <si>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</si>
  <si>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</si>
  <si>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</si>
  <si>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</si>
  <si>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</si>
  <si>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</si>
  <si>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</si>
  <si>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</si>
  <si>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</si>
  <si>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</si>
  <si>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</si>
  <si>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</si>
  <si>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</si>
  <si>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</si>
  <si>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</si>
  <si>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</si>
  <si>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</si>
  <si>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</si>
  <si>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</si>
  <si>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</si>
  <si>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</si>
  <si>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</si>
  <si>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</si>
  <si>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</si>
  <si>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</si>
  <si>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</si>
  <si>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</si>
  <si>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</si>
  <si>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</si>
  <si>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</si>
  <si>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</si>
  <si>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</si>
  <si>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</si>
  <si>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</si>
  <si>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</si>
  <si>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</si>
  <si>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</si>
  <si>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</si>
  <si>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</si>
  <si>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</si>
  <si>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</si>
  <si>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</si>
  <si>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</si>
  <si>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</si>
  <si>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</si>
  <si>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</si>
  <si>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</si>
  <si>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</si>
  <si>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</si>
  <si>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</si>
  <si>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</si>
  <si>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</si>
  <si>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</si>
  <si>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</si>
  <si>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</si>
  <si>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</si>
  <si>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</si>
  <si>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</si>
  <si>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</si>
  <si>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</si>
  <si>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</si>
  <si>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</si>
  <si>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</si>
  <si>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</si>
  <si>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</si>
  <si>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</si>
  <si>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</si>
  <si>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</si>
  <si>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</si>
  <si>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</si>
  <si>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</si>
  <si>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</si>
  <si>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</si>
  <si>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</si>
  <si>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</si>
  <si>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</si>
  <si>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</si>
  <si>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</si>
  <si>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</si>
  <si>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</si>
  <si>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</si>
  <si>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</si>
  <si>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</si>
  <si>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</si>
  <si>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</si>
  <si>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</si>
  <si>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</si>
  <si>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</si>
  <si>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</si>
  <si>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</si>
  <si>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</si>
  <si>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</si>
  <si>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</si>
  <si>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</si>
  <si>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</si>
  <si>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</si>
  <si>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</si>
  <si>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</si>
  <si>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</si>
  <si>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</si>
  <si>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</si>
  <si>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</si>
  <si>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</si>
  <si>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</si>
  <si>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</si>
  <si>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</si>
  <si>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</si>
  <si>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</si>
  <si>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</si>
  <si>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</si>
  <si>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</si>
  <si>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</si>
  <si>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</si>
  <si>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</si>
  <si>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</si>
  <si>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</si>
  <si>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</si>
  <si>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</si>
  <si>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</si>
  <si>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</si>
  <si>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</si>
  <si>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</si>
  <si>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</si>
  <si>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</si>
  <si>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</si>
  <si>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</si>
  <si>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</si>
  <si>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</si>
  <si>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</si>
  <si>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</si>
  <si>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</si>
  <si>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</si>
  <si>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</si>
  <si>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</si>
  <si>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</si>
  <si>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</si>
  <si>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</si>
  <si>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</si>
  <si>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</si>
  <si>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</si>
  <si>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</si>
  <si>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</si>
  <si>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</si>
  <si>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</si>
  <si>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</si>
  <si>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</si>
  <si>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</si>
  <si>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</si>
  <si>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</si>
  <si>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</si>
  <si>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</si>
  <si>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</si>
  <si>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</si>
  <si>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</si>
  <si>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</si>
  <si>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</si>
  <si>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</si>
  <si>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</si>
  <si>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</si>
  <si>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</si>
  <si>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</si>
  <si>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</si>
  <si>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</si>
  <si>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</si>
  <si>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</si>
  <si>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</si>
  <si>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</si>
  <si>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</si>
  <si>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</si>
  <si>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</si>
  <si>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</si>
  <si>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</si>
  <si>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</si>
  <si>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</si>
  <si>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</si>
  <si>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</si>
  <si>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</si>
  <si>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</si>
  <si>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</si>
  <si>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</si>
  <si>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</si>
  <si>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</si>
  <si>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</si>
  <si>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</si>
  <si>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</si>
  <si>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</si>
  <si>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</si>
  <si>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</si>
  <si>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</si>
  <si>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</si>
  <si>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</si>
  <si>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</si>
  <si>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</si>
  <si>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</si>
  <si>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</si>
  <si>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</si>
  <si>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</si>
  <si>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</si>
  <si>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</si>
  <si>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</si>
  <si>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</si>
  <si>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</si>
  <si>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</si>
  <si>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</si>
  <si>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</si>
  <si>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</si>
  <si>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</si>
  <si>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</si>
  <si>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</si>
  <si>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</si>
  <si>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</si>
  <si>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</si>
  <si>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</si>
  <si>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</si>
  <si>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</si>
  <si>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</si>
  <si>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</si>
  <si>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</si>
  <si>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</si>
  <si>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</si>
  <si>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</si>
  <si>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</si>
  <si>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</si>
  <si>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</si>
  <si>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</si>
  <si>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</si>
  <si>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</si>
  <si>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</si>
  <si>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</si>
  <si>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</si>
  <si>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</si>
  <si>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</si>
  <si>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</si>
  <si>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</si>
  <si>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</si>
  <si>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</si>
  <si>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</si>
  <si>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</si>
  <si>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</si>
  <si>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</si>
  <si>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</si>
  <si>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</si>
  <si>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</si>
  <si>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</si>
  <si>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</si>
  <si>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</si>
  <si>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</si>
  <si>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</si>
  <si>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</si>
  <si>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</si>
  <si>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</si>
  <si>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</si>
  <si>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</si>
  <si>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</si>
  <si>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</si>
  <si>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</si>
  <si>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</si>
  <si>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</si>
  <si>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</si>
  <si>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</si>
  <si>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</si>
  <si>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</si>
  <si>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</si>
  <si>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</si>
  <si>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</si>
  <si>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</si>
  <si>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</si>
  <si>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</si>
  <si>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</si>
  <si>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</si>
  <si>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</si>
  <si>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</si>
  <si>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</si>
  <si>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</si>
  <si>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</si>
  <si>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</si>
  <si>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</si>
  <si>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</si>
  <si>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</si>
  <si>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</si>
  <si>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</si>
  <si>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</si>
  <si>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</si>
  <si>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</si>
  <si>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</si>
  <si>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</si>
  <si>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</si>
  <si>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</si>
  <si>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</si>
  <si>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</si>
  <si>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</si>
  <si>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</si>
  <si>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</si>
  <si>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</si>
  <si>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</si>
  <si>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</si>
  <si>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</si>
  <si>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</si>
  <si>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</si>
  <si>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</si>
  <si>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</si>
  <si>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</si>
  <si>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</si>
  <si>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</si>
  <si>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</si>
  <si>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</si>
  <si>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</si>
  <si>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</si>
  <si>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</si>
  <si>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</si>
  <si>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</si>
  <si>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</si>
  <si>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</si>
  <si>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</si>
  <si>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</si>
  <si>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</si>
  <si>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</si>
  <si>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</si>
  <si>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</si>
  <si>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</si>
  <si>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</si>
  <si>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</si>
  <si>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</si>
  <si>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</si>
  <si>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</si>
  <si>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</si>
  <si>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</si>
  <si>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</si>
  <si>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</si>
  <si>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</si>
  <si>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</si>
  <si>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</si>
  <si>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</si>
  <si>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</si>
  <si>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</si>
  <si>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</si>
  <si>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</si>
  <si>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</si>
  <si>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</si>
  <si>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</si>
  <si>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</si>
  <si>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</si>
  <si>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</si>
  <si>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</si>
  <si>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</si>
  <si>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</si>
  <si>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</si>
  <si>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</si>
  <si>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</si>
  <si>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</si>
  <si>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</si>
  <si>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</si>
  <si>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</si>
  <si>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</si>
  <si>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</si>
  <si>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</si>
  <si>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</si>
  <si>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</si>
  <si>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</si>
  <si>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</si>
  <si>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</si>
  <si>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</si>
  <si>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</si>
  <si>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</si>
  <si>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</si>
  <si>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</si>
  <si>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</si>
  <si>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</si>
  <si>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</si>
  <si>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</si>
  <si>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</si>
  <si>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</si>
  <si>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</si>
  <si>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</si>
  <si>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</si>
  <si>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</si>
  <si>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</si>
  <si>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</si>
  <si>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</si>
  <si>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</si>
  <si>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</si>
  <si>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</si>
  <si>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</si>
  <si>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</si>
  <si>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</si>
  <si>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</si>
  <si>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</si>
  <si>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</si>
  <si>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</si>
  <si>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</si>
  <si>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</si>
  <si>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</si>
  <si>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</si>
  <si>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</si>
  <si>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</si>
  <si>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</si>
  <si>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</si>
  <si>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</si>
  <si>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</si>
  <si>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</si>
  <si>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</si>
  <si>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</si>
  <si>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</si>
  <si>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</si>
  <si>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</si>
  <si>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</si>
  <si>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</si>
  <si>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</si>
  <si>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</si>
  <si>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</si>
  <si>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</si>
  <si>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</si>
  <si>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</si>
  <si>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</si>
  <si>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</si>
  <si>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</si>
  <si>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</si>
  <si>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</si>
  <si>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</si>
  <si>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</si>
  <si>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</si>
  <si>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</si>
  <si>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</si>
  <si>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</si>
  <si>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</si>
  <si>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</si>
  <si>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</si>
  <si>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</si>
  <si>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</si>
  <si>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</si>
  <si>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</si>
  <si>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</si>
  <si>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</si>
  <si>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</si>
  <si>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</si>
  <si>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</si>
  <si>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</si>
  <si>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</si>
  <si>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</si>
  <si>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</si>
  <si>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</si>
  <si>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</si>
  <si>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</si>
  <si>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</si>
  <si>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</si>
  <si>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</si>
  <si>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</si>
  <si>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</si>
  <si>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</si>
  <si>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</si>
  <si>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</si>
  <si>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</si>
  <si>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</si>
  <si>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</si>
  <si>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</si>
  <si>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</si>
  <si>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</si>
  <si>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</si>
  <si>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</si>
  <si>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</si>
  <si>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</si>
  <si>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</si>
  <si>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</si>
  <si>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</si>
  <si>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</si>
  <si>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</si>
  <si>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</si>
  <si>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</si>
  <si>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</si>
  <si>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</si>
  <si>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</si>
  <si>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</si>
  <si>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</si>
  <si>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</si>
  <si>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</si>
  <si>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</si>
  <si>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</si>
  <si>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</si>
  <si>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</si>
  <si>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</si>
  <si>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</si>
  <si>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</si>
  <si>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</si>
  <si>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</si>
  <si>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</si>
  <si>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</si>
  <si>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</si>
  <si>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</si>
  <si>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</si>
  <si>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</si>
  <si>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</si>
  <si>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</si>
  <si>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</si>
  <si>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</si>
  <si>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</si>
  <si>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</si>
  <si>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</si>
  <si>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</si>
  <si>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</si>
  <si>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</si>
  <si>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</si>
  <si>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</si>
  <si>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</si>
  <si>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</si>
  <si>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</si>
  <si>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</si>
  <si>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</si>
  <si>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</si>
  <si>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</si>
  <si>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</si>
  <si>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</si>
  <si>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</si>
  <si>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</si>
  <si>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</si>
  <si>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</si>
  <si>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</si>
  <si>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</si>
  <si>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</si>
  <si>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</si>
  <si>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</si>
  <si>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</si>
  <si>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</si>
  <si>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</si>
  <si>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</si>
  <si>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</si>
  <si>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</si>
  <si>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</si>
  <si>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</si>
  <si>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</si>
  <si>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</si>
  <si>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</si>
  <si>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</si>
  <si>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</si>
  <si>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</si>
  <si>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</si>
  <si>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</si>
  <si>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</si>
  <si>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</si>
  <si>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</si>
  <si>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</si>
  <si>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</si>
  <si>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</si>
  <si>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</si>
  <si>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</si>
  <si>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</si>
  <si>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</si>
  <si>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</si>
  <si>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</si>
  <si>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</si>
  <si>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</si>
  <si>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</si>
  <si>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</si>
  <si>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</si>
  <si>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</si>
  <si>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</si>
  <si>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</si>
  <si>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</si>
  <si>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</si>
  <si>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</si>
  <si>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</si>
  <si>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</si>
  <si>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</si>
  <si>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</si>
  <si>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</si>
  <si>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</si>
  <si>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</si>
  <si>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</si>
  <si>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</si>
  <si>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</si>
  <si>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</si>
  <si>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</si>
  <si>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</si>
  <si>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</si>
  <si>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</si>
  <si>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</si>
  <si>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</si>
  <si>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</si>
  <si>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</si>
  <si>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</si>
  <si>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</si>
  <si>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</si>
  <si>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</si>
  <si>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</si>
  <si>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</si>
  <si>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</si>
  <si>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</si>
  <si>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</si>
  <si>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</si>
  <si>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</si>
  <si>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</si>
  <si>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</si>
  <si>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</si>
  <si>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</si>
  <si>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</si>
  <si>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</si>
  <si>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</si>
  <si>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</si>
  <si>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</si>
  <si>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</si>
  <si>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</si>
  <si>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</si>
  <si>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</si>
  <si>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</si>
  <si>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</si>
  <si>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</si>
  <si>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</si>
  <si>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</si>
  <si>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</si>
  <si>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</si>
  <si>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</si>
  <si>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</si>
  <si>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</si>
  <si>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</si>
  <si>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</si>
  <si>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</si>
  <si>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</si>
  <si>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</si>
  <si>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</si>
  <si>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</si>
  <si>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</si>
  <si>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</si>
  <si>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</si>
  <si>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</si>
  <si>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</si>
  <si>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</si>
  <si>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</si>
  <si>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</si>
  <si>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</si>
  <si>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</si>
  <si>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</si>
  <si>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</si>
  <si>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</si>
  <si>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</si>
  <si>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</si>
  <si>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</si>
  <si>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</si>
  <si>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</si>
  <si>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</si>
  <si>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</si>
  <si>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</si>
  <si>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</si>
  <si>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</si>
  <si>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</si>
  <si>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</si>
  <si>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</si>
  <si>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</si>
  <si>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</si>
  <si>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</si>
  <si>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</si>
  <si>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</si>
  <si>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</si>
  <si>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</si>
  <si>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</si>
  <si>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</si>
  <si>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</si>
  <si>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</si>
  <si>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</si>
  <si>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</si>
  <si>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</si>
  <si>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</si>
  <si>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</si>
  <si>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</si>
  <si>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</si>
  <si>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</si>
  <si>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</si>
  <si>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</si>
  <si>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</si>
  <si>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</si>
  <si>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</si>
  <si>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</si>
  <si>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</si>
  <si>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</si>
  <si>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</si>
  <si>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</si>
  <si>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</si>
  <si>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</si>
  <si>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</si>
  <si>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</si>
  <si>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</si>
  <si>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</si>
  <si>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</si>
  <si>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</si>
  <si>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</si>
  <si>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</si>
  <si>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</si>
  <si>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</si>
  <si>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</si>
  <si>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</si>
  <si>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</si>
  <si>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</si>
  <si>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</si>
  <si>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</si>
  <si>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</si>
  <si>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</si>
  <si>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</si>
  <si>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</si>
  <si>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</si>
  <si>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</si>
  <si>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</si>
  <si>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</si>
  <si>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</si>
  <si>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</si>
  <si>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</si>
  <si>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</si>
  <si>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</si>
  <si>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</si>
  <si>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</si>
  <si>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</si>
  <si>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</si>
  <si>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</si>
  <si>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</si>
  <si>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</si>
  <si>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</si>
  <si>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</si>
  <si>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</si>
  <si>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</si>
  <si>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</si>
  <si>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</si>
  <si>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</si>
  <si>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</si>
  <si>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</si>
  <si>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</si>
  <si>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</si>
  <si>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</si>
  <si>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</si>
  <si>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</si>
  <si>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</si>
  <si>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</si>
  <si>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</si>
  <si>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</si>
  <si>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</si>
  <si>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</si>
  <si>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</si>
  <si>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</si>
  <si>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</si>
  <si>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</si>
  <si>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</si>
  <si>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</si>
  <si>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</si>
  <si>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</si>
  <si>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</si>
  <si>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</si>
  <si>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</si>
  <si>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</si>
  <si>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</si>
  <si>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</si>
  <si>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</si>
  <si>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</si>
  <si>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</si>
  <si>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</si>
  <si>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</si>
  <si>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</si>
  <si>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</si>
  <si>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</si>
  <si>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</si>
  <si>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</si>
  <si>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</si>
  <si>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</si>
  <si>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</si>
  <si>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</si>
  <si>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</si>
  <si>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</si>
  <si>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</si>
  <si>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</si>
  <si>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</si>
  <si>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</si>
  <si>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</si>
  <si>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</si>
  <si>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</si>
  <si>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</si>
  <si>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</si>
  <si>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</si>
  <si>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</si>
  <si>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</si>
  <si>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</si>
  <si>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</si>
  <si>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</si>
  <si>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</si>
  <si>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</si>
  <si>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</si>
  <si>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</si>
  <si>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</si>
  <si>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</si>
  <si>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</si>
  <si>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</si>
  <si>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</si>
  <si>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</si>
  <si>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</si>
  <si>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</si>
  <si>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</si>
  <si>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</si>
  <si>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</si>
  <si>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</si>
  <si>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</si>
  <si>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</si>
  <si>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</si>
  <si>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</si>
  <si>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</si>
  <si>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</si>
  <si>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</si>
  <si>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</si>
  <si>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</si>
  <si>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</si>
  <si>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</si>
  <si>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</si>
  <si>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</si>
  <si>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</si>
  <si>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</si>
  <si>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</si>
  <si>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</si>
  <si>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</si>
  <si>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</si>
  <si>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</si>
  <si>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</si>
  <si>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</si>
  <si>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</si>
  <si>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</si>
  <si>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</si>
  <si>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</si>
  <si>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</si>
  <si>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</si>
  <si>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</si>
  <si>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</si>
  <si>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</si>
  <si>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</si>
  <si>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</si>
  <si>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</si>
  <si>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</si>
  <si>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</si>
  <si>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</si>
  <si>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</si>
  <si>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</si>
  <si>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</si>
  <si>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</si>
  <si>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</si>
  <si>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</si>
  <si>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</si>
  <si>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</si>
  <si>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</si>
  <si>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</si>
  <si>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</si>
  <si>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</si>
  <si>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</si>
  <si>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</si>
  <si>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</si>
  <si>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</si>
  <si>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</si>
  <si>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</si>
  <si>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</si>
  <si>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</si>
  <si>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</si>
  <si>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</si>
  <si>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</si>
  <si>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</si>
  <si>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</si>
  <si>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</si>
  <si>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</si>
  <si>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</si>
  <si>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</si>
  <si>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</si>
  <si>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</si>
  <si>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</si>
  <si>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</si>
  <si>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</si>
  <si>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</si>
  <si>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</si>
  <si>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</si>
  <si>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</si>
  <si>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</si>
  <si>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</si>
  <si>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</si>
  <si>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</si>
  <si>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</si>
  <si>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</si>
  <si>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</si>
  <si>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</si>
  <si>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</si>
  <si>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</si>
  <si>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</si>
  <si>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</si>
  <si>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</si>
  <si>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</si>
  <si>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</si>
  <si>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</si>
  <si>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</si>
  <si>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</si>
  <si>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</si>
  <si>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</si>
  <si>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</si>
  <si>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</si>
  <si>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</si>
  <si>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</si>
  <si>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</si>
  <si>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</si>
  <si>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</si>
  <si>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</si>
  <si>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</si>
  <si>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</si>
  <si>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</si>
  <si>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</si>
  <si>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</si>
  <si>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</si>
  <si>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</si>
  <si>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</si>
  <si>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</si>
  <si>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</si>
  <si>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</si>
  <si>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</si>
  <si>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</si>
  <si>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</si>
  <si>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</si>
  <si>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</si>
  <si>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</si>
  <si>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</si>
  <si>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</si>
  <si>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</si>
  <si>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</si>
  <si>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</si>
  <si>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</si>
  <si>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</si>
  <si>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</si>
  <si>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</si>
  <si>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</si>
  <si>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</si>
  <si>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</si>
  <si>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</si>
  <si>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</si>
  <si>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</si>
  <si>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</si>
  <si>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</si>
  <si>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</si>
  <si>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</si>
  <si>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</si>
  <si>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</si>
  <si>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</si>
  <si>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</si>
  <si>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</si>
  <si>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</si>
  <si>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</si>
  <si>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</si>
  <si>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</si>
  <si>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</si>
  <si>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</si>
  <si>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</si>
  <si>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</si>
  <si>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</si>
  <si>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</si>
  <si>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</si>
  <si>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</si>
  <si>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</si>
  <si>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</si>
  <si>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</si>
  <si>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</si>
  <si>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</si>
  <si>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</si>
  <si>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</si>
  <si>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</si>
  <si>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</si>
  <si>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</si>
  <si>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</si>
  <si>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</si>
  <si>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</si>
  <si>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</si>
  <si>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</si>
  <si>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</si>
  <si>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</si>
  <si>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</si>
  <si>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</si>
  <si>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</si>
  <si>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</si>
  <si>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</si>
  <si>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</si>
  <si>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</si>
  <si>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</si>
  <si>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</si>
  <si>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</si>
  <si>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</si>
  <si>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</si>
  <si>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</si>
  <si>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</si>
  <si>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</si>
  <si>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</si>
  <si>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</si>
  <si>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</si>
  <si>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</si>
  <si>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</si>
  <si>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</si>
  <si>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</si>
  <si>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</si>
  <si>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</si>
  <si>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</si>
  <si>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</si>
  <si>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</si>
  <si>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</si>
  <si>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</si>
  <si>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</si>
  <si>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</si>
  <si>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</si>
  <si>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</si>
  <si>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</si>
  <si>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</si>
  <si>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</si>
  <si>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</si>
  <si>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</si>
  <si>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</si>
  <si>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</si>
  <si>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</si>
  <si>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</si>
  <si>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</si>
  <si>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</si>
  <si>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</si>
  <si>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</si>
  <si>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</si>
  <si>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</si>
  <si>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</si>
  <si>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</si>
  <si>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</si>
  <si>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</si>
  <si>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</si>
  <si>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</si>
  <si>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</si>
  <si>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</si>
  <si>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</si>
  <si>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</si>
  <si>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</si>
  <si>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</si>
  <si>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</si>
  <si>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</si>
  <si>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</si>
  <si>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</si>
  <si>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</si>
  <si>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</si>
  <si>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</si>
  <si>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</si>
  <si>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</si>
  <si>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</si>
  <si>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</si>
  <si>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</si>
  <si>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</si>
  <si>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</si>
  <si>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</si>
  <si>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</si>
  <si>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</si>
  <si>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</si>
  <si>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</si>
  <si>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</si>
  <si>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</si>
  <si>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</si>
  <si>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</si>
  <si>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</si>
  <si>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</si>
  <si>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</si>
  <si>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</si>
  <si>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</si>
  <si>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</si>
  <si>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</si>
  <si>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</si>
  <si>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</si>
  <si>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</si>
  <si>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</si>
  <si>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</si>
  <si>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</si>
  <si>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</si>
  <si>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</si>
  <si>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</si>
  <si>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</si>
  <si>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</si>
  <si>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</si>
  <si>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</si>
  <si>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</si>
  <si>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</si>
  <si>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</si>
  <si>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</si>
  <si>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</si>
  <si>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</si>
  <si>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</si>
  <si>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</si>
  <si>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</si>
  <si>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</si>
  <si>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</si>
  <si>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</si>
  <si>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</si>
  <si>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</si>
  <si>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</si>
  <si>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</si>
  <si>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</si>
  <si>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</si>
  <si>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</si>
  <si>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</si>
  <si>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</si>
  <si>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</si>
  <si>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</si>
  <si>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</si>
  <si>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</si>
  <si>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</si>
  <si>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</si>
  <si>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</si>
  <si>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</si>
  <si>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</si>
  <si>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</si>
  <si>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</si>
  <si>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</si>
  <si>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</si>
  <si>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</si>
  <si>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</si>
  <si>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</si>
  <si>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</si>
  <si>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</si>
  <si>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</si>
  <si>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</si>
  <si>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</si>
  <si>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</si>
  <si>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</si>
  <si>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</si>
  <si>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</si>
  <si>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</si>
  <si>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</si>
  <si>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</si>
  <si>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</si>
  <si>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</si>
  <si>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</si>
  <si>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</si>
  <si>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</si>
  <si>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</si>
  <si>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</si>
  <si>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</si>
  <si>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</si>
  <si>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</si>
  <si>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</si>
  <si>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</si>
  <si>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</si>
  <si>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</si>
  <si>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</si>
  <si>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</si>
  <si>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</si>
  <si>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</si>
  <si>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</si>
  <si>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</si>
  <si>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</si>
  <si>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</si>
  <si>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</si>
  <si>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</si>
  <si>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</si>
  <si>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</si>
  <si>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</si>
  <si>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</si>
  <si>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</si>
  <si>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</si>
  <si>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</si>
  <si>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</si>
  <si>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</si>
  <si>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</si>
  <si>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</si>
  <si>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</si>
  <si>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</si>
  <si>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</si>
  <si>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</si>
  <si>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</si>
  <si>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</si>
  <si>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</si>
  <si>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</si>
  <si>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</si>
  <si>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</si>
  <si>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</si>
  <si>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</si>
  <si>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</si>
  <si>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</si>
  <si>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</si>
  <si>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</si>
  <si>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</si>
  <si>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</si>
  <si>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</si>
  <si>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</si>
  <si>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</si>
  <si>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</si>
  <si>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</si>
  <si>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</si>
  <si>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</si>
  <si>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</si>
  <si>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</si>
  <si>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</si>
  <si>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</si>
  <si>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</si>
  <si>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</si>
  <si>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</si>
  <si>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</si>
  <si>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</si>
  <si>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</si>
  <si>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</si>
  <si>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</si>
  <si>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</si>
  <si>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</si>
  <si>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</si>
  <si>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</si>
  <si>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</si>
  <si>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</si>
  <si>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</si>
  <si>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</si>
  <si>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</si>
  <si>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</si>
  <si>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</si>
  <si>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</si>
  <si>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</si>
  <si>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</si>
  <si>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</si>
  <si>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</si>
  <si>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</si>
  <si>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</si>
  <si>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</si>
  <si>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</si>
  <si>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</si>
  <si>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</si>
  <si>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</si>
  <si>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</si>
  <si>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</si>
  <si>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</si>
  <si>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</si>
  <si>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</si>
  <si>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</si>
  <si>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</si>
  <si>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</si>
  <si>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</si>
  <si>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</si>
  <si>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</si>
  <si>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</si>
  <si>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</si>
  <si>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</si>
  <si>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</si>
  <si>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</si>
  <si>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</si>
  <si>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</si>
  <si>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</si>
  <si>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</si>
  <si>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</si>
  <si>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</si>
  <si>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</si>
  <si>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</si>
  <si>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</si>
  <si>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</si>
  <si>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</si>
  <si>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</si>
  <si>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</si>
  <si>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</si>
  <si>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</si>
  <si>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</si>
  <si>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</si>
  <si>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</si>
  <si>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</si>
  <si>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</si>
  <si>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</si>
  <si>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</si>
  <si>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</si>
  <si>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</si>
  <si>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</si>
  <si>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</si>
  <si>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</si>
  <si>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</si>
  <si>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</si>
  <si>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</si>
  <si>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</si>
  <si>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</si>
  <si>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</si>
  <si>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</si>
  <si>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</si>
  <si>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</si>
  <si>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</si>
  <si>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</si>
  <si>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</si>
  <si>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</si>
  <si>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</si>
  <si>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</si>
  <si>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</si>
  <si>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</si>
  <si>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</si>
  <si>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</si>
  <si>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</si>
  <si>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</si>
  <si>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</si>
  <si>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</si>
  <si>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</si>
  <si>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</si>
  <si>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</si>
  <si>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</si>
  <si>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</si>
  <si>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</si>
  <si>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</si>
  <si>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</si>
  <si>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</si>
  <si>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</si>
  <si>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</si>
  <si>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</si>
  <si>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</si>
  <si>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</si>
  <si>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</si>
  <si>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</si>
  <si>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</si>
  <si>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</si>
  <si>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</si>
  <si>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</si>
  <si>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</si>
  <si>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</si>
  <si>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</si>
  <si>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</si>
  <si>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</si>
  <si>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</si>
  <si>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</si>
  <si>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</si>
  <si>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</si>
  <si>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</si>
  <si>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</si>
  <si>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</si>
  <si>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</si>
  <si>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</si>
  <si>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</si>
  <si>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</si>
  <si>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</si>
  <si>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</si>
  <si>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</si>
  <si>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</si>
  <si>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</si>
  <si>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</si>
  <si>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</si>
  <si>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</si>
  <si>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</si>
  <si>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</si>
  <si>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</si>
  <si>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</si>
  <si>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</si>
  <si>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</si>
  <si>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</si>
  <si>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</si>
  <si>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</si>
  <si>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</si>
  <si>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</si>
  <si>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</si>
  <si>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</si>
  <si>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</si>
  <si>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</si>
  <si>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</si>
  <si>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</si>
  <si>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</si>
  <si>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</si>
  <si>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</si>
  <si>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</si>
  <si>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</si>
  <si>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</si>
  <si>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</si>
  <si>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</si>
  <si>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</si>
  <si>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</si>
  <si>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</si>
  <si>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</si>
  <si>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</si>
  <si>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</si>
  <si>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</si>
  <si>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</si>
  <si>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</si>
  <si>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</si>
  <si>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</si>
  <si>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</si>
  <si>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</si>
  <si>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</si>
  <si>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</si>
  <si>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</si>
  <si>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</si>
  <si>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</si>
  <si>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</si>
  <si>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</si>
  <si>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</si>
  <si>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</si>
  <si>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</si>
  <si>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</si>
  <si>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</si>
  <si>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</si>
  <si>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</si>
  <si>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</si>
  <si>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</si>
  <si>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</si>
  <si>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</si>
  <si>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</si>
  <si>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</si>
  <si>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</si>
  <si>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</si>
  <si>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</si>
  <si>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</si>
  <si>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</si>
  <si>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</si>
  <si>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</si>
  <si>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</si>
  <si>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</si>
  <si>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</si>
  <si>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</si>
  <si>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</si>
  <si>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</si>
  <si>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</si>
  <si>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</si>
  <si>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</si>
  <si>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</si>
  <si>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</si>
  <si>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</si>
  <si>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</si>
  <si>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</si>
  <si>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</si>
  <si>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</si>
  <si>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</si>
  <si>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</si>
  <si>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</si>
  <si>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</si>
  <si>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</si>
  <si>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</si>
  <si>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</si>
  <si>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</si>
  <si>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</si>
  <si>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</si>
  <si>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</si>
  <si>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</si>
  <si>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</si>
  <si>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</si>
  <si>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</si>
  <si>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</si>
  <si>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</si>
  <si>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</si>
  <si>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</si>
  <si>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</si>
  <si>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</si>
  <si>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</si>
  <si>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</si>
  <si>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</si>
  <si>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</si>
  <si>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</si>
  <si>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</si>
  <si>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</si>
  <si>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</si>
  <si>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</si>
  <si>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</si>
  <si>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</si>
  <si>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</si>
  <si>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</si>
  <si>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</si>
  <si>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</si>
  <si>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</si>
  <si>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</si>
  <si>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</si>
  <si>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</si>
  <si>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</si>
  <si>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</si>
  <si>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</si>
  <si>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</si>
  <si>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</si>
  <si>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</si>
  <si>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</si>
  <si>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</si>
  <si>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</si>
  <si>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</si>
  <si>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</si>
  <si>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</si>
  <si>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</si>
  <si>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</si>
  <si>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</si>
  <si>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</si>
  <si>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</si>
  <si>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</si>
  <si>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</si>
  <si>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</si>
  <si>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</si>
  <si>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</si>
  <si>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</si>
  <si>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</si>
  <si>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</si>
  <si>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</si>
  <si>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</si>
  <si>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</si>
  <si>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</si>
  <si>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</si>
  <si>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</si>
  <si>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</si>
  <si>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</si>
  <si>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</si>
  <si>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</si>
  <si>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</si>
  <si>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</si>
  <si>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</si>
  <si>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</si>
  <si>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</si>
  <si>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</si>
  <si>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</si>
  <si>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</si>
  <si>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</si>
  <si>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</si>
  <si>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</si>
  <si>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</si>
  <si>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</si>
  <si>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</si>
  <si>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</si>
  <si>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</si>
  <si>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</si>
  <si>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</si>
  <si>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</si>
  <si>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</si>
  <si>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</si>
  <si>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</si>
  <si>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</si>
  <si>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</si>
  <si>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</si>
  <si>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</si>
  <si>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</si>
  <si>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</si>
  <si>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</si>
  <si>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</si>
  <si>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</si>
  <si>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</si>
  <si>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</si>
  <si>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</si>
  <si>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</si>
  <si>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</si>
  <si>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</si>
  <si>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</si>
  <si>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</si>
  <si>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</si>
  <si>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</si>
  <si>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</si>
  <si>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</si>
  <si>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</si>
  <si>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</si>
  <si>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</si>
  <si>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</si>
  <si>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</si>
  <si>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</si>
  <si>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</si>
  <si>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</si>
  <si>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</si>
  <si>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</si>
  <si>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</si>
  <si>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</si>
  <si>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</si>
  <si>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</si>
  <si>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</si>
  <si>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</si>
  <si>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</si>
  <si>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</si>
  <si>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</si>
  <si>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</si>
  <si>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</si>
  <si>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</si>
  <si>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</si>
  <si>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</si>
  <si>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</si>
  <si>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</si>
  <si>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</si>
  <si>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</si>
  <si>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</si>
  <si>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</si>
  <si>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</si>
  <si>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</si>
  <si>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</si>
  <si>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</si>
  <si>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</si>
  <si>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</si>
  <si>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</si>
  <si>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</si>
  <si>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</si>
  <si>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</si>
  <si>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</si>
  <si>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</si>
  <si>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</si>
  <si>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</si>
  <si>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</si>
  <si>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</si>
  <si>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</si>
  <si>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</si>
  <si>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</si>
  <si>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</si>
  <si>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</si>
  <si>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</si>
  <si>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</si>
  <si>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</si>
  <si>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</si>
  <si>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</si>
  <si>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</si>
  <si>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</si>
  <si>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</si>
  <si>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</si>
  <si>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</si>
  <si>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</si>
  <si>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</si>
  <si>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</si>
  <si>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</si>
  <si>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</si>
  <si>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</si>
  <si>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</si>
  <si>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</si>
  <si>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</si>
  <si>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</si>
  <si>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</si>
  <si>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</si>
  <si>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</si>
  <si>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</si>
  <si>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</si>
  <si>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</si>
  <si>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</si>
  <si>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</si>
  <si>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</si>
  <si>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</si>
  <si>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</si>
  <si>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</si>
  <si>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</si>
  <si>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</si>
  <si>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</si>
  <si>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</si>
  <si>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</si>
  <si>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</si>
  <si>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</si>
  <si>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</si>
  <si>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</si>
  <si>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</si>
  <si>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</si>
  <si>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</si>
  <si>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</si>
  <si>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</si>
  <si>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</si>
  <si>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</si>
  <si>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</si>
  <si>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</si>
  <si>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</si>
  <si>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</si>
  <si>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</si>
  <si>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</si>
  <si>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</si>
  <si>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</si>
  <si>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</si>
  <si>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</si>
  <si>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</si>
  <si>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</si>
  <si>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</si>
  <si>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</si>
  <si>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</si>
  <si>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</si>
  <si>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</si>
  <si>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</si>
  <si>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</si>
  <si>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</si>
  <si>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</si>
  <si>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</si>
  <si>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</si>
  <si>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</si>
  <si>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</si>
  <si>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</si>
  <si>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</si>
  <si>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</si>
  <si>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</si>
  <si>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</si>
  <si>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</si>
  <si>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</si>
  <si>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</si>
  <si>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</si>
  <si>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</si>
  <si>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</si>
  <si>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</si>
  <si>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</si>
  <si>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</si>
  <si>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</si>
  <si>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</si>
  <si>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</si>
  <si>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</si>
  <si>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</si>
  <si>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</si>
  <si>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</si>
  <si>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</si>
  <si>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</si>
  <si>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</si>
  <si>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</si>
  <si>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</si>
  <si>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</si>
  <si>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</si>
  <si>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</si>
  <si>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</si>
  <si>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</si>
  <si>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</si>
  <si>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</si>
  <si>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</si>
  <si>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</si>
  <si>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</si>
  <si>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</si>
  <si>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</si>
  <si>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</si>
  <si>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</si>
  <si>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</si>
  <si>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</si>
  <si>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</si>
  <si>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</si>
  <si>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</si>
  <si>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</si>
  <si>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</si>
  <si>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</si>
  <si>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</si>
  <si>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</si>
  <si>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</si>
  <si>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</si>
  <si>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</si>
  <si>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</si>
  <si>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</si>
  <si>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</si>
  <si>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</si>
  <si>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</si>
  <si>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</si>
  <si>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</si>
  <si>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</si>
  <si>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</si>
  <si>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</si>
  <si>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</si>
  <si>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</si>
  <si>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</si>
  <si>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</si>
  <si>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</si>
  <si>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</si>
  <si>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</si>
  <si>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</si>
  <si>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</si>
  <si>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</si>
  <si>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</si>
  <si>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</si>
  <si>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</si>
  <si>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</si>
  <si>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</si>
  <si>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</si>
  <si>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</si>
  <si>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</si>
  <si>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</si>
  <si>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</si>
  <si>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</si>
  <si>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</si>
  <si>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</si>
  <si>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</si>
  <si>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</si>
  <si>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</si>
  <si>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</si>
  <si>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</si>
  <si>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</si>
  <si>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</si>
  <si>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</si>
  <si>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</si>
  <si>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</si>
  <si>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</si>
  <si>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</si>
  <si>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</si>
  <si>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</si>
  <si>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</si>
  <si>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</si>
  <si>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</si>
  <si>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</si>
  <si>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</si>
  <si>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</si>
  <si>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</si>
  <si>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</si>
  <si>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</si>
  <si>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</si>
  <si>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</si>
  <si>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</si>
  <si>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</si>
  <si>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</si>
  <si>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</si>
  <si>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</si>
  <si>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</si>
  <si>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</si>
  <si>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</si>
  <si>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</si>
  <si>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</si>
  <si>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</si>
  <si>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</si>
  <si>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</si>
  <si>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</si>
  <si>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</si>
  <si>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</si>
  <si>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</si>
  <si>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</si>
  <si>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</si>
  <si>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</si>
  <si>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</si>
  <si>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</si>
  <si>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</si>
  <si>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</si>
  <si>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</si>
  <si>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</si>
  <si>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</si>
  <si>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</si>
  <si>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</si>
  <si>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</si>
  <si>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</si>
  <si>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</si>
  <si>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</si>
  <si>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</si>
  <si>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</si>
  <si>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</si>
  <si>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</si>
  <si>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</si>
  <si>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</si>
  <si>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</si>
  <si>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</si>
  <si>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</si>
  <si>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</si>
  <si>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</si>
  <si>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</si>
  <si>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</si>
  <si>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</si>
  <si>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</si>
  <si>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</si>
  <si>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</si>
  <si>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</si>
  <si>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</si>
  <si>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</si>
  <si>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</si>
  <si>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</si>
  <si>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</si>
  <si>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</si>
  <si>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</si>
  <si>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</si>
  <si>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</si>
  <si>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</si>
  <si>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</si>
  <si>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</si>
  <si>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</si>
  <si>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</si>
  <si>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</si>
  <si>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</si>
  <si>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</si>
  <si>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</si>
  <si>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</si>
  <si>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</si>
  <si>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</si>
  <si>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</si>
  <si>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</si>
  <si>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</si>
  <si>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</si>
  <si>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</si>
  <si>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</si>
  <si>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</si>
  <si>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</si>
  <si>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</si>
  <si>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</si>
  <si>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</si>
  <si>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</si>
  <si>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</si>
  <si>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</si>
  <si>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</si>
  <si>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</si>
  <si>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</si>
  <si>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</si>
  <si>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</si>
  <si>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</si>
  <si>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</si>
  <si>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</si>
  <si>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</si>
  <si>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</si>
  <si>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</si>
  <si>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</si>
  <si>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</si>
  <si>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</si>
  <si>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</si>
  <si>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</si>
  <si>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</si>
  <si>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</si>
  <si>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</si>
  <si>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</si>
  <si>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</si>
  <si>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</si>
  <si>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</si>
  <si>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</si>
  <si>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</si>
  <si>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</si>
  <si>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</si>
  <si>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</si>
  <si>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</si>
  <si>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</si>
  <si>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</si>
  <si>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</si>
  <si>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</si>
  <si>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</si>
  <si>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</si>
  <si>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</si>
  <si>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</si>
  <si>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</si>
  <si>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</si>
  <si>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</si>
  <si>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</si>
  <si>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</si>
  <si>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</si>
  <si>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</si>
  <si>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</si>
  <si>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</si>
  <si>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</si>
  <si>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</si>
  <si>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</si>
  <si>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</si>
  <si>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</si>
  <si>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</si>
  <si>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</si>
  <si>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</si>
  <si>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</si>
  <si>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</si>
  <si>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</si>
  <si>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</si>
  <si>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</si>
  <si>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</si>
  <si>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</si>
  <si>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</si>
  <si>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</si>
  <si>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</si>
  <si>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</si>
  <si>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</si>
  <si>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</si>
  <si>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</si>
  <si>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</si>
  <si>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</si>
  <si>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</si>
  <si>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</si>
  <si>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</si>
  <si>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</si>
  <si>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</si>
  <si>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</si>
  <si>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</si>
  <si>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</si>
  <si>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</si>
  <si>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</si>
  <si>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</si>
  <si>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</si>
  <si>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</si>
  <si>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</si>
  <si>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</si>
  <si>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</si>
  <si>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</si>
  <si>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</si>
  <si>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</si>
  <si>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</si>
  <si>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</si>
  <si>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</si>
  <si>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</si>
  <si>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</si>
  <si>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</si>
  <si>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</si>
  <si>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</si>
  <si>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</si>
  <si>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</si>
  <si>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</si>
  <si>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</si>
  <si>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</si>
  <si>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</si>
  <si>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</si>
  <si>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</si>
  <si>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</si>
  <si>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</si>
  <si>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</si>
  <si>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</si>
  <si>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</si>
  <si>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</si>
  <si>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</si>
  <si>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</si>
  <si>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</si>
  <si>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</si>
  <si>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</si>
  <si>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</si>
  <si>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</si>
  <si>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</si>
  <si>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</si>
  <si>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</si>
  <si>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</si>
  <si>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</si>
  <si>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</si>
  <si>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</si>
  <si>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</si>
  <si>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</si>
  <si>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</si>
  <si>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</si>
  <si>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</si>
  <si>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</si>
  <si>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</si>
  <si>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</si>
  <si>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</si>
  <si>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</si>
  <si>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</si>
  <si>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</si>
  <si>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</si>
  <si>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</si>
  <si>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</si>
  <si>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</si>
  <si>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</si>
  <si>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</si>
  <si>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</si>
  <si>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</si>
  <si>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</si>
  <si>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</si>
  <si>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</si>
  <si>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</si>
  <si>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</si>
  <si>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</si>
  <si>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</si>
  <si>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</si>
  <si>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</si>
  <si>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</si>
  <si>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</si>
  <si>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</si>
  <si>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</si>
  <si>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</si>
  <si>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</si>
  <si>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</si>
  <si>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</si>
  <si>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</si>
  <si>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</si>
  <si>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</si>
  <si>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</si>
  <si>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</si>
  <si>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</si>
  <si>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</si>
  <si>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</si>
  <si>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</si>
  <si>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</si>
  <si>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</si>
  <si>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</si>
  <si>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</si>
  <si>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</si>
  <si>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</si>
  <si>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</si>
  <si>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</si>
  <si>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</si>
  <si>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</si>
  <si>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</si>
  <si>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</si>
  <si>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</si>
  <si>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</si>
  <si>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</si>
  <si>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</si>
  <si>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</si>
  <si>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</si>
  <si>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</si>
  <si>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</si>
  <si>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</si>
  <si>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</si>
  <si>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</si>
  <si>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</si>
  <si>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</si>
  <si>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</si>
  <si>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</si>
  <si>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</si>
  <si>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</si>
  <si>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</si>
  <si>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</si>
  <si>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</si>
  <si>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</si>
  <si>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</si>
  <si>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</si>
  <si>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</si>
  <si>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</si>
  <si>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</si>
  <si>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</si>
  <si>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</si>
  <si>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</si>
  <si>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</si>
  <si>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</si>
  <si>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</si>
  <si>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</si>
  <si>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</si>
  <si>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</si>
  <si>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</si>
  <si>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</si>
  <si>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</si>
  <si>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</si>
  <si>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</si>
  <si>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</si>
  <si>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</si>
  <si>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</si>
  <si>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</si>
  <si>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</si>
  <si>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</si>
  <si>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</si>
  <si>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</si>
  <si>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</si>
  <si>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</si>
  <si>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</si>
  <si>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</si>
  <si>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</si>
  <si>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</si>
  <si>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</si>
  <si>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</si>
  <si>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</si>
  <si>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</si>
  <si>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</si>
  <si>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</si>
  <si>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</si>
  <si>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</si>
  <si>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</si>
  <si>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</si>
  <si>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</si>
  <si>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</si>
  <si>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</si>
  <si>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</si>
  <si>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</si>
  <si>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</si>
  <si>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</si>
  <si>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</si>
  <si>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</si>
  <si>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</si>
  <si>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</si>
  <si>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</si>
  <si>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</si>
  <si>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</si>
  <si>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</si>
  <si>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</si>
  <si>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</si>
  <si>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</si>
  <si>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</si>
  <si>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</si>
  <si>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</si>
  <si>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</si>
  <si>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</si>
  <si>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</si>
  <si>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</si>
  <si>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</si>
  <si>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</si>
  <si>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</si>
  <si>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</si>
  <si>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</si>
  <si>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</si>
  <si>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</si>
  <si>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</si>
  <si>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</si>
  <si>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</si>
  <si>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</si>
  <si>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</si>
  <si>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</si>
  <si>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</si>
  <si>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</si>
  <si>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</si>
  <si>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</si>
  <si>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</si>
  <si>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</si>
  <si>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</si>
  <si>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</si>
  <si>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</si>
  <si>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</si>
  <si>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</si>
  <si>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</si>
  <si>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</si>
  <si>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</si>
  <si>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</si>
  <si>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</si>
  <si>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</si>
  <si>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</si>
  <si>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</si>
  <si>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</si>
  <si>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</si>
  <si>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</si>
  <si>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</si>
  <si>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</si>
  <si>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</si>
  <si>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</si>
  <si>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</si>
  <si>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</si>
  <si>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</si>
  <si>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</si>
  <si>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</si>
  <si>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</si>
  <si>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</si>
  <si>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</si>
  <si>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</si>
  <si>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</si>
  <si>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</si>
  <si>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</si>
  <si>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</si>
  <si>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</si>
  <si>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</si>
  <si>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</si>
  <si>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</si>
  <si>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</si>
  <si>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</si>
  <si>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</si>
  <si>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</si>
  <si>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</si>
  <si>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</si>
  <si>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</si>
  <si>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</si>
  <si>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</si>
  <si>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</si>
  <si>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</si>
  <si>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</si>
  <si>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</si>
  <si>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</si>
  <si>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</si>
  <si>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</si>
  <si>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</si>
  <si>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</si>
  <si>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</si>
  <si>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</si>
  <si>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</si>
  <si>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</si>
  <si>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</si>
  <si>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</si>
  <si>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</si>
  <si>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</si>
  <si>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</si>
  <si>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</si>
  <si>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</si>
  <si>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</si>
  <si>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</si>
  <si>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</si>
  <si>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</si>
  <si>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</si>
  <si>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</si>
  <si>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</si>
  <si>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</si>
  <si>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</si>
  <si>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</si>
  <si>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</si>
  <si>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</si>
  <si>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</si>
  <si>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</si>
  <si>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</si>
  <si>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</si>
  <si>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</si>
  <si>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</si>
  <si>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</si>
  <si>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</si>
  <si>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</si>
  <si>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</si>
  <si>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</si>
  <si>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</si>
  <si>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</si>
  <si>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</si>
  <si>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</si>
  <si>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</si>
  <si>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</si>
  <si>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</si>
  <si>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</si>
  <si>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</si>
  <si>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</si>
  <si>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</si>
  <si>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</si>
  <si>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</si>
  <si>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</si>
  <si>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</si>
  <si>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</si>
  <si>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</si>
  <si>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</si>
  <si>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</si>
  <si>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</si>
  <si>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</si>
  <si>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</si>
  <si>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</si>
  <si>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</si>
  <si>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</si>
  <si>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</si>
  <si>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</si>
  <si>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</si>
  <si>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</si>
  <si>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</si>
  <si>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</si>
  <si>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</si>
  <si>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</si>
  <si>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</si>
  <si>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</si>
  <si>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</si>
  <si>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</si>
  <si>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</si>
  <si>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</si>
  <si>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</si>
  <si>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</si>
  <si>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</si>
  <si>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</si>
  <si>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</si>
  <si>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</si>
  <si>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</si>
  <si>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</si>
  <si>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</si>
  <si>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</si>
  <si>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</si>
  <si>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</si>
  <si>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</si>
  <si>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</si>
  <si>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</si>
  <si>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</si>
  <si>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</si>
  <si>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</si>
  <si>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</si>
  <si>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</si>
  <si>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</si>
  <si>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</si>
  <si>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</si>
  <si>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</si>
  <si>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</si>
  <si>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</si>
  <si>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</si>
  <si>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</si>
  <si>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</si>
  <si>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</si>
  <si>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</si>
  <si>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</si>
  <si>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</si>
  <si>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</si>
  <si>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</si>
  <si>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</si>
  <si>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</si>
  <si>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</si>
  <si>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</si>
  <si>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</si>
  <si>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</si>
  <si>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</si>
  <si>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</si>
  <si>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</si>
  <si>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</si>
  <si>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</si>
  <si>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</si>
  <si>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</si>
  <si>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</si>
  <si>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</si>
  <si>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</si>
  <si>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</si>
  <si>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</si>
  <si>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</si>
  <si>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</si>
  <si>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</si>
  <si>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</si>
  <si>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</si>
  <si>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</si>
  <si>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</si>
  <si>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</si>
  <si>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</si>
  <si>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</si>
  <si>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</si>
  <si>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</si>
  <si>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</si>
  <si>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</si>
  <si>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</si>
  <si>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</si>
  <si>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</si>
  <si>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</si>
  <si>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</si>
  <si>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</si>
  <si>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</si>
  <si>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</si>
  <si>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</si>
  <si>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</si>
  <si>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</si>
  <si>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</si>
  <si>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</si>
  <si>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</si>
  <si>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</si>
  <si>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</si>
  <si>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</si>
  <si>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</si>
  <si>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</si>
  <si>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</si>
  <si>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</si>
  <si>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</si>
  <si>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</si>
  <si>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</si>
  <si>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</si>
  <si>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</si>
  <si>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</si>
  <si>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</si>
  <si>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</si>
  <si>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</si>
  <si>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</si>
  <si>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</si>
  <si>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</si>
  <si>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</si>
  <si>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</si>
  <si>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</si>
  <si>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</si>
  <si>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</si>
  <si>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</si>
  <si>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</si>
  <si>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</si>
  <si>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</si>
  <si>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</si>
  <si>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</si>
  <si>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</si>
  <si>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</si>
  <si>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</si>
  <si>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</si>
  <si>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</si>
  <si>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</si>
  <si>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</si>
  <si>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</si>
  <si>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</si>
  <si>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</si>
  <si>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</si>
  <si>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</si>
  <si>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</si>
  <si>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</si>
  <si>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</si>
  <si>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</si>
  <si>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</si>
  <si>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</si>
  <si>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</si>
  <si>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</si>
  <si>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</si>
  <si>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</si>
  <si>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</si>
  <si>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</si>
  <si>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</si>
  <si>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</si>
  <si>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</si>
  <si>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</si>
  <si>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</si>
  <si>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</si>
  <si>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</si>
  <si>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</si>
  <si>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</si>
  <si>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</si>
  <si>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</si>
  <si>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</si>
  <si>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</si>
  <si>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</si>
  <si>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</si>
  <si>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</si>
  <si>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</si>
  <si>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</si>
  <si>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</si>
  <si>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</si>
  <si>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</si>
  <si>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</si>
  <si>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</si>
  <si>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</si>
  <si>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</si>
  <si>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</si>
  <si>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</si>
  <si>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</si>
  <si>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</si>
  <si>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</si>
  <si>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</si>
  <si>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</si>
  <si>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</si>
  <si>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</si>
  <si>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</si>
  <si>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</si>
  <si>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</si>
  <si>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</si>
  <si>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</si>
  <si>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</si>
  <si>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</si>
  <si>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</si>
  <si>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</si>
  <si>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</si>
  <si>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</si>
  <si>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</si>
  <si>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</si>
  <si>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</si>
  <si>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</si>
  <si>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</si>
  <si>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</si>
  <si>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</si>
  <si>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</si>
  <si>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</si>
  <si>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</si>
  <si>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</si>
  <si>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</si>
  <si>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</si>
  <si>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</si>
  <si>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</si>
  <si>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</si>
  <si>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</si>
  <si>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</si>
  <si>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</si>
  <si>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</si>
  <si>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</si>
  <si>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</si>
  <si>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</si>
  <si>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</si>
  <si>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</si>
  <si>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</si>
  <si>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</si>
  <si>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</si>
  <si>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</si>
  <si>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</si>
  <si>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</si>
  <si>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</si>
  <si>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</si>
  <si>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</si>
  <si>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</si>
  <si>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</si>
  <si>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</si>
  <si>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</si>
  <si>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</si>
  <si>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</si>
  <si>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</si>
  <si>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</si>
  <si>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</si>
  <si>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</si>
  <si>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</si>
  <si>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</si>
  <si>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</si>
  <si>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</si>
  <si>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</si>
  <si>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</si>
  <si>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</si>
  <si>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</si>
  <si>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</si>
  <si>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</si>
  <si>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</si>
  <si>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</si>
  <si>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</si>
  <si>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</si>
  <si>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</si>
  <si>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</si>
  <si>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</si>
  <si>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</si>
  <si>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</si>
  <si>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</si>
  <si>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</si>
  <si>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</si>
  <si>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</si>
  <si>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</si>
  <si>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</si>
  <si>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</si>
  <si>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</si>
  <si>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</si>
  <si>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</si>
  <si>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</si>
  <si>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</si>
  <si>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</si>
  <si>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</si>
  <si>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</si>
  <si>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</si>
  <si>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</si>
  <si>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</si>
  <si>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</si>
  <si>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</si>
  <si>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</si>
  <si>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</si>
  <si>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</si>
  <si>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</si>
  <si>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</si>
  <si>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</si>
  <si>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</si>
  <si>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</si>
  <si>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</si>
  <si>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</si>
  <si>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</si>
  <si>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</si>
  <si>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</si>
  <si>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</si>
  <si>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</si>
  <si>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</si>
  <si>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</si>
  <si>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</si>
  <si>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</si>
  <si>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</si>
  <si>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</si>
  <si>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</si>
  <si>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</si>
  <si>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</si>
  <si>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</si>
  <si>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</si>
  <si>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</si>
  <si>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</si>
  <si>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</si>
  <si>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</si>
  <si>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</si>
  <si>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</si>
  <si>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</si>
  <si>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</si>
  <si>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</si>
  <si>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</si>
  <si>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</si>
  <si>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</si>
  <si>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</si>
  <si>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</si>
  <si>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</si>
  <si>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</si>
  <si>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</si>
  <si>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</si>
  <si>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</si>
  <si>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</si>
  <si>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</si>
  <si>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</si>
  <si>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</si>
  <si>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</si>
  <si>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</si>
  <si>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</si>
  <si>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</si>
  <si>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</si>
  <si>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</si>
  <si>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</si>
  <si>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</si>
  <si>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</si>
  <si>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</si>
  <si>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</si>
  <si>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</si>
  <si>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</si>
  <si>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</si>
  <si>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</si>
  <si>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</si>
  <si>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</si>
  <si>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</si>
  <si>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</si>
  <si>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</si>
  <si>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</si>
  <si>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</si>
  <si>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</si>
  <si>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</si>
  <si>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</si>
  <si>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</si>
  <si>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</si>
  <si>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</si>
  <si>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</si>
  <si>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</si>
  <si>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</si>
  <si>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</si>
  <si>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</si>
  <si>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</si>
  <si>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</si>
  <si>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</si>
  <si>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</si>
  <si>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</si>
  <si>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</si>
  <si>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</si>
  <si>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</si>
  <si>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</si>
  <si>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</si>
  <si>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</si>
  <si>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</si>
  <si>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</si>
  <si>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</si>
  <si>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</si>
  <si>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</si>
  <si>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</si>
  <si>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</si>
  <si>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</si>
  <si>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</si>
  <si>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</si>
  <si>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</si>
  <si>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</si>
  <si>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</si>
  <si>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</si>
  <si>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</si>
  <si>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</si>
  <si>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</si>
  <si>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</si>
  <si>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</si>
  <si>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</si>
  <si>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</si>
  <si>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</si>
  <si>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</si>
  <si>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</si>
  <si>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</si>
  <si>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</si>
  <si>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</si>
  <si>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</si>
  <si>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</si>
  <si>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</si>
  <si>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</si>
  <si>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</si>
  <si>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</si>
  <si>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</si>
  <si>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</si>
  <si>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</si>
  <si>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</si>
  <si>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</si>
  <si>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</si>
  <si>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</si>
  <si>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</si>
  <si>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</si>
  <si>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</si>
  <si>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</si>
  <si>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</si>
  <si>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</si>
  <si>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</si>
  <si>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</si>
  <si>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</si>
  <si>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</si>
  <si>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</si>
  <si>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</si>
  <si>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</si>
  <si>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</si>
  <si>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</si>
  <si>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</si>
  <si>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</si>
  <si>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</si>
  <si>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</si>
  <si>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</si>
  <si>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</si>
  <si>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</si>
  <si>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</si>
  <si>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</si>
  <si>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</si>
  <si>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</si>
  <si>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</si>
  <si>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</si>
  <si>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</si>
  <si>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</si>
  <si>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</si>
  <si>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</si>
  <si>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</si>
  <si>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</si>
  <si>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</si>
  <si>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</si>
  <si>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</si>
  <si>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</si>
  <si>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</si>
  <si>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</si>
  <si>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</si>
  <si>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</si>
  <si>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</si>
  <si>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</si>
  <si>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</si>
  <si>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</si>
  <si>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</si>
  <si>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</si>
  <si>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</si>
  <si>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</si>
  <si>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</si>
  <si>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</si>
  <si>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</si>
  <si>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</si>
  <si>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</si>
  <si>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</si>
  <si>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</si>
  <si>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</si>
  <si>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</si>
  <si>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</si>
  <si>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</si>
  <si>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</si>
  <si>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</si>
  <si>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</si>
  <si>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</si>
  <si>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</si>
  <si>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</si>
  <si>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</si>
  <si>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</si>
  <si>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</si>
  <si>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</si>
  <si>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</si>
  <si>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</si>
  <si>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</si>
  <si>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</si>
  <si>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</si>
  <si>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</si>
  <si>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</si>
  <si>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</si>
  <si>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</si>
  <si>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</si>
  <si>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</si>
  <si>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</si>
  <si>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</si>
  <si>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</si>
  <si>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</si>
  <si>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</si>
  <si>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</si>
  <si>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</si>
  <si>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</si>
  <si>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</si>
  <si>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</si>
  <si>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</si>
  <si>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</si>
  <si>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</si>
  <si>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</si>
  <si>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</si>
  <si>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</si>
  <si>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</si>
  <si>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</si>
  <si>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</si>
  <si>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</si>
  <si>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</si>
  <si>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</si>
  <si>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</si>
  <si>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</si>
  <si>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</si>
  <si>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</si>
  <si>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</si>
  <si>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</si>
  <si>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</si>
  <si>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</si>
  <si>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</si>
  <si>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</si>
  <si>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</si>
  <si>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</si>
  <si>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</si>
  <si>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</si>
  <si>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</si>
  <si>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</si>
  <si>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</si>
  <si>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</si>
  <si>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</si>
  <si>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</si>
  <si>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</si>
  <si>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</si>
  <si>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</si>
  <si>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</si>
  <si>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</si>
  <si>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</si>
  <si>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</si>
  <si>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</si>
  <si>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</si>
  <si>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</si>
  <si>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</si>
  <si>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</si>
  <si>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</si>
  <si>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</si>
  <si>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</si>
  <si>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</si>
  <si>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</si>
  <si>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</si>
  <si>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</si>
  <si>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</si>
  <si>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</si>
  <si>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</si>
  <si>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</si>
  <si>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</si>
  <si>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</si>
  <si>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</si>
  <si>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</si>
  <si>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</si>
  <si>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</si>
  <si>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</si>
  <si>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</si>
  <si>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</si>
  <si>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</si>
  <si>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</si>
  <si>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</si>
  <si>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</si>
  <si>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</si>
  <si>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</si>
  <si>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</si>
  <si>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</si>
  <si>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</si>
  <si>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</si>
  <si>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</si>
  <si>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</si>
  <si>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</si>
  <si>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</si>
  <si>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</si>
  <si>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</si>
  <si>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</si>
  <si>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</si>
  <si>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</si>
  <si>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</si>
  <si>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</si>
  <si>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</si>
  <si>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</si>
  <si>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</si>
  <si>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</si>
  <si>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</si>
  <si>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</si>
  <si>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</si>
  <si>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</si>
  <si>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</si>
  <si>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</si>
  <si>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</si>
  <si>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</si>
  <si>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</si>
  <si>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</si>
  <si>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</si>
  <si>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</si>
  <si>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</si>
  <si>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</si>
  <si>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</si>
  <si>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</si>
  <si>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</si>
  <si>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</si>
  <si>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</si>
  <si>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</si>
  <si>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</si>
  <si>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</si>
  <si>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</si>
  <si>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</si>
  <si>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</si>
  <si>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</si>
  <si>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</si>
  <si>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</si>
  <si>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</si>
  <si>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</si>
  <si>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</si>
  <si>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</si>
  <si>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</si>
  <si>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</si>
  <si>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</si>
  <si>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</si>
  <si>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</si>
  <si>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</si>
  <si>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</si>
  <si>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</si>
  <si>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</si>
  <si>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</si>
  <si>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</si>
  <si>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</si>
  <si>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</si>
  <si>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</si>
  <si>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</si>
  <si>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</si>
  <si>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</si>
  <si>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</si>
  <si>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</si>
  <si>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</si>
  <si>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</si>
  <si>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</si>
  <si>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</si>
  <si>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</si>
  <si>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</si>
  <si>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</si>
  <si>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</si>
  <si>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</si>
  <si>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</si>
  <si>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</si>
  <si>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</si>
  <si>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</si>
  <si>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</si>
  <si>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</si>
  <si>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</si>
  <si>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</si>
  <si>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</si>
  <si>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</si>
  <si>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</si>
  <si>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</si>
  <si>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</si>
  <si>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</si>
  <si>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</si>
  <si>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</si>
  <si>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</si>
  <si>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</si>
  <si>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</si>
  <si>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</si>
  <si>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</si>
  <si>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</si>
  <si>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</si>
  <si>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</si>
  <si>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</si>
  <si>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</si>
  <si>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</si>
  <si>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</si>
  <si>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</si>
  <si>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</si>
  <si>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</si>
  <si>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</si>
  <si>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</si>
  <si>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</si>
  <si>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</si>
  <si>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</si>
  <si>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</si>
  <si>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</si>
  <si>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</si>
  <si>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</si>
  <si>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</si>
  <si>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</si>
  <si>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</si>
  <si>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</si>
  <si>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</si>
  <si>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</si>
  <si>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</si>
  <si>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</si>
  <si>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</si>
  <si>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</si>
  <si>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</si>
  <si>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</si>
  <si>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</si>
  <si>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</si>
  <si>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</si>
  <si>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</si>
  <si>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</si>
  <si>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</si>
  <si>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</si>
  <si>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</si>
  <si>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</si>
  <si>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</si>
  <si>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</si>
  <si>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</si>
  <si>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</si>
  <si>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</si>
  <si>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</si>
  <si>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</si>
  <si>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</si>
  <si>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</si>
  <si>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</si>
  <si>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</si>
  <si>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</si>
  <si>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</si>
  <si>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</si>
  <si>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</si>
  <si>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</si>
  <si>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</si>
  <si>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</si>
  <si>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</si>
  <si>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</si>
  <si>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</si>
  <si>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</si>
  <si>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</si>
  <si>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</si>
  <si>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</si>
  <si>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</si>
  <si>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</si>
  <si>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</si>
  <si>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</si>
  <si>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</si>
  <si>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</si>
  <si>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</si>
  <si>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</si>
  <si>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</si>
  <si>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</si>
  <si>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</si>
  <si>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</si>
  <si>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</si>
  <si>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</si>
  <si>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</si>
  <si>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</si>
  <si>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</si>
  <si>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</si>
  <si>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</si>
  <si>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</si>
  <si>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</si>
  <si>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</si>
  <si>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</si>
  <si>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</si>
  <si>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</si>
  <si>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</si>
  <si>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</si>
  <si>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</si>
  <si>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</si>
  <si>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</si>
  <si>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</si>
  <si>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</si>
  <si>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</si>
  <si>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</si>
  <si>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</si>
  <si>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</si>
  <si>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</si>
  <si>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</si>
  <si>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</si>
  <si>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</si>
  <si>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</si>
  <si>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</si>
  <si>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</si>
  <si>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</si>
  <si>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</si>
  <si>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</si>
  <si>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</si>
  <si>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</si>
  <si>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</si>
  <si>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</si>
  <si>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</si>
  <si>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</si>
  <si>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</si>
  <si>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</si>
  <si>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</si>
  <si>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</si>
  <si>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</si>
  <si>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</si>
  <si>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</si>
  <si>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</si>
  <si>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</si>
  <si>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</si>
  <si>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</si>
  <si>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</si>
  <si>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</si>
  <si>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</si>
  <si>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</si>
  <si>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</si>
  <si>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</si>
  <si>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</si>
  <si>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</si>
  <si>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</si>
  <si>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</si>
  <si>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</si>
  <si>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</si>
  <si>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</si>
  <si>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</si>
  <si>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</si>
  <si>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</si>
  <si>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</si>
  <si>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</si>
  <si>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</si>
  <si>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</si>
  <si>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</si>
  <si>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</si>
  <si>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</si>
  <si>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</si>
  <si>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</si>
  <si>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</si>
  <si>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</si>
  <si>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</si>
  <si>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</si>
  <si>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</si>
  <si>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</si>
  <si>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</si>
  <si>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</si>
  <si>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</si>
  <si>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</si>
  <si>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</si>
  <si>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</si>
  <si>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</si>
  <si>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</si>
  <si>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</si>
  <si>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</si>
  <si>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</si>
  <si>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</si>
  <si>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</si>
  <si>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</si>
  <si>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</si>
  <si>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</si>
  <si>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</si>
  <si>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</si>
  <si>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</si>
  <si>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</si>
  <si>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</si>
  <si>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</si>
  <si>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</si>
  <si>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</si>
  <si>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</si>
  <si>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</si>
  <si>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</si>
  <si>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</si>
  <si>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</si>
  <si>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</si>
  <si>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</si>
  <si>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</si>
  <si>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</si>
  <si>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</si>
  <si>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</si>
  <si>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</si>
  <si>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</si>
  <si>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</si>
  <si>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</si>
  <si>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</si>
  <si>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</si>
  <si>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</si>
  <si>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</si>
  <si>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</si>
  <si>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</si>
  <si>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</si>
  <si>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</si>
  <si>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</si>
  <si>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</si>
  <si>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</si>
  <si>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</si>
  <si>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</si>
  <si>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</si>
  <si>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</si>
  <si>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</si>
  <si>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</si>
  <si>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</si>
  <si>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</si>
  <si>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</si>
  <si>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</si>
  <si>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</si>
  <si>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</si>
  <si>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</si>
  <si>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</si>
  <si>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</si>
  <si>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</si>
  <si>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</si>
  <si>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</si>
  <si>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</si>
  <si>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</si>
  <si>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</si>
  <si>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</si>
  <si>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</si>
  <si>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</si>
  <si>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</si>
  <si>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</si>
  <si>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</si>
  <si>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</si>
  <si>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</si>
  <si>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</si>
  <si>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</si>
  <si>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</si>
  <si>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</si>
  <si>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</si>
  <si>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</si>
  <si>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</si>
  <si>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</si>
  <si>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</si>
  <si>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</si>
  <si>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</si>
  <si>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</si>
  <si>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</si>
  <si>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</si>
  <si>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</si>
  <si>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</si>
  <si>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</si>
  <si>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</si>
  <si>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</si>
  <si>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</si>
  <si>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</si>
  <si>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</si>
  <si>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</si>
  <si>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</si>
  <si>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</si>
  <si>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</si>
  <si>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</si>
  <si>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</si>
  <si>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</si>
  <si>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</si>
  <si>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</si>
  <si>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</si>
  <si>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</si>
  <si>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</si>
  <si>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</si>
  <si>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</si>
  <si>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</si>
  <si>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</si>
  <si>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</si>
  <si>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</si>
  <si>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</si>
  <si>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</si>
  <si>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</si>
  <si>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</si>
  <si>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</si>
  <si>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</si>
  <si>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</si>
  <si>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</si>
  <si>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</si>
  <si>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</si>
  <si>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</si>
  <si>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</si>
  <si>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</si>
  <si>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</si>
  <si>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</si>
  <si>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</si>
  <si>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</si>
  <si>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</si>
  <si>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</si>
  <si>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</si>
  <si>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</si>
  <si>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</si>
  <si>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</si>
  <si>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</si>
  <si>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</si>
  <si>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</si>
  <si>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</si>
  <si>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</si>
  <si>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</si>
  <si>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</si>
  <si>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</si>
  <si>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</si>
  <si>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</si>
  <si>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</si>
  <si>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</si>
  <si>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</si>
  <si>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</si>
  <si>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</si>
  <si>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</si>
  <si>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</si>
  <si>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</si>
  <si>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</si>
  <si>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</si>
  <si>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</si>
  <si>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</si>
  <si>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</si>
  <si>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</si>
  <si>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</si>
  <si>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</si>
  <si>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</si>
  <si>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</si>
  <si>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</si>
  <si>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</si>
  <si>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</si>
  <si>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</si>
  <si>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</si>
  <si>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</si>
  <si>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</si>
  <si>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</si>
  <si>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</si>
  <si>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</si>
  <si>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</si>
  <si>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</si>
  <si>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</si>
  <si>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</si>
  <si>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</si>
  <si>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</si>
  <si>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</si>
  <si>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</si>
  <si>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</si>
  <si>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</si>
  <si>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</si>
  <si>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</si>
  <si>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</si>
  <si>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</si>
  <si>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</si>
  <si>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</si>
  <si>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</si>
  <si>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</si>
  <si>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</si>
  <si>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</si>
  <si>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</si>
  <si>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</si>
  <si>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</si>
  <si>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</si>
  <si>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</si>
  <si>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</si>
  <si>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</si>
  <si>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</si>
  <si>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</si>
  <si>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</si>
  <si>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</si>
  <si>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</si>
  <si>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</si>
  <si>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</si>
  <si>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</si>
  <si>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</si>
  <si>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</si>
  <si>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</si>
  <si>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</si>
  <si>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</si>
  <si>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</si>
  <si>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</si>
  <si>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</si>
  <si>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</si>
  <si>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</si>
  <si>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</si>
  <si>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</si>
  <si>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</si>
  <si>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</si>
  <si>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</si>
  <si>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</si>
  <si>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</si>
  <si>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</si>
  <si>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</si>
  <si>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</si>
  <si>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</si>
  <si>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</si>
  <si>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</si>
  <si>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</si>
  <si>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</si>
  <si>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</si>
  <si>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</si>
  <si>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</si>
  <si>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</si>
  <si>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</si>
  <si>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</si>
  <si>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</si>
  <si>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</si>
  <si>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</si>
  <si>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</si>
  <si>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</si>
  <si>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</si>
  <si>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</si>
  <si>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</si>
  <si>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</si>
  <si>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</si>
  <si>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</si>
  <si>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</si>
  <si>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</si>
  <si>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</si>
  <si>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</si>
  <si>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</si>
  <si>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</si>
  <si>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</si>
  <si>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</si>
  <si>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</si>
  <si>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</si>
  <si>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</si>
  <si>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</si>
  <si>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</si>
  <si>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</si>
  <si>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</si>
  <si>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</si>
  <si>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</si>
  <si>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</si>
  <si>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</si>
  <si>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</si>
  <si>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</si>
  <si>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</si>
  <si>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</si>
  <si>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</si>
  <si>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</si>
  <si>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</si>
  <si>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</si>
  <si>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</si>
  <si>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</si>
  <si>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</si>
  <si>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</si>
  <si>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</si>
  <si>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</si>
  <si>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</si>
  <si>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</si>
  <si>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</si>
  <si>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</si>
  <si>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</si>
  <si>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</si>
  <si>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</si>
  <si>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</si>
  <si>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</si>
  <si>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</si>
  <si>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</si>
  <si>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</si>
  <si>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</si>
  <si>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</si>
  <si>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</si>
  <si>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</si>
  <si>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</si>
  <si>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</si>
  <si>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</si>
  <si>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</si>
  <si>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</si>
  <si>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</si>
  <si>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</si>
  <si>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</si>
  <si>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</si>
  <si>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</si>
  <si>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</si>
  <si>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</si>
  <si>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</si>
  <si>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</si>
  <si>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</si>
  <si>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</si>
  <si>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</si>
  <si>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</si>
  <si>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</si>
  <si>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</si>
  <si>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</si>
  <si>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</si>
  <si>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</si>
  <si>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</si>
  <si>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</si>
  <si>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</si>
  <si>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</si>
  <si>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</si>
  <si>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</si>
  <si>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</si>
  <si>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</si>
  <si>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</si>
  <si>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</si>
  <si>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</si>
  <si>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</si>
  <si>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</si>
  <si>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</si>
  <si>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</si>
  <si>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</si>
  <si>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</si>
  <si>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</si>
  <si>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</si>
  <si>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</si>
  <si>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</si>
  <si>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</si>
  <si>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</si>
  <si>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</si>
  <si>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</si>
  <si>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</si>
  <si>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</si>
  <si>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</si>
  <si>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</si>
  <si>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</si>
  <si>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</si>
  <si>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</si>
  <si>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</si>
  <si>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</si>
  <si>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</si>
  <si>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</si>
  <si>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</si>
  <si>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</si>
  <si>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</si>
  <si>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</si>
  <si>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</si>
  <si>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</si>
  <si>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</si>
  <si>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</si>
  <si>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</si>
  <si>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</si>
  <si>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</si>
  <si>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</si>
  <si>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</si>
  <si>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</si>
  <si>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</si>
  <si>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</si>
  <si>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</si>
  <si>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</si>
  <si>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</si>
  <si>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</si>
  <si>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</si>
  <si>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</si>
  <si>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</si>
  <si>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</si>
  <si>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</si>
  <si>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</si>
  <si>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</si>
  <si>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</si>
  <si>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</si>
  <si>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</si>
  <si>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</si>
  <si>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</si>
  <si>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</si>
  <si>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</si>
  <si>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</si>
  <si>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</si>
  <si>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</si>
  <si>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</si>
  <si>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</si>
  <si>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</si>
  <si>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</si>
  <si>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</si>
  <si>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</si>
  <si>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</si>
  <si>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</si>
  <si>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</si>
  <si>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</si>
  <si>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</si>
  <si>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</si>
  <si>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</si>
  <si>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</si>
  <si>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</si>
  <si>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</si>
  <si>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</si>
  <si>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</si>
  <si>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</si>
  <si>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</si>
  <si>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</si>
  <si>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</si>
  <si>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</si>
  <si>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</si>
  <si>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</si>
  <si>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</si>
  <si>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</si>
  <si>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</si>
  <si>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</si>
  <si>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</si>
  <si>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</si>
  <si>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</si>
  <si>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</si>
  <si>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</si>
  <si>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</si>
  <si>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</si>
  <si>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</si>
  <si>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</si>
  <si>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</si>
  <si>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</si>
  <si>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</si>
  <si>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</si>
  <si>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</si>
  <si>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</si>
  <si>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</si>
  <si>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</si>
  <si>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</si>
  <si>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</si>
  <si>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</si>
  <si>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</si>
  <si>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</si>
  <si>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</si>
  <si>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</si>
  <si>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</si>
  <si>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</si>
  <si>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</si>
  <si>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</si>
  <si>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</si>
  <si>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</si>
  <si>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</si>
  <si>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</si>
  <si>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</si>
  <si>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</si>
  <si>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</si>
  <si>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</si>
  <si>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</si>
  <si>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</si>
  <si>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</si>
  <si>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</si>
  <si>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</si>
  <si>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</si>
  <si>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</si>
  <si>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</si>
  <si>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</si>
  <si>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</si>
  <si>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</si>
  <si>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</si>
  <si>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</si>
  <si>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</si>
  <si>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</si>
  <si>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</si>
  <si>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</si>
  <si>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</si>
  <si>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</si>
  <si>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</si>
  <si>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</si>
  <si>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</si>
  <si>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</si>
  <si>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</si>
  <si>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</si>
  <si>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</si>
  <si>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</si>
  <si>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</si>
  <si>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</si>
  <si>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</si>
  <si>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</si>
  <si>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</si>
  <si>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</si>
  <si>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</si>
  <si>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</si>
  <si>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</si>
  <si>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</si>
  <si>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</si>
  <si>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</si>
  <si>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</si>
  <si>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</si>
  <si>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</si>
  <si>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</si>
  <si>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</si>
  <si>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</si>
  <si>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</si>
  <si>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</si>
  <si>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</si>
  <si>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</si>
  <si>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</si>
  <si>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</si>
  <si>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</si>
  <si>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</si>
  <si>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</si>
  <si>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</si>
  <si>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</si>
  <si>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</si>
  <si>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</si>
  <si>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</si>
  <si>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</si>
  <si>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</si>
  <si>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</si>
  <si>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</si>
  <si>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</si>
  <si>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</si>
  <si>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</si>
  <si>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</si>
  <si>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</si>
  <si>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</si>
  <si>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</si>
  <si>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</si>
  <si>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</si>
  <si>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</si>
  <si>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</si>
  <si>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</si>
  <si>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</si>
  <si>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</si>
  <si>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</si>
  <si>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</si>
  <si>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</si>
  <si>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</si>
  <si>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</si>
  <si>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</si>
  <si>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</si>
  <si>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</si>
  <si>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</si>
  <si>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</si>
  <si>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</si>
  <si>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</si>
  <si>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</si>
  <si>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</si>
  <si>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</si>
  <si>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</si>
  <si>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</si>
  <si>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</si>
  <si>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</si>
  <si>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</si>
  <si>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</si>
  <si>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</si>
  <si>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</si>
  <si>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</si>
  <si>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</si>
  <si>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</si>
  <si>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</si>
  <si>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</si>
  <si>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</si>
  <si>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</si>
  <si>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</si>
  <si>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</si>
  <si>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</si>
  <si>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</si>
  <si>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</si>
  <si>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</si>
  <si>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</si>
  <si>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</si>
  <si>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</si>
  <si>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</si>
  <si>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</si>
  <si>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</si>
  <si>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</si>
  <si>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</si>
  <si>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</si>
  <si>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</si>
  <si>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</si>
  <si>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</si>
  <si>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</si>
  <si>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</si>
  <si>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</si>
  <si>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</si>
  <si>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</si>
  <si>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</si>
  <si>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</si>
  <si>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</si>
  <si>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</si>
  <si>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</si>
  <si>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</si>
  <si>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</si>
  <si>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</si>
  <si>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</si>
  <si>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</si>
  <si>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</si>
  <si>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</si>
  <si>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</si>
  <si>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</si>
  <si>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</si>
  <si>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</si>
  <si>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</si>
  <si>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</si>
  <si>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</si>
  <si>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</si>
  <si>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</si>
  <si>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</si>
  <si>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</si>
  <si>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</si>
  <si>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</si>
  <si>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</si>
  <si>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</si>
  <si>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</si>
  <si>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</si>
  <si>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</si>
  <si>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</si>
  <si>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</si>
  <si>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</si>
  <si>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</si>
  <si>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</si>
  <si>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</si>
  <si>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</si>
  <si>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</si>
  <si>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</si>
  <si>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</si>
  <si>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</si>
  <si>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</si>
  <si>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</si>
  <si>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</si>
  <si>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</si>
  <si>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</si>
  <si>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</si>
  <si>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</si>
  <si>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</si>
  <si>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</si>
  <si>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</si>
  <si>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</si>
  <si>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</si>
  <si>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</si>
  <si>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</si>
  <si>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</si>
  <si>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</si>
  <si>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</si>
  <si>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</si>
  <si>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</si>
  <si>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</si>
  <si>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</si>
  <si>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</si>
  <si>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</si>
  <si>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</si>
  <si>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</si>
  <si>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</si>
  <si>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</si>
  <si>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</si>
  <si>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</si>
  <si>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</si>
  <si>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</si>
  <si>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</si>
  <si>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</si>
  <si>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</si>
  <si>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</si>
  <si>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</si>
  <si>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</si>
  <si>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</si>
  <si>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</si>
  <si>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</si>
  <si>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</si>
  <si>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</si>
  <si>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</si>
  <si>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</si>
  <si>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</si>
  <si>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</si>
  <si>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</si>
  <si>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</si>
  <si>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</si>
  <si>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</si>
  <si>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</si>
  <si>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</si>
  <si>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</si>
  <si>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</si>
  <si>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</si>
  <si>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</si>
  <si>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</si>
  <si>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</si>
  <si>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</si>
  <si>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</si>
  <si>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</si>
  <si>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</si>
  <si>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</si>
  <si>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</si>
  <si>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</si>
  <si>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</si>
  <si>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</si>
  <si>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</si>
  <si>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</si>
  <si>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</si>
  <si>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</si>
  <si>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</si>
  <si>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</si>
  <si>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</si>
  <si>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</si>
  <si>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</si>
  <si>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</si>
  <si>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</si>
  <si>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</si>
  <si>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</si>
  <si>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</si>
  <si>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</si>
  <si>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</si>
  <si>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</si>
  <si>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</si>
  <si>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</si>
  <si>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</si>
  <si>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</si>
  <si>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</si>
  <si>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</si>
  <si>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</si>
  <si>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</si>
  <si>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</si>
  <si>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</si>
  <si>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</si>
  <si>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</si>
  <si>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</si>
  <si>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</si>
  <si>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</si>
  <si>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</si>
  <si>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</si>
  <si>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</si>
  <si>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</si>
  <si>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</si>
  <si>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</si>
  <si>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</si>
  <si>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</si>
  <si>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</si>
  <si>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</si>
  <si>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</si>
  <si>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</si>
  <si>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</si>
  <si>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</si>
  <si>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</si>
  <si>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</si>
  <si>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</si>
  <si>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</si>
  <si>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</si>
  <si>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</si>
  <si>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</si>
  <si>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</si>
  <si>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</si>
  <si>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</si>
  <si>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</si>
  <si>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</si>
  <si>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</si>
  <si>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</si>
  <si>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</si>
  <si>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</si>
  <si>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</si>
  <si>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</si>
  <si>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</si>
  <si>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</si>
  <si>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</si>
  <si>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</si>
  <si>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</si>
  <si>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</si>
  <si>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</si>
  <si>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</si>
  <si>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</si>
  <si>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</si>
  <si>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</si>
  <si>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</si>
  <si>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</si>
  <si>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</si>
  <si>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</si>
  <si>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</si>
  <si>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</si>
  <si>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</si>
  <si>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</si>
  <si>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</si>
  <si>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</si>
  <si>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</si>
  <si>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</si>
  <si>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</si>
  <si>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</si>
  <si>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</si>
  <si>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</si>
  <si>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</si>
  <si>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</si>
  <si>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</si>
  <si>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</si>
  <si>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</si>
  <si>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</si>
  <si>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</si>
  <si>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</si>
  <si>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</si>
  <si>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</si>
  <si>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</si>
  <si>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</si>
  <si>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</si>
  <si>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</si>
  <si>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</si>
  <si>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</si>
  <si>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</si>
  <si>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</si>
  <si>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</si>
  <si>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</si>
  <si>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</si>
  <si>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</si>
  <si>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</si>
  <si>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</si>
  <si>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</si>
  <si>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</si>
  <si>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</si>
  <si>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</si>
  <si>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</si>
  <si>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</si>
  <si>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</si>
  <si>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</si>
  <si>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</si>
  <si>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</si>
  <si>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</si>
  <si>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</si>
  <si>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</si>
  <si>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</si>
  <si>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</si>
  <si>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</si>
  <si>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</si>
  <si>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</si>
  <si>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</si>
  <si>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</si>
  <si>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</si>
  <si>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</si>
  <si>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</si>
  <si>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</si>
  <si>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</si>
  <si>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</si>
  <si>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</si>
  <si>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</si>
  <si>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</si>
  <si>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</si>
  <si>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</si>
  <si>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</si>
  <si>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</si>
  <si>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</si>
  <si>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</si>
  <si>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</si>
  <si>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</si>
  <si>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</si>
  <si>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</si>
  <si>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</si>
  <si>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</si>
  <si>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</si>
  <si>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</si>
  <si>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</si>
  <si>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</si>
  <si>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</si>
  <si>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</si>
  <si>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</si>
  <si>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</si>
  <si>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</si>
  <si>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</si>
  <si>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</si>
  <si>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</si>
  <si>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</si>
  <si>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</si>
  <si>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</si>
  <si>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</si>
  <si>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</si>
  <si>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</si>
  <si>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</si>
  <si>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</si>
  <si>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</si>
  <si>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</si>
  <si>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</si>
  <si>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</si>
  <si>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</si>
  <si>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</si>
  <si>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</si>
  <si>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</si>
  <si>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</si>
  <si>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</si>
  <si>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</si>
  <si>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</si>
  <si>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</si>
  <si>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</si>
  <si>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</si>
  <si>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</si>
  <si>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</si>
  <si>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</si>
  <si>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</si>
  <si>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</si>
  <si>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</si>
  <si>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</si>
  <si>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</si>
  <si>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</si>
  <si>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</si>
  <si>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</si>
  <si>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</si>
  <si>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</si>
  <si>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</si>
  <si>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</si>
  <si>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</si>
  <si>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</si>
  <si>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</si>
  <si>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</si>
  <si>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</si>
  <si>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</si>
  <si>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</si>
  <si>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</si>
  <si>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</si>
  <si>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</si>
  <si>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</si>
  <si>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</si>
  <si>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</si>
  <si>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</si>
  <si>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</si>
  <si>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</si>
  <si>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</si>
  <si>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</si>
  <si>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</si>
  <si>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</si>
  <si>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</si>
  <si>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</si>
  <si>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</si>
  <si>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</si>
  <si>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</si>
  <si>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</si>
  <si>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</si>
  <si>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</si>
  <si>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</si>
  <si>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</si>
  <si>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</si>
  <si>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</si>
  <si>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</si>
  <si>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</si>
  <si>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</si>
  <si>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</si>
  <si>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</si>
  <si>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</si>
  <si>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</si>
  <si>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</si>
  <si>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</si>
  <si>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</si>
  <si>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</si>
  <si>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</si>
  <si>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</si>
  <si>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</si>
  <si>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</si>
  <si>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</si>
  <si>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</si>
  <si>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</si>
  <si>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</si>
  <si>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</si>
  <si>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</si>
  <si>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</si>
  <si>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</si>
  <si>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</si>
  <si>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</si>
  <si>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</si>
  <si>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</si>
  <si>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</si>
  <si>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</si>
  <si>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</si>
  <si>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</si>
  <si>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</si>
  <si>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</si>
  <si>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</si>
  <si>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</si>
  <si>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</si>
  <si>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</si>
  <si>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</si>
  <si>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</si>
  <si>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</si>
  <si>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</si>
  <si>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</si>
  <si>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</si>
  <si>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</si>
  <si>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</si>
  <si>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</si>
  <si>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</si>
  <si>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</si>
  <si>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</si>
  <si>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</si>
  <si>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</si>
  <si>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</si>
  <si>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</si>
  <si>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</si>
  <si>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</si>
  <si>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</si>
  <si>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</si>
  <si>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</si>
  <si>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</si>
  <si>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</si>
  <si>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</si>
  <si>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</si>
  <si>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</si>
  <si>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</si>
  <si>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</si>
  <si>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</si>
  <si>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</si>
  <si>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</si>
  <si>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</si>
  <si>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</si>
  <si>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</si>
  <si>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</si>
  <si>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</si>
  <si>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</si>
  <si>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</si>
  <si>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</si>
  <si>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</si>
  <si>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</si>
  <si>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</si>
  <si>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</si>
  <si>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</si>
  <si>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</si>
  <si>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</si>
  <si>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</si>
  <si>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</si>
  <si>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</si>
  <si>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</si>
  <si>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</si>
  <si>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</si>
  <si>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</si>
  <si>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</si>
  <si>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</si>
  <si>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</si>
  <si>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</si>
  <si>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</si>
  <si>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</si>
  <si>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</si>
  <si>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</si>
  <si>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</si>
  <si>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</si>
  <si>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</si>
  <si>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</si>
  <si>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</si>
  <si>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</si>
  <si>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</si>
  <si>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</si>
  <si>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</si>
  <si>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</si>
  <si>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</si>
  <si>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</si>
  <si>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</si>
  <si>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</si>
  <si>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</si>
  <si>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</si>
  <si>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</si>
  <si>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</si>
  <si>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</si>
  <si>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</si>
  <si>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</si>
  <si>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</si>
  <si>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</si>
  <si>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</si>
  <si>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</si>
  <si>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</si>
  <si>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</si>
  <si>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</si>
  <si>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</si>
  <si>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</si>
  <si>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</si>
  <si>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</si>
  <si>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</si>
  <si>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</si>
  <si>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</si>
  <si>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</si>
  <si>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</si>
  <si>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</si>
  <si>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</si>
  <si>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</si>
  <si>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</si>
  <si>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</si>
  <si>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</si>
  <si>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</si>
  <si>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</si>
  <si>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</si>
  <si>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</si>
  <si>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</si>
  <si>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</si>
  <si>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</si>
  <si>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</si>
  <si>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</si>
  <si>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</si>
  <si>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</si>
  <si>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</si>
  <si>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</si>
  <si>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</si>
  <si>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</si>
  <si>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</si>
  <si>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</si>
  <si>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</si>
  <si>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</si>
  <si>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</si>
  <si>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</si>
  <si>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</si>
  <si>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</si>
  <si>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</si>
  <si>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</si>
  <si>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</si>
  <si>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</si>
  <si>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</si>
  <si>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</si>
  <si>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</si>
  <si>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</si>
  <si>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</si>
  <si>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</si>
  <si>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</si>
  <si>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</si>
  <si>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</si>
  <si>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</si>
  <si>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</si>
  <si>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</si>
  <si>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</si>
  <si>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</si>
  <si>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</si>
  <si>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</si>
  <si>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</si>
  <si>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</si>
  <si>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</si>
  <si>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</si>
  <si>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</si>
  <si>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</si>
  <si>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</si>
  <si>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</si>
  <si>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</si>
  <si>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</si>
  <si>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</si>
  <si>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</si>
  <si>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</si>
  <si>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</si>
  <si>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</si>
  <si>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</si>
  <si>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</si>
  <si>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</si>
  <si>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</si>
  <si>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</si>
  <si>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</si>
  <si>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</si>
  <si>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</si>
  <si>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</si>
  <si>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</si>
  <si>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</si>
  <si>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</si>
  <si>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</si>
  <si>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</si>
  <si>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</si>
  <si>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</si>
  <si>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</si>
  <si>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</si>
  <si>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</si>
  <si>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</si>
  <si>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</si>
  <si>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</si>
  <si>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</si>
  <si>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</si>
  <si>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</si>
  <si>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</si>
  <si>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</si>
  <si>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</si>
  <si>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</si>
  <si>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</si>
  <si>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</si>
  <si>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</si>
  <si>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</si>
  <si>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</si>
  <si>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</si>
  <si>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</si>
  <si>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</si>
  <si>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</si>
  <si>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</si>
  <si>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</si>
  <si>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</si>
  <si>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</si>
  <si>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</si>
  <si>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</si>
  <si>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</si>
  <si>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</si>
  <si>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</si>
  <si>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</si>
  <si>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</si>
  <si>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</si>
  <si>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</si>
  <si>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</si>
  <si>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</si>
  <si>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</si>
  <si>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</si>
  <si>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</si>
  <si>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</si>
  <si>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</si>
  <si>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</si>
  <si>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</si>
  <si>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</si>
  <si>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</si>
  <si>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</si>
  <si>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</si>
  <si>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</si>
  <si>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</si>
  <si>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</si>
  <si>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</si>
  <si>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</si>
  <si>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</si>
  <si>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</si>
  <si>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</si>
  <si>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</si>
  <si>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</si>
  <si>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</si>
  <si>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</si>
  <si>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</si>
  <si>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</si>
  <si>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</si>
  <si>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</si>
  <si>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</si>
  <si>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</si>
  <si>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</si>
  <si>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</si>
  <si>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</si>
  <si>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</si>
  <si>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</si>
  <si>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</si>
  <si>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</si>
  <si>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</si>
  <si>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</si>
  <si>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</si>
  <si>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</si>
  <si>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</si>
  <si>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</si>
  <si>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</si>
  <si>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</si>
  <si>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</si>
  <si>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</si>
  <si>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</si>
  <si>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</si>
  <si>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</si>
  <si>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</si>
  <si>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</si>
  <si>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</si>
  <si>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</si>
  <si>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</si>
  <si>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</si>
  <si>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</si>
  <si>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</si>
  <si>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</si>
  <si>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</si>
  <si>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</si>
  <si>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</si>
  <si>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</si>
  <si>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</si>
  <si>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</si>
  <si>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</si>
  <si>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</si>
  <si>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</si>
  <si>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</si>
  <si>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</si>
  <si>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</si>
  <si>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</si>
  <si>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</si>
  <si>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</si>
  <si>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</si>
  <si>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</si>
  <si>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</si>
  <si>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</si>
  <si>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</si>
  <si>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</si>
  <si>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</si>
  <si>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</si>
  <si>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</si>
  <si>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</si>
  <si>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</si>
  <si>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</si>
  <si>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</si>
  <si>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</si>
  <si>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</si>
  <si>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</si>
  <si>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</si>
  <si>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</si>
  <si>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</si>
  <si>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</si>
  <si>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</si>
  <si>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</si>
  <si>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</si>
  <si>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</si>
  <si>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</si>
  <si>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</si>
  <si>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</si>
  <si>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</si>
  <si>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</si>
  <si>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</si>
  <si>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</si>
  <si>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</si>
  <si>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</si>
  <si>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</si>
  <si>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</si>
  <si>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</si>
  <si>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</si>
  <si>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</si>
  <si>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</si>
  <si>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</si>
  <si>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</si>
  <si>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</si>
  <si>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</si>
  <si>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</si>
  <si>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</si>
  <si>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</si>
  <si>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</si>
  <si>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</si>
  <si>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</si>
  <si>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</si>
  <si>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</si>
  <si>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</si>
  <si>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</si>
  <si>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</si>
  <si>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</si>
  <si>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</si>
  <si>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</si>
  <si>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</si>
  <si>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</si>
  <si>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</si>
  <si>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</si>
  <si>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</si>
  <si>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</si>
  <si>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</si>
  <si>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</si>
  <si>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</si>
  <si>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</si>
  <si>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</si>
  <si>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</si>
  <si>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</si>
  <si>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</si>
  <si>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</si>
  <si>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</si>
  <si>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</si>
  <si>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</si>
  <si>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</si>
  <si>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</si>
  <si>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</si>
  <si>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</si>
  <si>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</si>
  <si>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</si>
  <si>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</si>
  <si>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</si>
  <si>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</si>
  <si>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</si>
  <si>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</si>
  <si>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</si>
  <si>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</si>
  <si>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</si>
  <si>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</si>
  <si>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</si>
  <si>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</si>
  <si>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</si>
  <si>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</si>
  <si>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</si>
  <si>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</si>
  <si>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</si>
  <si>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</si>
  <si>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</si>
  <si>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</si>
  <si>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</si>
  <si>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</si>
  <si>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</si>
  <si>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</si>
  <si>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</si>
  <si>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</si>
  <si>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</si>
  <si>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</si>
  <si>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</si>
  <si>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</si>
  <si>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</si>
  <si>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</si>
  <si>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</si>
  <si>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</si>
  <si>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</si>
  <si>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</si>
  <si>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</si>
  <si>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</si>
  <si>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</si>
  <si>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</si>
  <si>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</si>
  <si>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</si>
  <si>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</si>
  <si>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</si>
  <si>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</si>
  <si>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</si>
  <si>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</si>
  <si>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</si>
  <si>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</si>
  <si>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</si>
  <si>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</si>
  <si>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</si>
  <si>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</si>
  <si>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</si>
  <si>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</si>
  <si>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</si>
  <si>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</si>
  <si>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</si>
  <si>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</si>
  <si>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</si>
  <si>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</si>
  <si>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</si>
  <si>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</si>
  <si>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</si>
  <si>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</si>
  <si>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</si>
  <si>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</si>
  <si>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</si>
  <si>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</si>
  <si>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</si>
  <si>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</si>
  <si>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</si>
  <si>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</si>
  <si>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</si>
  <si>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</si>
  <si>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</si>
  <si>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</si>
  <si>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</si>
  <si>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</si>
  <si>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</si>
  <si>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</si>
  <si>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</si>
  <si>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</si>
  <si>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</si>
  <si>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</si>
  <si>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</si>
  <si>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</si>
  <si>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</si>
  <si>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</si>
  <si>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</si>
  <si>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</si>
  <si>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</si>
  <si>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</si>
  <si>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</si>
  <si>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</si>
  <si>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</si>
  <si>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</si>
  <si>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</si>
  <si>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</si>
  <si>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</si>
  <si>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</si>
  <si>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</si>
  <si>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</si>
  <si>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</si>
  <si>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</si>
  <si>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</si>
  <si>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</si>
  <si>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</si>
  <si>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</si>
  <si>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</si>
  <si>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</si>
  <si>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</si>
  <si>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</si>
  <si>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</si>
  <si>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</si>
  <si>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</si>
  <si>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</si>
  <si>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</si>
  <si>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</si>
  <si>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</si>
  <si>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</si>
  <si>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</si>
  <si>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</si>
  <si>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</si>
  <si>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</si>
  <si>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</si>
  <si>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</si>
  <si>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</si>
  <si>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</si>
  <si>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</si>
  <si>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</si>
  <si>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</si>
  <si>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</si>
  <si>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</si>
  <si>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</si>
  <si>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</si>
  <si>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</si>
  <si>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</si>
  <si>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</si>
  <si>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</si>
  <si>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</si>
  <si>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</si>
  <si>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</si>
  <si>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</si>
  <si>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</si>
  <si>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</si>
  <si>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</si>
  <si>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</si>
  <si>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</si>
  <si>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</si>
  <si>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</si>
  <si>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</si>
  <si>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</si>
  <si>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</si>
  <si>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</si>
  <si>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</si>
  <si>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</si>
  <si>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</si>
  <si>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</si>
  <si>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</si>
  <si>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</si>
  <si>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</si>
  <si>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</si>
  <si>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</si>
  <si>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</si>
  <si>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</si>
  <si>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</si>
  <si>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</si>
  <si>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</si>
  <si>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</si>
  <si>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</si>
  <si>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</si>
  <si>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</si>
  <si>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</si>
  <si>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</si>
  <si>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</si>
  <si>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</si>
  <si>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</si>
  <si>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</si>
  <si>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</si>
  <si>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</si>
  <si>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</si>
  <si>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</si>
  <si>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</si>
  <si>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</si>
  <si>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</si>
  <si>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</si>
  <si>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</si>
  <si>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</si>
  <si>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</si>
  <si>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</si>
  <si>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</si>
  <si>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</si>
  <si>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</si>
  <si>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</si>
  <si>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</si>
  <si>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</si>
  <si>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</si>
  <si>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</si>
  <si>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</si>
  <si>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</si>
  <si>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</si>
  <si>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</si>
  <si>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</si>
  <si>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</si>
  <si>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</si>
  <si>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</si>
  <si>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</si>
  <si>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</si>
  <si>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</si>
  <si>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</si>
  <si>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</si>
  <si>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</si>
  <si>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</si>
  <si>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</si>
  <si>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</si>
  <si>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</si>
  <si>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</si>
  <si>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</si>
  <si>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</si>
  <si>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</si>
  <si>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</si>
  <si>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</si>
  <si>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</si>
  <si>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</si>
  <si>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</si>
  <si>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</si>
  <si>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</si>
  <si>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</si>
  <si>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</si>
  <si>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</si>
  <si>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</si>
  <si>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</si>
  <si>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</si>
  <si>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</si>
  <si>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</si>
  <si>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</si>
  <si>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</si>
  <si>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</si>
  <si>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</si>
  <si>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</si>
  <si>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</si>
  <si>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</si>
  <si>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</si>
  <si>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</si>
  <si>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</si>
  <si>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</si>
  <si>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</si>
  <si>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Avg_Pledge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</si>
  <si>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</si>
  <si>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</si>
  <si>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</si>
  <si>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</si>
  <si>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</si>
  <si>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</si>
  <si>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</si>
  <si>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</si>
  <si>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</si>
  <si>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</si>
  <si>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</si>
  <si>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</si>
  <si>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</si>
  <si>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</si>
  <si>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</si>
  <si>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</si>
  <si>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</si>
  <si>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</si>
  <si>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</si>
  <si>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</si>
  <si>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</si>
  <si>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</si>
  <si>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</si>
  <si>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</si>
  <si>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</si>
  <si>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</si>
  <si>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</si>
  <si>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</si>
  <si>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</si>
  <si>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</si>
  <si>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</si>
  <si>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</si>
  <si>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</si>
  <si>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</si>
  <si>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</si>
  <si>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</si>
  <si>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</si>
  <si>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</si>
  <si>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</si>
  <si>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</si>
  <si>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</si>
  <si>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</si>
  <si>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</si>
  <si>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</si>
  <si>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</si>
  <si>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</si>
  <si>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</si>
  <si>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</si>
  <si>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</si>
  <si>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</si>
  <si>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</si>
  <si>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Parent_Category</t>
  </si>
  <si>
    <t>Column Labels</t>
  </si>
  <si>
    <t>Grand Total</t>
  </si>
  <si>
    <t>Row Labels</t>
  </si>
  <si>
    <t>Count of outcomes</t>
  </si>
  <si>
    <t>(All)</t>
  </si>
  <si>
    <t>Date_Ended</t>
  </si>
  <si>
    <t>Date_Created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</si>
  <si>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</si>
  <si>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</si>
  <si>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</si>
  <si>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</si>
  <si>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</si>
  <si>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</si>
  <si>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</si>
  <si>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</si>
  <si>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</si>
  <si>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</si>
  <si>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</si>
  <si>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</si>
  <si>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</si>
  <si>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</si>
  <si>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Avg_pledge</t>
  </si>
  <si>
    <t>Descriptive Statistics</t>
  </si>
  <si>
    <t>Mean Goal</t>
  </si>
  <si>
    <t>Average Goal</t>
  </si>
  <si>
    <t>Mean Pledged</t>
  </si>
  <si>
    <t>Average Pledged</t>
  </si>
  <si>
    <t>Successful</t>
  </si>
  <si>
    <t>Failed</t>
  </si>
  <si>
    <t>Standard Deviation</t>
  </si>
  <si>
    <t>Uper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</si>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</sst>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3" borderId="0" xfId="0" applyFill="1" applyAlignment="1">
      <alignment wrapText="1"/>
    </xf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6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D-8A4D-8C1E-7F0B519C2788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CD-8A4D-8C1E-7F0B519C2788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CD-8A4D-8C1E-7F0B519C2788}"/>
            </c:ext>
          </c:extLst>
        </c:ser>
        <c:ser>
          <c:idx val="3"/>
          <c:order val="3"/>
          <c:tx>
            <c:strRef>
              <c:f>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CD-8A4D-8C1E-7F0B519C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889087"/>
        <c:axId val="916736991"/>
      </c:barChart>
      <c:catAx>
        <c:axId val="9058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736991"/>
        <c:crosses val="autoZero"/>
        <c:auto val="1"/>
        <c:lblAlgn val="ctr"/>
        <c:lblOffset val="100"/>
        <c:noMultiLvlLbl val="0"/>
      </c:catAx>
      <c:valAx>
        <c:axId val="91673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8-E849-B0B8-EAF88D02C284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68-E849-B0B8-EAF88D02C284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68-E849-B0B8-EAF88D02C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9776127"/>
        <c:axId val="929321439"/>
      </c:barChart>
      <c:catAx>
        <c:axId val="91977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21439"/>
        <c:crosses val="autoZero"/>
        <c:auto val="1"/>
        <c:lblAlgn val="ctr"/>
        <c:lblOffset val="100"/>
        <c:noMultiLvlLbl val="0"/>
      </c:catAx>
      <c:valAx>
        <c:axId val="9293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7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C-E943-8E9C-694C2D5265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6C-E943-8E9C-694C2D5265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6C-E943-8E9C-694C2D5265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6C-E943-8E9C-694C2D526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518479"/>
        <c:axId val="957269247"/>
      </c:lineChart>
      <c:catAx>
        <c:axId val="98451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69247"/>
        <c:crosses val="autoZero"/>
        <c:auto val="1"/>
        <c:lblAlgn val="ctr"/>
        <c:lblOffset val="100"/>
        <c:noMultiLvlLbl val="0"/>
      </c:catAx>
      <c:valAx>
        <c:axId val="9572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1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1896CC6-9B21-B64A-9D81-D1E5AD3FC17A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FB51C-9D11-8A4F-8964-A320463F5FB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91896CC6-9B21-B64A-9D81-D1E5AD3FC17A}">
          <cx:tx>
            <cx:txData>
              <cx:f>_xlchart.v1.12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D9FB51C-9D11-8A4F-8964-A320463F5FB8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2254251</xdr:colOff>
      <xdr:row>2923</xdr:row>
      <xdr:rowOff>254005</xdr:rowOff>
    </xdr:from>
    <xdr:to>
      <xdr:col>4</xdr:col>
      <xdr:colOff>201084</xdr:colOff>
      <xdr:row>3633</xdr:row>
      <xdr:rowOff>433916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DB9E58-3005-F74A-B526-6713540B41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1584" y="455088"/>
              <a:ext cx="4540250" cy="5492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18</xdr:row>
      <xdr:rowOff>88900</xdr:rowOff>
    </xdr:from>
    <xdr:to>
      <xdr:col>8</xdr:col>
      <xdr:colOff>101600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7DE5D-B216-8D4E-B553-BF8BA05E8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60</xdr:row>
      <xdr:rowOff>114300</xdr:rowOff>
    </xdr:from>
    <xdr:to>
      <xdr:col>7</xdr:col>
      <xdr:colOff>660400</xdr:colOff>
      <xdr:row>82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5A981B-3C1E-2046-9C03-E5D29EEF1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44300"/>
          <a:ext cx="5969000" cy="411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14</xdr:row>
      <xdr:rowOff>12700</xdr:rowOff>
    </xdr:from>
    <xdr:to>
      <xdr:col>14</xdr:col>
      <xdr:colOff>622300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2DCAB-031D-8B4A-990C-70FFC7A20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101600</xdr:rowOff>
    </xdr:from>
    <xdr:to>
      <xdr:col>11</xdr:col>
      <xdr:colOff>666750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E53E4-E64F-6344-81DB-E40AF9CD1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2254251</xdr:colOff>
      <xdr:row>2923</xdr:row>
      <xdr:rowOff>254005</xdr:rowOff>
    </xdr:from>
    <xdr:to>
      <xdr:col>4</xdr:col>
      <xdr:colOff>201084</xdr:colOff>
      <xdr:row>3633</xdr:row>
      <xdr:rowOff>433916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D17976-080F-7049-811B-95A954206C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7351" y="457205"/>
              <a:ext cx="4538133" cy="54631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schmitz" refreshedDate="44362.703074652774" createdVersion="7" refreshedVersion="7" minRefreshableVersion="3" recordCount="4114" xr:uid="{C0049187-A154-FE40-94AB-0A4314E89C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Pledge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en schmitz" refreshedDate="44362.747030439816" createdVersion="7" refreshedVersion="7" minRefreshableVersion="3" recordCount="4114" xr:uid="{F16EF068-E553-5143-9DF3-3CDAD353D5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Pledge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B82B2-D9F0-7244-84CB-8094F99620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7AF2B-0C89-3340-B6EA-98751AA57F2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92194-65CD-D644-952F-973C0CB8934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A0768-0B9B-F14A-9F62-AC5738C01A34}">
  <sheetPr>
    <tabColor theme="5"/>
  </sheetPr>
  <dimension ref="A1"/>
  <sheetViews>
    <sheetView workbookViewId="0">
      <selection activeCell="D44" sqref="D44"/>
    </sheetView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J3207" sqref="J3207"/>
    </sheetView>
  </sheetViews>
  <sheetFormatPr baseColWidth="10" defaultColWidth="8.83203125" defaultRowHeight="15" x14ac:dyDescent="0.2"/>
  <cols>
    <col min="2" max="2" width="30.5" style="3" customWidth="1"/>
    <col min="3" max="3" width="40.33203125" style="3" customWidth="1"/>
    <col min="4" max="4" width="15.6640625" style="6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bestFit="1" customWidth="1"/>
    <col min="17" max="17" width="14" bestFit="1" customWidth="1"/>
    <col min="18" max="18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16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3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3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3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3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E0845B65-F9D3-0745-853B-49DE557A090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72E22-B6E3-1F4C-A15B-89D908322836}">
  <sheetPr>
    <tabColor theme="4"/>
  </sheetPr>
  <dimension ref="A1"/>
  <sheetViews>
    <sheetView workbookViewId="0">
      <selection activeCell="F43" sqref="F43"/>
    </sheetView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3B8F-DCCF-8447-A1C1-06A7E0B17F2E}">
  <dimension ref="A1:C18"/>
  <sheetViews>
    <sheetView zoomScale="125" workbookViewId="0">
      <selection activeCell="E35" sqref="E35"/>
    </sheetView>
  </sheetViews>
  <sheetFormatPr baseColWidth="10" defaultRowHeight="15" x14ac:dyDescent="0.2"/>
  <cols>
    <col min="1" max="1" width="14.1640625" customWidth="1"/>
  </cols>
  <sheetData>
    <row r="1" spans="1:3" x14ac:dyDescent="0.2">
      <c r="A1" s="10" t="s">
        <v>8382</v>
      </c>
    </row>
    <row r="3" spans="1:3" x14ac:dyDescent="0.2">
      <c r="B3" t="s">
        <v>8387</v>
      </c>
      <c r="C3" t="s">
        <v>8388</v>
      </c>
    </row>
    <row r="4" spans="1:3" x14ac:dyDescent="0.2">
      <c r="A4" t="s">
        <v>8383</v>
      </c>
      <c r="B4" s="17">
        <f>AVERAGE('Successful US Kickstarters'!D:D)</f>
        <v>5048.8786407766993</v>
      </c>
      <c r="C4" s="17">
        <f>AVERAGE('Failed US Kickstarters'!D:D)</f>
        <v>10554.212</v>
      </c>
    </row>
    <row r="5" spans="1:3" x14ac:dyDescent="0.2">
      <c r="A5" t="s">
        <v>8384</v>
      </c>
      <c r="B5" s="17">
        <f>MEDIAN('Successful US Kickstarters'!D:D)</f>
        <v>3000</v>
      </c>
      <c r="C5" s="17">
        <f>MEDIAN('Failed US Kickstarters'!D:D)</f>
        <v>5000</v>
      </c>
    </row>
    <row r="6" spans="1:3" x14ac:dyDescent="0.2">
      <c r="A6" t="s">
        <v>8389</v>
      </c>
      <c r="B6" s="17">
        <f>_xlfn.STDEV.P('Successful US Kickstarters'!D:D)</f>
        <v>7748.7537726373303</v>
      </c>
      <c r="C6" s="17">
        <f>_xlfn.STDEV.P('Failed US Kickstarters'!D:D)</f>
        <v>21967.731061515115</v>
      </c>
    </row>
    <row r="7" spans="1:3" x14ac:dyDescent="0.2">
      <c r="A7" t="s">
        <v>8390</v>
      </c>
      <c r="B7" s="17">
        <f>_xlfn.QUARTILE.EXC('Successful US Kickstarters'!D:D,3)</f>
        <v>5000</v>
      </c>
      <c r="C7" s="17">
        <f>_xlfn.QUARTILE.EXC('Failed US Kickstarters'!D:D,3)</f>
        <v>10000</v>
      </c>
    </row>
    <row r="8" spans="1:3" x14ac:dyDescent="0.2">
      <c r="A8" t="s">
        <v>8391</v>
      </c>
      <c r="B8" s="17">
        <f>_xlfn.QUARTILE.EXC('Successful US Kickstarters'!D:D,1)</f>
        <v>1500</v>
      </c>
      <c r="C8" s="17">
        <f>_xlfn.QUARTILE.EXC('Failed US Kickstarters'!D:D,1)</f>
        <v>2000</v>
      </c>
    </row>
    <row r="9" spans="1:3" x14ac:dyDescent="0.2">
      <c r="A9" t="s">
        <v>8392</v>
      </c>
      <c r="B9" s="17">
        <f>B7-B8</f>
        <v>3500</v>
      </c>
      <c r="C9" s="17">
        <f>C7-C8</f>
        <v>8000</v>
      </c>
    </row>
    <row r="13" spans="1:3" x14ac:dyDescent="0.2">
      <c r="A13" t="s">
        <v>8385</v>
      </c>
      <c r="B13" s="17">
        <f>AVERAGE('Successful US Kickstarters'!E:E)</f>
        <v>5601.5458009708727</v>
      </c>
      <c r="C13" s="17">
        <f>AVERAGE('Failed US Kickstarters'!E:E)</f>
        <v>558.65484000000004</v>
      </c>
    </row>
    <row r="14" spans="1:3" x14ac:dyDescent="0.2">
      <c r="A14" t="s">
        <v>8386</v>
      </c>
      <c r="B14" s="17">
        <f>MEDIAN('Successful US Kickstarters'!E:E)</f>
        <v>3167.5</v>
      </c>
      <c r="C14" s="17">
        <f>MEDIAN('Failed US Kickstarters'!E:E)</f>
        <v>103</v>
      </c>
    </row>
    <row r="15" spans="1:3" x14ac:dyDescent="0.2">
      <c r="A15" t="s">
        <v>8389</v>
      </c>
      <c r="B15" s="17">
        <f>_xlfn.STDEV.P('Successful US Kickstarters'!E:E)</f>
        <v>8334.5731699164608</v>
      </c>
      <c r="C15" s="17">
        <f>_xlfn.STDEV.P('Failed US Kickstarters'!E:E)</f>
        <v>1330.5230280400915</v>
      </c>
    </row>
    <row r="16" spans="1:3" x14ac:dyDescent="0.2">
      <c r="A16" t="s">
        <v>8390</v>
      </c>
      <c r="B16" s="17">
        <f>_xlfn.QUARTILE.EXC('Successful US Kickstarters'!E:E,3)</f>
        <v>5699</v>
      </c>
      <c r="C16" s="17">
        <f>_xlfn.QUARTILE.EXC('Failed US Kickstarters'!E:E,3)</f>
        <v>501</v>
      </c>
    </row>
    <row r="17" spans="1:3" x14ac:dyDescent="0.2">
      <c r="A17" t="s">
        <v>8391</v>
      </c>
      <c r="B17" s="17">
        <f>_xlfn.QUARTILE.EXC('Successful US Kickstarters'!E:E,1)</f>
        <v>1716.5074999999999</v>
      </c>
      <c r="C17" s="17">
        <f>_xlfn.QUARTILE.EXC('Failed US Kickstarters'!E:E,1)</f>
        <v>9.25</v>
      </c>
    </row>
    <row r="18" spans="1:3" x14ac:dyDescent="0.2">
      <c r="A18" t="s">
        <v>8392</v>
      </c>
      <c r="B18" s="17">
        <f>B16-B17</f>
        <v>3982.4925000000003</v>
      </c>
      <c r="C18" s="17">
        <f>C16-C17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5D83-8D4C-B543-9C31-7E8F63AF2B2A}">
  <dimension ref="A2:F7"/>
  <sheetViews>
    <sheetView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0FE0-348E-7149-8D76-8D5C7F3F2051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8359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3DFF-5F04-3D4D-9852-7686C7242E5D}">
  <dimension ref="A1:F18"/>
  <sheetViews>
    <sheetView workbookViewId="0">
      <selection activeCell="D79" sqref="D7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8683-A81D-1B4F-9366-49E426265CB4}">
  <dimension ref="A1:F6"/>
  <sheetViews>
    <sheetView zoomScale="125" workbookViewId="0">
      <selection activeCell="I7" sqref="I7"/>
    </sheetView>
  </sheetViews>
  <sheetFormatPr baseColWidth="10" defaultRowHeight="15" x14ac:dyDescent="0.2"/>
  <cols>
    <col min="1" max="1" width="28.6640625" bestFit="1" customWidth="1"/>
    <col min="3" max="3" width="11.5" customWidth="1"/>
  </cols>
  <sheetData>
    <row r="1" spans="1:6" ht="16" x14ac:dyDescent="0.2">
      <c r="A1" s="10" t="s">
        <v>8380</v>
      </c>
      <c r="B1" s="2" t="s">
        <v>4110</v>
      </c>
      <c r="C1" s="5" t="s">
        <v>8216</v>
      </c>
      <c r="D1" s="5" t="s">
        <v>8217</v>
      </c>
      <c r="E1" s="10" t="s">
        <v>8381</v>
      </c>
      <c r="F1" s="10" t="s">
        <v>8261</v>
      </c>
    </row>
    <row r="2" spans="1:6" x14ac:dyDescent="0.2">
      <c r="A2" t="s">
        <v>3473</v>
      </c>
      <c r="B2" t="str">
        <f>VLOOKUP($A2,Kickstarter!$B:C,2,FALSE)</f>
        <v>Help us get actor-writer Ian Bonar's debut play - a hilarious, heartbreaking story of grief and loss - to the 2016 Edinburgh Fringe.</v>
      </c>
      <c r="C2" s="17">
        <f>VLOOKUP($A2,Kickstarter!$B:D,3,FALSE)</f>
        <v>2000</v>
      </c>
      <c r="D2" s="17">
        <f>VLOOKUP($A2,Kickstarter!$B:E,4,FALSE)</f>
        <v>2020</v>
      </c>
      <c r="E2" s="6">
        <f>VLOOKUP($A2,Kickstarter!$B:T,15,FALSE)</f>
        <v>51.79</v>
      </c>
      <c r="F2" s="18">
        <f>VLOOKUP($A2,Kickstarter!$B:T,11,FALSE)</f>
        <v>39</v>
      </c>
    </row>
    <row r="3" spans="1:6" x14ac:dyDescent="0.2">
      <c r="A3" t="s">
        <v>3616</v>
      </c>
      <c r="B3" t="str">
        <f>VLOOKUP($A3,Kickstarter!$B:C,2,FALSE)</f>
        <v>The play yet to be described as "A surefire Edinburgh Fringe Festival Cult Hit". Coming to the Underbelly, Edinburgh, 5th-30th August.</v>
      </c>
      <c r="C3" s="17">
        <f>VLOOKUP($A3,Kickstarter!$B:D,3,FALSE)</f>
        <v>2000</v>
      </c>
      <c r="D3" s="17">
        <f>VLOOKUP($A3,Kickstarter!$B:E,4,FALSE)</f>
        <v>2020</v>
      </c>
      <c r="E3" s="6">
        <f>VLOOKUP($A3,Kickstarter!$B:T,15,FALSE)</f>
        <v>36.07</v>
      </c>
      <c r="F3" s="18">
        <f>VLOOKUP($A3,Kickstarter!$B:T,11,FALSE)</f>
        <v>56</v>
      </c>
    </row>
    <row r="4" spans="1:6" x14ac:dyDescent="0.2">
      <c r="A4" t="s">
        <v>3178</v>
      </c>
      <c r="B4" t="str">
        <f>VLOOKUP($A4,Kickstarter!$B:C,2,FALSE)</f>
        <v>Cutting Off Kate Bush is a one-woman show written &amp; performed by Lucy Benson-Brown, premiering at the Edinburgh Fringe Festival 2014</v>
      </c>
      <c r="C4" s="17">
        <f>VLOOKUP($A4,Kickstarter!$B:D,3,FALSE)</f>
        <v>1500</v>
      </c>
      <c r="D4" s="17">
        <f>VLOOKUP($A4,Kickstarter!$B:E,4,FALSE)</f>
        <v>2576</v>
      </c>
      <c r="E4" s="6">
        <f>VLOOKUP($A4,Kickstarter!$B:T,15,FALSE)</f>
        <v>33.03</v>
      </c>
      <c r="F4" s="18">
        <f>VLOOKUP($A4,Kickstarter!$B:T,11,FALSE)</f>
        <v>78</v>
      </c>
    </row>
    <row r="5" spans="1:6" x14ac:dyDescent="0.2">
      <c r="A5" t="s">
        <v>3329</v>
      </c>
      <c r="B5" t="str">
        <f>VLOOKUP($A5,Kickstarter!$B:C,2,FALSE)</f>
        <v>Jestia and Raedon is a brand new romantic comedy play going to the Edinburgh Fringe Festival this summer.</v>
      </c>
      <c r="C5" s="17">
        <f>VLOOKUP($A5,Kickstarter!$B:D,3,FALSE)</f>
        <v>1000</v>
      </c>
      <c r="D5" s="17">
        <f>VLOOKUP($A5,Kickstarter!$B:E,4,FALSE)</f>
        <v>1168</v>
      </c>
      <c r="E5" s="6">
        <f>VLOOKUP($A5,Kickstarter!$B:T,15,FALSE)</f>
        <v>44.92</v>
      </c>
      <c r="F5" s="18">
        <f>VLOOKUP($A5,Kickstarter!$B:T,11,FALSE)</f>
        <v>26</v>
      </c>
    </row>
    <row r="6" spans="1:6" x14ac:dyDescent="0.2">
      <c r="A6" t="s">
        <v>3221</v>
      </c>
      <c r="B6" t="str">
        <f>VLOOKUP($A6,Kickstarter!$B:C,2,FALSE)</f>
        <v>A one-man show about love, loss, and motorways, written &amp; performed by Ben Norris. Help us get to the 2015 Edinburgh Fringe and beyond!</v>
      </c>
      <c r="C6" s="17">
        <f>VLOOKUP($A6,Kickstarter!$B:D,3,FALSE)</f>
        <v>4000</v>
      </c>
      <c r="D6" s="17">
        <f>VLOOKUP($A6,Kickstarter!$B:E,4,FALSE)</f>
        <v>4137</v>
      </c>
      <c r="E6" s="6">
        <f>VLOOKUP($A6,Kickstarter!$B:T,15,FALSE)</f>
        <v>36.61</v>
      </c>
      <c r="F6" s="18">
        <f>VLOOKUP($A6,Kickstarter!$B:T,11,FALSE)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D865-F25E-D34C-9F6C-3E1F871AB39C}">
  <dimension ref="A1:T413"/>
  <sheetViews>
    <sheetView workbookViewId="0"/>
  </sheetViews>
  <sheetFormatPr baseColWidth="10" defaultRowHeight="15" x14ac:dyDescent="0.2"/>
  <cols>
    <col min="3" max="3" width="5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4">
        <v>42430.040798611109</v>
      </c>
      <c r="T3" s="14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4">
        <v>42753.205625000002</v>
      </c>
      <c r="T6" s="14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4">
        <v>42155.920219907406</v>
      </c>
      <c r="T7" s="14">
        <v>42176.888888888891</v>
      </c>
    </row>
    <row r="8" spans="1:20" ht="32" x14ac:dyDescent="0.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4">
        <v>42157.591064814813</v>
      </c>
      <c r="T8" s="14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4">
        <v>42676.065150462964</v>
      </c>
      <c r="T9" s="14">
        <v>42721.290972222225</v>
      </c>
    </row>
    <row r="10" spans="1:20" ht="32" x14ac:dyDescent="0.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4">
        <v>42712.23474537037</v>
      </c>
      <c r="T13" s="14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4">
        <v>42195.749745370369</v>
      </c>
      <c r="T22" s="14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4">
        <v>42675.057997685188</v>
      </c>
      <c r="T23" s="14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4">
        <v>42018.94159722222</v>
      </c>
      <c r="T24" s="14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4">
        <v>42558.189432870371</v>
      </c>
      <c r="T27" s="14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4">
        <v>42056.013124999998</v>
      </c>
      <c r="T30" s="14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4">
        <v>42016.938692129625</v>
      </c>
      <c r="T31" s="14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4">
        <v>41780.525937500002</v>
      </c>
      <c r="T34" s="14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4">
        <v>42158.065694444449</v>
      </c>
      <c r="T35" s="14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4">
        <v>42154.873124999998</v>
      </c>
      <c r="T36" s="14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4">
        <v>42451.496817129635</v>
      </c>
      <c r="T38" s="14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4">
        <v>42157.470185185186</v>
      </c>
      <c r="T54" s="14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4">
        <v>41827.909942129627</v>
      </c>
      <c r="T55" s="14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4">
        <v>42233.738564814819</v>
      </c>
      <c r="T57" s="14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4">
        <v>42341.818379629629</v>
      </c>
      <c r="T63" s="14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4">
        <v>41880.061006944445</v>
      </c>
      <c r="T64" s="14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4">
        <v>41941.683865740742</v>
      </c>
      <c r="T65" s="14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4">
        <v>42026.88118055556</v>
      </c>
      <c r="T66" s="14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4">
        <v>41909.969386574077</v>
      </c>
      <c r="T70" s="14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4">
        <v>41841.26489583333</v>
      </c>
      <c r="T81" s="14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4">
        <v>41940.69158564815</v>
      </c>
      <c r="T86" s="14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4">
        <v>41789.080370370371</v>
      </c>
      <c r="T90" s="14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4">
        <v>41477.930914351848</v>
      </c>
      <c r="T95" s="14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4">
        <v>42772.833379629628</v>
      </c>
      <c r="T110" s="14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4">
        <v>42262.096782407403</v>
      </c>
      <c r="T126" s="14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4">
        <v>42602.576712962968</v>
      </c>
      <c r="T133" s="14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4">
        <v>42136.536134259266</v>
      </c>
      <c r="T142" s="14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4">
        <v>42400.704537037032</v>
      </c>
      <c r="T147" s="14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4">
        <v>42017.88045138889</v>
      </c>
      <c r="T148" s="14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4">
        <v>42239.957962962959</v>
      </c>
      <c r="T157" s="14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4">
        <v>42292.087592592594</v>
      </c>
      <c r="T207" s="14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4">
        <v>41776.063136574077</v>
      </c>
      <c r="T236" s="14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4">
        <v>42572.61681712963</v>
      </c>
      <c r="T238" s="14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4">
        <v>42626.7503125</v>
      </c>
      <c r="T251" s="14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4">
        <v>42643.632858796293</v>
      </c>
      <c r="T255" s="14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4">
        <v>41921.279976851853</v>
      </c>
      <c r="T265" s="14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4">
        <v>42128.736608796295</v>
      </c>
      <c r="T266" s="14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4">
        <v>42171.317442129628</v>
      </c>
      <c r="T268" s="14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4">
        <v>42619.935694444444</v>
      </c>
      <c r="T347" s="14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4">
        <v>41753.593275462961</v>
      </c>
      <c r="T370" s="14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4">
        <v>41792.542986111112</v>
      </c>
      <c r="T383" s="14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4">
        <v>42462.140868055561</v>
      </c>
      <c r="T395" s="14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678E-F859-6A4D-A445-3994A2E46B7B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D168-A88E-1340-B2A0-D3B58B7E2628}">
  <sheetPr filterMode="1"/>
  <dimension ref="A1:T4115"/>
  <sheetViews>
    <sheetView zoomScale="120" zoomScaleNormal="12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J3763" sqref="J3763"/>
    </sheetView>
  </sheetViews>
  <sheetFormatPr baseColWidth="10" defaultColWidth="8.83203125" defaultRowHeight="15" x14ac:dyDescent="0.2"/>
  <cols>
    <col min="2" max="2" width="30.5" style="3" customWidth="1"/>
    <col min="3" max="3" width="40.33203125" style="3" customWidth="1"/>
    <col min="4" max="4" width="15.6640625" style="6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bestFit="1" customWidth="1"/>
    <col min="17" max="17" width="14" bestFit="1" customWidth="1"/>
    <col min="18" max="18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8" t="s">
        <v>8359</v>
      </c>
      <c r="R1" s="10" t="s">
        <v>8358</v>
      </c>
      <c r="S1" s="10" t="s">
        <v>8366</v>
      </c>
      <c r="T1" s="10" t="s">
        <v>8365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16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3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3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3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3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E0845B65-F9D3-0745-853B-49DE557A090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Starting Data&gt;&gt;&gt;</vt:lpstr>
      <vt:lpstr>Kickstarter</vt:lpstr>
      <vt:lpstr>Analysis&gt;&gt;&gt;</vt:lpstr>
      <vt:lpstr>Descriptive Statistics</vt:lpstr>
      <vt:lpstr>Category_Statistics</vt:lpstr>
      <vt:lpstr>Sub Category Statistics</vt:lpstr>
      <vt:lpstr>Outcomes Based on Launch Date</vt:lpstr>
      <vt:lpstr>Edinburgh Research</vt:lpstr>
      <vt:lpstr>Successful US Kickstarters</vt:lpstr>
      <vt:lpstr>Failed US Kickstarters</vt:lpstr>
      <vt:lpstr>Box and 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kellen schmitz</cp:lastModifiedBy>
  <dcterms:created xsi:type="dcterms:W3CDTF">2017-04-20T15:17:24Z</dcterms:created>
  <dcterms:modified xsi:type="dcterms:W3CDTF">2021-06-19T18:29:10Z</dcterms:modified>
</cp:coreProperties>
</file>