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05" windowWidth="18555" windowHeight="11025" activeTab="9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Summary" sheetId="20" r:id="rId8"/>
    <sheet name="Waste" sheetId="19" r:id="rId9"/>
    <sheet name="Graphs" sheetId="28" r:id="rId10"/>
    <sheet name="Sheet1" sheetId="27" r:id="rId11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Graphs!$1:$2</definedName>
    <definedName name="_xlnm.Print_Titles" localSheetId="7">Summary!$1:$2</definedName>
  </definedNames>
  <calcPr calcId="125725"/>
</workbook>
</file>

<file path=xl/calcChain.xml><?xml version="1.0" encoding="utf-8"?>
<calcChain xmlns="http://schemas.openxmlformats.org/spreadsheetml/2006/main">
  <c r="A51" i="28"/>
  <c r="B51"/>
  <c r="J51"/>
  <c r="K51"/>
  <c r="A37"/>
  <c r="B37"/>
  <c r="J37"/>
  <c r="K37"/>
  <c r="A44"/>
  <c r="B44"/>
  <c r="J44"/>
  <c r="K44"/>
  <c r="A30"/>
  <c r="B30"/>
  <c r="J30"/>
  <c r="K30"/>
  <c r="A23"/>
  <c r="B23"/>
  <c r="J23"/>
  <c r="K23"/>
  <c r="O97"/>
  <c r="O96"/>
  <c r="O95"/>
  <c r="O94"/>
  <c r="O93"/>
  <c r="O63" l="1"/>
  <c r="O64"/>
  <c r="O65"/>
  <c r="O66"/>
  <c r="O67"/>
  <c r="R57"/>
  <c r="Q57"/>
  <c r="P57"/>
  <c r="O57"/>
  <c r="N57"/>
  <c r="M57"/>
  <c r="L57"/>
  <c r="H57"/>
  <c r="G57"/>
  <c r="F57"/>
  <c r="E57"/>
  <c r="D57"/>
  <c r="C57"/>
  <c r="B57"/>
  <c r="K57" s="1"/>
  <c r="A57"/>
  <c r="J57" s="1"/>
  <c r="R56"/>
  <c r="Q56"/>
  <c r="P56"/>
  <c r="O56"/>
  <c r="N56"/>
  <c r="M56"/>
  <c r="L56"/>
  <c r="H56"/>
  <c r="G56"/>
  <c r="F56"/>
  <c r="E56"/>
  <c r="D56"/>
  <c r="C56"/>
  <c r="B56"/>
  <c r="K56" s="1"/>
  <c r="A56"/>
  <c r="J56" s="1"/>
  <c r="R55"/>
  <c r="Q55"/>
  <c r="P55"/>
  <c r="O55"/>
  <c r="N55"/>
  <c r="M55"/>
  <c r="L55"/>
  <c r="H55"/>
  <c r="G55"/>
  <c r="F55"/>
  <c r="E55"/>
  <c r="D55"/>
  <c r="C55"/>
  <c r="B55"/>
  <c r="K55" s="1"/>
  <c r="A55"/>
  <c r="J55" s="1"/>
  <c r="R54"/>
  <c r="Q54"/>
  <c r="P54"/>
  <c r="O54"/>
  <c r="N54"/>
  <c r="M54"/>
  <c r="L54"/>
  <c r="H54"/>
  <c r="G54"/>
  <c r="F54"/>
  <c r="E54"/>
  <c r="D54"/>
  <c r="C54"/>
  <c r="B54"/>
  <c r="K54" s="1"/>
  <c r="A54"/>
  <c r="J54" s="1"/>
  <c r="R53"/>
  <c r="Q53"/>
  <c r="P53"/>
  <c r="O53"/>
  <c r="N53"/>
  <c r="M53"/>
  <c r="L53"/>
  <c r="H53"/>
  <c r="G53"/>
  <c r="F53"/>
  <c r="E53"/>
  <c r="D53"/>
  <c r="C53"/>
  <c r="B53"/>
  <c r="K53" s="1"/>
  <c r="A53"/>
  <c r="J53" s="1"/>
  <c r="R52"/>
  <c r="Q52"/>
  <c r="P52"/>
  <c r="O52"/>
  <c r="N52"/>
  <c r="M52"/>
  <c r="L52"/>
  <c r="H52"/>
  <c r="G52"/>
  <c r="F52"/>
  <c r="E52"/>
  <c r="D52"/>
  <c r="C52"/>
  <c r="B52"/>
  <c r="K52" s="1"/>
  <c r="A52"/>
  <c r="J52" s="1"/>
  <c r="R15"/>
  <c r="Q15"/>
  <c r="P15"/>
  <c r="O15"/>
  <c r="N15"/>
  <c r="M15"/>
  <c r="L15"/>
  <c r="H15"/>
  <c r="G15"/>
  <c r="F15"/>
  <c r="E15"/>
  <c r="D15"/>
  <c r="C15"/>
  <c r="B15"/>
  <c r="K15" s="1"/>
  <c r="A15"/>
  <c r="J15" s="1"/>
  <c r="R14"/>
  <c r="Q14"/>
  <c r="P14"/>
  <c r="O14"/>
  <c r="N14"/>
  <c r="M14"/>
  <c r="L14"/>
  <c r="H14"/>
  <c r="G14"/>
  <c r="F14"/>
  <c r="E14"/>
  <c r="D14"/>
  <c r="C14"/>
  <c r="B14"/>
  <c r="K14" s="1"/>
  <c r="A14"/>
  <c r="J14" s="1"/>
  <c r="R50"/>
  <c r="Q50"/>
  <c r="P50"/>
  <c r="O50"/>
  <c r="N50"/>
  <c r="M50"/>
  <c r="L50"/>
  <c r="H50"/>
  <c r="G50"/>
  <c r="F50"/>
  <c r="E50"/>
  <c r="D50"/>
  <c r="C50"/>
  <c r="B50"/>
  <c r="K50" s="1"/>
  <c r="A50"/>
  <c r="J50" s="1"/>
  <c r="R49"/>
  <c r="Q49"/>
  <c r="P49"/>
  <c r="O49"/>
  <c r="N49"/>
  <c r="M49"/>
  <c r="L49"/>
  <c r="H49"/>
  <c r="G49"/>
  <c r="F49"/>
  <c r="E49"/>
  <c r="D49"/>
  <c r="C49"/>
  <c r="B49"/>
  <c r="K49" s="1"/>
  <c r="A49"/>
  <c r="J49" s="1"/>
  <c r="R48"/>
  <c r="Q48"/>
  <c r="P48"/>
  <c r="O48"/>
  <c r="N48"/>
  <c r="M48"/>
  <c r="L48"/>
  <c r="H48"/>
  <c r="G48"/>
  <c r="F48"/>
  <c r="E48"/>
  <c r="D48"/>
  <c r="C48"/>
  <c r="B48"/>
  <c r="K48" s="1"/>
  <c r="A48"/>
  <c r="J48" s="1"/>
  <c r="R47"/>
  <c r="Q47"/>
  <c r="P47"/>
  <c r="O47"/>
  <c r="N47"/>
  <c r="M47"/>
  <c r="L47"/>
  <c r="H47"/>
  <c r="G47"/>
  <c r="F47"/>
  <c r="E47"/>
  <c r="D47"/>
  <c r="C47"/>
  <c r="B47"/>
  <c r="K47" s="1"/>
  <c r="A47"/>
  <c r="J47" s="1"/>
  <c r="R46"/>
  <c r="Q46"/>
  <c r="P46"/>
  <c r="O46"/>
  <c r="N46"/>
  <c r="M46"/>
  <c r="L46"/>
  <c r="H46"/>
  <c r="G46"/>
  <c r="F46"/>
  <c r="E46"/>
  <c r="D46"/>
  <c r="C46"/>
  <c r="B46"/>
  <c r="K46" s="1"/>
  <c r="A46"/>
  <c r="J46" s="1"/>
  <c r="R45"/>
  <c r="Q45"/>
  <c r="P45"/>
  <c r="O45"/>
  <c r="N45"/>
  <c r="M45"/>
  <c r="L45"/>
  <c r="H45"/>
  <c r="G45"/>
  <c r="F45"/>
  <c r="E45"/>
  <c r="D45"/>
  <c r="C45"/>
  <c r="B45"/>
  <c r="K45" s="1"/>
  <c r="A45"/>
  <c r="J45" s="1"/>
  <c r="R13"/>
  <c r="Q13"/>
  <c r="P13"/>
  <c r="O13"/>
  <c r="N13"/>
  <c r="M13"/>
  <c r="L13"/>
  <c r="H13"/>
  <c r="G13"/>
  <c r="F13"/>
  <c r="E13"/>
  <c r="D13"/>
  <c r="C13"/>
  <c r="B13"/>
  <c r="K13" s="1"/>
  <c r="A13"/>
  <c r="J13" s="1"/>
  <c r="R12"/>
  <c r="Q12"/>
  <c r="P12"/>
  <c r="O12"/>
  <c r="N12"/>
  <c r="M12"/>
  <c r="L12"/>
  <c r="H12"/>
  <c r="G12"/>
  <c r="F12"/>
  <c r="E12"/>
  <c r="D12"/>
  <c r="C12"/>
  <c r="B12"/>
  <c r="K12" s="1"/>
  <c r="A12"/>
  <c r="J12" s="1"/>
  <c r="R43"/>
  <c r="Q43"/>
  <c r="P43"/>
  <c r="O43"/>
  <c r="N43"/>
  <c r="M43"/>
  <c r="L43"/>
  <c r="H43"/>
  <c r="G43"/>
  <c r="F43"/>
  <c r="E43"/>
  <c r="D43"/>
  <c r="C43"/>
  <c r="B43"/>
  <c r="K43" s="1"/>
  <c r="A43"/>
  <c r="J43" s="1"/>
  <c r="R42"/>
  <c r="Q42"/>
  <c r="P42"/>
  <c r="O42"/>
  <c r="N42"/>
  <c r="M42"/>
  <c r="L42"/>
  <c r="H42"/>
  <c r="G42"/>
  <c r="F42"/>
  <c r="E42"/>
  <c r="D42"/>
  <c r="C42"/>
  <c r="B42"/>
  <c r="K42" s="1"/>
  <c r="A42"/>
  <c r="J42" s="1"/>
  <c r="R41"/>
  <c r="Q41"/>
  <c r="P41"/>
  <c r="O41"/>
  <c r="N41"/>
  <c r="M41"/>
  <c r="L41"/>
  <c r="H41"/>
  <c r="G41"/>
  <c r="F41"/>
  <c r="E41"/>
  <c r="D41"/>
  <c r="C41"/>
  <c r="B41"/>
  <c r="K41" s="1"/>
  <c r="A41"/>
  <c r="J41" s="1"/>
  <c r="R40"/>
  <c r="Q40"/>
  <c r="P40"/>
  <c r="O40"/>
  <c r="N40"/>
  <c r="M40"/>
  <c r="L40"/>
  <c r="H40"/>
  <c r="G40"/>
  <c r="F40"/>
  <c r="E40"/>
  <c r="D40"/>
  <c r="C40"/>
  <c r="B40"/>
  <c r="K40" s="1"/>
  <c r="A40"/>
  <c r="J40" s="1"/>
  <c r="R39"/>
  <c r="Q39"/>
  <c r="P39"/>
  <c r="O39"/>
  <c r="N39"/>
  <c r="M39"/>
  <c r="L39"/>
  <c r="H39"/>
  <c r="G39"/>
  <c r="F39"/>
  <c r="E39"/>
  <c r="D39"/>
  <c r="C39"/>
  <c r="B39"/>
  <c r="K39" s="1"/>
  <c r="A39"/>
  <c r="J39" s="1"/>
  <c r="R38"/>
  <c r="Q38"/>
  <c r="P38"/>
  <c r="O38"/>
  <c r="N38"/>
  <c r="M38"/>
  <c r="L38"/>
  <c r="H38"/>
  <c r="G38"/>
  <c r="F38"/>
  <c r="E38"/>
  <c r="D38"/>
  <c r="C38"/>
  <c r="B38"/>
  <c r="K38" s="1"/>
  <c r="A38"/>
  <c r="J38" s="1"/>
  <c r="R11"/>
  <c r="Q11"/>
  <c r="P11"/>
  <c r="O11"/>
  <c r="N11"/>
  <c r="M11"/>
  <c r="L11"/>
  <c r="H11"/>
  <c r="G11"/>
  <c r="F11"/>
  <c r="E11"/>
  <c r="D11"/>
  <c r="C11"/>
  <c r="B11"/>
  <c r="K11" s="1"/>
  <c r="A11"/>
  <c r="J11" s="1"/>
  <c r="R10"/>
  <c r="Q10"/>
  <c r="P10"/>
  <c r="O10"/>
  <c r="N10"/>
  <c r="M10"/>
  <c r="L10"/>
  <c r="H10"/>
  <c r="G10"/>
  <c r="F10"/>
  <c r="E10"/>
  <c r="D10"/>
  <c r="C10"/>
  <c r="B10"/>
  <c r="K10" s="1"/>
  <c r="A10"/>
  <c r="J10" s="1"/>
  <c r="R36"/>
  <c r="Q36"/>
  <c r="P36"/>
  <c r="O36"/>
  <c r="N36"/>
  <c r="M36"/>
  <c r="L36"/>
  <c r="H36"/>
  <c r="G36"/>
  <c r="F36"/>
  <c r="E36"/>
  <c r="D36"/>
  <c r="C36"/>
  <c r="B36"/>
  <c r="K36" s="1"/>
  <c r="A36"/>
  <c r="J36" s="1"/>
  <c r="R35"/>
  <c r="Q35"/>
  <c r="P35"/>
  <c r="O35"/>
  <c r="N35"/>
  <c r="M35"/>
  <c r="L35"/>
  <c r="H35"/>
  <c r="G35"/>
  <c r="F35"/>
  <c r="E35"/>
  <c r="D35"/>
  <c r="C35"/>
  <c r="B35"/>
  <c r="K35" s="1"/>
  <c r="A35"/>
  <c r="J35" s="1"/>
  <c r="R34"/>
  <c r="Q34"/>
  <c r="P34"/>
  <c r="O34"/>
  <c r="N34"/>
  <c r="M34"/>
  <c r="L34"/>
  <c r="H34"/>
  <c r="G34"/>
  <c r="F34"/>
  <c r="E34"/>
  <c r="D34"/>
  <c r="C34"/>
  <c r="B34"/>
  <c r="K34" s="1"/>
  <c r="A34"/>
  <c r="J34" s="1"/>
  <c r="R33"/>
  <c r="Q33"/>
  <c r="P33"/>
  <c r="O33"/>
  <c r="N33"/>
  <c r="M33"/>
  <c r="L33"/>
  <c r="H33"/>
  <c r="G33"/>
  <c r="F33"/>
  <c r="E33"/>
  <c r="D33"/>
  <c r="C33"/>
  <c r="B33"/>
  <c r="K33" s="1"/>
  <c r="A33"/>
  <c r="J33" s="1"/>
  <c r="R32"/>
  <c r="Q32"/>
  <c r="P32"/>
  <c r="O32"/>
  <c r="N32"/>
  <c r="M32"/>
  <c r="L32"/>
  <c r="H32"/>
  <c r="G32"/>
  <c r="F32"/>
  <c r="E32"/>
  <c r="D32"/>
  <c r="C32"/>
  <c r="B32"/>
  <c r="K32" s="1"/>
  <c r="A32"/>
  <c r="J32" s="1"/>
  <c r="R31"/>
  <c r="Q31"/>
  <c r="P31"/>
  <c r="O31"/>
  <c r="N31"/>
  <c r="M31"/>
  <c r="L31"/>
  <c r="H31"/>
  <c r="G31"/>
  <c r="F31"/>
  <c r="E31"/>
  <c r="D31"/>
  <c r="C31"/>
  <c r="B31"/>
  <c r="K31" s="1"/>
  <c r="A31"/>
  <c r="J31" s="1"/>
  <c r="R9"/>
  <c r="Q9"/>
  <c r="P9"/>
  <c r="O9"/>
  <c r="N9"/>
  <c r="M9"/>
  <c r="L9"/>
  <c r="H9"/>
  <c r="G9"/>
  <c r="F9"/>
  <c r="E9"/>
  <c r="D9"/>
  <c r="C9"/>
  <c r="B9"/>
  <c r="K9" s="1"/>
  <c r="A9"/>
  <c r="J9" s="1"/>
  <c r="R8"/>
  <c r="Q8"/>
  <c r="P8"/>
  <c r="O8"/>
  <c r="N8"/>
  <c r="M8"/>
  <c r="L8"/>
  <c r="H8"/>
  <c r="G8"/>
  <c r="F8"/>
  <c r="E8"/>
  <c r="D8"/>
  <c r="C8"/>
  <c r="B8"/>
  <c r="K8" s="1"/>
  <c r="A8"/>
  <c r="J8" s="1"/>
  <c r="R29"/>
  <c r="Q29"/>
  <c r="P29"/>
  <c r="O29"/>
  <c r="N29"/>
  <c r="M29"/>
  <c r="L29"/>
  <c r="H29"/>
  <c r="G29"/>
  <c r="F29"/>
  <c r="E29"/>
  <c r="D29"/>
  <c r="C29"/>
  <c r="B29"/>
  <c r="K29" s="1"/>
  <c r="A29"/>
  <c r="J29" s="1"/>
  <c r="R28"/>
  <c r="Q28"/>
  <c r="P28"/>
  <c r="O28"/>
  <c r="N28"/>
  <c r="M28"/>
  <c r="L28"/>
  <c r="H28"/>
  <c r="G28"/>
  <c r="F28"/>
  <c r="E28"/>
  <c r="D28"/>
  <c r="C28"/>
  <c r="B28"/>
  <c r="K28" s="1"/>
  <c r="A28"/>
  <c r="J28" s="1"/>
  <c r="R27"/>
  <c r="Q27"/>
  <c r="P27"/>
  <c r="O27"/>
  <c r="N27"/>
  <c r="M27"/>
  <c r="L27"/>
  <c r="H27"/>
  <c r="G27"/>
  <c r="F27"/>
  <c r="E27"/>
  <c r="D27"/>
  <c r="C27"/>
  <c r="B27"/>
  <c r="K27" s="1"/>
  <c r="A27"/>
  <c r="J27" s="1"/>
  <c r="R26"/>
  <c r="Q26"/>
  <c r="P26"/>
  <c r="O26"/>
  <c r="N26"/>
  <c r="M26"/>
  <c r="L26"/>
  <c r="H26"/>
  <c r="G26"/>
  <c r="F26"/>
  <c r="E26"/>
  <c r="D26"/>
  <c r="C26"/>
  <c r="B26"/>
  <c r="K26" s="1"/>
  <c r="A26"/>
  <c r="J26" s="1"/>
  <c r="R25"/>
  <c r="Q25"/>
  <c r="P25"/>
  <c r="O25"/>
  <c r="N25"/>
  <c r="M25"/>
  <c r="L25"/>
  <c r="H25"/>
  <c r="G25"/>
  <c r="F25"/>
  <c r="E25"/>
  <c r="D25"/>
  <c r="C25"/>
  <c r="B25"/>
  <c r="K25" s="1"/>
  <c r="A25"/>
  <c r="J25" s="1"/>
  <c r="R24"/>
  <c r="Q24"/>
  <c r="P24"/>
  <c r="O24"/>
  <c r="N24"/>
  <c r="M24"/>
  <c r="L24"/>
  <c r="H24"/>
  <c r="G24"/>
  <c r="F24"/>
  <c r="E24"/>
  <c r="D24"/>
  <c r="C24"/>
  <c r="B24"/>
  <c r="K24" s="1"/>
  <c r="A24"/>
  <c r="J24" s="1"/>
  <c r="R7"/>
  <c r="Q7"/>
  <c r="P7"/>
  <c r="O7"/>
  <c r="N7"/>
  <c r="M7"/>
  <c r="L7"/>
  <c r="H7"/>
  <c r="G7"/>
  <c r="F7"/>
  <c r="E7"/>
  <c r="D7"/>
  <c r="C7"/>
  <c r="B7"/>
  <c r="K7" s="1"/>
  <c r="A7"/>
  <c r="J7" s="1"/>
  <c r="R6"/>
  <c r="Q6"/>
  <c r="P6"/>
  <c r="O6"/>
  <c r="N6"/>
  <c r="M6"/>
  <c r="L6"/>
  <c r="H6"/>
  <c r="G6"/>
  <c r="F6"/>
  <c r="E6"/>
  <c r="D6"/>
  <c r="C6"/>
  <c r="B6"/>
  <c r="K6" s="1"/>
  <c r="A6"/>
  <c r="J6" s="1"/>
  <c r="R22"/>
  <c r="Q22"/>
  <c r="P22"/>
  <c r="O22"/>
  <c r="N22"/>
  <c r="M22"/>
  <c r="L22"/>
  <c r="H22"/>
  <c r="G22"/>
  <c r="F22"/>
  <c r="E22"/>
  <c r="D22"/>
  <c r="C22"/>
  <c r="B22"/>
  <c r="K22" s="1"/>
  <c r="A22"/>
  <c r="J22" s="1"/>
  <c r="R21"/>
  <c r="Q21"/>
  <c r="P21"/>
  <c r="O21"/>
  <c r="N21"/>
  <c r="M21"/>
  <c r="L21"/>
  <c r="H21"/>
  <c r="G21"/>
  <c r="F21"/>
  <c r="E21"/>
  <c r="D21"/>
  <c r="C21"/>
  <c r="B21"/>
  <c r="K21" s="1"/>
  <c r="A21"/>
  <c r="J21" s="1"/>
  <c r="R20"/>
  <c r="Q20"/>
  <c r="P20"/>
  <c r="O20"/>
  <c r="N20"/>
  <c r="M20"/>
  <c r="L20"/>
  <c r="H20"/>
  <c r="G20"/>
  <c r="F20"/>
  <c r="E20"/>
  <c r="D20"/>
  <c r="C20"/>
  <c r="B20"/>
  <c r="K20" s="1"/>
  <c r="A20"/>
  <c r="J20" s="1"/>
  <c r="R19"/>
  <c r="Q19"/>
  <c r="P19"/>
  <c r="O19"/>
  <c r="N19"/>
  <c r="M19"/>
  <c r="L19"/>
  <c r="H19"/>
  <c r="G19"/>
  <c r="F19"/>
  <c r="E19"/>
  <c r="D19"/>
  <c r="C19"/>
  <c r="B19"/>
  <c r="K19" s="1"/>
  <c r="A19"/>
  <c r="J19" s="1"/>
  <c r="R18"/>
  <c r="Q18"/>
  <c r="P18"/>
  <c r="O18"/>
  <c r="N18"/>
  <c r="M18"/>
  <c r="L18"/>
  <c r="H18"/>
  <c r="G18"/>
  <c r="F18"/>
  <c r="E18"/>
  <c r="D18"/>
  <c r="C18"/>
  <c r="B18"/>
  <c r="K18" s="1"/>
  <c r="A18"/>
  <c r="J18" s="1"/>
  <c r="R17"/>
  <c r="Q17"/>
  <c r="P17"/>
  <c r="O17"/>
  <c r="N17"/>
  <c r="M17"/>
  <c r="L17"/>
  <c r="H17"/>
  <c r="G17"/>
  <c r="F17"/>
  <c r="E17"/>
  <c r="D17"/>
  <c r="C17"/>
  <c r="B17"/>
  <c r="K17" s="1"/>
  <c r="A17"/>
  <c r="J17" s="1"/>
  <c r="R5"/>
  <c r="Q5"/>
  <c r="P5"/>
  <c r="O5"/>
  <c r="N5"/>
  <c r="M5"/>
  <c r="L5"/>
  <c r="H5"/>
  <c r="G5"/>
  <c r="F5"/>
  <c r="E5"/>
  <c r="D5"/>
  <c r="C5"/>
  <c r="B5"/>
  <c r="K5" s="1"/>
  <c r="A5"/>
  <c r="J5" s="1"/>
  <c r="R4"/>
  <c r="Q4"/>
  <c r="Q16" s="1"/>
  <c r="Q51" s="1"/>
  <c r="P4"/>
  <c r="O4"/>
  <c r="O16" s="1"/>
  <c r="O51" s="1"/>
  <c r="N4"/>
  <c r="M4"/>
  <c r="M16" s="1"/>
  <c r="M51" s="1"/>
  <c r="L4"/>
  <c r="L16" s="1"/>
  <c r="L51" s="1"/>
  <c r="H4"/>
  <c r="H16" s="1"/>
  <c r="H51" s="1"/>
  <c r="G4"/>
  <c r="G16" s="1"/>
  <c r="G51" s="1"/>
  <c r="F4"/>
  <c r="F16" s="1"/>
  <c r="F51" s="1"/>
  <c r="E4"/>
  <c r="E16" s="1"/>
  <c r="E51" s="1"/>
  <c r="D4"/>
  <c r="D16" s="1"/>
  <c r="D51" s="1"/>
  <c r="C4"/>
  <c r="C16" s="1"/>
  <c r="C51" s="1"/>
  <c r="B4"/>
  <c r="K4" s="1"/>
  <c r="A4"/>
  <c r="J4" s="1"/>
  <c r="A11" i="20"/>
  <c r="A10"/>
  <c r="B11"/>
  <c r="B10"/>
  <c r="I36" i="2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A13" i="20"/>
  <c r="L13" s="1"/>
  <c r="B13"/>
  <c r="M13" s="1"/>
  <c r="A21"/>
  <c r="L21" s="1"/>
  <c r="B21"/>
  <c r="M21" s="1"/>
  <c r="A29"/>
  <c r="L29" s="1"/>
  <c r="B29"/>
  <c r="M29" s="1"/>
  <c r="A37"/>
  <c r="L37" s="1"/>
  <c r="B37"/>
  <c r="M37" s="1"/>
  <c r="A45"/>
  <c r="L45" s="1"/>
  <c r="B45"/>
  <c r="M45" s="1"/>
  <c r="B5"/>
  <c r="A5"/>
  <c r="A19"/>
  <c r="L19" s="1"/>
  <c r="B19"/>
  <c r="M19" s="1"/>
  <c r="A27"/>
  <c r="L27" s="1"/>
  <c r="B27"/>
  <c r="M27" s="1"/>
  <c r="A35"/>
  <c r="L35" s="1"/>
  <c r="B35"/>
  <c r="M35" s="1"/>
  <c r="A43"/>
  <c r="L43" s="1"/>
  <c r="B43"/>
  <c r="M43" s="1"/>
  <c r="A51"/>
  <c r="L51" s="1"/>
  <c r="B51"/>
  <c r="M51" s="1"/>
  <c r="A18"/>
  <c r="L18" s="1"/>
  <c r="B18"/>
  <c r="M18" s="1"/>
  <c r="A26"/>
  <c r="L26" s="1"/>
  <c r="B26"/>
  <c r="M26" s="1"/>
  <c r="A34"/>
  <c r="L34" s="1"/>
  <c r="B34"/>
  <c r="M34" s="1"/>
  <c r="A42"/>
  <c r="L42" s="1"/>
  <c r="B42"/>
  <c r="M42" s="1"/>
  <c r="A50"/>
  <c r="L50" s="1"/>
  <c r="B50"/>
  <c r="M50" s="1"/>
  <c r="B17"/>
  <c r="M17" s="1"/>
  <c r="B25"/>
  <c r="M25" s="1"/>
  <c r="B33"/>
  <c r="M33" s="1"/>
  <c r="B41"/>
  <c r="M41" s="1"/>
  <c r="B49"/>
  <c r="M49" s="1"/>
  <c r="B9"/>
  <c r="A17"/>
  <c r="A25"/>
  <c r="A33"/>
  <c r="A41"/>
  <c r="A49"/>
  <c r="A9"/>
  <c r="R21" i="19"/>
  <c r="R20"/>
  <c r="R19"/>
  <c r="R18"/>
  <c r="R17"/>
  <c r="R16"/>
  <c r="R10"/>
  <c r="N16" i="28" l="1"/>
  <c r="N51" s="1"/>
  <c r="C44"/>
  <c r="C23"/>
  <c r="C37"/>
  <c r="C30"/>
  <c r="E44"/>
  <c r="E23"/>
  <c r="E37"/>
  <c r="E30"/>
  <c r="G44"/>
  <c r="G23"/>
  <c r="G37"/>
  <c r="G30"/>
  <c r="L37"/>
  <c r="L30"/>
  <c r="L44"/>
  <c r="L23"/>
  <c r="N37"/>
  <c r="N30"/>
  <c r="N44"/>
  <c r="N23"/>
  <c r="P16"/>
  <c r="P51" s="1"/>
  <c r="D37"/>
  <c r="D30"/>
  <c r="D44"/>
  <c r="D23"/>
  <c r="F37"/>
  <c r="F30"/>
  <c r="F44"/>
  <c r="F23"/>
  <c r="H37"/>
  <c r="H30"/>
  <c r="H44"/>
  <c r="H23"/>
  <c r="M44"/>
  <c r="M23"/>
  <c r="M37"/>
  <c r="M30"/>
  <c r="O44"/>
  <c r="O23"/>
  <c r="O37"/>
  <c r="O30"/>
  <c r="Q44"/>
  <c r="Q23"/>
  <c r="Q37"/>
  <c r="Q30"/>
  <c r="M23" i="26"/>
  <c r="T14" i="20" s="1"/>
  <c r="O23" i="26"/>
  <c r="T16" i="20" s="1"/>
  <c r="Q23" i="26"/>
  <c r="T18" i="20" s="1"/>
  <c r="S23" i="26"/>
  <c r="T13" i="20" s="1"/>
  <c r="M24" i="26"/>
  <c r="T22" i="20" s="1"/>
  <c r="O24" i="26"/>
  <c r="T24" i="20" s="1"/>
  <c r="Q24" i="26"/>
  <c r="T26" i="20" s="1"/>
  <c r="R24" i="26"/>
  <c r="T27" i="20" s="1"/>
  <c r="S24" i="26"/>
  <c r="T21" i="20" s="1"/>
  <c r="L25" i="26"/>
  <c r="T28" i="20" s="1"/>
  <c r="M25" i="26"/>
  <c r="T30" i="20" s="1"/>
  <c r="N25" i="26"/>
  <c r="T31" i="20" s="1"/>
  <c r="O25" i="26"/>
  <c r="T32" i="20" s="1"/>
  <c r="P25" i="26"/>
  <c r="T33" i="20" s="1"/>
  <c r="Q25" i="26"/>
  <c r="T34" i="20" s="1"/>
  <c r="R25" i="26"/>
  <c r="T35" i="20" s="1"/>
  <c r="S25" i="26"/>
  <c r="T29" i="20" s="1"/>
  <c r="L26" i="26"/>
  <c r="T36" i="20" s="1"/>
  <c r="M26" i="26"/>
  <c r="T38" i="20" s="1"/>
  <c r="N26" i="26"/>
  <c r="T39" i="20" s="1"/>
  <c r="O26" i="26"/>
  <c r="T40" i="20" s="1"/>
  <c r="P26" i="26"/>
  <c r="T41" i="20" s="1"/>
  <c r="Q26" i="26"/>
  <c r="T42" i="20" s="1"/>
  <c r="R26" i="26"/>
  <c r="T43" i="20" s="1"/>
  <c r="S26" i="26"/>
  <c r="T37" i="20" s="1"/>
  <c r="L27" i="26"/>
  <c r="T44" i="20" s="1"/>
  <c r="M27" i="26"/>
  <c r="T46" i="20" s="1"/>
  <c r="N27" i="26"/>
  <c r="T47" i="20" s="1"/>
  <c r="O27" i="26"/>
  <c r="T48" i="20" s="1"/>
  <c r="P27" i="26"/>
  <c r="T49" i="20" s="1"/>
  <c r="Q27" i="26"/>
  <c r="T50" i="20" s="1"/>
  <c r="R27" i="26"/>
  <c r="T51" i="20" s="1"/>
  <c r="S27" i="26"/>
  <c r="T45" i="20" s="1"/>
  <c r="M22" i="26"/>
  <c r="T6" i="20" s="1"/>
  <c r="N22" i="26"/>
  <c r="T7" i="20" s="1"/>
  <c r="O22" i="26"/>
  <c r="T8" i="20" s="1"/>
  <c r="P22" i="26"/>
  <c r="T9" i="20" s="1"/>
  <c r="Q22" i="26"/>
  <c r="T10" i="20" s="1"/>
  <c r="R22" i="26"/>
  <c r="T11" i="20" s="1"/>
  <c r="S22" i="26"/>
  <c r="T5" i="20" s="1"/>
  <c r="P24" i="26"/>
  <c r="T25" i="20" s="1"/>
  <c r="R5" i="19"/>
  <c r="P37" i="28" l="1"/>
  <c r="P30"/>
  <c r="P44"/>
  <c r="P23"/>
  <c r="L22" i="26"/>
  <c r="T4" i="20" s="1"/>
  <c r="L23" i="26"/>
  <c r="T12" i="20" s="1"/>
  <c r="N23" i="26"/>
  <c r="T15" i="20" s="1"/>
  <c r="P23" i="26"/>
  <c r="T17" i="20" s="1"/>
  <c r="R23" i="26"/>
  <c r="T19" i="20" s="1"/>
  <c r="L24" i="26"/>
  <c r="T20" i="20" s="1"/>
  <c r="N24" i="26"/>
  <c r="T23" i="20" s="1"/>
  <c r="R9" i="19"/>
  <c r="R8"/>
  <c r="R7"/>
  <c r="R6"/>
  <c r="A16" i="20"/>
  <c r="B16"/>
  <c r="A24"/>
  <c r="B24"/>
  <c r="M24" s="1"/>
  <c r="A32"/>
  <c r="L32" s="1"/>
  <c r="B32"/>
  <c r="A40"/>
  <c r="L40" s="1"/>
  <c r="B40"/>
  <c r="M40" s="1"/>
  <c r="A48"/>
  <c r="B48"/>
  <c r="B8"/>
  <c r="M8" s="1"/>
  <c r="A8"/>
  <c r="L8" s="1"/>
  <c r="A15"/>
  <c r="L15" s="1"/>
  <c r="B15"/>
  <c r="M15" s="1"/>
  <c r="A23"/>
  <c r="L23" s="1"/>
  <c r="B23"/>
  <c r="M23" s="1"/>
  <c r="A31"/>
  <c r="L31" s="1"/>
  <c r="B31"/>
  <c r="M31" s="1"/>
  <c r="A39"/>
  <c r="L39" s="1"/>
  <c r="B39"/>
  <c r="M39" s="1"/>
  <c r="A47"/>
  <c r="L47" s="1"/>
  <c r="B47"/>
  <c r="M47" s="1"/>
  <c r="B7"/>
  <c r="M7" s="1"/>
  <c r="A7"/>
  <c r="L7" s="1"/>
  <c r="L16"/>
  <c r="M16"/>
  <c r="L24"/>
  <c r="M32"/>
  <c r="L48"/>
  <c r="M48"/>
  <c r="L9"/>
  <c r="M9"/>
  <c r="L17"/>
  <c r="L25"/>
  <c r="L33"/>
  <c r="L41"/>
  <c r="L49"/>
  <c r="L11"/>
  <c r="M11"/>
  <c r="L10"/>
  <c r="M10"/>
  <c r="L5"/>
  <c r="M5"/>
  <c r="A14"/>
  <c r="L14" s="1"/>
  <c r="B14"/>
  <c r="M14" s="1"/>
  <c r="A22"/>
  <c r="L22" s="1"/>
  <c r="B22"/>
  <c r="M22" s="1"/>
  <c r="A30"/>
  <c r="L30" s="1"/>
  <c r="B30"/>
  <c r="M30" s="1"/>
  <c r="A38"/>
  <c r="L38" s="1"/>
  <c r="B38"/>
  <c r="M38" s="1"/>
  <c r="A46"/>
  <c r="L46" s="1"/>
  <c r="B46"/>
  <c r="M46" s="1"/>
  <c r="B6"/>
  <c r="M6" s="1"/>
  <c r="A6"/>
  <c r="L6" s="1"/>
  <c r="A12"/>
  <c r="L12" s="1"/>
  <c r="B12"/>
  <c r="M12" s="1"/>
  <c r="A20"/>
  <c r="L20" s="1"/>
  <c r="B20"/>
  <c r="M20" s="1"/>
  <c r="A28"/>
  <c r="L28" s="1"/>
  <c r="B28"/>
  <c r="M28" s="1"/>
  <c r="A36"/>
  <c r="L36" s="1"/>
  <c r="B36"/>
  <c r="M36" s="1"/>
  <c r="A44"/>
  <c r="L44" s="1"/>
  <c r="B44"/>
  <c r="M44" s="1"/>
  <c r="B4"/>
  <c r="M4" s="1"/>
  <c r="A4"/>
  <c r="L4" s="1"/>
  <c r="T27" i="25"/>
  <c r="S45" i="20" s="1"/>
  <c r="S27" i="25"/>
  <c r="S51" i="20" s="1"/>
  <c r="R27" i="25"/>
  <c r="S50" i="20" s="1"/>
  <c r="Q27" i="25"/>
  <c r="S49" i="20" s="1"/>
  <c r="P27" i="25"/>
  <c r="S48" i="20" s="1"/>
  <c r="O27" i="25"/>
  <c r="S47" i="20" s="1"/>
  <c r="N27" i="25"/>
  <c r="S46" i="20" s="1"/>
  <c r="M27" i="25"/>
  <c r="S44" i="20" s="1"/>
  <c r="J27" i="25"/>
  <c r="H45" i="20" s="1"/>
  <c r="I27" i="25"/>
  <c r="H51" i="20" s="1"/>
  <c r="H27" i="25"/>
  <c r="H50" i="20" s="1"/>
  <c r="G27" i="25"/>
  <c r="H49" i="20" s="1"/>
  <c r="F27" i="25"/>
  <c r="H48" i="20" s="1"/>
  <c r="E27" i="25"/>
  <c r="H47" i="20" s="1"/>
  <c r="D27" i="25"/>
  <c r="H46" i="20" s="1"/>
  <c r="C27" i="25"/>
  <c r="H44" i="20" s="1"/>
  <c r="T26" i="25"/>
  <c r="S37" i="20" s="1"/>
  <c r="S26" i="25"/>
  <c r="S43" i="20" s="1"/>
  <c r="R26" i="25"/>
  <c r="S42" i="20" s="1"/>
  <c r="Q26" i="25"/>
  <c r="S41" i="20" s="1"/>
  <c r="P26" i="25"/>
  <c r="S40" i="20" s="1"/>
  <c r="O26" i="25"/>
  <c r="S39" i="20" s="1"/>
  <c r="N26" i="25"/>
  <c r="S38" i="20" s="1"/>
  <c r="M26" i="25"/>
  <c r="S36" i="20" s="1"/>
  <c r="J26" i="25"/>
  <c r="H37" i="20" s="1"/>
  <c r="I26" i="25"/>
  <c r="H43" i="20" s="1"/>
  <c r="H26" i="25"/>
  <c r="H42" i="20" s="1"/>
  <c r="G26" i="25"/>
  <c r="H41" i="20" s="1"/>
  <c r="F26" i="25"/>
  <c r="H40" i="20" s="1"/>
  <c r="E26" i="25"/>
  <c r="H39" i="20" s="1"/>
  <c r="D26" i="25"/>
  <c r="H38" i="20" s="1"/>
  <c r="C26" i="25"/>
  <c r="H36" i="20" s="1"/>
  <c r="T25" i="25"/>
  <c r="S29" i="20" s="1"/>
  <c r="S25" i="25"/>
  <c r="S35" i="20" s="1"/>
  <c r="R25" i="25"/>
  <c r="S34" i="20" s="1"/>
  <c r="Q25" i="25"/>
  <c r="S33" i="20" s="1"/>
  <c r="P25" i="25"/>
  <c r="S32" i="20" s="1"/>
  <c r="O25" i="25"/>
  <c r="S31" i="20" s="1"/>
  <c r="N25" i="25"/>
  <c r="S30" i="20" s="1"/>
  <c r="M25" i="25"/>
  <c r="S28" i="20" s="1"/>
  <c r="J25" i="25"/>
  <c r="H29" i="20" s="1"/>
  <c r="I25" i="25"/>
  <c r="H35" i="20" s="1"/>
  <c r="H25" i="25"/>
  <c r="H34" i="20" s="1"/>
  <c r="G25" i="25"/>
  <c r="H33" i="20" s="1"/>
  <c r="F25" i="25"/>
  <c r="H32" i="20" s="1"/>
  <c r="E25" i="25"/>
  <c r="H31" i="20" s="1"/>
  <c r="D25" i="25"/>
  <c r="H30" i="20" s="1"/>
  <c r="C25" i="25"/>
  <c r="H28" i="20" s="1"/>
  <c r="T24" i="25"/>
  <c r="S21" i="20" s="1"/>
  <c r="S24" i="25"/>
  <c r="S27" i="20" s="1"/>
  <c r="R24" i="25"/>
  <c r="S26" i="20" s="1"/>
  <c r="Q24" i="25"/>
  <c r="S25" i="20" s="1"/>
  <c r="P24" i="25"/>
  <c r="S24" i="20" s="1"/>
  <c r="O24" i="25"/>
  <c r="S23" i="20" s="1"/>
  <c r="N24" i="25"/>
  <c r="S22" i="20" s="1"/>
  <c r="M24" i="25"/>
  <c r="S20" i="20" s="1"/>
  <c r="J24" i="25"/>
  <c r="H21" i="20" s="1"/>
  <c r="I24" i="25"/>
  <c r="H27" i="20" s="1"/>
  <c r="H24" i="25"/>
  <c r="H26" i="20" s="1"/>
  <c r="G24" i="25"/>
  <c r="H25" i="20" s="1"/>
  <c r="F24" i="25"/>
  <c r="H24" i="20" s="1"/>
  <c r="E24" i="25"/>
  <c r="H23" i="20" s="1"/>
  <c r="D24" i="25"/>
  <c r="H22" i="20" s="1"/>
  <c r="C24" i="25"/>
  <c r="H20" i="20" s="1"/>
  <c r="T23" i="25"/>
  <c r="S13" i="20" s="1"/>
  <c r="S23" i="25"/>
  <c r="S19" i="20" s="1"/>
  <c r="R23" i="25"/>
  <c r="S18" i="20" s="1"/>
  <c r="Q23" i="25"/>
  <c r="S17" i="20" s="1"/>
  <c r="P23" i="25"/>
  <c r="S16" i="20" s="1"/>
  <c r="O23" i="25"/>
  <c r="S15" i="20" s="1"/>
  <c r="N23" i="25"/>
  <c r="S14" i="20" s="1"/>
  <c r="M23" i="25"/>
  <c r="S12" i="20" s="1"/>
  <c r="J23" i="25"/>
  <c r="H13" i="20" s="1"/>
  <c r="I23" i="25"/>
  <c r="H19" i="20" s="1"/>
  <c r="H23" i="25"/>
  <c r="H18" i="20" s="1"/>
  <c r="G23" i="25"/>
  <c r="H17" i="20" s="1"/>
  <c r="F23" i="25"/>
  <c r="H16" i="20" s="1"/>
  <c r="E23" i="25"/>
  <c r="H15" i="20" s="1"/>
  <c r="D23" i="25"/>
  <c r="H14" i="20" s="1"/>
  <c r="C23" i="25"/>
  <c r="H12" i="20" s="1"/>
  <c r="T22" i="25"/>
  <c r="S5" i="20" s="1"/>
  <c r="S22" i="25"/>
  <c r="S11" i="20" s="1"/>
  <c r="R22" i="25"/>
  <c r="S10" i="20" s="1"/>
  <c r="Q22" i="25"/>
  <c r="S9" i="20" s="1"/>
  <c r="P22" i="25"/>
  <c r="S8" i="20" s="1"/>
  <c r="O22" i="25"/>
  <c r="S7" i="20" s="1"/>
  <c r="N22" i="25"/>
  <c r="S6" i="20" s="1"/>
  <c r="M22" i="25"/>
  <c r="S4" i="20" s="1"/>
  <c r="J22" i="25"/>
  <c r="H5" i="20" s="1"/>
  <c r="I22" i="25"/>
  <c r="H11" i="20" s="1"/>
  <c r="H22" i="25"/>
  <c r="H10" i="20" s="1"/>
  <c r="G22" i="25"/>
  <c r="H9" i="20" s="1"/>
  <c r="F22" i="25"/>
  <c r="H8" i="20" s="1"/>
  <c r="E22" i="25"/>
  <c r="H7" i="20" s="1"/>
  <c r="D22" i="25"/>
  <c r="H6" i="20" s="1"/>
  <c r="C22" i="25"/>
  <c r="H4" i="20" s="1"/>
  <c r="T17" i="25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4"/>
  <c r="R45" i="20" s="1"/>
  <c r="S27" i="24"/>
  <c r="R51" i="20" s="1"/>
  <c r="R27" i="24"/>
  <c r="R50" i="20" s="1"/>
  <c r="Q27" i="24"/>
  <c r="R49" i="20" s="1"/>
  <c r="P27" i="24"/>
  <c r="R48" i="20" s="1"/>
  <c r="O27" i="24"/>
  <c r="R47" i="20" s="1"/>
  <c r="N27" i="24"/>
  <c r="R46" i="20" s="1"/>
  <c r="M27" i="24"/>
  <c r="R44" i="20" s="1"/>
  <c r="J27" i="24"/>
  <c r="G45" i="20" s="1"/>
  <c r="I27" i="24"/>
  <c r="G51" i="20" s="1"/>
  <c r="H27" i="24"/>
  <c r="G50" i="20" s="1"/>
  <c r="G27" i="24"/>
  <c r="G49" i="20" s="1"/>
  <c r="F27" i="24"/>
  <c r="G48" i="20" s="1"/>
  <c r="E27" i="24"/>
  <c r="G47" i="20" s="1"/>
  <c r="D27" i="24"/>
  <c r="G46" i="20" s="1"/>
  <c r="C27" i="24"/>
  <c r="G44" i="20" s="1"/>
  <c r="T26" i="24"/>
  <c r="R37" i="20" s="1"/>
  <c r="S26" i="24"/>
  <c r="R43" i="20" s="1"/>
  <c r="R26" i="24"/>
  <c r="R42" i="20" s="1"/>
  <c r="Q26" i="24"/>
  <c r="R41" i="20" s="1"/>
  <c r="P26" i="24"/>
  <c r="R40" i="20" s="1"/>
  <c r="O26" i="24"/>
  <c r="R39" i="20" s="1"/>
  <c r="N26" i="24"/>
  <c r="R38" i="20" s="1"/>
  <c r="M26" i="24"/>
  <c r="R36" i="20" s="1"/>
  <c r="J26" i="24"/>
  <c r="G37" i="20" s="1"/>
  <c r="I26" i="24"/>
  <c r="G43" i="20" s="1"/>
  <c r="H26" i="24"/>
  <c r="G42" i="20" s="1"/>
  <c r="G26" i="24"/>
  <c r="G41" i="20" s="1"/>
  <c r="F26" i="24"/>
  <c r="G40" i="20" s="1"/>
  <c r="E26" i="24"/>
  <c r="G39" i="20" s="1"/>
  <c r="D26" i="24"/>
  <c r="G38" i="20" s="1"/>
  <c r="C26" i="24"/>
  <c r="G36" i="20" s="1"/>
  <c r="T25" i="24"/>
  <c r="R29" i="20" s="1"/>
  <c r="S25" i="24"/>
  <c r="R35" i="20" s="1"/>
  <c r="R25" i="24"/>
  <c r="R34" i="20" s="1"/>
  <c r="Q25" i="24"/>
  <c r="R33" i="20" s="1"/>
  <c r="P25" i="24"/>
  <c r="R32" i="20" s="1"/>
  <c r="O25" i="24"/>
  <c r="R31" i="20" s="1"/>
  <c r="N25" i="24"/>
  <c r="R30" i="20" s="1"/>
  <c r="M25" i="24"/>
  <c r="R28" i="20" s="1"/>
  <c r="J25" i="24"/>
  <c r="G29" i="20" s="1"/>
  <c r="I25" i="24"/>
  <c r="G35" i="20" s="1"/>
  <c r="H25" i="24"/>
  <c r="G34" i="20" s="1"/>
  <c r="G25" i="24"/>
  <c r="G33" i="20" s="1"/>
  <c r="F25" i="24"/>
  <c r="G32" i="20" s="1"/>
  <c r="E25" i="24"/>
  <c r="G31" i="20" s="1"/>
  <c r="D25" i="24"/>
  <c r="G30" i="20" s="1"/>
  <c r="C25" i="24"/>
  <c r="G28" i="20" s="1"/>
  <c r="T24" i="24"/>
  <c r="R21" i="20" s="1"/>
  <c r="S24" i="24"/>
  <c r="R27" i="20" s="1"/>
  <c r="R24" i="24"/>
  <c r="R26" i="20" s="1"/>
  <c r="Q24" i="24"/>
  <c r="R25" i="20" s="1"/>
  <c r="P24" i="24"/>
  <c r="R24" i="20" s="1"/>
  <c r="O24" i="24"/>
  <c r="R23" i="20" s="1"/>
  <c r="N24" i="24"/>
  <c r="R22" i="20" s="1"/>
  <c r="M24" i="24"/>
  <c r="R20" i="20" s="1"/>
  <c r="J24" i="24"/>
  <c r="G21" i="20" s="1"/>
  <c r="I24" i="24"/>
  <c r="G27" i="20" s="1"/>
  <c r="H24" i="24"/>
  <c r="G26" i="20" s="1"/>
  <c r="G24" i="24"/>
  <c r="G25" i="20" s="1"/>
  <c r="F24" i="24"/>
  <c r="G24" i="20" s="1"/>
  <c r="E24" i="24"/>
  <c r="G23" i="20" s="1"/>
  <c r="D24" i="24"/>
  <c r="G22" i="20" s="1"/>
  <c r="C24" i="24"/>
  <c r="G20" i="20" s="1"/>
  <c r="T23" i="24"/>
  <c r="R13" i="20" s="1"/>
  <c r="S23" i="24"/>
  <c r="R19" i="20" s="1"/>
  <c r="R23" i="24"/>
  <c r="R18" i="20" s="1"/>
  <c r="Q23" i="24"/>
  <c r="R17" i="20" s="1"/>
  <c r="P23" i="24"/>
  <c r="R16" i="20" s="1"/>
  <c r="O23" i="24"/>
  <c r="R15" i="20" s="1"/>
  <c r="N23" i="24"/>
  <c r="R14" i="20" s="1"/>
  <c r="M23" i="24"/>
  <c r="R12" i="20" s="1"/>
  <c r="J23" i="24"/>
  <c r="G13" i="20" s="1"/>
  <c r="I23" i="24"/>
  <c r="G19" i="20" s="1"/>
  <c r="H23" i="24"/>
  <c r="G18" i="20" s="1"/>
  <c r="G23" i="24"/>
  <c r="G17" i="20" s="1"/>
  <c r="F23" i="24"/>
  <c r="G16" i="20" s="1"/>
  <c r="E23" i="24"/>
  <c r="G15" i="20" s="1"/>
  <c r="D23" i="24"/>
  <c r="G14" i="20" s="1"/>
  <c r="C23" i="24"/>
  <c r="G12" i="20" s="1"/>
  <c r="T22" i="24"/>
  <c r="R5" i="20" s="1"/>
  <c r="S22" i="24"/>
  <c r="R11" i="20" s="1"/>
  <c r="R22" i="24"/>
  <c r="R10" i="20" s="1"/>
  <c r="Q22" i="24"/>
  <c r="R9" i="20" s="1"/>
  <c r="P22" i="24"/>
  <c r="R8" i="20" s="1"/>
  <c r="O22" i="24"/>
  <c r="R7" i="20" s="1"/>
  <c r="N22" i="24"/>
  <c r="R6" i="20" s="1"/>
  <c r="M22" i="24"/>
  <c r="R4" i="20" s="1"/>
  <c r="J22" i="24"/>
  <c r="G5" i="20" s="1"/>
  <c r="I22" i="24"/>
  <c r="G11" i="20" s="1"/>
  <c r="H22" i="24"/>
  <c r="G10" i="20" s="1"/>
  <c r="G22" i="24"/>
  <c r="G9" i="20" s="1"/>
  <c r="F22" i="24"/>
  <c r="G8" i="20" s="1"/>
  <c r="E22" i="24"/>
  <c r="G7" i="20" s="1"/>
  <c r="D22" i="24"/>
  <c r="G6" i="20" s="1"/>
  <c r="C22" i="24"/>
  <c r="G4" i="20" s="1"/>
  <c r="T17" i="24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3"/>
  <c r="Q45" i="20" s="1"/>
  <c r="S27" i="23"/>
  <c r="Q51" i="20" s="1"/>
  <c r="R27" i="23"/>
  <c r="Q50" i="20" s="1"/>
  <c r="Q27" i="23"/>
  <c r="Q49" i="20" s="1"/>
  <c r="P27" i="23"/>
  <c r="Q48" i="20" s="1"/>
  <c r="O27" i="23"/>
  <c r="Q47" i="20" s="1"/>
  <c r="N27" i="23"/>
  <c r="Q46" i="20" s="1"/>
  <c r="M27" i="23"/>
  <c r="Q44" i="20" s="1"/>
  <c r="J27" i="23"/>
  <c r="F45" i="20" s="1"/>
  <c r="I27" i="23"/>
  <c r="F51" i="20" s="1"/>
  <c r="H27" i="23"/>
  <c r="F50" i="20" s="1"/>
  <c r="G27" i="23"/>
  <c r="F49" i="20" s="1"/>
  <c r="F27" i="23"/>
  <c r="F48" i="20" s="1"/>
  <c r="E27" i="23"/>
  <c r="F47" i="20" s="1"/>
  <c r="D27" i="23"/>
  <c r="F46" i="20" s="1"/>
  <c r="C27" i="23"/>
  <c r="F44" i="20" s="1"/>
  <c r="T26" i="23"/>
  <c r="Q37" i="20" s="1"/>
  <c r="S26" i="23"/>
  <c r="Q43" i="20" s="1"/>
  <c r="R26" i="23"/>
  <c r="Q42" i="20" s="1"/>
  <c r="Q26" i="23"/>
  <c r="Q41" i="20" s="1"/>
  <c r="P26" i="23"/>
  <c r="Q40" i="20" s="1"/>
  <c r="O26" i="23"/>
  <c r="Q39" i="20" s="1"/>
  <c r="N26" i="23"/>
  <c r="Q38" i="20" s="1"/>
  <c r="M26" i="23"/>
  <c r="Q36" i="20" s="1"/>
  <c r="J26" i="23"/>
  <c r="F37" i="20" s="1"/>
  <c r="I26" i="23"/>
  <c r="F43" i="20" s="1"/>
  <c r="H26" i="23"/>
  <c r="F42" i="20" s="1"/>
  <c r="G26" i="23"/>
  <c r="F41" i="20" s="1"/>
  <c r="F26" i="23"/>
  <c r="F40" i="20" s="1"/>
  <c r="E26" i="23"/>
  <c r="F39" i="20" s="1"/>
  <c r="D26" i="23"/>
  <c r="F38" i="20" s="1"/>
  <c r="C26" i="23"/>
  <c r="F36" i="20" s="1"/>
  <c r="T25" i="23"/>
  <c r="Q29" i="20" s="1"/>
  <c r="S25" i="23"/>
  <c r="Q35" i="20" s="1"/>
  <c r="R25" i="23"/>
  <c r="Q34" i="20" s="1"/>
  <c r="Q25" i="23"/>
  <c r="Q33" i="20" s="1"/>
  <c r="P25" i="23"/>
  <c r="Q32" i="20" s="1"/>
  <c r="O25" i="23"/>
  <c r="Q31" i="20" s="1"/>
  <c r="N25" i="23"/>
  <c r="Q30" i="20" s="1"/>
  <c r="M25" i="23"/>
  <c r="Q28" i="20" s="1"/>
  <c r="J25" i="23"/>
  <c r="F29" i="20" s="1"/>
  <c r="I25" i="23"/>
  <c r="F35" i="20" s="1"/>
  <c r="H25" i="23"/>
  <c r="F34" i="20" s="1"/>
  <c r="G25" i="23"/>
  <c r="F33" i="20" s="1"/>
  <c r="F25" i="23"/>
  <c r="F32" i="20" s="1"/>
  <c r="E25" i="23"/>
  <c r="F31" i="20" s="1"/>
  <c r="D25" i="23"/>
  <c r="F30" i="20" s="1"/>
  <c r="C25" i="23"/>
  <c r="F28" i="20" s="1"/>
  <c r="T24" i="23"/>
  <c r="Q21" i="20" s="1"/>
  <c r="S24" i="23"/>
  <c r="Q27" i="20" s="1"/>
  <c r="R24" i="23"/>
  <c r="Q26" i="20" s="1"/>
  <c r="Q24" i="23"/>
  <c r="Q25" i="20" s="1"/>
  <c r="P24" i="23"/>
  <c r="Q24" i="20" s="1"/>
  <c r="O24" i="23"/>
  <c r="Q23" i="20" s="1"/>
  <c r="N24" i="23"/>
  <c r="Q22" i="20" s="1"/>
  <c r="M24" i="23"/>
  <c r="Q20" i="20" s="1"/>
  <c r="J24" i="23"/>
  <c r="F21" i="20" s="1"/>
  <c r="I24" i="23"/>
  <c r="F27" i="20" s="1"/>
  <c r="H24" i="23"/>
  <c r="F26" i="20" s="1"/>
  <c r="G24" i="23"/>
  <c r="F25" i="20" s="1"/>
  <c r="F24" i="23"/>
  <c r="F24" i="20" s="1"/>
  <c r="E24" i="23"/>
  <c r="F23" i="20" s="1"/>
  <c r="D24" i="23"/>
  <c r="F22" i="20" s="1"/>
  <c r="C24" i="23"/>
  <c r="F20" i="20" s="1"/>
  <c r="T23" i="23"/>
  <c r="Q13" i="20" s="1"/>
  <c r="S23" i="23"/>
  <c r="Q19" i="20" s="1"/>
  <c r="R23" i="23"/>
  <c r="Q18" i="20" s="1"/>
  <c r="Q23" i="23"/>
  <c r="Q17" i="20" s="1"/>
  <c r="P23" i="23"/>
  <c r="Q16" i="20" s="1"/>
  <c r="O23" i="23"/>
  <c r="Q15" i="20" s="1"/>
  <c r="N23" i="23"/>
  <c r="Q14" i="20" s="1"/>
  <c r="M23" i="23"/>
  <c r="Q12" i="20" s="1"/>
  <c r="J23" i="23"/>
  <c r="F13" i="20" s="1"/>
  <c r="I23" i="23"/>
  <c r="F19" i="20" s="1"/>
  <c r="H23" i="23"/>
  <c r="F18" i="20" s="1"/>
  <c r="G23" i="23"/>
  <c r="F17" i="20" s="1"/>
  <c r="F23" i="23"/>
  <c r="F16" i="20" s="1"/>
  <c r="E23" i="23"/>
  <c r="F15" i="20" s="1"/>
  <c r="D23" i="23"/>
  <c r="F14" i="20" s="1"/>
  <c r="C23" i="23"/>
  <c r="F12" i="20" s="1"/>
  <c r="T22" i="23"/>
  <c r="Q5" i="20" s="1"/>
  <c r="S22" i="23"/>
  <c r="Q11" i="20" s="1"/>
  <c r="R22" i="23"/>
  <c r="Q10" i="20" s="1"/>
  <c r="Q22" i="23"/>
  <c r="Q9" i="20" s="1"/>
  <c r="P22" i="23"/>
  <c r="Q8" i="20" s="1"/>
  <c r="O22" i="23"/>
  <c r="Q7" i="20" s="1"/>
  <c r="N22" i="23"/>
  <c r="Q6" i="20" s="1"/>
  <c r="M22" i="23"/>
  <c r="Q4" i="20" s="1"/>
  <c r="J22" i="23"/>
  <c r="F5" i="20" s="1"/>
  <c r="I22" i="23"/>
  <c r="F11" i="20" s="1"/>
  <c r="H22" i="23"/>
  <c r="F10" i="20" s="1"/>
  <c r="G22" i="23"/>
  <c r="F9" i="20" s="1"/>
  <c r="F22" i="23"/>
  <c r="F8" i="20" s="1"/>
  <c r="E22" i="23"/>
  <c r="F7" i="20" s="1"/>
  <c r="D22" i="23"/>
  <c r="F6" i="20" s="1"/>
  <c r="C22" i="23"/>
  <c r="F4" i="20" s="1"/>
  <c r="T17" i="23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12" i="22"/>
  <c r="T12" i="21"/>
  <c r="T27" i="22"/>
  <c r="P45" i="20" s="1"/>
  <c r="S27" i="22"/>
  <c r="P51" i="20" s="1"/>
  <c r="R27" i="22"/>
  <c r="P50" i="20" s="1"/>
  <c r="Q27" i="22"/>
  <c r="P49" i="20" s="1"/>
  <c r="P27" i="22"/>
  <c r="P48" i="20" s="1"/>
  <c r="O27" i="22"/>
  <c r="P47" i="20" s="1"/>
  <c r="N27" i="22"/>
  <c r="P46" i="20" s="1"/>
  <c r="M27" i="22"/>
  <c r="P44" i="20" s="1"/>
  <c r="J27" i="22"/>
  <c r="E45" i="20" s="1"/>
  <c r="I27" i="22"/>
  <c r="E51" i="20" s="1"/>
  <c r="H27" i="22"/>
  <c r="E50" i="20" s="1"/>
  <c r="G27" i="22"/>
  <c r="E49" i="20" s="1"/>
  <c r="F27" i="22"/>
  <c r="E48" i="20" s="1"/>
  <c r="E27" i="22"/>
  <c r="E47" i="20" s="1"/>
  <c r="D27" i="22"/>
  <c r="E46" i="20" s="1"/>
  <c r="C27" i="22"/>
  <c r="E44" i="20" s="1"/>
  <c r="T26" i="22"/>
  <c r="P37" i="20" s="1"/>
  <c r="S26" i="22"/>
  <c r="P43" i="20" s="1"/>
  <c r="R26" i="22"/>
  <c r="P42" i="20" s="1"/>
  <c r="Q26" i="22"/>
  <c r="P41" i="20" s="1"/>
  <c r="P26" i="22"/>
  <c r="P40" i="20" s="1"/>
  <c r="O26" i="22"/>
  <c r="P39" i="20" s="1"/>
  <c r="N26" i="22"/>
  <c r="P38" i="20" s="1"/>
  <c r="M26" i="22"/>
  <c r="P36" i="20" s="1"/>
  <c r="J26" i="22"/>
  <c r="E37" i="20" s="1"/>
  <c r="I26" i="22"/>
  <c r="E43" i="20" s="1"/>
  <c r="H26" i="22"/>
  <c r="E42" i="20" s="1"/>
  <c r="G26" i="22"/>
  <c r="E41" i="20" s="1"/>
  <c r="F26" i="22"/>
  <c r="E40" i="20" s="1"/>
  <c r="E26" i="22"/>
  <c r="E39" i="20" s="1"/>
  <c r="D26" i="22"/>
  <c r="E38" i="20" s="1"/>
  <c r="C26" i="22"/>
  <c r="E36" i="20" s="1"/>
  <c r="T25" i="22"/>
  <c r="P29" i="20" s="1"/>
  <c r="S25" i="22"/>
  <c r="P35" i="20" s="1"/>
  <c r="R25" i="22"/>
  <c r="P34" i="20" s="1"/>
  <c r="Q25" i="22"/>
  <c r="P33" i="20" s="1"/>
  <c r="P25" i="22"/>
  <c r="P32" i="20" s="1"/>
  <c r="O25" i="22"/>
  <c r="P31" i="20" s="1"/>
  <c r="N25" i="22"/>
  <c r="P30" i="20" s="1"/>
  <c r="M25" i="22"/>
  <c r="P28" i="20" s="1"/>
  <c r="J25" i="22"/>
  <c r="E29" i="20" s="1"/>
  <c r="I25" i="22"/>
  <c r="E35" i="20" s="1"/>
  <c r="H25" i="22"/>
  <c r="E34" i="20" s="1"/>
  <c r="G25" i="22"/>
  <c r="E33" i="20" s="1"/>
  <c r="F25" i="22"/>
  <c r="E32" i="20" s="1"/>
  <c r="E25" i="22"/>
  <c r="E31" i="20" s="1"/>
  <c r="D25" i="22"/>
  <c r="E30" i="20" s="1"/>
  <c r="C25" i="22"/>
  <c r="E28" i="20" s="1"/>
  <c r="T24" i="22"/>
  <c r="P21" i="20" s="1"/>
  <c r="S24" i="22"/>
  <c r="P27" i="20" s="1"/>
  <c r="R24" i="22"/>
  <c r="P26" i="20" s="1"/>
  <c r="Q24" i="22"/>
  <c r="P25" i="20" s="1"/>
  <c r="P24" i="22"/>
  <c r="P24" i="20" s="1"/>
  <c r="O24" i="22"/>
  <c r="P23" i="20" s="1"/>
  <c r="N24" i="22"/>
  <c r="P22" i="20" s="1"/>
  <c r="M24" i="22"/>
  <c r="P20" i="20" s="1"/>
  <c r="J24" i="22"/>
  <c r="E21" i="20" s="1"/>
  <c r="I24" i="22"/>
  <c r="E27" i="20" s="1"/>
  <c r="H24" i="22"/>
  <c r="E26" i="20" s="1"/>
  <c r="G24" i="22"/>
  <c r="E25" i="20" s="1"/>
  <c r="F24" i="22"/>
  <c r="E24" i="20" s="1"/>
  <c r="E24" i="22"/>
  <c r="E23" i="20" s="1"/>
  <c r="D24" i="22"/>
  <c r="E22" i="20" s="1"/>
  <c r="C24" i="22"/>
  <c r="E20" i="20" s="1"/>
  <c r="T23" i="22"/>
  <c r="P13" i="20" s="1"/>
  <c r="S23" i="22"/>
  <c r="P19" i="20" s="1"/>
  <c r="R23" i="22"/>
  <c r="P18" i="20" s="1"/>
  <c r="Q23" i="22"/>
  <c r="P17" i="20" s="1"/>
  <c r="P23" i="22"/>
  <c r="P16" i="20" s="1"/>
  <c r="O23" i="22"/>
  <c r="P15" i="20" s="1"/>
  <c r="N23" i="22"/>
  <c r="P14" i="20" s="1"/>
  <c r="M23" i="22"/>
  <c r="P12" i="20" s="1"/>
  <c r="J23" i="22"/>
  <c r="E13" i="20" s="1"/>
  <c r="I23" i="22"/>
  <c r="E19" i="20" s="1"/>
  <c r="H23" i="22"/>
  <c r="E18" i="20" s="1"/>
  <c r="G23" i="22"/>
  <c r="E17" i="20" s="1"/>
  <c r="F23" i="22"/>
  <c r="E16" i="20" s="1"/>
  <c r="E23" i="22"/>
  <c r="E15" i="20" s="1"/>
  <c r="D23" i="22"/>
  <c r="E14" i="20" s="1"/>
  <c r="C23" i="22"/>
  <c r="E12" i="20" s="1"/>
  <c r="T22" i="22"/>
  <c r="P5" i="20" s="1"/>
  <c r="S22" i="22"/>
  <c r="P11" i="20" s="1"/>
  <c r="R22" i="22"/>
  <c r="P10" i="20" s="1"/>
  <c r="Q22" i="22"/>
  <c r="P9" i="20" s="1"/>
  <c r="P22" i="22"/>
  <c r="P8" i="20" s="1"/>
  <c r="O22" i="22"/>
  <c r="P7" i="20" s="1"/>
  <c r="N22" i="22"/>
  <c r="P6" i="20" s="1"/>
  <c r="M22" i="22"/>
  <c r="P4" i="20" s="1"/>
  <c r="J22" i="22"/>
  <c r="E5" i="20" s="1"/>
  <c r="I22" i="22"/>
  <c r="E11" i="20" s="1"/>
  <c r="H22" i="22"/>
  <c r="E10" i="20" s="1"/>
  <c r="G22" i="22"/>
  <c r="E9" i="20" s="1"/>
  <c r="F22" i="22"/>
  <c r="E8" i="20" s="1"/>
  <c r="E22" i="22"/>
  <c r="E7" i="20" s="1"/>
  <c r="D22" i="22"/>
  <c r="E6" i="20" s="1"/>
  <c r="C22" i="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S12"/>
  <c r="R12"/>
  <c r="Q12"/>
  <c r="P12"/>
  <c r="O12"/>
  <c r="N12"/>
  <c r="M12"/>
  <c r="J12"/>
  <c r="I12"/>
  <c r="H12"/>
  <c r="G12"/>
  <c r="F12"/>
  <c r="E12"/>
  <c r="D12"/>
  <c r="C12"/>
  <c r="E4" i="20" l="1"/>
  <c r="J31" i="22"/>
  <c r="J17" i="21"/>
  <c r="I17"/>
  <c r="H17"/>
  <c r="G17"/>
  <c r="F17"/>
  <c r="E17"/>
  <c r="D17"/>
  <c r="C17"/>
  <c r="J16"/>
  <c r="I16"/>
  <c r="H16"/>
  <c r="G16"/>
  <c r="F16"/>
  <c r="E16"/>
  <c r="D16"/>
  <c r="C16"/>
  <c r="J15"/>
  <c r="I15"/>
  <c r="H15"/>
  <c r="G15"/>
  <c r="F15"/>
  <c r="E15"/>
  <c r="D15"/>
  <c r="C15"/>
  <c r="J14"/>
  <c r="I14"/>
  <c r="H14"/>
  <c r="G14"/>
  <c r="F14"/>
  <c r="E14"/>
  <c r="D14"/>
  <c r="C14"/>
  <c r="J13"/>
  <c r="I13"/>
  <c r="H13"/>
  <c r="G13"/>
  <c r="F13"/>
  <c r="E13"/>
  <c r="D13"/>
  <c r="C13"/>
  <c r="J12"/>
  <c r="I12"/>
  <c r="H12"/>
  <c r="G12"/>
  <c r="F12"/>
  <c r="E12"/>
  <c r="D12"/>
  <c r="C12"/>
  <c r="O13"/>
  <c r="P13"/>
  <c r="Q13"/>
  <c r="R13"/>
  <c r="S13"/>
  <c r="T13"/>
  <c r="N12"/>
  <c r="O12"/>
  <c r="P12"/>
  <c r="Q12"/>
  <c r="R12"/>
  <c r="S12"/>
  <c r="N13"/>
  <c r="N14"/>
  <c r="O14"/>
  <c r="P14"/>
  <c r="Q14"/>
  <c r="R14"/>
  <c r="S14"/>
  <c r="T14"/>
  <c r="N15"/>
  <c r="O15"/>
  <c r="P15"/>
  <c r="Q15"/>
  <c r="R15"/>
  <c r="S15"/>
  <c r="T15"/>
  <c r="N16"/>
  <c r="O16"/>
  <c r="P16"/>
  <c r="Q16"/>
  <c r="R16"/>
  <c r="S16"/>
  <c r="T16"/>
  <c r="N17"/>
  <c r="O17"/>
  <c r="P17"/>
  <c r="Q17"/>
  <c r="R17"/>
  <c r="S17"/>
  <c r="T17"/>
  <c r="M13"/>
  <c r="M14"/>
  <c r="M15"/>
  <c r="M16"/>
  <c r="M17"/>
  <c r="M12"/>
  <c r="T27"/>
  <c r="O45" i="20" s="1"/>
  <c r="S27" i="21"/>
  <c r="O51" i="20" s="1"/>
  <c r="R27" i="21"/>
  <c r="O50" i="20" s="1"/>
  <c r="Q27" i="21"/>
  <c r="O49" i="20" s="1"/>
  <c r="P27" i="21"/>
  <c r="O48" i="20" s="1"/>
  <c r="O27" i="21"/>
  <c r="O47" i="20" s="1"/>
  <c r="N27" i="21"/>
  <c r="O46" i="20" s="1"/>
  <c r="M27" i="21"/>
  <c r="O44" i="20" s="1"/>
  <c r="J27" i="21"/>
  <c r="D45" i="20" s="1"/>
  <c r="I27" i="21"/>
  <c r="D51" i="20" s="1"/>
  <c r="H27" i="21"/>
  <c r="D50" i="20" s="1"/>
  <c r="G27" i="21"/>
  <c r="D49" i="20" s="1"/>
  <c r="F27" i="21"/>
  <c r="D48" i="20" s="1"/>
  <c r="E27" i="21"/>
  <c r="D47" i="20" s="1"/>
  <c r="D27" i="21"/>
  <c r="D46" i="20" s="1"/>
  <c r="C27" i="21"/>
  <c r="D44" i="20" s="1"/>
  <c r="T26" i="21"/>
  <c r="O37" i="20" s="1"/>
  <c r="S26" i="21"/>
  <c r="O43" i="20" s="1"/>
  <c r="R26" i="21"/>
  <c r="O42" i="20" s="1"/>
  <c r="Q26" i="21"/>
  <c r="O41" i="20" s="1"/>
  <c r="P26" i="21"/>
  <c r="O40" i="20" s="1"/>
  <c r="O26" i="21"/>
  <c r="O39" i="20" s="1"/>
  <c r="N26" i="21"/>
  <c r="O38" i="20" s="1"/>
  <c r="M26" i="21"/>
  <c r="O36" i="20" s="1"/>
  <c r="J26" i="21"/>
  <c r="D37" i="20" s="1"/>
  <c r="I26" i="21"/>
  <c r="D43" i="20" s="1"/>
  <c r="H26" i="21"/>
  <c r="D42" i="20" s="1"/>
  <c r="G26" i="21"/>
  <c r="D41" i="20" s="1"/>
  <c r="F26" i="21"/>
  <c r="D40" i="20" s="1"/>
  <c r="E26" i="21"/>
  <c r="D39" i="20" s="1"/>
  <c r="D26" i="21"/>
  <c r="D38" i="20" s="1"/>
  <c r="C26" i="21"/>
  <c r="D36" i="20" s="1"/>
  <c r="T25" i="21"/>
  <c r="O29" i="20" s="1"/>
  <c r="S25" i="21"/>
  <c r="O35" i="20" s="1"/>
  <c r="R25" i="21"/>
  <c r="O34" i="20" s="1"/>
  <c r="Q25" i="21"/>
  <c r="O33" i="20" s="1"/>
  <c r="P25" i="21"/>
  <c r="O32" i="20" s="1"/>
  <c r="O25" i="21"/>
  <c r="O31" i="20" s="1"/>
  <c r="N25" i="21"/>
  <c r="O30" i="20" s="1"/>
  <c r="M25" i="21"/>
  <c r="O28" i="20" s="1"/>
  <c r="J25" i="21"/>
  <c r="D29" i="20" s="1"/>
  <c r="I25" i="21"/>
  <c r="D35" i="20" s="1"/>
  <c r="H25" i="21"/>
  <c r="D34" i="20" s="1"/>
  <c r="G25" i="21"/>
  <c r="D33" i="20" s="1"/>
  <c r="F25" i="21"/>
  <c r="D32" i="20" s="1"/>
  <c r="E25" i="21"/>
  <c r="D31" i="20" s="1"/>
  <c r="D25" i="21"/>
  <c r="D30" i="20" s="1"/>
  <c r="C25" i="21"/>
  <c r="D28" i="20" s="1"/>
  <c r="T24" i="21"/>
  <c r="O21" i="20" s="1"/>
  <c r="S24" i="21"/>
  <c r="O27" i="20" s="1"/>
  <c r="R24" i="21"/>
  <c r="O26" i="20" s="1"/>
  <c r="Q24" i="21"/>
  <c r="O25" i="20" s="1"/>
  <c r="P24" i="21"/>
  <c r="O24" i="20" s="1"/>
  <c r="O24" i="21"/>
  <c r="O23" i="20" s="1"/>
  <c r="N24" i="21"/>
  <c r="O22" i="20" s="1"/>
  <c r="M24" i="21"/>
  <c r="O20" i="20" s="1"/>
  <c r="J24" i="21"/>
  <c r="D21" i="20" s="1"/>
  <c r="I24" i="21"/>
  <c r="D27" i="20" s="1"/>
  <c r="H24" i="21"/>
  <c r="D26" i="20" s="1"/>
  <c r="G24" i="21"/>
  <c r="D25" i="20" s="1"/>
  <c r="F24" i="21"/>
  <c r="D24" i="20" s="1"/>
  <c r="E24" i="21"/>
  <c r="D23" i="20" s="1"/>
  <c r="D24" i="21"/>
  <c r="D22" i="20" s="1"/>
  <c r="C24" i="21"/>
  <c r="D20" i="20" s="1"/>
  <c r="T23" i="21"/>
  <c r="O13" i="20" s="1"/>
  <c r="S23" i="21"/>
  <c r="O19" i="20" s="1"/>
  <c r="R23" i="21"/>
  <c r="O18" i="20" s="1"/>
  <c r="Q23" i="21"/>
  <c r="O17" i="20" s="1"/>
  <c r="P23" i="21"/>
  <c r="O16" i="20" s="1"/>
  <c r="O23" i="21"/>
  <c r="O15" i="20" s="1"/>
  <c r="N23" i="21"/>
  <c r="O14" i="20" s="1"/>
  <c r="M23" i="21"/>
  <c r="O12" i="20" s="1"/>
  <c r="J23" i="21"/>
  <c r="D13" i="20" s="1"/>
  <c r="I23" i="21"/>
  <c r="D19" i="20" s="1"/>
  <c r="H23" i="21"/>
  <c r="D18" i="20" s="1"/>
  <c r="G23" i="21"/>
  <c r="D17" i="20" s="1"/>
  <c r="F23" i="21"/>
  <c r="D16" i="20" s="1"/>
  <c r="E23" i="21"/>
  <c r="D15" i="20" s="1"/>
  <c r="D23" i="21"/>
  <c r="D14" i="20" s="1"/>
  <c r="C23" i="21"/>
  <c r="D12" i="20" s="1"/>
  <c r="T22" i="21"/>
  <c r="O5" i="20" s="1"/>
  <c r="S22" i="21"/>
  <c r="O11" i="20" s="1"/>
  <c r="R22" i="21"/>
  <c r="O10" i="20" s="1"/>
  <c r="Q22" i="21"/>
  <c r="O9" i="20" s="1"/>
  <c r="P22" i="21"/>
  <c r="O8" i="20" s="1"/>
  <c r="O22" i="21"/>
  <c r="O7" i="20" s="1"/>
  <c r="N22" i="21"/>
  <c r="O6" i="20" s="1"/>
  <c r="M22" i="21"/>
  <c r="O4" i="20" s="1"/>
  <c r="J22" i="21"/>
  <c r="D5" i="20" s="1"/>
  <c r="I22" i="21"/>
  <c r="D11" i="20" s="1"/>
  <c r="H22" i="21"/>
  <c r="D10" i="20" s="1"/>
  <c r="G22" i="21"/>
  <c r="D9" i="20" s="1"/>
  <c r="F22" i="21"/>
  <c r="D8" i="20" s="1"/>
  <c r="E22" i="21"/>
  <c r="D7" i="20" s="1"/>
  <c r="D22" i="21"/>
  <c r="D6" i="20" s="1"/>
  <c r="C22" i="21"/>
  <c r="N22" i="4"/>
  <c r="N6" i="20" s="1"/>
  <c r="O22" i="4"/>
  <c r="N7" i="20" s="1"/>
  <c r="P22" i="4"/>
  <c r="N8" i="20" s="1"/>
  <c r="Q22" i="4"/>
  <c r="N9" i="20" s="1"/>
  <c r="R22" i="4"/>
  <c r="N10" i="20" s="1"/>
  <c r="S22" i="4"/>
  <c r="N11" i="20" s="1"/>
  <c r="T22" i="4"/>
  <c r="N5" i="20" s="1"/>
  <c r="N23" i="4"/>
  <c r="N14" i="20" s="1"/>
  <c r="O23" i="4"/>
  <c r="N15" i="20" s="1"/>
  <c r="P23" i="4"/>
  <c r="N16" i="20" s="1"/>
  <c r="Q23" i="4"/>
  <c r="N17" i="20" s="1"/>
  <c r="R23" i="4"/>
  <c r="N18" i="20" s="1"/>
  <c r="S23" i="4"/>
  <c r="N19" i="20" s="1"/>
  <c r="T23" i="4"/>
  <c r="N13" i="20" s="1"/>
  <c r="N24" i="4"/>
  <c r="N22" i="20" s="1"/>
  <c r="O24" i="4"/>
  <c r="N23" i="20" s="1"/>
  <c r="P24" i="4"/>
  <c r="N24" i="20" s="1"/>
  <c r="Q24" i="4"/>
  <c r="N25" i="20" s="1"/>
  <c r="R24" i="4"/>
  <c r="N26" i="20" s="1"/>
  <c r="S24" i="4"/>
  <c r="N27" i="20" s="1"/>
  <c r="T24" i="4"/>
  <c r="N21" i="20" s="1"/>
  <c r="N25" i="4"/>
  <c r="N30" i="20" s="1"/>
  <c r="O25" i="4"/>
  <c r="N31" i="20" s="1"/>
  <c r="P25" i="4"/>
  <c r="N32" i="20" s="1"/>
  <c r="Q25" i="4"/>
  <c r="N33" i="20" s="1"/>
  <c r="R25" i="4"/>
  <c r="N34" i="20" s="1"/>
  <c r="S25" i="4"/>
  <c r="N35" i="20" s="1"/>
  <c r="T25" i="4"/>
  <c r="N29" i="20" s="1"/>
  <c r="N26" i="4"/>
  <c r="N38" i="20" s="1"/>
  <c r="O26" i="4"/>
  <c r="N39" i="20" s="1"/>
  <c r="P26" i="4"/>
  <c r="N40" i="20" s="1"/>
  <c r="Q26" i="4"/>
  <c r="N41" i="20" s="1"/>
  <c r="R26" i="4"/>
  <c r="N42" i="20" s="1"/>
  <c r="S26" i="4"/>
  <c r="N43" i="20" s="1"/>
  <c r="T26" i="4"/>
  <c r="N37" i="20" s="1"/>
  <c r="N27" i="4"/>
  <c r="N46" i="20" s="1"/>
  <c r="O27" i="4"/>
  <c r="N47" i="20" s="1"/>
  <c r="P27" i="4"/>
  <c r="N48" i="20" s="1"/>
  <c r="Q27" i="4"/>
  <c r="N49" i="20" s="1"/>
  <c r="R27" i="4"/>
  <c r="N50" i="20" s="1"/>
  <c r="S27" i="4"/>
  <c r="N51" i="20" s="1"/>
  <c r="T27" i="4"/>
  <c r="N45" i="20" s="1"/>
  <c r="M27" i="4"/>
  <c r="N44" i="20" s="1"/>
  <c r="M26" i="4"/>
  <c r="N36" i="20" s="1"/>
  <c r="M25" i="4"/>
  <c r="N28" i="20" s="1"/>
  <c r="M24" i="4"/>
  <c r="N20" i="20" s="1"/>
  <c r="M23" i="4"/>
  <c r="N12" i="20" s="1"/>
  <c r="M22" i="4"/>
  <c r="N4" i="20" s="1"/>
  <c r="D4" l="1"/>
  <c r="J31" i="21"/>
  <c r="J27" i="4"/>
  <c r="C45" i="20" s="1"/>
  <c r="I27" i="4"/>
  <c r="C51" i="20" s="1"/>
  <c r="H27" i="4"/>
  <c r="C50" i="20" s="1"/>
  <c r="G27" i="4"/>
  <c r="C49" i="20" s="1"/>
  <c r="F27" i="4"/>
  <c r="C48" i="20" s="1"/>
  <c r="E27" i="4"/>
  <c r="C47" i="20" s="1"/>
  <c r="D27" i="4"/>
  <c r="C46" i="20" s="1"/>
  <c r="C27" i="4"/>
  <c r="C44" i="20" s="1"/>
  <c r="J26" i="4"/>
  <c r="C37" i="20" s="1"/>
  <c r="I26" i="4"/>
  <c r="C43" i="20" s="1"/>
  <c r="H26" i="4"/>
  <c r="C42" i="20" s="1"/>
  <c r="G26" i="4"/>
  <c r="C41" i="20" s="1"/>
  <c r="F26" i="4"/>
  <c r="C40" i="20" s="1"/>
  <c r="E26" i="4"/>
  <c r="C39" i="20" s="1"/>
  <c r="D26" i="4"/>
  <c r="C38" i="20" s="1"/>
  <c r="C26" i="4"/>
  <c r="C36" i="20" s="1"/>
  <c r="J25" i="4"/>
  <c r="C29" i="20" s="1"/>
  <c r="I25" i="4"/>
  <c r="C35" i="20" s="1"/>
  <c r="H25" i="4"/>
  <c r="C34" i="20" s="1"/>
  <c r="G25" i="4"/>
  <c r="C33" i="20" s="1"/>
  <c r="F25" i="4"/>
  <c r="C32" i="20" s="1"/>
  <c r="E25" i="4"/>
  <c r="C31" i="20" s="1"/>
  <c r="D25" i="4"/>
  <c r="C30" i="20" s="1"/>
  <c r="C25" i="4"/>
  <c r="C28" i="20" s="1"/>
  <c r="J24" i="4"/>
  <c r="C21" i="20" s="1"/>
  <c r="I24" i="4"/>
  <c r="C27" i="20" s="1"/>
  <c r="H24" i="4"/>
  <c r="C26" i="20" s="1"/>
  <c r="G24" i="4"/>
  <c r="C25" i="20" s="1"/>
  <c r="F24" i="4"/>
  <c r="C24" i="20" s="1"/>
  <c r="E24" i="4"/>
  <c r="C23" i="20" s="1"/>
  <c r="D24" i="4"/>
  <c r="C22" i="20" s="1"/>
  <c r="C24" i="4"/>
  <c r="C20" i="20" s="1"/>
  <c r="J23" i="4"/>
  <c r="C13" i="20" s="1"/>
  <c r="I23" i="4"/>
  <c r="C19" i="20" s="1"/>
  <c r="H23" i="4"/>
  <c r="C18" i="20" s="1"/>
  <c r="G23" i="4"/>
  <c r="C17" i="20" s="1"/>
  <c r="F23" i="4"/>
  <c r="C16" i="20" s="1"/>
  <c r="E23" i="4"/>
  <c r="C15" i="20" s="1"/>
  <c r="D23" i="4"/>
  <c r="C14" i="20" s="1"/>
  <c r="C23" i="4"/>
  <c r="C12" i="20" s="1"/>
  <c r="J22" i="4"/>
  <c r="C5" i="20" s="1"/>
  <c r="I22" i="4"/>
  <c r="C11" i="20" s="1"/>
  <c r="H22" i="4"/>
  <c r="C10" i="20" s="1"/>
  <c r="G22" i="4"/>
  <c r="C9" i="20" s="1"/>
  <c r="F22" i="4"/>
  <c r="C8" i="20" s="1"/>
  <c r="E22" i="4"/>
  <c r="C7" i="20" s="1"/>
  <c r="D22" i="4"/>
  <c r="C6" i="20" s="1"/>
  <c r="C22" i="4"/>
  <c r="C4" i="20" s="1"/>
</calcChain>
</file>

<file path=xl/sharedStrings.xml><?xml version="1.0" encoding="utf-8"?>
<sst xmlns="http://schemas.openxmlformats.org/spreadsheetml/2006/main" count="958" uniqueCount="114">
  <si>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</si>
  <si>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</si>
  <si>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</si>
  <si>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</si>
  <si>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</si>
  <si>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</si>
  <si>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</si>
  <si>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</si>
  <si>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</si>
  <si>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</si>
  <si>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</si>
  <si>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</si>
  <si>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</si>
  <si>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</si>
  <si>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</si>
  <si>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</si>
  <si>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</si>
  <si>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</si>
  <si>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</si>
  <si>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</si>
  <si>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</si>
  <si>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</si>
  <si>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</si>
  <si>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</si>
  <si>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</si>
  <si>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</si>
  <si>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</si>
  <si>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</si>
  <si>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</si>
  <si>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</si>
  <si>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</si>
  <si>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</si>
  <si>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</si>
  <si>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</si>
  <si>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</si>
  <si>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</si>
  <si>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</si>
  <si>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</si>
  <si>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</si>
  <si>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</si>
  <si>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</si>
  <si>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</si>
  <si>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</si>
  <si>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</si>
  <si>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</si>
  <si>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</si>
  <si>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</si>
  <si>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</si>
  <si>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</si>
  <si>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</si>
  <si>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</si>
  <si>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</si>
  <si>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</si>
  <si>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</si>
  <si>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</si>
  <si>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</si>
  <si>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</si>
  <si>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</si>
  <si>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</si>
  <si>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</si>
  <si>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</si>
  <si>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</si>
  <si>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</si>
  <si>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</si>
  <si>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</si>
  <si>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</si>
  <si>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</si>
  <si>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</si>
  <si>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</si>
  <si>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</si>
  <si>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</si>
  <si>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</si>
  <si>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</si>
  <si>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</si>
  <si>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</si>
  <si>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Bis 1</t>
  </si>
  <si>
    <t>Domoic</t>
  </si>
  <si>
    <t>Van</t>
  </si>
  <si>
    <t>Mev</t>
  </si>
  <si>
    <t>Lop</t>
  </si>
  <si>
    <t>Acet</t>
  </si>
  <si>
    <t>DIV 02</t>
  </si>
  <si>
    <t>DIV 05</t>
  </si>
  <si>
    <t>DIV 07</t>
  </si>
  <si>
    <t>DIV 09</t>
  </si>
  <si>
    <t>DIV 12</t>
  </si>
  <si>
    <t>BIC</t>
  </si>
  <si>
    <t>MW</t>
  </si>
  <si>
    <r>
      <t xml:space="preserve">Total 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Calibri"/>
        <family val="2"/>
        <scheme val="minor"/>
      </rPr>
      <t>g/Plate</t>
    </r>
  </si>
  <si>
    <t>Acetaminophen</t>
  </si>
  <si>
    <t>Bis-1 Bisindolymaleimide 1</t>
  </si>
  <si>
    <t>Domoic Acid</t>
  </si>
  <si>
    <t>Loperamide</t>
  </si>
  <si>
    <t>Mevastatin</t>
  </si>
  <si>
    <t>Sodium Ortho-vanadate</t>
  </si>
  <si>
    <t>mg</t>
  </si>
  <si>
    <t>Compound</t>
  </si>
  <si>
    <t>Survival</t>
  </si>
  <si>
    <t>\\V2626umcec101\nheerl_mea\Kathleen\Ontogeny PIP3\20140402 Ontogeny\ON_20140402_MW1007-27_05_00DARB.csv</t>
  </si>
  <si>
    <t>\\V2626umcec101\nheerl_mea\Kathleen\Ontogeny PIP3\20140402 Ontogeny\ON_20140402_MW1007-27_02_00DARB.csv</t>
  </si>
  <si>
    <t>L:\Lab\NHEERL_MEA\Kathleen\Ontogeny PIP3\20140402 Ontogeny\ON_20140402_MW1007-27_12_01DARB.csv</t>
  </si>
  <si>
    <t>L:\Lab\NHEERL_MEA\Kathleen\Ontogeny PIP3\20140402 Ontogeny\ON_20140402_MW1007-27_12_00DARB.csv</t>
  </si>
  <si>
    <t>L:\Lab\NHEERL_MEA\Kathleen\Ontogeny PIP3\20140402 Ontogeny\ON_20140402_MW1007-27_09_00DARB.csv</t>
  </si>
  <si>
    <t>L:\Lab\NHEERL_MEA\Kathleen\Ontogeny PIP3\20140402 Ontogeny\ON_20140402_MW1007-27_07_00DARB.csv</t>
  </si>
  <si>
    <t>1007-27</t>
  </si>
  <si>
    <t>Summary of Results from 4/2/2014 Ontogeny  MEA Plate 1007-27</t>
  </si>
  <si>
    <t>Mean</t>
  </si>
  <si>
    <t>Vanadate</t>
  </si>
  <si>
    <t>Bisindolymaleimide 1</t>
  </si>
  <si>
    <t>Mean Firing Rate</t>
  </si>
  <si>
    <t>Concentration UM</t>
  </si>
  <si>
    <t>Days InVitro</t>
  </si>
  <si>
    <t>Controls -  4/2/2014 Ontogeny  MEA Plate 1007-27</t>
  </si>
  <si>
    <t>Control Mean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</si>
</sst>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22" fillId="0" borderId="0" xfId="42" applyNumberFormat="1" applyFont="1" applyFill="1" applyBorder="1" applyAlignment="1">
      <alignment horizontal="left" vertical="center"/>
    </xf>
    <xf numFmtId="0" fontId="23" fillId="0" borderId="0" xfId="4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2" fontId="24" fillId="0" borderId="0" xfId="0" applyNumberFormat="1" applyFont="1"/>
    <xf numFmtId="2" fontId="26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Graphs!$B$60</c:f>
          <c:strCache>
            <c:ptCount val="1"/>
            <c:pt idx="0">
              <c:v>Controls -  4/2/2014 Ontogeny  MEA Plate 1007-27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Graphs!$B$62</c:f>
              <c:strCache>
                <c:ptCount val="1"/>
                <c:pt idx="0">
                  <c:v>Acetaminophen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Graphs!$B$63:$B$67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1"/>
          <c:order val="1"/>
          <c:tx>
            <c:strRef>
              <c:f>Graphs!$C$62</c:f>
              <c:strCache>
                <c:ptCount val="1"/>
                <c:pt idx="0">
                  <c:v>Acetaminophen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Graphs!$C$63:$C$67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</c:numCache>
            </c:numRef>
          </c:yVal>
        </c:ser>
        <c:ser>
          <c:idx val="2"/>
          <c:order val="2"/>
          <c:tx>
            <c:strRef>
              <c:f>Graphs!$D$62</c:f>
              <c:strCache>
                <c:ptCount val="1"/>
                <c:pt idx="0">
                  <c:v>Bisindolymaleimide 1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Graphs!$D$63:$D$67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3"/>
          <c:order val="3"/>
          <c:tx>
            <c:strRef>
              <c:f>Graphs!$E$62</c:f>
              <c:strCache>
                <c:ptCount val="1"/>
                <c:pt idx="0">
                  <c:v>Bisindolymaleimide 1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Graphs!$E$63:$E$67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4"/>
          <c:order val="4"/>
          <c:tx>
            <c:strRef>
              <c:f>Graphs!$F$62</c:f>
              <c:strCache>
                <c:ptCount val="1"/>
                <c:pt idx="0">
                  <c:v>Domoic Acid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Graphs!$F$63:$F$67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5"/>
          <c:order val="5"/>
          <c:tx>
            <c:strRef>
              <c:f>Graphs!$G$62</c:f>
              <c:strCache>
                <c:ptCount val="1"/>
                <c:pt idx="0">
                  <c:v>Domoic Acid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Graphs!$G$63:$G$67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6"/>
          <c:order val="6"/>
          <c:tx>
            <c:strRef>
              <c:f>Graphs!$H$62</c:f>
              <c:strCache>
                <c:ptCount val="1"/>
                <c:pt idx="0">
                  <c:v>Loperamide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Graphs!$H$63:$H$67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</c:ser>
        <c:ser>
          <c:idx val="7"/>
          <c:order val="7"/>
          <c:tx>
            <c:strRef>
              <c:f>Graphs!$J$62</c:f>
              <c:strCache>
                <c:ptCount val="1"/>
                <c:pt idx="0">
                  <c:v>Loperamide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Graphs!$J$63:$J$67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</c:numCache>
            </c:numRef>
          </c:yVal>
        </c:ser>
        <c:ser>
          <c:idx val="8"/>
          <c:order val="8"/>
          <c:tx>
            <c:strRef>
              <c:f>Graphs!$K$62</c:f>
              <c:strCache>
                <c:ptCount val="1"/>
                <c:pt idx="0">
                  <c:v>Mevastatin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Graphs!$K$63:$K$67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9"/>
          <c:order val="9"/>
          <c:tx>
            <c:strRef>
              <c:f>Graphs!$L$62</c:f>
              <c:strCache>
                <c:ptCount val="1"/>
                <c:pt idx="0">
                  <c:v>Mevastatin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Graphs!$L$63:$L$67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10"/>
          <c:order val="10"/>
          <c:tx>
            <c:strRef>
              <c:f>Graphs!$M$62</c:f>
              <c:strCache>
                <c:ptCount val="1"/>
                <c:pt idx="0">
                  <c:v>Vanadate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Graphs!$M$63:$M$67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</c:numCache>
            </c:numRef>
          </c:yVal>
        </c:ser>
        <c:ser>
          <c:idx val="11"/>
          <c:order val="11"/>
          <c:tx>
            <c:strRef>
              <c:f>Graphs!$N$62</c:f>
              <c:strCache>
                <c:ptCount val="1"/>
                <c:pt idx="0">
                  <c:v>Vanadate</c:v>
                </c:pt>
              </c:strCache>
            </c:strRef>
          </c:tx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Graphs!$N$63:$N$67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12"/>
          <c:order val="12"/>
          <c:tx>
            <c:strRef>
              <c:f>Graphs!$O$62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Graphs!$A$63:$A$67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Graphs!$O$63:$O$67</c:f>
              <c:numCache>
                <c:formatCode>General</c:formatCode>
                <c:ptCount val="5"/>
                <c:pt idx="0">
                  <c:v>8.3333333333333329E-2</c:v>
                </c:pt>
                <c:pt idx="1">
                  <c:v>6.5</c:v>
                </c:pt>
                <c:pt idx="2">
                  <c:v>13.75</c:v>
                </c:pt>
                <c:pt idx="3">
                  <c:v>15</c:v>
                </c:pt>
                <c:pt idx="4">
                  <c:v>15.25</c:v>
                </c:pt>
              </c:numCache>
            </c:numRef>
          </c:yVal>
        </c:ser>
        <c:axId val="80326016"/>
        <c:axId val="86907136"/>
      </c:scatterChart>
      <c:valAx>
        <c:axId val="80326016"/>
        <c:scaling>
          <c:orientation val="minMax"/>
        </c:scaling>
        <c:axPos val="b"/>
        <c:title>
          <c:tx>
            <c:strRef>
              <c:f>Graphs!$A$61</c:f>
              <c:strCache>
                <c:ptCount val="1"/>
                <c:pt idx="0">
                  <c:v>Days InVitro</c:v>
                </c:pt>
              </c:strCache>
            </c:strRef>
          </c:tx>
          <c:layout/>
        </c:title>
        <c:numFmt formatCode="General" sourceLinked="1"/>
        <c:tickLblPos val="nextTo"/>
        <c:crossAx val="86907136"/>
        <c:crosses val="autoZero"/>
        <c:crossBetween val="midCat"/>
      </c:valAx>
      <c:valAx>
        <c:axId val="86907136"/>
        <c:scaling>
          <c:orientation val="minMax"/>
        </c:scaling>
        <c:axPos val="l"/>
        <c:majorGridlines/>
        <c:title>
          <c:tx>
            <c:strRef>
              <c:f>Graphs!$B$61</c:f>
              <c:strCache>
                <c:ptCount val="1"/>
                <c:pt idx="0">
                  <c:v>Active Electrodes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8032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Graphs!$B$90</c:f>
          <c:strCache>
            <c:ptCount val="1"/>
            <c:pt idx="0">
              <c:v>Controls -  4/2/2014 Ontogeny  MEA Plate 1007-27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Graphs!$B$62</c:f>
              <c:strCache>
                <c:ptCount val="1"/>
                <c:pt idx="0">
                  <c:v>Acetaminophen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Graphs!$B$93:$B$97</c:f>
              <c:numCache>
                <c:formatCode>0.0</c:formatCode>
                <c:ptCount val="5"/>
                <c:pt idx="0">
                  <c:v>0</c:v>
                </c:pt>
                <c:pt idx="1">
                  <c:v>33.554000000000002</c:v>
                </c:pt>
                <c:pt idx="2">
                  <c:v>67.977000000000004</c:v>
                </c:pt>
                <c:pt idx="3">
                  <c:v>94.882999999999996</c:v>
                </c:pt>
                <c:pt idx="4">
                  <c:v>104.61</c:v>
                </c:pt>
              </c:numCache>
            </c:numRef>
          </c:yVal>
        </c:ser>
        <c:ser>
          <c:idx val="1"/>
          <c:order val="1"/>
          <c:tx>
            <c:strRef>
              <c:f>Graphs!$C$62</c:f>
              <c:strCache>
                <c:ptCount val="1"/>
                <c:pt idx="0">
                  <c:v>Acetaminophen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Graphs!$C$93:$C$97</c:f>
              <c:numCache>
                <c:formatCode>0.0</c:formatCode>
                <c:ptCount val="5"/>
                <c:pt idx="0">
                  <c:v>0</c:v>
                </c:pt>
                <c:pt idx="1">
                  <c:v>13.491</c:v>
                </c:pt>
                <c:pt idx="2">
                  <c:v>48.783999999999999</c:v>
                </c:pt>
                <c:pt idx="3">
                  <c:v>84.322999999999993</c:v>
                </c:pt>
                <c:pt idx="4">
                  <c:v>80.935000000000002</c:v>
                </c:pt>
              </c:numCache>
            </c:numRef>
          </c:yVal>
        </c:ser>
        <c:ser>
          <c:idx val="2"/>
          <c:order val="2"/>
          <c:tx>
            <c:strRef>
              <c:f>Graphs!$D$62</c:f>
              <c:strCache>
                <c:ptCount val="1"/>
                <c:pt idx="0">
                  <c:v>Bisindolymaleimide 1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Graphs!$D$93:$D$97</c:f>
              <c:numCache>
                <c:formatCode>0.0</c:formatCode>
                <c:ptCount val="5"/>
                <c:pt idx="0">
                  <c:v>0</c:v>
                </c:pt>
                <c:pt idx="1">
                  <c:v>30.443000000000001</c:v>
                </c:pt>
                <c:pt idx="2">
                  <c:v>39.582999999999998</c:v>
                </c:pt>
                <c:pt idx="3">
                  <c:v>57.496000000000002</c:v>
                </c:pt>
                <c:pt idx="4">
                  <c:v>90.673000000000002</c:v>
                </c:pt>
              </c:numCache>
            </c:numRef>
          </c:yVal>
        </c:ser>
        <c:ser>
          <c:idx val="3"/>
          <c:order val="3"/>
          <c:tx>
            <c:strRef>
              <c:f>Graphs!$E$62</c:f>
              <c:strCache>
                <c:ptCount val="1"/>
                <c:pt idx="0">
                  <c:v>Bisindolymaleimide 1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Graphs!$E$93:$E$97</c:f>
              <c:numCache>
                <c:formatCode>0.0</c:formatCode>
                <c:ptCount val="5"/>
                <c:pt idx="0">
                  <c:v>0</c:v>
                </c:pt>
                <c:pt idx="1">
                  <c:v>41.188000000000002</c:v>
                </c:pt>
                <c:pt idx="2">
                  <c:v>52.12</c:v>
                </c:pt>
                <c:pt idx="3">
                  <c:v>75.262</c:v>
                </c:pt>
                <c:pt idx="4">
                  <c:v>73.102000000000004</c:v>
                </c:pt>
              </c:numCache>
            </c:numRef>
          </c:yVal>
        </c:ser>
        <c:ser>
          <c:idx val="4"/>
          <c:order val="4"/>
          <c:tx>
            <c:strRef>
              <c:f>Graphs!$F$62</c:f>
              <c:strCache>
                <c:ptCount val="1"/>
                <c:pt idx="0">
                  <c:v>Domoic Acid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Graphs!$F$93:$F$97</c:f>
              <c:numCache>
                <c:formatCode>0.0</c:formatCode>
                <c:ptCount val="5"/>
                <c:pt idx="0">
                  <c:v>0</c:v>
                </c:pt>
                <c:pt idx="1">
                  <c:v>40.97</c:v>
                </c:pt>
                <c:pt idx="2">
                  <c:v>46.113999999999997</c:v>
                </c:pt>
                <c:pt idx="3">
                  <c:v>49.784999999999997</c:v>
                </c:pt>
                <c:pt idx="4">
                  <c:v>86.599000000000004</c:v>
                </c:pt>
              </c:numCache>
            </c:numRef>
          </c:yVal>
        </c:ser>
        <c:ser>
          <c:idx val="5"/>
          <c:order val="5"/>
          <c:tx>
            <c:strRef>
              <c:f>Graphs!$G$62</c:f>
              <c:strCache>
                <c:ptCount val="1"/>
                <c:pt idx="0">
                  <c:v>Domoic Acid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Graphs!$G$93:$G$97</c:f>
              <c:numCache>
                <c:formatCode>0.0</c:formatCode>
                <c:ptCount val="5"/>
                <c:pt idx="0">
                  <c:v>0</c:v>
                </c:pt>
                <c:pt idx="1">
                  <c:v>41.79</c:v>
                </c:pt>
                <c:pt idx="2">
                  <c:v>79.650999999999996</c:v>
                </c:pt>
                <c:pt idx="3">
                  <c:v>79.009</c:v>
                </c:pt>
                <c:pt idx="4">
                  <c:v>98.131</c:v>
                </c:pt>
              </c:numCache>
            </c:numRef>
          </c:yVal>
        </c:ser>
        <c:ser>
          <c:idx val="6"/>
          <c:order val="6"/>
          <c:tx>
            <c:strRef>
              <c:f>Graphs!$H$62</c:f>
              <c:strCache>
                <c:ptCount val="1"/>
                <c:pt idx="0">
                  <c:v>Loperamide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Graphs!$H$93:$H$97</c:f>
              <c:numCache>
                <c:formatCode>0.0</c:formatCode>
                <c:ptCount val="5"/>
                <c:pt idx="0">
                  <c:v>0</c:v>
                </c:pt>
                <c:pt idx="1">
                  <c:v>108.874</c:v>
                </c:pt>
                <c:pt idx="2">
                  <c:v>33.216000000000001</c:v>
                </c:pt>
                <c:pt idx="3">
                  <c:v>54.530999999999999</c:v>
                </c:pt>
                <c:pt idx="4">
                  <c:v>58.591000000000001</c:v>
                </c:pt>
              </c:numCache>
            </c:numRef>
          </c:yVal>
        </c:ser>
        <c:ser>
          <c:idx val="7"/>
          <c:order val="7"/>
          <c:tx>
            <c:strRef>
              <c:f>Graphs!$J$62</c:f>
              <c:strCache>
                <c:ptCount val="1"/>
                <c:pt idx="0">
                  <c:v>Loperamide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Graphs!$J$93:$J$97</c:f>
              <c:numCache>
                <c:formatCode>0.0</c:formatCode>
                <c:ptCount val="5"/>
                <c:pt idx="0">
                  <c:v>0</c:v>
                </c:pt>
                <c:pt idx="1">
                  <c:v>52.64</c:v>
                </c:pt>
                <c:pt idx="2">
                  <c:v>51.173000000000002</c:v>
                </c:pt>
                <c:pt idx="3">
                  <c:v>81.614000000000004</c:v>
                </c:pt>
                <c:pt idx="4">
                  <c:v>71.278000000000006</c:v>
                </c:pt>
              </c:numCache>
            </c:numRef>
          </c:yVal>
        </c:ser>
        <c:ser>
          <c:idx val="8"/>
          <c:order val="8"/>
          <c:tx>
            <c:strRef>
              <c:f>Graphs!$K$62</c:f>
              <c:strCache>
                <c:ptCount val="1"/>
                <c:pt idx="0">
                  <c:v>Mevastatin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Graphs!$K$93:$K$97</c:f>
              <c:numCache>
                <c:formatCode>0.0</c:formatCode>
                <c:ptCount val="5"/>
                <c:pt idx="0">
                  <c:v>10.206</c:v>
                </c:pt>
                <c:pt idx="1">
                  <c:v>93.775000000000006</c:v>
                </c:pt>
                <c:pt idx="2">
                  <c:v>59.62</c:v>
                </c:pt>
                <c:pt idx="3">
                  <c:v>94.628</c:v>
                </c:pt>
                <c:pt idx="4">
                  <c:v>58.301000000000002</c:v>
                </c:pt>
              </c:numCache>
            </c:numRef>
          </c:yVal>
        </c:ser>
        <c:ser>
          <c:idx val="9"/>
          <c:order val="9"/>
          <c:tx>
            <c:strRef>
              <c:f>Graphs!$L$62</c:f>
              <c:strCache>
                <c:ptCount val="1"/>
                <c:pt idx="0">
                  <c:v>Mevastatin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Graphs!$L$93:$L$97</c:f>
              <c:numCache>
                <c:formatCode>0.0</c:formatCode>
                <c:ptCount val="5"/>
                <c:pt idx="0">
                  <c:v>0</c:v>
                </c:pt>
                <c:pt idx="1">
                  <c:v>52.264000000000003</c:v>
                </c:pt>
                <c:pt idx="2">
                  <c:v>35.271000000000001</c:v>
                </c:pt>
                <c:pt idx="3">
                  <c:v>66.465000000000003</c:v>
                </c:pt>
                <c:pt idx="4">
                  <c:v>27.774000000000001</c:v>
                </c:pt>
              </c:numCache>
            </c:numRef>
          </c:yVal>
        </c:ser>
        <c:ser>
          <c:idx val="10"/>
          <c:order val="10"/>
          <c:tx>
            <c:strRef>
              <c:f>Graphs!$M$62</c:f>
              <c:strCache>
                <c:ptCount val="1"/>
                <c:pt idx="0">
                  <c:v>Vanadate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Graphs!$M$93:$M$97</c:f>
              <c:numCache>
                <c:formatCode>0.0</c:formatCode>
                <c:ptCount val="5"/>
                <c:pt idx="0">
                  <c:v>0</c:v>
                </c:pt>
                <c:pt idx="1">
                  <c:v>31.533000000000001</c:v>
                </c:pt>
                <c:pt idx="2">
                  <c:v>42.17</c:v>
                </c:pt>
                <c:pt idx="3">
                  <c:v>73.436000000000007</c:v>
                </c:pt>
                <c:pt idx="4">
                  <c:v>61.057000000000002</c:v>
                </c:pt>
              </c:numCache>
            </c:numRef>
          </c:yVal>
        </c:ser>
        <c:ser>
          <c:idx val="11"/>
          <c:order val="11"/>
          <c:tx>
            <c:strRef>
              <c:f>Graphs!$N$62</c:f>
              <c:strCache>
                <c:ptCount val="1"/>
                <c:pt idx="0">
                  <c:v>Vanadate</c:v>
                </c:pt>
              </c:strCache>
            </c:strRef>
          </c:tx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Graphs!$N$93:$N$97</c:f>
              <c:numCache>
                <c:formatCode>0.0</c:formatCode>
                <c:ptCount val="5"/>
                <c:pt idx="0">
                  <c:v>0</c:v>
                </c:pt>
                <c:pt idx="1">
                  <c:v>128.089</c:v>
                </c:pt>
                <c:pt idx="2">
                  <c:v>58.521000000000001</c:v>
                </c:pt>
                <c:pt idx="3">
                  <c:v>86.522999999999996</c:v>
                </c:pt>
                <c:pt idx="4">
                  <c:v>103.05200000000001</c:v>
                </c:pt>
              </c:numCache>
            </c:numRef>
          </c:yVal>
        </c:ser>
        <c:ser>
          <c:idx val="12"/>
          <c:order val="12"/>
          <c:tx>
            <c:strRef>
              <c:f>Graphs!$O$62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Graphs!$A$93:$A$97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Graphs!$O$93:$O$97</c:f>
              <c:numCache>
                <c:formatCode>0.0</c:formatCode>
                <c:ptCount val="5"/>
                <c:pt idx="0">
                  <c:v>0.85049999999999992</c:v>
                </c:pt>
                <c:pt idx="1">
                  <c:v>55.717583333333344</c:v>
                </c:pt>
                <c:pt idx="2">
                  <c:v>51.18333333333333</c:v>
                </c:pt>
                <c:pt idx="3">
                  <c:v>74.829583333333346</c:v>
                </c:pt>
                <c:pt idx="4">
                  <c:v>76.17525000000002</c:v>
                </c:pt>
              </c:numCache>
            </c:numRef>
          </c:yVal>
        </c:ser>
        <c:axId val="86982656"/>
        <c:axId val="86984960"/>
      </c:scatterChart>
      <c:valAx>
        <c:axId val="86982656"/>
        <c:scaling>
          <c:orientation val="minMax"/>
        </c:scaling>
        <c:axPos val="b"/>
        <c:title>
          <c:tx>
            <c:strRef>
              <c:f>Graphs!$A$91</c:f>
              <c:strCache>
                <c:ptCount val="1"/>
                <c:pt idx="0">
                  <c:v>Days InVitro</c:v>
                </c:pt>
              </c:strCache>
            </c:strRef>
          </c:tx>
          <c:layout/>
        </c:title>
        <c:numFmt formatCode="General" sourceLinked="1"/>
        <c:tickLblPos val="nextTo"/>
        <c:crossAx val="86984960"/>
        <c:crosses val="autoZero"/>
        <c:crossBetween val="midCat"/>
      </c:valAx>
      <c:valAx>
        <c:axId val="86984960"/>
        <c:scaling>
          <c:orientation val="minMax"/>
        </c:scaling>
        <c:axPos val="l"/>
        <c:majorGridlines/>
        <c:title>
          <c:tx>
            <c:strRef>
              <c:f>Graphs!$B$91</c:f>
              <c:strCache>
                <c:ptCount val="1"/>
                <c:pt idx="0">
                  <c:v>Mean Firing Rate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8698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Graphs!$C$122</c:f>
          <c:strCache>
            <c:ptCount val="1"/>
            <c:pt idx="0">
              <c:v>Acetaminophen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Graphs!$B$123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Graphs!$B$124:$B$128</c:f>
              <c:numCache>
                <c:formatCode>0.0</c:formatCode>
                <c:ptCount val="5"/>
                <c:pt idx="0">
                  <c:v>8.3333333333333329E-2</c:v>
                </c:pt>
                <c:pt idx="1">
                  <c:v>6.5</c:v>
                </c:pt>
                <c:pt idx="2">
                  <c:v>13.75</c:v>
                </c:pt>
                <c:pt idx="3">
                  <c:v>15</c:v>
                </c:pt>
                <c:pt idx="4">
                  <c:v>15.25</c:v>
                </c:pt>
              </c:numCache>
            </c:numRef>
          </c:yVal>
        </c:ser>
        <c:ser>
          <c:idx val="1"/>
          <c:order val="1"/>
          <c:tx>
            <c:strRef>
              <c:f>Graphs!$C$123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Graphs!$C$124:$C$128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2"/>
          <c:order val="2"/>
          <c:tx>
            <c:strRef>
              <c:f>Graphs!$D$123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Graphs!$D$124:$D$128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3"/>
          <c:order val="3"/>
          <c:tx>
            <c:strRef>
              <c:f>Graphs!$E$123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Graphs!$E$124:$E$128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</c:ser>
        <c:ser>
          <c:idx val="4"/>
          <c:order val="4"/>
          <c:tx>
            <c:strRef>
              <c:f>Graphs!$F$123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Graphs!$F$124:$F$128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5"/>
          <c:order val="5"/>
          <c:tx>
            <c:strRef>
              <c:f>Graphs!$G$123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Graphs!$G$124:$G$128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6"/>
          <c:order val="6"/>
          <c:tx>
            <c:strRef>
              <c:f>Graphs!$H$123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Graphs!$A$124:$A$128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Graphs!$H$124:$H$128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axId val="89145344"/>
        <c:axId val="89147264"/>
      </c:scatterChart>
      <c:valAx>
        <c:axId val="89145344"/>
        <c:scaling>
          <c:orientation val="minMax"/>
        </c:scaling>
        <c:axPos val="b"/>
        <c:title>
          <c:tx>
            <c:strRef>
              <c:f>Graphs!$A$121</c:f>
              <c:strCache>
                <c:ptCount val="1"/>
                <c:pt idx="0">
                  <c:v>Days InVitro</c:v>
                </c:pt>
              </c:strCache>
            </c:strRef>
          </c:tx>
          <c:layout/>
        </c:title>
        <c:numFmt formatCode="General" sourceLinked="1"/>
        <c:tickLblPos val="nextTo"/>
        <c:crossAx val="89147264"/>
        <c:crosses val="autoZero"/>
        <c:crossBetween val="midCat"/>
      </c:valAx>
      <c:valAx>
        <c:axId val="89147264"/>
        <c:scaling>
          <c:orientation val="minMax"/>
        </c:scaling>
        <c:axPos val="l"/>
        <c:majorGridlines/>
        <c:title>
          <c:tx>
            <c:strRef>
              <c:f>Graphs!$B$121</c:f>
              <c:strCache>
                <c:ptCount val="1"/>
                <c:pt idx="0">
                  <c:v>Active Electrodes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8914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Graphs!$C$130</c:f>
          <c:strCache>
            <c:ptCount val="1"/>
            <c:pt idx="0">
              <c:v>Acetaminophen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Graphs!$B$131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Graphs!$B$132:$B$136</c:f>
              <c:numCache>
                <c:formatCode>0.0</c:formatCode>
                <c:ptCount val="5"/>
                <c:pt idx="0">
                  <c:v>0.85049999999999992</c:v>
                </c:pt>
                <c:pt idx="1">
                  <c:v>55.717583333333344</c:v>
                </c:pt>
                <c:pt idx="2">
                  <c:v>51.18333333333333</c:v>
                </c:pt>
                <c:pt idx="3">
                  <c:v>74.829583333333346</c:v>
                </c:pt>
                <c:pt idx="4">
                  <c:v>76.17525000000002</c:v>
                </c:pt>
              </c:numCache>
            </c:numRef>
          </c:yVal>
        </c:ser>
        <c:ser>
          <c:idx val="1"/>
          <c:order val="1"/>
          <c:tx>
            <c:strRef>
              <c:f>Graphs!$C$131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Graphs!$C$132:$C$136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56.366999999999997</c:v>
                </c:pt>
                <c:pt idx="2">
                  <c:v>68.191000000000003</c:v>
                </c:pt>
                <c:pt idx="3">
                  <c:v>72.150000000000006</c:v>
                </c:pt>
                <c:pt idx="4">
                  <c:v>143.821</c:v>
                </c:pt>
              </c:numCache>
            </c:numRef>
          </c:yVal>
        </c:ser>
        <c:ser>
          <c:idx val="2"/>
          <c:order val="2"/>
          <c:tx>
            <c:strRef>
              <c:f>Graphs!$D$131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Graphs!$D$132:$D$136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18.315999999999999</c:v>
                </c:pt>
                <c:pt idx="2">
                  <c:v>78.138999999999996</c:v>
                </c:pt>
                <c:pt idx="3">
                  <c:v>84.286000000000001</c:v>
                </c:pt>
                <c:pt idx="4">
                  <c:v>136.54900000000001</c:v>
                </c:pt>
              </c:numCache>
            </c:numRef>
          </c:yVal>
        </c:ser>
        <c:ser>
          <c:idx val="3"/>
          <c:order val="3"/>
          <c:tx>
            <c:strRef>
              <c:f>Graphs!$E$131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Graphs!$E$132:$E$136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38.045000000000002</c:v>
                </c:pt>
                <c:pt idx="2">
                  <c:v>77.831999999999994</c:v>
                </c:pt>
                <c:pt idx="3">
                  <c:v>91.992000000000004</c:v>
                </c:pt>
                <c:pt idx="4">
                  <c:v>71.802000000000007</c:v>
                </c:pt>
              </c:numCache>
            </c:numRef>
          </c:yVal>
        </c:ser>
        <c:ser>
          <c:idx val="4"/>
          <c:order val="4"/>
          <c:tx>
            <c:strRef>
              <c:f>Graphs!$F$131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Graphs!$F$132:$F$136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47.947000000000003</c:v>
                </c:pt>
                <c:pt idx="2">
                  <c:v>58.777999999999999</c:v>
                </c:pt>
                <c:pt idx="3">
                  <c:v>64.456999999999994</c:v>
                </c:pt>
                <c:pt idx="4">
                  <c:v>105.357</c:v>
                </c:pt>
              </c:numCache>
            </c:numRef>
          </c:yVal>
        </c:ser>
        <c:ser>
          <c:idx val="5"/>
          <c:order val="5"/>
          <c:tx>
            <c:strRef>
              <c:f>Graphs!$G$131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Graphs!$G$132:$G$136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29.597000000000001</c:v>
                </c:pt>
                <c:pt idx="2">
                  <c:v>58.884999999999998</c:v>
                </c:pt>
                <c:pt idx="3">
                  <c:v>85.066000000000003</c:v>
                </c:pt>
                <c:pt idx="4">
                  <c:v>99.265000000000001</c:v>
                </c:pt>
              </c:numCache>
            </c:numRef>
          </c:yVal>
        </c:ser>
        <c:ser>
          <c:idx val="6"/>
          <c:order val="6"/>
          <c:tx>
            <c:strRef>
              <c:f>Graphs!$H$131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Graphs!$A$132:$A$136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Graphs!$H$132:$H$136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72.022999999999996</c:v>
                </c:pt>
                <c:pt idx="2">
                  <c:v>50.222000000000001</c:v>
                </c:pt>
                <c:pt idx="3">
                  <c:v>75.638000000000005</c:v>
                </c:pt>
                <c:pt idx="4">
                  <c:v>99.688999999999993</c:v>
                </c:pt>
              </c:numCache>
            </c:numRef>
          </c:yVal>
        </c:ser>
        <c:axId val="89192704"/>
        <c:axId val="89203072"/>
      </c:scatterChart>
      <c:valAx>
        <c:axId val="89192704"/>
        <c:scaling>
          <c:orientation val="minMax"/>
          <c:max val="14"/>
        </c:scaling>
        <c:axPos val="b"/>
        <c:title>
          <c:tx>
            <c:strRef>
              <c:f>Graphs!$A$121</c:f>
              <c:strCache>
                <c:ptCount val="1"/>
                <c:pt idx="0">
                  <c:v>Days InVitro</c:v>
                </c:pt>
              </c:strCache>
            </c:strRef>
          </c:tx>
        </c:title>
        <c:numFmt formatCode="General" sourceLinked="1"/>
        <c:tickLblPos val="nextTo"/>
        <c:crossAx val="89203072"/>
        <c:crosses val="autoZero"/>
        <c:crossBetween val="midCat"/>
        <c:majorUnit val="2"/>
      </c:valAx>
      <c:valAx>
        <c:axId val="89203072"/>
        <c:scaling>
          <c:orientation val="minMax"/>
        </c:scaling>
        <c:axPos val="l"/>
        <c:majorGridlines/>
        <c:title>
          <c:tx>
            <c:strRef>
              <c:f>Graphs!$B$129</c:f>
              <c:strCache>
                <c:ptCount val="1"/>
                <c:pt idx="0">
                  <c:v>Mean Firing Rate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89192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Graphs!$C$140</c:f>
          <c:strCache>
            <c:ptCount val="1"/>
            <c:pt idx="0">
              <c:v>Bisindolymaleimide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Graphs!$B$149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Graphs!$B$142:$B$146</c:f>
              <c:numCache>
                <c:formatCode>0.0</c:formatCode>
                <c:ptCount val="5"/>
                <c:pt idx="0">
                  <c:v>8.3333333333333329E-2</c:v>
                </c:pt>
                <c:pt idx="1">
                  <c:v>6.5</c:v>
                </c:pt>
                <c:pt idx="2">
                  <c:v>13.75</c:v>
                </c:pt>
                <c:pt idx="3">
                  <c:v>15</c:v>
                </c:pt>
                <c:pt idx="4">
                  <c:v>15.25</c:v>
                </c:pt>
              </c:numCache>
            </c:numRef>
          </c:yVal>
        </c:ser>
        <c:ser>
          <c:idx val="1"/>
          <c:order val="1"/>
          <c:tx>
            <c:strRef>
              <c:f>Graphs!$C$149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Graphs!$C$142:$C$146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2"/>
          <c:order val="2"/>
          <c:tx>
            <c:strRef>
              <c:f>Graphs!$D$149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Graphs!$D$142:$D$146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3"/>
          <c:order val="3"/>
          <c:tx>
            <c:strRef>
              <c:f>Graphs!$E$149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Graphs!$E$142:$E$146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4"/>
          <c:order val="4"/>
          <c:tx>
            <c:strRef>
              <c:f>Graphs!$F$149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Graphs!$F$142:$F$146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</c:ser>
        <c:ser>
          <c:idx val="5"/>
          <c:order val="5"/>
          <c:tx>
            <c:strRef>
              <c:f>Graphs!$G$149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Graphs!$G$142:$G$146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</c:v>
                </c:pt>
                <c:pt idx="4">
                  <c:v>16</c:v>
                </c:pt>
              </c:numCache>
            </c:numRef>
          </c:yVal>
        </c:ser>
        <c:ser>
          <c:idx val="6"/>
          <c:order val="6"/>
          <c:tx>
            <c:strRef>
              <c:f>Graphs!$H$149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Graphs!$A$142:$A$146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Graphs!$H$142:$H$146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axId val="90403968"/>
        <c:axId val="90405888"/>
      </c:scatterChart>
      <c:valAx>
        <c:axId val="90403968"/>
        <c:scaling>
          <c:orientation val="minMax"/>
        </c:scaling>
        <c:axPos val="b"/>
        <c:title>
          <c:tx>
            <c:strRef>
              <c:f>Graphs!$A$147</c:f>
              <c:strCache>
                <c:ptCount val="1"/>
                <c:pt idx="0">
                  <c:v>Days InVitro</c:v>
                </c:pt>
              </c:strCache>
            </c:strRef>
          </c:tx>
        </c:title>
        <c:numFmt formatCode="General" sourceLinked="1"/>
        <c:tickLblPos val="nextTo"/>
        <c:crossAx val="90405888"/>
        <c:crosses val="autoZero"/>
        <c:crossBetween val="midCat"/>
      </c:valAx>
      <c:valAx>
        <c:axId val="90405888"/>
        <c:scaling>
          <c:orientation val="minMax"/>
        </c:scaling>
        <c:axPos val="l"/>
        <c:majorGridlines/>
        <c:title>
          <c:tx>
            <c:strRef>
              <c:f>Graphs!$B$139</c:f>
              <c:strCache>
                <c:ptCount val="1"/>
                <c:pt idx="0">
                  <c:v>Active Electrodes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040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strRef>
          <c:f>Graphs!$C$148</c:f>
          <c:strCache>
            <c:ptCount val="1"/>
            <c:pt idx="0">
              <c:v>Bisindolymaleimide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Graphs!$B$149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Graphs!$B$150:$B$154</c:f>
              <c:numCache>
                <c:formatCode>0.0</c:formatCode>
                <c:ptCount val="5"/>
                <c:pt idx="0">
                  <c:v>0.85049999999999992</c:v>
                </c:pt>
                <c:pt idx="1">
                  <c:v>55.717583333333344</c:v>
                </c:pt>
                <c:pt idx="2">
                  <c:v>51.18333333333333</c:v>
                </c:pt>
                <c:pt idx="3">
                  <c:v>74.829583333333346</c:v>
                </c:pt>
                <c:pt idx="4">
                  <c:v>76.17525000000002</c:v>
                </c:pt>
              </c:numCache>
            </c:numRef>
          </c:yVal>
        </c:ser>
        <c:ser>
          <c:idx val="1"/>
          <c:order val="1"/>
          <c:tx>
            <c:strRef>
              <c:f>Graphs!$C$149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Graphs!$C$150:$C$154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48.015000000000001</c:v>
                </c:pt>
                <c:pt idx="2">
                  <c:v>39.162999999999997</c:v>
                </c:pt>
                <c:pt idx="3">
                  <c:v>74.260000000000005</c:v>
                </c:pt>
                <c:pt idx="4">
                  <c:v>72.998000000000005</c:v>
                </c:pt>
              </c:numCache>
            </c:numRef>
          </c:yVal>
        </c:ser>
        <c:ser>
          <c:idx val="2"/>
          <c:order val="2"/>
          <c:tx>
            <c:strRef>
              <c:f>Graphs!$D$149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Graphs!$D$150:$D$154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49.222000000000001</c:v>
                </c:pt>
                <c:pt idx="2">
                  <c:v>60.805999999999997</c:v>
                </c:pt>
                <c:pt idx="3">
                  <c:v>70.688999999999993</c:v>
                </c:pt>
                <c:pt idx="4">
                  <c:v>42.744999999999997</c:v>
                </c:pt>
              </c:numCache>
            </c:numRef>
          </c:yVal>
        </c:ser>
        <c:ser>
          <c:idx val="3"/>
          <c:order val="3"/>
          <c:tx>
            <c:strRef>
              <c:f>Graphs!$E$149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Graphs!$E$150:$E$154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29.523</c:v>
                </c:pt>
                <c:pt idx="2">
                  <c:v>69.215000000000003</c:v>
                </c:pt>
                <c:pt idx="3">
                  <c:v>68.677000000000007</c:v>
                </c:pt>
                <c:pt idx="4">
                  <c:v>89.929000000000002</c:v>
                </c:pt>
              </c:numCache>
            </c:numRef>
          </c:yVal>
        </c:ser>
        <c:ser>
          <c:idx val="4"/>
          <c:order val="4"/>
          <c:tx>
            <c:strRef>
              <c:f>Graphs!$F$149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Graphs!$F$150:$F$154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45.317</c:v>
                </c:pt>
                <c:pt idx="2">
                  <c:v>78.646000000000001</c:v>
                </c:pt>
                <c:pt idx="3">
                  <c:v>77.707999999999998</c:v>
                </c:pt>
                <c:pt idx="4">
                  <c:v>102.006</c:v>
                </c:pt>
              </c:numCache>
            </c:numRef>
          </c:yVal>
        </c:ser>
        <c:ser>
          <c:idx val="5"/>
          <c:order val="5"/>
          <c:tx>
            <c:strRef>
              <c:f>Graphs!$G$149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Graphs!$G$150:$G$154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</c:v>
                </c:pt>
                <c:pt idx="2">
                  <c:v>17.23</c:v>
                </c:pt>
                <c:pt idx="3">
                  <c:v>30.213000000000001</c:v>
                </c:pt>
                <c:pt idx="4">
                  <c:v>56.552999999999997</c:v>
                </c:pt>
              </c:numCache>
            </c:numRef>
          </c:yVal>
        </c:ser>
        <c:ser>
          <c:idx val="6"/>
          <c:order val="6"/>
          <c:tx>
            <c:strRef>
              <c:f>Graphs!$H$149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Graphs!$A$150:$A$154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Graphs!$H$150:$H$154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axId val="91570176"/>
        <c:axId val="91572096"/>
      </c:scatterChart>
      <c:valAx>
        <c:axId val="91570176"/>
        <c:scaling>
          <c:orientation val="minMax"/>
          <c:max val="14"/>
        </c:scaling>
        <c:axPos val="b"/>
        <c:title>
          <c:tx>
            <c:strRef>
              <c:f>Graphs!$A$147</c:f>
              <c:strCache>
                <c:ptCount val="1"/>
                <c:pt idx="0">
                  <c:v>Days InVitro</c:v>
                </c:pt>
              </c:strCache>
            </c:strRef>
          </c:tx>
        </c:title>
        <c:numFmt formatCode="General" sourceLinked="1"/>
        <c:tickLblPos val="nextTo"/>
        <c:crossAx val="91572096"/>
        <c:crosses val="autoZero"/>
        <c:crossBetween val="midCat"/>
        <c:majorUnit val="2"/>
      </c:valAx>
      <c:valAx>
        <c:axId val="91572096"/>
        <c:scaling>
          <c:orientation val="minMax"/>
        </c:scaling>
        <c:axPos val="l"/>
        <c:majorGridlines/>
        <c:title>
          <c:tx>
            <c:strRef>
              <c:f>Graphs!$B$147</c:f>
              <c:strCache>
                <c:ptCount val="1"/>
                <c:pt idx="0">
                  <c:v>Mean Firing Rate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1570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68</xdr:row>
      <xdr:rowOff>190499</xdr:rowOff>
    </xdr:from>
    <xdr:to>
      <xdr:col>13</xdr:col>
      <xdr:colOff>457200</xdr:colOff>
      <xdr:row>88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12</xdr:col>
      <xdr:colOff>590550</xdr:colOff>
      <xdr:row>118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113</xdr:row>
      <xdr:rowOff>38100</xdr:rowOff>
    </xdr:from>
    <xdr:to>
      <xdr:col>20</xdr:col>
      <xdr:colOff>285750</xdr:colOff>
      <xdr:row>127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129</xdr:row>
      <xdr:rowOff>9525</xdr:rowOff>
    </xdr:from>
    <xdr:to>
      <xdr:col>20</xdr:col>
      <xdr:colOff>219075</xdr:colOff>
      <xdr:row>143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144</xdr:row>
      <xdr:rowOff>123825</xdr:rowOff>
    </xdr:from>
    <xdr:to>
      <xdr:col>20</xdr:col>
      <xdr:colOff>238125</xdr:colOff>
      <xdr:row>159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159</xdr:row>
      <xdr:rowOff>123825</xdr:rowOff>
    </xdr:from>
    <xdr:to>
      <xdr:col>20</xdr:col>
      <xdr:colOff>152400</xdr:colOff>
      <xdr:row>174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/>
  </sheetViews>
  <sheetFormatPr defaultRowHeight="15"/>
  <cols>
    <col min="1" max="1" width="34.42578125" customWidth="1"/>
    <col min="2" max="2" width="11.28515625" customWidth="1"/>
    <col min="3" max="3" width="11.140625" customWidth="1"/>
    <col min="4" max="4" width="10.5703125" customWidth="1"/>
  </cols>
  <sheetData>
    <row r="1" spans="1:49">
      <c r="A1" t="s">
        <v>0</v>
      </c>
      <c r="B1" t="s">
        <v>99</v>
      </c>
    </row>
    <row r="2" spans="1:49">
      <c r="A2" t="s">
        <v>1</v>
      </c>
      <c r="B2" s="8">
        <v>41736.332592592589</v>
      </c>
      <c r="C2" s="6"/>
    </row>
    <row r="3" spans="1:49">
      <c r="A3" t="s">
        <v>2</v>
      </c>
      <c r="B3">
        <v>970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1" t="s">
        <v>34</v>
      </c>
      <c r="AD5" s="1" t="s">
        <v>35</v>
      </c>
      <c r="AE5" s="1" t="s">
        <v>36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</row>
    <row r="6" spans="1:49">
      <c r="A6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t="s">
        <v>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10.206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">
        <v>89</v>
      </c>
      <c r="D12" s="7" t="s">
        <v>89</v>
      </c>
      <c r="E12" s="7" t="s">
        <v>89</v>
      </c>
      <c r="F12" s="7" t="s">
        <v>89</v>
      </c>
      <c r="G12" s="7" t="s">
        <v>89</v>
      </c>
      <c r="H12" s="7" t="s">
        <v>89</v>
      </c>
      <c r="I12" s="7" t="s">
        <v>89</v>
      </c>
      <c r="J12" s="7" t="s">
        <v>89</v>
      </c>
      <c r="K12" s="7"/>
      <c r="L12" s="1" t="s">
        <v>57</v>
      </c>
      <c r="M12" s="14">
        <v>0</v>
      </c>
      <c r="N12" s="14">
        <v>0.1</v>
      </c>
      <c r="O12" s="14">
        <v>0.3</v>
      </c>
      <c r="P12" s="14">
        <v>1</v>
      </c>
      <c r="Q12" s="14">
        <v>3</v>
      </c>
      <c r="R12" s="14">
        <v>10</v>
      </c>
      <c r="S12" s="14">
        <v>30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">
        <v>108</v>
      </c>
      <c r="D13" s="7" t="s">
        <v>108</v>
      </c>
      <c r="E13" s="7" t="s">
        <v>108</v>
      </c>
      <c r="F13" s="7" t="s">
        <v>108</v>
      </c>
      <c r="G13" s="7" t="s">
        <v>108</v>
      </c>
      <c r="H13" s="7" t="s">
        <v>108</v>
      </c>
      <c r="I13" s="7" t="s">
        <v>108</v>
      </c>
      <c r="J13" s="7" t="s">
        <v>108</v>
      </c>
      <c r="K13" s="7"/>
      <c r="L13" s="1" t="s">
        <v>58</v>
      </c>
      <c r="M13" s="14">
        <v>0</v>
      </c>
      <c r="N13" s="14">
        <v>0.03</v>
      </c>
      <c r="O13" s="14">
        <v>0.1</v>
      </c>
      <c r="P13" s="14">
        <v>0.3</v>
      </c>
      <c r="Q13" s="14">
        <v>1</v>
      </c>
      <c r="R13" s="14">
        <v>3</v>
      </c>
      <c r="S13" s="14">
        <v>10</v>
      </c>
      <c r="T13" s="14"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">
        <v>91</v>
      </c>
      <c r="D14" s="7" t="s">
        <v>91</v>
      </c>
      <c r="E14" s="7" t="s">
        <v>91</v>
      </c>
      <c r="F14" s="7" t="s">
        <v>91</v>
      </c>
      <c r="G14" s="7" t="s">
        <v>91</v>
      </c>
      <c r="H14" s="7" t="s">
        <v>91</v>
      </c>
      <c r="I14" s="7" t="s">
        <v>91</v>
      </c>
      <c r="J14" s="7" t="s">
        <v>91</v>
      </c>
      <c r="K14" s="7"/>
      <c r="L14" s="1" t="s">
        <v>59</v>
      </c>
      <c r="M14" s="14">
        <v>0</v>
      </c>
      <c r="N14" s="14">
        <v>3.0000000000000001E-3</v>
      </c>
      <c r="O14" s="14">
        <v>0.01</v>
      </c>
      <c r="P14" s="14">
        <v>0.03</v>
      </c>
      <c r="Q14" s="14">
        <v>0.1</v>
      </c>
      <c r="R14" s="14">
        <v>0.3</v>
      </c>
      <c r="S14" s="14">
        <v>1</v>
      </c>
      <c r="T14" s="14"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">
        <v>92</v>
      </c>
      <c r="D15" s="7" t="s">
        <v>92</v>
      </c>
      <c r="E15" s="7" t="s">
        <v>92</v>
      </c>
      <c r="F15" s="7" t="s">
        <v>92</v>
      </c>
      <c r="G15" s="7" t="s">
        <v>92</v>
      </c>
      <c r="H15" s="7" t="s">
        <v>92</v>
      </c>
      <c r="I15" s="7" t="s">
        <v>92</v>
      </c>
      <c r="J15" s="7" t="s">
        <v>92</v>
      </c>
      <c r="K15" s="7"/>
      <c r="L15" s="1" t="s">
        <v>60</v>
      </c>
      <c r="M15" s="14">
        <v>0</v>
      </c>
      <c r="N15" s="14">
        <v>0.1</v>
      </c>
      <c r="O15" s="14">
        <v>0.3</v>
      </c>
      <c r="P15" s="14">
        <v>1</v>
      </c>
      <c r="Q15" s="14">
        <v>3</v>
      </c>
      <c r="R15" s="14">
        <v>10</v>
      </c>
      <c r="S15" s="14">
        <v>30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">
        <v>93</v>
      </c>
      <c r="D16" s="7" t="s">
        <v>93</v>
      </c>
      <c r="E16" s="7" t="s">
        <v>93</v>
      </c>
      <c r="F16" s="7" t="s">
        <v>93</v>
      </c>
      <c r="G16" s="7" t="s">
        <v>93</v>
      </c>
      <c r="H16" s="7" t="s">
        <v>93</v>
      </c>
      <c r="I16" s="7" t="s">
        <v>93</v>
      </c>
      <c r="J16" s="7" t="s">
        <v>93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">
        <v>107</v>
      </c>
      <c r="D17" s="7" t="s">
        <v>107</v>
      </c>
      <c r="E17" s="7" t="s">
        <v>107</v>
      </c>
      <c r="F17" s="7" t="s">
        <v>107</v>
      </c>
      <c r="G17" s="7" t="s">
        <v>107</v>
      </c>
      <c r="H17" s="7" t="s">
        <v>107</v>
      </c>
      <c r="I17" s="7" t="s">
        <v>107</v>
      </c>
      <c r="J17" s="7" t="s">
        <v>107</v>
      </c>
      <c r="K17" s="7"/>
      <c r="L17" s="1" t="s">
        <v>62</v>
      </c>
      <c r="M17" s="14">
        <v>0</v>
      </c>
      <c r="N17" s="14">
        <v>0.1</v>
      </c>
      <c r="O17" s="14">
        <v>0.3</v>
      </c>
      <c r="P17" s="14">
        <v>1</v>
      </c>
      <c r="Q17" s="14">
        <v>3</v>
      </c>
      <c r="R17" s="14">
        <v>10</v>
      </c>
      <c r="S17" s="14">
        <v>30</v>
      </c>
      <c r="T17" s="14"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1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10.206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U154"/>
  <sheetViews>
    <sheetView tabSelected="1" zoomScaleNormal="100" zoomScaleSheetLayoutView="100"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J1" sqref="J1:K1048576"/>
    </sheetView>
  </sheetViews>
  <sheetFormatPr defaultRowHeight="15"/>
  <cols>
    <col min="1" max="1" width="14.140625" customWidth="1"/>
    <col min="2" max="2" width="8.7109375" customWidth="1"/>
    <col min="3" max="3" width="9.5703125" bestFit="1" customWidth="1"/>
    <col min="4" max="9" width="8" customWidth="1"/>
    <col min="10" max="10" width="10.5703125" style="3" customWidth="1"/>
    <col min="20" max="20" width="10.7109375" bestFit="1" customWidth="1"/>
  </cols>
  <sheetData>
    <row r="1" spans="1:21">
      <c r="A1" t="s">
        <v>105</v>
      </c>
    </row>
    <row r="2" spans="1:21" ht="15.75" customHeight="1">
      <c r="B2" s="40" t="s">
        <v>66</v>
      </c>
      <c r="C2" s="40"/>
      <c r="D2" s="40"/>
      <c r="E2" s="40"/>
      <c r="F2" s="40"/>
      <c r="G2" s="40"/>
      <c r="H2" s="40"/>
      <c r="I2" s="1"/>
      <c r="K2" s="40" t="s">
        <v>109</v>
      </c>
      <c r="L2" s="40"/>
      <c r="M2" s="40"/>
      <c r="N2" s="40"/>
      <c r="O2" s="40"/>
      <c r="P2" s="40"/>
      <c r="Q2" s="40"/>
    </row>
    <row r="3" spans="1:21">
      <c r="A3" t="s">
        <v>67</v>
      </c>
      <c r="B3" s="1" t="s">
        <v>71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86</v>
      </c>
      <c r="I3" s="1"/>
      <c r="J3" s="3" t="s">
        <v>67</v>
      </c>
      <c r="K3" s="1" t="s">
        <v>71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85</v>
      </c>
      <c r="Q3" s="1" t="s">
        <v>86</v>
      </c>
      <c r="R3" s="1" t="s">
        <v>97</v>
      </c>
      <c r="S3" s="1" t="s">
        <v>72</v>
      </c>
      <c r="T3" s="1" t="s">
        <v>73</v>
      </c>
      <c r="U3" s="1" t="s">
        <v>74</v>
      </c>
    </row>
    <row r="4" spans="1:21">
      <c r="A4" s="9" t="str">
        <f>'DIV 02'!C12</f>
        <v>Acetaminophen</v>
      </c>
      <c r="B4" s="1">
        <f>'DIV 02'!M12</f>
        <v>0</v>
      </c>
      <c r="C4" s="1">
        <f>'DIV 02'!C22</f>
        <v>0</v>
      </c>
      <c r="D4" s="1">
        <f>'DIV 05 '!C22</f>
        <v>9</v>
      </c>
      <c r="E4" s="1">
        <f>'DIV 07'!C22</f>
        <v>15</v>
      </c>
      <c r="F4" s="1">
        <f>'DIV 09'!C22</f>
        <v>16</v>
      </c>
      <c r="G4" s="1">
        <f>'DIV 12'!C22</f>
        <v>16</v>
      </c>
      <c r="H4" s="1">
        <f>BIC!C22</f>
        <v>16</v>
      </c>
      <c r="I4" s="1"/>
      <c r="J4" s="38" t="str">
        <f t="shared" ref="J4:J57" si="0">A4</f>
        <v>Acetaminophen</v>
      </c>
      <c r="K4" s="1">
        <f t="shared" ref="K4:K57" si="1">B4</f>
        <v>0</v>
      </c>
      <c r="L4" s="2">
        <f>'DIV 02'!M22</f>
        <v>0</v>
      </c>
      <c r="M4" s="2">
        <f>'DIV 05 '!M22</f>
        <v>33.554000000000002</v>
      </c>
      <c r="N4" s="2">
        <f>'DIV 07'!M22</f>
        <v>67.977000000000004</v>
      </c>
      <c r="O4" s="2">
        <f>'DIV 09'!M22</f>
        <v>94.882999999999996</v>
      </c>
      <c r="P4" s="2">
        <f>'DIV 12'!M22</f>
        <v>104.61</v>
      </c>
      <c r="Q4" s="2">
        <f>BIC!M22</f>
        <v>321.62</v>
      </c>
      <c r="R4" s="33">
        <f>'Alamar Blue'!L22</f>
        <v>0.94394328328721</v>
      </c>
      <c r="S4" s="1" t="s">
        <v>104</v>
      </c>
      <c r="T4" s="16">
        <v>41731</v>
      </c>
      <c r="U4" s="1">
        <v>12</v>
      </c>
    </row>
    <row r="5" spans="1:21">
      <c r="A5" s="9" t="str">
        <f>'DIV 02'!J12</f>
        <v>Acetaminophen</v>
      </c>
      <c r="B5" s="1">
        <f>'DIV 02'!T12</f>
        <v>0</v>
      </c>
      <c r="C5" s="1">
        <f>'DIV 02'!J22</f>
        <v>0</v>
      </c>
      <c r="D5" s="1">
        <f>'DIV 05 '!J22</f>
        <v>9</v>
      </c>
      <c r="E5" s="1">
        <f>'DIV 07'!J22</f>
        <v>13</v>
      </c>
      <c r="F5" s="1">
        <f>'DIV 09'!J22</f>
        <v>14</v>
      </c>
      <c r="G5" s="1">
        <f>'DIV 12'!J22</f>
        <v>14</v>
      </c>
      <c r="H5" s="1">
        <f>BIC!J22</f>
        <v>15</v>
      </c>
      <c r="I5" s="1"/>
      <c r="J5" s="38" t="str">
        <f t="shared" si="0"/>
        <v>Acetaminophen</v>
      </c>
      <c r="K5" s="1">
        <f t="shared" si="1"/>
        <v>0</v>
      </c>
      <c r="L5" s="2">
        <f>'DIV 02'!T22</f>
        <v>0</v>
      </c>
      <c r="M5" s="2">
        <f>'DIV 05 '!T22</f>
        <v>13.491</v>
      </c>
      <c r="N5" s="2">
        <f>'DIV 07'!T22</f>
        <v>48.783999999999999</v>
      </c>
      <c r="O5" s="2">
        <f>'DIV 09'!T22</f>
        <v>84.322999999999993</v>
      </c>
      <c r="P5" s="2">
        <f>'DIV 12'!T22</f>
        <v>80.935000000000002</v>
      </c>
      <c r="Q5" s="2">
        <f>BIC!T22</f>
        <v>230.31399999999999</v>
      </c>
      <c r="R5" s="33">
        <f>'Alamar Blue'!S22</f>
        <v>1.0221463759629716</v>
      </c>
      <c r="S5" s="1" t="s">
        <v>104</v>
      </c>
      <c r="T5" s="16">
        <v>41731</v>
      </c>
      <c r="U5" s="1">
        <v>12</v>
      </c>
    </row>
    <row r="6" spans="1:21">
      <c r="A6" s="9" t="str">
        <f>'DIV 02'!C13</f>
        <v>Bisindolymaleimide 1</v>
      </c>
      <c r="B6" s="1">
        <f>'DIV 02'!M13</f>
        <v>0</v>
      </c>
      <c r="C6" s="1">
        <f>'DIV 02'!C23</f>
        <v>0</v>
      </c>
      <c r="D6" s="1">
        <f>'DIV 05 '!C23</f>
        <v>10</v>
      </c>
      <c r="E6" s="1">
        <f>'DIV 07'!C23</f>
        <v>16</v>
      </c>
      <c r="F6" s="1">
        <f>'DIV 09'!C23</f>
        <v>16</v>
      </c>
      <c r="G6" s="1">
        <f>'DIV 12'!C23</f>
        <v>16</v>
      </c>
      <c r="H6" s="1">
        <f>BIC!C23</f>
        <v>16</v>
      </c>
      <c r="I6" s="1"/>
      <c r="J6" s="38" t="str">
        <f t="shared" si="0"/>
        <v>Bisindolymaleimide 1</v>
      </c>
      <c r="K6" s="1">
        <f t="shared" si="1"/>
        <v>0</v>
      </c>
      <c r="L6" s="2">
        <f>'DIV 02'!M23</f>
        <v>0</v>
      </c>
      <c r="M6" s="2">
        <f>'DIV 05 '!M23</f>
        <v>30.443000000000001</v>
      </c>
      <c r="N6" s="2">
        <f>'DIV 07'!M23</f>
        <v>39.582999999999998</v>
      </c>
      <c r="O6" s="2">
        <f>'DIV 09'!M23</f>
        <v>57.496000000000002</v>
      </c>
      <c r="P6" s="2">
        <f>'DIV 12'!M23</f>
        <v>90.673000000000002</v>
      </c>
      <c r="Q6" s="2">
        <f>BIC!M23</f>
        <v>111.697</v>
      </c>
      <c r="R6" s="33">
        <f>'Alamar Blue'!L23</f>
        <v>1.0235035913235571</v>
      </c>
      <c r="S6" s="1" t="s">
        <v>104</v>
      </c>
      <c r="T6" s="16">
        <v>41731</v>
      </c>
      <c r="U6" s="1">
        <v>12</v>
      </c>
    </row>
    <row r="7" spans="1:21">
      <c r="A7" s="9" t="str">
        <f>'DIV 02'!J13</f>
        <v>Bisindolymaleimide 1</v>
      </c>
      <c r="B7" s="1">
        <f>'DIV 02'!T13</f>
        <v>0</v>
      </c>
      <c r="C7" s="1">
        <f>'DIV 02'!J23</f>
        <v>0</v>
      </c>
      <c r="D7" s="1">
        <f>'DIV 05 '!J23</f>
        <v>5</v>
      </c>
      <c r="E7" s="1">
        <f>'DIV 07'!J23</f>
        <v>16</v>
      </c>
      <c r="F7" s="1">
        <f>'DIV 09'!J23</f>
        <v>16</v>
      </c>
      <c r="G7" s="1">
        <f>'DIV 12'!J23</f>
        <v>16</v>
      </c>
      <c r="H7" s="1">
        <f>BIC!J23</f>
        <v>16</v>
      </c>
      <c r="I7" s="1"/>
      <c r="J7" s="38" t="str">
        <f t="shared" si="0"/>
        <v>Bisindolymaleimide 1</v>
      </c>
      <c r="K7" s="1">
        <f t="shared" si="1"/>
        <v>0</v>
      </c>
      <c r="L7" s="2">
        <f>'DIV 02'!T23</f>
        <v>0</v>
      </c>
      <c r="M7" s="2">
        <f>'DIV 05 '!T23</f>
        <v>41.188000000000002</v>
      </c>
      <c r="N7" s="2">
        <f>'DIV 07'!T23</f>
        <v>52.12</v>
      </c>
      <c r="O7" s="2">
        <f>'DIV 09'!T23</f>
        <v>75.262</v>
      </c>
      <c r="P7" s="2">
        <f>'DIV 12'!T23</f>
        <v>73.102000000000004</v>
      </c>
      <c r="Q7" s="2">
        <f>BIC!T23</f>
        <v>135.82900000000001</v>
      </c>
      <c r="R7" s="33">
        <f>'Alamar Blue'!S23</f>
        <v>0.97881856407187517</v>
      </c>
      <c r="S7" s="1" t="s">
        <v>104</v>
      </c>
      <c r="T7" s="16">
        <v>41731</v>
      </c>
      <c r="U7" s="1">
        <v>12</v>
      </c>
    </row>
    <row r="8" spans="1:21">
      <c r="A8" s="9" t="str">
        <f>'DIV 02'!C14</f>
        <v>Domoic Acid</v>
      </c>
      <c r="B8" s="1">
        <f>'DIV 02'!M14</f>
        <v>0</v>
      </c>
      <c r="C8" s="1">
        <f>'DIV 02'!C24</f>
        <v>0</v>
      </c>
      <c r="D8" s="1">
        <f>'DIV 05 '!C24</f>
        <v>4</v>
      </c>
      <c r="E8" s="1">
        <f>'DIV 07'!C24</f>
        <v>11</v>
      </c>
      <c r="F8" s="1">
        <f>'DIV 09'!C24</f>
        <v>16</v>
      </c>
      <c r="G8" s="1">
        <f>'DIV 12'!C24</f>
        <v>16</v>
      </c>
      <c r="H8" s="1">
        <f>BIC!C24</f>
        <v>16</v>
      </c>
      <c r="I8" s="1"/>
      <c r="J8" s="38" t="str">
        <f t="shared" si="0"/>
        <v>Domoic Acid</v>
      </c>
      <c r="K8" s="1">
        <f t="shared" si="1"/>
        <v>0</v>
      </c>
      <c r="L8" s="2">
        <f>'DIV 02'!M24</f>
        <v>0</v>
      </c>
      <c r="M8" s="2">
        <f>'DIV 05 '!M24</f>
        <v>40.97</v>
      </c>
      <c r="N8" s="2">
        <f>'DIV 07'!M24</f>
        <v>46.113999999999997</v>
      </c>
      <c r="O8" s="2">
        <f>'DIV 09'!M24</f>
        <v>49.784999999999997</v>
      </c>
      <c r="P8" s="2">
        <f>'DIV 12'!M24</f>
        <v>86.599000000000004</v>
      </c>
      <c r="Q8" s="2">
        <f>BIC!M24</f>
        <v>275.065</v>
      </c>
      <c r="R8" s="33">
        <f>'Alamar Blue'!L24</f>
        <v>1.0366118865150347</v>
      </c>
      <c r="S8" s="1" t="s">
        <v>104</v>
      </c>
      <c r="T8" s="16">
        <v>41731</v>
      </c>
      <c r="U8" s="1">
        <v>12</v>
      </c>
    </row>
    <row r="9" spans="1:21">
      <c r="A9" s="9" t="str">
        <f>'DIV 02'!J14</f>
        <v>Domoic Acid</v>
      </c>
      <c r="B9" s="1">
        <f>'DIV 02'!T14</f>
        <v>0</v>
      </c>
      <c r="C9" s="1">
        <f>'DIV 02'!J24</f>
        <v>0</v>
      </c>
      <c r="D9" s="1">
        <f>'DIV 05 '!J24</f>
        <v>5</v>
      </c>
      <c r="E9" s="1">
        <f>'DIV 07'!J24</f>
        <v>14</v>
      </c>
      <c r="F9" s="1">
        <f>'DIV 09'!J24</f>
        <v>16</v>
      </c>
      <c r="G9" s="1">
        <f>'DIV 12'!J24</f>
        <v>16</v>
      </c>
      <c r="H9" s="1">
        <f>BIC!J24</f>
        <v>16</v>
      </c>
      <c r="I9" s="1"/>
      <c r="J9" s="38" t="str">
        <f t="shared" si="0"/>
        <v>Domoic Acid</v>
      </c>
      <c r="K9" s="1">
        <f t="shared" si="1"/>
        <v>0</v>
      </c>
      <c r="L9" s="2">
        <f>'DIV 02'!T24</f>
        <v>0</v>
      </c>
      <c r="M9" s="2">
        <f>'DIV 05 '!T24</f>
        <v>41.79</v>
      </c>
      <c r="N9" s="2">
        <f>'DIV 07'!T24</f>
        <v>79.650999999999996</v>
      </c>
      <c r="O9" s="2">
        <f>'DIV 09'!T24</f>
        <v>79.009</v>
      </c>
      <c r="P9" s="2">
        <f>'DIV 12'!T24</f>
        <v>98.131</v>
      </c>
      <c r="Q9" s="2">
        <f>BIC!T24</f>
        <v>269.82100000000003</v>
      </c>
      <c r="R9" s="33">
        <f>'Alamar Blue'!S24</f>
        <v>1.0297570899470143</v>
      </c>
      <c r="S9" s="1" t="s">
        <v>104</v>
      </c>
      <c r="T9" s="16">
        <v>41731</v>
      </c>
      <c r="U9" s="1">
        <v>12</v>
      </c>
    </row>
    <row r="10" spans="1:21">
      <c r="A10" s="9" t="str">
        <f>'DIV 02'!C15</f>
        <v>Loperamide</v>
      </c>
      <c r="B10" s="1">
        <f>'DIV 02'!M15</f>
        <v>0</v>
      </c>
      <c r="C10" s="1">
        <f>'DIV 02'!C25</f>
        <v>0</v>
      </c>
      <c r="D10" s="1">
        <f>'DIV 05 '!C25</f>
        <v>4</v>
      </c>
      <c r="E10" s="1">
        <f>'DIV 07'!C25</f>
        <v>11</v>
      </c>
      <c r="F10" s="1">
        <f>'DIV 09'!C25</f>
        <v>15</v>
      </c>
      <c r="G10" s="1">
        <f>'DIV 12'!C25</f>
        <v>15</v>
      </c>
      <c r="H10" s="1">
        <f>BIC!C25</f>
        <v>15</v>
      </c>
      <c r="I10" s="1"/>
      <c r="J10" s="38" t="str">
        <f t="shared" si="0"/>
        <v>Loperamide</v>
      </c>
      <c r="K10" s="1">
        <f t="shared" si="1"/>
        <v>0</v>
      </c>
      <c r="L10" s="2">
        <f>'DIV 02'!M25</f>
        <v>0</v>
      </c>
      <c r="M10" s="2">
        <f>'DIV 05 '!M25</f>
        <v>108.874</v>
      </c>
      <c r="N10" s="2">
        <f>'DIV 07'!M25</f>
        <v>33.216000000000001</v>
      </c>
      <c r="O10" s="2">
        <f>'DIV 09'!M25</f>
        <v>54.530999999999999</v>
      </c>
      <c r="P10" s="2">
        <f>'DIV 12'!M25</f>
        <v>58.591000000000001</v>
      </c>
      <c r="Q10" s="2">
        <f>BIC!M25</f>
        <v>113.43</v>
      </c>
      <c r="R10" s="33">
        <f>'Alamar Blue'!L25</f>
        <v>1.0292760515913637</v>
      </c>
      <c r="S10" s="1" t="s">
        <v>104</v>
      </c>
      <c r="T10" s="16">
        <v>41731</v>
      </c>
      <c r="U10" s="1">
        <v>12</v>
      </c>
    </row>
    <row r="11" spans="1:21">
      <c r="A11" s="9" t="str">
        <f>'DIV 02'!J15</f>
        <v>Loperamide</v>
      </c>
      <c r="B11" s="1">
        <f>'DIV 02'!T15</f>
        <v>0</v>
      </c>
      <c r="C11" s="1">
        <f>'DIV 02'!J25</f>
        <v>0</v>
      </c>
      <c r="D11" s="1">
        <f>'DIV 05 '!J25</f>
        <v>6</v>
      </c>
      <c r="E11" s="1">
        <f>'DIV 07'!J25</f>
        <v>16</v>
      </c>
      <c r="F11" s="1">
        <f>'DIV 09'!J25</f>
        <v>16</v>
      </c>
      <c r="G11" s="1">
        <f>'DIV 12'!J25</f>
        <v>15</v>
      </c>
      <c r="H11" s="1">
        <f>BIC!J25</f>
        <v>15</v>
      </c>
      <c r="I11" s="1"/>
      <c r="J11" s="38" t="str">
        <f t="shared" si="0"/>
        <v>Loperamide</v>
      </c>
      <c r="K11" s="1">
        <f t="shared" si="1"/>
        <v>0</v>
      </c>
      <c r="L11" s="2">
        <f>'DIV 02'!T25</f>
        <v>0</v>
      </c>
      <c r="M11" s="2">
        <f>'DIV 05 '!T25</f>
        <v>52.64</v>
      </c>
      <c r="N11" s="2">
        <f>'DIV 07'!T25</f>
        <v>51.173000000000002</v>
      </c>
      <c r="O11" s="2">
        <f>'DIV 09'!T25</f>
        <v>81.614000000000004</v>
      </c>
      <c r="P11" s="2">
        <f>'DIV 12'!T25</f>
        <v>71.278000000000006</v>
      </c>
      <c r="Q11" s="2">
        <f>BIC!T25</f>
        <v>139.49199999999999</v>
      </c>
      <c r="R11" s="33">
        <f>'Alamar Blue'!S25</f>
        <v>0.99797419859153114</v>
      </c>
      <c r="S11" s="1" t="s">
        <v>104</v>
      </c>
      <c r="T11" s="16">
        <v>41731</v>
      </c>
      <c r="U11" s="1">
        <v>12</v>
      </c>
    </row>
    <row r="12" spans="1:21">
      <c r="A12" s="9" t="str">
        <f>'DIV 02'!C16</f>
        <v>Mevastatin</v>
      </c>
      <c r="B12" s="1">
        <f>'DIV 02'!M16</f>
        <v>0</v>
      </c>
      <c r="C12" s="1">
        <f>'DIV 02'!C26</f>
        <v>1</v>
      </c>
      <c r="D12" s="1">
        <f>'DIV 05 '!C26</f>
        <v>11</v>
      </c>
      <c r="E12" s="1">
        <f>'DIV 07'!C26</f>
        <v>16</v>
      </c>
      <c r="F12" s="1">
        <f>'DIV 09'!C26</f>
        <v>16</v>
      </c>
      <c r="G12" s="1">
        <f>'DIV 12'!C26</f>
        <v>16</v>
      </c>
      <c r="H12" s="1">
        <f>BIC!C26</f>
        <v>16</v>
      </c>
      <c r="I12" s="1"/>
      <c r="J12" s="38" t="str">
        <f t="shared" si="0"/>
        <v>Mevastatin</v>
      </c>
      <c r="K12" s="1">
        <f t="shared" si="1"/>
        <v>0</v>
      </c>
      <c r="L12" s="2">
        <f>'DIV 02'!M26</f>
        <v>10.206</v>
      </c>
      <c r="M12" s="2">
        <f>'DIV 05 '!M26</f>
        <v>93.775000000000006</v>
      </c>
      <c r="N12" s="2">
        <f>'DIV 07'!M26</f>
        <v>59.62</v>
      </c>
      <c r="O12" s="2">
        <f>'DIV 09'!M26</f>
        <v>94.628</v>
      </c>
      <c r="P12" s="2">
        <f>'DIV 12'!M26</f>
        <v>58.301000000000002</v>
      </c>
      <c r="Q12" s="2">
        <f>BIC!M26</f>
        <v>193.85900000000001</v>
      </c>
      <c r="R12" s="33">
        <f>'Alamar Blue'!L26</f>
        <v>0.96210248121301845</v>
      </c>
      <c r="S12" s="1" t="s">
        <v>104</v>
      </c>
      <c r="T12" s="16">
        <v>41731</v>
      </c>
      <c r="U12" s="1">
        <v>12</v>
      </c>
    </row>
    <row r="13" spans="1:21">
      <c r="A13" s="9" t="str">
        <f>'DIV 02'!J16</f>
        <v>Mevastatin</v>
      </c>
      <c r="B13" s="1">
        <f>'DIV 02'!T16</f>
        <v>0</v>
      </c>
      <c r="C13" s="1">
        <f>'DIV 02'!J26</f>
        <v>0</v>
      </c>
      <c r="D13" s="1">
        <f>'DIV 05 '!J26</f>
        <v>7</v>
      </c>
      <c r="E13" s="1">
        <f>'DIV 07'!J26</f>
        <v>15</v>
      </c>
      <c r="F13" s="1">
        <f>'DIV 09'!J26</f>
        <v>16</v>
      </c>
      <c r="G13" s="1">
        <f>'DIV 12'!J26</f>
        <v>16</v>
      </c>
      <c r="H13" s="1">
        <f>BIC!J26</f>
        <v>16</v>
      </c>
      <c r="I13" s="1"/>
      <c r="J13" s="38" t="str">
        <f t="shared" si="0"/>
        <v>Mevastatin</v>
      </c>
      <c r="K13" s="1">
        <f t="shared" si="1"/>
        <v>0</v>
      </c>
      <c r="L13" s="2">
        <f>'DIV 02'!T26</f>
        <v>0</v>
      </c>
      <c r="M13" s="2">
        <f>'DIV 05 '!T26</f>
        <v>52.264000000000003</v>
      </c>
      <c r="N13" s="2">
        <f>'DIV 07'!T26</f>
        <v>35.271000000000001</v>
      </c>
      <c r="O13" s="2">
        <f>'DIV 09'!T26</f>
        <v>66.465000000000003</v>
      </c>
      <c r="P13" s="2">
        <f>'DIV 12'!T26</f>
        <v>27.774000000000001</v>
      </c>
      <c r="Q13" s="2">
        <f>BIC!T26</f>
        <v>93.314999999999998</v>
      </c>
      <c r="R13" s="33">
        <f>'Alamar Blue'!S26</f>
        <v>0.98048501837537894</v>
      </c>
      <c r="S13" s="1" t="s">
        <v>104</v>
      </c>
      <c r="T13" s="16">
        <v>41731</v>
      </c>
      <c r="U13" s="1">
        <v>12</v>
      </c>
    </row>
    <row r="14" spans="1:21">
      <c r="A14" s="9" t="str">
        <f>'DIV 02'!C17</f>
        <v>Vanadate</v>
      </c>
      <c r="B14" s="1">
        <f>'DIV 02'!M17</f>
        <v>0</v>
      </c>
      <c r="C14" s="1">
        <f>'DIV 02'!C27</f>
        <v>0</v>
      </c>
      <c r="D14" s="1">
        <f>'DIV 05 '!C27</f>
        <v>2</v>
      </c>
      <c r="E14" s="1">
        <f>'DIV 07'!C27</f>
        <v>6</v>
      </c>
      <c r="F14" s="1">
        <f>'DIV 09'!C27</f>
        <v>7</v>
      </c>
      <c r="G14" s="1">
        <f>'DIV 12'!C27</f>
        <v>11</v>
      </c>
      <c r="H14" s="1">
        <f>BIC!C27</f>
        <v>11</v>
      </c>
      <c r="I14" s="1"/>
      <c r="J14" s="38" t="str">
        <f t="shared" si="0"/>
        <v>Vanadate</v>
      </c>
      <c r="K14" s="1">
        <f t="shared" si="1"/>
        <v>0</v>
      </c>
      <c r="L14" s="2">
        <f>'DIV 02'!M27</f>
        <v>0</v>
      </c>
      <c r="M14" s="2">
        <f>'DIV 05 '!M27</f>
        <v>31.533000000000001</v>
      </c>
      <c r="N14" s="2">
        <f>'DIV 07'!M27</f>
        <v>42.17</v>
      </c>
      <c r="O14" s="2">
        <f>'DIV 09'!M27</f>
        <v>73.436000000000007</v>
      </c>
      <c r="P14" s="2">
        <f>'DIV 12'!M27</f>
        <v>61.057000000000002</v>
      </c>
      <c r="Q14" s="2">
        <f>BIC!M27</f>
        <v>112.276</v>
      </c>
      <c r="R14" s="33">
        <f>'Alamar Blue'!L27</f>
        <v>1.0266818804591054</v>
      </c>
      <c r="S14" s="1" t="s">
        <v>104</v>
      </c>
      <c r="T14" s="16">
        <v>41731</v>
      </c>
      <c r="U14" s="1">
        <v>12</v>
      </c>
    </row>
    <row r="15" spans="1:21">
      <c r="A15" s="9" t="str">
        <f>'DIV 02'!J17</f>
        <v>Vanadate</v>
      </c>
      <c r="B15" s="1">
        <f>'DIV 02'!T17</f>
        <v>0</v>
      </c>
      <c r="C15" s="1">
        <f>'DIV 02'!J27</f>
        <v>0</v>
      </c>
      <c r="D15" s="1">
        <f>'DIV 05 '!J27</f>
        <v>6</v>
      </c>
      <c r="E15" s="1">
        <f>'DIV 07'!J27</f>
        <v>16</v>
      </c>
      <c r="F15" s="1">
        <f>'DIV 09'!J27</f>
        <v>16</v>
      </c>
      <c r="G15" s="1">
        <f>'DIV 12'!J27</f>
        <v>16</v>
      </c>
      <c r="H15" s="1">
        <f>BIC!J27</f>
        <v>16</v>
      </c>
      <c r="I15" s="1"/>
      <c r="J15" s="38" t="str">
        <f t="shared" si="0"/>
        <v>Vanadate</v>
      </c>
      <c r="K15" s="1">
        <f t="shared" si="1"/>
        <v>0</v>
      </c>
      <c r="L15" s="2">
        <f>'DIV 02'!T27</f>
        <v>0</v>
      </c>
      <c r="M15" s="2">
        <f>'DIV 05 '!T27</f>
        <v>128.089</v>
      </c>
      <c r="N15" s="2">
        <f>'DIV 07'!T27</f>
        <v>58.521000000000001</v>
      </c>
      <c r="O15" s="2">
        <f>'DIV 09'!T27</f>
        <v>86.522999999999996</v>
      </c>
      <c r="P15" s="2">
        <f>'DIV 12'!T27</f>
        <v>103.05200000000001</v>
      </c>
      <c r="Q15" s="2">
        <f>BIC!T27</f>
        <v>234.77699999999999</v>
      </c>
      <c r="R15" s="33">
        <f>'Alamar Blue'!S27</f>
        <v>0.96869957866194034</v>
      </c>
      <c r="S15" s="1" t="s">
        <v>104</v>
      </c>
      <c r="T15" s="16">
        <v>41731</v>
      </c>
      <c r="U15" s="1">
        <v>12</v>
      </c>
    </row>
    <row r="16" spans="1:21">
      <c r="A16" s="9" t="s">
        <v>113</v>
      </c>
      <c r="B16" s="1">
        <v>0</v>
      </c>
      <c r="C16" s="36">
        <f>AVERAGE(C4:C15)</f>
        <v>8.3333333333333329E-2</v>
      </c>
      <c r="D16" s="36">
        <f t="shared" ref="D16:H16" si="2">AVERAGE(D4:D15)</f>
        <v>6.5</v>
      </c>
      <c r="E16" s="36">
        <f t="shared" si="2"/>
        <v>13.75</v>
      </c>
      <c r="F16" s="36">
        <f t="shared" si="2"/>
        <v>15</v>
      </c>
      <c r="G16" s="36">
        <f t="shared" si="2"/>
        <v>15.25</v>
      </c>
      <c r="H16" s="36">
        <f t="shared" si="2"/>
        <v>15.333333333333334</v>
      </c>
      <c r="I16" s="1"/>
      <c r="J16" s="38" t="s">
        <v>113</v>
      </c>
      <c r="K16" s="1">
        <v>0</v>
      </c>
      <c r="L16" s="36">
        <f>AVERAGE(L4:L15)</f>
        <v>0.85049999999999992</v>
      </c>
      <c r="M16" s="36">
        <f t="shared" ref="M16" si="3">AVERAGE(M4:M15)</f>
        <v>55.717583333333344</v>
      </c>
      <c r="N16" s="36">
        <f t="shared" ref="N16" si="4">AVERAGE(N4:N15)</f>
        <v>51.18333333333333</v>
      </c>
      <c r="O16" s="36">
        <f t="shared" ref="O16" si="5">AVERAGE(O4:O15)</f>
        <v>74.829583333333346</v>
      </c>
      <c r="P16" s="36">
        <f t="shared" ref="P16" si="6">AVERAGE(P4:P15)</f>
        <v>76.17525000000002</v>
      </c>
      <c r="Q16" s="36">
        <f t="shared" ref="Q16" si="7">AVERAGE(Q4:Q15)</f>
        <v>185.95791666666665</v>
      </c>
      <c r="R16" s="33"/>
      <c r="S16" s="1"/>
      <c r="T16" s="16"/>
      <c r="U16" s="1"/>
    </row>
    <row r="17" spans="1:21">
      <c r="A17" s="9" t="str">
        <f>'DIV 02'!D12</f>
        <v>Acetaminophen</v>
      </c>
      <c r="B17" s="15">
        <f>'DIV 02'!N12</f>
        <v>0.1</v>
      </c>
      <c r="C17" s="1">
        <f>'DIV 02'!D22</f>
        <v>0</v>
      </c>
      <c r="D17" s="1">
        <f>'DIV 05 '!D22</f>
        <v>8</v>
      </c>
      <c r="E17" s="1">
        <f>'DIV 07'!D22</f>
        <v>16</v>
      </c>
      <c r="F17" s="1">
        <f>'DIV 09'!D22</f>
        <v>16</v>
      </c>
      <c r="G17" s="1">
        <f>'DIV 12'!D22</f>
        <v>16</v>
      </c>
      <c r="H17" s="1">
        <f>BIC!D22</f>
        <v>16</v>
      </c>
      <c r="I17" s="1"/>
      <c r="J17" s="38" t="str">
        <f t="shared" si="0"/>
        <v>Acetaminophen</v>
      </c>
      <c r="K17" s="1">
        <f t="shared" si="1"/>
        <v>0.1</v>
      </c>
      <c r="L17" s="2">
        <f>'DIV 02'!N22</f>
        <v>0</v>
      </c>
      <c r="M17" s="2">
        <f>'DIV 05 '!N22</f>
        <v>56.366999999999997</v>
      </c>
      <c r="N17" s="2">
        <f>'DIV 07'!N22</f>
        <v>68.191000000000003</v>
      </c>
      <c r="O17" s="2">
        <f>'DIV 09'!N22</f>
        <v>72.150000000000006</v>
      </c>
      <c r="P17" s="2">
        <f>'DIV 12'!N22</f>
        <v>143.821</v>
      </c>
      <c r="Q17" s="2">
        <f>BIC!N22</f>
        <v>344.166</v>
      </c>
      <c r="R17" s="33">
        <f>'Alamar Blue'!M22</f>
        <v>1.0178857505272094</v>
      </c>
      <c r="S17" s="1" t="s">
        <v>104</v>
      </c>
      <c r="T17" s="16">
        <v>41731</v>
      </c>
      <c r="U17" s="1">
        <v>12</v>
      </c>
    </row>
    <row r="18" spans="1:21">
      <c r="A18" s="9" t="str">
        <f>'DIV 02'!E12</f>
        <v>Acetaminophen</v>
      </c>
      <c r="B18" s="15">
        <f>'DIV 02'!O12</f>
        <v>0.3</v>
      </c>
      <c r="C18" s="1">
        <f>'DIV 02'!E22</f>
        <v>0</v>
      </c>
      <c r="D18" s="1">
        <f>'DIV 05 '!E22</f>
        <v>6</v>
      </c>
      <c r="E18" s="1">
        <f>'DIV 07'!E22</f>
        <v>16</v>
      </c>
      <c r="F18" s="1">
        <f>'DIV 09'!E22</f>
        <v>16</v>
      </c>
      <c r="G18" s="1">
        <f>'DIV 12'!E22</f>
        <v>16</v>
      </c>
      <c r="H18" s="1">
        <f>BIC!E22</f>
        <v>16</v>
      </c>
      <c r="I18" s="1"/>
      <c r="J18" s="38" t="str">
        <f t="shared" si="0"/>
        <v>Acetaminophen</v>
      </c>
      <c r="K18" s="1">
        <f t="shared" si="1"/>
        <v>0.3</v>
      </c>
      <c r="L18" s="2">
        <f>'DIV 02'!O22</f>
        <v>0</v>
      </c>
      <c r="M18" s="2">
        <f>'DIV 05 '!O22</f>
        <v>18.315999999999999</v>
      </c>
      <c r="N18" s="2">
        <f>'DIV 07'!O22</f>
        <v>78.138999999999996</v>
      </c>
      <c r="O18" s="2">
        <f>'DIV 09'!O22</f>
        <v>84.286000000000001</v>
      </c>
      <c r="P18" s="2">
        <f>'DIV 12'!O22</f>
        <v>136.54900000000001</v>
      </c>
      <c r="Q18" s="2">
        <f>BIC!O22</f>
        <v>269.22699999999998</v>
      </c>
      <c r="R18" s="33">
        <f>'Alamar Blue'!N22</f>
        <v>0.97962602131171717</v>
      </c>
      <c r="S18" s="1" t="s">
        <v>104</v>
      </c>
      <c r="T18" s="16">
        <v>41731</v>
      </c>
      <c r="U18" s="1">
        <v>12</v>
      </c>
    </row>
    <row r="19" spans="1:21">
      <c r="A19" s="9" t="str">
        <f>'DIV 02'!F12</f>
        <v>Acetaminophen</v>
      </c>
      <c r="B19" s="15">
        <f>'DIV 02'!P12</f>
        <v>1</v>
      </c>
      <c r="C19" s="1">
        <f>'DIV 02'!F22</f>
        <v>0</v>
      </c>
      <c r="D19" s="1">
        <f>'DIV 05 '!F22</f>
        <v>9</v>
      </c>
      <c r="E19" s="1">
        <f>'DIV 07'!F22</f>
        <v>15</v>
      </c>
      <c r="F19" s="1">
        <f>'DIV 09'!F22</f>
        <v>15</v>
      </c>
      <c r="G19" s="1">
        <f>'DIV 12'!F22</f>
        <v>16</v>
      </c>
      <c r="H19" s="1">
        <f>BIC!F22</f>
        <v>16</v>
      </c>
      <c r="I19" s="1"/>
      <c r="J19" s="38" t="str">
        <f t="shared" si="0"/>
        <v>Acetaminophen</v>
      </c>
      <c r="K19" s="1">
        <f t="shared" si="1"/>
        <v>1</v>
      </c>
      <c r="L19" s="2">
        <f>'DIV 02'!P22</f>
        <v>0</v>
      </c>
      <c r="M19" s="2">
        <f>'DIV 05 '!P22</f>
        <v>38.045000000000002</v>
      </c>
      <c r="N19" s="2">
        <f>'DIV 07'!P22</f>
        <v>77.831999999999994</v>
      </c>
      <c r="O19" s="2">
        <f>'DIV 09'!P22</f>
        <v>91.992000000000004</v>
      </c>
      <c r="P19" s="2">
        <f>'DIV 12'!P22</f>
        <v>71.802000000000007</v>
      </c>
      <c r="Q19" s="2">
        <f>BIC!P22</f>
        <v>323.51299999999998</v>
      </c>
      <c r="R19" s="33">
        <f>'Alamar Blue'!O22</f>
        <v>1.0068046884059736</v>
      </c>
      <c r="S19" s="1" t="s">
        <v>104</v>
      </c>
      <c r="T19" s="16">
        <v>41731</v>
      </c>
      <c r="U19" s="1">
        <v>12</v>
      </c>
    </row>
    <row r="20" spans="1:21">
      <c r="A20" s="9" t="str">
        <f>'DIV 02'!G12</f>
        <v>Acetaminophen</v>
      </c>
      <c r="B20" s="15">
        <f>'DIV 02'!Q12</f>
        <v>3</v>
      </c>
      <c r="C20" s="1">
        <f>'DIV 02'!G22</f>
        <v>0</v>
      </c>
      <c r="D20" s="1">
        <f>'DIV 05 '!G22</f>
        <v>15</v>
      </c>
      <c r="E20" s="1">
        <f>'DIV 07'!G22</f>
        <v>16</v>
      </c>
      <c r="F20" s="1">
        <f>'DIV 09'!G22</f>
        <v>16</v>
      </c>
      <c r="G20" s="1">
        <f>'DIV 12'!G22</f>
        <v>16</v>
      </c>
      <c r="H20" s="1">
        <f>BIC!G22</f>
        <v>16</v>
      </c>
      <c r="I20" s="1"/>
      <c r="J20" s="38" t="str">
        <f t="shared" si="0"/>
        <v>Acetaminophen</v>
      </c>
      <c r="K20" s="1">
        <f t="shared" si="1"/>
        <v>3</v>
      </c>
      <c r="L20" s="2">
        <f>'DIV 02'!Q22</f>
        <v>0</v>
      </c>
      <c r="M20" s="2">
        <f>'DIV 05 '!Q22</f>
        <v>47.947000000000003</v>
      </c>
      <c r="N20" s="2">
        <f>'DIV 07'!Q22</f>
        <v>58.777999999999999</v>
      </c>
      <c r="O20" s="2">
        <f>'DIV 09'!Q22</f>
        <v>64.456999999999994</v>
      </c>
      <c r="P20" s="2">
        <f>'DIV 12'!Q22</f>
        <v>105.357</v>
      </c>
      <c r="Q20" s="2">
        <f>BIC!Q22</f>
        <v>197.834</v>
      </c>
      <c r="R20" s="33">
        <f>'Alamar Blue'!P22</f>
        <v>1.0317499631347093</v>
      </c>
      <c r="S20" s="1" t="s">
        <v>104</v>
      </c>
      <c r="T20" s="16">
        <v>41731</v>
      </c>
      <c r="U20" s="1">
        <v>12</v>
      </c>
    </row>
    <row r="21" spans="1:21">
      <c r="A21" s="9" t="str">
        <f>'DIV 02'!H12</f>
        <v>Acetaminophen</v>
      </c>
      <c r="B21" s="15">
        <f>'DIV 02'!R12</f>
        <v>10</v>
      </c>
      <c r="C21" s="1">
        <f>'DIV 02'!H22</f>
        <v>0</v>
      </c>
      <c r="D21" s="1">
        <f>'DIV 05 '!H22</f>
        <v>5</v>
      </c>
      <c r="E21" s="1">
        <f>'DIV 07'!H22</f>
        <v>15</v>
      </c>
      <c r="F21" s="1">
        <f>'DIV 09'!H22</f>
        <v>16</v>
      </c>
      <c r="G21" s="1">
        <f>'DIV 12'!H22</f>
        <v>16</v>
      </c>
      <c r="H21" s="1">
        <f>BIC!H22</f>
        <v>16</v>
      </c>
      <c r="I21" s="1"/>
      <c r="J21" s="38" t="str">
        <f t="shared" si="0"/>
        <v>Acetaminophen</v>
      </c>
      <c r="K21" s="1">
        <f t="shared" si="1"/>
        <v>10</v>
      </c>
      <c r="L21" s="2">
        <f>'DIV 02'!R22</f>
        <v>0</v>
      </c>
      <c r="M21" s="2">
        <f>'DIV 05 '!R22</f>
        <v>29.597000000000001</v>
      </c>
      <c r="N21" s="2">
        <f>'DIV 07'!R22</f>
        <v>58.884999999999998</v>
      </c>
      <c r="O21" s="2">
        <f>'DIV 09'!R22</f>
        <v>85.066000000000003</v>
      </c>
      <c r="P21" s="2">
        <f>'DIV 12'!R22</f>
        <v>99.265000000000001</v>
      </c>
      <c r="Q21" s="2">
        <f>BIC!R22</f>
        <v>269.25299999999999</v>
      </c>
      <c r="R21" s="33">
        <f>'Alamar Blue'!Q22</f>
        <v>0.96881983825085294</v>
      </c>
      <c r="S21" s="1" t="s">
        <v>104</v>
      </c>
      <c r="T21" s="16">
        <v>41731</v>
      </c>
      <c r="U21" s="1">
        <v>12</v>
      </c>
    </row>
    <row r="22" spans="1:21">
      <c r="A22" s="9" t="str">
        <f>'DIV 02'!I12</f>
        <v>Acetaminophen</v>
      </c>
      <c r="B22" s="15">
        <f>'DIV 02'!S12</f>
        <v>30</v>
      </c>
      <c r="C22" s="1">
        <f>'DIV 02'!I22</f>
        <v>0</v>
      </c>
      <c r="D22" s="1">
        <f>'DIV 05 '!I22</f>
        <v>5</v>
      </c>
      <c r="E22" s="1">
        <f>'DIV 07'!I22</f>
        <v>15</v>
      </c>
      <c r="F22" s="1">
        <f>'DIV 09'!I22</f>
        <v>16</v>
      </c>
      <c r="G22" s="1">
        <f>'DIV 12'!I22</f>
        <v>16</v>
      </c>
      <c r="H22" s="1">
        <f>BIC!I22</f>
        <v>16</v>
      </c>
      <c r="I22" s="1"/>
      <c r="J22" s="38" t="str">
        <f t="shared" si="0"/>
        <v>Acetaminophen</v>
      </c>
      <c r="K22" s="1">
        <f t="shared" si="1"/>
        <v>30</v>
      </c>
      <c r="L22" s="2">
        <f>'DIV 02'!S22</f>
        <v>0</v>
      </c>
      <c r="M22" s="2">
        <f>'DIV 05 '!S22</f>
        <v>72.022999999999996</v>
      </c>
      <c r="N22" s="2">
        <f>'DIV 07'!S22</f>
        <v>50.222000000000001</v>
      </c>
      <c r="O22" s="2">
        <f>'DIV 09'!S22</f>
        <v>75.638000000000005</v>
      </c>
      <c r="P22" s="2">
        <f>'DIV 12'!S22</f>
        <v>99.688999999999993</v>
      </c>
      <c r="Q22" s="2">
        <f>BIC!S22</f>
        <v>141.477</v>
      </c>
      <c r="R22" s="33">
        <f>'Alamar Blue'!R22</f>
        <v>0.97619003305707042</v>
      </c>
      <c r="S22" s="1" t="s">
        <v>104</v>
      </c>
      <c r="T22" s="16">
        <v>41731</v>
      </c>
      <c r="U22" s="1">
        <v>12</v>
      </c>
    </row>
    <row r="23" spans="1:21">
      <c r="A23" s="9" t="str">
        <f t="shared" ref="A23:Q23" si="8">A16</f>
        <v>Control Mean</v>
      </c>
      <c r="B23" s="1">
        <f t="shared" si="8"/>
        <v>0</v>
      </c>
      <c r="C23" s="36">
        <f t="shared" si="8"/>
        <v>8.3333333333333329E-2</v>
      </c>
      <c r="D23" s="36">
        <f t="shared" si="8"/>
        <v>6.5</v>
      </c>
      <c r="E23" s="36">
        <f t="shared" si="8"/>
        <v>13.75</v>
      </c>
      <c r="F23" s="36">
        <f t="shared" si="8"/>
        <v>15</v>
      </c>
      <c r="G23" s="36">
        <f t="shared" si="8"/>
        <v>15.25</v>
      </c>
      <c r="H23" s="36">
        <f t="shared" si="8"/>
        <v>15.333333333333334</v>
      </c>
      <c r="I23" s="1"/>
      <c r="J23" s="38" t="str">
        <f t="shared" si="8"/>
        <v>Control Mean</v>
      </c>
      <c r="K23" s="1">
        <f t="shared" si="8"/>
        <v>0</v>
      </c>
      <c r="L23" s="36">
        <f t="shared" si="8"/>
        <v>0.85049999999999992</v>
      </c>
      <c r="M23" s="36">
        <f t="shared" si="8"/>
        <v>55.717583333333344</v>
      </c>
      <c r="N23" s="36">
        <f t="shared" si="8"/>
        <v>51.18333333333333</v>
      </c>
      <c r="O23" s="36">
        <f t="shared" si="8"/>
        <v>74.829583333333346</v>
      </c>
      <c r="P23" s="36">
        <f t="shared" si="8"/>
        <v>76.17525000000002</v>
      </c>
      <c r="Q23" s="36">
        <f t="shared" si="8"/>
        <v>185.95791666666665</v>
      </c>
      <c r="R23" s="33"/>
      <c r="S23" s="1"/>
      <c r="T23" s="16"/>
      <c r="U23" s="1"/>
    </row>
    <row r="24" spans="1:21">
      <c r="A24" s="9" t="str">
        <f>'DIV 02'!D13</f>
        <v>Bisindolymaleimide 1</v>
      </c>
      <c r="B24" s="15">
        <f>'DIV 02'!N13</f>
        <v>0.03</v>
      </c>
      <c r="C24" s="1">
        <f>'DIV 02'!D23</f>
        <v>0</v>
      </c>
      <c r="D24" s="1">
        <f>'DIV 05 '!D23</f>
        <v>7</v>
      </c>
      <c r="E24" s="1">
        <f>'DIV 07'!D23</f>
        <v>16</v>
      </c>
      <c r="F24" s="1">
        <f>'DIV 09'!D23</f>
        <v>16</v>
      </c>
      <c r="G24" s="1">
        <f>'DIV 12'!D23</f>
        <v>16</v>
      </c>
      <c r="H24" s="1">
        <f>BIC!D23</f>
        <v>16</v>
      </c>
      <c r="I24" s="1"/>
      <c r="J24" s="38" t="str">
        <f t="shared" si="0"/>
        <v>Bisindolymaleimide 1</v>
      </c>
      <c r="K24" s="1">
        <f t="shared" si="1"/>
        <v>0.03</v>
      </c>
      <c r="L24" s="2">
        <f>'DIV 02'!N23</f>
        <v>0</v>
      </c>
      <c r="M24" s="2">
        <f>'DIV 05 '!N23</f>
        <v>48.015000000000001</v>
      </c>
      <c r="N24" s="2">
        <f>'DIV 07'!N23</f>
        <v>39.162999999999997</v>
      </c>
      <c r="O24" s="2">
        <f>'DIV 09'!N23</f>
        <v>74.260000000000005</v>
      </c>
      <c r="P24" s="2">
        <f>'DIV 12'!N23</f>
        <v>72.998000000000005</v>
      </c>
      <c r="Q24" s="2">
        <f>BIC!N23</f>
        <v>185.709</v>
      </c>
      <c r="R24" s="33">
        <f>'Alamar Blue'!M23</f>
        <v>1.0177311310557504</v>
      </c>
      <c r="S24" s="1" t="s">
        <v>104</v>
      </c>
      <c r="T24" s="16">
        <v>41731</v>
      </c>
      <c r="U24" s="1">
        <v>12</v>
      </c>
    </row>
    <row r="25" spans="1:21">
      <c r="A25" s="9" t="str">
        <f>'DIV 02'!E13</f>
        <v>Bisindolymaleimide 1</v>
      </c>
      <c r="B25" s="15">
        <f>'DIV 02'!O13</f>
        <v>0.1</v>
      </c>
      <c r="C25" s="1">
        <f>'DIV 02'!E23</f>
        <v>0</v>
      </c>
      <c r="D25" s="1">
        <f>'DIV 05 '!E23</f>
        <v>8</v>
      </c>
      <c r="E25" s="1">
        <f>'DIV 07'!E23</f>
        <v>14</v>
      </c>
      <c r="F25" s="1">
        <f>'DIV 09'!E23</f>
        <v>16</v>
      </c>
      <c r="G25" s="1">
        <f>'DIV 12'!E23</f>
        <v>16</v>
      </c>
      <c r="H25" s="1">
        <f>BIC!E23</f>
        <v>16</v>
      </c>
      <c r="I25" s="1"/>
      <c r="J25" s="38" t="str">
        <f t="shared" si="0"/>
        <v>Bisindolymaleimide 1</v>
      </c>
      <c r="K25" s="1">
        <f t="shared" si="1"/>
        <v>0.1</v>
      </c>
      <c r="L25" s="2">
        <f>'DIV 02'!O23</f>
        <v>0</v>
      </c>
      <c r="M25" s="2">
        <f>'DIV 05 '!O23</f>
        <v>49.222000000000001</v>
      </c>
      <c r="N25" s="2">
        <f>'DIV 07'!O23</f>
        <v>60.805999999999997</v>
      </c>
      <c r="O25" s="2">
        <f>'DIV 09'!O23</f>
        <v>70.688999999999993</v>
      </c>
      <c r="P25" s="2">
        <f>'DIV 12'!O23</f>
        <v>42.744999999999997</v>
      </c>
      <c r="Q25" s="2">
        <f>BIC!O23</f>
        <v>239.46799999999999</v>
      </c>
      <c r="R25" s="33">
        <f>'Alamar Blue'!N23</f>
        <v>1.0271972786973023</v>
      </c>
      <c r="S25" s="1" t="s">
        <v>104</v>
      </c>
      <c r="T25" s="16">
        <v>41731</v>
      </c>
      <c r="U25" s="1">
        <v>12</v>
      </c>
    </row>
    <row r="26" spans="1:21">
      <c r="A26" s="9" t="str">
        <f>'DIV 02'!F13</f>
        <v>Bisindolymaleimide 1</v>
      </c>
      <c r="B26" s="15">
        <f>'DIV 02'!P13</f>
        <v>0.3</v>
      </c>
      <c r="C26" s="1">
        <f>'DIV 02'!F23</f>
        <v>0</v>
      </c>
      <c r="D26" s="1">
        <f>'DIV 05 '!F23</f>
        <v>11</v>
      </c>
      <c r="E26" s="1">
        <f>'DIV 07'!F23</f>
        <v>15</v>
      </c>
      <c r="F26" s="1">
        <f>'DIV 09'!F23</f>
        <v>16</v>
      </c>
      <c r="G26" s="1">
        <f>'DIV 12'!F23</f>
        <v>16</v>
      </c>
      <c r="H26" s="1">
        <f>BIC!F23</f>
        <v>16</v>
      </c>
      <c r="I26" s="1"/>
      <c r="J26" s="38" t="str">
        <f t="shared" si="0"/>
        <v>Bisindolymaleimide 1</v>
      </c>
      <c r="K26" s="1">
        <f t="shared" si="1"/>
        <v>0.3</v>
      </c>
      <c r="L26" s="2">
        <f>'DIV 02'!P23</f>
        <v>0</v>
      </c>
      <c r="M26" s="2">
        <f>'DIV 05 '!P23</f>
        <v>29.523</v>
      </c>
      <c r="N26" s="2">
        <f>'DIV 07'!P23</f>
        <v>69.215000000000003</v>
      </c>
      <c r="O26" s="2">
        <f>'DIV 09'!P23</f>
        <v>68.677000000000007</v>
      </c>
      <c r="P26" s="2">
        <f>'DIV 12'!P23</f>
        <v>89.929000000000002</v>
      </c>
      <c r="Q26" s="2">
        <f>BIC!P23</f>
        <v>277.44400000000002</v>
      </c>
      <c r="R26" s="33">
        <f>'Alamar Blue'!O23</f>
        <v>1.0229881930853599</v>
      </c>
      <c r="S26" s="1" t="s">
        <v>104</v>
      </c>
      <c r="T26" s="16">
        <v>41731</v>
      </c>
      <c r="U26" s="1">
        <v>12</v>
      </c>
    </row>
    <row r="27" spans="1:21">
      <c r="A27" s="9" t="str">
        <f>'DIV 02'!G13</f>
        <v>Bisindolymaleimide 1</v>
      </c>
      <c r="B27" s="15">
        <f>'DIV 02'!Q13</f>
        <v>1</v>
      </c>
      <c r="C27" s="1">
        <f>'DIV 02'!G23</f>
        <v>0</v>
      </c>
      <c r="D27" s="1">
        <f>'DIV 05 '!G23</f>
        <v>6</v>
      </c>
      <c r="E27" s="1">
        <f>'DIV 07'!G23</f>
        <v>15</v>
      </c>
      <c r="F27" s="1">
        <f>'DIV 09'!G23</f>
        <v>16</v>
      </c>
      <c r="G27" s="1">
        <f>'DIV 12'!G23</f>
        <v>16</v>
      </c>
      <c r="H27" s="1">
        <f>BIC!G23</f>
        <v>16</v>
      </c>
      <c r="I27" s="1"/>
      <c r="J27" s="38" t="str">
        <f t="shared" si="0"/>
        <v>Bisindolymaleimide 1</v>
      </c>
      <c r="K27" s="1">
        <f t="shared" si="1"/>
        <v>1</v>
      </c>
      <c r="L27" s="2">
        <f>'DIV 02'!Q23</f>
        <v>0</v>
      </c>
      <c r="M27" s="2">
        <f>'DIV 05 '!Q23</f>
        <v>45.317</v>
      </c>
      <c r="N27" s="2">
        <f>'DIV 07'!Q23</f>
        <v>78.646000000000001</v>
      </c>
      <c r="O27" s="2">
        <f>'DIV 09'!Q23</f>
        <v>77.707999999999998</v>
      </c>
      <c r="P27" s="2">
        <f>'DIV 12'!Q23</f>
        <v>102.006</v>
      </c>
      <c r="Q27" s="2">
        <f>BIC!Q23</f>
        <v>502.31599999999997</v>
      </c>
      <c r="R27" s="33">
        <f>'Alamar Blue'!P23</f>
        <v>1.0366118865150347</v>
      </c>
      <c r="S27" s="1" t="s">
        <v>104</v>
      </c>
      <c r="T27" s="16">
        <v>41731</v>
      </c>
      <c r="U27" s="1">
        <v>12</v>
      </c>
    </row>
    <row r="28" spans="1:21">
      <c r="A28" s="9" t="str">
        <f>'DIV 02'!H13</f>
        <v>Bisindolymaleimide 1</v>
      </c>
      <c r="B28" s="15">
        <f>'DIV 02'!R13</f>
        <v>3</v>
      </c>
      <c r="C28" s="1">
        <f>'DIV 02'!H23</f>
        <v>0</v>
      </c>
      <c r="D28" s="1">
        <f>'DIV 05 '!H23</f>
        <v>0</v>
      </c>
      <c r="E28" s="1">
        <f>'DIV 07'!H23</f>
        <v>5</v>
      </c>
      <c r="F28" s="1">
        <f>'DIV 09'!H23</f>
        <v>13</v>
      </c>
      <c r="G28" s="1">
        <f>'DIV 12'!H23</f>
        <v>16</v>
      </c>
      <c r="H28" s="1">
        <f>BIC!H23</f>
        <v>16</v>
      </c>
      <c r="I28" s="1"/>
      <c r="J28" s="38" t="str">
        <f t="shared" si="0"/>
        <v>Bisindolymaleimide 1</v>
      </c>
      <c r="K28" s="1">
        <f t="shared" si="1"/>
        <v>3</v>
      </c>
      <c r="L28" s="2">
        <f>'DIV 02'!R23</f>
        <v>0</v>
      </c>
      <c r="M28" s="2">
        <f>'DIV 05 '!R23</f>
        <v>0</v>
      </c>
      <c r="N28" s="2">
        <f>'DIV 07'!R23</f>
        <v>17.23</v>
      </c>
      <c r="O28" s="2">
        <f>'DIV 09'!R23</f>
        <v>30.213000000000001</v>
      </c>
      <c r="P28" s="2">
        <f>'DIV 12'!R23</f>
        <v>56.552999999999997</v>
      </c>
      <c r="Q28" s="2">
        <f>BIC!R23</f>
        <v>215.98099999999999</v>
      </c>
      <c r="R28" s="33">
        <f>'Alamar Blue'!Q23</f>
        <v>0.99611876493402196</v>
      </c>
      <c r="S28" s="1" t="s">
        <v>104</v>
      </c>
      <c r="T28" s="16">
        <v>41731</v>
      </c>
      <c r="U28" s="1">
        <v>12</v>
      </c>
    </row>
    <row r="29" spans="1:21">
      <c r="A29" s="9" t="str">
        <f>'DIV 02'!I13</f>
        <v>Bisindolymaleimide 1</v>
      </c>
      <c r="B29" s="15">
        <f>'DIV 02'!S13</f>
        <v>10</v>
      </c>
      <c r="C29" s="1">
        <f>'DIV 02'!I23</f>
        <v>0</v>
      </c>
      <c r="D29" s="1">
        <f>'DIV 05 '!I23</f>
        <v>0</v>
      </c>
      <c r="E29" s="1">
        <f>'DIV 07'!I23</f>
        <v>0</v>
      </c>
      <c r="F29" s="1">
        <f>'DIV 09'!I23</f>
        <v>0</v>
      </c>
      <c r="G29" s="1">
        <f>'DIV 12'!I23</f>
        <v>0</v>
      </c>
      <c r="H29" s="1">
        <f>BIC!I23</f>
        <v>0</v>
      </c>
      <c r="I29" s="1"/>
      <c r="J29" s="38" t="str">
        <f t="shared" si="0"/>
        <v>Bisindolymaleimide 1</v>
      </c>
      <c r="K29" s="1">
        <f t="shared" si="1"/>
        <v>10</v>
      </c>
      <c r="L29" s="2">
        <f>'DIV 02'!S23</f>
        <v>0</v>
      </c>
      <c r="M29" s="2">
        <f>'DIV 05 '!S23</f>
        <v>0</v>
      </c>
      <c r="N29" s="2">
        <f>'DIV 07'!S23</f>
        <v>0</v>
      </c>
      <c r="O29" s="2">
        <f>'DIV 09'!S23</f>
        <v>0</v>
      </c>
      <c r="P29" s="2">
        <f>'DIV 12'!S23</f>
        <v>0</v>
      </c>
      <c r="Q29" s="2">
        <f>BIC!S23</f>
        <v>0</v>
      </c>
      <c r="R29" s="33">
        <f>'Alamar Blue'!R23</f>
        <v>7.6339069047615643E-2</v>
      </c>
      <c r="S29" s="1" t="s">
        <v>104</v>
      </c>
      <c r="T29" s="16">
        <v>41731</v>
      </c>
      <c r="U29" s="1">
        <v>12</v>
      </c>
    </row>
    <row r="30" spans="1:21">
      <c r="A30" s="9" t="str">
        <f t="shared" ref="A30:Q30" si="9">A16</f>
        <v>Control Mean</v>
      </c>
      <c r="B30" s="2">
        <f t="shared" si="9"/>
        <v>0</v>
      </c>
      <c r="C30" s="36">
        <f t="shared" si="9"/>
        <v>8.3333333333333329E-2</v>
      </c>
      <c r="D30" s="36">
        <f t="shared" si="9"/>
        <v>6.5</v>
      </c>
      <c r="E30" s="36">
        <f t="shared" si="9"/>
        <v>13.75</v>
      </c>
      <c r="F30" s="36">
        <f t="shared" si="9"/>
        <v>15</v>
      </c>
      <c r="G30" s="36">
        <f t="shared" si="9"/>
        <v>15.25</v>
      </c>
      <c r="H30" s="36">
        <f t="shared" si="9"/>
        <v>15.333333333333334</v>
      </c>
      <c r="I30" s="2"/>
      <c r="J30" s="38" t="str">
        <f t="shared" si="9"/>
        <v>Control Mean</v>
      </c>
      <c r="K30" s="2">
        <f t="shared" si="9"/>
        <v>0</v>
      </c>
      <c r="L30" s="36">
        <f t="shared" si="9"/>
        <v>0.85049999999999992</v>
      </c>
      <c r="M30" s="36">
        <f t="shared" si="9"/>
        <v>55.717583333333344</v>
      </c>
      <c r="N30" s="36">
        <f t="shared" si="9"/>
        <v>51.18333333333333</v>
      </c>
      <c r="O30" s="36">
        <f t="shared" si="9"/>
        <v>74.829583333333346</v>
      </c>
      <c r="P30" s="36">
        <f t="shared" si="9"/>
        <v>76.17525000000002</v>
      </c>
      <c r="Q30" s="36">
        <f t="shared" si="9"/>
        <v>185.95791666666665</v>
      </c>
      <c r="R30" s="33"/>
      <c r="S30" s="1"/>
      <c r="T30" s="16"/>
      <c r="U30" s="1"/>
    </row>
    <row r="31" spans="1:21">
      <c r="A31" s="9" t="str">
        <f>'DIV 02'!D14</f>
        <v>Domoic Acid</v>
      </c>
      <c r="B31" s="15">
        <f>'DIV 02'!N14</f>
        <v>3.0000000000000001E-3</v>
      </c>
      <c r="C31" s="1">
        <f>'DIV 02'!D24</f>
        <v>0</v>
      </c>
      <c r="D31" s="1">
        <f>'DIV 05 '!D24</f>
        <v>12</v>
      </c>
      <c r="E31" s="1">
        <f>'DIV 07'!D24</f>
        <v>16</v>
      </c>
      <c r="F31" s="1">
        <f>'DIV 09'!D24</f>
        <v>16</v>
      </c>
      <c r="G31" s="1">
        <f>'DIV 12'!D24</f>
        <v>16</v>
      </c>
      <c r="H31" s="1">
        <f>BIC!D24</f>
        <v>16</v>
      </c>
      <c r="I31" s="1"/>
      <c r="J31" s="38" t="str">
        <f t="shared" si="0"/>
        <v>Domoic Acid</v>
      </c>
      <c r="K31" s="1">
        <f t="shared" si="1"/>
        <v>3.0000000000000001E-3</v>
      </c>
      <c r="L31" s="2">
        <f>'DIV 02'!N24</f>
        <v>0</v>
      </c>
      <c r="M31" s="2">
        <f>'DIV 05 '!N24</f>
        <v>28.097999999999999</v>
      </c>
      <c r="N31" s="2">
        <f>'DIV 07'!N24</f>
        <v>62.253</v>
      </c>
      <c r="O31" s="2">
        <f>'DIV 09'!N24</f>
        <v>81.625</v>
      </c>
      <c r="P31" s="2">
        <f>'DIV 12'!N24</f>
        <v>113.617</v>
      </c>
      <c r="Q31" s="2">
        <f>BIC!N24</f>
        <v>256.44299999999998</v>
      </c>
      <c r="R31" s="33">
        <f>'Alamar Blue'!M24</f>
        <v>1.0366118865150347</v>
      </c>
      <c r="S31" s="1" t="s">
        <v>104</v>
      </c>
      <c r="T31" s="16">
        <v>41731</v>
      </c>
      <c r="U31" s="1">
        <v>12</v>
      </c>
    </row>
    <row r="32" spans="1:21">
      <c r="A32" s="9" t="str">
        <f>'DIV 02'!E14</f>
        <v>Domoic Acid</v>
      </c>
      <c r="B32" s="15">
        <f>'DIV 02'!O14</f>
        <v>0.01</v>
      </c>
      <c r="C32" s="1">
        <f>'DIV 02'!E24</f>
        <v>0</v>
      </c>
      <c r="D32" s="1">
        <f>'DIV 05 '!E24</f>
        <v>5</v>
      </c>
      <c r="E32" s="1">
        <f>'DIV 07'!E24</f>
        <v>16</v>
      </c>
      <c r="F32" s="1">
        <f>'DIV 09'!E24</f>
        <v>16</v>
      </c>
      <c r="G32" s="1">
        <f>'DIV 12'!E24</f>
        <v>16</v>
      </c>
      <c r="H32" s="1">
        <f>BIC!E24</f>
        <v>15</v>
      </c>
      <c r="I32" s="1"/>
      <c r="J32" s="38" t="str">
        <f t="shared" si="0"/>
        <v>Domoic Acid</v>
      </c>
      <c r="K32" s="1">
        <f t="shared" si="1"/>
        <v>0.01</v>
      </c>
      <c r="L32" s="2">
        <f>'DIV 02'!O24</f>
        <v>0</v>
      </c>
      <c r="M32" s="2">
        <f>'DIV 05 '!O24</f>
        <v>80.605000000000004</v>
      </c>
      <c r="N32" s="2">
        <f>'DIV 07'!O24</f>
        <v>36.853000000000002</v>
      </c>
      <c r="O32" s="2">
        <f>'DIV 09'!O24</f>
        <v>72.504000000000005</v>
      </c>
      <c r="P32" s="2">
        <f>'DIV 12'!O24</f>
        <v>86.465999999999994</v>
      </c>
      <c r="Q32" s="2">
        <f>BIC!O24</f>
        <v>159.935</v>
      </c>
      <c r="R32" s="33">
        <f>'Alamar Blue'!N24</f>
        <v>1.0366118865150347</v>
      </c>
      <c r="S32" s="1" t="s">
        <v>104</v>
      </c>
      <c r="T32" s="16">
        <v>41731</v>
      </c>
      <c r="U32" s="1">
        <v>12</v>
      </c>
    </row>
    <row r="33" spans="1:21">
      <c r="A33" s="9" t="str">
        <f>'DIV 02'!F14</f>
        <v>Domoic Acid</v>
      </c>
      <c r="B33" s="15">
        <f>'DIV 02'!P14</f>
        <v>0.03</v>
      </c>
      <c r="C33" s="1">
        <f>'DIV 02'!F24</f>
        <v>0</v>
      </c>
      <c r="D33" s="1">
        <f>'DIV 05 '!F24</f>
        <v>8</v>
      </c>
      <c r="E33" s="1">
        <f>'DIV 07'!F24</f>
        <v>14</v>
      </c>
      <c r="F33" s="1">
        <f>'DIV 09'!F24</f>
        <v>16</v>
      </c>
      <c r="G33" s="1">
        <f>'DIV 12'!F24</f>
        <v>16</v>
      </c>
      <c r="H33" s="1">
        <f>BIC!F24</f>
        <v>16</v>
      </c>
      <c r="I33" s="1"/>
      <c r="J33" s="38" t="str">
        <f t="shared" si="0"/>
        <v>Domoic Acid</v>
      </c>
      <c r="K33" s="1">
        <f t="shared" si="1"/>
        <v>0.03</v>
      </c>
      <c r="L33" s="2">
        <f>'DIV 02'!P24</f>
        <v>0</v>
      </c>
      <c r="M33" s="2">
        <f>'DIV 05 '!P24</f>
        <v>35.619999999999997</v>
      </c>
      <c r="N33" s="2">
        <f>'DIV 07'!P24</f>
        <v>52.222000000000001</v>
      </c>
      <c r="O33" s="2">
        <f>'DIV 09'!P24</f>
        <v>44.143999999999998</v>
      </c>
      <c r="P33" s="2">
        <f>'DIV 12'!P24</f>
        <v>68.653999999999996</v>
      </c>
      <c r="Q33" s="2">
        <f>BIC!P24</f>
        <v>466.22300000000001</v>
      </c>
      <c r="R33" s="33">
        <f>'Alamar Blue'!O24</f>
        <v>1.0366118865150347</v>
      </c>
      <c r="S33" s="1" t="s">
        <v>104</v>
      </c>
      <c r="T33" s="16">
        <v>41731</v>
      </c>
      <c r="U33" s="1">
        <v>12</v>
      </c>
    </row>
    <row r="34" spans="1:21">
      <c r="A34" s="9" t="str">
        <f>'DIV 02'!G14</f>
        <v>Domoic Acid</v>
      </c>
      <c r="B34" s="15">
        <f>'DIV 02'!Q14</f>
        <v>0.1</v>
      </c>
      <c r="C34" s="1">
        <f>'DIV 02'!G24</f>
        <v>0</v>
      </c>
      <c r="D34" s="1">
        <f>'DIV 05 '!G24</f>
        <v>7</v>
      </c>
      <c r="E34" s="1">
        <f>'DIV 07'!G24</f>
        <v>13</v>
      </c>
      <c r="F34" s="1">
        <f>'DIV 09'!G24</f>
        <v>15</v>
      </c>
      <c r="G34" s="1">
        <f>'DIV 12'!G24</f>
        <v>16</v>
      </c>
      <c r="H34" s="1">
        <f>BIC!G24</f>
        <v>16</v>
      </c>
      <c r="I34" s="1"/>
      <c r="J34" s="38" t="str">
        <f t="shared" si="0"/>
        <v>Domoic Acid</v>
      </c>
      <c r="K34" s="1">
        <f t="shared" si="1"/>
        <v>0.1</v>
      </c>
      <c r="L34" s="2">
        <f>'DIV 02'!Q24</f>
        <v>0</v>
      </c>
      <c r="M34" s="2">
        <f>'DIV 05 '!Q24</f>
        <v>56.707999999999998</v>
      </c>
      <c r="N34" s="2">
        <f>'DIV 07'!Q24</f>
        <v>47.64</v>
      </c>
      <c r="O34" s="2">
        <f>'DIV 09'!Q24</f>
        <v>46.686</v>
      </c>
      <c r="P34" s="2">
        <f>'DIV 12'!Q24</f>
        <v>52.354999999999997</v>
      </c>
      <c r="Q34" s="2">
        <f>BIC!Q24</f>
        <v>320.459</v>
      </c>
      <c r="R34" s="33">
        <f>'Alamar Blue'!P24</f>
        <v>1.0321451017839938</v>
      </c>
      <c r="S34" s="1" t="s">
        <v>104</v>
      </c>
      <c r="T34" s="16">
        <v>41731</v>
      </c>
      <c r="U34" s="1">
        <v>12</v>
      </c>
    </row>
    <row r="35" spans="1:21">
      <c r="A35" s="9" t="str">
        <f>'DIV 02'!H14</f>
        <v>Domoic Acid</v>
      </c>
      <c r="B35" s="15">
        <f>'DIV 02'!R14</f>
        <v>0.3</v>
      </c>
      <c r="C35" s="1">
        <f>'DIV 02'!H24</f>
        <v>0</v>
      </c>
      <c r="D35" s="1">
        <f>'DIV 05 '!H24</f>
        <v>2</v>
      </c>
      <c r="E35" s="1">
        <f>'DIV 07'!H24</f>
        <v>8</v>
      </c>
      <c r="F35" s="1">
        <f>'DIV 09'!H24</f>
        <v>16</v>
      </c>
      <c r="G35" s="1">
        <f>'DIV 12'!H24</f>
        <v>16</v>
      </c>
      <c r="H35" s="1">
        <f>BIC!H24</f>
        <v>16</v>
      </c>
      <c r="I35" s="1"/>
      <c r="J35" s="38" t="str">
        <f t="shared" si="0"/>
        <v>Domoic Acid</v>
      </c>
      <c r="K35" s="1">
        <f t="shared" si="1"/>
        <v>0.3</v>
      </c>
      <c r="L35" s="2">
        <f>'DIV 02'!R24</f>
        <v>0</v>
      </c>
      <c r="M35" s="2">
        <f>'DIV 05 '!R24</f>
        <v>59.886000000000003</v>
      </c>
      <c r="N35" s="2">
        <f>'DIV 07'!R24</f>
        <v>39.677</v>
      </c>
      <c r="O35" s="2">
        <f>'DIV 09'!R24</f>
        <v>28.097999999999999</v>
      </c>
      <c r="P35" s="2">
        <f>'DIV 12'!R24</f>
        <v>57.633000000000003</v>
      </c>
      <c r="Q35" s="2">
        <f>BIC!R24</f>
        <v>287.33800000000002</v>
      </c>
      <c r="R35" s="33">
        <f>'Alamar Blue'!Q24</f>
        <v>1.0325574203745513</v>
      </c>
      <c r="S35" s="1" t="s">
        <v>104</v>
      </c>
      <c r="T35" s="16">
        <v>41731</v>
      </c>
      <c r="U35" s="1">
        <v>12</v>
      </c>
    </row>
    <row r="36" spans="1:21">
      <c r="A36" s="9" t="str">
        <f>'DIV 02'!I14</f>
        <v>Domoic Acid</v>
      </c>
      <c r="B36" s="15">
        <f>'DIV 02'!S14</f>
        <v>1</v>
      </c>
      <c r="C36" s="1">
        <f>'DIV 02'!I24</f>
        <v>0</v>
      </c>
      <c r="D36" s="1">
        <f>'DIV 05 '!I24</f>
        <v>5</v>
      </c>
      <c r="E36" s="1">
        <f>'DIV 07'!I24</f>
        <v>11</v>
      </c>
      <c r="F36" s="1">
        <f>'DIV 09'!I24</f>
        <v>16</v>
      </c>
      <c r="G36" s="1">
        <f>'DIV 12'!I24</f>
        <v>16</v>
      </c>
      <c r="H36" s="1">
        <f>BIC!I24</f>
        <v>16</v>
      </c>
      <c r="I36" s="1"/>
      <c r="J36" s="38" t="str">
        <f t="shared" si="0"/>
        <v>Domoic Acid</v>
      </c>
      <c r="K36" s="1">
        <f t="shared" si="1"/>
        <v>1</v>
      </c>
      <c r="L36" s="2">
        <f>'DIV 02'!S24</f>
        <v>0</v>
      </c>
      <c r="M36" s="2">
        <f>'DIV 05 '!S24</f>
        <v>26.088999999999999</v>
      </c>
      <c r="N36" s="2">
        <f>'DIV 07'!S24</f>
        <v>21.571000000000002</v>
      </c>
      <c r="O36" s="2">
        <f>'DIV 09'!S24</f>
        <v>28.542000000000002</v>
      </c>
      <c r="P36" s="2">
        <f>'DIV 12'!S24</f>
        <v>85.22</v>
      </c>
      <c r="Q36" s="2">
        <f>BIC!S24</f>
        <v>253.16300000000001</v>
      </c>
      <c r="R36" s="33">
        <f>'Alamar Blue'!R24</f>
        <v>1.0332789779080271</v>
      </c>
      <c r="S36" s="1" t="s">
        <v>104</v>
      </c>
      <c r="T36" s="16">
        <v>41731</v>
      </c>
      <c r="U36" s="1">
        <v>12</v>
      </c>
    </row>
    <row r="37" spans="1:21">
      <c r="A37" s="9" t="str">
        <f t="shared" ref="A37:Q37" si="10">A16</f>
        <v>Control Mean</v>
      </c>
      <c r="B37" s="2">
        <f t="shared" si="10"/>
        <v>0</v>
      </c>
      <c r="C37" s="36">
        <f t="shared" si="10"/>
        <v>8.3333333333333329E-2</v>
      </c>
      <c r="D37" s="36">
        <f t="shared" si="10"/>
        <v>6.5</v>
      </c>
      <c r="E37" s="36">
        <f t="shared" si="10"/>
        <v>13.75</v>
      </c>
      <c r="F37" s="36">
        <f t="shared" si="10"/>
        <v>15</v>
      </c>
      <c r="G37" s="36">
        <f t="shared" si="10"/>
        <v>15.25</v>
      </c>
      <c r="H37" s="36">
        <f t="shared" si="10"/>
        <v>15.333333333333334</v>
      </c>
      <c r="I37" s="2"/>
      <c r="J37" s="38" t="str">
        <f t="shared" si="10"/>
        <v>Control Mean</v>
      </c>
      <c r="K37" s="2">
        <f t="shared" si="10"/>
        <v>0</v>
      </c>
      <c r="L37" s="36">
        <f t="shared" si="10"/>
        <v>0.85049999999999992</v>
      </c>
      <c r="M37" s="36">
        <f t="shared" si="10"/>
        <v>55.717583333333344</v>
      </c>
      <c r="N37" s="36">
        <f t="shared" si="10"/>
        <v>51.18333333333333</v>
      </c>
      <c r="O37" s="36">
        <f t="shared" si="10"/>
        <v>74.829583333333346</v>
      </c>
      <c r="P37" s="36">
        <f t="shared" si="10"/>
        <v>76.17525000000002</v>
      </c>
      <c r="Q37" s="36">
        <f t="shared" si="10"/>
        <v>185.95791666666665</v>
      </c>
      <c r="R37" s="33"/>
      <c r="S37" s="1"/>
      <c r="T37" s="16"/>
      <c r="U37" s="1"/>
    </row>
    <row r="38" spans="1:21">
      <c r="A38" s="9" t="str">
        <f>'DIV 02'!D15</f>
        <v>Loperamide</v>
      </c>
      <c r="B38" s="15">
        <f>'DIV 02'!N15</f>
        <v>0.1</v>
      </c>
      <c r="C38" s="1">
        <f>'DIV 02'!D25</f>
        <v>0</v>
      </c>
      <c r="D38" s="1">
        <f>'DIV 05 '!D25</f>
        <v>5</v>
      </c>
      <c r="E38" s="1">
        <f>'DIV 07'!D25</f>
        <v>15</v>
      </c>
      <c r="F38" s="1">
        <f>'DIV 09'!D25</f>
        <v>16</v>
      </c>
      <c r="G38" s="1">
        <f>'DIV 12'!D25</f>
        <v>16</v>
      </c>
      <c r="H38" s="1">
        <f>BIC!D25</f>
        <v>16</v>
      </c>
      <c r="I38" s="1"/>
      <c r="J38" s="38" t="str">
        <f t="shared" si="0"/>
        <v>Loperamide</v>
      </c>
      <c r="K38" s="1">
        <f t="shared" si="1"/>
        <v>0.1</v>
      </c>
      <c r="L38" s="2">
        <f>'DIV 02'!N25</f>
        <v>0</v>
      </c>
      <c r="M38" s="2">
        <f>'DIV 05 '!N25</f>
        <v>15.087999999999999</v>
      </c>
      <c r="N38" s="2">
        <f>'DIV 07'!N25</f>
        <v>36.134999999999998</v>
      </c>
      <c r="O38" s="2">
        <f>'DIV 09'!N25</f>
        <v>48.494999999999997</v>
      </c>
      <c r="P38" s="2">
        <f>'DIV 12'!N25</f>
        <v>44.414000000000001</v>
      </c>
      <c r="Q38" s="2">
        <f>BIC!N25</f>
        <v>147.43700000000001</v>
      </c>
      <c r="R38" s="33">
        <f>'Alamar Blue'!M25</f>
        <v>1.0366118865150347</v>
      </c>
      <c r="S38" s="1" t="s">
        <v>104</v>
      </c>
      <c r="T38" s="16">
        <v>41731</v>
      </c>
      <c r="U38" s="1">
        <v>12</v>
      </c>
    </row>
    <row r="39" spans="1:21">
      <c r="A39" s="9" t="str">
        <f>'DIV 02'!E15</f>
        <v>Loperamide</v>
      </c>
      <c r="B39" s="15">
        <f>'DIV 02'!O15</f>
        <v>0.3</v>
      </c>
      <c r="C39" s="1">
        <f>'DIV 02'!E25</f>
        <v>0</v>
      </c>
      <c r="D39" s="1">
        <f>'DIV 05 '!E25</f>
        <v>7</v>
      </c>
      <c r="E39" s="1">
        <f>'DIV 07'!E25</f>
        <v>15</v>
      </c>
      <c r="F39" s="1">
        <f>'DIV 09'!E25</f>
        <v>16</v>
      </c>
      <c r="G39" s="1">
        <f>'DIV 12'!E25</f>
        <v>16</v>
      </c>
      <c r="H39" s="1">
        <f>BIC!E25</f>
        <v>16</v>
      </c>
      <c r="I39" s="1"/>
      <c r="J39" s="38" t="str">
        <f t="shared" si="0"/>
        <v>Loperamide</v>
      </c>
      <c r="K39" s="1">
        <f t="shared" si="1"/>
        <v>0.3</v>
      </c>
      <c r="L39" s="2">
        <f>'DIV 02'!O25</f>
        <v>0</v>
      </c>
      <c r="M39" s="2">
        <f>'DIV 05 '!O25</f>
        <v>28.065999999999999</v>
      </c>
      <c r="N39" s="2">
        <f>'DIV 07'!O25</f>
        <v>41.982999999999997</v>
      </c>
      <c r="O39" s="2">
        <f>'DIV 09'!O25</f>
        <v>49.905000000000001</v>
      </c>
      <c r="P39" s="2">
        <f>'DIV 12'!O25</f>
        <v>46.591000000000001</v>
      </c>
      <c r="Q39" s="2">
        <f>BIC!O25</f>
        <v>75.271000000000001</v>
      </c>
      <c r="R39" s="33">
        <f>'Alamar Blue'!N25</f>
        <v>1.0366118865150347</v>
      </c>
      <c r="S39" s="1" t="s">
        <v>104</v>
      </c>
      <c r="T39" s="16">
        <v>41731</v>
      </c>
      <c r="U39" s="1">
        <v>12</v>
      </c>
    </row>
    <row r="40" spans="1:21">
      <c r="A40" s="9" t="str">
        <f>'DIV 02'!F15</f>
        <v>Loperamide</v>
      </c>
      <c r="B40" s="15">
        <f>'DIV 02'!P15</f>
        <v>1</v>
      </c>
      <c r="C40" s="1">
        <f>'DIV 02'!F25</f>
        <v>0</v>
      </c>
      <c r="D40" s="1">
        <f>'DIV 05 '!F25</f>
        <v>0</v>
      </c>
      <c r="E40" s="1">
        <f>'DIV 07'!F25</f>
        <v>1</v>
      </c>
      <c r="F40" s="1">
        <f>'DIV 09'!F25</f>
        <v>15</v>
      </c>
      <c r="G40" s="1">
        <f>'DIV 12'!F25</f>
        <v>16</v>
      </c>
      <c r="H40" s="1">
        <f>BIC!F25</f>
        <v>16</v>
      </c>
      <c r="I40" s="1"/>
      <c r="J40" s="38" t="str">
        <f t="shared" si="0"/>
        <v>Loperamide</v>
      </c>
      <c r="K40" s="1">
        <f t="shared" si="1"/>
        <v>1</v>
      </c>
      <c r="L40" s="2">
        <f>'DIV 02'!P25</f>
        <v>0</v>
      </c>
      <c r="M40" s="2">
        <f>'DIV 05 '!P25</f>
        <v>0</v>
      </c>
      <c r="N40" s="2">
        <f>'DIV 07'!P25</f>
        <v>9.4309999999999992</v>
      </c>
      <c r="O40" s="2">
        <f>'DIV 09'!P25</f>
        <v>24.827999999999999</v>
      </c>
      <c r="P40" s="2">
        <f>'DIV 12'!P25</f>
        <v>69.186000000000007</v>
      </c>
      <c r="Q40" s="2">
        <f>BIC!P25</f>
        <v>47.052</v>
      </c>
      <c r="R40" s="33">
        <f>'Alamar Blue'!O25</f>
        <v>0.96804674089355747</v>
      </c>
      <c r="S40" s="1" t="s">
        <v>104</v>
      </c>
      <c r="T40" s="16">
        <v>41731</v>
      </c>
      <c r="U40" s="1">
        <v>12</v>
      </c>
    </row>
    <row r="41" spans="1:21">
      <c r="A41" s="9" t="str">
        <f>'DIV 02'!G15</f>
        <v>Loperamide</v>
      </c>
      <c r="B41" s="15">
        <f>'DIV 02'!Q15</f>
        <v>3</v>
      </c>
      <c r="C41" s="1">
        <f>'DIV 02'!G25</f>
        <v>0</v>
      </c>
      <c r="D41" s="1">
        <f>'DIV 05 '!G25</f>
        <v>0</v>
      </c>
      <c r="E41" s="1">
        <f>'DIV 07'!G25</f>
        <v>0</v>
      </c>
      <c r="F41" s="1">
        <f>'DIV 09'!G25</f>
        <v>0</v>
      </c>
      <c r="G41" s="1">
        <f>'DIV 12'!G25</f>
        <v>0</v>
      </c>
      <c r="H41" s="1">
        <f>BIC!G25</f>
        <v>1</v>
      </c>
      <c r="I41" s="1"/>
      <c r="J41" s="38" t="str">
        <f t="shared" si="0"/>
        <v>Loperamide</v>
      </c>
      <c r="K41" s="1">
        <f t="shared" si="1"/>
        <v>3</v>
      </c>
      <c r="L41" s="2">
        <f>'DIV 02'!Q25</f>
        <v>0</v>
      </c>
      <c r="M41" s="2">
        <f>'DIV 05 '!Q25</f>
        <v>0</v>
      </c>
      <c r="N41" s="2">
        <f>'DIV 07'!Q25</f>
        <v>0</v>
      </c>
      <c r="O41" s="2">
        <f>'DIV 09'!Q25</f>
        <v>0</v>
      </c>
      <c r="P41" s="2">
        <f>'DIV 12'!Q25</f>
        <v>0</v>
      </c>
      <c r="Q41" s="2">
        <f>BIC!Q25</f>
        <v>5.484</v>
      </c>
      <c r="R41" s="33">
        <f>'Alamar Blue'!P25</f>
        <v>0.96249761986230276</v>
      </c>
      <c r="S41" s="1" t="s">
        <v>104</v>
      </c>
      <c r="T41" s="16">
        <v>41731</v>
      </c>
      <c r="U41" s="1">
        <v>12</v>
      </c>
    </row>
    <row r="42" spans="1:21">
      <c r="A42" s="9" t="str">
        <f>'DIV 02'!H15</f>
        <v>Loperamide</v>
      </c>
      <c r="B42" s="15">
        <f>'DIV 02'!R15</f>
        <v>10</v>
      </c>
      <c r="C42" s="1">
        <f>'DIV 02'!H25</f>
        <v>0</v>
      </c>
      <c r="D42" s="1">
        <f>'DIV 05 '!H25</f>
        <v>0</v>
      </c>
      <c r="E42" s="1">
        <f>'DIV 07'!H25</f>
        <v>0</v>
      </c>
      <c r="F42" s="1">
        <f>'DIV 09'!H25</f>
        <v>0</v>
      </c>
      <c r="G42" s="1">
        <f>'DIV 12'!H25</f>
        <v>0</v>
      </c>
      <c r="H42" s="1">
        <f>BIC!H25</f>
        <v>0</v>
      </c>
      <c r="I42" s="1"/>
      <c r="J42" s="38" t="str">
        <f t="shared" si="0"/>
        <v>Loperamide</v>
      </c>
      <c r="K42" s="1">
        <f t="shared" si="1"/>
        <v>10</v>
      </c>
      <c r="L42" s="2">
        <f>'DIV 02'!R25</f>
        <v>0</v>
      </c>
      <c r="M42" s="2">
        <f>'DIV 05 '!R25</f>
        <v>0</v>
      </c>
      <c r="N42" s="2">
        <f>'DIV 07'!R25</f>
        <v>0</v>
      </c>
      <c r="O42" s="2">
        <f>'DIV 09'!R25</f>
        <v>0</v>
      </c>
      <c r="P42" s="2">
        <f>'DIV 12'!R25</f>
        <v>0</v>
      </c>
      <c r="Q42" s="2">
        <f>BIC!R25</f>
        <v>0</v>
      </c>
      <c r="R42" s="33">
        <f>'Alamar Blue'!Q25</f>
        <v>0.17476295260197369</v>
      </c>
      <c r="S42" s="1" t="s">
        <v>104</v>
      </c>
      <c r="T42" s="16">
        <v>41731</v>
      </c>
      <c r="U42" s="1">
        <v>12</v>
      </c>
    </row>
    <row r="43" spans="1:21">
      <c r="A43" s="9" t="str">
        <f>'DIV 02'!I15</f>
        <v>Loperamide</v>
      </c>
      <c r="B43" s="15">
        <f>'DIV 02'!S15</f>
        <v>30</v>
      </c>
      <c r="C43" s="1">
        <f>'DIV 02'!I25</f>
        <v>0</v>
      </c>
      <c r="D43" s="1">
        <f>'DIV 05 '!I25</f>
        <v>0</v>
      </c>
      <c r="E43" s="1">
        <f>'DIV 07'!I25</f>
        <v>0</v>
      </c>
      <c r="F43" s="1">
        <f>'DIV 09'!I25</f>
        <v>0</v>
      </c>
      <c r="G43" s="1">
        <f>'DIV 12'!I25</f>
        <v>0</v>
      </c>
      <c r="H43" s="1">
        <f>BIC!I25</f>
        <v>0</v>
      </c>
      <c r="I43" s="1"/>
      <c r="J43" s="38" t="str">
        <f t="shared" si="0"/>
        <v>Loperamide</v>
      </c>
      <c r="K43" s="1">
        <f t="shared" si="1"/>
        <v>30</v>
      </c>
      <c r="L43" s="2">
        <f>'DIV 02'!S25</f>
        <v>0</v>
      </c>
      <c r="M43" s="2">
        <f>'DIV 05 '!S25</f>
        <v>0</v>
      </c>
      <c r="N43" s="2">
        <f>'DIV 07'!S25</f>
        <v>0</v>
      </c>
      <c r="O43" s="2">
        <f>'DIV 09'!S25</f>
        <v>0</v>
      </c>
      <c r="P43" s="2">
        <f>'DIV 12'!S25</f>
        <v>0</v>
      </c>
      <c r="Q43" s="2">
        <f>BIC!S25</f>
        <v>0</v>
      </c>
      <c r="R43" s="33">
        <f>'Alamar Blue'!R25</f>
        <v>-1.4173451550418118E-3</v>
      </c>
      <c r="S43" s="1" t="s">
        <v>104</v>
      </c>
      <c r="T43" s="16">
        <v>41731</v>
      </c>
      <c r="U43" s="1">
        <v>12</v>
      </c>
    </row>
    <row r="44" spans="1:21">
      <c r="A44" s="9" t="str">
        <f t="shared" ref="A44:Q44" si="11">A16</f>
        <v>Control Mean</v>
      </c>
      <c r="B44" s="1">
        <f t="shared" si="11"/>
        <v>0</v>
      </c>
      <c r="C44" s="36">
        <f t="shared" si="11"/>
        <v>8.3333333333333329E-2</v>
      </c>
      <c r="D44" s="36">
        <f t="shared" si="11"/>
        <v>6.5</v>
      </c>
      <c r="E44" s="36">
        <f t="shared" si="11"/>
        <v>13.75</v>
      </c>
      <c r="F44" s="36">
        <f t="shared" si="11"/>
        <v>15</v>
      </c>
      <c r="G44" s="36">
        <f t="shared" si="11"/>
        <v>15.25</v>
      </c>
      <c r="H44" s="36">
        <f t="shared" si="11"/>
        <v>15.333333333333334</v>
      </c>
      <c r="I44" s="1"/>
      <c r="J44" s="38" t="str">
        <f t="shared" si="11"/>
        <v>Control Mean</v>
      </c>
      <c r="K44" s="1">
        <f t="shared" si="11"/>
        <v>0</v>
      </c>
      <c r="L44" s="36">
        <f t="shared" si="11"/>
        <v>0.85049999999999992</v>
      </c>
      <c r="M44" s="36">
        <f t="shared" si="11"/>
        <v>55.717583333333344</v>
      </c>
      <c r="N44" s="36">
        <f t="shared" si="11"/>
        <v>51.18333333333333</v>
      </c>
      <c r="O44" s="36">
        <f t="shared" si="11"/>
        <v>74.829583333333346</v>
      </c>
      <c r="P44" s="36">
        <f t="shared" si="11"/>
        <v>76.17525000000002</v>
      </c>
      <c r="Q44" s="36">
        <f t="shared" si="11"/>
        <v>185.95791666666665</v>
      </c>
      <c r="R44" s="33"/>
      <c r="S44" s="1"/>
      <c r="T44" s="16"/>
      <c r="U44" s="1"/>
    </row>
    <row r="45" spans="1:21">
      <c r="A45" s="9" t="str">
        <f>'DIV 02'!D16</f>
        <v>Mevastatin</v>
      </c>
      <c r="B45" s="15">
        <f>'DIV 02'!N16</f>
        <v>0.1</v>
      </c>
      <c r="C45" s="1">
        <f>'DIV 02'!D26</f>
        <v>0</v>
      </c>
      <c r="D45" s="1">
        <f>'DIV 05 '!D26</f>
        <v>0</v>
      </c>
      <c r="E45" s="1">
        <f>'DIV 07'!D26</f>
        <v>5</v>
      </c>
      <c r="F45" s="1">
        <f>'DIV 09'!D26</f>
        <v>10</v>
      </c>
      <c r="G45" s="1">
        <f>'DIV 12'!D26</f>
        <v>12</v>
      </c>
      <c r="H45" s="1">
        <f>BIC!D26</f>
        <v>11</v>
      </c>
      <c r="I45" s="1"/>
      <c r="J45" s="38" t="str">
        <f t="shared" si="0"/>
        <v>Mevastatin</v>
      </c>
      <c r="K45" s="1">
        <f t="shared" si="1"/>
        <v>0.1</v>
      </c>
      <c r="L45" s="2">
        <f>'DIV 02'!N26</f>
        <v>0</v>
      </c>
      <c r="M45" s="2">
        <f>'DIV 05 '!N26</f>
        <v>0</v>
      </c>
      <c r="N45" s="2">
        <f>'DIV 07'!N26</f>
        <v>106.727</v>
      </c>
      <c r="O45" s="2">
        <f>'DIV 09'!N26</f>
        <v>46.710999999999999</v>
      </c>
      <c r="P45" s="2">
        <f>'DIV 12'!N26</f>
        <v>57.22</v>
      </c>
      <c r="Q45" s="2">
        <f>BIC!N26</f>
        <v>116.875</v>
      </c>
      <c r="R45" s="33">
        <f>'Alamar Blue'!M26</f>
        <v>1.0357872493339193</v>
      </c>
      <c r="S45" s="1" t="s">
        <v>104</v>
      </c>
      <c r="T45" s="16">
        <v>41731</v>
      </c>
      <c r="U45" s="1">
        <v>12</v>
      </c>
    </row>
    <row r="46" spans="1:21">
      <c r="A46" s="9" t="str">
        <f>'DIV 02'!E16</f>
        <v>Mevastatin</v>
      </c>
      <c r="B46" s="15">
        <f>'DIV 02'!O16</f>
        <v>0.3</v>
      </c>
      <c r="C46" s="1">
        <f>'DIV 02'!E26</f>
        <v>0</v>
      </c>
      <c r="D46" s="1">
        <f>'DIV 05 '!E26</f>
        <v>4</v>
      </c>
      <c r="E46" s="1">
        <f>'DIV 07'!E26</f>
        <v>11</v>
      </c>
      <c r="F46" s="1">
        <f>'DIV 09'!E26</f>
        <v>14</v>
      </c>
      <c r="G46" s="1">
        <f>'DIV 12'!E26</f>
        <v>14</v>
      </c>
      <c r="H46" s="1">
        <f>BIC!E26</f>
        <v>14</v>
      </c>
      <c r="I46" s="1"/>
      <c r="J46" s="38" t="str">
        <f t="shared" si="0"/>
        <v>Mevastatin</v>
      </c>
      <c r="K46" s="1">
        <f t="shared" si="1"/>
        <v>0.3</v>
      </c>
      <c r="L46" s="2">
        <f>'DIV 02'!O26</f>
        <v>0</v>
      </c>
      <c r="M46" s="2">
        <f>'DIV 05 '!O26</f>
        <v>32.469000000000001</v>
      </c>
      <c r="N46" s="2">
        <f>'DIV 07'!O26</f>
        <v>67.238</v>
      </c>
      <c r="O46" s="2">
        <f>'DIV 09'!O26</f>
        <v>45.564</v>
      </c>
      <c r="P46" s="2">
        <f>'DIV 12'!O26</f>
        <v>59.079000000000001</v>
      </c>
      <c r="Q46" s="2">
        <f>BIC!O26</f>
        <v>212.321</v>
      </c>
      <c r="R46" s="33">
        <f>'Alamar Blue'!N26</f>
        <v>0.99395409233359444</v>
      </c>
      <c r="S46" s="1" t="s">
        <v>104</v>
      </c>
      <c r="T46" s="16">
        <v>41731</v>
      </c>
      <c r="U46" s="1">
        <v>12</v>
      </c>
    </row>
    <row r="47" spans="1:21">
      <c r="A47" s="9" t="str">
        <f>'DIV 02'!F16</f>
        <v>Mevastatin</v>
      </c>
      <c r="B47" s="15">
        <f>'DIV 02'!P16</f>
        <v>1</v>
      </c>
      <c r="C47" s="1">
        <f>'DIV 02'!F26</f>
        <v>0</v>
      </c>
      <c r="D47" s="1">
        <f>'DIV 05 '!F26</f>
        <v>6</v>
      </c>
      <c r="E47" s="1">
        <f>'DIV 07'!F26</f>
        <v>6</v>
      </c>
      <c r="F47" s="1">
        <f>'DIV 09'!F26</f>
        <v>15</v>
      </c>
      <c r="G47" s="1">
        <f>'DIV 12'!F26</f>
        <v>16</v>
      </c>
      <c r="H47" s="1">
        <f>BIC!F26</f>
        <v>16</v>
      </c>
      <c r="I47" s="1"/>
      <c r="J47" s="38" t="str">
        <f t="shared" si="0"/>
        <v>Mevastatin</v>
      </c>
      <c r="K47" s="1">
        <f t="shared" si="1"/>
        <v>1</v>
      </c>
      <c r="L47" s="2">
        <f>'DIV 02'!P26</f>
        <v>0</v>
      </c>
      <c r="M47" s="2">
        <f>'DIV 05 '!P26</f>
        <v>41.173000000000002</v>
      </c>
      <c r="N47" s="2">
        <f>'DIV 07'!P26</f>
        <v>114.899</v>
      </c>
      <c r="O47" s="2">
        <f>'DIV 09'!P26</f>
        <v>37.497</v>
      </c>
      <c r="P47" s="2">
        <f>'DIV 12'!P26</f>
        <v>67.33</v>
      </c>
      <c r="Q47" s="2">
        <f>BIC!P26</f>
        <v>164.29900000000001</v>
      </c>
      <c r="R47" s="33">
        <f>'Alamar Blue'!O26</f>
        <v>0.68895859490986977</v>
      </c>
      <c r="S47" s="1" t="s">
        <v>104</v>
      </c>
      <c r="T47" s="16">
        <v>41731</v>
      </c>
      <c r="U47" s="1">
        <v>12</v>
      </c>
    </row>
    <row r="48" spans="1:21">
      <c r="A48" s="9" t="str">
        <f>'DIV 02'!G16</f>
        <v>Mevastatin</v>
      </c>
      <c r="B48" s="15">
        <f>'DIV 02'!Q16</f>
        <v>3</v>
      </c>
      <c r="C48" s="1">
        <f>'DIV 02'!G26</f>
        <v>0</v>
      </c>
      <c r="D48" s="1">
        <f>'DIV 05 '!G26</f>
        <v>2</v>
      </c>
      <c r="E48" s="1">
        <f>'DIV 07'!G26</f>
        <v>1</v>
      </c>
      <c r="F48" s="1">
        <f>'DIV 09'!G26</f>
        <v>2</v>
      </c>
      <c r="G48" s="1">
        <f>'DIV 12'!G26</f>
        <v>11</v>
      </c>
      <c r="H48" s="1">
        <f>BIC!G26</f>
        <v>11</v>
      </c>
      <c r="I48" s="1"/>
      <c r="J48" s="38" t="str">
        <f t="shared" si="0"/>
        <v>Mevastatin</v>
      </c>
      <c r="K48" s="1">
        <f t="shared" si="1"/>
        <v>3</v>
      </c>
      <c r="L48" s="2">
        <f>'DIV 02'!Q26</f>
        <v>0</v>
      </c>
      <c r="M48" s="2">
        <f>'DIV 05 '!Q26</f>
        <v>23.925999999999998</v>
      </c>
      <c r="N48" s="2">
        <f>'DIV 07'!Q26</f>
        <v>151.47499999999999</v>
      </c>
      <c r="O48" s="2">
        <f>'DIV 09'!Q26</f>
        <v>56.442999999999998</v>
      </c>
      <c r="P48" s="2">
        <f>'DIV 12'!Q26</f>
        <v>40.966000000000001</v>
      </c>
      <c r="Q48" s="2">
        <f>BIC!Q26</f>
        <v>77.784999999999997</v>
      </c>
      <c r="R48" s="33">
        <f>'Alamar Blue'!P26</f>
        <v>0.64296789212142214</v>
      </c>
      <c r="S48" s="1" t="s">
        <v>104</v>
      </c>
      <c r="T48" s="16">
        <v>41731</v>
      </c>
      <c r="U48" s="1">
        <v>12</v>
      </c>
    </row>
    <row r="49" spans="1:21">
      <c r="A49" s="9" t="str">
        <f>'DIV 02'!H16</f>
        <v>Mevastatin</v>
      </c>
      <c r="B49" s="15">
        <f>'DIV 02'!R16</f>
        <v>10</v>
      </c>
      <c r="C49" s="1">
        <f>'DIV 02'!H26</f>
        <v>0</v>
      </c>
      <c r="D49" s="1">
        <f>'DIV 05 '!H26</f>
        <v>0</v>
      </c>
      <c r="E49" s="1">
        <f>'DIV 07'!H26</f>
        <v>0</v>
      </c>
      <c r="F49" s="1">
        <f>'DIV 09'!H26</f>
        <v>0</v>
      </c>
      <c r="G49" s="1">
        <f>'DIV 12'!H26</f>
        <v>1</v>
      </c>
      <c r="H49" s="1">
        <f>BIC!H26</f>
        <v>1</v>
      </c>
      <c r="I49" s="1"/>
      <c r="J49" s="38" t="str">
        <f t="shared" si="0"/>
        <v>Mevastatin</v>
      </c>
      <c r="K49" s="1">
        <f t="shared" si="1"/>
        <v>10</v>
      </c>
      <c r="L49" s="2">
        <f>'DIV 02'!R26</f>
        <v>0</v>
      </c>
      <c r="M49" s="2">
        <f>'DIV 05 '!R26</f>
        <v>0</v>
      </c>
      <c r="N49" s="2">
        <f>'DIV 07'!R26</f>
        <v>0</v>
      </c>
      <c r="O49" s="2">
        <f>'DIV 09'!R26</f>
        <v>0</v>
      </c>
      <c r="P49" s="2">
        <f>'DIV 12'!R26</f>
        <v>96.412000000000006</v>
      </c>
      <c r="Q49" s="2">
        <f>BIC!R26</f>
        <v>69.004000000000005</v>
      </c>
      <c r="R49" s="33">
        <f>'Alamar Blue'!Q26</f>
        <v>0.42053919245686044</v>
      </c>
      <c r="S49" s="1" t="s">
        <v>104</v>
      </c>
      <c r="T49" s="16">
        <v>41731</v>
      </c>
      <c r="U49" s="1">
        <v>12</v>
      </c>
    </row>
    <row r="50" spans="1:21">
      <c r="A50" s="9" t="str">
        <f>'DIV 02'!I16</f>
        <v>Mevastatin</v>
      </c>
      <c r="B50" s="15">
        <f>'DIV 02'!S16</f>
        <v>30</v>
      </c>
      <c r="C50" s="1">
        <f>'DIV 02'!I26</f>
        <v>0</v>
      </c>
      <c r="D50" s="1">
        <f>'DIV 05 '!I26</f>
        <v>0</v>
      </c>
      <c r="E50" s="1">
        <f>'DIV 07'!I26</f>
        <v>0</v>
      </c>
      <c r="F50" s="1">
        <f>'DIV 09'!I26</f>
        <v>0</v>
      </c>
      <c r="G50" s="1">
        <f>'DIV 12'!I26</f>
        <v>0</v>
      </c>
      <c r="H50" s="1">
        <f>BIC!I26</f>
        <v>0</v>
      </c>
      <c r="I50" s="1"/>
      <c r="J50" s="38" t="str">
        <f t="shared" si="0"/>
        <v>Mevastatin</v>
      </c>
      <c r="K50" s="1">
        <f t="shared" si="1"/>
        <v>30</v>
      </c>
      <c r="L50" s="2">
        <f>'DIV 02'!S26</f>
        <v>0</v>
      </c>
      <c r="M50" s="2">
        <f>'DIV 05 '!S26</f>
        <v>0</v>
      </c>
      <c r="N50" s="2">
        <f>'DIV 07'!S26</f>
        <v>0</v>
      </c>
      <c r="O50" s="2">
        <f>'DIV 09'!S26</f>
        <v>0</v>
      </c>
      <c r="P50" s="2">
        <f>'DIV 12'!S26</f>
        <v>0</v>
      </c>
      <c r="Q50" s="2">
        <f>BIC!S26</f>
        <v>0</v>
      </c>
      <c r="R50" s="33">
        <f>'Alamar Blue'!R26</f>
        <v>0.3576434274555505</v>
      </c>
      <c r="S50" s="1" t="s">
        <v>104</v>
      </c>
      <c r="T50" s="16">
        <v>41731</v>
      </c>
      <c r="U50" s="1">
        <v>12</v>
      </c>
    </row>
    <row r="51" spans="1:21">
      <c r="A51" s="9" t="str">
        <f t="shared" ref="A51:Q51" si="12">A16</f>
        <v>Control Mean</v>
      </c>
      <c r="B51" s="1">
        <f t="shared" si="12"/>
        <v>0</v>
      </c>
      <c r="C51" s="36">
        <f t="shared" si="12"/>
        <v>8.3333333333333329E-2</v>
      </c>
      <c r="D51" s="36">
        <f t="shared" si="12"/>
        <v>6.5</v>
      </c>
      <c r="E51" s="36">
        <f t="shared" si="12"/>
        <v>13.75</v>
      </c>
      <c r="F51" s="36">
        <f t="shared" si="12"/>
        <v>15</v>
      </c>
      <c r="G51" s="36">
        <f t="shared" si="12"/>
        <v>15.25</v>
      </c>
      <c r="H51" s="36">
        <f t="shared" si="12"/>
        <v>15.333333333333334</v>
      </c>
      <c r="I51" s="1"/>
      <c r="J51" s="38" t="str">
        <f t="shared" si="12"/>
        <v>Control Mean</v>
      </c>
      <c r="K51" s="1">
        <f t="shared" si="12"/>
        <v>0</v>
      </c>
      <c r="L51" s="36">
        <f t="shared" si="12"/>
        <v>0.85049999999999992</v>
      </c>
      <c r="M51" s="36">
        <f t="shared" si="12"/>
        <v>55.717583333333344</v>
      </c>
      <c r="N51" s="36">
        <f t="shared" si="12"/>
        <v>51.18333333333333</v>
      </c>
      <c r="O51" s="36">
        <f t="shared" si="12"/>
        <v>74.829583333333346</v>
      </c>
      <c r="P51" s="36">
        <f t="shared" si="12"/>
        <v>76.17525000000002</v>
      </c>
      <c r="Q51" s="36">
        <f t="shared" si="12"/>
        <v>185.95791666666665</v>
      </c>
      <c r="R51" s="33"/>
      <c r="S51" s="1"/>
      <c r="T51" s="16"/>
      <c r="U51" s="1"/>
    </row>
    <row r="52" spans="1:21">
      <c r="A52" s="9" t="str">
        <f>'DIV 02'!D17</f>
        <v>Vanadate</v>
      </c>
      <c r="B52" s="15">
        <f>'DIV 02'!N17</f>
        <v>0.1</v>
      </c>
      <c r="C52" s="1">
        <f>'DIV 02'!D27</f>
        <v>0</v>
      </c>
      <c r="D52" s="1">
        <f>'DIV 05 '!D27</f>
        <v>0</v>
      </c>
      <c r="E52" s="1">
        <f>'DIV 07'!D27</f>
        <v>5</v>
      </c>
      <c r="F52" s="1">
        <f>'DIV 09'!D27</f>
        <v>9</v>
      </c>
      <c r="G52" s="1">
        <f>'DIV 12'!D27</f>
        <v>12</v>
      </c>
      <c r="H52" s="1">
        <f>BIC!D27</f>
        <v>11</v>
      </c>
      <c r="I52" s="1"/>
      <c r="J52" s="38" t="str">
        <f t="shared" si="0"/>
        <v>Vanadate</v>
      </c>
      <c r="K52" s="1">
        <f t="shared" si="1"/>
        <v>0.1</v>
      </c>
      <c r="L52" s="2">
        <f>'DIV 02'!N27</f>
        <v>0</v>
      </c>
      <c r="M52" s="2">
        <f>'DIV 05 '!N27</f>
        <v>0</v>
      </c>
      <c r="N52" s="2">
        <f>'DIV 07'!N27</f>
        <v>65.611999999999995</v>
      </c>
      <c r="O52" s="2">
        <f>'DIV 09'!N27</f>
        <v>45.292999999999999</v>
      </c>
      <c r="P52" s="2">
        <f>'DIV 12'!N27</f>
        <v>62.741</v>
      </c>
      <c r="Q52" s="2">
        <f>BIC!N27</f>
        <v>110.988</v>
      </c>
      <c r="R52" s="33">
        <f>'Alamar Blue'!M27</f>
        <v>1.0366118865150347</v>
      </c>
      <c r="S52" s="1" t="s">
        <v>104</v>
      </c>
      <c r="T52" s="16">
        <v>41731</v>
      </c>
      <c r="U52" s="1">
        <v>12</v>
      </c>
    </row>
    <row r="53" spans="1:21">
      <c r="A53" s="9" t="str">
        <f>'DIV 02'!E17</f>
        <v>Vanadate</v>
      </c>
      <c r="B53" s="15">
        <f>'DIV 02'!O17</f>
        <v>0.3</v>
      </c>
      <c r="C53" s="1">
        <f>'DIV 02'!E27</f>
        <v>0</v>
      </c>
      <c r="D53" s="1">
        <f>'DIV 05 '!E27</f>
        <v>9</v>
      </c>
      <c r="E53" s="1">
        <f>'DIV 07'!E27</f>
        <v>14</v>
      </c>
      <c r="F53" s="1">
        <f>'DIV 09'!E27</f>
        <v>16</v>
      </c>
      <c r="G53" s="1">
        <f>'DIV 12'!E27</f>
        <v>16</v>
      </c>
      <c r="H53" s="1">
        <f>BIC!E27</f>
        <v>16</v>
      </c>
      <c r="I53" s="1"/>
      <c r="J53" s="38" t="str">
        <f t="shared" si="0"/>
        <v>Vanadate</v>
      </c>
      <c r="K53" s="1">
        <f t="shared" si="1"/>
        <v>0.3</v>
      </c>
      <c r="L53" s="2">
        <f>'DIV 02'!O27</f>
        <v>0</v>
      </c>
      <c r="M53" s="2">
        <f>'DIV 05 '!O27</f>
        <v>78.36</v>
      </c>
      <c r="N53" s="2">
        <f>'DIV 07'!O27</f>
        <v>45.183999999999997</v>
      </c>
      <c r="O53" s="2">
        <f>'DIV 09'!O27</f>
        <v>92.427000000000007</v>
      </c>
      <c r="P53" s="2">
        <f>'DIV 12'!O27</f>
        <v>81.465999999999994</v>
      </c>
      <c r="Q53" s="2">
        <f>BIC!O27</f>
        <v>199.292</v>
      </c>
      <c r="R53" s="33">
        <f>'Alamar Blue'!N27</f>
        <v>1.0267677801654715</v>
      </c>
      <c r="S53" s="1" t="s">
        <v>104</v>
      </c>
      <c r="T53" s="16">
        <v>41731</v>
      </c>
      <c r="U53" s="1">
        <v>12</v>
      </c>
    </row>
    <row r="54" spans="1:21">
      <c r="A54" s="9" t="str">
        <f>'DIV 02'!F17</f>
        <v>Vanadate</v>
      </c>
      <c r="B54" s="15">
        <f>'DIV 02'!P17</f>
        <v>1</v>
      </c>
      <c r="C54" s="1">
        <f>'DIV 02'!F27</f>
        <v>0</v>
      </c>
      <c r="D54" s="1">
        <f>'DIV 05 '!F27</f>
        <v>8</v>
      </c>
      <c r="E54" s="1">
        <f>'DIV 07'!F27</f>
        <v>14</v>
      </c>
      <c r="F54" s="1">
        <f>'DIV 09'!F27</f>
        <v>15</v>
      </c>
      <c r="G54" s="1">
        <f>'DIV 12'!F27</f>
        <v>16</v>
      </c>
      <c r="H54" s="1">
        <f>BIC!F27</f>
        <v>16</v>
      </c>
      <c r="I54" s="1"/>
      <c r="J54" s="38" t="str">
        <f t="shared" si="0"/>
        <v>Vanadate</v>
      </c>
      <c r="K54" s="1">
        <f t="shared" si="1"/>
        <v>1</v>
      </c>
      <c r="L54" s="2">
        <f>'DIV 02'!P27</f>
        <v>0</v>
      </c>
      <c r="M54" s="2">
        <f>'DIV 05 '!P27</f>
        <v>146.39500000000001</v>
      </c>
      <c r="N54" s="2">
        <f>'DIV 07'!P27</f>
        <v>69.625</v>
      </c>
      <c r="O54" s="2">
        <f>'DIV 09'!P27</f>
        <v>102.43300000000001</v>
      </c>
      <c r="P54" s="2">
        <f>'DIV 12'!P27</f>
        <v>50.64</v>
      </c>
      <c r="Q54" s="2">
        <f>BIC!P27</f>
        <v>319.79899999999998</v>
      </c>
      <c r="R54" s="33">
        <f>'Alamar Blue'!O27</f>
        <v>0.98496898304769298</v>
      </c>
      <c r="S54" s="1" t="s">
        <v>104</v>
      </c>
      <c r="T54" s="16">
        <v>41731</v>
      </c>
      <c r="U54" s="1">
        <v>12</v>
      </c>
    </row>
    <row r="55" spans="1:21">
      <c r="A55" s="9" t="str">
        <f>'DIV 02'!G17</f>
        <v>Vanadate</v>
      </c>
      <c r="B55" s="15">
        <f>'DIV 02'!Q17</f>
        <v>3</v>
      </c>
      <c r="C55" s="1">
        <f>'DIV 02'!G27</f>
        <v>0</v>
      </c>
      <c r="D55" s="1">
        <f>'DIV 05 '!G27</f>
        <v>0</v>
      </c>
      <c r="E55" s="1">
        <f>'DIV 07'!G27</f>
        <v>1</v>
      </c>
      <c r="F55" s="1">
        <f>'DIV 09'!G27</f>
        <v>11</v>
      </c>
      <c r="G55" s="1">
        <f>'DIV 12'!G27</f>
        <v>12</v>
      </c>
      <c r="H55" s="1">
        <f>BIC!G27</f>
        <v>10</v>
      </c>
      <c r="I55" s="1"/>
      <c r="J55" s="38" t="str">
        <f t="shared" si="0"/>
        <v>Vanadate</v>
      </c>
      <c r="K55" s="1">
        <f t="shared" si="1"/>
        <v>3</v>
      </c>
      <c r="L55" s="2">
        <f>'DIV 02'!Q27</f>
        <v>0</v>
      </c>
      <c r="M55" s="2">
        <f>'DIV 05 '!Q27</f>
        <v>0</v>
      </c>
      <c r="N55" s="2">
        <f>'DIV 07'!Q27</f>
        <v>322.392</v>
      </c>
      <c r="O55" s="2">
        <f>'DIV 09'!Q27</f>
        <v>34.131999999999998</v>
      </c>
      <c r="P55" s="2">
        <f>'DIV 12'!Q27</f>
        <v>63.216999999999999</v>
      </c>
      <c r="Q55" s="2">
        <f>BIC!Q27</f>
        <v>143.386</v>
      </c>
      <c r="R55" s="33">
        <f>'Alamar Blue'!P27</f>
        <v>1.0115463521973862</v>
      </c>
      <c r="S55" s="1" t="s">
        <v>104</v>
      </c>
      <c r="T55" s="16">
        <v>41731</v>
      </c>
      <c r="U55" s="1">
        <v>12</v>
      </c>
    </row>
    <row r="56" spans="1:21">
      <c r="A56" s="9" t="str">
        <f>'DIV 02'!H17</f>
        <v>Vanadate</v>
      </c>
      <c r="B56" s="15">
        <f>'DIV 02'!R17</f>
        <v>10</v>
      </c>
      <c r="C56" s="1">
        <f>'DIV 02'!H27</f>
        <v>0</v>
      </c>
      <c r="D56" s="1">
        <f>'DIV 05 '!H27</f>
        <v>6</v>
      </c>
      <c r="E56" s="1">
        <f>'DIV 07'!H27</f>
        <v>14</v>
      </c>
      <c r="F56" s="1">
        <f>'DIV 09'!H27</f>
        <v>14</v>
      </c>
      <c r="G56" s="1">
        <f>'DIV 12'!H27</f>
        <v>14</v>
      </c>
      <c r="H56" s="1">
        <f>BIC!H27</f>
        <v>14</v>
      </c>
      <c r="I56" s="1"/>
      <c r="J56" s="38" t="str">
        <f t="shared" si="0"/>
        <v>Vanadate</v>
      </c>
      <c r="K56" s="1">
        <f t="shared" si="1"/>
        <v>10</v>
      </c>
      <c r="L56" s="2">
        <f>'DIV 02'!R27</f>
        <v>0</v>
      </c>
      <c r="M56" s="2">
        <f>'DIV 05 '!R27</f>
        <v>17.597000000000001</v>
      </c>
      <c r="N56" s="2">
        <f>'DIV 07'!R27</f>
        <v>52.515000000000001</v>
      </c>
      <c r="O56" s="2">
        <f>'DIV 09'!R27</f>
        <v>52.503</v>
      </c>
      <c r="P56" s="2">
        <f>'DIV 12'!R27</f>
        <v>91.391000000000005</v>
      </c>
      <c r="Q56" s="2">
        <f>BIC!R27</f>
        <v>302.42099999999999</v>
      </c>
      <c r="R56" s="33">
        <f>'Alamar Blue'!Q27</f>
        <v>1.0321966416078134</v>
      </c>
      <c r="S56" s="1" t="s">
        <v>104</v>
      </c>
      <c r="T56" s="16">
        <v>41731</v>
      </c>
      <c r="U56" s="1">
        <v>12</v>
      </c>
    </row>
    <row r="57" spans="1:21">
      <c r="A57" s="9" t="str">
        <f>'DIV 02'!I17</f>
        <v>Vanadate</v>
      </c>
      <c r="B57" s="15">
        <f>'DIV 02'!S17</f>
        <v>30</v>
      </c>
      <c r="C57" s="1">
        <f>'DIV 02'!I27</f>
        <v>0</v>
      </c>
      <c r="D57" s="1">
        <f>'DIV 05 '!I27</f>
        <v>5</v>
      </c>
      <c r="E57" s="1">
        <f>'DIV 07'!I27</f>
        <v>7</v>
      </c>
      <c r="F57" s="1">
        <f>'DIV 09'!I27</f>
        <v>16</v>
      </c>
      <c r="G57" s="1">
        <f>'DIV 12'!I27</f>
        <v>16</v>
      </c>
      <c r="H57" s="1">
        <f>BIC!I27</f>
        <v>16</v>
      </c>
      <c r="I57" s="1"/>
      <c r="J57" s="38" t="str">
        <f t="shared" si="0"/>
        <v>Vanadate</v>
      </c>
      <c r="K57" s="1">
        <f t="shared" si="1"/>
        <v>30</v>
      </c>
      <c r="L57" s="2">
        <f>'DIV 02'!S27</f>
        <v>0</v>
      </c>
      <c r="M57" s="2">
        <f>'DIV 05 '!S27</f>
        <v>46.671999999999997</v>
      </c>
      <c r="N57" s="2">
        <f>'DIV 07'!S27</f>
        <v>49.875</v>
      </c>
      <c r="O57" s="2">
        <f>'DIV 09'!S27</f>
        <v>56.945999999999998</v>
      </c>
      <c r="P57" s="2">
        <f>'DIV 12'!S27</f>
        <v>71.424000000000007</v>
      </c>
      <c r="Q57" s="2">
        <f>BIC!S27</f>
        <v>240.619</v>
      </c>
      <c r="R57" s="33">
        <f>'Alamar Blue'!R27</f>
        <v>0.81358188890590977</v>
      </c>
      <c r="S57" s="1" t="s">
        <v>104</v>
      </c>
      <c r="T57" s="16">
        <v>41731</v>
      </c>
      <c r="U57" s="1">
        <v>12</v>
      </c>
    </row>
    <row r="58" spans="1:21">
      <c r="S58" s="1"/>
      <c r="T58" s="16"/>
      <c r="U58" s="1"/>
    </row>
    <row r="59" spans="1:21">
      <c r="S59" s="1"/>
      <c r="T59" s="16"/>
      <c r="U59" s="1"/>
    </row>
    <row r="60" spans="1:21">
      <c r="B60" t="s">
        <v>112</v>
      </c>
      <c r="S60" s="1"/>
      <c r="T60" s="16"/>
      <c r="U60" s="1"/>
    </row>
    <row r="61" spans="1:21">
      <c r="A61" t="s">
        <v>111</v>
      </c>
      <c r="B61" s="40" t="s">
        <v>66</v>
      </c>
      <c r="C61" s="40"/>
      <c r="D61" s="40"/>
      <c r="E61" s="40"/>
      <c r="F61" s="40"/>
      <c r="G61" s="40"/>
      <c r="H61" s="40"/>
      <c r="I61" s="1"/>
      <c r="S61" s="1"/>
      <c r="T61" s="16"/>
      <c r="U61" s="1"/>
    </row>
    <row r="62" spans="1:21">
      <c r="A62" t="s">
        <v>67</v>
      </c>
      <c r="B62" s="9" t="s">
        <v>89</v>
      </c>
      <c r="C62" s="9" t="s">
        <v>89</v>
      </c>
      <c r="D62" s="9" t="s">
        <v>108</v>
      </c>
      <c r="E62" s="9" t="s">
        <v>108</v>
      </c>
      <c r="F62" s="9" t="s">
        <v>91</v>
      </c>
      <c r="G62" s="9" t="s">
        <v>91</v>
      </c>
      <c r="H62" s="9" t="s">
        <v>92</v>
      </c>
      <c r="I62" s="9"/>
      <c r="J62" s="38" t="s">
        <v>92</v>
      </c>
      <c r="K62" s="9" t="s">
        <v>93</v>
      </c>
      <c r="L62" s="9" t="s">
        <v>93</v>
      </c>
      <c r="M62" s="9" t="s">
        <v>107</v>
      </c>
      <c r="N62" s="9" t="s">
        <v>107</v>
      </c>
      <c r="O62" s="2" t="s">
        <v>106</v>
      </c>
      <c r="S62" s="1"/>
      <c r="T62" s="16"/>
      <c r="U62" s="1"/>
    </row>
    <row r="63" spans="1:21">
      <c r="A63" s="1">
        <v>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/>
      <c r="J63" s="3">
        <v>0</v>
      </c>
      <c r="K63" s="1">
        <v>1</v>
      </c>
      <c r="L63" s="1">
        <v>0</v>
      </c>
      <c r="M63" s="1">
        <v>0</v>
      </c>
      <c r="N63" s="1">
        <v>0</v>
      </c>
      <c r="O63" s="1">
        <f t="shared" ref="O63:O67" si="13">AVERAGE(B63:N63)</f>
        <v>8.3333333333333329E-2</v>
      </c>
      <c r="S63" s="1"/>
      <c r="T63" s="16"/>
      <c r="U63" s="1"/>
    </row>
    <row r="64" spans="1:21">
      <c r="A64" s="1">
        <v>5</v>
      </c>
      <c r="B64" s="1">
        <v>9</v>
      </c>
      <c r="C64" s="1">
        <v>9</v>
      </c>
      <c r="D64" s="1">
        <v>10</v>
      </c>
      <c r="E64" s="1">
        <v>5</v>
      </c>
      <c r="F64" s="1">
        <v>4</v>
      </c>
      <c r="G64" s="1">
        <v>5</v>
      </c>
      <c r="H64" s="1">
        <v>4</v>
      </c>
      <c r="I64" s="1"/>
      <c r="J64" s="3">
        <v>6</v>
      </c>
      <c r="K64" s="1">
        <v>11</v>
      </c>
      <c r="L64" s="1">
        <v>7</v>
      </c>
      <c r="M64" s="1">
        <v>2</v>
      </c>
      <c r="N64" s="1">
        <v>6</v>
      </c>
      <c r="O64" s="1">
        <f t="shared" si="13"/>
        <v>6.5</v>
      </c>
      <c r="S64" s="1"/>
      <c r="T64" s="16"/>
      <c r="U64" s="1"/>
    </row>
    <row r="65" spans="1:21">
      <c r="A65" s="1">
        <v>7</v>
      </c>
      <c r="B65" s="1">
        <v>15</v>
      </c>
      <c r="C65" s="1">
        <v>13</v>
      </c>
      <c r="D65" s="1">
        <v>16</v>
      </c>
      <c r="E65" s="1">
        <v>16</v>
      </c>
      <c r="F65" s="1">
        <v>11</v>
      </c>
      <c r="G65" s="1">
        <v>14</v>
      </c>
      <c r="H65" s="1">
        <v>11</v>
      </c>
      <c r="I65" s="1"/>
      <c r="J65" s="3">
        <v>16</v>
      </c>
      <c r="K65" s="1">
        <v>16</v>
      </c>
      <c r="L65" s="1">
        <v>15</v>
      </c>
      <c r="M65" s="1">
        <v>6</v>
      </c>
      <c r="N65" s="1">
        <v>16</v>
      </c>
      <c r="O65" s="1">
        <f t="shared" si="13"/>
        <v>13.75</v>
      </c>
      <c r="S65" s="1"/>
      <c r="T65" s="16"/>
      <c r="U65" s="1"/>
    </row>
    <row r="66" spans="1:21">
      <c r="A66" s="1">
        <v>9</v>
      </c>
      <c r="B66" s="1">
        <v>16</v>
      </c>
      <c r="C66" s="1">
        <v>14</v>
      </c>
      <c r="D66" s="1">
        <v>16</v>
      </c>
      <c r="E66" s="1">
        <v>16</v>
      </c>
      <c r="F66" s="1">
        <v>16</v>
      </c>
      <c r="G66" s="1">
        <v>16</v>
      </c>
      <c r="H66" s="1">
        <v>15</v>
      </c>
      <c r="I66" s="1"/>
      <c r="J66" s="3">
        <v>16</v>
      </c>
      <c r="K66" s="1">
        <v>16</v>
      </c>
      <c r="L66" s="1">
        <v>16</v>
      </c>
      <c r="M66" s="1">
        <v>7</v>
      </c>
      <c r="N66" s="1">
        <v>16</v>
      </c>
      <c r="O66" s="1">
        <f t="shared" si="13"/>
        <v>15</v>
      </c>
      <c r="S66" s="1"/>
      <c r="T66" s="16"/>
      <c r="U66" s="1"/>
    </row>
    <row r="67" spans="1:21">
      <c r="A67" s="1">
        <v>12</v>
      </c>
      <c r="B67" s="1">
        <v>16</v>
      </c>
      <c r="C67" s="1">
        <v>14</v>
      </c>
      <c r="D67" s="1">
        <v>16</v>
      </c>
      <c r="E67" s="1">
        <v>16</v>
      </c>
      <c r="F67" s="1">
        <v>16</v>
      </c>
      <c r="G67" s="1">
        <v>16</v>
      </c>
      <c r="H67" s="1">
        <v>15</v>
      </c>
      <c r="I67" s="1"/>
      <c r="J67" s="3">
        <v>15</v>
      </c>
      <c r="K67" s="1">
        <v>16</v>
      </c>
      <c r="L67" s="1">
        <v>16</v>
      </c>
      <c r="M67" s="1">
        <v>11</v>
      </c>
      <c r="N67" s="1">
        <v>16</v>
      </c>
      <c r="O67" s="1">
        <f t="shared" si="13"/>
        <v>15.25</v>
      </c>
      <c r="S67" s="1"/>
      <c r="T67" s="16"/>
      <c r="U67" s="1"/>
    </row>
    <row r="68" spans="1:21">
      <c r="S68" s="1"/>
      <c r="T68" s="16"/>
      <c r="U68" s="1"/>
    </row>
    <row r="69" spans="1:21">
      <c r="S69" s="1"/>
      <c r="T69" s="16"/>
      <c r="U69" s="1"/>
    </row>
    <row r="70" spans="1:21">
      <c r="S70" s="1"/>
      <c r="T70" s="16"/>
      <c r="U70" s="1"/>
    </row>
    <row r="71" spans="1:21">
      <c r="S71" s="1"/>
      <c r="T71" s="16"/>
      <c r="U71" s="1"/>
    </row>
    <row r="72" spans="1:21">
      <c r="S72" s="1"/>
      <c r="T72" s="16"/>
      <c r="U72" s="1"/>
    </row>
    <row r="73" spans="1:21">
      <c r="S73" s="1"/>
      <c r="T73" s="16"/>
      <c r="U73" s="1"/>
    </row>
    <row r="74" spans="1:21">
      <c r="S74" s="1"/>
      <c r="T74" s="16"/>
      <c r="U74" s="1"/>
    </row>
    <row r="75" spans="1:21">
      <c r="S75" s="1"/>
      <c r="T75" s="16"/>
      <c r="U75" s="1"/>
    </row>
    <row r="90" spans="1:15">
      <c r="B90" t="s">
        <v>112</v>
      </c>
    </row>
    <row r="91" spans="1:15">
      <c r="A91" t="s">
        <v>111</v>
      </c>
      <c r="B91" s="40" t="s">
        <v>109</v>
      </c>
      <c r="C91" s="40"/>
      <c r="D91" s="40"/>
      <c r="E91" s="40"/>
      <c r="F91" s="40"/>
      <c r="G91" s="40"/>
      <c r="H91" s="40"/>
      <c r="I91" s="1"/>
    </row>
    <row r="92" spans="1:15">
      <c r="A92" t="s">
        <v>67</v>
      </c>
      <c r="B92" s="9" t="s">
        <v>89</v>
      </c>
      <c r="C92" s="9" t="s">
        <v>89</v>
      </c>
      <c r="D92" s="9" t="s">
        <v>108</v>
      </c>
      <c r="E92" s="9" t="s">
        <v>108</v>
      </c>
      <c r="F92" s="9" t="s">
        <v>91</v>
      </c>
      <c r="G92" s="9" t="s">
        <v>91</v>
      </c>
      <c r="H92" s="9" t="s">
        <v>92</v>
      </c>
      <c r="I92" s="9"/>
      <c r="J92" s="38" t="s">
        <v>92</v>
      </c>
      <c r="K92" s="9" t="s">
        <v>93</v>
      </c>
      <c r="L92" s="9" t="s">
        <v>93</v>
      </c>
      <c r="M92" s="9" t="s">
        <v>107</v>
      </c>
      <c r="N92" s="9" t="s">
        <v>107</v>
      </c>
      <c r="O92" s="2" t="s">
        <v>106</v>
      </c>
    </row>
    <row r="93" spans="1:15">
      <c r="A93" s="1">
        <v>2</v>
      </c>
      <c r="B93" s="36">
        <v>0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/>
      <c r="J93" s="39">
        <v>0</v>
      </c>
      <c r="K93" s="36">
        <v>10.206</v>
      </c>
      <c r="L93" s="36">
        <v>0</v>
      </c>
      <c r="M93" s="36">
        <v>0</v>
      </c>
      <c r="N93" s="36">
        <v>0</v>
      </c>
      <c r="O93" s="36">
        <f t="shared" ref="O93:O97" si="14">AVERAGE(B93:N93)</f>
        <v>0.85049999999999992</v>
      </c>
    </row>
    <row r="94" spans="1:15">
      <c r="A94" s="1">
        <v>5</v>
      </c>
      <c r="B94" s="36">
        <v>33.554000000000002</v>
      </c>
      <c r="C94" s="36">
        <v>13.491</v>
      </c>
      <c r="D94" s="36">
        <v>30.443000000000001</v>
      </c>
      <c r="E94" s="36">
        <v>41.188000000000002</v>
      </c>
      <c r="F94" s="36">
        <v>40.97</v>
      </c>
      <c r="G94" s="36">
        <v>41.79</v>
      </c>
      <c r="H94" s="36">
        <v>108.874</v>
      </c>
      <c r="I94" s="36"/>
      <c r="J94" s="39">
        <v>52.64</v>
      </c>
      <c r="K94" s="36">
        <v>93.775000000000006</v>
      </c>
      <c r="L94" s="36">
        <v>52.264000000000003</v>
      </c>
      <c r="M94" s="36">
        <v>31.533000000000001</v>
      </c>
      <c r="N94" s="36">
        <v>128.089</v>
      </c>
      <c r="O94" s="36">
        <f t="shared" si="14"/>
        <v>55.717583333333344</v>
      </c>
    </row>
    <row r="95" spans="1:15">
      <c r="A95" s="1">
        <v>7</v>
      </c>
      <c r="B95" s="36">
        <v>67.977000000000004</v>
      </c>
      <c r="C95" s="36">
        <v>48.783999999999999</v>
      </c>
      <c r="D95" s="36">
        <v>39.582999999999998</v>
      </c>
      <c r="E95" s="36">
        <v>52.12</v>
      </c>
      <c r="F95" s="36">
        <v>46.113999999999997</v>
      </c>
      <c r="G95" s="36">
        <v>79.650999999999996</v>
      </c>
      <c r="H95" s="36">
        <v>33.216000000000001</v>
      </c>
      <c r="I95" s="36"/>
      <c r="J95" s="39">
        <v>51.173000000000002</v>
      </c>
      <c r="K95" s="36">
        <v>59.62</v>
      </c>
      <c r="L95" s="36">
        <v>35.271000000000001</v>
      </c>
      <c r="M95" s="36">
        <v>42.17</v>
      </c>
      <c r="N95" s="36">
        <v>58.521000000000001</v>
      </c>
      <c r="O95" s="36">
        <f t="shared" si="14"/>
        <v>51.18333333333333</v>
      </c>
    </row>
    <row r="96" spans="1:15">
      <c r="A96" s="1">
        <v>9</v>
      </c>
      <c r="B96" s="36">
        <v>94.882999999999996</v>
      </c>
      <c r="C96" s="36">
        <v>84.322999999999993</v>
      </c>
      <c r="D96" s="36">
        <v>57.496000000000002</v>
      </c>
      <c r="E96" s="36">
        <v>75.262</v>
      </c>
      <c r="F96" s="36">
        <v>49.784999999999997</v>
      </c>
      <c r="G96" s="36">
        <v>79.009</v>
      </c>
      <c r="H96" s="36">
        <v>54.530999999999999</v>
      </c>
      <c r="I96" s="36"/>
      <c r="J96" s="39">
        <v>81.614000000000004</v>
      </c>
      <c r="K96" s="36">
        <v>94.628</v>
      </c>
      <c r="L96" s="36">
        <v>66.465000000000003</v>
      </c>
      <c r="M96" s="36">
        <v>73.436000000000007</v>
      </c>
      <c r="N96" s="36">
        <v>86.522999999999996</v>
      </c>
      <c r="O96" s="36">
        <f t="shared" si="14"/>
        <v>74.829583333333346</v>
      </c>
    </row>
    <row r="97" spans="1:15">
      <c r="A97" s="1">
        <v>12</v>
      </c>
      <c r="B97" s="36">
        <v>104.61</v>
      </c>
      <c r="C97" s="36">
        <v>80.935000000000002</v>
      </c>
      <c r="D97" s="36">
        <v>90.673000000000002</v>
      </c>
      <c r="E97" s="36">
        <v>73.102000000000004</v>
      </c>
      <c r="F97" s="36">
        <v>86.599000000000004</v>
      </c>
      <c r="G97" s="36">
        <v>98.131</v>
      </c>
      <c r="H97" s="36">
        <v>58.591000000000001</v>
      </c>
      <c r="I97" s="36"/>
      <c r="J97" s="39">
        <v>71.278000000000006</v>
      </c>
      <c r="K97" s="36">
        <v>58.301000000000002</v>
      </c>
      <c r="L97" s="36">
        <v>27.774000000000001</v>
      </c>
      <c r="M97" s="36">
        <v>61.057000000000002</v>
      </c>
      <c r="N97" s="36">
        <v>103.05200000000001</v>
      </c>
      <c r="O97" s="36">
        <f t="shared" si="14"/>
        <v>76.17525000000002</v>
      </c>
    </row>
    <row r="121" spans="1:9">
      <c r="A121" t="s">
        <v>111</v>
      </c>
      <c r="B121" s="40" t="s">
        <v>66</v>
      </c>
      <c r="C121" s="40"/>
      <c r="D121" s="40"/>
      <c r="E121" s="40"/>
      <c r="F121" s="40"/>
      <c r="G121" s="40"/>
      <c r="H121" s="40"/>
      <c r="I121" s="1"/>
    </row>
    <row r="122" spans="1:9">
      <c r="A122" t="s">
        <v>67</v>
      </c>
      <c r="C122" t="s">
        <v>89</v>
      </c>
      <c r="D122" t="s">
        <v>89</v>
      </c>
      <c r="E122" t="s">
        <v>89</v>
      </c>
      <c r="F122" t="s">
        <v>89</v>
      </c>
      <c r="G122" t="s">
        <v>89</v>
      </c>
      <c r="H122" t="s">
        <v>89</v>
      </c>
    </row>
    <row r="123" spans="1:9">
      <c r="A123" t="s">
        <v>110</v>
      </c>
      <c r="B123">
        <v>0</v>
      </c>
      <c r="C123">
        <v>0.1</v>
      </c>
      <c r="D123">
        <v>0.3</v>
      </c>
      <c r="E123">
        <v>1</v>
      </c>
      <c r="F123">
        <v>3</v>
      </c>
      <c r="G123">
        <v>10</v>
      </c>
      <c r="H123">
        <v>30</v>
      </c>
    </row>
    <row r="124" spans="1:9">
      <c r="A124" s="1">
        <v>2</v>
      </c>
      <c r="B124" s="37">
        <v>8.3333333333333329E-2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9">
      <c r="A125" s="1">
        <v>5</v>
      </c>
      <c r="B125" s="37">
        <v>6.5</v>
      </c>
      <c r="C125">
        <v>8</v>
      </c>
      <c r="D125">
        <v>6</v>
      </c>
      <c r="E125">
        <v>9</v>
      </c>
      <c r="F125">
        <v>15</v>
      </c>
      <c r="G125">
        <v>5</v>
      </c>
      <c r="H125">
        <v>5</v>
      </c>
    </row>
    <row r="126" spans="1:9">
      <c r="A126" s="1">
        <v>7</v>
      </c>
      <c r="B126" s="37">
        <v>13.75</v>
      </c>
      <c r="C126">
        <v>16</v>
      </c>
      <c r="D126">
        <v>16</v>
      </c>
      <c r="E126">
        <v>15</v>
      </c>
      <c r="F126">
        <v>16</v>
      </c>
      <c r="G126">
        <v>15</v>
      </c>
      <c r="H126">
        <v>15</v>
      </c>
    </row>
    <row r="127" spans="1:9">
      <c r="A127" s="1">
        <v>9</v>
      </c>
      <c r="B127" s="37">
        <v>15</v>
      </c>
      <c r="C127">
        <v>16</v>
      </c>
      <c r="D127">
        <v>16</v>
      </c>
      <c r="E127">
        <v>15</v>
      </c>
      <c r="F127">
        <v>16</v>
      </c>
      <c r="G127">
        <v>16</v>
      </c>
      <c r="H127">
        <v>16</v>
      </c>
    </row>
    <row r="128" spans="1:9">
      <c r="A128" s="1">
        <v>12</v>
      </c>
      <c r="B128" s="37">
        <v>15.25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</row>
    <row r="129" spans="1:9">
      <c r="A129" t="s">
        <v>111</v>
      </c>
      <c r="B129" s="40" t="s">
        <v>109</v>
      </c>
      <c r="C129" s="40"/>
      <c r="D129" s="40"/>
      <c r="E129" s="40"/>
      <c r="F129" s="40"/>
      <c r="G129" s="40"/>
      <c r="H129" s="40"/>
      <c r="I129" s="1"/>
    </row>
    <row r="130" spans="1:9">
      <c r="A130" t="s">
        <v>67</v>
      </c>
      <c r="C130" t="s">
        <v>89</v>
      </c>
      <c r="D130" t="s">
        <v>89</v>
      </c>
      <c r="E130" t="s">
        <v>89</v>
      </c>
      <c r="F130" t="s">
        <v>89</v>
      </c>
      <c r="G130" t="s">
        <v>89</v>
      </c>
      <c r="H130" t="s">
        <v>89</v>
      </c>
    </row>
    <row r="131" spans="1:9">
      <c r="A131" t="s">
        <v>110</v>
      </c>
      <c r="B131" s="9">
        <v>0</v>
      </c>
      <c r="C131">
        <v>0.1</v>
      </c>
      <c r="D131">
        <v>0.3</v>
      </c>
      <c r="E131">
        <v>1</v>
      </c>
      <c r="F131">
        <v>3</v>
      </c>
      <c r="G131">
        <v>10</v>
      </c>
      <c r="H131">
        <v>30</v>
      </c>
    </row>
    <row r="132" spans="1:9">
      <c r="A132" s="1">
        <v>2</v>
      </c>
      <c r="B132" s="37">
        <v>0.85049999999999992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9">
      <c r="A133" s="1">
        <v>5</v>
      </c>
      <c r="B133" s="37">
        <v>55.717583333333344</v>
      </c>
      <c r="C133" s="37">
        <v>56.366999999999997</v>
      </c>
      <c r="D133" s="37">
        <v>18.315999999999999</v>
      </c>
      <c r="E133" s="37">
        <v>38.045000000000002</v>
      </c>
      <c r="F133" s="37">
        <v>47.947000000000003</v>
      </c>
      <c r="G133" s="37">
        <v>29.597000000000001</v>
      </c>
      <c r="H133" s="37">
        <v>72.022999999999996</v>
      </c>
      <c r="I133" s="37"/>
    </row>
    <row r="134" spans="1:9">
      <c r="A134" s="1">
        <v>7</v>
      </c>
      <c r="B134" s="37">
        <v>51.18333333333333</v>
      </c>
      <c r="C134" s="37">
        <v>68.191000000000003</v>
      </c>
      <c r="D134" s="37">
        <v>78.138999999999996</v>
      </c>
      <c r="E134" s="37">
        <v>77.831999999999994</v>
      </c>
      <c r="F134" s="37">
        <v>58.777999999999999</v>
      </c>
      <c r="G134" s="37">
        <v>58.884999999999998</v>
      </c>
      <c r="H134" s="37">
        <v>50.222000000000001</v>
      </c>
      <c r="I134" s="37"/>
    </row>
    <row r="135" spans="1:9">
      <c r="A135" s="1">
        <v>9</v>
      </c>
      <c r="B135" s="37">
        <v>74.829583333333346</v>
      </c>
      <c r="C135" s="37">
        <v>72.150000000000006</v>
      </c>
      <c r="D135" s="37">
        <v>84.286000000000001</v>
      </c>
      <c r="E135" s="37">
        <v>91.992000000000004</v>
      </c>
      <c r="F135" s="37">
        <v>64.456999999999994</v>
      </c>
      <c r="G135" s="37">
        <v>85.066000000000003</v>
      </c>
      <c r="H135" s="37">
        <v>75.638000000000005</v>
      </c>
      <c r="I135" s="37"/>
    </row>
    <row r="136" spans="1:9">
      <c r="A136" s="1">
        <v>12</v>
      </c>
      <c r="B136" s="37">
        <v>76.17525000000002</v>
      </c>
      <c r="C136" s="37">
        <v>143.821</v>
      </c>
      <c r="D136" s="37">
        <v>136.54900000000001</v>
      </c>
      <c r="E136" s="37">
        <v>71.802000000000007</v>
      </c>
      <c r="F136" s="37">
        <v>105.357</v>
      </c>
      <c r="G136" s="37">
        <v>99.265000000000001</v>
      </c>
      <c r="H136" s="37">
        <v>99.688999999999993</v>
      </c>
      <c r="I136" s="37"/>
    </row>
    <row r="139" spans="1:9">
      <c r="A139" t="s">
        <v>111</v>
      </c>
      <c r="B139" s="40" t="s">
        <v>66</v>
      </c>
      <c r="C139" s="40"/>
      <c r="D139" s="40"/>
      <c r="E139" s="40"/>
      <c r="F139" s="40"/>
      <c r="G139" s="40"/>
      <c r="H139" s="40"/>
      <c r="I139" s="1"/>
    </row>
    <row r="140" spans="1:9">
      <c r="A140" t="s">
        <v>67</v>
      </c>
      <c r="C140" t="s">
        <v>108</v>
      </c>
      <c r="D140" t="s">
        <v>108</v>
      </c>
      <c r="E140" t="s">
        <v>108</v>
      </c>
      <c r="F140" t="s">
        <v>108</v>
      </c>
      <c r="G140" t="s">
        <v>108</v>
      </c>
      <c r="H140" t="s">
        <v>108</v>
      </c>
    </row>
    <row r="141" spans="1:9">
      <c r="A141" t="s">
        <v>110</v>
      </c>
      <c r="B141">
        <v>0</v>
      </c>
      <c r="C141">
        <v>0.03</v>
      </c>
      <c r="D141">
        <v>0.1</v>
      </c>
      <c r="E141">
        <v>0.3</v>
      </c>
      <c r="F141">
        <v>1</v>
      </c>
      <c r="G141">
        <v>3</v>
      </c>
      <c r="H141">
        <v>10</v>
      </c>
    </row>
    <row r="142" spans="1:9">
      <c r="A142" s="1">
        <v>2</v>
      </c>
      <c r="B142" s="37">
        <v>8.3333333333333329E-2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9">
      <c r="A143" s="1">
        <v>5</v>
      </c>
      <c r="B143" s="37">
        <v>6.5</v>
      </c>
      <c r="C143">
        <v>7</v>
      </c>
      <c r="D143">
        <v>8</v>
      </c>
      <c r="E143">
        <v>11</v>
      </c>
      <c r="F143">
        <v>6</v>
      </c>
      <c r="G143">
        <v>0</v>
      </c>
      <c r="H143">
        <v>0</v>
      </c>
    </row>
    <row r="144" spans="1:9">
      <c r="A144" s="1">
        <v>7</v>
      </c>
      <c r="B144" s="37">
        <v>13.75</v>
      </c>
      <c r="C144">
        <v>16</v>
      </c>
      <c r="D144">
        <v>14</v>
      </c>
      <c r="E144">
        <v>15</v>
      </c>
      <c r="F144">
        <v>15</v>
      </c>
      <c r="G144">
        <v>5</v>
      </c>
      <c r="H144">
        <v>0</v>
      </c>
    </row>
    <row r="145" spans="1:9">
      <c r="A145" s="1">
        <v>9</v>
      </c>
      <c r="B145" s="37">
        <v>15</v>
      </c>
      <c r="C145">
        <v>16</v>
      </c>
      <c r="D145">
        <v>16</v>
      </c>
      <c r="E145">
        <v>16</v>
      </c>
      <c r="F145">
        <v>16</v>
      </c>
      <c r="G145">
        <v>13</v>
      </c>
      <c r="H145">
        <v>0</v>
      </c>
    </row>
    <row r="146" spans="1:9">
      <c r="A146" s="1">
        <v>12</v>
      </c>
      <c r="B146" s="37">
        <v>15.25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0</v>
      </c>
    </row>
    <row r="147" spans="1:9">
      <c r="A147" t="s">
        <v>111</v>
      </c>
      <c r="B147" s="40" t="s">
        <v>109</v>
      </c>
      <c r="C147" s="40"/>
      <c r="D147" s="40"/>
      <c r="E147" s="40"/>
      <c r="F147" s="40"/>
      <c r="G147" s="40"/>
      <c r="H147" s="40"/>
      <c r="I147" s="1"/>
    </row>
    <row r="148" spans="1:9">
      <c r="A148" t="s">
        <v>67</v>
      </c>
      <c r="C148" t="s">
        <v>108</v>
      </c>
      <c r="D148" t="s">
        <v>108</v>
      </c>
      <c r="E148" t="s">
        <v>108</v>
      </c>
      <c r="F148" t="s">
        <v>108</v>
      </c>
      <c r="G148" t="s">
        <v>108</v>
      </c>
      <c r="H148" t="s">
        <v>108</v>
      </c>
    </row>
    <row r="149" spans="1:9">
      <c r="A149" t="s">
        <v>110</v>
      </c>
      <c r="B149" s="9">
        <v>0</v>
      </c>
      <c r="C149">
        <v>0.03</v>
      </c>
      <c r="D149">
        <v>0.1</v>
      </c>
      <c r="E149">
        <v>0.3</v>
      </c>
      <c r="F149">
        <v>1</v>
      </c>
      <c r="G149">
        <v>3</v>
      </c>
      <c r="H149">
        <v>10</v>
      </c>
    </row>
    <row r="150" spans="1:9">
      <c r="A150" s="1">
        <v>2</v>
      </c>
      <c r="B150" s="37">
        <v>0.85049999999999992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9">
      <c r="A151" s="1">
        <v>5</v>
      </c>
      <c r="B151" s="37">
        <v>55.717583333333344</v>
      </c>
      <c r="C151" s="37">
        <v>48.015000000000001</v>
      </c>
      <c r="D151" s="37">
        <v>49.222000000000001</v>
      </c>
      <c r="E151" s="37">
        <v>29.523</v>
      </c>
      <c r="F151" s="37">
        <v>45.317</v>
      </c>
      <c r="G151" s="37">
        <v>0</v>
      </c>
      <c r="H151" s="37">
        <v>0</v>
      </c>
      <c r="I151" s="37"/>
    </row>
    <row r="152" spans="1:9">
      <c r="A152" s="1">
        <v>7</v>
      </c>
      <c r="B152" s="37">
        <v>51.18333333333333</v>
      </c>
      <c r="C152" s="37">
        <v>39.162999999999997</v>
      </c>
      <c r="D152" s="37">
        <v>60.805999999999997</v>
      </c>
      <c r="E152" s="37">
        <v>69.215000000000003</v>
      </c>
      <c r="F152" s="37">
        <v>78.646000000000001</v>
      </c>
      <c r="G152" s="37">
        <v>17.23</v>
      </c>
      <c r="H152" s="37">
        <v>0</v>
      </c>
      <c r="I152" s="37"/>
    </row>
    <row r="153" spans="1:9">
      <c r="A153" s="1">
        <v>9</v>
      </c>
      <c r="B153" s="37">
        <v>74.829583333333346</v>
      </c>
      <c r="C153" s="37">
        <v>74.260000000000005</v>
      </c>
      <c r="D153" s="37">
        <v>70.688999999999993</v>
      </c>
      <c r="E153" s="37">
        <v>68.677000000000007</v>
      </c>
      <c r="F153" s="37">
        <v>77.707999999999998</v>
      </c>
      <c r="G153" s="37">
        <v>30.213000000000001</v>
      </c>
      <c r="H153" s="37">
        <v>0</v>
      </c>
      <c r="I153" s="37"/>
    </row>
    <row r="154" spans="1:9">
      <c r="A154" s="1">
        <v>12</v>
      </c>
      <c r="B154" s="37">
        <v>76.17525000000002</v>
      </c>
      <c r="C154" s="37">
        <v>72.998000000000005</v>
      </c>
      <c r="D154" s="37">
        <v>42.744999999999997</v>
      </c>
      <c r="E154" s="37">
        <v>89.929000000000002</v>
      </c>
      <c r="F154" s="37">
        <v>102.006</v>
      </c>
      <c r="G154" s="37">
        <v>56.552999999999997</v>
      </c>
      <c r="H154" s="37">
        <v>0</v>
      </c>
      <c r="I154" s="37"/>
    </row>
  </sheetData>
  <sortState ref="A16:U51">
    <sortCondition ref="A16:A51"/>
    <sortCondition ref="B16:B51"/>
  </sortState>
  <mergeCells count="8">
    <mergeCell ref="B139:H139"/>
    <mergeCell ref="B147:H147"/>
    <mergeCell ref="B2:H2"/>
    <mergeCell ref="K2:Q2"/>
    <mergeCell ref="B121:H121"/>
    <mergeCell ref="B129:H129"/>
    <mergeCell ref="B91:H91"/>
    <mergeCell ref="B61:H61"/>
  </mergeCells>
  <pageMargins left="0.7" right="0.7" top="0.75" bottom="0.75" header="0.3" footer="0.3"/>
  <pageSetup orientation="landscape" horizontalDpi="300" verticalDpi="300" r:id="rId1"/>
  <headerFooter>
    <oddHeader>&amp;RIRP-NHEERL/ISTD/SBB/TS/2011-01-r1</oddHeader>
    <oddFooter>&amp;R&amp;10&amp;Z&amp;F</oddFooter>
  </headerFooter>
  <rowBreaks count="1" manualBreakCount="1">
    <brk id="26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98</v>
      </c>
    </row>
    <row r="2" spans="1:49">
      <c r="A2" t="s">
        <v>1</v>
      </c>
      <c r="B2" s="8">
        <v>41736.331724537034</v>
      </c>
      <c r="C2" s="6"/>
    </row>
    <row r="3" spans="1:49">
      <c r="A3" t="s">
        <v>2</v>
      </c>
      <c r="B3">
        <v>1057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9</v>
      </c>
      <c r="C6" s="7">
        <v>8</v>
      </c>
      <c r="D6" s="7">
        <v>6</v>
      </c>
      <c r="E6" s="7">
        <v>9</v>
      </c>
      <c r="F6" s="7">
        <v>15</v>
      </c>
      <c r="G6" s="7">
        <v>5</v>
      </c>
      <c r="H6" s="7">
        <v>5</v>
      </c>
      <c r="I6" s="7">
        <v>9</v>
      </c>
      <c r="J6" s="7">
        <v>10</v>
      </c>
      <c r="K6" s="7">
        <v>7</v>
      </c>
      <c r="L6" s="7">
        <v>8</v>
      </c>
      <c r="M6" s="7">
        <v>11</v>
      </c>
      <c r="N6" s="7">
        <v>6</v>
      </c>
      <c r="O6" s="7">
        <v>0</v>
      </c>
      <c r="P6" s="7">
        <v>0</v>
      </c>
      <c r="Q6" s="7">
        <v>5</v>
      </c>
      <c r="R6" s="7">
        <v>4</v>
      </c>
      <c r="S6" s="7">
        <v>12</v>
      </c>
      <c r="T6" s="7">
        <v>5</v>
      </c>
      <c r="U6" s="7">
        <v>8</v>
      </c>
      <c r="V6" s="7">
        <v>7</v>
      </c>
      <c r="W6" s="7">
        <v>2</v>
      </c>
      <c r="X6" s="7">
        <v>5</v>
      </c>
      <c r="Y6" s="7">
        <v>5</v>
      </c>
      <c r="Z6" s="7">
        <v>4</v>
      </c>
      <c r="AA6" s="7">
        <v>5</v>
      </c>
      <c r="AB6" s="7">
        <v>7</v>
      </c>
      <c r="AC6" s="7">
        <v>0</v>
      </c>
      <c r="AD6" s="7">
        <v>0</v>
      </c>
      <c r="AE6" s="7">
        <v>0</v>
      </c>
      <c r="AF6" s="7">
        <v>0</v>
      </c>
      <c r="AG6" s="7">
        <v>6</v>
      </c>
      <c r="AH6" s="7">
        <v>11</v>
      </c>
      <c r="AI6" s="7">
        <v>0</v>
      </c>
      <c r="AJ6" s="7">
        <v>4</v>
      </c>
      <c r="AK6" s="7">
        <v>6</v>
      </c>
      <c r="AL6" s="7">
        <v>2</v>
      </c>
      <c r="AM6" s="7">
        <v>0</v>
      </c>
      <c r="AN6" s="7">
        <v>0</v>
      </c>
      <c r="AO6" s="7">
        <v>7</v>
      </c>
      <c r="AP6" s="7">
        <v>2</v>
      </c>
      <c r="AQ6" s="7">
        <v>0</v>
      </c>
      <c r="AR6" s="7">
        <v>9</v>
      </c>
      <c r="AS6" s="7">
        <v>8</v>
      </c>
      <c r="AT6" s="7">
        <v>0</v>
      </c>
      <c r="AU6" s="7">
        <v>6</v>
      </c>
      <c r="AV6" s="7">
        <v>5</v>
      </c>
      <c r="AW6" s="7">
        <v>6</v>
      </c>
    </row>
    <row r="7" spans="1:49">
      <c r="A7" t="s">
        <v>56</v>
      </c>
      <c r="B7" s="7">
        <v>33.554000000000002</v>
      </c>
      <c r="C7" s="7">
        <v>56.366999999999997</v>
      </c>
      <c r="D7" s="7">
        <v>18.315999999999999</v>
      </c>
      <c r="E7" s="7">
        <v>38.045000000000002</v>
      </c>
      <c r="F7" s="7">
        <v>47.947000000000003</v>
      </c>
      <c r="G7" s="7">
        <v>29.597000000000001</v>
      </c>
      <c r="H7" s="7">
        <v>72.022999999999996</v>
      </c>
      <c r="I7" s="7">
        <v>13.491</v>
      </c>
      <c r="J7" s="7">
        <v>30.443000000000001</v>
      </c>
      <c r="K7" s="7">
        <v>48.015000000000001</v>
      </c>
      <c r="L7" s="7">
        <v>49.222000000000001</v>
      </c>
      <c r="M7" s="7">
        <v>29.523</v>
      </c>
      <c r="N7" s="7">
        <v>45.317</v>
      </c>
      <c r="O7" s="7">
        <v>0</v>
      </c>
      <c r="P7" s="7">
        <v>0</v>
      </c>
      <c r="Q7" s="7">
        <v>41.188000000000002</v>
      </c>
      <c r="R7" s="7">
        <v>40.97</v>
      </c>
      <c r="S7" s="7">
        <v>28.097999999999999</v>
      </c>
      <c r="T7" s="7">
        <v>80.605000000000004</v>
      </c>
      <c r="U7" s="7">
        <v>35.619999999999997</v>
      </c>
      <c r="V7" s="7">
        <v>56.707999999999998</v>
      </c>
      <c r="W7" s="7">
        <v>59.886000000000003</v>
      </c>
      <c r="X7" s="7">
        <v>26.088999999999999</v>
      </c>
      <c r="Y7" s="7">
        <v>41.79</v>
      </c>
      <c r="Z7" s="7">
        <v>108.874</v>
      </c>
      <c r="AA7" s="7">
        <v>15.087999999999999</v>
      </c>
      <c r="AB7" s="7">
        <v>28.065999999999999</v>
      </c>
      <c r="AC7" s="7">
        <v>0</v>
      </c>
      <c r="AD7" s="7">
        <v>0</v>
      </c>
      <c r="AE7" s="7">
        <v>0</v>
      </c>
      <c r="AF7" s="7">
        <v>0</v>
      </c>
      <c r="AG7" s="7">
        <v>52.64</v>
      </c>
      <c r="AH7" s="7">
        <v>93.775000000000006</v>
      </c>
      <c r="AI7" s="7">
        <v>0</v>
      </c>
      <c r="AJ7" s="7">
        <v>32.469000000000001</v>
      </c>
      <c r="AK7" s="7">
        <v>41.173000000000002</v>
      </c>
      <c r="AL7" s="7">
        <v>23.925999999999998</v>
      </c>
      <c r="AM7" s="7">
        <v>0</v>
      </c>
      <c r="AN7" s="7">
        <v>0</v>
      </c>
      <c r="AO7" s="7">
        <v>52.264000000000003</v>
      </c>
      <c r="AP7" s="7">
        <v>31.533000000000001</v>
      </c>
      <c r="AQ7" s="7">
        <v>0</v>
      </c>
      <c r="AR7" s="7">
        <v>78.36</v>
      </c>
      <c r="AS7" s="7">
        <v>146.39500000000001</v>
      </c>
      <c r="AT7" s="7">
        <v>0</v>
      </c>
      <c r="AU7" s="7">
        <v>17.597000000000001</v>
      </c>
      <c r="AV7" s="7">
        <v>46.671999999999997</v>
      </c>
      <c r="AW7" s="7">
        <v>128.089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9</v>
      </c>
      <c r="D22" s="10">
        <f t="shared" si="0"/>
        <v>8</v>
      </c>
      <c r="E22" s="10">
        <f t="shared" si="0"/>
        <v>6</v>
      </c>
      <c r="F22" s="1">
        <f t="shared" si="0"/>
        <v>9</v>
      </c>
      <c r="G22" s="1">
        <f t="shared" si="0"/>
        <v>15</v>
      </c>
      <c r="H22" s="1">
        <f t="shared" si="0"/>
        <v>5</v>
      </c>
      <c r="I22" s="1">
        <f t="shared" si="0"/>
        <v>5</v>
      </c>
      <c r="J22" s="1">
        <f t="shared" si="0"/>
        <v>9</v>
      </c>
      <c r="K22" s="1"/>
      <c r="L22" s="1" t="s">
        <v>57</v>
      </c>
      <c r="M22" s="2">
        <f t="shared" ref="M22:T22" si="1">B7</f>
        <v>33.554000000000002</v>
      </c>
      <c r="N22" s="2">
        <f t="shared" si="1"/>
        <v>56.366999999999997</v>
      </c>
      <c r="O22" s="2">
        <f t="shared" si="1"/>
        <v>18.315999999999999</v>
      </c>
      <c r="P22" s="2">
        <f t="shared" si="1"/>
        <v>38.045000000000002</v>
      </c>
      <c r="Q22" s="2">
        <f t="shared" si="1"/>
        <v>47.947000000000003</v>
      </c>
      <c r="R22" s="2">
        <f t="shared" si="1"/>
        <v>29.597000000000001</v>
      </c>
      <c r="S22" s="2">
        <f t="shared" si="1"/>
        <v>72.022999999999996</v>
      </c>
      <c r="T22" s="2">
        <f t="shared" si="1"/>
        <v>13.491</v>
      </c>
      <c r="Z22" s="1"/>
      <c r="AA22" s="1"/>
    </row>
    <row r="23" spans="2:49">
      <c r="B23" s="1" t="s">
        <v>58</v>
      </c>
      <c r="C23" s="1">
        <f t="shared" ref="C23:J23" si="2">J6</f>
        <v>10</v>
      </c>
      <c r="D23" s="10">
        <f t="shared" si="2"/>
        <v>7</v>
      </c>
      <c r="E23" s="10">
        <f t="shared" si="2"/>
        <v>8</v>
      </c>
      <c r="F23" s="1">
        <f t="shared" si="2"/>
        <v>11</v>
      </c>
      <c r="G23" s="1">
        <f t="shared" si="2"/>
        <v>6</v>
      </c>
      <c r="H23" s="1">
        <f t="shared" si="2"/>
        <v>0</v>
      </c>
      <c r="I23" s="1">
        <f t="shared" si="2"/>
        <v>0</v>
      </c>
      <c r="J23" s="1">
        <f t="shared" si="2"/>
        <v>5</v>
      </c>
      <c r="K23" s="1"/>
      <c r="L23" s="1" t="s">
        <v>58</v>
      </c>
      <c r="M23" s="2">
        <f t="shared" ref="M23:T23" si="3">J7</f>
        <v>30.443000000000001</v>
      </c>
      <c r="N23" s="2">
        <f t="shared" si="3"/>
        <v>48.015000000000001</v>
      </c>
      <c r="O23" s="2">
        <f t="shared" si="3"/>
        <v>49.222000000000001</v>
      </c>
      <c r="P23" s="2">
        <f t="shared" si="3"/>
        <v>29.523</v>
      </c>
      <c r="Q23" s="2">
        <f t="shared" si="3"/>
        <v>45.317</v>
      </c>
      <c r="R23" s="2">
        <f t="shared" si="3"/>
        <v>0</v>
      </c>
      <c r="S23" s="2">
        <f t="shared" si="3"/>
        <v>0</v>
      </c>
      <c r="T23" s="2">
        <f t="shared" si="3"/>
        <v>41.188000000000002</v>
      </c>
      <c r="Z23" s="1"/>
      <c r="AA23" s="1"/>
    </row>
    <row r="24" spans="2:49">
      <c r="B24" s="1" t="s">
        <v>59</v>
      </c>
      <c r="C24" s="1">
        <f t="shared" ref="C24:J24" si="4">R6</f>
        <v>4</v>
      </c>
      <c r="D24" s="10">
        <f t="shared" si="4"/>
        <v>12</v>
      </c>
      <c r="E24" s="10">
        <f t="shared" si="4"/>
        <v>5</v>
      </c>
      <c r="F24" s="1">
        <f t="shared" si="4"/>
        <v>8</v>
      </c>
      <c r="G24" s="1">
        <f t="shared" si="4"/>
        <v>7</v>
      </c>
      <c r="H24" s="1">
        <f t="shared" si="4"/>
        <v>2</v>
      </c>
      <c r="I24" s="1">
        <f t="shared" si="4"/>
        <v>5</v>
      </c>
      <c r="J24" s="1">
        <f t="shared" si="4"/>
        <v>5</v>
      </c>
      <c r="K24" s="1"/>
      <c r="L24" s="1" t="s">
        <v>59</v>
      </c>
      <c r="M24" s="2">
        <f t="shared" ref="M24:T24" si="5">R7</f>
        <v>40.97</v>
      </c>
      <c r="N24" s="2">
        <f t="shared" si="5"/>
        <v>28.097999999999999</v>
      </c>
      <c r="O24" s="2">
        <f t="shared" si="5"/>
        <v>80.605000000000004</v>
      </c>
      <c r="P24" s="2">
        <f t="shared" si="5"/>
        <v>35.619999999999997</v>
      </c>
      <c r="Q24" s="2">
        <f t="shared" si="5"/>
        <v>56.707999999999998</v>
      </c>
      <c r="R24" s="2">
        <f t="shared" si="5"/>
        <v>59.886000000000003</v>
      </c>
      <c r="S24" s="2">
        <f t="shared" si="5"/>
        <v>26.088999999999999</v>
      </c>
      <c r="T24" s="2">
        <f t="shared" si="5"/>
        <v>41.79</v>
      </c>
      <c r="Z24" s="1"/>
      <c r="AA24" s="1"/>
    </row>
    <row r="25" spans="2:49">
      <c r="B25" s="1" t="s">
        <v>60</v>
      </c>
      <c r="C25" s="1">
        <f t="shared" ref="C25:J25" si="6">Z6</f>
        <v>4</v>
      </c>
      <c r="D25" s="10">
        <f t="shared" si="6"/>
        <v>5</v>
      </c>
      <c r="E25" s="10">
        <f t="shared" si="6"/>
        <v>7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6</v>
      </c>
      <c r="K25" s="1"/>
      <c r="L25" s="1" t="s">
        <v>60</v>
      </c>
      <c r="M25" s="2">
        <f t="shared" ref="M25:T25" si="7">Z7</f>
        <v>108.874</v>
      </c>
      <c r="N25" s="2">
        <f t="shared" si="7"/>
        <v>15.087999999999999</v>
      </c>
      <c r="O25" s="2">
        <f t="shared" si="7"/>
        <v>28.065999999999999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52.64</v>
      </c>
      <c r="Z25" s="1"/>
      <c r="AA25" s="1"/>
    </row>
    <row r="26" spans="2:49">
      <c r="B26" s="1" t="s">
        <v>61</v>
      </c>
      <c r="C26" s="1">
        <f t="shared" ref="C26:J26" si="8">AH6</f>
        <v>11</v>
      </c>
      <c r="D26" s="1">
        <f t="shared" si="8"/>
        <v>0</v>
      </c>
      <c r="E26" s="1">
        <f t="shared" si="8"/>
        <v>4</v>
      </c>
      <c r="F26" s="1">
        <f t="shared" si="8"/>
        <v>6</v>
      </c>
      <c r="G26" s="1">
        <f t="shared" si="8"/>
        <v>2</v>
      </c>
      <c r="H26" s="1">
        <f t="shared" si="8"/>
        <v>0</v>
      </c>
      <c r="I26" s="1">
        <f t="shared" si="8"/>
        <v>0</v>
      </c>
      <c r="J26" s="1">
        <f t="shared" si="8"/>
        <v>7</v>
      </c>
      <c r="K26" s="1"/>
      <c r="L26" s="1" t="s">
        <v>61</v>
      </c>
      <c r="M26" s="2">
        <f t="shared" ref="M26:T26" si="9">AH7</f>
        <v>93.775000000000006</v>
      </c>
      <c r="N26" s="2">
        <f t="shared" si="9"/>
        <v>0</v>
      </c>
      <c r="O26" s="2">
        <f t="shared" si="9"/>
        <v>32.469000000000001</v>
      </c>
      <c r="P26" s="2">
        <f t="shared" si="9"/>
        <v>41.173000000000002</v>
      </c>
      <c r="Q26" s="2">
        <f t="shared" si="9"/>
        <v>23.925999999999998</v>
      </c>
      <c r="R26" s="2">
        <f t="shared" si="9"/>
        <v>0</v>
      </c>
      <c r="S26" s="2">
        <f t="shared" si="9"/>
        <v>0</v>
      </c>
      <c r="T26" s="2">
        <f t="shared" si="9"/>
        <v>52.264000000000003</v>
      </c>
      <c r="Z26" s="1"/>
      <c r="AA26" s="1"/>
    </row>
    <row r="27" spans="2:49">
      <c r="B27" s="1" t="s">
        <v>62</v>
      </c>
      <c r="C27" s="1">
        <f t="shared" ref="C27:J27" si="10">AP6</f>
        <v>2</v>
      </c>
      <c r="D27" s="1">
        <f t="shared" si="10"/>
        <v>0</v>
      </c>
      <c r="E27" s="1">
        <f t="shared" si="10"/>
        <v>9</v>
      </c>
      <c r="F27" s="1">
        <f t="shared" si="10"/>
        <v>8</v>
      </c>
      <c r="G27" s="1">
        <f t="shared" si="10"/>
        <v>0</v>
      </c>
      <c r="H27" s="1">
        <f t="shared" si="10"/>
        <v>6</v>
      </c>
      <c r="I27" s="1">
        <f t="shared" si="10"/>
        <v>5</v>
      </c>
      <c r="J27" s="1">
        <f t="shared" si="10"/>
        <v>6</v>
      </c>
      <c r="K27" s="1"/>
      <c r="L27" s="1" t="s">
        <v>62</v>
      </c>
      <c r="M27" s="2">
        <f t="shared" ref="M27:T27" si="11">AP7</f>
        <v>31.533000000000001</v>
      </c>
      <c r="N27" s="2">
        <f t="shared" si="11"/>
        <v>0</v>
      </c>
      <c r="O27" s="2">
        <f t="shared" si="11"/>
        <v>78.36</v>
      </c>
      <c r="P27" s="2">
        <f t="shared" si="11"/>
        <v>146.39500000000001</v>
      </c>
      <c r="Q27" s="2">
        <f t="shared" si="11"/>
        <v>0</v>
      </c>
      <c r="R27" s="2">
        <f t="shared" si="11"/>
        <v>17.597000000000001</v>
      </c>
      <c r="S27" s="2">
        <f t="shared" si="11"/>
        <v>46.671999999999997</v>
      </c>
      <c r="T27" s="2">
        <f t="shared" si="11"/>
        <v>128.089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249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103</v>
      </c>
    </row>
    <row r="2" spans="1:49">
      <c r="A2" t="s">
        <v>1</v>
      </c>
      <c r="B2" s="8">
        <v>41746.185624999998</v>
      </c>
      <c r="C2" s="6"/>
    </row>
    <row r="3" spans="1:49">
      <c r="A3" t="s">
        <v>2</v>
      </c>
      <c r="B3">
        <v>1037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15</v>
      </c>
      <c r="C6" s="7">
        <v>16</v>
      </c>
      <c r="D6" s="7">
        <v>16</v>
      </c>
      <c r="E6" s="7">
        <v>15</v>
      </c>
      <c r="F6" s="7">
        <v>16</v>
      </c>
      <c r="G6" s="7">
        <v>15</v>
      </c>
      <c r="H6" s="7">
        <v>15</v>
      </c>
      <c r="I6" s="7">
        <v>13</v>
      </c>
      <c r="J6" s="7">
        <v>16</v>
      </c>
      <c r="K6" s="7">
        <v>16</v>
      </c>
      <c r="L6" s="7">
        <v>14</v>
      </c>
      <c r="M6" s="7">
        <v>15</v>
      </c>
      <c r="N6" s="7">
        <v>15</v>
      </c>
      <c r="O6" s="7">
        <v>5</v>
      </c>
      <c r="P6" s="7">
        <v>0</v>
      </c>
      <c r="Q6" s="7">
        <v>16</v>
      </c>
      <c r="R6" s="7">
        <v>11</v>
      </c>
      <c r="S6" s="7">
        <v>16</v>
      </c>
      <c r="T6" s="7">
        <v>16</v>
      </c>
      <c r="U6" s="7">
        <v>14</v>
      </c>
      <c r="V6" s="7">
        <v>13</v>
      </c>
      <c r="W6" s="7">
        <v>8</v>
      </c>
      <c r="X6" s="7">
        <v>11</v>
      </c>
      <c r="Y6" s="7">
        <v>14</v>
      </c>
      <c r="Z6" s="7">
        <v>11</v>
      </c>
      <c r="AA6" s="7">
        <v>15</v>
      </c>
      <c r="AB6" s="7">
        <v>15</v>
      </c>
      <c r="AC6" s="7">
        <v>1</v>
      </c>
      <c r="AD6" s="7">
        <v>0</v>
      </c>
      <c r="AE6" s="7">
        <v>0</v>
      </c>
      <c r="AF6" s="7">
        <v>0</v>
      </c>
      <c r="AG6" s="7">
        <v>16</v>
      </c>
      <c r="AH6" s="7">
        <v>16</v>
      </c>
      <c r="AI6" s="7">
        <v>5</v>
      </c>
      <c r="AJ6" s="7">
        <v>11</v>
      </c>
      <c r="AK6" s="7">
        <v>6</v>
      </c>
      <c r="AL6" s="7">
        <v>1</v>
      </c>
      <c r="AM6" s="7">
        <v>0</v>
      </c>
      <c r="AN6" s="7">
        <v>0</v>
      </c>
      <c r="AO6" s="7">
        <v>15</v>
      </c>
      <c r="AP6" s="7">
        <v>6</v>
      </c>
      <c r="AQ6" s="7">
        <v>5</v>
      </c>
      <c r="AR6" s="7">
        <v>14</v>
      </c>
      <c r="AS6" s="7">
        <v>14</v>
      </c>
      <c r="AT6" s="7">
        <v>1</v>
      </c>
      <c r="AU6" s="7">
        <v>14</v>
      </c>
      <c r="AV6" s="7">
        <v>7</v>
      </c>
      <c r="AW6" s="7">
        <v>16</v>
      </c>
    </row>
    <row r="7" spans="1:49">
      <c r="A7" t="s">
        <v>56</v>
      </c>
      <c r="B7" s="7">
        <v>67.977000000000004</v>
      </c>
      <c r="C7" s="7">
        <v>68.191000000000003</v>
      </c>
      <c r="D7" s="7">
        <v>78.138999999999996</v>
      </c>
      <c r="E7" s="7">
        <v>77.831999999999994</v>
      </c>
      <c r="F7" s="7">
        <v>58.777999999999999</v>
      </c>
      <c r="G7" s="7">
        <v>58.884999999999998</v>
      </c>
      <c r="H7" s="7">
        <v>50.222000000000001</v>
      </c>
      <c r="I7" s="7">
        <v>48.783999999999999</v>
      </c>
      <c r="J7" s="7">
        <v>39.582999999999998</v>
      </c>
      <c r="K7" s="7">
        <v>39.162999999999997</v>
      </c>
      <c r="L7" s="7">
        <v>60.805999999999997</v>
      </c>
      <c r="M7" s="7">
        <v>69.215000000000003</v>
      </c>
      <c r="N7" s="7">
        <v>78.646000000000001</v>
      </c>
      <c r="O7" s="7">
        <v>17.23</v>
      </c>
      <c r="P7" s="7">
        <v>0</v>
      </c>
      <c r="Q7" s="7">
        <v>52.12</v>
      </c>
      <c r="R7" s="7">
        <v>46.113999999999997</v>
      </c>
      <c r="S7" s="7">
        <v>62.253</v>
      </c>
      <c r="T7" s="7">
        <v>36.853000000000002</v>
      </c>
      <c r="U7" s="7">
        <v>52.222000000000001</v>
      </c>
      <c r="V7" s="7">
        <v>47.64</v>
      </c>
      <c r="W7" s="7">
        <v>39.677</v>
      </c>
      <c r="X7" s="7">
        <v>21.571000000000002</v>
      </c>
      <c r="Y7" s="7">
        <v>79.650999999999996</v>
      </c>
      <c r="Z7" s="7">
        <v>33.216000000000001</v>
      </c>
      <c r="AA7" s="7">
        <v>36.134999999999998</v>
      </c>
      <c r="AB7" s="7">
        <v>41.982999999999997</v>
      </c>
      <c r="AC7" s="7">
        <v>9.4309999999999992</v>
      </c>
      <c r="AD7" s="7">
        <v>0</v>
      </c>
      <c r="AE7" s="7">
        <v>0</v>
      </c>
      <c r="AF7" s="7">
        <v>0</v>
      </c>
      <c r="AG7" s="7">
        <v>51.173000000000002</v>
      </c>
      <c r="AH7" s="7">
        <v>59.62</v>
      </c>
      <c r="AI7" s="7">
        <v>106.727</v>
      </c>
      <c r="AJ7" s="7">
        <v>67.238</v>
      </c>
      <c r="AK7" s="7">
        <v>114.899</v>
      </c>
      <c r="AL7" s="7">
        <v>151.47499999999999</v>
      </c>
      <c r="AM7" s="7">
        <v>0</v>
      </c>
      <c r="AN7" s="7">
        <v>0</v>
      </c>
      <c r="AO7" s="7">
        <v>35.271000000000001</v>
      </c>
      <c r="AP7" s="7">
        <v>42.17</v>
      </c>
      <c r="AQ7" s="7">
        <v>65.611999999999995</v>
      </c>
      <c r="AR7" s="7">
        <v>45.183999999999997</v>
      </c>
      <c r="AS7" s="7">
        <v>69.625</v>
      </c>
      <c r="AT7" s="7">
        <v>322.392</v>
      </c>
      <c r="AU7" s="7">
        <v>52.515000000000001</v>
      </c>
      <c r="AV7" s="7">
        <v>49.875</v>
      </c>
      <c r="AW7" s="7">
        <v>58.521000000000001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15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15</v>
      </c>
      <c r="I22" s="1">
        <f t="shared" si="0"/>
        <v>15</v>
      </c>
      <c r="J22" s="1">
        <f t="shared" si="0"/>
        <v>13</v>
      </c>
      <c r="K22" s="1"/>
      <c r="L22" s="1" t="s">
        <v>57</v>
      </c>
      <c r="M22" s="2">
        <f t="shared" ref="M22:T22" si="1">B7</f>
        <v>67.977000000000004</v>
      </c>
      <c r="N22" s="2">
        <f t="shared" si="1"/>
        <v>68.191000000000003</v>
      </c>
      <c r="O22" s="2">
        <f t="shared" si="1"/>
        <v>78.138999999999996</v>
      </c>
      <c r="P22" s="2">
        <f t="shared" si="1"/>
        <v>77.831999999999994</v>
      </c>
      <c r="Q22" s="2">
        <f t="shared" si="1"/>
        <v>58.777999999999999</v>
      </c>
      <c r="R22" s="2">
        <f t="shared" si="1"/>
        <v>58.884999999999998</v>
      </c>
      <c r="S22" s="2">
        <f t="shared" si="1"/>
        <v>50.222000000000001</v>
      </c>
      <c r="T22" s="2">
        <f t="shared" si="1"/>
        <v>48.783999999999999</v>
      </c>
      <c r="Z22" s="1"/>
      <c r="AA22" s="1"/>
    </row>
    <row r="23" spans="2:49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14</v>
      </c>
      <c r="F23" s="1">
        <f t="shared" si="2"/>
        <v>15</v>
      </c>
      <c r="G23" s="1">
        <f t="shared" si="2"/>
        <v>15</v>
      </c>
      <c r="H23" s="1">
        <f t="shared" si="2"/>
        <v>5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39.582999999999998</v>
      </c>
      <c r="N23" s="2">
        <f t="shared" si="3"/>
        <v>39.162999999999997</v>
      </c>
      <c r="O23" s="2">
        <f t="shared" si="3"/>
        <v>60.805999999999997</v>
      </c>
      <c r="P23" s="2">
        <f t="shared" si="3"/>
        <v>69.215000000000003</v>
      </c>
      <c r="Q23" s="2">
        <f t="shared" si="3"/>
        <v>78.646000000000001</v>
      </c>
      <c r="R23" s="2">
        <f t="shared" si="3"/>
        <v>17.23</v>
      </c>
      <c r="S23" s="2">
        <f t="shared" si="3"/>
        <v>0</v>
      </c>
      <c r="T23" s="2">
        <f t="shared" si="3"/>
        <v>52.12</v>
      </c>
      <c r="Z23" s="1"/>
      <c r="AA23" s="1"/>
    </row>
    <row r="24" spans="2:49">
      <c r="B24" s="1" t="s">
        <v>59</v>
      </c>
      <c r="C24" s="1">
        <f t="shared" ref="C24:J24" si="4">R6</f>
        <v>11</v>
      </c>
      <c r="D24" s="10">
        <f t="shared" si="4"/>
        <v>16</v>
      </c>
      <c r="E24" s="10">
        <f t="shared" si="4"/>
        <v>16</v>
      </c>
      <c r="F24" s="1">
        <f t="shared" si="4"/>
        <v>14</v>
      </c>
      <c r="G24" s="1">
        <f t="shared" si="4"/>
        <v>13</v>
      </c>
      <c r="H24" s="1">
        <f t="shared" si="4"/>
        <v>8</v>
      </c>
      <c r="I24" s="1">
        <f t="shared" si="4"/>
        <v>11</v>
      </c>
      <c r="J24" s="1">
        <f t="shared" si="4"/>
        <v>14</v>
      </c>
      <c r="K24" s="1"/>
      <c r="L24" s="1" t="s">
        <v>59</v>
      </c>
      <c r="M24" s="2">
        <f t="shared" ref="M24:T24" si="5">R7</f>
        <v>46.113999999999997</v>
      </c>
      <c r="N24" s="2">
        <f t="shared" si="5"/>
        <v>62.253</v>
      </c>
      <c r="O24" s="2">
        <f t="shared" si="5"/>
        <v>36.853000000000002</v>
      </c>
      <c r="P24" s="2">
        <f t="shared" si="5"/>
        <v>52.222000000000001</v>
      </c>
      <c r="Q24" s="2">
        <f t="shared" si="5"/>
        <v>47.64</v>
      </c>
      <c r="R24" s="2">
        <f t="shared" si="5"/>
        <v>39.677</v>
      </c>
      <c r="S24" s="2">
        <f t="shared" si="5"/>
        <v>21.571000000000002</v>
      </c>
      <c r="T24" s="2">
        <f t="shared" si="5"/>
        <v>79.650999999999996</v>
      </c>
      <c r="Z24" s="1"/>
      <c r="AA24" s="1"/>
    </row>
    <row r="25" spans="2:49">
      <c r="B25" s="1" t="s">
        <v>60</v>
      </c>
      <c r="C25" s="1">
        <f t="shared" ref="C25:J25" si="6">Z6</f>
        <v>11</v>
      </c>
      <c r="D25" s="10">
        <f t="shared" si="6"/>
        <v>15</v>
      </c>
      <c r="E25" s="10">
        <f t="shared" si="6"/>
        <v>15</v>
      </c>
      <c r="F25" s="1">
        <f t="shared" si="6"/>
        <v>1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16</v>
      </c>
      <c r="K25" s="1"/>
      <c r="L25" s="1" t="s">
        <v>60</v>
      </c>
      <c r="M25" s="2">
        <f t="shared" ref="M25:T25" si="7">Z7</f>
        <v>33.216000000000001</v>
      </c>
      <c r="N25" s="2">
        <f t="shared" si="7"/>
        <v>36.134999999999998</v>
      </c>
      <c r="O25" s="2">
        <f t="shared" si="7"/>
        <v>41.982999999999997</v>
      </c>
      <c r="P25" s="2">
        <f t="shared" si="7"/>
        <v>9.4309999999999992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51.173000000000002</v>
      </c>
      <c r="Z25" s="1"/>
      <c r="AA25" s="1"/>
    </row>
    <row r="26" spans="2:49">
      <c r="B26" s="1" t="s">
        <v>61</v>
      </c>
      <c r="C26" s="1">
        <f t="shared" ref="C26:J26" si="8">AH6</f>
        <v>16</v>
      </c>
      <c r="D26" s="1">
        <f t="shared" si="8"/>
        <v>5</v>
      </c>
      <c r="E26" s="1">
        <f t="shared" si="8"/>
        <v>11</v>
      </c>
      <c r="F26" s="1">
        <f t="shared" si="8"/>
        <v>6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15</v>
      </c>
      <c r="K26" s="1"/>
      <c r="L26" s="1" t="s">
        <v>61</v>
      </c>
      <c r="M26" s="2">
        <f t="shared" ref="M26:T26" si="9">AH7</f>
        <v>59.62</v>
      </c>
      <c r="N26" s="2">
        <f t="shared" si="9"/>
        <v>106.727</v>
      </c>
      <c r="O26" s="2">
        <f t="shared" si="9"/>
        <v>67.238</v>
      </c>
      <c r="P26" s="2">
        <f t="shared" si="9"/>
        <v>114.899</v>
      </c>
      <c r="Q26" s="2">
        <f t="shared" si="9"/>
        <v>151.47499999999999</v>
      </c>
      <c r="R26" s="2">
        <f t="shared" si="9"/>
        <v>0</v>
      </c>
      <c r="S26" s="2">
        <f t="shared" si="9"/>
        <v>0</v>
      </c>
      <c r="T26" s="2">
        <f t="shared" si="9"/>
        <v>35.271000000000001</v>
      </c>
      <c r="Z26" s="1"/>
      <c r="AA26" s="1"/>
    </row>
    <row r="27" spans="2:49">
      <c r="B27" s="1" t="s">
        <v>62</v>
      </c>
      <c r="C27" s="1">
        <f t="shared" ref="C27:J27" si="10">AP6</f>
        <v>6</v>
      </c>
      <c r="D27" s="1">
        <f t="shared" si="10"/>
        <v>5</v>
      </c>
      <c r="E27" s="1">
        <f t="shared" si="10"/>
        <v>14</v>
      </c>
      <c r="F27" s="1">
        <f t="shared" si="10"/>
        <v>14</v>
      </c>
      <c r="G27" s="1">
        <f t="shared" si="10"/>
        <v>1</v>
      </c>
      <c r="H27" s="1">
        <f t="shared" si="10"/>
        <v>14</v>
      </c>
      <c r="I27" s="1">
        <f t="shared" si="10"/>
        <v>7</v>
      </c>
      <c r="J27" s="1">
        <f t="shared" si="10"/>
        <v>16</v>
      </c>
      <c r="K27" s="1"/>
      <c r="L27" s="1" t="s">
        <v>62</v>
      </c>
      <c r="M27" s="2">
        <f t="shared" ref="M27:T27" si="11">AP7</f>
        <v>42.17</v>
      </c>
      <c r="N27" s="2">
        <f t="shared" si="11"/>
        <v>65.611999999999995</v>
      </c>
      <c r="O27" s="2">
        <f t="shared" si="11"/>
        <v>45.183999999999997</v>
      </c>
      <c r="P27" s="2">
        <f t="shared" si="11"/>
        <v>69.625</v>
      </c>
      <c r="Q27" s="2">
        <f t="shared" si="11"/>
        <v>322.392</v>
      </c>
      <c r="R27" s="2">
        <f t="shared" si="11"/>
        <v>52.515000000000001</v>
      </c>
      <c r="S27" s="2">
        <f t="shared" si="11"/>
        <v>49.875</v>
      </c>
      <c r="T27" s="2">
        <f t="shared" si="11"/>
        <v>58.521000000000001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510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102</v>
      </c>
    </row>
    <row r="2" spans="1:49">
      <c r="A2" t="s">
        <v>1</v>
      </c>
      <c r="B2" s="8">
        <v>41746.184837962966</v>
      </c>
      <c r="C2" s="6"/>
    </row>
    <row r="3" spans="1:49">
      <c r="A3" t="s">
        <v>2</v>
      </c>
      <c r="B3">
        <v>1029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16</v>
      </c>
      <c r="C6" s="7">
        <v>16</v>
      </c>
      <c r="D6" s="7">
        <v>16</v>
      </c>
      <c r="E6" s="7">
        <v>15</v>
      </c>
      <c r="F6" s="7">
        <v>16</v>
      </c>
      <c r="G6" s="7">
        <v>16</v>
      </c>
      <c r="H6" s="7">
        <v>16</v>
      </c>
      <c r="I6" s="7">
        <v>14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13</v>
      </c>
      <c r="P6" s="7">
        <v>0</v>
      </c>
      <c r="Q6" s="7">
        <v>16</v>
      </c>
      <c r="R6" s="7">
        <v>16</v>
      </c>
      <c r="S6" s="7">
        <v>16</v>
      </c>
      <c r="T6" s="7">
        <v>16</v>
      </c>
      <c r="U6" s="7">
        <v>16</v>
      </c>
      <c r="V6" s="7">
        <v>15</v>
      </c>
      <c r="W6" s="7">
        <v>16</v>
      </c>
      <c r="X6" s="7">
        <v>16</v>
      </c>
      <c r="Y6" s="7">
        <v>16</v>
      </c>
      <c r="Z6" s="7">
        <v>15</v>
      </c>
      <c r="AA6" s="7">
        <v>16</v>
      </c>
      <c r="AB6" s="7">
        <v>16</v>
      </c>
      <c r="AC6" s="7">
        <v>15</v>
      </c>
      <c r="AD6" s="7">
        <v>0</v>
      </c>
      <c r="AE6" s="7">
        <v>0</v>
      </c>
      <c r="AF6" s="7">
        <v>0</v>
      </c>
      <c r="AG6" s="7">
        <v>16</v>
      </c>
      <c r="AH6" s="7">
        <v>16</v>
      </c>
      <c r="AI6" s="7">
        <v>10</v>
      </c>
      <c r="AJ6" s="7">
        <v>14</v>
      </c>
      <c r="AK6" s="7">
        <v>15</v>
      </c>
      <c r="AL6" s="7">
        <v>2</v>
      </c>
      <c r="AM6" s="7">
        <v>0</v>
      </c>
      <c r="AN6" s="7">
        <v>0</v>
      </c>
      <c r="AO6" s="7">
        <v>16</v>
      </c>
      <c r="AP6" s="7">
        <v>7</v>
      </c>
      <c r="AQ6" s="7">
        <v>9</v>
      </c>
      <c r="AR6" s="7">
        <v>16</v>
      </c>
      <c r="AS6" s="7">
        <v>15</v>
      </c>
      <c r="AT6" s="7">
        <v>11</v>
      </c>
      <c r="AU6" s="7">
        <v>14</v>
      </c>
      <c r="AV6" s="7">
        <v>16</v>
      </c>
      <c r="AW6" s="7">
        <v>16</v>
      </c>
    </row>
    <row r="7" spans="1:49">
      <c r="A7" t="s">
        <v>56</v>
      </c>
      <c r="B7" s="7">
        <v>94.882999999999996</v>
      </c>
      <c r="C7" s="7">
        <v>72.150000000000006</v>
      </c>
      <c r="D7" s="7">
        <v>84.286000000000001</v>
      </c>
      <c r="E7" s="7">
        <v>91.992000000000004</v>
      </c>
      <c r="F7" s="7">
        <v>64.456999999999994</v>
      </c>
      <c r="G7" s="7">
        <v>85.066000000000003</v>
      </c>
      <c r="H7" s="7">
        <v>75.638000000000005</v>
      </c>
      <c r="I7" s="7">
        <v>84.322999999999993</v>
      </c>
      <c r="J7" s="7">
        <v>57.496000000000002</v>
      </c>
      <c r="K7" s="7">
        <v>74.260000000000005</v>
      </c>
      <c r="L7" s="7">
        <v>70.688999999999993</v>
      </c>
      <c r="M7" s="7">
        <v>68.677000000000007</v>
      </c>
      <c r="N7" s="7">
        <v>77.707999999999998</v>
      </c>
      <c r="O7" s="7">
        <v>30.213000000000001</v>
      </c>
      <c r="P7" s="7">
        <v>0</v>
      </c>
      <c r="Q7" s="7">
        <v>75.262</v>
      </c>
      <c r="R7" s="7">
        <v>49.784999999999997</v>
      </c>
      <c r="S7" s="7">
        <v>81.625</v>
      </c>
      <c r="T7" s="7">
        <v>72.504000000000005</v>
      </c>
      <c r="U7" s="7">
        <v>44.143999999999998</v>
      </c>
      <c r="V7" s="7">
        <v>46.686</v>
      </c>
      <c r="W7" s="7">
        <v>28.097999999999999</v>
      </c>
      <c r="X7" s="7">
        <v>28.542000000000002</v>
      </c>
      <c r="Y7" s="7">
        <v>79.009</v>
      </c>
      <c r="Z7" s="7">
        <v>54.530999999999999</v>
      </c>
      <c r="AA7" s="7">
        <v>48.494999999999997</v>
      </c>
      <c r="AB7" s="7">
        <v>49.905000000000001</v>
      </c>
      <c r="AC7" s="7">
        <v>24.827999999999999</v>
      </c>
      <c r="AD7" s="7">
        <v>0</v>
      </c>
      <c r="AE7" s="7">
        <v>0</v>
      </c>
      <c r="AF7" s="7">
        <v>0</v>
      </c>
      <c r="AG7" s="7">
        <v>81.614000000000004</v>
      </c>
      <c r="AH7" s="7">
        <v>94.628</v>
      </c>
      <c r="AI7" s="7">
        <v>46.710999999999999</v>
      </c>
      <c r="AJ7" s="7">
        <v>45.564</v>
      </c>
      <c r="AK7" s="7">
        <v>37.497</v>
      </c>
      <c r="AL7" s="7">
        <v>56.442999999999998</v>
      </c>
      <c r="AM7" s="7">
        <v>0</v>
      </c>
      <c r="AN7" s="7">
        <v>0</v>
      </c>
      <c r="AO7" s="7">
        <v>66.465000000000003</v>
      </c>
      <c r="AP7" s="7">
        <v>73.436000000000007</v>
      </c>
      <c r="AQ7" s="7">
        <v>45.292999999999999</v>
      </c>
      <c r="AR7" s="7">
        <v>92.427000000000007</v>
      </c>
      <c r="AS7" s="7">
        <v>102.43300000000001</v>
      </c>
      <c r="AT7" s="7">
        <v>34.131999999999998</v>
      </c>
      <c r="AU7" s="7">
        <v>52.503</v>
      </c>
      <c r="AV7" s="7">
        <v>56.945999999999998</v>
      </c>
      <c r="AW7" s="7">
        <v>86.522999999999996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14</v>
      </c>
      <c r="K22" s="1"/>
      <c r="L22" s="1" t="s">
        <v>57</v>
      </c>
      <c r="M22" s="2">
        <f t="shared" ref="M22:T22" si="1">B7</f>
        <v>94.882999999999996</v>
      </c>
      <c r="N22" s="2">
        <f t="shared" si="1"/>
        <v>72.150000000000006</v>
      </c>
      <c r="O22" s="2">
        <f t="shared" si="1"/>
        <v>84.286000000000001</v>
      </c>
      <c r="P22" s="2">
        <f t="shared" si="1"/>
        <v>91.992000000000004</v>
      </c>
      <c r="Q22" s="2">
        <f t="shared" si="1"/>
        <v>64.456999999999994</v>
      </c>
      <c r="R22" s="2">
        <f t="shared" si="1"/>
        <v>85.066000000000003</v>
      </c>
      <c r="S22" s="2">
        <f t="shared" si="1"/>
        <v>75.638000000000005</v>
      </c>
      <c r="T22" s="2">
        <f t="shared" si="1"/>
        <v>84.322999999999993</v>
      </c>
      <c r="Z22" s="1"/>
      <c r="AA22" s="1"/>
    </row>
    <row r="23" spans="2:49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13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57.496000000000002</v>
      </c>
      <c r="N23" s="2">
        <f t="shared" si="3"/>
        <v>74.260000000000005</v>
      </c>
      <c r="O23" s="2">
        <f t="shared" si="3"/>
        <v>70.688999999999993</v>
      </c>
      <c r="P23" s="2">
        <f t="shared" si="3"/>
        <v>68.677000000000007</v>
      </c>
      <c r="Q23" s="2">
        <f t="shared" si="3"/>
        <v>77.707999999999998</v>
      </c>
      <c r="R23" s="2">
        <f t="shared" si="3"/>
        <v>30.213000000000001</v>
      </c>
      <c r="S23" s="2">
        <f t="shared" si="3"/>
        <v>0</v>
      </c>
      <c r="T23" s="2">
        <f t="shared" si="3"/>
        <v>75.262</v>
      </c>
      <c r="Z23" s="1"/>
      <c r="AA23" s="1"/>
    </row>
    <row r="24" spans="2:49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16</v>
      </c>
      <c r="G24" s="1">
        <f t="shared" si="4"/>
        <v>15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49.784999999999997</v>
      </c>
      <c r="N24" s="2">
        <f t="shared" si="5"/>
        <v>81.625</v>
      </c>
      <c r="O24" s="2">
        <f t="shared" si="5"/>
        <v>72.504000000000005</v>
      </c>
      <c r="P24" s="2">
        <f t="shared" si="5"/>
        <v>44.143999999999998</v>
      </c>
      <c r="Q24" s="2">
        <f t="shared" si="5"/>
        <v>46.686</v>
      </c>
      <c r="R24" s="2">
        <f t="shared" si="5"/>
        <v>28.097999999999999</v>
      </c>
      <c r="S24" s="2">
        <f t="shared" si="5"/>
        <v>28.542000000000002</v>
      </c>
      <c r="T24" s="2">
        <f t="shared" si="5"/>
        <v>79.009</v>
      </c>
      <c r="Z24" s="1"/>
      <c r="AA24" s="1"/>
    </row>
    <row r="25" spans="2:49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16</v>
      </c>
      <c r="K25" s="1"/>
      <c r="L25" s="1" t="s">
        <v>60</v>
      </c>
      <c r="M25" s="2">
        <f t="shared" ref="M25:T25" si="7">Z7</f>
        <v>54.530999999999999</v>
      </c>
      <c r="N25" s="2">
        <f t="shared" si="7"/>
        <v>48.494999999999997</v>
      </c>
      <c r="O25" s="2">
        <f t="shared" si="7"/>
        <v>49.905000000000001</v>
      </c>
      <c r="P25" s="2">
        <f t="shared" si="7"/>
        <v>24.827999999999999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81.614000000000004</v>
      </c>
      <c r="Z25" s="1"/>
      <c r="AA25" s="1"/>
    </row>
    <row r="26" spans="2:49">
      <c r="B26" s="1" t="s">
        <v>61</v>
      </c>
      <c r="C26" s="1">
        <f t="shared" ref="C26:J26" si="8">AH6</f>
        <v>16</v>
      </c>
      <c r="D26" s="1">
        <f t="shared" si="8"/>
        <v>10</v>
      </c>
      <c r="E26" s="1">
        <f t="shared" si="8"/>
        <v>14</v>
      </c>
      <c r="F26" s="1">
        <f t="shared" si="8"/>
        <v>15</v>
      </c>
      <c r="G26" s="1">
        <f t="shared" si="8"/>
        <v>2</v>
      </c>
      <c r="H26" s="1">
        <f t="shared" si="8"/>
        <v>0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94.628</v>
      </c>
      <c r="N26" s="2">
        <f t="shared" si="9"/>
        <v>46.710999999999999</v>
      </c>
      <c r="O26" s="2">
        <f t="shared" si="9"/>
        <v>45.564</v>
      </c>
      <c r="P26" s="2">
        <f t="shared" si="9"/>
        <v>37.497</v>
      </c>
      <c r="Q26" s="2">
        <f t="shared" si="9"/>
        <v>56.442999999999998</v>
      </c>
      <c r="R26" s="2">
        <f t="shared" si="9"/>
        <v>0</v>
      </c>
      <c r="S26" s="2">
        <f t="shared" si="9"/>
        <v>0</v>
      </c>
      <c r="T26" s="2">
        <f t="shared" si="9"/>
        <v>66.465000000000003</v>
      </c>
      <c r="Z26" s="1"/>
      <c r="AA26" s="1"/>
    </row>
    <row r="27" spans="2:49">
      <c r="B27" s="1" t="s">
        <v>62</v>
      </c>
      <c r="C27" s="1">
        <f t="shared" ref="C27:J27" si="10">AP6</f>
        <v>7</v>
      </c>
      <c r="D27" s="1">
        <f t="shared" si="10"/>
        <v>9</v>
      </c>
      <c r="E27" s="1">
        <f t="shared" si="10"/>
        <v>16</v>
      </c>
      <c r="F27" s="1">
        <f t="shared" si="10"/>
        <v>15</v>
      </c>
      <c r="G27" s="1">
        <f t="shared" si="10"/>
        <v>11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73.436000000000007</v>
      </c>
      <c r="N27" s="2">
        <f t="shared" si="11"/>
        <v>45.292999999999999</v>
      </c>
      <c r="O27" s="2">
        <f t="shared" si="11"/>
        <v>92.427000000000007</v>
      </c>
      <c r="P27" s="2">
        <f t="shared" si="11"/>
        <v>102.43300000000001</v>
      </c>
      <c r="Q27" s="2">
        <f t="shared" si="11"/>
        <v>34.131999999999998</v>
      </c>
      <c r="R27" s="2">
        <f t="shared" si="11"/>
        <v>52.503</v>
      </c>
      <c r="S27" s="2">
        <f t="shared" si="11"/>
        <v>56.945999999999998</v>
      </c>
      <c r="T27" s="2">
        <f t="shared" si="11"/>
        <v>86.522999999999996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5703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101</v>
      </c>
    </row>
    <row r="2" spans="1:49">
      <c r="A2" t="s">
        <v>1</v>
      </c>
      <c r="B2" s="8">
        <v>41746.183888888889</v>
      </c>
      <c r="C2" s="6"/>
    </row>
    <row r="3" spans="1:49">
      <c r="A3" t="s">
        <v>2</v>
      </c>
      <c r="B3">
        <v>903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16</v>
      </c>
      <c r="G6" s="7">
        <v>16</v>
      </c>
      <c r="H6" s="7">
        <v>16</v>
      </c>
      <c r="I6" s="7">
        <v>14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16</v>
      </c>
      <c r="P6" s="7">
        <v>0</v>
      </c>
      <c r="Q6" s="7">
        <v>16</v>
      </c>
      <c r="R6" s="7">
        <v>16</v>
      </c>
      <c r="S6" s="7">
        <v>16</v>
      </c>
      <c r="T6" s="7">
        <v>16</v>
      </c>
      <c r="U6" s="7">
        <v>16</v>
      </c>
      <c r="V6" s="7">
        <v>16</v>
      </c>
      <c r="W6" s="7">
        <v>16</v>
      </c>
      <c r="X6" s="7">
        <v>16</v>
      </c>
      <c r="Y6" s="7">
        <v>16</v>
      </c>
      <c r="Z6" s="7">
        <v>15</v>
      </c>
      <c r="AA6" s="7">
        <v>16</v>
      </c>
      <c r="AB6" s="7">
        <v>16</v>
      </c>
      <c r="AC6" s="7">
        <v>16</v>
      </c>
      <c r="AD6" s="7">
        <v>0</v>
      </c>
      <c r="AE6" s="7">
        <v>0</v>
      </c>
      <c r="AF6" s="7">
        <v>0</v>
      </c>
      <c r="AG6" s="7">
        <v>15</v>
      </c>
      <c r="AH6" s="7">
        <v>16</v>
      </c>
      <c r="AI6" s="7">
        <v>12</v>
      </c>
      <c r="AJ6" s="7">
        <v>14</v>
      </c>
      <c r="AK6" s="7">
        <v>16</v>
      </c>
      <c r="AL6" s="7">
        <v>11</v>
      </c>
      <c r="AM6" s="7">
        <v>1</v>
      </c>
      <c r="AN6" s="7">
        <v>0</v>
      </c>
      <c r="AO6" s="7">
        <v>16</v>
      </c>
      <c r="AP6" s="7">
        <v>11</v>
      </c>
      <c r="AQ6" s="7">
        <v>12</v>
      </c>
      <c r="AR6" s="7">
        <v>16</v>
      </c>
      <c r="AS6" s="7">
        <v>16</v>
      </c>
      <c r="AT6" s="7">
        <v>12</v>
      </c>
      <c r="AU6" s="7">
        <v>14</v>
      </c>
      <c r="AV6" s="7">
        <v>16</v>
      </c>
      <c r="AW6" s="7">
        <v>16</v>
      </c>
    </row>
    <row r="7" spans="1:49">
      <c r="A7" t="s">
        <v>56</v>
      </c>
      <c r="B7" s="7">
        <v>104.61</v>
      </c>
      <c r="C7" s="7">
        <v>143.821</v>
      </c>
      <c r="D7" s="7">
        <v>136.54900000000001</v>
      </c>
      <c r="E7" s="7">
        <v>71.802000000000007</v>
      </c>
      <c r="F7" s="7">
        <v>105.357</v>
      </c>
      <c r="G7" s="7">
        <v>99.265000000000001</v>
      </c>
      <c r="H7" s="7">
        <v>99.688999999999993</v>
      </c>
      <c r="I7" s="7">
        <v>80.935000000000002</v>
      </c>
      <c r="J7" s="7">
        <v>90.673000000000002</v>
      </c>
      <c r="K7" s="7">
        <v>72.998000000000005</v>
      </c>
      <c r="L7" s="7">
        <v>42.744999999999997</v>
      </c>
      <c r="M7" s="7">
        <v>89.929000000000002</v>
      </c>
      <c r="N7" s="7">
        <v>102.006</v>
      </c>
      <c r="O7" s="7">
        <v>56.552999999999997</v>
      </c>
      <c r="P7" s="7">
        <v>0</v>
      </c>
      <c r="Q7" s="7">
        <v>73.102000000000004</v>
      </c>
      <c r="R7" s="7">
        <v>86.599000000000004</v>
      </c>
      <c r="S7" s="7">
        <v>113.617</v>
      </c>
      <c r="T7" s="7">
        <v>86.465999999999994</v>
      </c>
      <c r="U7" s="7">
        <v>68.653999999999996</v>
      </c>
      <c r="V7" s="7">
        <v>52.354999999999997</v>
      </c>
      <c r="W7" s="7">
        <v>57.633000000000003</v>
      </c>
      <c r="X7" s="7">
        <v>85.22</v>
      </c>
      <c r="Y7" s="7">
        <v>98.131</v>
      </c>
      <c r="Z7" s="7">
        <v>58.591000000000001</v>
      </c>
      <c r="AA7" s="7">
        <v>44.414000000000001</v>
      </c>
      <c r="AB7" s="7">
        <v>46.591000000000001</v>
      </c>
      <c r="AC7" s="7">
        <v>69.186000000000007</v>
      </c>
      <c r="AD7" s="7">
        <v>0</v>
      </c>
      <c r="AE7" s="7">
        <v>0</v>
      </c>
      <c r="AF7" s="7">
        <v>0</v>
      </c>
      <c r="AG7" s="7">
        <v>71.278000000000006</v>
      </c>
      <c r="AH7" s="7">
        <v>58.301000000000002</v>
      </c>
      <c r="AI7" s="7">
        <v>57.22</v>
      </c>
      <c r="AJ7" s="7">
        <v>59.079000000000001</v>
      </c>
      <c r="AK7" s="7">
        <v>67.33</v>
      </c>
      <c r="AL7" s="7">
        <v>40.966000000000001</v>
      </c>
      <c r="AM7" s="7">
        <v>96.412000000000006</v>
      </c>
      <c r="AN7" s="7">
        <v>0</v>
      </c>
      <c r="AO7" s="7">
        <v>27.774000000000001</v>
      </c>
      <c r="AP7" s="7">
        <v>61.057000000000002</v>
      </c>
      <c r="AQ7" s="7">
        <v>62.741</v>
      </c>
      <c r="AR7" s="7">
        <v>81.465999999999994</v>
      </c>
      <c r="AS7" s="7">
        <v>50.64</v>
      </c>
      <c r="AT7" s="7">
        <v>63.216999999999999</v>
      </c>
      <c r="AU7" s="7">
        <v>91.391000000000005</v>
      </c>
      <c r="AV7" s="7">
        <v>71.424000000000007</v>
      </c>
      <c r="AW7" s="7">
        <v>103.05200000000001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14</v>
      </c>
      <c r="K22" s="1"/>
      <c r="L22" s="1" t="s">
        <v>57</v>
      </c>
      <c r="M22" s="2">
        <f t="shared" ref="M22:T22" si="1">B7</f>
        <v>104.61</v>
      </c>
      <c r="N22" s="2">
        <f t="shared" si="1"/>
        <v>143.821</v>
      </c>
      <c r="O22" s="2">
        <f t="shared" si="1"/>
        <v>136.54900000000001</v>
      </c>
      <c r="P22" s="2">
        <f t="shared" si="1"/>
        <v>71.802000000000007</v>
      </c>
      <c r="Q22" s="2">
        <f t="shared" si="1"/>
        <v>105.357</v>
      </c>
      <c r="R22" s="2">
        <f t="shared" si="1"/>
        <v>99.265000000000001</v>
      </c>
      <c r="S22" s="2">
        <f t="shared" si="1"/>
        <v>99.688999999999993</v>
      </c>
      <c r="T22" s="2">
        <f t="shared" si="1"/>
        <v>80.935000000000002</v>
      </c>
      <c r="Z22" s="1"/>
      <c r="AA22" s="1"/>
    </row>
    <row r="23" spans="2:49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90.673000000000002</v>
      </c>
      <c r="N23" s="2">
        <f t="shared" si="3"/>
        <v>72.998000000000005</v>
      </c>
      <c r="O23" s="2">
        <f t="shared" si="3"/>
        <v>42.744999999999997</v>
      </c>
      <c r="P23" s="2">
        <f t="shared" si="3"/>
        <v>89.929000000000002</v>
      </c>
      <c r="Q23" s="2">
        <f t="shared" si="3"/>
        <v>102.006</v>
      </c>
      <c r="R23" s="2">
        <f t="shared" si="3"/>
        <v>56.552999999999997</v>
      </c>
      <c r="S23" s="2">
        <f t="shared" si="3"/>
        <v>0</v>
      </c>
      <c r="T23" s="2">
        <f t="shared" si="3"/>
        <v>73.102000000000004</v>
      </c>
      <c r="Z23" s="1"/>
      <c r="AA23" s="1"/>
    </row>
    <row r="24" spans="2:49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86.599000000000004</v>
      </c>
      <c r="N24" s="2">
        <f t="shared" si="5"/>
        <v>113.617</v>
      </c>
      <c r="O24" s="2">
        <f t="shared" si="5"/>
        <v>86.465999999999994</v>
      </c>
      <c r="P24" s="2">
        <f t="shared" si="5"/>
        <v>68.653999999999996</v>
      </c>
      <c r="Q24" s="2">
        <f t="shared" si="5"/>
        <v>52.354999999999997</v>
      </c>
      <c r="R24" s="2">
        <f t="shared" si="5"/>
        <v>57.633000000000003</v>
      </c>
      <c r="S24" s="2">
        <f t="shared" si="5"/>
        <v>85.22</v>
      </c>
      <c r="T24" s="2">
        <f t="shared" si="5"/>
        <v>98.131</v>
      </c>
      <c r="Z24" s="1"/>
      <c r="AA24" s="1"/>
    </row>
    <row r="25" spans="2:49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15</v>
      </c>
      <c r="K25" s="1"/>
      <c r="L25" s="1" t="s">
        <v>60</v>
      </c>
      <c r="M25" s="2">
        <f t="shared" ref="M25:T25" si="7">Z7</f>
        <v>58.591000000000001</v>
      </c>
      <c r="N25" s="2">
        <f t="shared" si="7"/>
        <v>44.414000000000001</v>
      </c>
      <c r="O25" s="2">
        <f t="shared" si="7"/>
        <v>46.591000000000001</v>
      </c>
      <c r="P25" s="2">
        <f t="shared" si="7"/>
        <v>69.186000000000007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71.278000000000006</v>
      </c>
      <c r="Z25" s="1"/>
      <c r="AA25" s="1"/>
    </row>
    <row r="26" spans="2:49">
      <c r="B26" s="1" t="s">
        <v>61</v>
      </c>
      <c r="C26" s="1">
        <f t="shared" ref="C26:J26" si="8">AH6</f>
        <v>16</v>
      </c>
      <c r="D26" s="1">
        <f t="shared" si="8"/>
        <v>12</v>
      </c>
      <c r="E26" s="1">
        <f t="shared" si="8"/>
        <v>14</v>
      </c>
      <c r="F26" s="1">
        <f t="shared" si="8"/>
        <v>16</v>
      </c>
      <c r="G26" s="1">
        <f t="shared" si="8"/>
        <v>11</v>
      </c>
      <c r="H26" s="1">
        <f t="shared" si="8"/>
        <v>1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58.301000000000002</v>
      </c>
      <c r="N26" s="2">
        <f t="shared" si="9"/>
        <v>57.22</v>
      </c>
      <c r="O26" s="2">
        <f t="shared" si="9"/>
        <v>59.079000000000001</v>
      </c>
      <c r="P26" s="2">
        <f t="shared" si="9"/>
        <v>67.33</v>
      </c>
      <c r="Q26" s="2">
        <f t="shared" si="9"/>
        <v>40.966000000000001</v>
      </c>
      <c r="R26" s="2">
        <f t="shared" si="9"/>
        <v>96.412000000000006</v>
      </c>
      <c r="S26" s="2">
        <f t="shared" si="9"/>
        <v>0</v>
      </c>
      <c r="T26" s="2">
        <f t="shared" si="9"/>
        <v>27.774000000000001</v>
      </c>
      <c r="Z26" s="1"/>
      <c r="AA26" s="1"/>
    </row>
    <row r="27" spans="2:49">
      <c r="B27" s="1" t="s">
        <v>62</v>
      </c>
      <c r="C27" s="1">
        <f t="shared" ref="C27:J27" si="10">AP6</f>
        <v>11</v>
      </c>
      <c r="D27" s="1">
        <f t="shared" si="10"/>
        <v>12</v>
      </c>
      <c r="E27" s="1">
        <f t="shared" si="10"/>
        <v>16</v>
      </c>
      <c r="F27" s="1">
        <f t="shared" si="10"/>
        <v>16</v>
      </c>
      <c r="G27" s="1">
        <f t="shared" si="10"/>
        <v>12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61.057000000000002</v>
      </c>
      <c r="N27" s="2">
        <f t="shared" si="11"/>
        <v>62.741</v>
      </c>
      <c r="O27" s="2">
        <f t="shared" si="11"/>
        <v>81.465999999999994</v>
      </c>
      <c r="P27" s="2">
        <f t="shared" si="11"/>
        <v>50.64</v>
      </c>
      <c r="Q27" s="2">
        <f t="shared" si="11"/>
        <v>63.216999999999999</v>
      </c>
      <c r="R27" s="2">
        <f t="shared" si="11"/>
        <v>91.391000000000005</v>
      </c>
      <c r="S27" s="2">
        <f t="shared" si="11"/>
        <v>71.424000000000007</v>
      </c>
      <c r="T27" s="2">
        <f t="shared" si="11"/>
        <v>103.05200000000001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100</v>
      </c>
    </row>
    <row r="2" spans="1:49">
      <c r="A2" t="s">
        <v>1</v>
      </c>
      <c r="B2" s="8">
        <v>41746.182453703703</v>
      </c>
      <c r="C2" s="6"/>
    </row>
    <row r="3" spans="1:49">
      <c r="A3" t="s">
        <v>2</v>
      </c>
      <c r="B3">
        <v>733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16</v>
      </c>
      <c r="G6" s="7">
        <v>16</v>
      </c>
      <c r="H6" s="7">
        <v>16</v>
      </c>
      <c r="I6" s="7">
        <v>15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16</v>
      </c>
      <c r="P6" s="7">
        <v>0</v>
      </c>
      <c r="Q6" s="7">
        <v>16</v>
      </c>
      <c r="R6" s="7">
        <v>16</v>
      </c>
      <c r="S6" s="7">
        <v>16</v>
      </c>
      <c r="T6" s="7">
        <v>15</v>
      </c>
      <c r="U6" s="7">
        <v>16</v>
      </c>
      <c r="V6" s="7">
        <v>16</v>
      </c>
      <c r="W6" s="7">
        <v>16</v>
      </c>
      <c r="X6" s="7">
        <v>16</v>
      </c>
      <c r="Y6" s="7">
        <v>16</v>
      </c>
      <c r="Z6" s="7">
        <v>15</v>
      </c>
      <c r="AA6" s="7">
        <v>16</v>
      </c>
      <c r="AB6" s="7">
        <v>16</v>
      </c>
      <c r="AC6" s="7">
        <v>16</v>
      </c>
      <c r="AD6" s="7">
        <v>1</v>
      </c>
      <c r="AE6" s="7">
        <v>0</v>
      </c>
      <c r="AF6" s="7">
        <v>0</v>
      </c>
      <c r="AG6" s="7">
        <v>15</v>
      </c>
      <c r="AH6" s="7">
        <v>16</v>
      </c>
      <c r="AI6" s="7">
        <v>11</v>
      </c>
      <c r="AJ6" s="7">
        <v>14</v>
      </c>
      <c r="AK6" s="7">
        <v>16</v>
      </c>
      <c r="AL6" s="7">
        <v>11</v>
      </c>
      <c r="AM6" s="7">
        <v>1</v>
      </c>
      <c r="AN6" s="7">
        <v>0</v>
      </c>
      <c r="AO6" s="7">
        <v>16</v>
      </c>
      <c r="AP6" s="7">
        <v>11</v>
      </c>
      <c r="AQ6" s="7">
        <v>11</v>
      </c>
      <c r="AR6" s="7">
        <v>16</v>
      </c>
      <c r="AS6" s="7">
        <v>16</v>
      </c>
      <c r="AT6" s="7">
        <v>10</v>
      </c>
      <c r="AU6" s="7">
        <v>14</v>
      </c>
      <c r="AV6" s="7">
        <v>16</v>
      </c>
      <c r="AW6" s="7">
        <v>16</v>
      </c>
    </row>
    <row r="7" spans="1:49">
      <c r="A7" t="s">
        <v>56</v>
      </c>
      <c r="B7" s="7">
        <v>321.62</v>
      </c>
      <c r="C7" s="7">
        <v>344.166</v>
      </c>
      <c r="D7" s="7">
        <v>269.22699999999998</v>
      </c>
      <c r="E7" s="7">
        <v>323.51299999999998</v>
      </c>
      <c r="F7" s="7">
        <v>197.834</v>
      </c>
      <c r="G7" s="7">
        <v>269.25299999999999</v>
      </c>
      <c r="H7" s="7">
        <v>141.477</v>
      </c>
      <c r="I7" s="7">
        <v>230.31399999999999</v>
      </c>
      <c r="J7" s="7">
        <v>111.697</v>
      </c>
      <c r="K7" s="7">
        <v>185.709</v>
      </c>
      <c r="L7" s="7">
        <v>239.46799999999999</v>
      </c>
      <c r="M7" s="7">
        <v>277.44400000000002</v>
      </c>
      <c r="N7" s="7">
        <v>502.31599999999997</v>
      </c>
      <c r="O7" s="7">
        <v>215.98099999999999</v>
      </c>
      <c r="P7" s="7">
        <v>0</v>
      </c>
      <c r="Q7" s="7">
        <v>135.82900000000001</v>
      </c>
      <c r="R7" s="7">
        <v>275.065</v>
      </c>
      <c r="S7" s="7">
        <v>256.44299999999998</v>
      </c>
      <c r="T7" s="7">
        <v>159.935</v>
      </c>
      <c r="U7" s="7">
        <v>466.22300000000001</v>
      </c>
      <c r="V7" s="7">
        <v>320.459</v>
      </c>
      <c r="W7" s="7">
        <v>287.33800000000002</v>
      </c>
      <c r="X7" s="7">
        <v>253.16300000000001</v>
      </c>
      <c r="Y7" s="7">
        <v>269.82100000000003</v>
      </c>
      <c r="Z7" s="7">
        <v>113.43</v>
      </c>
      <c r="AA7" s="7">
        <v>147.43700000000001</v>
      </c>
      <c r="AB7" s="7">
        <v>75.271000000000001</v>
      </c>
      <c r="AC7" s="7">
        <v>47.052</v>
      </c>
      <c r="AD7" s="7">
        <v>5.484</v>
      </c>
      <c r="AE7" s="7">
        <v>0</v>
      </c>
      <c r="AF7" s="7">
        <v>0</v>
      </c>
      <c r="AG7" s="7">
        <v>139.49199999999999</v>
      </c>
      <c r="AH7" s="7">
        <v>193.85900000000001</v>
      </c>
      <c r="AI7" s="7">
        <v>116.875</v>
      </c>
      <c r="AJ7" s="7">
        <v>212.321</v>
      </c>
      <c r="AK7" s="7">
        <v>164.29900000000001</v>
      </c>
      <c r="AL7" s="7">
        <v>77.784999999999997</v>
      </c>
      <c r="AM7" s="7">
        <v>69.004000000000005</v>
      </c>
      <c r="AN7" s="7">
        <v>0</v>
      </c>
      <c r="AO7" s="7">
        <v>93.314999999999998</v>
      </c>
      <c r="AP7" s="7">
        <v>112.276</v>
      </c>
      <c r="AQ7" s="7">
        <v>110.988</v>
      </c>
      <c r="AR7" s="7">
        <v>199.292</v>
      </c>
      <c r="AS7" s="7">
        <v>319.79899999999998</v>
      </c>
      <c r="AT7" s="7">
        <v>143.386</v>
      </c>
      <c r="AU7" s="7">
        <v>302.42099999999999</v>
      </c>
      <c r="AV7" s="7">
        <v>240.619</v>
      </c>
      <c r="AW7" s="7">
        <v>234.77699999999999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15</v>
      </c>
      <c r="K22" s="1"/>
      <c r="L22" s="1" t="s">
        <v>57</v>
      </c>
      <c r="M22" s="2">
        <f t="shared" ref="M22:T22" si="1">B7</f>
        <v>321.62</v>
      </c>
      <c r="N22" s="2">
        <f t="shared" si="1"/>
        <v>344.166</v>
      </c>
      <c r="O22" s="2">
        <f t="shared" si="1"/>
        <v>269.22699999999998</v>
      </c>
      <c r="P22" s="2">
        <f t="shared" si="1"/>
        <v>323.51299999999998</v>
      </c>
      <c r="Q22" s="2">
        <f t="shared" si="1"/>
        <v>197.834</v>
      </c>
      <c r="R22" s="2">
        <f t="shared" si="1"/>
        <v>269.25299999999999</v>
      </c>
      <c r="S22" s="2">
        <f t="shared" si="1"/>
        <v>141.477</v>
      </c>
      <c r="T22" s="2">
        <f t="shared" si="1"/>
        <v>230.31399999999999</v>
      </c>
      <c r="Z22" s="1"/>
      <c r="AA22" s="1"/>
    </row>
    <row r="23" spans="2:49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111.697</v>
      </c>
      <c r="N23" s="2">
        <f t="shared" si="3"/>
        <v>185.709</v>
      </c>
      <c r="O23" s="2">
        <f t="shared" si="3"/>
        <v>239.46799999999999</v>
      </c>
      <c r="P23" s="2">
        <f t="shared" si="3"/>
        <v>277.44400000000002</v>
      </c>
      <c r="Q23" s="2">
        <f t="shared" si="3"/>
        <v>502.31599999999997</v>
      </c>
      <c r="R23" s="2">
        <f t="shared" si="3"/>
        <v>215.98099999999999</v>
      </c>
      <c r="S23" s="2">
        <f t="shared" si="3"/>
        <v>0</v>
      </c>
      <c r="T23" s="2">
        <f t="shared" si="3"/>
        <v>135.82900000000001</v>
      </c>
      <c r="Z23" s="1"/>
      <c r="AA23" s="1"/>
    </row>
    <row r="24" spans="2:49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15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275.065</v>
      </c>
      <c r="N24" s="2">
        <f t="shared" si="5"/>
        <v>256.44299999999998</v>
      </c>
      <c r="O24" s="2">
        <f t="shared" si="5"/>
        <v>159.935</v>
      </c>
      <c r="P24" s="2">
        <f t="shared" si="5"/>
        <v>466.22300000000001</v>
      </c>
      <c r="Q24" s="2">
        <f t="shared" si="5"/>
        <v>320.459</v>
      </c>
      <c r="R24" s="2">
        <f t="shared" si="5"/>
        <v>287.33800000000002</v>
      </c>
      <c r="S24" s="2">
        <f t="shared" si="5"/>
        <v>253.16300000000001</v>
      </c>
      <c r="T24" s="2">
        <f t="shared" si="5"/>
        <v>269.82100000000003</v>
      </c>
      <c r="Z24" s="1"/>
      <c r="AA24" s="1"/>
    </row>
    <row r="25" spans="2:49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</v>
      </c>
      <c r="H25" s="1">
        <f t="shared" si="6"/>
        <v>0</v>
      </c>
      <c r="I25" s="1">
        <f t="shared" si="6"/>
        <v>0</v>
      </c>
      <c r="J25" s="1">
        <f t="shared" si="6"/>
        <v>15</v>
      </c>
      <c r="K25" s="1"/>
      <c r="L25" s="1" t="s">
        <v>60</v>
      </c>
      <c r="M25" s="2">
        <f t="shared" ref="M25:T25" si="7">Z7</f>
        <v>113.43</v>
      </c>
      <c r="N25" s="2">
        <f t="shared" si="7"/>
        <v>147.43700000000001</v>
      </c>
      <c r="O25" s="2">
        <f t="shared" si="7"/>
        <v>75.271000000000001</v>
      </c>
      <c r="P25" s="2">
        <f t="shared" si="7"/>
        <v>47.052</v>
      </c>
      <c r="Q25" s="2">
        <f t="shared" si="7"/>
        <v>5.484</v>
      </c>
      <c r="R25" s="2">
        <f t="shared" si="7"/>
        <v>0</v>
      </c>
      <c r="S25" s="2">
        <f t="shared" si="7"/>
        <v>0</v>
      </c>
      <c r="T25" s="2">
        <f t="shared" si="7"/>
        <v>139.49199999999999</v>
      </c>
      <c r="Z25" s="1"/>
      <c r="AA25" s="1"/>
    </row>
    <row r="26" spans="2:49">
      <c r="B26" s="1" t="s">
        <v>61</v>
      </c>
      <c r="C26" s="1">
        <f t="shared" ref="C26:J26" si="8">AH6</f>
        <v>16</v>
      </c>
      <c r="D26" s="1">
        <f t="shared" si="8"/>
        <v>11</v>
      </c>
      <c r="E26" s="1">
        <f t="shared" si="8"/>
        <v>14</v>
      </c>
      <c r="F26" s="1">
        <f t="shared" si="8"/>
        <v>16</v>
      </c>
      <c r="G26" s="1">
        <f t="shared" si="8"/>
        <v>11</v>
      </c>
      <c r="H26" s="1">
        <f t="shared" si="8"/>
        <v>1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193.85900000000001</v>
      </c>
      <c r="N26" s="2">
        <f t="shared" si="9"/>
        <v>116.875</v>
      </c>
      <c r="O26" s="2">
        <f t="shared" si="9"/>
        <v>212.321</v>
      </c>
      <c r="P26" s="2">
        <f t="shared" si="9"/>
        <v>164.29900000000001</v>
      </c>
      <c r="Q26" s="2">
        <f t="shared" si="9"/>
        <v>77.784999999999997</v>
      </c>
      <c r="R26" s="2">
        <f t="shared" si="9"/>
        <v>69.004000000000005</v>
      </c>
      <c r="S26" s="2">
        <f t="shared" si="9"/>
        <v>0</v>
      </c>
      <c r="T26" s="2">
        <f t="shared" si="9"/>
        <v>93.314999999999998</v>
      </c>
      <c r="Z26" s="1"/>
      <c r="AA26" s="1"/>
    </row>
    <row r="27" spans="2:49">
      <c r="B27" s="1" t="s">
        <v>62</v>
      </c>
      <c r="C27" s="1">
        <f t="shared" ref="C27:J27" si="10">AP6</f>
        <v>11</v>
      </c>
      <c r="D27" s="1">
        <f t="shared" si="10"/>
        <v>11</v>
      </c>
      <c r="E27" s="1">
        <f t="shared" si="10"/>
        <v>16</v>
      </c>
      <c r="F27" s="1">
        <f t="shared" si="10"/>
        <v>16</v>
      </c>
      <c r="G27" s="1">
        <f t="shared" si="10"/>
        <v>10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112.276</v>
      </c>
      <c r="N27" s="2">
        <f t="shared" si="11"/>
        <v>110.988</v>
      </c>
      <c r="O27" s="2">
        <f t="shared" si="11"/>
        <v>199.292</v>
      </c>
      <c r="P27" s="2">
        <f t="shared" si="11"/>
        <v>319.79899999999998</v>
      </c>
      <c r="Q27" s="2">
        <f t="shared" si="11"/>
        <v>143.386</v>
      </c>
      <c r="R27" s="2">
        <f t="shared" si="11"/>
        <v>302.42099999999999</v>
      </c>
      <c r="S27" s="2">
        <f t="shared" si="11"/>
        <v>240.619</v>
      </c>
      <c r="T27" s="2">
        <f t="shared" si="11"/>
        <v>234.77699999999999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S37"/>
  <sheetViews>
    <sheetView topLeftCell="A4" workbookViewId="0">
      <selection activeCell="A4" sqref="A4"/>
    </sheetView>
  </sheetViews>
  <sheetFormatPr defaultRowHeight="15"/>
  <cols>
    <col min="2" max="2" width="8.85546875" customWidth="1"/>
  </cols>
  <sheetData>
    <row r="2" spans="1:19">
      <c r="A2" s="8"/>
      <c r="B2" s="6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7" t="s">
        <v>67</v>
      </c>
      <c r="B9" s="7"/>
      <c r="C9" s="7"/>
      <c r="D9" s="7"/>
      <c r="E9" s="7"/>
      <c r="F9" s="7"/>
      <c r="G9" s="7"/>
      <c r="H9" s="7"/>
      <c r="I9" s="7"/>
      <c r="J9" s="7"/>
      <c r="K9" s="13" t="s">
        <v>68</v>
      </c>
      <c r="L9" s="7"/>
      <c r="M9" s="7"/>
      <c r="N9" s="7"/>
      <c r="O9" s="7"/>
      <c r="P9" s="7"/>
      <c r="Q9" s="7"/>
      <c r="R9" s="7"/>
      <c r="S9" s="7"/>
    </row>
    <row r="10" spans="1:19">
      <c r="A10" s="1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1" t="s">
        <v>64</v>
      </c>
      <c r="L10" s="7"/>
      <c r="M10" s="7"/>
      <c r="N10" s="7"/>
      <c r="O10" s="7"/>
      <c r="P10" s="7"/>
      <c r="Q10" s="7"/>
      <c r="R10" s="7"/>
      <c r="S10" s="7"/>
    </row>
    <row r="11" spans="1:19">
      <c r="A11" s="1" t="s">
        <v>63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7"/>
      <c r="K11" s="1" t="s">
        <v>63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S11" s="1">
        <v>8</v>
      </c>
    </row>
    <row r="12" spans="1:19">
      <c r="A12" s="1" t="s">
        <v>57</v>
      </c>
      <c r="B12" s="7" t="s">
        <v>80</v>
      </c>
      <c r="C12" s="7" t="s">
        <v>80</v>
      </c>
      <c r="D12" s="7" t="s">
        <v>80</v>
      </c>
      <c r="E12" s="7" t="s">
        <v>80</v>
      </c>
      <c r="F12" s="7" t="s">
        <v>80</v>
      </c>
      <c r="G12" s="7" t="s">
        <v>80</v>
      </c>
      <c r="H12" s="7" t="s">
        <v>80</v>
      </c>
      <c r="I12" s="7" t="s">
        <v>80</v>
      </c>
      <c r="J12" s="7"/>
      <c r="K12" s="1" t="s">
        <v>57</v>
      </c>
      <c r="L12" s="14">
        <v>0</v>
      </c>
      <c r="M12" s="14">
        <v>0.1</v>
      </c>
      <c r="N12" s="14">
        <v>0.3</v>
      </c>
      <c r="O12" s="14">
        <v>1</v>
      </c>
      <c r="P12" s="14">
        <v>3</v>
      </c>
      <c r="Q12" s="14">
        <v>10</v>
      </c>
      <c r="R12" s="14">
        <v>30</v>
      </c>
      <c r="S12" s="14">
        <v>0</v>
      </c>
    </row>
    <row r="13" spans="1:19">
      <c r="A13" s="1" t="s">
        <v>58</v>
      </c>
      <c r="B13" s="7" t="s">
        <v>75</v>
      </c>
      <c r="C13" s="7" t="s">
        <v>75</v>
      </c>
      <c r="D13" s="7" t="s">
        <v>75</v>
      </c>
      <c r="E13" s="7" t="s">
        <v>75</v>
      </c>
      <c r="F13" s="7" t="s">
        <v>75</v>
      </c>
      <c r="G13" s="7" t="s">
        <v>75</v>
      </c>
      <c r="H13" s="7" t="s">
        <v>75</v>
      </c>
      <c r="I13" s="7" t="s">
        <v>75</v>
      </c>
      <c r="J13" s="7"/>
      <c r="K13" s="1" t="s">
        <v>58</v>
      </c>
      <c r="L13" s="14">
        <v>0</v>
      </c>
      <c r="M13" s="14">
        <v>0.03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0</v>
      </c>
    </row>
    <row r="14" spans="1:19">
      <c r="A14" s="1" t="s">
        <v>59</v>
      </c>
      <c r="B14" s="7" t="s">
        <v>76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  <c r="I14" s="7" t="s">
        <v>76</v>
      </c>
      <c r="J14" s="7"/>
      <c r="K14" s="1" t="s">
        <v>59</v>
      </c>
      <c r="L14" s="14">
        <v>0</v>
      </c>
      <c r="M14" s="14">
        <v>2.9999999999999997E-4</v>
      </c>
      <c r="N14" s="14">
        <v>1E-3</v>
      </c>
      <c r="O14" s="14">
        <v>3.0000000000000001E-3</v>
      </c>
      <c r="P14" s="14">
        <v>0.01</v>
      </c>
      <c r="Q14" s="14">
        <v>0.03</v>
      </c>
      <c r="R14" s="14">
        <v>0.1</v>
      </c>
      <c r="S14" s="14">
        <v>0</v>
      </c>
    </row>
    <row r="15" spans="1:19">
      <c r="A15" s="1" t="s">
        <v>60</v>
      </c>
      <c r="B15" s="7" t="s">
        <v>79</v>
      </c>
      <c r="C15" s="7" t="s">
        <v>79</v>
      </c>
      <c r="D15" s="7" t="s">
        <v>79</v>
      </c>
      <c r="E15" s="7" t="s">
        <v>79</v>
      </c>
      <c r="F15" s="7" t="s">
        <v>79</v>
      </c>
      <c r="G15" s="7" t="s">
        <v>79</v>
      </c>
      <c r="H15" s="7" t="s">
        <v>79</v>
      </c>
      <c r="I15" s="7" t="s">
        <v>79</v>
      </c>
      <c r="J15" s="7"/>
      <c r="K15" s="1" t="s">
        <v>60</v>
      </c>
      <c r="L15" s="14">
        <v>0</v>
      </c>
      <c r="M15" s="14">
        <v>0.1</v>
      </c>
      <c r="N15" s="14">
        <v>0.3</v>
      </c>
      <c r="O15" s="14">
        <v>1</v>
      </c>
      <c r="P15" s="14">
        <v>3</v>
      </c>
      <c r="Q15" s="14">
        <v>10</v>
      </c>
      <c r="R15" s="14">
        <v>30</v>
      </c>
      <c r="S15" s="14">
        <v>0</v>
      </c>
    </row>
    <row r="16" spans="1:19">
      <c r="A16" s="1" t="s">
        <v>61</v>
      </c>
      <c r="B16" s="7" t="s">
        <v>78</v>
      </c>
      <c r="C16" s="7" t="s">
        <v>78</v>
      </c>
      <c r="D16" s="7" t="s">
        <v>78</v>
      </c>
      <c r="E16" s="7" t="s">
        <v>78</v>
      </c>
      <c r="F16" s="7" t="s">
        <v>78</v>
      </c>
      <c r="G16" s="7" t="s">
        <v>78</v>
      </c>
      <c r="H16" s="7" t="s">
        <v>78</v>
      </c>
      <c r="I16" s="7" t="s">
        <v>78</v>
      </c>
      <c r="J16" s="7"/>
      <c r="K16" s="1" t="s">
        <v>61</v>
      </c>
      <c r="L16" s="14">
        <v>0</v>
      </c>
      <c r="M16" s="14">
        <v>0.1</v>
      </c>
      <c r="N16" s="14">
        <v>0.3</v>
      </c>
      <c r="O16" s="14">
        <v>1</v>
      </c>
      <c r="P16" s="14">
        <v>3</v>
      </c>
      <c r="Q16" s="14">
        <v>10</v>
      </c>
      <c r="R16" s="14">
        <v>30</v>
      </c>
      <c r="S16" s="14">
        <v>0</v>
      </c>
    </row>
    <row r="17" spans="1:19">
      <c r="A17" s="1" t="s">
        <v>62</v>
      </c>
      <c r="B17" s="7" t="s">
        <v>77</v>
      </c>
      <c r="C17" s="7" t="s">
        <v>77</v>
      </c>
      <c r="D17" s="7" t="s">
        <v>77</v>
      </c>
      <c r="E17" s="7" t="s">
        <v>77</v>
      </c>
      <c r="F17" s="7" t="s">
        <v>77</v>
      </c>
      <c r="G17" s="7" t="s">
        <v>77</v>
      </c>
      <c r="H17" s="7" t="s">
        <v>77</v>
      </c>
      <c r="I17" s="7" t="s">
        <v>77</v>
      </c>
      <c r="J17" s="7"/>
      <c r="K17" s="1" t="s">
        <v>62</v>
      </c>
      <c r="L17" s="14">
        <v>0</v>
      </c>
      <c r="M17" s="14">
        <v>0.03</v>
      </c>
      <c r="N17" s="14">
        <v>0.1</v>
      </c>
      <c r="O17" s="14">
        <v>0.3</v>
      </c>
      <c r="P17" s="14">
        <v>1</v>
      </c>
      <c r="Q17" s="14">
        <v>3</v>
      </c>
      <c r="R17" s="14">
        <v>10</v>
      </c>
      <c r="S17" s="14">
        <v>0</v>
      </c>
    </row>
    <row r="18" spans="1:1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12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2" t="s">
        <v>70</v>
      </c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64</v>
      </c>
      <c r="B20" s="11" t="s">
        <v>65</v>
      </c>
      <c r="C20" s="1"/>
      <c r="D20" s="1"/>
      <c r="E20" s="1"/>
      <c r="F20" s="1"/>
      <c r="G20" s="1"/>
      <c r="H20" s="1"/>
      <c r="I20" s="1"/>
      <c r="J20" s="1"/>
      <c r="K20" s="1" t="s">
        <v>64</v>
      </c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63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/>
      <c r="K21" s="1" t="s">
        <v>63</v>
      </c>
      <c r="L21" s="1">
        <v>1</v>
      </c>
      <c r="M21" s="1">
        <v>2</v>
      </c>
      <c r="N21" s="1">
        <v>3</v>
      </c>
      <c r="O21" s="1">
        <v>4</v>
      </c>
      <c r="P21" s="1">
        <v>5</v>
      </c>
      <c r="Q21" s="1">
        <v>6</v>
      </c>
      <c r="R21" s="1">
        <v>7</v>
      </c>
      <c r="S21" s="1">
        <v>8</v>
      </c>
    </row>
    <row r="22" spans="1:19">
      <c r="A22" s="1" t="s">
        <v>57</v>
      </c>
      <c r="B22" s="34">
        <v>59606</v>
      </c>
      <c r="C22" s="34">
        <v>63910</v>
      </c>
      <c r="D22" s="34">
        <v>61683</v>
      </c>
      <c r="E22" s="34">
        <v>63265</v>
      </c>
      <c r="F22" s="34">
        <v>64717</v>
      </c>
      <c r="G22" s="34">
        <v>61054</v>
      </c>
      <c r="H22" s="34">
        <v>61483</v>
      </c>
      <c r="I22" s="34">
        <v>64158</v>
      </c>
      <c r="J22" s="1"/>
      <c r="K22" s="1" t="s">
        <v>57</v>
      </c>
      <c r="L22" s="32">
        <f>B31/AVERAGE($B$31:$B$36,$I$31:$I$36)</f>
        <v>0.94394328328721</v>
      </c>
      <c r="M22" s="32">
        <f t="shared" ref="M22:S22" si="0">C31/AVERAGE($B$31:$B$36,$I$31:$I$36)</f>
        <v>1.0178857505272094</v>
      </c>
      <c r="N22" s="32">
        <f t="shared" si="0"/>
        <v>0.97962602131171717</v>
      </c>
      <c r="O22" s="32">
        <f t="shared" si="0"/>
        <v>1.0068046884059736</v>
      </c>
      <c r="P22" s="32">
        <f t="shared" si="0"/>
        <v>1.0317499631347093</v>
      </c>
      <c r="Q22" s="32">
        <f t="shared" si="0"/>
        <v>0.96881983825085294</v>
      </c>
      <c r="R22" s="32">
        <f t="shared" si="0"/>
        <v>0.97619003305707042</v>
      </c>
      <c r="S22" s="32">
        <f t="shared" si="0"/>
        <v>1.0221463759629716</v>
      </c>
    </row>
    <row r="23" spans="1:19">
      <c r="A23" s="1" t="s">
        <v>58</v>
      </c>
      <c r="B23" s="34">
        <v>64237</v>
      </c>
      <c r="C23" s="34">
        <v>63901</v>
      </c>
      <c r="D23" s="34">
        <v>64452</v>
      </c>
      <c r="E23" s="34">
        <v>64207</v>
      </c>
      <c r="F23" s="34">
        <v>65000</v>
      </c>
      <c r="G23" s="34">
        <v>62643</v>
      </c>
      <c r="H23" s="34">
        <v>9105</v>
      </c>
      <c r="I23" s="34">
        <v>61636</v>
      </c>
      <c r="J23" s="1"/>
      <c r="K23" s="1" t="s">
        <v>58</v>
      </c>
      <c r="L23" s="32">
        <f t="shared" ref="L23:S23" si="1">B32/AVERAGE($B$31:$B$36,$I$31:$I$36)</f>
        <v>1.0235035913235571</v>
      </c>
      <c r="M23" s="32">
        <f t="shared" si="1"/>
        <v>1.0177311310557504</v>
      </c>
      <c r="N23" s="32">
        <f t="shared" si="1"/>
        <v>1.0271972786973023</v>
      </c>
      <c r="O23" s="32">
        <f t="shared" si="1"/>
        <v>1.0229881930853599</v>
      </c>
      <c r="P23" s="32">
        <f t="shared" si="1"/>
        <v>1.0366118865150347</v>
      </c>
      <c r="Q23" s="32">
        <f t="shared" si="1"/>
        <v>0.99611876493402196</v>
      </c>
      <c r="R23" s="32">
        <f t="shared" si="1"/>
        <v>7.6339069047615643E-2</v>
      </c>
      <c r="S23" s="32">
        <f t="shared" si="1"/>
        <v>0.97881856407187517</v>
      </c>
    </row>
    <row r="24" spans="1:19">
      <c r="A24" s="1" t="s">
        <v>59</v>
      </c>
      <c r="B24" s="34">
        <v>65000</v>
      </c>
      <c r="C24" s="34">
        <v>65000</v>
      </c>
      <c r="D24" s="34">
        <v>65000</v>
      </c>
      <c r="E24" s="34">
        <v>65000</v>
      </c>
      <c r="F24" s="34">
        <v>64740</v>
      </c>
      <c r="G24" s="34">
        <v>64764</v>
      </c>
      <c r="H24" s="34">
        <v>64806</v>
      </c>
      <c r="I24" s="34">
        <v>64601</v>
      </c>
      <c r="J24" s="1"/>
      <c r="K24" s="1" t="s">
        <v>59</v>
      </c>
      <c r="L24" s="32">
        <f t="shared" ref="L24:S24" si="2">B33/AVERAGE($B$31:$B$36,$I$31:$I$36)</f>
        <v>1.0366118865150347</v>
      </c>
      <c r="M24" s="32">
        <f t="shared" si="2"/>
        <v>1.0366118865150347</v>
      </c>
      <c r="N24" s="32">
        <f t="shared" si="2"/>
        <v>1.0366118865150347</v>
      </c>
      <c r="O24" s="32">
        <f t="shared" si="2"/>
        <v>1.0366118865150347</v>
      </c>
      <c r="P24" s="32">
        <f t="shared" si="2"/>
        <v>1.0321451017839938</v>
      </c>
      <c r="Q24" s="32">
        <f t="shared" si="2"/>
        <v>1.0325574203745513</v>
      </c>
      <c r="R24" s="32">
        <f t="shared" si="2"/>
        <v>1.0332789779080271</v>
      </c>
      <c r="S24" s="32">
        <f t="shared" si="2"/>
        <v>1.0297570899470143</v>
      </c>
    </row>
    <row r="25" spans="1:19">
      <c r="A25" s="1" t="s">
        <v>60</v>
      </c>
      <c r="B25" s="34">
        <v>64573</v>
      </c>
      <c r="C25" s="34">
        <v>65000</v>
      </c>
      <c r="D25" s="34">
        <v>65000</v>
      </c>
      <c r="E25" s="34">
        <v>61009</v>
      </c>
      <c r="F25" s="34">
        <v>60686</v>
      </c>
      <c r="G25" s="34">
        <v>14834</v>
      </c>
      <c r="H25" s="34">
        <v>4579</v>
      </c>
      <c r="I25" s="34">
        <v>62751</v>
      </c>
      <c r="J25" s="1"/>
      <c r="K25" s="1" t="s">
        <v>60</v>
      </c>
      <c r="L25" s="32">
        <f t="shared" ref="L25:S25" si="3">B34/AVERAGE($B$31:$B$36,$I$31:$I$36)</f>
        <v>1.0292760515913637</v>
      </c>
      <c r="M25" s="32">
        <f t="shared" si="3"/>
        <v>1.0366118865150347</v>
      </c>
      <c r="N25" s="32">
        <f t="shared" si="3"/>
        <v>1.0366118865150347</v>
      </c>
      <c r="O25" s="32">
        <f t="shared" si="3"/>
        <v>0.96804674089355747</v>
      </c>
      <c r="P25" s="32">
        <f t="shared" si="3"/>
        <v>0.96249761986230276</v>
      </c>
      <c r="Q25" s="32">
        <f t="shared" si="3"/>
        <v>0.17476295260197369</v>
      </c>
      <c r="R25" s="32">
        <f t="shared" si="3"/>
        <v>-1.4173451550418118E-3</v>
      </c>
      <c r="S25" s="32">
        <f t="shared" si="3"/>
        <v>0.99797419859153114</v>
      </c>
    </row>
    <row r="26" spans="1:19">
      <c r="A26" s="1" t="s">
        <v>61</v>
      </c>
      <c r="B26" s="34">
        <v>60663</v>
      </c>
      <c r="C26" s="34">
        <v>64952</v>
      </c>
      <c r="D26" s="34">
        <v>62517</v>
      </c>
      <c r="E26" s="34">
        <v>44764</v>
      </c>
      <c r="F26" s="34">
        <v>42087</v>
      </c>
      <c r="G26" s="34">
        <v>29140</v>
      </c>
      <c r="H26" s="34">
        <v>25479</v>
      </c>
      <c r="I26" s="34">
        <v>61733</v>
      </c>
      <c r="J26" s="1"/>
      <c r="K26" s="1" t="s">
        <v>61</v>
      </c>
      <c r="L26" s="32">
        <f t="shared" ref="L26:S26" si="4">B35/AVERAGE($B$31:$B$36,$I$31:$I$36)</f>
        <v>0.96210248121301845</v>
      </c>
      <c r="M26" s="32">
        <f t="shared" si="4"/>
        <v>1.0357872493339193</v>
      </c>
      <c r="N26" s="32">
        <f t="shared" si="4"/>
        <v>0.99395409233359444</v>
      </c>
      <c r="O26" s="32">
        <f t="shared" si="4"/>
        <v>0.68895859490986977</v>
      </c>
      <c r="P26" s="32">
        <f t="shared" si="4"/>
        <v>0.64296789212142214</v>
      </c>
      <c r="Q26" s="32">
        <f t="shared" si="4"/>
        <v>0.42053919245686044</v>
      </c>
      <c r="R26" s="32">
        <f t="shared" si="4"/>
        <v>0.3576434274555505</v>
      </c>
      <c r="S26" s="32">
        <f t="shared" si="4"/>
        <v>0.98048501837537894</v>
      </c>
    </row>
    <row r="27" spans="1:19">
      <c r="A27" s="1" t="s">
        <v>62</v>
      </c>
      <c r="B27" s="34">
        <v>64422</v>
      </c>
      <c r="C27" s="34">
        <v>65000</v>
      </c>
      <c r="D27" s="34">
        <v>64427</v>
      </c>
      <c r="E27" s="34">
        <v>61994</v>
      </c>
      <c r="F27" s="34">
        <v>63541</v>
      </c>
      <c r="G27" s="34">
        <v>64743</v>
      </c>
      <c r="H27" s="34">
        <v>52018</v>
      </c>
      <c r="I27" s="34">
        <v>61047</v>
      </c>
      <c r="J27" s="1"/>
      <c r="K27" s="1" t="s">
        <v>62</v>
      </c>
      <c r="L27" s="32">
        <f t="shared" ref="L27:S27" si="5">B36/AVERAGE($B$31:$B$36,$I$31:$I$36)</f>
        <v>1.0266818804591054</v>
      </c>
      <c r="M27" s="32">
        <f t="shared" si="5"/>
        <v>1.0366118865150347</v>
      </c>
      <c r="N27" s="32">
        <f t="shared" si="5"/>
        <v>1.0267677801654715</v>
      </c>
      <c r="O27" s="32">
        <f t="shared" si="5"/>
        <v>0.98496898304769298</v>
      </c>
      <c r="P27" s="32">
        <f t="shared" si="5"/>
        <v>1.0115463521973862</v>
      </c>
      <c r="Q27" s="32">
        <f t="shared" si="5"/>
        <v>1.0321966416078134</v>
      </c>
      <c r="R27" s="32">
        <f t="shared" si="5"/>
        <v>0.81358188890590977</v>
      </c>
      <c r="S27" s="32">
        <f t="shared" si="5"/>
        <v>0.96869957866194034</v>
      </c>
    </row>
    <row r="28" spans="1:19">
      <c r="B28" s="34">
        <v>4597</v>
      </c>
      <c r="C28" s="34">
        <v>4642</v>
      </c>
      <c r="D28" s="34">
        <v>4646</v>
      </c>
      <c r="E28" s="34">
        <v>4653</v>
      </c>
      <c r="F28" s="34">
        <v>4653</v>
      </c>
      <c r="G28" s="34">
        <v>4706</v>
      </c>
      <c r="H28" s="34">
        <v>4695</v>
      </c>
      <c r="I28" s="34">
        <v>4700</v>
      </c>
    </row>
    <row r="30" spans="1:19">
      <c r="A30" s="1" t="s">
        <v>63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</row>
    <row r="31" spans="1:19">
      <c r="A31" s="1" t="s">
        <v>57</v>
      </c>
      <c r="B31" s="35">
        <f>B22-AVERAGE($B$28:$I$28)</f>
        <v>54944.5</v>
      </c>
      <c r="C31" s="35">
        <f t="shared" ref="C31:I31" si="6">C22-AVERAGE($B$28:$I$28)</f>
        <v>59248.5</v>
      </c>
      <c r="D31" s="35">
        <f t="shared" si="6"/>
        <v>57021.5</v>
      </c>
      <c r="E31" s="35">
        <f t="shared" si="6"/>
        <v>58603.5</v>
      </c>
      <c r="F31" s="35">
        <f t="shared" si="6"/>
        <v>60055.5</v>
      </c>
      <c r="G31" s="35">
        <f t="shared" si="6"/>
        <v>56392.5</v>
      </c>
      <c r="H31" s="35">
        <f t="shared" si="6"/>
        <v>56821.5</v>
      </c>
      <c r="I31" s="35">
        <f t="shared" si="6"/>
        <v>59496.5</v>
      </c>
    </row>
    <row r="32" spans="1:19">
      <c r="A32" s="1" t="s">
        <v>58</v>
      </c>
      <c r="B32" s="35">
        <f t="shared" ref="B32:I32" si="7">B23-AVERAGE($B$28:$I$28)</f>
        <v>59575.5</v>
      </c>
      <c r="C32" s="35">
        <f t="shared" si="7"/>
        <v>59239.5</v>
      </c>
      <c r="D32" s="35">
        <f t="shared" si="7"/>
        <v>59790.5</v>
      </c>
      <c r="E32" s="35">
        <f t="shared" si="7"/>
        <v>59545.5</v>
      </c>
      <c r="F32" s="35">
        <f t="shared" si="7"/>
        <v>60338.5</v>
      </c>
      <c r="G32" s="35">
        <f t="shared" si="7"/>
        <v>57981.5</v>
      </c>
      <c r="H32" s="35">
        <f t="shared" si="7"/>
        <v>4443.5</v>
      </c>
      <c r="I32" s="35">
        <f t="shared" si="7"/>
        <v>56974.5</v>
      </c>
    </row>
    <row r="33" spans="1:9">
      <c r="A33" s="1" t="s">
        <v>59</v>
      </c>
      <c r="B33" s="35">
        <f t="shared" ref="B33:I33" si="8">B24-AVERAGE($B$28:$I$28)</f>
        <v>60338.5</v>
      </c>
      <c r="C33" s="35">
        <f t="shared" si="8"/>
        <v>60338.5</v>
      </c>
      <c r="D33" s="35">
        <f t="shared" si="8"/>
        <v>60338.5</v>
      </c>
      <c r="E33" s="35">
        <f t="shared" si="8"/>
        <v>60338.5</v>
      </c>
      <c r="F33" s="35">
        <f t="shared" si="8"/>
        <v>60078.5</v>
      </c>
      <c r="G33" s="35">
        <f t="shared" si="8"/>
        <v>60102.5</v>
      </c>
      <c r="H33" s="35">
        <f t="shared" si="8"/>
        <v>60144.5</v>
      </c>
      <c r="I33" s="35">
        <f t="shared" si="8"/>
        <v>59939.5</v>
      </c>
    </row>
    <row r="34" spans="1:9">
      <c r="A34" s="1" t="s">
        <v>60</v>
      </c>
      <c r="B34" s="35">
        <f t="shared" ref="B34:I34" si="9">B25-AVERAGE($B$28:$I$28)</f>
        <v>59911.5</v>
      </c>
      <c r="C34" s="35">
        <f t="shared" si="9"/>
        <v>60338.5</v>
      </c>
      <c r="D34" s="35">
        <f t="shared" si="9"/>
        <v>60338.5</v>
      </c>
      <c r="E34" s="35">
        <f t="shared" si="9"/>
        <v>56347.5</v>
      </c>
      <c r="F34" s="35">
        <f t="shared" si="9"/>
        <v>56024.5</v>
      </c>
      <c r="G34" s="35">
        <f t="shared" si="9"/>
        <v>10172.5</v>
      </c>
      <c r="H34" s="35">
        <f t="shared" si="9"/>
        <v>-82.5</v>
      </c>
      <c r="I34" s="35">
        <f t="shared" si="9"/>
        <v>58089.5</v>
      </c>
    </row>
    <row r="35" spans="1:9">
      <c r="A35" s="1" t="s">
        <v>61</v>
      </c>
      <c r="B35" s="35">
        <f t="shared" ref="B35:I35" si="10">B26-AVERAGE($B$28:$I$28)</f>
        <v>56001.5</v>
      </c>
      <c r="C35" s="35">
        <f t="shared" si="10"/>
        <v>60290.5</v>
      </c>
      <c r="D35" s="35">
        <f t="shared" si="10"/>
        <v>57855.5</v>
      </c>
      <c r="E35" s="35">
        <f t="shared" si="10"/>
        <v>40102.5</v>
      </c>
      <c r="F35" s="35">
        <f t="shared" si="10"/>
        <v>37425.5</v>
      </c>
      <c r="G35" s="35">
        <f t="shared" si="10"/>
        <v>24478.5</v>
      </c>
      <c r="H35" s="35">
        <f t="shared" si="10"/>
        <v>20817.5</v>
      </c>
      <c r="I35" s="35">
        <f t="shared" si="10"/>
        <v>57071.5</v>
      </c>
    </row>
    <row r="36" spans="1:9">
      <c r="A36" s="1" t="s">
        <v>62</v>
      </c>
      <c r="B36" s="35">
        <f t="shared" ref="B36:I36" si="11">B27-AVERAGE($B$28:$I$28)</f>
        <v>59760.5</v>
      </c>
      <c r="C36" s="35">
        <f t="shared" si="11"/>
        <v>60338.5</v>
      </c>
      <c r="D36" s="35">
        <f t="shared" si="11"/>
        <v>59765.5</v>
      </c>
      <c r="E36" s="35">
        <f t="shared" si="11"/>
        <v>57332.5</v>
      </c>
      <c r="F36" s="35">
        <f t="shared" si="11"/>
        <v>58879.5</v>
      </c>
      <c r="G36" s="35">
        <f t="shared" si="11"/>
        <v>60081.5</v>
      </c>
      <c r="H36" s="35">
        <f t="shared" si="11"/>
        <v>47356.5</v>
      </c>
      <c r="I36" s="35">
        <f t="shared" si="11"/>
        <v>56385.5</v>
      </c>
    </row>
    <row r="37" spans="1:9">
      <c r="B37" s="34"/>
      <c r="C37" s="34"/>
      <c r="D37" s="34"/>
      <c r="E37" s="34"/>
      <c r="F37" s="34"/>
      <c r="G37" s="34"/>
      <c r="H37" s="34"/>
      <c r="I37" s="34"/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W69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5703125" customWidth="1"/>
    <col min="3" max="3" width="7.7109375" customWidth="1"/>
    <col min="4" max="5" width="7.140625" customWidth="1"/>
    <col min="6" max="6" width="7.28515625" customWidth="1"/>
    <col min="7" max="7" width="6.85546875" customWidth="1"/>
    <col min="8" max="8" width="7" customWidth="1"/>
    <col min="9" max="9" width="7.7109375" bestFit="1" customWidth="1"/>
    <col min="10" max="10" width="8.7109375" bestFit="1" customWidth="1"/>
    <col min="11" max="11" width="5.28515625" customWidth="1"/>
    <col min="12" max="12" width="20.42578125" bestFit="1" customWidth="1"/>
    <col min="13" max="13" width="8" customWidth="1"/>
    <col min="14" max="14" width="7.85546875" customWidth="1"/>
    <col min="15" max="15" width="7.7109375" customWidth="1"/>
    <col min="16" max="16" width="7.85546875" customWidth="1"/>
    <col min="17" max="17" width="7.42578125" customWidth="1"/>
    <col min="18" max="18" width="7.85546875" customWidth="1"/>
    <col min="22" max="22" width="10.7109375" bestFit="1" customWidth="1"/>
  </cols>
  <sheetData>
    <row r="1" spans="1:20">
      <c r="A1" t="s">
        <v>105</v>
      </c>
    </row>
    <row r="2" spans="1:20" ht="2.25" customHeight="1"/>
    <row r="3" spans="1:20">
      <c r="A3" t="s">
        <v>67</v>
      </c>
      <c r="B3" s="1" t="s">
        <v>71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86</v>
      </c>
      <c r="I3" s="1" t="s">
        <v>72</v>
      </c>
      <c r="J3" s="1" t="s">
        <v>73</v>
      </c>
      <c r="K3" s="1" t="s">
        <v>74</v>
      </c>
      <c r="L3" s="1" t="s">
        <v>67</v>
      </c>
      <c r="M3" s="1" t="s">
        <v>71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85</v>
      </c>
      <c r="S3" s="1" t="s">
        <v>86</v>
      </c>
      <c r="T3" s="1" t="s">
        <v>97</v>
      </c>
    </row>
    <row r="4" spans="1:20">
      <c r="A4" s="9" t="str">
        <f>'DIV 02'!C12</f>
        <v>Acetaminophen</v>
      </c>
      <c r="B4" s="1">
        <f>'DIV 02'!M12</f>
        <v>0</v>
      </c>
      <c r="C4" s="1">
        <f>'DIV 02'!C22</f>
        <v>0</v>
      </c>
      <c r="D4" s="1">
        <f>'DIV 05 '!C22</f>
        <v>9</v>
      </c>
      <c r="E4" s="1">
        <f>'DIV 07'!C22</f>
        <v>15</v>
      </c>
      <c r="F4" s="1">
        <f>'DIV 09'!C22</f>
        <v>16</v>
      </c>
      <c r="G4" s="1">
        <f>'DIV 12'!C22</f>
        <v>16</v>
      </c>
      <c r="H4" s="1">
        <f>BIC!C22</f>
        <v>16</v>
      </c>
      <c r="I4" s="1" t="s">
        <v>104</v>
      </c>
      <c r="J4" s="16">
        <v>41731</v>
      </c>
      <c r="K4" s="1">
        <v>12</v>
      </c>
      <c r="L4" s="2" t="str">
        <f t="shared" ref="L4:L51" si="0">A4</f>
        <v>Acetaminophen</v>
      </c>
      <c r="M4" s="1">
        <f t="shared" ref="M4:M51" si="1">B4</f>
        <v>0</v>
      </c>
      <c r="N4" s="2">
        <f>'DIV 02'!M22</f>
        <v>0</v>
      </c>
      <c r="O4" s="2">
        <f>'DIV 05 '!M22</f>
        <v>33.554000000000002</v>
      </c>
      <c r="P4" s="2">
        <f>'DIV 07'!M22</f>
        <v>67.977000000000004</v>
      </c>
      <c r="Q4" s="2">
        <f>'DIV 09'!M22</f>
        <v>94.882999999999996</v>
      </c>
      <c r="R4" s="2">
        <f>'DIV 12'!M22</f>
        <v>104.61</v>
      </c>
      <c r="S4" s="2">
        <f>BIC!M22</f>
        <v>321.62</v>
      </c>
      <c r="T4" s="33">
        <f>'Alamar Blue'!L22</f>
        <v>0.94394328328721</v>
      </c>
    </row>
    <row r="5" spans="1:20">
      <c r="A5" s="9" t="str">
        <f>'DIV 02'!J12</f>
        <v>Acetaminophen</v>
      </c>
      <c r="B5" s="1">
        <f>'DIV 02'!T12</f>
        <v>0</v>
      </c>
      <c r="C5" s="1">
        <f>'DIV 02'!J22</f>
        <v>0</v>
      </c>
      <c r="D5" s="1">
        <f>'DIV 05 '!J22</f>
        <v>9</v>
      </c>
      <c r="E5" s="1">
        <f>'DIV 07'!J22</f>
        <v>13</v>
      </c>
      <c r="F5" s="1">
        <f>'DIV 09'!J22</f>
        <v>14</v>
      </c>
      <c r="G5" s="1">
        <f>'DIV 12'!J22</f>
        <v>14</v>
      </c>
      <c r="H5" s="1">
        <f>BIC!J22</f>
        <v>15</v>
      </c>
      <c r="I5" s="1" t="s">
        <v>104</v>
      </c>
      <c r="J5" s="16">
        <v>41731</v>
      </c>
      <c r="K5" s="1">
        <v>12</v>
      </c>
      <c r="L5" s="2" t="str">
        <f t="shared" si="0"/>
        <v>Acetaminophen</v>
      </c>
      <c r="M5" s="1">
        <f t="shared" si="1"/>
        <v>0</v>
      </c>
      <c r="N5" s="2">
        <f>'DIV 02'!T22</f>
        <v>0</v>
      </c>
      <c r="O5" s="2">
        <f>'DIV 05 '!T22</f>
        <v>13.491</v>
      </c>
      <c r="P5" s="2">
        <f>'DIV 07'!T22</f>
        <v>48.783999999999999</v>
      </c>
      <c r="Q5" s="2">
        <f>'DIV 09'!T22</f>
        <v>84.322999999999993</v>
      </c>
      <c r="R5" s="2">
        <f>'DIV 12'!T22</f>
        <v>80.935000000000002</v>
      </c>
      <c r="S5" s="2">
        <f>BIC!T22</f>
        <v>230.31399999999999</v>
      </c>
      <c r="T5" s="33">
        <f>'Alamar Blue'!S22</f>
        <v>1.0221463759629716</v>
      </c>
    </row>
    <row r="6" spans="1:20">
      <c r="A6" s="9" t="str">
        <f>'DIV 02'!D12</f>
        <v>Acetaminophen</v>
      </c>
      <c r="B6" s="15">
        <f>'DIV 02'!N12</f>
        <v>0.1</v>
      </c>
      <c r="C6" s="1">
        <f>'DIV 02'!D22</f>
        <v>0</v>
      </c>
      <c r="D6" s="1">
        <f>'DIV 05 '!D22</f>
        <v>8</v>
      </c>
      <c r="E6" s="1">
        <f>'DIV 07'!D22</f>
        <v>16</v>
      </c>
      <c r="F6" s="1">
        <f>'DIV 09'!D22</f>
        <v>16</v>
      </c>
      <c r="G6" s="1">
        <f>'DIV 12'!D22</f>
        <v>16</v>
      </c>
      <c r="H6" s="1">
        <f>BIC!D22</f>
        <v>16</v>
      </c>
      <c r="I6" s="1" t="s">
        <v>104</v>
      </c>
      <c r="J6" s="16">
        <v>41731</v>
      </c>
      <c r="K6" s="1">
        <v>12</v>
      </c>
      <c r="L6" s="2" t="str">
        <f t="shared" si="0"/>
        <v>Acetaminophen</v>
      </c>
      <c r="M6" s="1">
        <f t="shared" si="1"/>
        <v>0.1</v>
      </c>
      <c r="N6" s="2">
        <f>'DIV 02'!N22</f>
        <v>0</v>
      </c>
      <c r="O6" s="2">
        <f>'DIV 05 '!N22</f>
        <v>56.366999999999997</v>
      </c>
      <c r="P6" s="2">
        <f>'DIV 07'!N22</f>
        <v>68.191000000000003</v>
      </c>
      <c r="Q6" s="2">
        <f>'DIV 09'!N22</f>
        <v>72.150000000000006</v>
      </c>
      <c r="R6" s="2">
        <f>'DIV 12'!N22</f>
        <v>143.821</v>
      </c>
      <c r="S6" s="2">
        <f>BIC!N22</f>
        <v>344.166</v>
      </c>
      <c r="T6" s="33">
        <f>'Alamar Blue'!M22</f>
        <v>1.0178857505272094</v>
      </c>
    </row>
    <row r="7" spans="1:20">
      <c r="A7" s="9" t="str">
        <f>'DIV 02'!E12</f>
        <v>Acetaminophen</v>
      </c>
      <c r="B7" s="15">
        <f>'DIV 02'!O12</f>
        <v>0.3</v>
      </c>
      <c r="C7" s="1">
        <f>'DIV 02'!E22</f>
        <v>0</v>
      </c>
      <c r="D7" s="1">
        <f>'DIV 05 '!E22</f>
        <v>6</v>
      </c>
      <c r="E7" s="1">
        <f>'DIV 07'!E22</f>
        <v>16</v>
      </c>
      <c r="F7" s="1">
        <f>'DIV 09'!E22</f>
        <v>16</v>
      </c>
      <c r="G7" s="1">
        <f>'DIV 12'!E22</f>
        <v>16</v>
      </c>
      <c r="H7" s="1">
        <f>BIC!E22</f>
        <v>16</v>
      </c>
      <c r="I7" s="1" t="s">
        <v>104</v>
      </c>
      <c r="J7" s="16">
        <v>41731</v>
      </c>
      <c r="K7" s="1">
        <v>12</v>
      </c>
      <c r="L7" s="2" t="str">
        <f t="shared" si="0"/>
        <v>Acetaminophen</v>
      </c>
      <c r="M7" s="1">
        <f t="shared" si="1"/>
        <v>0.3</v>
      </c>
      <c r="N7" s="2">
        <f>'DIV 02'!O22</f>
        <v>0</v>
      </c>
      <c r="O7" s="2">
        <f>'DIV 05 '!O22</f>
        <v>18.315999999999999</v>
      </c>
      <c r="P7" s="2">
        <f>'DIV 07'!O22</f>
        <v>78.138999999999996</v>
      </c>
      <c r="Q7" s="2">
        <f>'DIV 09'!O22</f>
        <v>84.286000000000001</v>
      </c>
      <c r="R7" s="2">
        <f>'DIV 12'!O22</f>
        <v>136.54900000000001</v>
      </c>
      <c r="S7" s="2">
        <f>BIC!O22</f>
        <v>269.22699999999998</v>
      </c>
      <c r="T7" s="33">
        <f>'Alamar Blue'!N22</f>
        <v>0.97962602131171717</v>
      </c>
    </row>
    <row r="8" spans="1:20">
      <c r="A8" s="9" t="str">
        <f>'DIV 02'!F12</f>
        <v>Acetaminophen</v>
      </c>
      <c r="B8" s="15">
        <f>'DIV 02'!P12</f>
        <v>1</v>
      </c>
      <c r="C8" s="1">
        <f>'DIV 02'!F22</f>
        <v>0</v>
      </c>
      <c r="D8" s="1">
        <f>'DIV 05 '!F22</f>
        <v>9</v>
      </c>
      <c r="E8" s="1">
        <f>'DIV 07'!F22</f>
        <v>15</v>
      </c>
      <c r="F8" s="1">
        <f>'DIV 09'!F22</f>
        <v>15</v>
      </c>
      <c r="G8" s="1">
        <f>'DIV 12'!F22</f>
        <v>16</v>
      </c>
      <c r="H8" s="1">
        <f>BIC!F22</f>
        <v>16</v>
      </c>
      <c r="I8" s="1" t="s">
        <v>104</v>
      </c>
      <c r="J8" s="16">
        <v>41731</v>
      </c>
      <c r="K8" s="1">
        <v>12</v>
      </c>
      <c r="L8" s="2" t="str">
        <f t="shared" si="0"/>
        <v>Acetaminophen</v>
      </c>
      <c r="M8" s="1">
        <f t="shared" si="1"/>
        <v>1</v>
      </c>
      <c r="N8" s="2">
        <f>'DIV 02'!P22</f>
        <v>0</v>
      </c>
      <c r="O8" s="2">
        <f>'DIV 05 '!P22</f>
        <v>38.045000000000002</v>
      </c>
      <c r="P8" s="2">
        <f>'DIV 07'!P22</f>
        <v>77.831999999999994</v>
      </c>
      <c r="Q8" s="2">
        <f>'DIV 09'!P22</f>
        <v>91.992000000000004</v>
      </c>
      <c r="R8" s="2">
        <f>'DIV 12'!P22</f>
        <v>71.802000000000007</v>
      </c>
      <c r="S8" s="2">
        <f>BIC!P22</f>
        <v>323.51299999999998</v>
      </c>
      <c r="T8" s="33">
        <f>'Alamar Blue'!O22</f>
        <v>1.0068046884059736</v>
      </c>
    </row>
    <row r="9" spans="1:20">
      <c r="A9" s="9" t="str">
        <f>'DIV 02'!G12</f>
        <v>Acetaminophen</v>
      </c>
      <c r="B9" s="15">
        <f>'DIV 02'!Q12</f>
        <v>3</v>
      </c>
      <c r="C9" s="1">
        <f>'DIV 02'!G22</f>
        <v>0</v>
      </c>
      <c r="D9" s="1">
        <f>'DIV 05 '!G22</f>
        <v>15</v>
      </c>
      <c r="E9" s="1">
        <f>'DIV 07'!G22</f>
        <v>16</v>
      </c>
      <c r="F9" s="1">
        <f>'DIV 09'!G22</f>
        <v>16</v>
      </c>
      <c r="G9" s="1">
        <f>'DIV 12'!G22</f>
        <v>16</v>
      </c>
      <c r="H9" s="1">
        <f>BIC!G22</f>
        <v>16</v>
      </c>
      <c r="I9" s="1" t="s">
        <v>104</v>
      </c>
      <c r="J9" s="16">
        <v>41731</v>
      </c>
      <c r="K9" s="1">
        <v>12</v>
      </c>
      <c r="L9" s="2" t="str">
        <f t="shared" si="0"/>
        <v>Acetaminophen</v>
      </c>
      <c r="M9" s="1">
        <f t="shared" si="1"/>
        <v>3</v>
      </c>
      <c r="N9" s="2">
        <f>'DIV 02'!Q22</f>
        <v>0</v>
      </c>
      <c r="O9" s="2">
        <f>'DIV 05 '!Q22</f>
        <v>47.947000000000003</v>
      </c>
      <c r="P9" s="2">
        <f>'DIV 07'!Q22</f>
        <v>58.777999999999999</v>
      </c>
      <c r="Q9" s="2">
        <f>'DIV 09'!Q22</f>
        <v>64.456999999999994</v>
      </c>
      <c r="R9" s="2">
        <f>'DIV 12'!Q22</f>
        <v>105.357</v>
      </c>
      <c r="S9" s="2">
        <f>BIC!Q22</f>
        <v>197.834</v>
      </c>
      <c r="T9" s="33">
        <f>'Alamar Blue'!P22</f>
        <v>1.0317499631347093</v>
      </c>
    </row>
    <row r="10" spans="1:20">
      <c r="A10" s="9" t="str">
        <f>'DIV 02'!H12</f>
        <v>Acetaminophen</v>
      </c>
      <c r="B10" s="15">
        <f>'DIV 02'!R12</f>
        <v>10</v>
      </c>
      <c r="C10" s="1">
        <f>'DIV 02'!H22</f>
        <v>0</v>
      </c>
      <c r="D10" s="1">
        <f>'DIV 05 '!H22</f>
        <v>5</v>
      </c>
      <c r="E10" s="1">
        <f>'DIV 07'!H22</f>
        <v>15</v>
      </c>
      <c r="F10" s="1">
        <f>'DIV 09'!H22</f>
        <v>16</v>
      </c>
      <c r="G10" s="1">
        <f>'DIV 12'!H22</f>
        <v>16</v>
      </c>
      <c r="H10" s="1">
        <f>BIC!H22</f>
        <v>16</v>
      </c>
      <c r="I10" s="1" t="s">
        <v>104</v>
      </c>
      <c r="J10" s="16">
        <v>41731</v>
      </c>
      <c r="K10" s="1">
        <v>12</v>
      </c>
      <c r="L10" s="2" t="str">
        <f t="shared" si="0"/>
        <v>Acetaminophen</v>
      </c>
      <c r="M10" s="1">
        <f t="shared" si="1"/>
        <v>10</v>
      </c>
      <c r="N10" s="2">
        <f>'DIV 02'!R22</f>
        <v>0</v>
      </c>
      <c r="O10" s="2">
        <f>'DIV 05 '!R22</f>
        <v>29.597000000000001</v>
      </c>
      <c r="P10" s="2">
        <f>'DIV 07'!R22</f>
        <v>58.884999999999998</v>
      </c>
      <c r="Q10" s="2">
        <f>'DIV 09'!R22</f>
        <v>85.066000000000003</v>
      </c>
      <c r="R10" s="2">
        <f>'DIV 12'!R22</f>
        <v>99.265000000000001</v>
      </c>
      <c r="S10" s="2">
        <f>BIC!R22</f>
        <v>269.25299999999999</v>
      </c>
      <c r="T10" s="33">
        <f>'Alamar Blue'!Q22</f>
        <v>0.96881983825085294</v>
      </c>
    </row>
    <row r="11" spans="1:20">
      <c r="A11" s="9" t="str">
        <f>'DIV 02'!I12</f>
        <v>Acetaminophen</v>
      </c>
      <c r="B11" s="15">
        <f>'DIV 02'!S12</f>
        <v>30</v>
      </c>
      <c r="C11" s="1">
        <f>'DIV 02'!I22</f>
        <v>0</v>
      </c>
      <c r="D11" s="1">
        <f>'DIV 05 '!I22</f>
        <v>5</v>
      </c>
      <c r="E11" s="1">
        <f>'DIV 07'!I22</f>
        <v>15</v>
      </c>
      <c r="F11" s="1">
        <f>'DIV 09'!I22</f>
        <v>16</v>
      </c>
      <c r="G11" s="1">
        <f>'DIV 12'!I22</f>
        <v>16</v>
      </c>
      <c r="H11" s="1">
        <f>BIC!I22</f>
        <v>16</v>
      </c>
      <c r="I11" s="1" t="s">
        <v>104</v>
      </c>
      <c r="J11" s="16">
        <v>41731</v>
      </c>
      <c r="K11" s="1">
        <v>12</v>
      </c>
      <c r="L11" s="2" t="str">
        <f t="shared" si="0"/>
        <v>Acetaminophen</v>
      </c>
      <c r="M11" s="1">
        <f t="shared" si="1"/>
        <v>30</v>
      </c>
      <c r="N11" s="2">
        <f>'DIV 02'!S22</f>
        <v>0</v>
      </c>
      <c r="O11" s="2">
        <f>'DIV 05 '!S22</f>
        <v>72.022999999999996</v>
      </c>
      <c r="P11" s="2">
        <f>'DIV 07'!S22</f>
        <v>50.222000000000001</v>
      </c>
      <c r="Q11" s="2">
        <f>'DIV 09'!S22</f>
        <v>75.638000000000005</v>
      </c>
      <c r="R11" s="2">
        <f>'DIV 12'!S22</f>
        <v>99.688999999999993</v>
      </c>
      <c r="S11" s="2">
        <f>BIC!S22</f>
        <v>141.477</v>
      </c>
      <c r="T11" s="33">
        <f>'Alamar Blue'!R22</f>
        <v>0.97619003305707042</v>
      </c>
    </row>
    <row r="12" spans="1:20">
      <c r="A12" s="9" t="str">
        <f>'DIV 02'!C13</f>
        <v>Bisindolymaleimide 1</v>
      </c>
      <c r="B12" s="1">
        <f>'DIV 02'!M13</f>
        <v>0</v>
      </c>
      <c r="C12" s="1">
        <f>'DIV 02'!C23</f>
        <v>0</v>
      </c>
      <c r="D12" s="1">
        <f>'DIV 05 '!C23</f>
        <v>10</v>
      </c>
      <c r="E12" s="1">
        <f>'DIV 07'!C23</f>
        <v>16</v>
      </c>
      <c r="F12" s="1">
        <f>'DIV 09'!C23</f>
        <v>16</v>
      </c>
      <c r="G12" s="1">
        <f>'DIV 12'!C23</f>
        <v>16</v>
      </c>
      <c r="H12" s="1">
        <f>BIC!C23</f>
        <v>16</v>
      </c>
      <c r="I12" s="1" t="s">
        <v>104</v>
      </c>
      <c r="J12" s="16">
        <v>41731</v>
      </c>
      <c r="K12" s="1">
        <v>12</v>
      </c>
      <c r="L12" s="2" t="str">
        <f t="shared" si="0"/>
        <v>Bisindolymaleimide 1</v>
      </c>
      <c r="M12" s="1">
        <f t="shared" si="1"/>
        <v>0</v>
      </c>
      <c r="N12" s="2">
        <f>'DIV 02'!M23</f>
        <v>0</v>
      </c>
      <c r="O12" s="2">
        <f>'DIV 05 '!M23</f>
        <v>30.443000000000001</v>
      </c>
      <c r="P12" s="2">
        <f>'DIV 07'!M23</f>
        <v>39.582999999999998</v>
      </c>
      <c r="Q12" s="2">
        <f>'DIV 09'!M23</f>
        <v>57.496000000000002</v>
      </c>
      <c r="R12" s="2">
        <f>'DIV 12'!M23</f>
        <v>90.673000000000002</v>
      </c>
      <c r="S12" s="2">
        <f>BIC!M23</f>
        <v>111.697</v>
      </c>
      <c r="T12" s="33">
        <f>'Alamar Blue'!L23</f>
        <v>1.0235035913235571</v>
      </c>
    </row>
    <row r="13" spans="1:20">
      <c r="A13" s="9" t="str">
        <f>'DIV 02'!J13</f>
        <v>Bisindolymaleimide 1</v>
      </c>
      <c r="B13" s="1">
        <f>'DIV 02'!T13</f>
        <v>0</v>
      </c>
      <c r="C13" s="1">
        <f>'DIV 02'!J23</f>
        <v>0</v>
      </c>
      <c r="D13" s="1">
        <f>'DIV 05 '!J23</f>
        <v>5</v>
      </c>
      <c r="E13" s="1">
        <f>'DIV 07'!J23</f>
        <v>16</v>
      </c>
      <c r="F13" s="1">
        <f>'DIV 09'!J23</f>
        <v>16</v>
      </c>
      <c r="G13" s="1">
        <f>'DIV 12'!J23</f>
        <v>16</v>
      </c>
      <c r="H13" s="1">
        <f>BIC!J23</f>
        <v>16</v>
      </c>
      <c r="I13" s="1" t="s">
        <v>104</v>
      </c>
      <c r="J13" s="16">
        <v>41731</v>
      </c>
      <c r="K13" s="1">
        <v>12</v>
      </c>
      <c r="L13" s="2" t="str">
        <f t="shared" si="0"/>
        <v>Bisindolymaleimide 1</v>
      </c>
      <c r="M13" s="1">
        <f t="shared" si="1"/>
        <v>0</v>
      </c>
      <c r="N13" s="2">
        <f>'DIV 02'!T23</f>
        <v>0</v>
      </c>
      <c r="O13" s="2">
        <f>'DIV 05 '!T23</f>
        <v>41.188000000000002</v>
      </c>
      <c r="P13" s="2">
        <f>'DIV 07'!T23</f>
        <v>52.12</v>
      </c>
      <c r="Q13" s="2">
        <f>'DIV 09'!T23</f>
        <v>75.262</v>
      </c>
      <c r="R13" s="2">
        <f>'DIV 12'!T23</f>
        <v>73.102000000000004</v>
      </c>
      <c r="S13" s="2">
        <f>BIC!T23</f>
        <v>135.82900000000001</v>
      </c>
      <c r="T13" s="33">
        <f>'Alamar Blue'!S23</f>
        <v>0.97881856407187517</v>
      </c>
    </row>
    <row r="14" spans="1:20">
      <c r="A14" s="9" t="str">
        <f>'DIV 02'!D13</f>
        <v>Bisindolymaleimide 1</v>
      </c>
      <c r="B14" s="15">
        <f>'DIV 02'!N13</f>
        <v>0.03</v>
      </c>
      <c r="C14" s="1">
        <f>'DIV 02'!D23</f>
        <v>0</v>
      </c>
      <c r="D14" s="1">
        <f>'DIV 05 '!D23</f>
        <v>7</v>
      </c>
      <c r="E14" s="1">
        <f>'DIV 07'!D23</f>
        <v>16</v>
      </c>
      <c r="F14" s="1">
        <f>'DIV 09'!D23</f>
        <v>16</v>
      </c>
      <c r="G14" s="1">
        <f>'DIV 12'!D23</f>
        <v>16</v>
      </c>
      <c r="H14" s="1">
        <f>BIC!D23</f>
        <v>16</v>
      </c>
      <c r="I14" s="1" t="s">
        <v>104</v>
      </c>
      <c r="J14" s="16">
        <v>41731</v>
      </c>
      <c r="K14" s="1">
        <v>12</v>
      </c>
      <c r="L14" s="2" t="str">
        <f t="shared" si="0"/>
        <v>Bisindolymaleimide 1</v>
      </c>
      <c r="M14" s="1">
        <f t="shared" si="1"/>
        <v>0.03</v>
      </c>
      <c r="N14" s="2">
        <f>'DIV 02'!N23</f>
        <v>0</v>
      </c>
      <c r="O14" s="2">
        <f>'DIV 05 '!N23</f>
        <v>48.015000000000001</v>
      </c>
      <c r="P14" s="2">
        <f>'DIV 07'!N23</f>
        <v>39.162999999999997</v>
      </c>
      <c r="Q14" s="2">
        <f>'DIV 09'!N23</f>
        <v>74.260000000000005</v>
      </c>
      <c r="R14" s="2">
        <f>'DIV 12'!N23</f>
        <v>72.998000000000005</v>
      </c>
      <c r="S14" s="2">
        <f>BIC!N23</f>
        <v>185.709</v>
      </c>
      <c r="T14" s="33">
        <f>'Alamar Blue'!M23</f>
        <v>1.0177311310557504</v>
      </c>
    </row>
    <row r="15" spans="1:20">
      <c r="A15" s="9" t="str">
        <f>'DIV 02'!E13</f>
        <v>Bisindolymaleimide 1</v>
      </c>
      <c r="B15" s="15">
        <f>'DIV 02'!O13</f>
        <v>0.1</v>
      </c>
      <c r="C15" s="1">
        <f>'DIV 02'!E23</f>
        <v>0</v>
      </c>
      <c r="D15" s="1">
        <f>'DIV 05 '!E23</f>
        <v>8</v>
      </c>
      <c r="E15" s="1">
        <f>'DIV 07'!E23</f>
        <v>14</v>
      </c>
      <c r="F15" s="1">
        <f>'DIV 09'!E23</f>
        <v>16</v>
      </c>
      <c r="G15" s="1">
        <f>'DIV 12'!E23</f>
        <v>16</v>
      </c>
      <c r="H15" s="1">
        <f>BIC!E23</f>
        <v>16</v>
      </c>
      <c r="I15" s="1" t="s">
        <v>104</v>
      </c>
      <c r="J15" s="16">
        <v>41731</v>
      </c>
      <c r="K15" s="1">
        <v>12</v>
      </c>
      <c r="L15" s="2" t="str">
        <f t="shared" si="0"/>
        <v>Bisindolymaleimide 1</v>
      </c>
      <c r="M15" s="1">
        <f t="shared" si="1"/>
        <v>0.1</v>
      </c>
      <c r="N15" s="2">
        <f>'DIV 02'!O23</f>
        <v>0</v>
      </c>
      <c r="O15" s="2">
        <f>'DIV 05 '!O23</f>
        <v>49.222000000000001</v>
      </c>
      <c r="P15" s="2">
        <f>'DIV 07'!O23</f>
        <v>60.805999999999997</v>
      </c>
      <c r="Q15" s="2">
        <f>'DIV 09'!O23</f>
        <v>70.688999999999993</v>
      </c>
      <c r="R15" s="2">
        <f>'DIV 12'!O23</f>
        <v>42.744999999999997</v>
      </c>
      <c r="S15" s="2">
        <f>BIC!O23</f>
        <v>239.46799999999999</v>
      </c>
      <c r="T15" s="33">
        <f>'Alamar Blue'!N23</f>
        <v>1.0271972786973023</v>
      </c>
    </row>
    <row r="16" spans="1:20">
      <c r="A16" s="9" t="str">
        <f>'DIV 02'!F13</f>
        <v>Bisindolymaleimide 1</v>
      </c>
      <c r="B16" s="15">
        <f>'DIV 02'!P13</f>
        <v>0.3</v>
      </c>
      <c r="C16" s="1">
        <f>'DIV 02'!F23</f>
        <v>0</v>
      </c>
      <c r="D16" s="1">
        <f>'DIV 05 '!F23</f>
        <v>11</v>
      </c>
      <c r="E16" s="1">
        <f>'DIV 07'!F23</f>
        <v>15</v>
      </c>
      <c r="F16" s="1">
        <f>'DIV 09'!F23</f>
        <v>16</v>
      </c>
      <c r="G16" s="1">
        <f>'DIV 12'!F23</f>
        <v>16</v>
      </c>
      <c r="H16" s="1">
        <f>BIC!F23</f>
        <v>16</v>
      </c>
      <c r="I16" s="1" t="s">
        <v>104</v>
      </c>
      <c r="J16" s="16">
        <v>41731</v>
      </c>
      <c r="K16" s="1">
        <v>12</v>
      </c>
      <c r="L16" s="2" t="str">
        <f t="shared" si="0"/>
        <v>Bisindolymaleimide 1</v>
      </c>
      <c r="M16" s="1">
        <f t="shared" si="1"/>
        <v>0.3</v>
      </c>
      <c r="N16" s="2">
        <f>'DIV 02'!P23</f>
        <v>0</v>
      </c>
      <c r="O16" s="2">
        <f>'DIV 05 '!P23</f>
        <v>29.523</v>
      </c>
      <c r="P16" s="2">
        <f>'DIV 07'!P23</f>
        <v>69.215000000000003</v>
      </c>
      <c r="Q16" s="2">
        <f>'DIV 09'!P23</f>
        <v>68.677000000000007</v>
      </c>
      <c r="R16" s="2">
        <f>'DIV 12'!P23</f>
        <v>89.929000000000002</v>
      </c>
      <c r="S16" s="2">
        <f>BIC!P23</f>
        <v>277.44400000000002</v>
      </c>
      <c r="T16" s="33">
        <f>'Alamar Blue'!O23</f>
        <v>1.0229881930853599</v>
      </c>
    </row>
    <row r="17" spans="1:20">
      <c r="A17" s="9" t="str">
        <f>'DIV 02'!G13</f>
        <v>Bisindolymaleimide 1</v>
      </c>
      <c r="B17" s="15">
        <f>'DIV 02'!Q13</f>
        <v>1</v>
      </c>
      <c r="C17" s="1">
        <f>'DIV 02'!G23</f>
        <v>0</v>
      </c>
      <c r="D17" s="1">
        <f>'DIV 05 '!G23</f>
        <v>6</v>
      </c>
      <c r="E17" s="1">
        <f>'DIV 07'!G23</f>
        <v>15</v>
      </c>
      <c r="F17" s="1">
        <f>'DIV 09'!G23</f>
        <v>16</v>
      </c>
      <c r="G17" s="1">
        <f>'DIV 12'!G23</f>
        <v>16</v>
      </c>
      <c r="H17" s="1">
        <f>BIC!G23</f>
        <v>16</v>
      </c>
      <c r="I17" s="1" t="s">
        <v>104</v>
      </c>
      <c r="J17" s="16">
        <v>41731</v>
      </c>
      <c r="K17" s="1">
        <v>12</v>
      </c>
      <c r="L17" s="2" t="str">
        <f t="shared" si="0"/>
        <v>Bisindolymaleimide 1</v>
      </c>
      <c r="M17" s="1">
        <f t="shared" si="1"/>
        <v>1</v>
      </c>
      <c r="N17" s="2">
        <f>'DIV 02'!Q23</f>
        <v>0</v>
      </c>
      <c r="O17" s="2">
        <f>'DIV 05 '!Q23</f>
        <v>45.317</v>
      </c>
      <c r="P17" s="2">
        <f>'DIV 07'!Q23</f>
        <v>78.646000000000001</v>
      </c>
      <c r="Q17" s="2">
        <f>'DIV 09'!Q23</f>
        <v>77.707999999999998</v>
      </c>
      <c r="R17" s="2">
        <f>'DIV 12'!Q23</f>
        <v>102.006</v>
      </c>
      <c r="S17" s="2">
        <f>BIC!Q23</f>
        <v>502.31599999999997</v>
      </c>
      <c r="T17" s="33">
        <f>'Alamar Blue'!P23</f>
        <v>1.0366118865150347</v>
      </c>
    </row>
    <row r="18" spans="1:20">
      <c r="A18" s="9" t="str">
        <f>'DIV 02'!H13</f>
        <v>Bisindolymaleimide 1</v>
      </c>
      <c r="B18" s="15">
        <f>'DIV 02'!R13</f>
        <v>3</v>
      </c>
      <c r="C18" s="1">
        <f>'DIV 02'!H23</f>
        <v>0</v>
      </c>
      <c r="D18" s="1">
        <f>'DIV 05 '!H23</f>
        <v>0</v>
      </c>
      <c r="E18" s="1">
        <f>'DIV 07'!H23</f>
        <v>5</v>
      </c>
      <c r="F18" s="1">
        <f>'DIV 09'!H23</f>
        <v>13</v>
      </c>
      <c r="G18" s="1">
        <f>'DIV 12'!H23</f>
        <v>16</v>
      </c>
      <c r="H18" s="1">
        <f>BIC!H23</f>
        <v>16</v>
      </c>
      <c r="I18" s="1" t="s">
        <v>104</v>
      </c>
      <c r="J18" s="16">
        <v>41731</v>
      </c>
      <c r="K18" s="1">
        <v>12</v>
      </c>
      <c r="L18" s="2" t="str">
        <f t="shared" si="0"/>
        <v>Bisindolymaleimide 1</v>
      </c>
      <c r="M18" s="1">
        <f t="shared" si="1"/>
        <v>3</v>
      </c>
      <c r="N18" s="2">
        <f>'DIV 02'!R23</f>
        <v>0</v>
      </c>
      <c r="O18" s="2">
        <f>'DIV 05 '!R23</f>
        <v>0</v>
      </c>
      <c r="P18" s="2">
        <f>'DIV 07'!R23</f>
        <v>17.23</v>
      </c>
      <c r="Q18" s="2">
        <f>'DIV 09'!R23</f>
        <v>30.213000000000001</v>
      </c>
      <c r="R18" s="2">
        <f>'DIV 12'!R23</f>
        <v>56.552999999999997</v>
      </c>
      <c r="S18" s="2">
        <f>BIC!R23</f>
        <v>215.98099999999999</v>
      </c>
      <c r="T18" s="33">
        <f>'Alamar Blue'!Q23</f>
        <v>0.99611876493402196</v>
      </c>
    </row>
    <row r="19" spans="1:20">
      <c r="A19" s="9" t="str">
        <f>'DIV 02'!I13</f>
        <v>Bisindolymaleimide 1</v>
      </c>
      <c r="B19" s="15">
        <f>'DIV 02'!S13</f>
        <v>10</v>
      </c>
      <c r="C19" s="1">
        <f>'DIV 02'!I23</f>
        <v>0</v>
      </c>
      <c r="D19" s="1">
        <f>'DIV 05 '!I23</f>
        <v>0</v>
      </c>
      <c r="E19" s="1">
        <f>'DIV 07'!I23</f>
        <v>0</v>
      </c>
      <c r="F19" s="1">
        <f>'DIV 09'!I23</f>
        <v>0</v>
      </c>
      <c r="G19" s="1">
        <f>'DIV 12'!I23</f>
        <v>0</v>
      </c>
      <c r="H19" s="1">
        <f>BIC!I23</f>
        <v>0</v>
      </c>
      <c r="I19" s="1" t="s">
        <v>104</v>
      </c>
      <c r="J19" s="16">
        <v>41731</v>
      </c>
      <c r="K19" s="1">
        <v>12</v>
      </c>
      <c r="L19" s="2" t="str">
        <f t="shared" si="0"/>
        <v>Bisindolymaleimide 1</v>
      </c>
      <c r="M19" s="1">
        <f t="shared" si="1"/>
        <v>10</v>
      </c>
      <c r="N19" s="2">
        <f>'DIV 02'!S23</f>
        <v>0</v>
      </c>
      <c r="O19" s="2">
        <f>'DIV 05 '!S23</f>
        <v>0</v>
      </c>
      <c r="P19" s="2">
        <f>'DIV 07'!S23</f>
        <v>0</v>
      </c>
      <c r="Q19" s="2">
        <f>'DIV 09'!S23</f>
        <v>0</v>
      </c>
      <c r="R19" s="2">
        <f>'DIV 12'!S23</f>
        <v>0</v>
      </c>
      <c r="S19" s="2">
        <f>BIC!S23</f>
        <v>0</v>
      </c>
      <c r="T19" s="33">
        <f>'Alamar Blue'!R23</f>
        <v>7.6339069047615643E-2</v>
      </c>
    </row>
    <row r="20" spans="1:20">
      <c r="A20" s="9" t="str">
        <f>'DIV 02'!C14</f>
        <v>Domoic Acid</v>
      </c>
      <c r="B20" s="1">
        <f>'DIV 02'!M14</f>
        <v>0</v>
      </c>
      <c r="C20" s="1">
        <f>'DIV 02'!C24</f>
        <v>0</v>
      </c>
      <c r="D20" s="1">
        <f>'DIV 05 '!C24</f>
        <v>4</v>
      </c>
      <c r="E20" s="1">
        <f>'DIV 07'!C24</f>
        <v>11</v>
      </c>
      <c r="F20" s="1">
        <f>'DIV 09'!C24</f>
        <v>16</v>
      </c>
      <c r="G20" s="1">
        <f>'DIV 12'!C24</f>
        <v>16</v>
      </c>
      <c r="H20" s="1">
        <f>BIC!C24</f>
        <v>16</v>
      </c>
      <c r="I20" s="1" t="s">
        <v>104</v>
      </c>
      <c r="J20" s="16">
        <v>41731</v>
      </c>
      <c r="K20" s="1">
        <v>12</v>
      </c>
      <c r="L20" s="2" t="str">
        <f t="shared" si="0"/>
        <v>Domoic Acid</v>
      </c>
      <c r="M20" s="1">
        <f t="shared" si="1"/>
        <v>0</v>
      </c>
      <c r="N20" s="2">
        <f>'DIV 02'!M24</f>
        <v>0</v>
      </c>
      <c r="O20" s="2">
        <f>'DIV 05 '!M24</f>
        <v>40.97</v>
      </c>
      <c r="P20" s="2">
        <f>'DIV 07'!M24</f>
        <v>46.113999999999997</v>
      </c>
      <c r="Q20" s="2">
        <f>'DIV 09'!M24</f>
        <v>49.784999999999997</v>
      </c>
      <c r="R20" s="2">
        <f>'DIV 12'!M24</f>
        <v>86.599000000000004</v>
      </c>
      <c r="S20" s="2">
        <f>BIC!M24</f>
        <v>275.065</v>
      </c>
      <c r="T20" s="33">
        <f>'Alamar Blue'!L24</f>
        <v>1.0366118865150347</v>
      </c>
    </row>
    <row r="21" spans="1:20">
      <c r="A21" s="9" t="str">
        <f>'DIV 02'!J14</f>
        <v>Domoic Acid</v>
      </c>
      <c r="B21" s="1">
        <f>'DIV 02'!T14</f>
        <v>0</v>
      </c>
      <c r="C21" s="1">
        <f>'DIV 02'!J24</f>
        <v>0</v>
      </c>
      <c r="D21" s="1">
        <f>'DIV 05 '!J24</f>
        <v>5</v>
      </c>
      <c r="E21" s="1">
        <f>'DIV 07'!J24</f>
        <v>14</v>
      </c>
      <c r="F21" s="1">
        <f>'DIV 09'!J24</f>
        <v>16</v>
      </c>
      <c r="G21" s="1">
        <f>'DIV 12'!J24</f>
        <v>16</v>
      </c>
      <c r="H21" s="1">
        <f>BIC!J24</f>
        <v>16</v>
      </c>
      <c r="I21" s="1" t="s">
        <v>104</v>
      </c>
      <c r="J21" s="16">
        <v>41731</v>
      </c>
      <c r="K21" s="1">
        <v>12</v>
      </c>
      <c r="L21" s="2" t="str">
        <f t="shared" si="0"/>
        <v>Domoic Acid</v>
      </c>
      <c r="M21" s="1">
        <f t="shared" si="1"/>
        <v>0</v>
      </c>
      <c r="N21" s="2">
        <f>'DIV 02'!T24</f>
        <v>0</v>
      </c>
      <c r="O21" s="2">
        <f>'DIV 05 '!T24</f>
        <v>41.79</v>
      </c>
      <c r="P21" s="2">
        <f>'DIV 07'!T24</f>
        <v>79.650999999999996</v>
      </c>
      <c r="Q21" s="2">
        <f>'DIV 09'!T24</f>
        <v>79.009</v>
      </c>
      <c r="R21" s="2">
        <f>'DIV 12'!T24</f>
        <v>98.131</v>
      </c>
      <c r="S21" s="2">
        <f>BIC!T24</f>
        <v>269.82100000000003</v>
      </c>
      <c r="T21" s="33">
        <f>'Alamar Blue'!S24</f>
        <v>1.0297570899470143</v>
      </c>
    </row>
    <row r="22" spans="1:20">
      <c r="A22" s="9" t="str">
        <f>'DIV 02'!D14</f>
        <v>Domoic Acid</v>
      </c>
      <c r="B22" s="15">
        <f>'DIV 02'!N14</f>
        <v>3.0000000000000001E-3</v>
      </c>
      <c r="C22" s="1">
        <f>'DIV 02'!D24</f>
        <v>0</v>
      </c>
      <c r="D22" s="1">
        <f>'DIV 05 '!D24</f>
        <v>12</v>
      </c>
      <c r="E22" s="1">
        <f>'DIV 07'!D24</f>
        <v>16</v>
      </c>
      <c r="F22" s="1">
        <f>'DIV 09'!D24</f>
        <v>16</v>
      </c>
      <c r="G22" s="1">
        <f>'DIV 12'!D24</f>
        <v>16</v>
      </c>
      <c r="H22" s="1">
        <f>BIC!D24</f>
        <v>16</v>
      </c>
      <c r="I22" s="1" t="s">
        <v>104</v>
      </c>
      <c r="J22" s="16">
        <v>41731</v>
      </c>
      <c r="K22" s="1">
        <v>12</v>
      </c>
      <c r="L22" s="2" t="str">
        <f t="shared" si="0"/>
        <v>Domoic Acid</v>
      </c>
      <c r="M22" s="1">
        <f t="shared" si="1"/>
        <v>3.0000000000000001E-3</v>
      </c>
      <c r="N22" s="2">
        <f>'DIV 02'!N24</f>
        <v>0</v>
      </c>
      <c r="O22" s="2">
        <f>'DIV 05 '!N24</f>
        <v>28.097999999999999</v>
      </c>
      <c r="P22" s="2">
        <f>'DIV 07'!N24</f>
        <v>62.253</v>
      </c>
      <c r="Q22" s="2">
        <f>'DIV 09'!N24</f>
        <v>81.625</v>
      </c>
      <c r="R22" s="2">
        <f>'DIV 12'!N24</f>
        <v>113.617</v>
      </c>
      <c r="S22" s="2">
        <f>BIC!N24</f>
        <v>256.44299999999998</v>
      </c>
      <c r="T22" s="33">
        <f>'Alamar Blue'!M24</f>
        <v>1.0366118865150347</v>
      </c>
    </row>
    <row r="23" spans="1:20">
      <c r="A23" s="9" t="str">
        <f>'DIV 02'!E14</f>
        <v>Domoic Acid</v>
      </c>
      <c r="B23" s="15">
        <f>'DIV 02'!O14</f>
        <v>0.01</v>
      </c>
      <c r="C23" s="1">
        <f>'DIV 02'!E24</f>
        <v>0</v>
      </c>
      <c r="D23" s="1">
        <f>'DIV 05 '!E24</f>
        <v>5</v>
      </c>
      <c r="E23" s="1">
        <f>'DIV 07'!E24</f>
        <v>16</v>
      </c>
      <c r="F23" s="1">
        <f>'DIV 09'!E24</f>
        <v>16</v>
      </c>
      <c r="G23" s="1">
        <f>'DIV 12'!E24</f>
        <v>16</v>
      </c>
      <c r="H23" s="1">
        <f>BIC!E24</f>
        <v>15</v>
      </c>
      <c r="I23" s="1" t="s">
        <v>104</v>
      </c>
      <c r="J23" s="16">
        <v>41731</v>
      </c>
      <c r="K23" s="1">
        <v>12</v>
      </c>
      <c r="L23" s="2" t="str">
        <f t="shared" si="0"/>
        <v>Domoic Acid</v>
      </c>
      <c r="M23" s="1">
        <f t="shared" si="1"/>
        <v>0.01</v>
      </c>
      <c r="N23" s="2">
        <f>'DIV 02'!O24</f>
        <v>0</v>
      </c>
      <c r="O23" s="2">
        <f>'DIV 05 '!O24</f>
        <v>80.605000000000004</v>
      </c>
      <c r="P23" s="2">
        <f>'DIV 07'!O24</f>
        <v>36.853000000000002</v>
      </c>
      <c r="Q23" s="2">
        <f>'DIV 09'!O24</f>
        <v>72.504000000000005</v>
      </c>
      <c r="R23" s="2">
        <f>'DIV 12'!O24</f>
        <v>86.465999999999994</v>
      </c>
      <c r="S23" s="2">
        <f>BIC!O24</f>
        <v>159.935</v>
      </c>
      <c r="T23" s="33">
        <f>'Alamar Blue'!N24</f>
        <v>1.0366118865150347</v>
      </c>
    </row>
    <row r="24" spans="1:20">
      <c r="A24" s="9" t="str">
        <f>'DIV 02'!F14</f>
        <v>Domoic Acid</v>
      </c>
      <c r="B24" s="15">
        <f>'DIV 02'!P14</f>
        <v>0.03</v>
      </c>
      <c r="C24" s="1">
        <f>'DIV 02'!F24</f>
        <v>0</v>
      </c>
      <c r="D24" s="1">
        <f>'DIV 05 '!F24</f>
        <v>8</v>
      </c>
      <c r="E24" s="1">
        <f>'DIV 07'!F24</f>
        <v>14</v>
      </c>
      <c r="F24" s="1">
        <f>'DIV 09'!F24</f>
        <v>16</v>
      </c>
      <c r="G24" s="1">
        <f>'DIV 12'!F24</f>
        <v>16</v>
      </c>
      <c r="H24" s="1">
        <f>BIC!F24</f>
        <v>16</v>
      </c>
      <c r="I24" s="1" t="s">
        <v>104</v>
      </c>
      <c r="J24" s="16">
        <v>41731</v>
      </c>
      <c r="K24" s="1">
        <v>12</v>
      </c>
      <c r="L24" s="2" t="str">
        <f t="shared" si="0"/>
        <v>Domoic Acid</v>
      </c>
      <c r="M24" s="1">
        <f t="shared" si="1"/>
        <v>0.03</v>
      </c>
      <c r="N24" s="2">
        <f>'DIV 02'!P24</f>
        <v>0</v>
      </c>
      <c r="O24" s="2">
        <f>'DIV 05 '!P24</f>
        <v>35.619999999999997</v>
      </c>
      <c r="P24" s="2">
        <f>'DIV 07'!P24</f>
        <v>52.222000000000001</v>
      </c>
      <c r="Q24" s="2">
        <f>'DIV 09'!P24</f>
        <v>44.143999999999998</v>
      </c>
      <c r="R24" s="2">
        <f>'DIV 12'!P24</f>
        <v>68.653999999999996</v>
      </c>
      <c r="S24" s="2">
        <f>BIC!P24</f>
        <v>466.22300000000001</v>
      </c>
      <c r="T24" s="33">
        <f>'Alamar Blue'!O24</f>
        <v>1.0366118865150347</v>
      </c>
    </row>
    <row r="25" spans="1:20">
      <c r="A25" s="9" t="str">
        <f>'DIV 02'!G14</f>
        <v>Domoic Acid</v>
      </c>
      <c r="B25" s="15">
        <f>'DIV 02'!Q14</f>
        <v>0.1</v>
      </c>
      <c r="C25" s="1">
        <f>'DIV 02'!G24</f>
        <v>0</v>
      </c>
      <c r="D25" s="1">
        <f>'DIV 05 '!G24</f>
        <v>7</v>
      </c>
      <c r="E25" s="1">
        <f>'DIV 07'!G24</f>
        <v>13</v>
      </c>
      <c r="F25" s="1">
        <f>'DIV 09'!G24</f>
        <v>15</v>
      </c>
      <c r="G25" s="1">
        <f>'DIV 12'!G24</f>
        <v>16</v>
      </c>
      <c r="H25" s="1">
        <f>BIC!G24</f>
        <v>16</v>
      </c>
      <c r="I25" s="1" t="s">
        <v>104</v>
      </c>
      <c r="J25" s="16">
        <v>41731</v>
      </c>
      <c r="K25" s="1">
        <v>12</v>
      </c>
      <c r="L25" s="2" t="str">
        <f t="shared" si="0"/>
        <v>Domoic Acid</v>
      </c>
      <c r="M25" s="1">
        <f t="shared" si="1"/>
        <v>0.1</v>
      </c>
      <c r="N25" s="2">
        <f>'DIV 02'!Q24</f>
        <v>0</v>
      </c>
      <c r="O25" s="2">
        <f>'DIV 05 '!Q24</f>
        <v>56.707999999999998</v>
      </c>
      <c r="P25" s="2">
        <f>'DIV 07'!Q24</f>
        <v>47.64</v>
      </c>
      <c r="Q25" s="2">
        <f>'DIV 09'!Q24</f>
        <v>46.686</v>
      </c>
      <c r="R25" s="2">
        <f>'DIV 12'!Q24</f>
        <v>52.354999999999997</v>
      </c>
      <c r="S25" s="2">
        <f>BIC!Q24</f>
        <v>320.459</v>
      </c>
      <c r="T25" s="33">
        <f>'Alamar Blue'!P24</f>
        <v>1.0321451017839938</v>
      </c>
    </row>
    <row r="26" spans="1:20">
      <c r="A26" s="9" t="str">
        <f>'DIV 02'!H14</f>
        <v>Domoic Acid</v>
      </c>
      <c r="B26" s="15">
        <f>'DIV 02'!R14</f>
        <v>0.3</v>
      </c>
      <c r="C26" s="1">
        <f>'DIV 02'!H24</f>
        <v>0</v>
      </c>
      <c r="D26" s="1">
        <f>'DIV 05 '!H24</f>
        <v>2</v>
      </c>
      <c r="E26" s="1">
        <f>'DIV 07'!H24</f>
        <v>8</v>
      </c>
      <c r="F26" s="1">
        <f>'DIV 09'!H24</f>
        <v>16</v>
      </c>
      <c r="G26" s="1">
        <f>'DIV 12'!H24</f>
        <v>16</v>
      </c>
      <c r="H26" s="1">
        <f>BIC!H24</f>
        <v>16</v>
      </c>
      <c r="I26" s="1" t="s">
        <v>104</v>
      </c>
      <c r="J26" s="16">
        <v>41731</v>
      </c>
      <c r="K26" s="1">
        <v>12</v>
      </c>
      <c r="L26" s="2" t="str">
        <f t="shared" si="0"/>
        <v>Domoic Acid</v>
      </c>
      <c r="M26" s="1">
        <f t="shared" si="1"/>
        <v>0.3</v>
      </c>
      <c r="N26" s="2">
        <f>'DIV 02'!R24</f>
        <v>0</v>
      </c>
      <c r="O26" s="2">
        <f>'DIV 05 '!R24</f>
        <v>59.886000000000003</v>
      </c>
      <c r="P26" s="2">
        <f>'DIV 07'!R24</f>
        <v>39.677</v>
      </c>
      <c r="Q26" s="2">
        <f>'DIV 09'!R24</f>
        <v>28.097999999999999</v>
      </c>
      <c r="R26" s="2">
        <f>'DIV 12'!R24</f>
        <v>57.633000000000003</v>
      </c>
      <c r="S26" s="2">
        <f>BIC!R24</f>
        <v>287.33800000000002</v>
      </c>
      <c r="T26" s="33">
        <f>'Alamar Blue'!Q24</f>
        <v>1.0325574203745513</v>
      </c>
    </row>
    <row r="27" spans="1:20">
      <c r="A27" s="9" t="str">
        <f>'DIV 02'!I14</f>
        <v>Domoic Acid</v>
      </c>
      <c r="B27" s="15">
        <f>'DIV 02'!S14</f>
        <v>1</v>
      </c>
      <c r="C27" s="1">
        <f>'DIV 02'!I24</f>
        <v>0</v>
      </c>
      <c r="D27" s="1">
        <f>'DIV 05 '!I24</f>
        <v>5</v>
      </c>
      <c r="E27" s="1">
        <f>'DIV 07'!I24</f>
        <v>11</v>
      </c>
      <c r="F27" s="1">
        <f>'DIV 09'!I24</f>
        <v>16</v>
      </c>
      <c r="G27" s="1">
        <f>'DIV 12'!I24</f>
        <v>16</v>
      </c>
      <c r="H27" s="1">
        <f>BIC!I24</f>
        <v>16</v>
      </c>
      <c r="I27" s="1" t="s">
        <v>104</v>
      </c>
      <c r="J27" s="16">
        <v>41731</v>
      </c>
      <c r="K27" s="1">
        <v>12</v>
      </c>
      <c r="L27" s="2" t="str">
        <f t="shared" si="0"/>
        <v>Domoic Acid</v>
      </c>
      <c r="M27" s="1">
        <f t="shared" si="1"/>
        <v>1</v>
      </c>
      <c r="N27" s="2">
        <f>'DIV 02'!S24</f>
        <v>0</v>
      </c>
      <c r="O27" s="2">
        <f>'DIV 05 '!S24</f>
        <v>26.088999999999999</v>
      </c>
      <c r="P27" s="2">
        <f>'DIV 07'!S24</f>
        <v>21.571000000000002</v>
      </c>
      <c r="Q27" s="2">
        <f>'DIV 09'!S24</f>
        <v>28.542000000000002</v>
      </c>
      <c r="R27" s="2">
        <f>'DIV 12'!S24</f>
        <v>85.22</v>
      </c>
      <c r="S27" s="2">
        <f>BIC!S24</f>
        <v>253.16300000000001</v>
      </c>
      <c r="T27" s="33">
        <f>'Alamar Blue'!R24</f>
        <v>1.0332789779080271</v>
      </c>
    </row>
    <row r="28" spans="1:20">
      <c r="A28" s="9" t="str">
        <f>'DIV 02'!C15</f>
        <v>Loperamide</v>
      </c>
      <c r="B28" s="1">
        <f>'DIV 02'!M15</f>
        <v>0</v>
      </c>
      <c r="C28" s="1">
        <f>'DIV 02'!C25</f>
        <v>0</v>
      </c>
      <c r="D28" s="1">
        <f>'DIV 05 '!C25</f>
        <v>4</v>
      </c>
      <c r="E28" s="1">
        <f>'DIV 07'!C25</f>
        <v>11</v>
      </c>
      <c r="F28" s="1">
        <f>'DIV 09'!C25</f>
        <v>15</v>
      </c>
      <c r="G28" s="1">
        <f>'DIV 12'!C25</f>
        <v>15</v>
      </c>
      <c r="H28" s="1">
        <f>BIC!C25</f>
        <v>15</v>
      </c>
      <c r="I28" s="1" t="s">
        <v>104</v>
      </c>
      <c r="J28" s="16">
        <v>41731</v>
      </c>
      <c r="K28" s="1">
        <v>12</v>
      </c>
      <c r="L28" s="2" t="str">
        <f t="shared" si="0"/>
        <v>Loperamide</v>
      </c>
      <c r="M28" s="1">
        <f t="shared" si="1"/>
        <v>0</v>
      </c>
      <c r="N28" s="2">
        <f>'DIV 02'!M25</f>
        <v>0</v>
      </c>
      <c r="O28" s="2">
        <f>'DIV 05 '!M25</f>
        <v>108.874</v>
      </c>
      <c r="P28" s="2">
        <f>'DIV 07'!M25</f>
        <v>33.216000000000001</v>
      </c>
      <c r="Q28" s="2">
        <f>'DIV 09'!M25</f>
        <v>54.530999999999999</v>
      </c>
      <c r="R28" s="2">
        <f>'DIV 12'!M25</f>
        <v>58.591000000000001</v>
      </c>
      <c r="S28" s="2">
        <f>BIC!M25</f>
        <v>113.43</v>
      </c>
      <c r="T28" s="33">
        <f>'Alamar Blue'!L25</f>
        <v>1.0292760515913637</v>
      </c>
    </row>
    <row r="29" spans="1:20">
      <c r="A29" s="9" t="str">
        <f>'DIV 02'!J15</f>
        <v>Loperamide</v>
      </c>
      <c r="B29" s="1">
        <f>'DIV 02'!T15</f>
        <v>0</v>
      </c>
      <c r="C29" s="1">
        <f>'DIV 02'!J25</f>
        <v>0</v>
      </c>
      <c r="D29" s="1">
        <f>'DIV 05 '!J25</f>
        <v>6</v>
      </c>
      <c r="E29" s="1">
        <f>'DIV 07'!J25</f>
        <v>16</v>
      </c>
      <c r="F29" s="1">
        <f>'DIV 09'!J25</f>
        <v>16</v>
      </c>
      <c r="G29" s="1">
        <f>'DIV 12'!J25</f>
        <v>15</v>
      </c>
      <c r="H29" s="1">
        <f>BIC!J25</f>
        <v>15</v>
      </c>
      <c r="I29" s="1" t="s">
        <v>104</v>
      </c>
      <c r="J29" s="16">
        <v>41731</v>
      </c>
      <c r="K29" s="1">
        <v>12</v>
      </c>
      <c r="L29" s="2" t="str">
        <f t="shared" si="0"/>
        <v>Loperamide</v>
      </c>
      <c r="M29" s="1">
        <f t="shared" si="1"/>
        <v>0</v>
      </c>
      <c r="N29" s="2">
        <f>'DIV 02'!T25</f>
        <v>0</v>
      </c>
      <c r="O29" s="2">
        <f>'DIV 05 '!T25</f>
        <v>52.64</v>
      </c>
      <c r="P29" s="2">
        <f>'DIV 07'!T25</f>
        <v>51.173000000000002</v>
      </c>
      <c r="Q29" s="2">
        <f>'DIV 09'!T25</f>
        <v>81.614000000000004</v>
      </c>
      <c r="R29" s="2">
        <f>'DIV 12'!T25</f>
        <v>71.278000000000006</v>
      </c>
      <c r="S29" s="2">
        <f>BIC!T25</f>
        <v>139.49199999999999</v>
      </c>
      <c r="T29" s="33">
        <f>'Alamar Blue'!S25</f>
        <v>0.99797419859153114</v>
      </c>
    </row>
    <row r="30" spans="1:20">
      <c r="A30" s="9" t="str">
        <f>'DIV 02'!D15</f>
        <v>Loperamide</v>
      </c>
      <c r="B30" s="15">
        <f>'DIV 02'!N15</f>
        <v>0.1</v>
      </c>
      <c r="C30" s="1">
        <f>'DIV 02'!D25</f>
        <v>0</v>
      </c>
      <c r="D30" s="1">
        <f>'DIV 05 '!D25</f>
        <v>5</v>
      </c>
      <c r="E30" s="1">
        <f>'DIV 07'!D25</f>
        <v>15</v>
      </c>
      <c r="F30" s="1">
        <f>'DIV 09'!D25</f>
        <v>16</v>
      </c>
      <c r="G30" s="1">
        <f>'DIV 12'!D25</f>
        <v>16</v>
      </c>
      <c r="H30" s="1">
        <f>BIC!D25</f>
        <v>16</v>
      </c>
      <c r="I30" s="1" t="s">
        <v>104</v>
      </c>
      <c r="J30" s="16">
        <v>41731</v>
      </c>
      <c r="K30" s="1">
        <v>12</v>
      </c>
      <c r="L30" s="2" t="str">
        <f t="shared" si="0"/>
        <v>Loperamide</v>
      </c>
      <c r="M30" s="1">
        <f t="shared" si="1"/>
        <v>0.1</v>
      </c>
      <c r="N30" s="2">
        <f>'DIV 02'!N25</f>
        <v>0</v>
      </c>
      <c r="O30" s="2">
        <f>'DIV 05 '!N25</f>
        <v>15.087999999999999</v>
      </c>
      <c r="P30" s="2">
        <f>'DIV 07'!N25</f>
        <v>36.134999999999998</v>
      </c>
      <c r="Q30" s="2">
        <f>'DIV 09'!N25</f>
        <v>48.494999999999997</v>
      </c>
      <c r="R30" s="2">
        <f>'DIV 12'!N25</f>
        <v>44.414000000000001</v>
      </c>
      <c r="S30" s="2">
        <f>BIC!N25</f>
        <v>147.43700000000001</v>
      </c>
      <c r="T30" s="33">
        <f>'Alamar Blue'!M25</f>
        <v>1.0366118865150347</v>
      </c>
    </row>
    <row r="31" spans="1:20">
      <c r="A31" s="9" t="str">
        <f>'DIV 02'!E15</f>
        <v>Loperamide</v>
      </c>
      <c r="B31" s="15">
        <f>'DIV 02'!O15</f>
        <v>0.3</v>
      </c>
      <c r="C31" s="1">
        <f>'DIV 02'!E25</f>
        <v>0</v>
      </c>
      <c r="D31" s="1">
        <f>'DIV 05 '!E25</f>
        <v>7</v>
      </c>
      <c r="E31" s="1">
        <f>'DIV 07'!E25</f>
        <v>15</v>
      </c>
      <c r="F31" s="1">
        <f>'DIV 09'!E25</f>
        <v>16</v>
      </c>
      <c r="G31" s="1">
        <f>'DIV 12'!E25</f>
        <v>16</v>
      </c>
      <c r="H31" s="1">
        <f>BIC!E25</f>
        <v>16</v>
      </c>
      <c r="I31" s="1" t="s">
        <v>104</v>
      </c>
      <c r="J31" s="16">
        <v>41731</v>
      </c>
      <c r="K31" s="1">
        <v>12</v>
      </c>
      <c r="L31" s="2" t="str">
        <f t="shared" si="0"/>
        <v>Loperamide</v>
      </c>
      <c r="M31" s="1">
        <f t="shared" si="1"/>
        <v>0.3</v>
      </c>
      <c r="N31" s="2">
        <f>'DIV 02'!O25</f>
        <v>0</v>
      </c>
      <c r="O31" s="2">
        <f>'DIV 05 '!O25</f>
        <v>28.065999999999999</v>
      </c>
      <c r="P31" s="2">
        <f>'DIV 07'!O25</f>
        <v>41.982999999999997</v>
      </c>
      <c r="Q31" s="2">
        <f>'DIV 09'!O25</f>
        <v>49.905000000000001</v>
      </c>
      <c r="R31" s="2">
        <f>'DIV 12'!O25</f>
        <v>46.591000000000001</v>
      </c>
      <c r="S31" s="2">
        <f>BIC!O25</f>
        <v>75.271000000000001</v>
      </c>
      <c r="T31" s="33">
        <f>'Alamar Blue'!N25</f>
        <v>1.0366118865150347</v>
      </c>
    </row>
    <row r="32" spans="1:20">
      <c r="A32" s="9" t="str">
        <f>'DIV 02'!F15</f>
        <v>Loperamide</v>
      </c>
      <c r="B32" s="15">
        <f>'DIV 02'!P15</f>
        <v>1</v>
      </c>
      <c r="C32" s="1">
        <f>'DIV 02'!F25</f>
        <v>0</v>
      </c>
      <c r="D32" s="1">
        <f>'DIV 05 '!F25</f>
        <v>0</v>
      </c>
      <c r="E32" s="1">
        <f>'DIV 07'!F25</f>
        <v>1</v>
      </c>
      <c r="F32" s="1">
        <f>'DIV 09'!F25</f>
        <v>15</v>
      </c>
      <c r="G32" s="1">
        <f>'DIV 12'!F25</f>
        <v>16</v>
      </c>
      <c r="H32" s="1">
        <f>BIC!F25</f>
        <v>16</v>
      </c>
      <c r="I32" s="1" t="s">
        <v>104</v>
      </c>
      <c r="J32" s="16">
        <v>41731</v>
      </c>
      <c r="K32" s="1">
        <v>12</v>
      </c>
      <c r="L32" s="2" t="str">
        <f t="shared" si="0"/>
        <v>Loperamide</v>
      </c>
      <c r="M32" s="1">
        <f t="shared" si="1"/>
        <v>1</v>
      </c>
      <c r="N32" s="2">
        <f>'DIV 02'!P25</f>
        <v>0</v>
      </c>
      <c r="O32" s="2">
        <f>'DIV 05 '!P25</f>
        <v>0</v>
      </c>
      <c r="P32" s="2">
        <f>'DIV 07'!P25</f>
        <v>9.4309999999999992</v>
      </c>
      <c r="Q32" s="2">
        <f>'DIV 09'!P25</f>
        <v>24.827999999999999</v>
      </c>
      <c r="R32" s="2">
        <f>'DIV 12'!P25</f>
        <v>69.186000000000007</v>
      </c>
      <c r="S32" s="2">
        <f>BIC!P25</f>
        <v>47.052</v>
      </c>
      <c r="T32" s="33">
        <f>'Alamar Blue'!O25</f>
        <v>0.96804674089355747</v>
      </c>
    </row>
    <row r="33" spans="1:20">
      <c r="A33" s="9" t="str">
        <f>'DIV 02'!G15</f>
        <v>Loperamide</v>
      </c>
      <c r="B33" s="15">
        <f>'DIV 02'!Q15</f>
        <v>3</v>
      </c>
      <c r="C33" s="1">
        <f>'DIV 02'!G25</f>
        <v>0</v>
      </c>
      <c r="D33" s="1">
        <f>'DIV 05 '!G25</f>
        <v>0</v>
      </c>
      <c r="E33" s="1">
        <f>'DIV 07'!G25</f>
        <v>0</v>
      </c>
      <c r="F33" s="1">
        <f>'DIV 09'!G25</f>
        <v>0</v>
      </c>
      <c r="G33" s="1">
        <f>'DIV 12'!G25</f>
        <v>0</v>
      </c>
      <c r="H33" s="1">
        <f>BIC!G25</f>
        <v>1</v>
      </c>
      <c r="I33" s="1" t="s">
        <v>104</v>
      </c>
      <c r="J33" s="16">
        <v>41731</v>
      </c>
      <c r="K33" s="1">
        <v>12</v>
      </c>
      <c r="L33" s="2" t="str">
        <f t="shared" si="0"/>
        <v>Loperamide</v>
      </c>
      <c r="M33" s="1">
        <f t="shared" si="1"/>
        <v>3</v>
      </c>
      <c r="N33" s="2">
        <f>'DIV 02'!Q25</f>
        <v>0</v>
      </c>
      <c r="O33" s="2">
        <f>'DIV 05 '!Q25</f>
        <v>0</v>
      </c>
      <c r="P33" s="2">
        <f>'DIV 07'!Q25</f>
        <v>0</v>
      </c>
      <c r="Q33" s="2">
        <f>'DIV 09'!Q25</f>
        <v>0</v>
      </c>
      <c r="R33" s="2">
        <f>'DIV 12'!Q25</f>
        <v>0</v>
      </c>
      <c r="S33" s="2">
        <f>BIC!Q25</f>
        <v>5.484</v>
      </c>
      <c r="T33" s="33">
        <f>'Alamar Blue'!P25</f>
        <v>0.96249761986230276</v>
      </c>
    </row>
    <row r="34" spans="1:20">
      <c r="A34" s="9" t="str">
        <f>'DIV 02'!H15</f>
        <v>Loperamide</v>
      </c>
      <c r="B34" s="15">
        <f>'DIV 02'!R15</f>
        <v>10</v>
      </c>
      <c r="C34" s="1">
        <f>'DIV 02'!H25</f>
        <v>0</v>
      </c>
      <c r="D34" s="1">
        <f>'DIV 05 '!H25</f>
        <v>0</v>
      </c>
      <c r="E34" s="1">
        <f>'DIV 07'!H25</f>
        <v>0</v>
      </c>
      <c r="F34" s="1">
        <f>'DIV 09'!H25</f>
        <v>0</v>
      </c>
      <c r="G34" s="1">
        <f>'DIV 12'!H25</f>
        <v>0</v>
      </c>
      <c r="H34" s="1">
        <f>BIC!H25</f>
        <v>0</v>
      </c>
      <c r="I34" s="1" t="s">
        <v>104</v>
      </c>
      <c r="J34" s="16">
        <v>41731</v>
      </c>
      <c r="K34" s="1">
        <v>12</v>
      </c>
      <c r="L34" s="2" t="str">
        <f t="shared" si="0"/>
        <v>Loperamide</v>
      </c>
      <c r="M34" s="1">
        <f t="shared" si="1"/>
        <v>10</v>
      </c>
      <c r="N34" s="2">
        <f>'DIV 02'!R25</f>
        <v>0</v>
      </c>
      <c r="O34" s="2">
        <f>'DIV 05 '!R25</f>
        <v>0</v>
      </c>
      <c r="P34" s="2">
        <f>'DIV 07'!R25</f>
        <v>0</v>
      </c>
      <c r="Q34" s="2">
        <f>'DIV 09'!R25</f>
        <v>0</v>
      </c>
      <c r="R34" s="2">
        <f>'DIV 12'!R25</f>
        <v>0</v>
      </c>
      <c r="S34" s="2">
        <f>BIC!R25</f>
        <v>0</v>
      </c>
      <c r="T34" s="33">
        <f>'Alamar Blue'!Q25</f>
        <v>0.17476295260197369</v>
      </c>
    </row>
    <row r="35" spans="1:20">
      <c r="A35" s="9" t="str">
        <f>'DIV 02'!I15</f>
        <v>Loperamide</v>
      </c>
      <c r="B35" s="15">
        <f>'DIV 02'!S15</f>
        <v>30</v>
      </c>
      <c r="C35" s="1">
        <f>'DIV 02'!I25</f>
        <v>0</v>
      </c>
      <c r="D35" s="1">
        <f>'DIV 05 '!I25</f>
        <v>0</v>
      </c>
      <c r="E35" s="1">
        <f>'DIV 07'!I25</f>
        <v>0</v>
      </c>
      <c r="F35" s="1">
        <f>'DIV 09'!I25</f>
        <v>0</v>
      </c>
      <c r="G35" s="1">
        <f>'DIV 12'!I25</f>
        <v>0</v>
      </c>
      <c r="H35" s="1">
        <f>BIC!I25</f>
        <v>0</v>
      </c>
      <c r="I35" s="1" t="s">
        <v>104</v>
      </c>
      <c r="J35" s="16">
        <v>41731</v>
      </c>
      <c r="K35" s="1">
        <v>12</v>
      </c>
      <c r="L35" s="2" t="str">
        <f t="shared" si="0"/>
        <v>Loperamide</v>
      </c>
      <c r="M35" s="1">
        <f t="shared" si="1"/>
        <v>30</v>
      </c>
      <c r="N35" s="2">
        <f>'DIV 02'!S25</f>
        <v>0</v>
      </c>
      <c r="O35" s="2">
        <f>'DIV 05 '!S25</f>
        <v>0</v>
      </c>
      <c r="P35" s="2">
        <f>'DIV 07'!S25</f>
        <v>0</v>
      </c>
      <c r="Q35" s="2">
        <f>'DIV 09'!S25</f>
        <v>0</v>
      </c>
      <c r="R35" s="2">
        <f>'DIV 12'!S25</f>
        <v>0</v>
      </c>
      <c r="S35" s="2">
        <f>BIC!S25</f>
        <v>0</v>
      </c>
      <c r="T35" s="33">
        <f>'Alamar Blue'!R25</f>
        <v>-1.4173451550418118E-3</v>
      </c>
    </row>
    <row r="36" spans="1:20">
      <c r="A36" s="9" t="str">
        <f>'DIV 02'!C16</f>
        <v>Mevastatin</v>
      </c>
      <c r="B36" s="1">
        <f>'DIV 02'!M16</f>
        <v>0</v>
      </c>
      <c r="C36" s="1">
        <f>'DIV 02'!C26</f>
        <v>1</v>
      </c>
      <c r="D36" s="1">
        <f>'DIV 05 '!C26</f>
        <v>11</v>
      </c>
      <c r="E36" s="1">
        <f>'DIV 07'!C26</f>
        <v>16</v>
      </c>
      <c r="F36" s="1">
        <f>'DIV 09'!C26</f>
        <v>16</v>
      </c>
      <c r="G36" s="1">
        <f>'DIV 12'!C26</f>
        <v>16</v>
      </c>
      <c r="H36" s="1">
        <f>BIC!C26</f>
        <v>16</v>
      </c>
      <c r="I36" s="1" t="s">
        <v>104</v>
      </c>
      <c r="J36" s="16">
        <v>41731</v>
      </c>
      <c r="K36" s="1">
        <v>12</v>
      </c>
      <c r="L36" s="2" t="str">
        <f t="shared" si="0"/>
        <v>Mevastatin</v>
      </c>
      <c r="M36" s="1">
        <f t="shared" si="1"/>
        <v>0</v>
      </c>
      <c r="N36" s="2">
        <f>'DIV 02'!M26</f>
        <v>10.206</v>
      </c>
      <c r="O36" s="2">
        <f>'DIV 05 '!M26</f>
        <v>93.775000000000006</v>
      </c>
      <c r="P36" s="2">
        <f>'DIV 07'!M26</f>
        <v>59.62</v>
      </c>
      <c r="Q36" s="2">
        <f>'DIV 09'!M26</f>
        <v>94.628</v>
      </c>
      <c r="R36" s="2">
        <f>'DIV 12'!M26</f>
        <v>58.301000000000002</v>
      </c>
      <c r="S36" s="2">
        <f>BIC!M26</f>
        <v>193.85900000000001</v>
      </c>
      <c r="T36" s="33">
        <f>'Alamar Blue'!L26</f>
        <v>0.96210248121301845</v>
      </c>
    </row>
    <row r="37" spans="1:20">
      <c r="A37" s="9" t="str">
        <f>'DIV 02'!J16</f>
        <v>Mevastatin</v>
      </c>
      <c r="B37" s="1">
        <f>'DIV 02'!T16</f>
        <v>0</v>
      </c>
      <c r="C37" s="1">
        <f>'DIV 02'!J26</f>
        <v>0</v>
      </c>
      <c r="D37" s="1">
        <f>'DIV 05 '!J26</f>
        <v>7</v>
      </c>
      <c r="E37" s="1">
        <f>'DIV 07'!J26</f>
        <v>15</v>
      </c>
      <c r="F37" s="1">
        <f>'DIV 09'!J26</f>
        <v>16</v>
      </c>
      <c r="G37" s="1">
        <f>'DIV 12'!J26</f>
        <v>16</v>
      </c>
      <c r="H37" s="1">
        <f>BIC!J26</f>
        <v>16</v>
      </c>
      <c r="I37" s="1" t="s">
        <v>104</v>
      </c>
      <c r="J37" s="16">
        <v>41731</v>
      </c>
      <c r="K37" s="1">
        <v>12</v>
      </c>
      <c r="L37" s="2" t="str">
        <f t="shared" si="0"/>
        <v>Mevastatin</v>
      </c>
      <c r="M37" s="1">
        <f t="shared" si="1"/>
        <v>0</v>
      </c>
      <c r="N37" s="2">
        <f>'DIV 02'!T26</f>
        <v>0</v>
      </c>
      <c r="O37" s="2">
        <f>'DIV 05 '!T26</f>
        <v>52.264000000000003</v>
      </c>
      <c r="P37" s="2">
        <f>'DIV 07'!T26</f>
        <v>35.271000000000001</v>
      </c>
      <c r="Q37" s="2">
        <f>'DIV 09'!T26</f>
        <v>66.465000000000003</v>
      </c>
      <c r="R37" s="2">
        <f>'DIV 12'!T26</f>
        <v>27.774000000000001</v>
      </c>
      <c r="S37" s="2">
        <f>BIC!T26</f>
        <v>93.314999999999998</v>
      </c>
      <c r="T37" s="33">
        <f>'Alamar Blue'!S26</f>
        <v>0.98048501837537894</v>
      </c>
    </row>
    <row r="38" spans="1:20">
      <c r="A38" s="9" t="str">
        <f>'DIV 02'!D16</f>
        <v>Mevastatin</v>
      </c>
      <c r="B38" s="15">
        <f>'DIV 02'!N16</f>
        <v>0.1</v>
      </c>
      <c r="C38" s="1">
        <f>'DIV 02'!D26</f>
        <v>0</v>
      </c>
      <c r="D38" s="1">
        <f>'DIV 05 '!D26</f>
        <v>0</v>
      </c>
      <c r="E38" s="1">
        <f>'DIV 07'!D26</f>
        <v>5</v>
      </c>
      <c r="F38" s="1">
        <f>'DIV 09'!D26</f>
        <v>10</v>
      </c>
      <c r="G38" s="1">
        <f>'DIV 12'!D26</f>
        <v>12</v>
      </c>
      <c r="H38" s="1">
        <f>BIC!D26</f>
        <v>11</v>
      </c>
      <c r="I38" s="1" t="s">
        <v>104</v>
      </c>
      <c r="J38" s="16">
        <v>41731</v>
      </c>
      <c r="K38" s="1">
        <v>12</v>
      </c>
      <c r="L38" s="2" t="str">
        <f t="shared" si="0"/>
        <v>Mevastatin</v>
      </c>
      <c r="M38" s="1">
        <f t="shared" si="1"/>
        <v>0.1</v>
      </c>
      <c r="N38" s="2">
        <f>'DIV 02'!N26</f>
        <v>0</v>
      </c>
      <c r="O38" s="2">
        <f>'DIV 05 '!N26</f>
        <v>0</v>
      </c>
      <c r="P38" s="2">
        <f>'DIV 07'!N26</f>
        <v>106.727</v>
      </c>
      <c r="Q38" s="2">
        <f>'DIV 09'!N26</f>
        <v>46.710999999999999</v>
      </c>
      <c r="R38" s="2">
        <f>'DIV 12'!N26</f>
        <v>57.22</v>
      </c>
      <c r="S38" s="2">
        <f>BIC!N26</f>
        <v>116.875</v>
      </c>
      <c r="T38" s="33">
        <f>'Alamar Blue'!M26</f>
        <v>1.0357872493339193</v>
      </c>
    </row>
    <row r="39" spans="1:20">
      <c r="A39" s="9" t="str">
        <f>'DIV 02'!E16</f>
        <v>Mevastatin</v>
      </c>
      <c r="B39" s="15">
        <f>'DIV 02'!O16</f>
        <v>0.3</v>
      </c>
      <c r="C39" s="1">
        <f>'DIV 02'!E26</f>
        <v>0</v>
      </c>
      <c r="D39" s="1">
        <f>'DIV 05 '!E26</f>
        <v>4</v>
      </c>
      <c r="E39" s="1">
        <f>'DIV 07'!E26</f>
        <v>11</v>
      </c>
      <c r="F39" s="1">
        <f>'DIV 09'!E26</f>
        <v>14</v>
      </c>
      <c r="G39" s="1">
        <f>'DIV 12'!E26</f>
        <v>14</v>
      </c>
      <c r="H39" s="1">
        <f>BIC!E26</f>
        <v>14</v>
      </c>
      <c r="I39" s="1" t="s">
        <v>104</v>
      </c>
      <c r="J39" s="16">
        <v>41731</v>
      </c>
      <c r="K39" s="1">
        <v>12</v>
      </c>
      <c r="L39" s="2" t="str">
        <f t="shared" si="0"/>
        <v>Mevastatin</v>
      </c>
      <c r="M39" s="1">
        <f t="shared" si="1"/>
        <v>0.3</v>
      </c>
      <c r="N39" s="2">
        <f>'DIV 02'!O26</f>
        <v>0</v>
      </c>
      <c r="O39" s="2">
        <f>'DIV 05 '!O26</f>
        <v>32.469000000000001</v>
      </c>
      <c r="P39" s="2">
        <f>'DIV 07'!O26</f>
        <v>67.238</v>
      </c>
      <c r="Q39" s="2">
        <f>'DIV 09'!O26</f>
        <v>45.564</v>
      </c>
      <c r="R39" s="2">
        <f>'DIV 12'!O26</f>
        <v>59.079000000000001</v>
      </c>
      <c r="S39" s="2">
        <f>BIC!O26</f>
        <v>212.321</v>
      </c>
      <c r="T39" s="33">
        <f>'Alamar Blue'!N26</f>
        <v>0.99395409233359444</v>
      </c>
    </row>
    <row r="40" spans="1:20">
      <c r="A40" s="9" t="str">
        <f>'DIV 02'!F16</f>
        <v>Mevastatin</v>
      </c>
      <c r="B40" s="15">
        <f>'DIV 02'!P16</f>
        <v>1</v>
      </c>
      <c r="C40" s="1">
        <f>'DIV 02'!F26</f>
        <v>0</v>
      </c>
      <c r="D40" s="1">
        <f>'DIV 05 '!F26</f>
        <v>6</v>
      </c>
      <c r="E40" s="1">
        <f>'DIV 07'!F26</f>
        <v>6</v>
      </c>
      <c r="F40" s="1">
        <f>'DIV 09'!F26</f>
        <v>15</v>
      </c>
      <c r="G40" s="1">
        <f>'DIV 12'!F26</f>
        <v>16</v>
      </c>
      <c r="H40" s="1">
        <f>BIC!F26</f>
        <v>16</v>
      </c>
      <c r="I40" s="1" t="s">
        <v>104</v>
      </c>
      <c r="J40" s="16">
        <v>41731</v>
      </c>
      <c r="K40" s="1">
        <v>12</v>
      </c>
      <c r="L40" s="2" t="str">
        <f t="shared" si="0"/>
        <v>Mevastatin</v>
      </c>
      <c r="M40" s="1">
        <f t="shared" si="1"/>
        <v>1</v>
      </c>
      <c r="N40" s="2">
        <f>'DIV 02'!P26</f>
        <v>0</v>
      </c>
      <c r="O40" s="2">
        <f>'DIV 05 '!P26</f>
        <v>41.173000000000002</v>
      </c>
      <c r="P40" s="2">
        <f>'DIV 07'!P26</f>
        <v>114.899</v>
      </c>
      <c r="Q40" s="2">
        <f>'DIV 09'!P26</f>
        <v>37.497</v>
      </c>
      <c r="R40" s="2">
        <f>'DIV 12'!P26</f>
        <v>67.33</v>
      </c>
      <c r="S40" s="2">
        <f>BIC!P26</f>
        <v>164.29900000000001</v>
      </c>
      <c r="T40" s="33">
        <f>'Alamar Blue'!O26</f>
        <v>0.68895859490986977</v>
      </c>
    </row>
    <row r="41" spans="1:20">
      <c r="A41" s="9" t="str">
        <f>'DIV 02'!G16</f>
        <v>Mevastatin</v>
      </c>
      <c r="B41" s="15">
        <f>'DIV 02'!Q16</f>
        <v>3</v>
      </c>
      <c r="C41" s="1">
        <f>'DIV 02'!G26</f>
        <v>0</v>
      </c>
      <c r="D41" s="1">
        <f>'DIV 05 '!G26</f>
        <v>2</v>
      </c>
      <c r="E41" s="1">
        <f>'DIV 07'!G26</f>
        <v>1</v>
      </c>
      <c r="F41" s="1">
        <f>'DIV 09'!G26</f>
        <v>2</v>
      </c>
      <c r="G41" s="1">
        <f>'DIV 12'!G26</f>
        <v>11</v>
      </c>
      <c r="H41" s="1">
        <f>BIC!G26</f>
        <v>11</v>
      </c>
      <c r="I41" s="1" t="s">
        <v>104</v>
      </c>
      <c r="J41" s="16">
        <v>41731</v>
      </c>
      <c r="K41" s="1">
        <v>12</v>
      </c>
      <c r="L41" s="2" t="str">
        <f t="shared" si="0"/>
        <v>Mevastatin</v>
      </c>
      <c r="M41" s="1">
        <f t="shared" si="1"/>
        <v>3</v>
      </c>
      <c r="N41" s="2">
        <f>'DIV 02'!Q26</f>
        <v>0</v>
      </c>
      <c r="O41" s="2">
        <f>'DIV 05 '!Q26</f>
        <v>23.925999999999998</v>
      </c>
      <c r="P41" s="2">
        <f>'DIV 07'!Q26</f>
        <v>151.47499999999999</v>
      </c>
      <c r="Q41" s="2">
        <f>'DIV 09'!Q26</f>
        <v>56.442999999999998</v>
      </c>
      <c r="R41" s="2">
        <f>'DIV 12'!Q26</f>
        <v>40.966000000000001</v>
      </c>
      <c r="S41" s="2">
        <f>BIC!Q26</f>
        <v>77.784999999999997</v>
      </c>
      <c r="T41" s="33">
        <f>'Alamar Blue'!P26</f>
        <v>0.64296789212142214</v>
      </c>
    </row>
    <row r="42" spans="1:20">
      <c r="A42" s="9" t="str">
        <f>'DIV 02'!H16</f>
        <v>Mevastatin</v>
      </c>
      <c r="B42" s="15">
        <f>'DIV 02'!R16</f>
        <v>10</v>
      </c>
      <c r="C42" s="1">
        <f>'DIV 02'!H26</f>
        <v>0</v>
      </c>
      <c r="D42" s="1">
        <f>'DIV 05 '!H26</f>
        <v>0</v>
      </c>
      <c r="E42" s="1">
        <f>'DIV 07'!H26</f>
        <v>0</v>
      </c>
      <c r="F42" s="1">
        <f>'DIV 09'!H26</f>
        <v>0</v>
      </c>
      <c r="G42" s="1">
        <f>'DIV 12'!H26</f>
        <v>1</v>
      </c>
      <c r="H42" s="1">
        <f>BIC!H26</f>
        <v>1</v>
      </c>
      <c r="I42" s="1" t="s">
        <v>104</v>
      </c>
      <c r="J42" s="16">
        <v>41731</v>
      </c>
      <c r="K42" s="1">
        <v>12</v>
      </c>
      <c r="L42" s="2" t="str">
        <f t="shared" si="0"/>
        <v>Mevastatin</v>
      </c>
      <c r="M42" s="1">
        <f t="shared" si="1"/>
        <v>10</v>
      </c>
      <c r="N42" s="2">
        <f>'DIV 02'!R26</f>
        <v>0</v>
      </c>
      <c r="O42" s="2">
        <f>'DIV 05 '!R26</f>
        <v>0</v>
      </c>
      <c r="P42" s="2">
        <f>'DIV 07'!R26</f>
        <v>0</v>
      </c>
      <c r="Q42" s="2">
        <f>'DIV 09'!R26</f>
        <v>0</v>
      </c>
      <c r="R42" s="2">
        <f>'DIV 12'!R26</f>
        <v>96.412000000000006</v>
      </c>
      <c r="S42" s="2">
        <f>BIC!R26</f>
        <v>69.004000000000005</v>
      </c>
      <c r="T42" s="33">
        <f>'Alamar Blue'!Q26</f>
        <v>0.42053919245686044</v>
      </c>
    </row>
    <row r="43" spans="1:20">
      <c r="A43" s="9" t="str">
        <f>'DIV 02'!I16</f>
        <v>Mevastatin</v>
      </c>
      <c r="B43" s="15">
        <f>'DIV 02'!S16</f>
        <v>30</v>
      </c>
      <c r="C43" s="1">
        <f>'DIV 02'!I26</f>
        <v>0</v>
      </c>
      <c r="D43" s="1">
        <f>'DIV 05 '!I26</f>
        <v>0</v>
      </c>
      <c r="E43" s="1">
        <f>'DIV 07'!I26</f>
        <v>0</v>
      </c>
      <c r="F43" s="1">
        <f>'DIV 09'!I26</f>
        <v>0</v>
      </c>
      <c r="G43" s="1">
        <f>'DIV 12'!I26</f>
        <v>0</v>
      </c>
      <c r="H43" s="1">
        <f>BIC!I26</f>
        <v>0</v>
      </c>
      <c r="I43" s="1" t="s">
        <v>104</v>
      </c>
      <c r="J43" s="16">
        <v>41731</v>
      </c>
      <c r="K43" s="1">
        <v>12</v>
      </c>
      <c r="L43" s="2" t="str">
        <f t="shared" si="0"/>
        <v>Mevastatin</v>
      </c>
      <c r="M43" s="1">
        <f t="shared" si="1"/>
        <v>30</v>
      </c>
      <c r="N43" s="2">
        <f>'DIV 02'!S26</f>
        <v>0</v>
      </c>
      <c r="O43" s="2">
        <f>'DIV 05 '!S26</f>
        <v>0</v>
      </c>
      <c r="P43" s="2">
        <f>'DIV 07'!S26</f>
        <v>0</v>
      </c>
      <c r="Q43" s="2">
        <f>'DIV 09'!S26</f>
        <v>0</v>
      </c>
      <c r="R43" s="2">
        <f>'DIV 12'!S26</f>
        <v>0</v>
      </c>
      <c r="S43" s="2">
        <f>BIC!S26</f>
        <v>0</v>
      </c>
      <c r="T43" s="33">
        <f>'Alamar Blue'!R26</f>
        <v>0.3576434274555505</v>
      </c>
    </row>
    <row r="44" spans="1:20">
      <c r="A44" s="9" t="str">
        <f>'DIV 02'!C17</f>
        <v>Vanadate</v>
      </c>
      <c r="B44" s="1">
        <f>'DIV 02'!M17</f>
        <v>0</v>
      </c>
      <c r="C44" s="1">
        <f>'DIV 02'!C27</f>
        <v>0</v>
      </c>
      <c r="D44" s="1">
        <f>'DIV 05 '!C27</f>
        <v>2</v>
      </c>
      <c r="E44" s="1">
        <f>'DIV 07'!C27</f>
        <v>6</v>
      </c>
      <c r="F44" s="1">
        <f>'DIV 09'!C27</f>
        <v>7</v>
      </c>
      <c r="G44" s="1">
        <f>'DIV 12'!C27</f>
        <v>11</v>
      </c>
      <c r="H44" s="1">
        <f>BIC!C27</f>
        <v>11</v>
      </c>
      <c r="I44" s="1" t="s">
        <v>104</v>
      </c>
      <c r="J44" s="16">
        <v>41731</v>
      </c>
      <c r="K44" s="1">
        <v>12</v>
      </c>
      <c r="L44" s="2" t="str">
        <f t="shared" si="0"/>
        <v>Vanadate</v>
      </c>
      <c r="M44" s="1">
        <f t="shared" si="1"/>
        <v>0</v>
      </c>
      <c r="N44" s="2">
        <f>'DIV 02'!M27</f>
        <v>0</v>
      </c>
      <c r="O44" s="2">
        <f>'DIV 05 '!M27</f>
        <v>31.533000000000001</v>
      </c>
      <c r="P44" s="2">
        <f>'DIV 07'!M27</f>
        <v>42.17</v>
      </c>
      <c r="Q44" s="2">
        <f>'DIV 09'!M27</f>
        <v>73.436000000000007</v>
      </c>
      <c r="R44" s="2">
        <f>'DIV 12'!M27</f>
        <v>61.057000000000002</v>
      </c>
      <c r="S44" s="2">
        <f>BIC!M27</f>
        <v>112.276</v>
      </c>
      <c r="T44" s="33">
        <f>'Alamar Blue'!L27</f>
        <v>1.0266818804591054</v>
      </c>
    </row>
    <row r="45" spans="1:20">
      <c r="A45" s="9" t="str">
        <f>'DIV 02'!J17</f>
        <v>Vanadate</v>
      </c>
      <c r="B45" s="1">
        <f>'DIV 02'!T17</f>
        <v>0</v>
      </c>
      <c r="C45" s="1">
        <f>'DIV 02'!J27</f>
        <v>0</v>
      </c>
      <c r="D45" s="1">
        <f>'DIV 05 '!J27</f>
        <v>6</v>
      </c>
      <c r="E45" s="1">
        <f>'DIV 07'!J27</f>
        <v>16</v>
      </c>
      <c r="F45" s="1">
        <f>'DIV 09'!J27</f>
        <v>16</v>
      </c>
      <c r="G45" s="1">
        <f>'DIV 12'!J27</f>
        <v>16</v>
      </c>
      <c r="H45" s="1">
        <f>BIC!J27</f>
        <v>16</v>
      </c>
      <c r="I45" s="1" t="s">
        <v>104</v>
      </c>
      <c r="J45" s="16">
        <v>41731</v>
      </c>
      <c r="K45" s="1">
        <v>12</v>
      </c>
      <c r="L45" s="2" t="str">
        <f t="shared" si="0"/>
        <v>Vanadate</v>
      </c>
      <c r="M45" s="1">
        <f t="shared" si="1"/>
        <v>0</v>
      </c>
      <c r="N45" s="2">
        <f>'DIV 02'!T27</f>
        <v>0</v>
      </c>
      <c r="O45" s="2">
        <f>'DIV 05 '!T27</f>
        <v>128.089</v>
      </c>
      <c r="P45" s="2">
        <f>'DIV 07'!T27</f>
        <v>58.521000000000001</v>
      </c>
      <c r="Q45" s="2">
        <f>'DIV 09'!T27</f>
        <v>86.522999999999996</v>
      </c>
      <c r="R45" s="2">
        <f>'DIV 12'!T27</f>
        <v>103.05200000000001</v>
      </c>
      <c r="S45" s="2">
        <f>BIC!T27</f>
        <v>234.77699999999999</v>
      </c>
      <c r="T45" s="33">
        <f>'Alamar Blue'!S27</f>
        <v>0.96869957866194034</v>
      </c>
    </row>
    <row r="46" spans="1:20">
      <c r="A46" s="9" t="str">
        <f>'DIV 02'!D17</f>
        <v>Vanadate</v>
      </c>
      <c r="B46" s="15">
        <f>'DIV 02'!N17</f>
        <v>0.1</v>
      </c>
      <c r="C46" s="1">
        <f>'DIV 02'!D27</f>
        <v>0</v>
      </c>
      <c r="D46" s="1">
        <f>'DIV 05 '!D27</f>
        <v>0</v>
      </c>
      <c r="E46" s="1">
        <f>'DIV 07'!D27</f>
        <v>5</v>
      </c>
      <c r="F46" s="1">
        <f>'DIV 09'!D27</f>
        <v>9</v>
      </c>
      <c r="G46" s="1">
        <f>'DIV 12'!D27</f>
        <v>12</v>
      </c>
      <c r="H46" s="1">
        <f>BIC!D27</f>
        <v>11</v>
      </c>
      <c r="I46" s="1" t="s">
        <v>104</v>
      </c>
      <c r="J46" s="16">
        <v>41731</v>
      </c>
      <c r="K46" s="1">
        <v>12</v>
      </c>
      <c r="L46" s="2" t="str">
        <f t="shared" si="0"/>
        <v>Vanadate</v>
      </c>
      <c r="M46" s="1">
        <f t="shared" si="1"/>
        <v>0.1</v>
      </c>
      <c r="N46" s="2">
        <f>'DIV 02'!N27</f>
        <v>0</v>
      </c>
      <c r="O46" s="2">
        <f>'DIV 05 '!N27</f>
        <v>0</v>
      </c>
      <c r="P46" s="2">
        <f>'DIV 07'!N27</f>
        <v>65.611999999999995</v>
      </c>
      <c r="Q46" s="2">
        <f>'DIV 09'!N27</f>
        <v>45.292999999999999</v>
      </c>
      <c r="R46" s="2">
        <f>'DIV 12'!N27</f>
        <v>62.741</v>
      </c>
      <c r="S46" s="2">
        <f>BIC!N27</f>
        <v>110.988</v>
      </c>
      <c r="T46" s="33">
        <f>'Alamar Blue'!M27</f>
        <v>1.0366118865150347</v>
      </c>
    </row>
    <row r="47" spans="1:20">
      <c r="A47" s="9" t="str">
        <f>'DIV 02'!E17</f>
        <v>Vanadate</v>
      </c>
      <c r="B47" s="15">
        <f>'DIV 02'!O17</f>
        <v>0.3</v>
      </c>
      <c r="C47" s="1">
        <f>'DIV 02'!E27</f>
        <v>0</v>
      </c>
      <c r="D47" s="1">
        <f>'DIV 05 '!E27</f>
        <v>9</v>
      </c>
      <c r="E47" s="1">
        <f>'DIV 07'!E27</f>
        <v>14</v>
      </c>
      <c r="F47" s="1">
        <f>'DIV 09'!E27</f>
        <v>16</v>
      </c>
      <c r="G47" s="1">
        <f>'DIV 12'!E27</f>
        <v>16</v>
      </c>
      <c r="H47" s="1">
        <f>BIC!E27</f>
        <v>16</v>
      </c>
      <c r="I47" s="1" t="s">
        <v>104</v>
      </c>
      <c r="J47" s="16">
        <v>41731</v>
      </c>
      <c r="K47" s="1">
        <v>12</v>
      </c>
      <c r="L47" s="2" t="str">
        <f t="shared" si="0"/>
        <v>Vanadate</v>
      </c>
      <c r="M47" s="1">
        <f t="shared" si="1"/>
        <v>0.3</v>
      </c>
      <c r="N47" s="2">
        <f>'DIV 02'!O27</f>
        <v>0</v>
      </c>
      <c r="O47" s="2">
        <f>'DIV 05 '!O27</f>
        <v>78.36</v>
      </c>
      <c r="P47" s="2">
        <f>'DIV 07'!O27</f>
        <v>45.183999999999997</v>
      </c>
      <c r="Q47" s="2">
        <f>'DIV 09'!O27</f>
        <v>92.427000000000007</v>
      </c>
      <c r="R47" s="2">
        <f>'DIV 12'!O27</f>
        <v>81.465999999999994</v>
      </c>
      <c r="S47" s="2">
        <f>BIC!O27</f>
        <v>199.292</v>
      </c>
      <c r="T47" s="33">
        <f>'Alamar Blue'!N27</f>
        <v>1.0267677801654715</v>
      </c>
    </row>
    <row r="48" spans="1:20">
      <c r="A48" s="9" t="str">
        <f>'DIV 02'!F17</f>
        <v>Vanadate</v>
      </c>
      <c r="B48" s="15">
        <f>'DIV 02'!P17</f>
        <v>1</v>
      </c>
      <c r="C48" s="1">
        <f>'DIV 02'!F27</f>
        <v>0</v>
      </c>
      <c r="D48" s="1">
        <f>'DIV 05 '!F27</f>
        <v>8</v>
      </c>
      <c r="E48" s="1">
        <f>'DIV 07'!F27</f>
        <v>14</v>
      </c>
      <c r="F48" s="1">
        <f>'DIV 09'!F27</f>
        <v>15</v>
      </c>
      <c r="G48" s="1">
        <f>'DIV 12'!F27</f>
        <v>16</v>
      </c>
      <c r="H48" s="1">
        <f>BIC!F27</f>
        <v>16</v>
      </c>
      <c r="I48" s="1" t="s">
        <v>104</v>
      </c>
      <c r="J48" s="16">
        <v>41731</v>
      </c>
      <c r="K48" s="1">
        <v>12</v>
      </c>
      <c r="L48" s="2" t="str">
        <f t="shared" si="0"/>
        <v>Vanadate</v>
      </c>
      <c r="M48" s="1">
        <f t="shared" si="1"/>
        <v>1</v>
      </c>
      <c r="N48" s="2">
        <f>'DIV 02'!P27</f>
        <v>0</v>
      </c>
      <c r="O48" s="2">
        <f>'DIV 05 '!P27</f>
        <v>146.39500000000001</v>
      </c>
      <c r="P48" s="2">
        <f>'DIV 07'!P27</f>
        <v>69.625</v>
      </c>
      <c r="Q48" s="2">
        <f>'DIV 09'!P27</f>
        <v>102.43300000000001</v>
      </c>
      <c r="R48" s="2">
        <f>'DIV 12'!P27</f>
        <v>50.64</v>
      </c>
      <c r="S48" s="2">
        <f>BIC!P27</f>
        <v>319.79899999999998</v>
      </c>
      <c r="T48" s="33">
        <f>'Alamar Blue'!O27</f>
        <v>0.98496898304769298</v>
      </c>
    </row>
    <row r="49" spans="1:23">
      <c r="A49" s="9" t="str">
        <f>'DIV 02'!G17</f>
        <v>Vanadate</v>
      </c>
      <c r="B49" s="15">
        <f>'DIV 02'!Q17</f>
        <v>3</v>
      </c>
      <c r="C49" s="1">
        <f>'DIV 02'!G27</f>
        <v>0</v>
      </c>
      <c r="D49" s="1">
        <f>'DIV 05 '!G27</f>
        <v>0</v>
      </c>
      <c r="E49" s="1">
        <f>'DIV 07'!G27</f>
        <v>1</v>
      </c>
      <c r="F49" s="1">
        <f>'DIV 09'!G27</f>
        <v>11</v>
      </c>
      <c r="G49" s="1">
        <f>'DIV 12'!G27</f>
        <v>12</v>
      </c>
      <c r="H49" s="1">
        <f>BIC!G27</f>
        <v>10</v>
      </c>
      <c r="I49" s="1" t="s">
        <v>104</v>
      </c>
      <c r="J49" s="16">
        <v>41731</v>
      </c>
      <c r="K49" s="1">
        <v>12</v>
      </c>
      <c r="L49" s="2" t="str">
        <f t="shared" si="0"/>
        <v>Vanadate</v>
      </c>
      <c r="M49" s="1">
        <f t="shared" si="1"/>
        <v>3</v>
      </c>
      <c r="N49" s="2">
        <f>'DIV 02'!Q27</f>
        <v>0</v>
      </c>
      <c r="O49" s="2">
        <f>'DIV 05 '!Q27</f>
        <v>0</v>
      </c>
      <c r="P49" s="2">
        <f>'DIV 07'!Q27</f>
        <v>322.392</v>
      </c>
      <c r="Q49" s="2">
        <f>'DIV 09'!Q27</f>
        <v>34.131999999999998</v>
      </c>
      <c r="R49" s="2">
        <f>'DIV 12'!Q27</f>
        <v>63.216999999999999</v>
      </c>
      <c r="S49" s="2">
        <f>BIC!Q27</f>
        <v>143.386</v>
      </c>
      <c r="T49" s="33">
        <f>'Alamar Blue'!P27</f>
        <v>1.0115463521973862</v>
      </c>
    </row>
    <row r="50" spans="1:23">
      <c r="A50" s="9" t="str">
        <f>'DIV 02'!H17</f>
        <v>Vanadate</v>
      </c>
      <c r="B50" s="15">
        <f>'DIV 02'!R17</f>
        <v>10</v>
      </c>
      <c r="C50" s="1">
        <f>'DIV 02'!H27</f>
        <v>0</v>
      </c>
      <c r="D50" s="1">
        <f>'DIV 05 '!H27</f>
        <v>6</v>
      </c>
      <c r="E50" s="1">
        <f>'DIV 07'!H27</f>
        <v>14</v>
      </c>
      <c r="F50" s="1">
        <f>'DIV 09'!H27</f>
        <v>14</v>
      </c>
      <c r="G50" s="1">
        <f>'DIV 12'!H27</f>
        <v>14</v>
      </c>
      <c r="H50" s="1">
        <f>BIC!H27</f>
        <v>14</v>
      </c>
      <c r="I50" s="1" t="s">
        <v>104</v>
      </c>
      <c r="J50" s="16">
        <v>41731</v>
      </c>
      <c r="K50" s="1">
        <v>12</v>
      </c>
      <c r="L50" s="2" t="str">
        <f t="shared" si="0"/>
        <v>Vanadate</v>
      </c>
      <c r="M50" s="1">
        <f t="shared" si="1"/>
        <v>10</v>
      </c>
      <c r="N50" s="2">
        <f>'DIV 02'!R27</f>
        <v>0</v>
      </c>
      <c r="O50" s="2">
        <f>'DIV 05 '!R27</f>
        <v>17.597000000000001</v>
      </c>
      <c r="P50" s="2">
        <f>'DIV 07'!R27</f>
        <v>52.515000000000001</v>
      </c>
      <c r="Q50" s="2">
        <f>'DIV 09'!R27</f>
        <v>52.503</v>
      </c>
      <c r="R50" s="2">
        <f>'DIV 12'!R27</f>
        <v>91.391000000000005</v>
      </c>
      <c r="S50" s="2">
        <f>BIC!R27</f>
        <v>302.42099999999999</v>
      </c>
      <c r="T50" s="33">
        <f>'Alamar Blue'!Q27</f>
        <v>1.0321966416078134</v>
      </c>
    </row>
    <row r="51" spans="1:23">
      <c r="A51" s="9" t="str">
        <f>'DIV 02'!I17</f>
        <v>Vanadate</v>
      </c>
      <c r="B51" s="15">
        <f>'DIV 02'!S17</f>
        <v>30</v>
      </c>
      <c r="C51" s="1">
        <f>'DIV 02'!I27</f>
        <v>0</v>
      </c>
      <c r="D51" s="1">
        <f>'DIV 05 '!I27</f>
        <v>5</v>
      </c>
      <c r="E51" s="1">
        <f>'DIV 07'!I27</f>
        <v>7</v>
      </c>
      <c r="F51" s="1">
        <f>'DIV 09'!I27</f>
        <v>16</v>
      </c>
      <c r="G51" s="1">
        <f>'DIV 12'!I27</f>
        <v>16</v>
      </c>
      <c r="H51" s="1">
        <f>BIC!I27</f>
        <v>16</v>
      </c>
      <c r="I51" s="1" t="s">
        <v>104</v>
      </c>
      <c r="J51" s="16">
        <v>41731</v>
      </c>
      <c r="K51" s="1">
        <v>12</v>
      </c>
      <c r="L51" s="2" t="str">
        <f t="shared" si="0"/>
        <v>Vanadate</v>
      </c>
      <c r="M51" s="1">
        <f t="shared" si="1"/>
        <v>30</v>
      </c>
      <c r="N51" s="2">
        <f>'DIV 02'!S27</f>
        <v>0</v>
      </c>
      <c r="O51" s="2">
        <f>'DIV 05 '!S27</f>
        <v>46.671999999999997</v>
      </c>
      <c r="P51" s="2">
        <f>'DIV 07'!S27</f>
        <v>49.875</v>
      </c>
      <c r="Q51" s="2">
        <f>'DIV 09'!S27</f>
        <v>56.945999999999998</v>
      </c>
      <c r="R51" s="2">
        <f>'DIV 12'!S27</f>
        <v>71.424000000000007</v>
      </c>
      <c r="S51" s="2">
        <f>BIC!S27</f>
        <v>240.619</v>
      </c>
      <c r="T51" s="33">
        <f>'Alamar Blue'!R27</f>
        <v>0.81358188890590977</v>
      </c>
    </row>
    <row r="52" spans="1:23">
      <c r="U52" s="1"/>
      <c r="V52" s="16"/>
      <c r="W52" s="1"/>
    </row>
    <row r="53" spans="1:23">
      <c r="U53" s="1"/>
      <c r="V53" s="16"/>
      <c r="W53" s="1"/>
    </row>
    <row r="54" spans="1:23">
      <c r="U54" s="1"/>
      <c r="V54" s="16"/>
      <c r="W54" s="1"/>
    </row>
    <row r="55" spans="1:23">
      <c r="U55" s="1"/>
      <c r="V55" s="16"/>
      <c r="W55" s="1"/>
    </row>
    <row r="56" spans="1:23">
      <c r="U56" s="1"/>
      <c r="V56" s="16"/>
      <c r="W56" s="1"/>
    </row>
    <row r="57" spans="1:23">
      <c r="U57" s="1"/>
      <c r="V57" s="16"/>
      <c r="W57" s="1"/>
    </row>
    <row r="58" spans="1:23">
      <c r="U58" s="1"/>
      <c r="V58" s="16"/>
      <c r="W58" s="1"/>
    </row>
    <row r="59" spans="1:23">
      <c r="U59" s="1"/>
      <c r="V59" s="16"/>
      <c r="W59" s="1"/>
    </row>
    <row r="60" spans="1:23">
      <c r="U60" s="1"/>
      <c r="V60" s="16"/>
      <c r="W60" s="1"/>
    </row>
    <row r="61" spans="1:23">
      <c r="U61" s="1"/>
      <c r="V61" s="16"/>
      <c r="W61" s="1"/>
    </row>
    <row r="62" spans="1:23">
      <c r="U62" s="1"/>
      <c r="V62" s="16"/>
      <c r="W62" s="1"/>
    </row>
    <row r="63" spans="1:23">
      <c r="U63" s="1"/>
      <c r="V63" s="16"/>
      <c r="W63" s="1"/>
    </row>
    <row r="64" spans="1:23">
      <c r="U64" s="1"/>
      <c r="V64" s="16"/>
      <c r="W64" s="1"/>
    </row>
    <row r="65" spans="21:23">
      <c r="U65" s="1"/>
      <c r="V65" s="16"/>
      <c r="W65" s="1"/>
    </row>
    <row r="66" spans="21:23">
      <c r="U66" s="1"/>
      <c r="V66" s="16"/>
      <c r="W66" s="1"/>
    </row>
    <row r="67" spans="21:23">
      <c r="U67" s="1"/>
      <c r="V67" s="16"/>
      <c r="W67" s="1"/>
    </row>
    <row r="68" spans="21:23">
      <c r="U68" s="1"/>
      <c r="V68" s="16"/>
      <c r="W68" s="1"/>
    </row>
    <row r="69" spans="21:23">
      <c r="U69" s="1"/>
      <c r="V69" s="16"/>
      <c r="W69" s="1"/>
    </row>
  </sheetData>
  <sortState ref="A4:U51">
    <sortCondition ref="A4:A51"/>
    <sortCondition ref="B4:B51"/>
  </sortState>
  <pageMargins left="0.5" right="0.5" top="0.5" bottom="0.4" header="0.05" footer="0.05"/>
  <pageSetup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B2:S21"/>
  <sheetViews>
    <sheetView workbookViewId="0">
      <selection activeCell="M14" sqref="M14:S21"/>
    </sheetView>
  </sheetViews>
  <sheetFormatPr defaultRowHeight="15"/>
  <cols>
    <col min="2" max="10" width="6.7109375" customWidth="1"/>
  </cols>
  <sheetData>
    <row r="2" spans="2:19">
      <c r="B2" s="17"/>
      <c r="C2" s="17"/>
      <c r="E2" s="17"/>
      <c r="F2" s="17"/>
      <c r="G2" s="17"/>
      <c r="H2" s="17"/>
      <c r="I2" s="17"/>
      <c r="J2" s="17"/>
      <c r="K2" s="17"/>
      <c r="L2" s="17"/>
      <c r="M2" s="18"/>
      <c r="N2" s="17"/>
      <c r="O2" s="17"/>
      <c r="P2" s="17"/>
      <c r="Q2" s="17"/>
      <c r="R2" s="17"/>
    </row>
    <row r="3" spans="2:19">
      <c r="B3" s="17"/>
      <c r="L3" s="17"/>
      <c r="M3" s="19" t="s">
        <v>96</v>
      </c>
      <c r="N3" s="17"/>
      <c r="O3" s="17"/>
      <c r="P3" s="17"/>
      <c r="Q3" s="17"/>
      <c r="R3" s="17"/>
    </row>
    <row r="4" spans="2:19">
      <c r="C4" s="27"/>
      <c r="D4" s="21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L4" s="17"/>
      <c r="M4" s="22"/>
      <c r="N4" s="17"/>
      <c r="O4" s="17"/>
      <c r="P4" s="17"/>
      <c r="Q4" s="23" t="s">
        <v>87</v>
      </c>
      <c r="R4" s="24" t="s">
        <v>88</v>
      </c>
      <c r="S4" s="23"/>
    </row>
    <row r="5" spans="2:19">
      <c r="B5" s="20" t="s">
        <v>57</v>
      </c>
      <c r="C5" s="27"/>
      <c r="D5" s="30">
        <v>0</v>
      </c>
      <c r="E5" s="31">
        <v>0.1</v>
      </c>
      <c r="F5" s="31">
        <v>0.3</v>
      </c>
      <c r="G5" s="31">
        <v>1</v>
      </c>
      <c r="H5" s="31">
        <v>3</v>
      </c>
      <c r="I5" s="31">
        <v>10</v>
      </c>
      <c r="J5" s="31">
        <v>30</v>
      </c>
      <c r="L5" s="17"/>
      <c r="M5" s="19" t="s">
        <v>89</v>
      </c>
      <c r="N5" s="17"/>
      <c r="O5" s="17"/>
      <c r="P5" s="17"/>
      <c r="Q5" s="25">
        <v>151.16999999999999</v>
      </c>
      <c r="R5" s="25">
        <f t="shared" ref="R5:R9" si="0">SUM(D5:J5)*Q5*10/2/1000</f>
        <v>33.559739999999998</v>
      </c>
      <c r="S5" s="25"/>
    </row>
    <row r="6" spans="2:19">
      <c r="B6" s="20" t="s">
        <v>58</v>
      </c>
      <c r="C6" s="27"/>
      <c r="D6" s="30">
        <v>0</v>
      </c>
      <c r="E6" s="31">
        <v>0.03</v>
      </c>
      <c r="F6" s="31">
        <v>0.1</v>
      </c>
      <c r="G6" s="31">
        <v>0.3</v>
      </c>
      <c r="H6" s="31">
        <v>1</v>
      </c>
      <c r="I6" s="31">
        <v>3</v>
      </c>
      <c r="J6" s="31">
        <v>10</v>
      </c>
      <c r="L6" s="17"/>
      <c r="M6" s="19" t="s">
        <v>90</v>
      </c>
      <c r="N6" s="17"/>
      <c r="O6" s="17"/>
      <c r="P6" s="17"/>
      <c r="Q6" s="25">
        <v>412.5</v>
      </c>
      <c r="R6" s="25">
        <f t="shared" si="0"/>
        <v>29.761875</v>
      </c>
      <c r="S6" s="25"/>
    </row>
    <row r="7" spans="2:19">
      <c r="B7" s="20" t="s">
        <v>59</v>
      </c>
      <c r="C7" s="27"/>
      <c r="D7" s="30">
        <v>0</v>
      </c>
      <c r="E7" s="31">
        <v>2.9999999999999997E-4</v>
      </c>
      <c r="F7" s="31">
        <v>1E-3</v>
      </c>
      <c r="G7" s="31">
        <v>3.0000000000000001E-3</v>
      </c>
      <c r="H7" s="31">
        <v>0.01</v>
      </c>
      <c r="I7" s="31">
        <v>0.03</v>
      </c>
      <c r="J7" s="31">
        <v>0.1</v>
      </c>
      <c r="L7" s="17"/>
      <c r="M7" s="19" t="s">
        <v>91</v>
      </c>
      <c r="N7" s="17"/>
      <c r="O7" s="17"/>
      <c r="P7" s="17"/>
      <c r="Q7" s="25">
        <v>311.3</v>
      </c>
      <c r="R7" s="25">
        <f t="shared" si="0"/>
        <v>0.22460295000000002</v>
      </c>
      <c r="S7" s="25"/>
    </row>
    <row r="8" spans="2:19">
      <c r="B8" s="20" t="s">
        <v>60</v>
      </c>
      <c r="C8" s="27"/>
      <c r="D8" s="30">
        <v>0</v>
      </c>
      <c r="E8" s="31">
        <v>0.1</v>
      </c>
      <c r="F8" s="31">
        <v>0.3</v>
      </c>
      <c r="G8" s="31">
        <v>1</v>
      </c>
      <c r="H8" s="31">
        <v>3</v>
      </c>
      <c r="I8" s="31">
        <v>10</v>
      </c>
      <c r="J8" s="31">
        <v>30</v>
      </c>
      <c r="L8" s="17"/>
      <c r="M8" s="19" t="s">
        <v>92</v>
      </c>
      <c r="N8" s="17"/>
      <c r="O8" s="17"/>
      <c r="P8" s="17"/>
      <c r="Q8" s="25">
        <v>513.5</v>
      </c>
      <c r="R8" s="25">
        <f t="shared" si="0"/>
        <v>113.99699999999999</v>
      </c>
      <c r="S8" s="25"/>
    </row>
    <row r="9" spans="2:19">
      <c r="B9" s="20" t="s">
        <v>61</v>
      </c>
      <c r="C9" s="27"/>
      <c r="D9" s="30">
        <v>0</v>
      </c>
      <c r="E9" s="31">
        <v>0.1</v>
      </c>
      <c r="F9" s="31">
        <v>0.3</v>
      </c>
      <c r="G9" s="31">
        <v>1</v>
      </c>
      <c r="H9" s="31">
        <v>3</v>
      </c>
      <c r="I9" s="31">
        <v>10</v>
      </c>
      <c r="J9" s="31">
        <v>30</v>
      </c>
      <c r="L9" s="17"/>
      <c r="M9" s="19" t="s">
        <v>93</v>
      </c>
      <c r="N9" s="17"/>
      <c r="O9" s="17"/>
      <c r="P9" s="17"/>
      <c r="Q9" s="25">
        <v>430.5</v>
      </c>
      <c r="R9" s="25">
        <f t="shared" si="0"/>
        <v>95.570999999999998</v>
      </c>
      <c r="S9" s="25"/>
    </row>
    <row r="10" spans="2:19">
      <c r="B10" s="20" t="s">
        <v>62</v>
      </c>
      <c r="C10" s="27"/>
      <c r="D10" s="30">
        <v>0</v>
      </c>
      <c r="E10" s="31">
        <v>0.03</v>
      </c>
      <c r="F10" s="31">
        <v>0.1</v>
      </c>
      <c r="G10" s="31">
        <v>0.3</v>
      </c>
      <c r="H10" s="31">
        <v>1</v>
      </c>
      <c r="I10" s="31">
        <v>3</v>
      </c>
      <c r="J10" s="31">
        <v>10</v>
      </c>
      <c r="L10" s="17"/>
      <c r="M10" s="19" t="s">
        <v>94</v>
      </c>
      <c r="N10" s="17"/>
      <c r="O10" s="17"/>
      <c r="P10" s="17"/>
      <c r="Q10" s="26">
        <v>183.9</v>
      </c>
      <c r="R10" s="25">
        <f>200*Q10*0.6/1000</f>
        <v>22.068000000000001</v>
      </c>
      <c r="S10" s="26" t="s">
        <v>95</v>
      </c>
    </row>
    <row r="11" spans="2:19">
      <c r="C11" s="28"/>
      <c r="L11" s="17"/>
      <c r="M11" s="22"/>
      <c r="N11" s="17"/>
      <c r="O11" s="17"/>
      <c r="P11" s="17"/>
      <c r="R11" s="17"/>
    </row>
    <row r="12" spans="2:19">
      <c r="B12" s="17"/>
      <c r="C12" s="29"/>
      <c r="D12" s="17"/>
      <c r="E12" s="17"/>
      <c r="F12" s="17"/>
      <c r="G12" s="17"/>
      <c r="H12" s="17"/>
      <c r="I12" s="17"/>
      <c r="J12" s="17"/>
      <c r="K12" s="17"/>
      <c r="L12" s="17"/>
      <c r="M12" s="22"/>
      <c r="N12" s="17"/>
      <c r="O12" s="17"/>
      <c r="P12" s="17"/>
      <c r="R12" s="17"/>
    </row>
    <row r="13" spans="2:19">
      <c r="B13" s="17"/>
      <c r="C13" s="17"/>
      <c r="E13" s="17"/>
      <c r="F13" s="17"/>
      <c r="G13" s="17"/>
      <c r="H13" s="17"/>
      <c r="I13" s="17"/>
      <c r="J13" s="17"/>
      <c r="K13" s="17"/>
      <c r="L13" s="17"/>
      <c r="M13" s="18"/>
      <c r="N13" s="17"/>
      <c r="O13" s="17"/>
      <c r="P13" s="17"/>
      <c r="Q13" s="17"/>
      <c r="R13" s="17"/>
    </row>
    <row r="14" spans="2:19">
      <c r="B14" s="17"/>
      <c r="L14" s="17"/>
      <c r="M14" s="19" t="s">
        <v>96</v>
      </c>
      <c r="N14" s="17"/>
      <c r="O14" s="17"/>
      <c r="P14" s="17"/>
      <c r="Q14" s="17"/>
      <c r="R14" s="17"/>
    </row>
    <row r="15" spans="2:19">
      <c r="C15" s="27"/>
      <c r="D15" s="21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L15" s="17"/>
      <c r="M15" s="22"/>
      <c r="N15" s="17"/>
      <c r="O15" s="17"/>
      <c r="P15" s="17"/>
      <c r="Q15" s="23" t="s">
        <v>87</v>
      </c>
      <c r="R15" s="24" t="s">
        <v>88</v>
      </c>
      <c r="S15" s="23"/>
    </row>
    <row r="16" spans="2:19">
      <c r="B16" s="20" t="s">
        <v>57</v>
      </c>
      <c r="C16" s="27"/>
      <c r="D16" s="30">
        <v>0</v>
      </c>
      <c r="E16" s="31">
        <v>0.1</v>
      </c>
      <c r="F16" s="31">
        <v>0.3</v>
      </c>
      <c r="G16" s="31">
        <v>1</v>
      </c>
      <c r="H16" s="31">
        <v>3</v>
      </c>
      <c r="I16" s="31">
        <v>10</v>
      </c>
      <c r="J16" s="31">
        <v>30</v>
      </c>
      <c r="L16" s="17"/>
      <c r="M16" s="19" t="s">
        <v>89</v>
      </c>
      <c r="N16" s="17"/>
      <c r="O16" s="17"/>
      <c r="P16" s="17"/>
      <c r="Q16" s="25">
        <v>151.16999999999999</v>
      </c>
      <c r="R16" s="25">
        <f t="shared" ref="R16:R20" si="1">SUM(D16:J16)*Q16*10/2/1000</f>
        <v>33.559739999999998</v>
      </c>
      <c r="S16" s="25"/>
    </row>
    <row r="17" spans="2:19">
      <c r="B17" s="20" t="s">
        <v>58</v>
      </c>
      <c r="C17" s="27"/>
      <c r="D17" s="30">
        <v>0</v>
      </c>
      <c r="E17" s="31">
        <v>0.03</v>
      </c>
      <c r="F17" s="31">
        <v>0.1</v>
      </c>
      <c r="G17" s="31">
        <v>0.3</v>
      </c>
      <c r="H17" s="31">
        <v>1</v>
      </c>
      <c r="I17" s="31">
        <v>3</v>
      </c>
      <c r="J17" s="31">
        <v>10</v>
      </c>
      <c r="L17" s="17"/>
      <c r="M17" s="19" t="s">
        <v>90</v>
      </c>
      <c r="N17" s="17"/>
      <c r="O17" s="17"/>
      <c r="P17" s="17"/>
      <c r="Q17" s="25">
        <v>412.5</v>
      </c>
      <c r="R17" s="25">
        <f t="shared" si="1"/>
        <v>29.761875</v>
      </c>
      <c r="S17" s="25"/>
    </row>
    <row r="18" spans="2:19">
      <c r="B18" s="20" t="s">
        <v>59</v>
      </c>
      <c r="C18" s="27"/>
      <c r="D18" s="30">
        <v>0</v>
      </c>
      <c r="E18" s="31">
        <v>3.0000000000000001E-3</v>
      </c>
      <c r="F18" s="31">
        <v>0.01</v>
      </c>
      <c r="G18" s="31">
        <v>0.03</v>
      </c>
      <c r="H18" s="31">
        <v>0.1</v>
      </c>
      <c r="I18" s="31">
        <v>0.3</v>
      </c>
      <c r="J18" s="31">
        <v>1</v>
      </c>
      <c r="L18" s="17"/>
      <c r="M18" s="19" t="s">
        <v>91</v>
      </c>
      <c r="N18" s="17"/>
      <c r="O18" s="17"/>
      <c r="P18" s="17"/>
      <c r="Q18" s="25">
        <v>311.3</v>
      </c>
      <c r="R18" s="25">
        <f t="shared" si="1"/>
        <v>2.2460295000000001</v>
      </c>
      <c r="S18" s="25"/>
    </row>
    <row r="19" spans="2:19">
      <c r="B19" s="20" t="s">
        <v>60</v>
      </c>
      <c r="C19" s="27"/>
      <c r="D19" s="30">
        <v>0</v>
      </c>
      <c r="E19" s="31">
        <v>0.1</v>
      </c>
      <c r="F19" s="31">
        <v>0.3</v>
      </c>
      <c r="G19" s="31">
        <v>1</v>
      </c>
      <c r="H19" s="31">
        <v>3</v>
      </c>
      <c r="I19" s="31">
        <v>10</v>
      </c>
      <c r="J19" s="31">
        <v>30</v>
      </c>
      <c r="L19" s="17"/>
      <c r="M19" s="19" t="s">
        <v>92</v>
      </c>
      <c r="N19" s="17"/>
      <c r="O19" s="17"/>
      <c r="P19" s="17"/>
      <c r="Q19" s="25">
        <v>513.5</v>
      </c>
      <c r="R19" s="25">
        <f t="shared" si="1"/>
        <v>113.99699999999999</v>
      </c>
      <c r="S19" s="25"/>
    </row>
    <row r="20" spans="2:19">
      <c r="B20" s="20" t="s">
        <v>61</v>
      </c>
      <c r="C20" s="27"/>
      <c r="D20" s="30">
        <v>0</v>
      </c>
      <c r="E20" s="31">
        <v>0.1</v>
      </c>
      <c r="F20" s="31">
        <v>0.3</v>
      </c>
      <c r="G20" s="31">
        <v>1</v>
      </c>
      <c r="H20" s="31">
        <v>3</v>
      </c>
      <c r="I20" s="31">
        <v>10</v>
      </c>
      <c r="J20" s="31">
        <v>30</v>
      </c>
      <c r="L20" s="17"/>
      <c r="M20" s="19" t="s">
        <v>93</v>
      </c>
      <c r="N20" s="17"/>
      <c r="O20" s="17"/>
      <c r="P20" s="17"/>
      <c r="Q20" s="25">
        <v>430.5</v>
      </c>
      <c r="R20" s="25">
        <f t="shared" si="1"/>
        <v>95.570999999999998</v>
      </c>
      <c r="S20" s="25"/>
    </row>
    <row r="21" spans="2:19">
      <c r="B21" s="20" t="s">
        <v>62</v>
      </c>
      <c r="C21" s="27"/>
      <c r="D21" s="30">
        <v>0</v>
      </c>
      <c r="E21" s="31">
        <v>0.1</v>
      </c>
      <c r="F21" s="31">
        <v>0.3</v>
      </c>
      <c r="G21" s="31">
        <v>1</v>
      </c>
      <c r="H21" s="31">
        <v>3</v>
      </c>
      <c r="I21" s="31">
        <v>10</v>
      </c>
      <c r="J21" s="31">
        <v>30</v>
      </c>
      <c r="L21" s="17"/>
      <c r="M21" s="19" t="s">
        <v>94</v>
      </c>
      <c r="N21" s="17"/>
      <c r="O21" s="17"/>
      <c r="P21" s="17"/>
      <c r="Q21" s="26">
        <v>183.9</v>
      </c>
      <c r="R21" s="25">
        <f>200*Q21*0.6/1000</f>
        <v>22.068000000000001</v>
      </c>
      <c r="S21" s="2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DIV 02</vt:lpstr>
      <vt:lpstr>DIV 05 </vt:lpstr>
      <vt:lpstr>DIV 07</vt:lpstr>
      <vt:lpstr>DIV 09</vt:lpstr>
      <vt:lpstr>DIV 12</vt:lpstr>
      <vt:lpstr>BIC</vt:lpstr>
      <vt:lpstr>Alamar Blue</vt:lpstr>
      <vt:lpstr>Summary</vt:lpstr>
      <vt:lpstr>Waste</vt:lpstr>
      <vt:lpstr>Graphs</vt:lpstr>
      <vt:lpstr>Sheet1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Graphs!Print_Titles</vt:lpstr>
      <vt:lpstr>Summary!Print_Titles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2014-05-28T19:24:28Z</cp:lastPrinted>
  <dcterms:created xsi:type="dcterms:W3CDTF">2012-07-13T11:20:59Z</dcterms:created>
  <dcterms:modified xsi:type="dcterms:W3CDTF">2014-05-28T19:24:40Z</dcterms:modified>
</cp:coreProperties>
</file>