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05" windowWidth="18555" windowHeight="11025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Summary" sheetId="20" r:id="rId8"/>
    <sheet name="Prism Data" sheetId="29" r:id="rId9"/>
    <sheet name="Waste" sheetId="19" r:id="rId10"/>
    <sheet name="Sheet1" sheetId="27" r:id="rId11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8">'Prism Data'!$1:$2</definedName>
    <definedName name="_xlnm.Print_Titles" localSheetId="7">Summary!$1:$2</definedName>
  </definedNames>
  <calcPr calcId="125725"/>
</workbook>
</file>

<file path=xl/calcChain.xml><?xml version="1.0" encoding="utf-8"?>
<calcChain xmlns="http://schemas.openxmlformats.org/spreadsheetml/2006/main">
  <c r="A51" i="29"/>
  <c r="B51"/>
  <c r="C51"/>
  <c r="D51"/>
  <c r="E51"/>
  <c r="F51"/>
  <c r="G51"/>
  <c r="H51"/>
  <c r="J51"/>
  <c r="K51"/>
  <c r="L51"/>
  <c r="M51"/>
  <c r="N51"/>
  <c r="O51"/>
  <c r="P51"/>
  <c r="Q51"/>
  <c r="A44"/>
  <c r="B44"/>
  <c r="C44"/>
  <c r="D44"/>
  <c r="E44"/>
  <c r="F44"/>
  <c r="G44"/>
  <c r="H44"/>
  <c r="J44"/>
  <c r="K44"/>
  <c r="L44"/>
  <c r="M44"/>
  <c r="N44"/>
  <c r="O44"/>
  <c r="P44"/>
  <c r="Q44"/>
  <c r="A37"/>
  <c r="B37"/>
  <c r="C37"/>
  <c r="D37"/>
  <c r="E37"/>
  <c r="F37"/>
  <c r="G37"/>
  <c r="H37"/>
  <c r="J37"/>
  <c r="K37"/>
  <c r="L37"/>
  <c r="M37"/>
  <c r="N37"/>
  <c r="O37"/>
  <c r="P37"/>
  <c r="Q37"/>
  <c r="A30"/>
  <c r="B30"/>
  <c r="C30"/>
  <c r="D30"/>
  <c r="E30"/>
  <c r="F30"/>
  <c r="G30"/>
  <c r="H30"/>
  <c r="J30"/>
  <c r="K30"/>
  <c r="L30"/>
  <c r="M30"/>
  <c r="N30"/>
  <c r="O30"/>
  <c r="P30"/>
  <c r="Q30"/>
  <c r="A23"/>
  <c r="B23"/>
  <c r="C23"/>
  <c r="D23"/>
  <c r="E23"/>
  <c r="F23"/>
  <c r="G23"/>
  <c r="H23"/>
  <c r="J23"/>
  <c r="K23"/>
  <c r="L23"/>
  <c r="M23"/>
  <c r="N23"/>
  <c r="O23"/>
  <c r="P23"/>
  <c r="Q23"/>
  <c r="Q16"/>
  <c r="P16"/>
  <c r="O16"/>
  <c r="N16"/>
  <c r="M16"/>
  <c r="L16"/>
  <c r="D16"/>
  <c r="E16"/>
  <c r="F16"/>
  <c r="G16"/>
  <c r="H16"/>
  <c r="C16"/>
  <c r="R57"/>
  <c r="Q57"/>
  <c r="P57"/>
  <c r="O57"/>
  <c r="N57"/>
  <c r="M57"/>
  <c r="L57"/>
  <c r="H57"/>
  <c r="G57"/>
  <c r="F57"/>
  <c r="E57"/>
  <c r="D57"/>
  <c r="C57"/>
  <c r="B57"/>
  <c r="K57" s="1"/>
  <c r="A57"/>
  <c r="J57" s="1"/>
  <c r="R56"/>
  <c r="Q56"/>
  <c r="P56"/>
  <c r="O56"/>
  <c r="N56"/>
  <c r="M56"/>
  <c r="L56"/>
  <c r="H56"/>
  <c r="G56"/>
  <c r="F56"/>
  <c r="E56"/>
  <c r="D56"/>
  <c r="C56"/>
  <c r="B56"/>
  <c r="K56" s="1"/>
  <c r="A56"/>
  <c r="J56" s="1"/>
  <c r="R55"/>
  <c r="Q55"/>
  <c r="P55"/>
  <c r="O55"/>
  <c r="N55"/>
  <c r="M55"/>
  <c r="L55"/>
  <c r="H55"/>
  <c r="G55"/>
  <c r="F55"/>
  <c r="E55"/>
  <c r="D55"/>
  <c r="C55"/>
  <c r="B55"/>
  <c r="K55" s="1"/>
  <c r="A55"/>
  <c r="J55" s="1"/>
  <c r="R54"/>
  <c r="Q54"/>
  <c r="P54"/>
  <c r="O54"/>
  <c r="N54"/>
  <c r="M54"/>
  <c r="L54"/>
  <c r="H54"/>
  <c r="G54"/>
  <c r="F54"/>
  <c r="E54"/>
  <c r="D54"/>
  <c r="C54"/>
  <c r="B54"/>
  <c r="K54" s="1"/>
  <c r="A54"/>
  <c r="J54" s="1"/>
  <c r="R53"/>
  <c r="Q53"/>
  <c r="P53"/>
  <c r="O53"/>
  <c r="N53"/>
  <c r="M53"/>
  <c r="L53"/>
  <c r="H53"/>
  <c r="G53"/>
  <c r="F53"/>
  <c r="E53"/>
  <c r="D53"/>
  <c r="C53"/>
  <c r="B53"/>
  <c r="K53" s="1"/>
  <c r="A53"/>
  <c r="J53" s="1"/>
  <c r="R52"/>
  <c r="Q52"/>
  <c r="P52"/>
  <c r="O52"/>
  <c r="N52"/>
  <c r="M52"/>
  <c r="L52"/>
  <c r="H52"/>
  <c r="G52"/>
  <c r="F52"/>
  <c r="E52"/>
  <c r="D52"/>
  <c r="C52"/>
  <c r="B52"/>
  <c r="K52" s="1"/>
  <c r="A52"/>
  <c r="J52" s="1"/>
  <c r="R15"/>
  <c r="Q15"/>
  <c r="P15"/>
  <c r="O15"/>
  <c r="N15"/>
  <c r="M15"/>
  <c r="L15"/>
  <c r="H15"/>
  <c r="G15"/>
  <c r="F15"/>
  <c r="E15"/>
  <c r="D15"/>
  <c r="C15"/>
  <c r="B15"/>
  <c r="K15" s="1"/>
  <c r="A15"/>
  <c r="J15" s="1"/>
  <c r="R14"/>
  <c r="Q14"/>
  <c r="P14"/>
  <c r="O14"/>
  <c r="N14"/>
  <c r="M14"/>
  <c r="L14"/>
  <c r="H14"/>
  <c r="G14"/>
  <c r="F14"/>
  <c r="E14"/>
  <c r="D14"/>
  <c r="C14"/>
  <c r="B14"/>
  <c r="K14" s="1"/>
  <c r="A14"/>
  <c r="J14" s="1"/>
  <c r="R50"/>
  <c r="Q50"/>
  <c r="P50"/>
  <c r="O50"/>
  <c r="N50"/>
  <c r="M50"/>
  <c r="L50"/>
  <c r="H50"/>
  <c r="G50"/>
  <c r="F50"/>
  <c r="E50"/>
  <c r="D50"/>
  <c r="C50"/>
  <c r="B50"/>
  <c r="K50" s="1"/>
  <c r="A50"/>
  <c r="J50" s="1"/>
  <c r="R49"/>
  <c r="Q49"/>
  <c r="P49"/>
  <c r="O49"/>
  <c r="N49"/>
  <c r="M49"/>
  <c r="L49"/>
  <c r="H49"/>
  <c r="G49"/>
  <c r="F49"/>
  <c r="E49"/>
  <c r="D49"/>
  <c r="C49"/>
  <c r="B49"/>
  <c r="K49" s="1"/>
  <c r="A49"/>
  <c r="J49" s="1"/>
  <c r="R48"/>
  <c r="Q48"/>
  <c r="P48"/>
  <c r="O48"/>
  <c r="N48"/>
  <c r="M48"/>
  <c r="L48"/>
  <c r="H48"/>
  <c r="G48"/>
  <c r="F48"/>
  <c r="E48"/>
  <c r="D48"/>
  <c r="C48"/>
  <c r="B48"/>
  <c r="K48" s="1"/>
  <c r="A48"/>
  <c r="J48" s="1"/>
  <c r="R47"/>
  <c r="Q47"/>
  <c r="P47"/>
  <c r="O47"/>
  <c r="N47"/>
  <c r="M47"/>
  <c r="L47"/>
  <c r="H47"/>
  <c r="G47"/>
  <c r="F47"/>
  <c r="E47"/>
  <c r="D47"/>
  <c r="C47"/>
  <c r="B47"/>
  <c r="K47" s="1"/>
  <c r="A47"/>
  <c r="J47" s="1"/>
  <c r="R46"/>
  <c r="Q46"/>
  <c r="P46"/>
  <c r="O46"/>
  <c r="N46"/>
  <c r="M46"/>
  <c r="L46"/>
  <c r="H46"/>
  <c r="G46"/>
  <c r="F46"/>
  <c r="E46"/>
  <c r="D46"/>
  <c r="C46"/>
  <c r="B46"/>
  <c r="K46" s="1"/>
  <c r="A46"/>
  <c r="J46" s="1"/>
  <c r="R45"/>
  <c r="Q45"/>
  <c r="P45"/>
  <c r="O45"/>
  <c r="N45"/>
  <c r="M45"/>
  <c r="L45"/>
  <c r="H45"/>
  <c r="G45"/>
  <c r="F45"/>
  <c r="E45"/>
  <c r="D45"/>
  <c r="C45"/>
  <c r="B45"/>
  <c r="K45" s="1"/>
  <c r="A45"/>
  <c r="J45" s="1"/>
  <c r="R13"/>
  <c r="Q13"/>
  <c r="P13"/>
  <c r="O13"/>
  <c r="N13"/>
  <c r="M13"/>
  <c r="L13"/>
  <c r="H13"/>
  <c r="G13"/>
  <c r="F13"/>
  <c r="E13"/>
  <c r="D13"/>
  <c r="C13"/>
  <c r="B13"/>
  <c r="K13" s="1"/>
  <c r="A13"/>
  <c r="J13" s="1"/>
  <c r="R12"/>
  <c r="Q12"/>
  <c r="P12"/>
  <c r="O12"/>
  <c r="N12"/>
  <c r="M12"/>
  <c r="L12"/>
  <c r="H12"/>
  <c r="G12"/>
  <c r="F12"/>
  <c r="E12"/>
  <c r="D12"/>
  <c r="C12"/>
  <c r="B12"/>
  <c r="K12" s="1"/>
  <c r="A12"/>
  <c r="J12" s="1"/>
  <c r="R43"/>
  <c r="Q43"/>
  <c r="P43"/>
  <c r="O43"/>
  <c r="N43"/>
  <c r="M43"/>
  <c r="L43"/>
  <c r="H43"/>
  <c r="G43"/>
  <c r="F43"/>
  <c r="E43"/>
  <c r="D43"/>
  <c r="C43"/>
  <c r="B43"/>
  <c r="K43" s="1"/>
  <c r="A43"/>
  <c r="J43" s="1"/>
  <c r="R42"/>
  <c r="Q42"/>
  <c r="P42"/>
  <c r="O42"/>
  <c r="N42"/>
  <c r="M42"/>
  <c r="L42"/>
  <c r="H42"/>
  <c r="G42"/>
  <c r="F42"/>
  <c r="E42"/>
  <c r="D42"/>
  <c r="C42"/>
  <c r="B42"/>
  <c r="K42" s="1"/>
  <c r="A42"/>
  <c r="J42" s="1"/>
  <c r="R41"/>
  <c r="Q41"/>
  <c r="P41"/>
  <c r="O41"/>
  <c r="N41"/>
  <c r="M41"/>
  <c r="L41"/>
  <c r="H41"/>
  <c r="G41"/>
  <c r="F41"/>
  <c r="E41"/>
  <c r="D41"/>
  <c r="C41"/>
  <c r="B41"/>
  <c r="K41" s="1"/>
  <c r="A41"/>
  <c r="J41" s="1"/>
  <c r="R40"/>
  <c r="Q40"/>
  <c r="P40"/>
  <c r="O40"/>
  <c r="N40"/>
  <c r="M40"/>
  <c r="L40"/>
  <c r="H40"/>
  <c r="G40"/>
  <c r="F40"/>
  <c r="E40"/>
  <c r="D40"/>
  <c r="C40"/>
  <c r="B40"/>
  <c r="K40" s="1"/>
  <c r="A40"/>
  <c r="J40" s="1"/>
  <c r="R39"/>
  <c r="Q39"/>
  <c r="P39"/>
  <c r="O39"/>
  <c r="N39"/>
  <c r="M39"/>
  <c r="L39"/>
  <c r="H39"/>
  <c r="G39"/>
  <c r="F39"/>
  <c r="E39"/>
  <c r="D39"/>
  <c r="C39"/>
  <c r="B39"/>
  <c r="K39" s="1"/>
  <c r="A39"/>
  <c r="J39" s="1"/>
  <c r="R38"/>
  <c r="Q38"/>
  <c r="P38"/>
  <c r="O38"/>
  <c r="N38"/>
  <c r="M38"/>
  <c r="L38"/>
  <c r="H38"/>
  <c r="G38"/>
  <c r="F38"/>
  <c r="E38"/>
  <c r="D38"/>
  <c r="C38"/>
  <c r="B38"/>
  <c r="K38" s="1"/>
  <c r="A38"/>
  <c r="J38" s="1"/>
  <c r="R11"/>
  <c r="Q11"/>
  <c r="P11"/>
  <c r="O11"/>
  <c r="N11"/>
  <c r="M11"/>
  <c r="L11"/>
  <c r="H11"/>
  <c r="G11"/>
  <c r="F11"/>
  <c r="E11"/>
  <c r="D11"/>
  <c r="C11"/>
  <c r="B11"/>
  <c r="K11" s="1"/>
  <c r="A11"/>
  <c r="J11" s="1"/>
  <c r="R10"/>
  <c r="Q10"/>
  <c r="P10"/>
  <c r="O10"/>
  <c r="N10"/>
  <c r="M10"/>
  <c r="L10"/>
  <c r="H10"/>
  <c r="G10"/>
  <c r="F10"/>
  <c r="E10"/>
  <c r="D10"/>
  <c r="C10"/>
  <c r="B10"/>
  <c r="K10" s="1"/>
  <c r="A10"/>
  <c r="J10" s="1"/>
  <c r="R36"/>
  <c r="Q36"/>
  <c r="P36"/>
  <c r="O36"/>
  <c r="N36"/>
  <c r="M36"/>
  <c r="L36"/>
  <c r="H36"/>
  <c r="G36"/>
  <c r="F36"/>
  <c r="E36"/>
  <c r="D36"/>
  <c r="C36"/>
  <c r="B36"/>
  <c r="K36" s="1"/>
  <c r="A36"/>
  <c r="J36" s="1"/>
  <c r="R35"/>
  <c r="Q35"/>
  <c r="P35"/>
  <c r="O35"/>
  <c r="N35"/>
  <c r="M35"/>
  <c r="L35"/>
  <c r="H35"/>
  <c r="G35"/>
  <c r="F35"/>
  <c r="E35"/>
  <c r="D35"/>
  <c r="C35"/>
  <c r="B35"/>
  <c r="K35" s="1"/>
  <c r="A35"/>
  <c r="J35" s="1"/>
  <c r="R34"/>
  <c r="Q34"/>
  <c r="P34"/>
  <c r="O34"/>
  <c r="N34"/>
  <c r="M34"/>
  <c r="L34"/>
  <c r="H34"/>
  <c r="G34"/>
  <c r="F34"/>
  <c r="E34"/>
  <c r="D34"/>
  <c r="C34"/>
  <c r="B34"/>
  <c r="K34" s="1"/>
  <c r="A34"/>
  <c r="J34" s="1"/>
  <c r="R33"/>
  <c r="Q33"/>
  <c r="P33"/>
  <c r="O33"/>
  <c r="N33"/>
  <c r="M33"/>
  <c r="L33"/>
  <c r="H33"/>
  <c r="G33"/>
  <c r="F33"/>
  <c r="E33"/>
  <c r="D33"/>
  <c r="C33"/>
  <c r="B33"/>
  <c r="K33" s="1"/>
  <c r="A33"/>
  <c r="J33" s="1"/>
  <c r="R32"/>
  <c r="Q32"/>
  <c r="P32"/>
  <c r="O32"/>
  <c r="N32"/>
  <c r="M32"/>
  <c r="L32"/>
  <c r="H32"/>
  <c r="G32"/>
  <c r="F32"/>
  <c r="E32"/>
  <c r="D32"/>
  <c r="C32"/>
  <c r="B32"/>
  <c r="K32" s="1"/>
  <c r="A32"/>
  <c r="J32" s="1"/>
  <c r="R31"/>
  <c r="Q31"/>
  <c r="P31"/>
  <c r="O31"/>
  <c r="N31"/>
  <c r="M31"/>
  <c r="L31"/>
  <c r="H31"/>
  <c r="G31"/>
  <c r="F31"/>
  <c r="E31"/>
  <c r="D31"/>
  <c r="C31"/>
  <c r="B31"/>
  <c r="K31" s="1"/>
  <c r="A31"/>
  <c r="J31" s="1"/>
  <c r="R9"/>
  <c r="Q9"/>
  <c r="P9"/>
  <c r="O9"/>
  <c r="N9"/>
  <c r="M9"/>
  <c r="L9"/>
  <c r="H9"/>
  <c r="G9"/>
  <c r="F9"/>
  <c r="E9"/>
  <c r="D9"/>
  <c r="C9"/>
  <c r="B9"/>
  <c r="K9" s="1"/>
  <c r="A9"/>
  <c r="J9" s="1"/>
  <c r="R8"/>
  <c r="Q8"/>
  <c r="P8"/>
  <c r="O8"/>
  <c r="N8"/>
  <c r="M8"/>
  <c r="L8"/>
  <c r="H8"/>
  <c r="G8"/>
  <c r="F8"/>
  <c r="E8"/>
  <c r="D8"/>
  <c r="C8"/>
  <c r="B8"/>
  <c r="K8" s="1"/>
  <c r="A8"/>
  <c r="J8" s="1"/>
  <c r="R29"/>
  <c r="Q29"/>
  <c r="P29"/>
  <c r="O29"/>
  <c r="N29"/>
  <c r="M29"/>
  <c r="L29"/>
  <c r="H29"/>
  <c r="G29"/>
  <c r="F29"/>
  <c r="E29"/>
  <c r="D29"/>
  <c r="C29"/>
  <c r="B29"/>
  <c r="K29" s="1"/>
  <c r="A29"/>
  <c r="J29" s="1"/>
  <c r="R28"/>
  <c r="Q28"/>
  <c r="P28"/>
  <c r="O28"/>
  <c r="N28"/>
  <c r="M28"/>
  <c r="L28"/>
  <c r="H28"/>
  <c r="G28"/>
  <c r="F28"/>
  <c r="E28"/>
  <c r="D28"/>
  <c r="C28"/>
  <c r="B28"/>
  <c r="K28" s="1"/>
  <c r="A28"/>
  <c r="J28" s="1"/>
  <c r="R27"/>
  <c r="Q27"/>
  <c r="P27"/>
  <c r="O27"/>
  <c r="N27"/>
  <c r="M27"/>
  <c r="L27"/>
  <c r="H27"/>
  <c r="G27"/>
  <c r="F27"/>
  <c r="E27"/>
  <c r="D27"/>
  <c r="C27"/>
  <c r="B27"/>
  <c r="K27" s="1"/>
  <c r="A27"/>
  <c r="J27" s="1"/>
  <c r="R26"/>
  <c r="Q26"/>
  <c r="P26"/>
  <c r="O26"/>
  <c r="N26"/>
  <c r="M26"/>
  <c r="L26"/>
  <c r="H26"/>
  <c r="G26"/>
  <c r="F26"/>
  <c r="E26"/>
  <c r="D26"/>
  <c r="C26"/>
  <c r="B26"/>
  <c r="K26" s="1"/>
  <c r="A26"/>
  <c r="J26" s="1"/>
  <c r="R25"/>
  <c r="Q25"/>
  <c r="P25"/>
  <c r="O25"/>
  <c r="N25"/>
  <c r="M25"/>
  <c r="L25"/>
  <c r="H25"/>
  <c r="G25"/>
  <c r="F25"/>
  <c r="E25"/>
  <c r="D25"/>
  <c r="C25"/>
  <c r="B25"/>
  <c r="K25" s="1"/>
  <c r="A25"/>
  <c r="J25" s="1"/>
  <c r="R24"/>
  <c r="Q24"/>
  <c r="P24"/>
  <c r="O24"/>
  <c r="N24"/>
  <c r="M24"/>
  <c r="L24"/>
  <c r="H24"/>
  <c r="G24"/>
  <c r="F24"/>
  <c r="E24"/>
  <c r="D24"/>
  <c r="C24"/>
  <c r="B24"/>
  <c r="K24" s="1"/>
  <c r="A24"/>
  <c r="J24" s="1"/>
  <c r="R7"/>
  <c r="Q7"/>
  <c r="P7"/>
  <c r="O7"/>
  <c r="N7"/>
  <c r="M7"/>
  <c r="L7"/>
  <c r="H7"/>
  <c r="G7"/>
  <c r="F7"/>
  <c r="E7"/>
  <c r="D7"/>
  <c r="C7"/>
  <c r="B7"/>
  <c r="K7" s="1"/>
  <c r="A7"/>
  <c r="J7" s="1"/>
  <c r="R6"/>
  <c r="Q6"/>
  <c r="P6"/>
  <c r="O6"/>
  <c r="N6"/>
  <c r="M6"/>
  <c r="L6"/>
  <c r="H6"/>
  <c r="G6"/>
  <c r="F6"/>
  <c r="E6"/>
  <c r="D6"/>
  <c r="C6"/>
  <c r="B6"/>
  <c r="K6" s="1"/>
  <c r="A6"/>
  <c r="J6" s="1"/>
  <c r="R22"/>
  <c r="Q22"/>
  <c r="P22"/>
  <c r="O22"/>
  <c r="N22"/>
  <c r="M22"/>
  <c r="L22"/>
  <c r="H22"/>
  <c r="G22"/>
  <c r="F22"/>
  <c r="E22"/>
  <c r="D22"/>
  <c r="C22"/>
  <c r="B22"/>
  <c r="K22" s="1"/>
  <c r="A22"/>
  <c r="J22" s="1"/>
  <c r="R21"/>
  <c r="Q21"/>
  <c r="P21"/>
  <c r="O21"/>
  <c r="N21"/>
  <c r="M21"/>
  <c r="L21"/>
  <c r="H21"/>
  <c r="G21"/>
  <c r="F21"/>
  <c r="E21"/>
  <c r="D21"/>
  <c r="C21"/>
  <c r="B21"/>
  <c r="K21" s="1"/>
  <c r="A21"/>
  <c r="J21" s="1"/>
  <c r="R20"/>
  <c r="Q20"/>
  <c r="P20"/>
  <c r="O20"/>
  <c r="N20"/>
  <c r="M20"/>
  <c r="L20"/>
  <c r="H20"/>
  <c r="G20"/>
  <c r="F20"/>
  <c r="E20"/>
  <c r="D20"/>
  <c r="C20"/>
  <c r="B20"/>
  <c r="K20" s="1"/>
  <c r="A20"/>
  <c r="J20" s="1"/>
  <c r="R19"/>
  <c r="Q19"/>
  <c r="P19"/>
  <c r="O19"/>
  <c r="N19"/>
  <c r="M19"/>
  <c r="L19"/>
  <c r="H19"/>
  <c r="G19"/>
  <c r="F19"/>
  <c r="E19"/>
  <c r="D19"/>
  <c r="C19"/>
  <c r="B19"/>
  <c r="K19" s="1"/>
  <c r="A19"/>
  <c r="J19" s="1"/>
  <c r="R18"/>
  <c r="Q18"/>
  <c r="P18"/>
  <c r="O18"/>
  <c r="N18"/>
  <c r="M18"/>
  <c r="L18"/>
  <c r="H18"/>
  <c r="G18"/>
  <c r="F18"/>
  <c r="E18"/>
  <c r="D18"/>
  <c r="C18"/>
  <c r="B18"/>
  <c r="K18" s="1"/>
  <c r="A18"/>
  <c r="J18" s="1"/>
  <c r="R17"/>
  <c r="Q17"/>
  <c r="P17"/>
  <c r="O17"/>
  <c r="N17"/>
  <c r="M17"/>
  <c r="L17"/>
  <c r="H17"/>
  <c r="G17"/>
  <c r="F17"/>
  <c r="E17"/>
  <c r="D17"/>
  <c r="C17"/>
  <c r="B17"/>
  <c r="K17" s="1"/>
  <c r="A17"/>
  <c r="J17" s="1"/>
  <c r="R5"/>
  <c r="Q5"/>
  <c r="P5"/>
  <c r="O5"/>
  <c r="N5"/>
  <c r="M5"/>
  <c r="L5"/>
  <c r="H5"/>
  <c r="G5"/>
  <c r="F5"/>
  <c r="E5"/>
  <c r="D5"/>
  <c r="C5"/>
  <c r="B5"/>
  <c r="K5" s="1"/>
  <c r="A5"/>
  <c r="J5" s="1"/>
  <c r="R4"/>
  <c r="Q4"/>
  <c r="P4"/>
  <c r="O4"/>
  <c r="N4"/>
  <c r="M4"/>
  <c r="L4"/>
  <c r="H4"/>
  <c r="G4"/>
  <c r="F4"/>
  <c r="E4"/>
  <c r="D4"/>
  <c r="C4"/>
  <c r="B4"/>
  <c r="K4" s="1"/>
  <c r="A4"/>
  <c r="J4" s="1"/>
  <c r="L22" i="26" l="1"/>
  <c r="A11" i="20" l="1"/>
  <c r="A10"/>
  <c r="B11"/>
  <c r="B10"/>
  <c r="I36" i="2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A13" i="20"/>
  <c r="L13" s="1"/>
  <c r="B13"/>
  <c r="M13" s="1"/>
  <c r="A21"/>
  <c r="L21" s="1"/>
  <c r="B21"/>
  <c r="M21" s="1"/>
  <c r="A29"/>
  <c r="L29" s="1"/>
  <c r="B29"/>
  <c r="M29" s="1"/>
  <c r="A37"/>
  <c r="L37" s="1"/>
  <c r="B37"/>
  <c r="M37" s="1"/>
  <c r="A45"/>
  <c r="L45" s="1"/>
  <c r="B45"/>
  <c r="M45" s="1"/>
  <c r="B5"/>
  <c r="A5"/>
  <c r="A19"/>
  <c r="L19" s="1"/>
  <c r="B19"/>
  <c r="M19" s="1"/>
  <c r="A27"/>
  <c r="L27" s="1"/>
  <c r="B27"/>
  <c r="M27" s="1"/>
  <c r="A35"/>
  <c r="L35" s="1"/>
  <c r="B35"/>
  <c r="M35" s="1"/>
  <c r="A43"/>
  <c r="L43" s="1"/>
  <c r="B43"/>
  <c r="M43" s="1"/>
  <c r="A51"/>
  <c r="L51" s="1"/>
  <c r="B51"/>
  <c r="M51" s="1"/>
  <c r="A18"/>
  <c r="L18" s="1"/>
  <c r="B18"/>
  <c r="M18" s="1"/>
  <c r="A26"/>
  <c r="L26" s="1"/>
  <c r="B26"/>
  <c r="M26" s="1"/>
  <c r="A34"/>
  <c r="L34" s="1"/>
  <c r="B34"/>
  <c r="M34" s="1"/>
  <c r="A42"/>
  <c r="L42" s="1"/>
  <c r="B42"/>
  <c r="M42" s="1"/>
  <c r="A50"/>
  <c r="L50" s="1"/>
  <c r="B50"/>
  <c r="M50" s="1"/>
  <c r="B17"/>
  <c r="M17" s="1"/>
  <c r="B25"/>
  <c r="M25" s="1"/>
  <c r="B33"/>
  <c r="M33" s="1"/>
  <c r="B41"/>
  <c r="M41" s="1"/>
  <c r="B49"/>
  <c r="M49" s="1"/>
  <c r="B9"/>
  <c r="A17"/>
  <c r="A25"/>
  <c r="A33"/>
  <c r="A41"/>
  <c r="A49"/>
  <c r="A9"/>
  <c r="R21" i="19"/>
  <c r="R20"/>
  <c r="R19"/>
  <c r="R18"/>
  <c r="R17"/>
  <c r="R16"/>
  <c r="R10"/>
  <c r="M23" i="26" l="1"/>
  <c r="O23"/>
  <c r="Q23"/>
  <c r="S23"/>
  <c r="M24"/>
  <c r="O24"/>
  <c r="Q24"/>
  <c r="R24"/>
  <c r="S24"/>
  <c r="L25"/>
  <c r="M25"/>
  <c r="N25"/>
  <c r="O25"/>
  <c r="P25"/>
  <c r="Q25"/>
  <c r="R25"/>
  <c r="S25"/>
  <c r="L26"/>
  <c r="M26"/>
  <c r="N26"/>
  <c r="O26"/>
  <c r="P26"/>
  <c r="Q26"/>
  <c r="R26"/>
  <c r="S26"/>
  <c r="L27"/>
  <c r="M27"/>
  <c r="N27"/>
  <c r="O27"/>
  <c r="P27"/>
  <c r="Q27"/>
  <c r="R27"/>
  <c r="S27"/>
  <c r="M22"/>
  <c r="N22"/>
  <c r="O22"/>
  <c r="P22"/>
  <c r="Q22"/>
  <c r="R22"/>
  <c r="S22"/>
  <c r="P24"/>
  <c r="R5" i="19"/>
  <c r="T25" i="20" l="1"/>
  <c r="T9"/>
  <c r="T45"/>
  <c r="T48"/>
  <c r="T5"/>
  <c r="T10"/>
  <c r="T8"/>
  <c r="T6"/>
  <c r="T51"/>
  <c r="T49"/>
  <c r="T47"/>
  <c r="T44"/>
  <c r="T43"/>
  <c r="T41"/>
  <c r="T39"/>
  <c r="T36"/>
  <c r="T35"/>
  <c r="T33"/>
  <c r="T31"/>
  <c r="T28"/>
  <c r="T27"/>
  <c r="T24"/>
  <c r="T13"/>
  <c r="T16"/>
  <c r="T11"/>
  <c r="T7"/>
  <c r="T50"/>
  <c r="T46"/>
  <c r="T37"/>
  <c r="T42"/>
  <c r="T40"/>
  <c r="T38"/>
  <c r="T29"/>
  <c r="T34"/>
  <c r="T32"/>
  <c r="T30"/>
  <c r="T21"/>
  <c r="T26"/>
  <c r="T22"/>
  <c r="T18"/>
  <c r="T14"/>
  <c r="L23" i="26"/>
  <c r="N23"/>
  <c r="P23"/>
  <c r="R23"/>
  <c r="L24"/>
  <c r="N24"/>
  <c r="R9" i="19"/>
  <c r="R8"/>
  <c r="R7"/>
  <c r="R6"/>
  <c r="A16" i="20"/>
  <c r="B16"/>
  <c r="A24"/>
  <c r="B24"/>
  <c r="M24" s="1"/>
  <c r="A32"/>
  <c r="L32" s="1"/>
  <c r="B32"/>
  <c r="A40"/>
  <c r="L40" s="1"/>
  <c r="B40"/>
  <c r="M40" s="1"/>
  <c r="A48"/>
  <c r="B48"/>
  <c r="B8"/>
  <c r="M8" s="1"/>
  <c r="A8"/>
  <c r="L8" s="1"/>
  <c r="A15"/>
  <c r="L15" s="1"/>
  <c r="B15"/>
  <c r="M15" s="1"/>
  <c r="A23"/>
  <c r="L23" s="1"/>
  <c r="B23"/>
  <c r="M23" s="1"/>
  <c r="A31"/>
  <c r="L31" s="1"/>
  <c r="B31"/>
  <c r="M31" s="1"/>
  <c r="A39"/>
  <c r="L39" s="1"/>
  <c r="B39"/>
  <c r="M39" s="1"/>
  <c r="A47"/>
  <c r="L47" s="1"/>
  <c r="B47"/>
  <c r="M47" s="1"/>
  <c r="B7"/>
  <c r="M7" s="1"/>
  <c r="A7"/>
  <c r="L7" s="1"/>
  <c r="L16"/>
  <c r="M16"/>
  <c r="L24"/>
  <c r="M32"/>
  <c r="L48"/>
  <c r="M48"/>
  <c r="L9"/>
  <c r="M9"/>
  <c r="L17"/>
  <c r="L25"/>
  <c r="L33"/>
  <c r="L41"/>
  <c r="L49"/>
  <c r="L11"/>
  <c r="M11"/>
  <c r="L10"/>
  <c r="M10"/>
  <c r="L5"/>
  <c r="M5"/>
  <c r="A14"/>
  <c r="L14" s="1"/>
  <c r="B14"/>
  <c r="M14" s="1"/>
  <c r="A22"/>
  <c r="L22" s="1"/>
  <c r="B22"/>
  <c r="M22" s="1"/>
  <c r="A30"/>
  <c r="L30" s="1"/>
  <c r="B30"/>
  <c r="M30" s="1"/>
  <c r="A38"/>
  <c r="L38" s="1"/>
  <c r="B38"/>
  <c r="M38" s="1"/>
  <c r="A46"/>
  <c r="L46" s="1"/>
  <c r="B46"/>
  <c r="M46" s="1"/>
  <c r="B6"/>
  <c r="M6" s="1"/>
  <c r="A6"/>
  <c r="L6" s="1"/>
  <c r="A12"/>
  <c r="L12" s="1"/>
  <c r="B12"/>
  <c r="M12" s="1"/>
  <c r="A20"/>
  <c r="L20" s="1"/>
  <c r="B20"/>
  <c r="M20" s="1"/>
  <c r="A28"/>
  <c r="L28" s="1"/>
  <c r="B28"/>
  <c r="M28" s="1"/>
  <c r="A36"/>
  <c r="L36" s="1"/>
  <c r="B36"/>
  <c r="M36" s="1"/>
  <c r="A44"/>
  <c r="L44" s="1"/>
  <c r="B44"/>
  <c r="M44" s="1"/>
  <c r="B4"/>
  <c r="M4" s="1"/>
  <c r="A4"/>
  <c r="L4" s="1"/>
  <c r="T27" i="25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4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3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12" i="22"/>
  <c r="T12" i="21"/>
  <c r="T27" i="22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S12"/>
  <c r="R12"/>
  <c r="Q12"/>
  <c r="P12"/>
  <c r="O12"/>
  <c r="N12"/>
  <c r="M12"/>
  <c r="J12"/>
  <c r="I12"/>
  <c r="H12"/>
  <c r="G12"/>
  <c r="F12"/>
  <c r="E12"/>
  <c r="D12"/>
  <c r="C12"/>
  <c r="H4" i="20" l="1"/>
  <c r="H7"/>
  <c r="H9"/>
  <c r="H11"/>
  <c r="S4"/>
  <c r="S7"/>
  <c r="S9"/>
  <c r="S11"/>
  <c r="H12"/>
  <c r="H15"/>
  <c r="H17"/>
  <c r="H19"/>
  <c r="S12"/>
  <c r="S15"/>
  <c r="S17"/>
  <c r="S19"/>
  <c r="H20"/>
  <c r="H23"/>
  <c r="H25"/>
  <c r="H27"/>
  <c r="S20"/>
  <c r="S23"/>
  <c r="S25"/>
  <c r="S27"/>
  <c r="H28"/>
  <c r="H31"/>
  <c r="H33"/>
  <c r="H35"/>
  <c r="S28"/>
  <c r="S31"/>
  <c r="S33"/>
  <c r="S35"/>
  <c r="H36"/>
  <c r="H39"/>
  <c r="H41"/>
  <c r="H43"/>
  <c r="S36"/>
  <c r="S39"/>
  <c r="S41"/>
  <c r="S43"/>
  <c r="H44"/>
  <c r="H47"/>
  <c r="H49"/>
  <c r="H51"/>
  <c r="S44"/>
  <c r="S47"/>
  <c r="S49"/>
  <c r="S51"/>
  <c r="H6"/>
  <c r="H8"/>
  <c r="H10"/>
  <c r="H5"/>
  <c r="S6"/>
  <c r="S8"/>
  <c r="S10"/>
  <c r="S5"/>
  <c r="H14"/>
  <c r="H16"/>
  <c r="H18"/>
  <c r="H13"/>
  <c r="S14"/>
  <c r="S16"/>
  <c r="S18"/>
  <c r="S13"/>
  <c r="H22"/>
  <c r="H24"/>
  <c r="H26"/>
  <c r="H21"/>
  <c r="S22"/>
  <c r="S24"/>
  <c r="S26"/>
  <c r="S21"/>
  <c r="H30"/>
  <c r="H32"/>
  <c r="H34"/>
  <c r="H29"/>
  <c r="S30"/>
  <c r="S32"/>
  <c r="S34"/>
  <c r="S29"/>
  <c r="H38"/>
  <c r="H40"/>
  <c r="H42"/>
  <c r="H37"/>
  <c r="S38"/>
  <c r="S40"/>
  <c r="S42"/>
  <c r="S37"/>
  <c r="H46"/>
  <c r="H48"/>
  <c r="H50"/>
  <c r="H45"/>
  <c r="S46"/>
  <c r="S48"/>
  <c r="S50"/>
  <c r="S45"/>
  <c r="G4"/>
  <c r="G7"/>
  <c r="G9"/>
  <c r="G11"/>
  <c r="R4"/>
  <c r="R7"/>
  <c r="R9"/>
  <c r="R11"/>
  <c r="G12"/>
  <c r="G15"/>
  <c r="G17"/>
  <c r="G19"/>
  <c r="R12"/>
  <c r="R15"/>
  <c r="R17"/>
  <c r="R19"/>
  <c r="G20"/>
  <c r="G23"/>
  <c r="G25"/>
  <c r="G27"/>
  <c r="R20"/>
  <c r="R23"/>
  <c r="R25"/>
  <c r="R27"/>
  <c r="G28"/>
  <c r="G31"/>
  <c r="G33"/>
  <c r="G35"/>
  <c r="R28"/>
  <c r="R31"/>
  <c r="R33"/>
  <c r="R35"/>
  <c r="G36"/>
  <c r="G39"/>
  <c r="G41"/>
  <c r="G43"/>
  <c r="R36"/>
  <c r="R39"/>
  <c r="R41"/>
  <c r="R43"/>
  <c r="G44"/>
  <c r="G47"/>
  <c r="G49"/>
  <c r="G51"/>
  <c r="R44"/>
  <c r="R47"/>
  <c r="R49"/>
  <c r="R51"/>
  <c r="G6"/>
  <c r="G8"/>
  <c r="G10"/>
  <c r="G5"/>
  <c r="R6"/>
  <c r="R8"/>
  <c r="R10"/>
  <c r="R5"/>
  <c r="G14"/>
  <c r="G16"/>
  <c r="G18"/>
  <c r="G13"/>
  <c r="R14"/>
  <c r="R16"/>
  <c r="R18"/>
  <c r="R13"/>
  <c r="G22"/>
  <c r="G24"/>
  <c r="G26"/>
  <c r="G21"/>
  <c r="R22"/>
  <c r="R24"/>
  <c r="R26"/>
  <c r="R21"/>
  <c r="G30"/>
  <c r="G32"/>
  <c r="G34"/>
  <c r="G29"/>
  <c r="R30"/>
  <c r="R32"/>
  <c r="R34"/>
  <c r="R29"/>
  <c r="G38"/>
  <c r="G40"/>
  <c r="G42"/>
  <c r="G37"/>
  <c r="R38"/>
  <c r="R40"/>
  <c r="R42"/>
  <c r="R37"/>
  <c r="G46"/>
  <c r="G48"/>
  <c r="G50"/>
  <c r="G45"/>
  <c r="R46"/>
  <c r="R48"/>
  <c r="R50"/>
  <c r="R45"/>
  <c r="F4"/>
  <c r="F7"/>
  <c r="F9"/>
  <c r="F11"/>
  <c r="Q4"/>
  <c r="Q7"/>
  <c r="Q9"/>
  <c r="Q11"/>
  <c r="F12"/>
  <c r="F15"/>
  <c r="F17"/>
  <c r="F19"/>
  <c r="Q12"/>
  <c r="Q15"/>
  <c r="Q17"/>
  <c r="Q19"/>
  <c r="F20"/>
  <c r="F23"/>
  <c r="F25"/>
  <c r="F27"/>
  <c r="Q20"/>
  <c r="Q23"/>
  <c r="Q25"/>
  <c r="Q27"/>
  <c r="F28"/>
  <c r="F31"/>
  <c r="F33"/>
  <c r="F35"/>
  <c r="Q28"/>
  <c r="Q31"/>
  <c r="Q33"/>
  <c r="Q35"/>
  <c r="F36"/>
  <c r="F39"/>
  <c r="F41"/>
  <c r="F43"/>
  <c r="Q36"/>
  <c r="Q39"/>
  <c r="Q41"/>
  <c r="Q43"/>
  <c r="F44"/>
  <c r="F47"/>
  <c r="F49"/>
  <c r="F51"/>
  <c r="Q44"/>
  <c r="Q47"/>
  <c r="Q49"/>
  <c r="Q51"/>
  <c r="F6"/>
  <c r="F8"/>
  <c r="F10"/>
  <c r="F5"/>
  <c r="Q6"/>
  <c r="Q8"/>
  <c r="Q10"/>
  <c r="Q5"/>
  <c r="F14"/>
  <c r="F16"/>
  <c r="F18"/>
  <c r="F13"/>
  <c r="Q14"/>
  <c r="Q16"/>
  <c r="Q18"/>
  <c r="Q13"/>
  <c r="F22"/>
  <c r="F24"/>
  <c r="F26"/>
  <c r="F21"/>
  <c r="Q22"/>
  <c r="Q24"/>
  <c r="Q26"/>
  <c r="Q21"/>
  <c r="F30"/>
  <c r="F32"/>
  <c r="F34"/>
  <c r="F29"/>
  <c r="Q30"/>
  <c r="Q32"/>
  <c r="Q34"/>
  <c r="Q29"/>
  <c r="F38"/>
  <c r="F40"/>
  <c r="F42"/>
  <c r="F37"/>
  <c r="Q38"/>
  <c r="Q40"/>
  <c r="Q42"/>
  <c r="Q37"/>
  <c r="F46"/>
  <c r="F48"/>
  <c r="F50"/>
  <c r="F45"/>
  <c r="Q46"/>
  <c r="Q48"/>
  <c r="Q50"/>
  <c r="Q45"/>
  <c r="E7"/>
  <c r="E9"/>
  <c r="E11"/>
  <c r="P4"/>
  <c r="P7"/>
  <c r="P9"/>
  <c r="P11"/>
  <c r="E12"/>
  <c r="E15"/>
  <c r="E17"/>
  <c r="E19"/>
  <c r="P12"/>
  <c r="P15"/>
  <c r="P17"/>
  <c r="P19"/>
  <c r="E20"/>
  <c r="E23"/>
  <c r="E25"/>
  <c r="E27"/>
  <c r="P20"/>
  <c r="P23"/>
  <c r="P25"/>
  <c r="P27"/>
  <c r="E28"/>
  <c r="E31"/>
  <c r="E33"/>
  <c r="E35"/>
  <c r="P28"/>
  <c r="P31"/>
  <c r="P33"/>
  <c r="P35"/>
  <c r="E36"/>
  <c r="E39"/>
  <c r="E41"/>
  <c r="E43"/>
  <c r="P36"/>
  <c r="P39"/>
  <c r="P41"/>
  <c r="P43"/>
  <c r="E44"/>
  <c r="E47"/>
  <c r="E49"/>
  <c r="E51"/>
  <c r="P44"/>
  <c r="P47"/>
  <c r="P49"/>
  <c r="P51"/>
  <c r="E6"/>
  <c r="E8"/>
  <c r="E10"/>
  <c r="E5"/>
  <c r="P6"/>
  <c r="P8"/>
  <c r="P10"/>
  <c r="P5"/>
  <c r="E14"/>
  <c r="E16"/>
  <c r="E18"/>
  <c r="E13"/>
  <c r="P14"/>
  <c r="P16"/>
  <c r="P18"/>
  <c r="P13"/>
  <c r="E22"/>
  <c r="E24"/>
  <c r="E26"/>
  <c r="E21"/>
  <c r="P22"/>
  <c r="P24"/>
  <c r="P26"/>
  <c r="P21"/>
  <c r="E30"/>
  <c r="E32"/>
  <c r="E34"/>
  <c r="E29"/>
  <c r="P30"/>
  <c r="P32"/>
  <c r="P34"/>
  <c r="P29"/>
  <c r="E38"/>
  <c r="E40"/>
  <c r="E42"/>
  <c r="E37"/>
  <c r="P38"/>
  <c r="P40"/>
  <c r="P42"/>
  <c r="P37"/>
  <c r="E46"/>
  <c r="E48"/>
  <c r="E50"/>
  <c r="E45"/>
  <c r="P46"/>
  <c r="P48"/>
  <c r="P50"/>
  <c r="P45"/>
  <c r="T23"/>
  <c r="T19"/>
  <c r="T15"/>
  <c r="T4"/>
  <c r="T20"/>
  <c r="T17"/>
  <c r="T12"/>
  <c r="E4"/>
  <c r="J31" i="22"/>
  <c r="J17" i="21"/>
  <c r="I17"/>
  <c r="H17"/>
  <c r="G17"/>
  <c r="F17"/>
  <c r="E17"/>
  <c r="D17"/>
  <c r="C17"/>
  <c r="J16"/>
  <c r="I16"/>
  <c r="H16"/>
  <c r="G16"/>
  <c r="F16"/>
  <c r="E16"/>
  <c r="D16"/>
  <c r="C16"/>
  <c r="J15"/>
  <c r="I15"/>
  <c r="H15"/>
  <c r="G15"/>
  <c r="F15"/>
  <c r="E15"/>
  <c r="D15"/>
  <c r="C15"/>
  <c r="J14"/>
  <c r="I14"/>
  <c r="H14"/>
  <c r="G14"/>
  <c r="F14"/>
  <c r="E14"/>
  <c r="D14"/>
  <c r="C14"/>
  <c r="J13"/>
  <c r="I13"/>
  <c r="H13"/>
  <c r="G13"/>
  <c r="F13"/>
  <c r="E13"/>
  <c r="D13"/>
  <c r="C13"/>
  <c r="J12"/>
  <c r="I12"/>
  <c r="H12"/>
  <c r="G12"/>
  <c r="F12"/>
  <c r="E12"/>
  <c r="D12"/>
  <c r="C12"/>
  <c r="O13"/>
  <c r="P13"/>
  <c r="Q13"/>
  <c r="R13"/>
  <c r="S13"/>
  <c r="T13"/>
  <c r="N12"/>
  <c r="O12"/>
  <c r="P12"/>
  <c r="Q12"/>
  <c r="R12"/>
  <c r="S12"/>
  <c r="N13"/>
  <c r="N14"/>
  <c r="O14"/>
  <c r="P14"/>
  <c r="Q14"/>
  <c r="R14"/>
  <c r="S14"/>
  <c r="T14"/>
  <c r="N15"/>
  <c r="O15"/>
  <c r="P15"/>
  <c r="Q15"/>
  <c r="R15"/>
  <c r="S15"/>
  <c r="T15"/>
  <c r="N16"/>
  <c r="O16"/>
  <c r="P16"/>
  <c r="Q16"/>
  <c r="R16"/>
  <c r="S16"/>
  <c r="T16"/>
  <c r="N17"/>
  <c r="O17"/>
  <c r="P17"/>
  <c r="Q17"/>
  <c r="R17"/>
  <c r="S17"/>
  <c r="T17"/>
  <c r="M13"/>
  <c r="M14"/>
  <c r="M15"/>
  <c r="M16"/>
  <c r="M17"/>
  <c r="M12"/>
  <c r="T27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N22" i="4"/>
  <c r="O22"/>
  <c r="P22"/>
  <c r="Q22"/>
  <c r="R22"/>
  <c r="S22"/>
  <c r="T22"/>
  <c r="N23"/>
  <c r="O23"/>
  <c r="P23"/>
  <c r="Q23"/>
  <c r="R23"/>
  <c r="S23"/>
  <c r="T23"/>
  <c r="N24"/>
  <c r="O24"/>
  <c r="P24"/>
  <c r="Q24"/>
  <c r="R24"/>
  <c r="S24"/>
  <c r="T24"/>
  <c r="N25"/>
  <c r="O25"/>
  <c r="P25"/>
  <c r="Q25"/>
  <c r="R25"/>
  <c r="S25"/>
  <c r="T25"/>
  <c r="N26"/>
  <c r="O26"/>
  <c r="P26"/>
  <c r="Q26"/>
  <c r="R26"/>
  <c r="S26"/>
  <c r="T26"/>
  <c r="N27"/>
  <c r="O27"/>
  <c r="P27"/>
  <c r="Q27"/>
  <c r="R27"/>
  <c r="S27"/>
  <c r="T27"/>
  <c r="M27"/>
  <c r="M26"/>
  <c r="M25"/>
  <c r="M24"/>
  <c r="M23"/>
  <c r="M22"/>
  <c r="D7" i="20" l="1"/>
  <c r="D9"/>
  <c r="D11"/>
  <c r="O4"/>
  <c r="O7"/>
  <c r="O9"/>
  <c r="O11"/>
  <c r="D12"/>
  <c r="D15"/>
  <c r="D17"/>
  <c r="D19"/>
  <c r="O12"/>
  <c r="O15"/>
  <c r="O17"/>
  <c r="O19"/>
  <c r="D20"/>
  <c r="D23"/>
  <c r="D25"/>
  <c r="D27"/>
  <c r="O20"/>
  <c r="O23"/>
  <c r="O25"/>
  <c r="O27"/>
  <c r="D28"/>
  <c r="D31"/>
  <c r="D33"/>
  <c r="D35"/>
  <c r="O28"/>
  <c r="O31"/>
  <c r="O33"/>
  <c r="O35"/>
  <c r="D36"/>
  <c r="D39"/>
  <c r="D41"/>
  <c r="D43"/>
  <c r="O36"/>
  <c r="O39"/>
  <c r="O41"/>
  <c r="O43"/>
  <c r="D44"/>
  <c r="D47"/>
  <c r="D49"/>
  <c r="D51"/>
  <c r="O44"/>
  <c r="O47"/>
  <c r="O49"/>
  <c r="O51"/>
  <c r="D6"/>
  <c r="D8"/>
  <c r="D10"/>
  <c r="D5"/>
  <c r="O6"/>
  <c r="O8"/>
  <c r="O10"/>
  <c r="O5"/>
  <c r="D14"/>
  <c r="D16"/>
  <c r="D18"/>
  <c r="D13"/>
  <c r="O14"/>
  <c r="O16"/>
  <c r="O18"/>
  <c r="O13"/>
  <c r="D22"/>
  <c r="D24"/>
  <c r="D26"/>
  <c r="D21"/>
  <c r="O22"/>
  <c r="O24"/>
  <c r="O26"/>
  <c r="O21"/>
  <c r="D30"/>
  <c r="D32"/>
  <c r="D34"/>
  <c r="D29"/>
  <c r="O30"/>
  <c r="O32"/>
  <c r="O34"/>
  <c r="O29"/>
  <c r="D38"/>
  <c r="D40"/>
  <c r="D42"/>
  <c r="D37"/>
  <c r="O38"/>
  <c r="O40"/>
  <c r="O42"/>
  <c r="O37"/>
  <c r="D46"/>
  <c r="D48"/>
  <c r="D50"/>
  <c r="D45"/>
  <c r="O46"/>
  <c r="O48"/>
  <c r="O50"/>
  <c r="O45"/>
  <c r="N4"/>
  <c r="N20"/>
  <c r="N36"/>
  <c r="N45"/>
  <c r="N50"/>
  <c r="N48"/>
  <c r="N46"/>
  <c r="N43"/>
  <c r="N41"/>
  <c r="N39"/>
  <c r="N29"/>
  <c r="N34"/>
  <c r="N32"/>
  <c r="N30"/>
  <c r="N27"/>
  <c r="N25"/>
  <c r="N23"/>
  <c r="N13"/>
  <c r="N18"/>
  <c r="N16"/>
  <c r="N14"/>
  <c r="N11"/>
  <c r="N9"/>
  <c r="N7"/>
  <c r="N12"/>
  <c r="N28"/>
  <c r="N44"/>
  <c r="N51"/>
  <c r="N49"/>
  <c r="N47"/>
  <c r="N37"/>
  <c r="N42"/>
  <c r="N40"/>
  <c r="N38"/>
  <c r="N35"/>
  <c r="N33"/>
  <c r="N31"/>
  <c r="N21"/>
  <c r="N26"/>
  <c r="N24"/>
  <c r="N22"/>
  <c r="N19"/>
  <c r="N17"/>
  <c r="N15"/>
  <c r="N5"/>
  <c r="N10"/>
  <c r="N8"/>
  <c r="N6"/>
  <c r="D4"/>
  <c r="J31" i="21"/>
  <c r="J27" i="4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I22"/>
  <c r="H22"/>
  <c r="G22"/>
  <c r="F22"/>
  <c r="E22"/>
  <c r="D22"/>
  <c r="C22"/>
  <c r="C4" i="20" l="1"/>
  <c r="C9"/>
  <c r="C12"/>
  <c r="C6"/>
  <c r="C8"/>
  <c r="C10"/>
  <c r="C5"/>
  <c r="C14"/>
  <c r="C16"/>
  <c r="C18"/>
  <c r="C13"/>
  <c r="C22"/>
  <c r="C24"/>
  <c r="C26"/>
  <c r="C21"/>
  <c r="C30"/>
  <c r="C32"/>
  <c r="C34"/>
  <c r="C29"/>
  <c r="C38"/>
  <c r="C40"/>
  <c r="C42"/>
  <c r="C37"/>
  <c r="C46"/>
  <c r="C48"/>
  <c r="C50"/>
  <c r="C45"/>
  <c r="C7"/>
  <c r="C11"/>
  <c r="C15"/>
  <c r="C17"/>
  <c r="C19"/>
  <c r="C20"/>
  <c r="C23"/>
  <c r="C25"/>
  <c r="C27"/>
  <c r="C28"/>
  <c r="C31"/>
  <c r="C33"/>
  <c r="C35"/>
  <c r="C36"/>
  <c r="C39"/>
  <c r="C41"/>
  <c r="C43"/>
  <c r="C44"/>
  <c r="C47"/>
  <c r="C49"/>
  <c r="C51"/>
</calcChain>
</file>

<file path=xl/sharedStrings.xml><?xml version="1.0" encoding="utf-8"?>
<sst xmlns="http://schemas.openxmlformats.org/spreadsheetml/2006/main" count="882" uniqueCount="109">
  <si>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</si>
  <si>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</si>
  <si>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</si>
  <si>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</si>
  <si>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</si>
  <si>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</si>
  <si>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</si>
  <si>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</si>
  <si>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</si>
  <si>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</si>
  <si>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</si>
  <si>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</si>
  <si>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</si>
  <si>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</si>
  <si>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</si>
  <si>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</si>
  <si>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</si>
  <si>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</si>
  <si>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</si>
  <si>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</si>
  <si>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</si>
  <si>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</si>
  <si>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</si>
  <si>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</si>
  <si>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</si>
  <si>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</si>
  <si>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</si>
  <si>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</si>
  <si>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</si>
  <si>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</si>
  <si>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</si>
  <si>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</si>
  <si>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</si>
  <si>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</si>
  <si>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</si>
  <si>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</si>
  <si>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</si>
  <si>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</si>
  <si>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</si>
  <si>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</si>
  <si>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</si>
  <si>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</si>
  <si>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</si>
  <si>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</si>
  <si>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</si>
  <si>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</si>
  <si>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</si>
  <si>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</si>
  <si>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</si>
  <si>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</si>
  <si>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</si>
  <si>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</si>
  <si>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</si>
  <si>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</si>
  <si>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</si>
  <si>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</si>
  <si>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</si>
  <si>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</si>
  <si>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</si>
  <si>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</si>
  <si>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</si>
  <si>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</si>
  <si>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</si>
  <si>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</si>
  <si>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</si>
  <si>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</si>
  <si>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</si>
  <si>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</si>
  <si>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</si>
  <si>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</si>
  <si>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</si>
  <si>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</si>
  <si>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</si>
  <si>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</si>
  <si>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</si>
  <si>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Bis 1</t>
  </si>
  <si>
    <t>Domoic</t>
  </si>
  <si>
    <t>Van</t>
  </si>
  <si>
    <t>Mev</t>
  </si>
  <si>
    <t>Lop</t>
  </si>
  <si>
    <t>Acet</t>
  </si>
  <si>
    <t>DIV 02</t>
  </si>
  <si>
    <t>DIV 05</t>
  </si>
  <si>
    <t>DIV 07</t>
  </si>
  <si>
    <t>DIV 09</t>
  </si>
  <si>
    <t>DIV 12</t>
  </si>
  <si>
    <t>BIC</t>
  </si>
  <si>
    <t>MW</t>
  </si>
  <si>
    <r>
      <t xml:space="preserve">Total 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Calibri"/>
        <family val="2"/>
        <scheme val="minor"/>
      </rPr>
      <t>g/Plate</t>
    </r>
  </si>
  <si>
    <t>Acetaminophen</t>
  </si>
  <si>
    <t>Bis-1 Bisindolymaleimide 1</t>
  </si>
  <si>
    <t>Domoic Acid</t>
  </si>
  <si>
    <t>Loperamide</t>
  </si>
  <si>
    <t>Mevastatin</t>
  </si>
  <si>
    <t>Sodium Ortho-vanadate</t>
  </si>
  <si>
    <t>mg</t>
  </si>
  <si>
    <t>Compound</t>
  </si>
  <si>
    <t>Survival</t>
  </si>
  <si>
    <t>Mean</t>
  </si>
  <si>
    <t>Vanadate</t>
  </si>
  <si>
    <t>Bisindolymaleimide 1</t>
  </si>
  <si>
    <t>L:\Lab\NHEERL_MEA\Kathleen\Ontogeny PIP3\20140423 Ontogeny\csvFiles\ON_20140423_MW1007-38_02_00DARB.csv</t>
  </si>
  <si>
    <t>L:\Lab\NHEERL_MEA\Kathleen\Ontogeny PIP3\20140423 Ontogeny\csvFiles\ON_20140423_MW1007-38_05_00DARB.csv</t>
  </si>
  <si>
    <t>L:\Lab\NHEERL_MEA\Kathleen\Ontogeny PIP3\20140423 Ontogeny\csvFiles\ON_20140423_MW1007-38_07_00DARB.csv</t>
  </si>
  <si>
    <t>L:\Lab\NHEERL_MEA\Kathleen\Ontogeny PIP3\20140423 Ontogeny\csvFiles\ON_20140423_MW1007-38_09_DARB.csv</t>
  </si>
  <si>
    <t>L:\Lab\NHEERL_MEA\Kathleen\Ontogeny PIP3\20140423 Ontogeny\csvFiles\ON_20140423_MW1007-38_12_00DARB.csv</t>
  </si>
  <si>
    <t>L:\Lab\NHEERL_MEA\Kathleen\Ontogeny PIP3\20140423 Ontogeny\csvFiles\ON_20140423_MW1007-38_12_01DARB.csv</t>
  </si>
  <si>
    <t>Summary of Results from 4/23/2014 Ontogeny  MEA Plate 1007-38</t>
  </si>
  <si>
    <t>1007-38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</si>
</sst>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22" fillId="0" borderId="0" xfId="42" applyNumberFormat="1" applyFont="1" applyFill="1" applyBorder="1" applyAlignment="1">
      <alignment horizontal="left" vertical="center"/>
    </xf>
    <xf numFmtId="0" fontId="23" fillId="0" borderId="0" xfId="4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2" fontId="24" fillId="0" borderId="0" xfId="0" applyNumberFormat="1" applyFont="1"/>
    <xf numFmtId="2" fontId="26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8"/>
  <sheetViews>
    <sheetView tabSelected="1" zoomScaleNormal="100" workbookViewId="0">
      <selection activeCell="M12" sqref="M12:S17"/>
    </sheetView>
  </sheetViews>
  <sheetFormatPr defaultRowHeight="15"/>
  <cols>
    <col min="1" max="1" width="34.42578125" customWidth="1"/>
    <col min="2" max="2" width="11.28515625" customWidth="1"/>
    <col min="3" max="3" width="11.140625" customWidth="1"/>
    <col min="4" max="4" width="10.5703125" customWidth="1"/>
  </cols>
  <sheetData>
    <row r="1" spans="1:49">
      <c r="A1" t="s">
        <v>0</v>
      </c>
      <c r="B1" t="s">
        <v>101</v>
      </c>
    </row>
    <row r="2" spans="1:49">
      <c r="A2" t="s">
        <v>1</v>
      </c>
      <c r="B2" s="8">
        <v>41768.090740740743</v>
      </c>
      <c r="C2" s="6"/>
    </row>
    <row r="3" spans="1:49">
      <c r="A3" t="s">
        <v>2</v>
      </c>
      <c r="B3">
        <v>922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1" t="s">
        <v>34</v>
      </c>
      <c r="AD5" s="1" t="s">
        <v>35</v>
      </c>
      <c r="AE5" s="1" t="s">
        <v>36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</row>
    <row r="6" spans="1:49">
      <c r="A6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t="s">
        <v>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">
        <v>89</v>
      </c>
      <c r="D12" s="7" t="s">
        <v>89</v>
      </c>
      <c r="E12" s="7" t="s">
        <v>89</v>
      </c>
      <c r="F12" s="7" t="s">
        <v>89</v>
      </c>
      <c r="G12" s="7" t="s">
        <v>89</v>
      </c>
      <c r="H12" s="7" t="s">
        <v>89</v>
      </c>
      <c r="I12" s="7" t="s">
        <v>89</v>
      </c>
      <c r="J12" s="7" t="s">
        <v>89</v>
      </c>
      <c r="K12" s="7"/>
      <c r="L12" s="1" t="s">
        <v>57</v>
      </c>
      <c r="M12" s="14">
        <v>0</v>
      </c>
      <c r="N12" s="14">
        <v>0.1</v>
      </c>
      <c r="O12" s="14">
        <v>0.3</v>
      </c>
      <c r="P12" s="14">
        <v>1</v>
      </c>
      <c r="Q12" s="14">
        <v>3</v>
      </c>
      <c r="R12" s="14">
        <v>10</v>
      </c>
      <c r="S12" s="14">
        <v>30</v>
      </c>
      <c r="T12" s="14"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0</v>
      </c>
      <c r="N13" s="14">
        <v>0.03</v>
      </c>
      <c r="O13" s="14">
        <v>0.1</v>
      </c>
      <c r="P13" s="14">
        <v>0.3</v>
      </c>
      <c r="Q13" s="14">
        <v>1</v>
      </c>
      <c r="R13" s="14">
        <v>3</v>
      </c>
      <c r="S13" s="14">
        <v>10</v>
      </c>
      <c r="T13" s="14"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">
        <v>91</v>
      </c>
      <c r="D14" s="7" t="s">
        <v>91</v>
      </c>
      <c r="E14" s="7" t="s">
        <v>91</v>
      </c>
      <c r="F14" s="7" t="s">
        <v>91</v>
      </c>
      <c r="G14" s="7" t="s">
        <v>91</v>
      </c>
      <c r="H14" s="7" t="s">
        <v>91</v>
      </c>
      <c r="I14" s="7" t="s">
        <v>91</v>
      </c>
      <c r="J14" s="7" t="s">
        <v>91</v>
      </c>
      <c r="K14" s="7"/>
      <c r="L14" s="1" t="s">
        <v>59</v>
      </c>
      <c r="M14" s="14">
        <v>0</v>
      </c>
      <c r="N14" s="14">
        <v>3.0000000000000001E-3</v>
      </c>
      <c r="O14" s="14">
        <v>0.01</v>
      </c>
      <c r="P14" s="14">
        <v>0.03</v>
      </c>
      <c r="Q14" s="14">
        <v>0.1</v>
      </c>
      <c r="R14" s="14">
        <v>0.3</v>
      </c>
      <c r="S14" s="14">
        <v>1</v>
      </c>
      <c r="T14" s="14"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">
        <v>92</v>
      </c>
      <c r="D15" s="7" t="s">
        <v>92</v>
      </c>
      <c r="E15" s="7" t="s">
        <v>92</v>
      </c>
      <c r="F15" s="7" t="s">
        <v>92</v>
      </c>
      <c r="G15" s="7" t="s">
        <v>92</v>
      </c>
      <c r="H15" s="7" t="s">
        <v>92</v>
      </c>
      <c r="I15" s="7" t="s">
        <v>92</v>
      </c>
      <c r="J15" s="7" t="s">
        <v>92</v>
      </c>
      <c r="K15" s="7"/>
      <c r="L15" s="1" t="s">
        <v>60</v>
      </c>
      <c r="M15" s="14">
        <v>0</v>
      </c>
      <c r="N15" s="14">
        <v>0.1</v>
      </c>
      <c r="O15" s="14">
        <v>0.3</v>
      </c>
      <c r="P15" s="14">
        <v>1</v>
      </c>
      <c r="Q15" s="14">
        <v>3</v>
      </c>
      <c r="R15" s="14">
        <v>10</v>
      </c>
      <c r="S15" s="14">
        <v>30</v>
      </c>
      <c r="T15" s="14"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">
        <v>93</v>
      </c>
      <c r="D16" s="7" t="s">
        <v>93</v>
      </c>
      <c r="E16" s="7" t="s">
        <v>93</v>
      </c>
      <c r="F16" s="7" t="s">
        <v>93</v>
      </c>
      <c r="G16" s="7" t="s">
        <v>93</v>
      </c>
      <c r="H16" s="7" t="s">
        <v>93</v>
      </c>
      <c r="I16" s="7" t="s">
        <v>93</v>
      </c>
      <c r="J16" s="7" t="s">
        <v>93</v>
      </c>
      <c r="K16" s="7"/>
      <c r="L16" s="1" t="s">
        <v>61</v>
      </c>
      <c r="M16" s="14">
        <v>0</v>
      </c>
      <c r="N16" s="14">
        <v>0.1</v>
      </c>
      <c r="O16" s="14">
        <v>0.3</v>
      </c>
      <c r="P16" s="14">
        <v>1</v>
      </c>
      <c r="Q16" s="14">
        <v>3</v>
      </c>
      <c r="R16" s="14">
        <v>10</v>
      </c>
      <c r="S16" s="14">
        <v>30</v>
      </c>
      <c r="T16" s="14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">
        <v>99</v>
      </c>
      <c r="D17" s="7" t="s">
        <v>99</v>
      </c>
      <c r="E17" s="7" t="s">
        <v>99</v>
      </c>
      <c r="F17" s="7" t="s">
        <v>99</v>
      </c>
      <c r="G17" s="7" t="s">
        <v>99</v>
      </c>
      <c r="H17" s="7" t="s">
        <v>99</v>
      </c>
      <c r="I17" s="7" t="s">
        <v>99</v>
      </c>
      <c r="J17" s="7" t="s">
        <v>99</v>
      </c>
      <c r="K17" s="7"/>
      <c r="L17" s="1" t="s">
        <v>62</v>
      </c>
      <c r="M17" s="14">
        <v>0</v>
      </c>
      <c r="N17" s="14">
        <v>0.1</v>
      </c>
      <c r="O17" s="14">
        <v>0.3</v>
      </c>
      <c r="P17" s="14">
        <v>1</v>
      </c>
      <c r="Q17" s="14">
        <v>3</v>
      </c>
      <c r="R17" s="14">
        <v>10</v>
      </c>
      <c r="S17" s="14">
        <v>30</v>
      </c>
      <c r="T17" s="14"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B2:S21"/>
  <sheetViews>
    <sheetView workbookViewId="0">
      <selection activeCell="M14" sqref="M14:S21"/>
    </sheetView>
  </sheetViews>
  <sheetFormatPr defaultRowHeight="15"/>
  <cols>
    <col min="2" max="10" width="6.7109375" customWidth="1"/>
  </cols>
  <sheetData>
    <row r="2" spans="2:19">
      <c r="B2" s="17"/>
      <c r="C2" s="17"/>
      <c r="E2" s="17"/>
      <c r="F2" s="17"/>
      <c r="G2" s="17"/>
      <c r="H2" s="17"/>
      <c r="I2" s="17"/>
      <c r="J2" s="17"/>
      <c r="K2" s="17"/>
      <c r="L2" s="17"/>
      <c r="M2" s="18"/>
      <c r="N2" s="17"/>
      <c r="O2" s="17"/>
      <c r="P2" s="17"/>
      <c r="Q2" s="17"/>
      <c r="R2" s="17"/>
    </row>
    <row r="3" spans="2:19">
      <c r="B3" s="17"/>
      <c r="L3" s="17"/>
      <c r="M3" s="19" t="s">
        <v>96</v>
      </c>
      <c r="N3" s="17"/>
      <c r="O3" s="17"/>
      <c r="P3" s="17"/>
      <c r="Q3" s="17"/>
      <c r="R3" s="17"/>
    </row>
    <row r="4" spans="2:19">
      <c r="C4" s="27"/>
      <c r="D4" s="21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L4" s="17"/>
      <c r="M4" s="22"/>
      <c r="N4" s="17"/>
      <c r="O4" s="17"/>
      <c r="P4" s="17"/>
      <c r="Q4" s="23" t="s">
        <v>87</v>
      </c>
      <c r="R4" s="24" t="s">
        <v>88</v>
      </c>
      <c r="S4" s="23"/>
    </row>
    <row r="5" spans="2:19">
      <c r="B5" s="20" t="s">
        <v>57</v>
      </c>
      <c r="C5" s="27"/>
      <c r="D5" s="30">
        <v>0</v>
      </c>
      <c r="E5" s="31">
        <v>0.1</v>
      </c>
      <c r="F5" s="31">
        <v>0.3</v>
      </c>
      <c r="G5" s="31">
        <v>1</v>
      </c>
      <c r="H5" s="31">
        <v>3</v>
      </c>
      <c r="I5" s="31">
        <v>10</v>
      </c>
      <c r="J5" s="31">
        <v>30</v>
      </c>
      <c r="L5" s="17"/>
      <c r="M5" s="19" t="s">
        <v>89</v>
      </c>
      <c r="N5" s="17"/>
      <c r="O5" s="17"/>
      <c r="P5" s="17"/>
      <c r="Q5" s="25">
        <v>151.16999999999999</v>
      </c>
      <c r="R5" s="25">
        <f t="shared" ref="R5:R9" si="0">SUM(D5:J5)*Q5*10/2/1000</f>
        <v>33.559739999999998</v>
      </c>
      <c r="S5" s="25"/>
    </row>
    <row r="6" spans="2:19">
      <c r="B6" s="20" t="s">
        <v>58</v>
      </c>
      <c r="C6" s="27"/>
      <c r="D6" s="30">
        <v>0</v>
      </c>
      <c r="E6" s="31">
        <v>0.03</v>
      </c>
      <c r="F6" s="31">
        <v>0.1</v>
      </c>
      <c r="G6" s="31">
        <v>0.3</v>
      </c>
      <c r="H6" s="31">
        <v>1</v>
      </c>
      <c r="I6" s="31">
        <v>3</v>
      </c>
      <c r="J6" s="31">
        <v>10</v>
      </c>
      <c r="L6" s="17"/>
      <c r="M6" s="19" t="s">
        <v>90</v>
      </c>
      <c r="N6" s="17"/>
      <c r="O6" s="17"/>
      <c r="P6" s="17"/>
      <c r="Q6" s="25">
        <v>412.5</v>
      </c>
      <c r="R6" s="25">
        <f t="shared" si="0"/>
        <v>29.761875</v>
      </c>
      <c r="S6" s="25"/>
    </row>
    <row r="7" spans="2:19">
      <c r="B7" s="20" t="s">
        <v>59</v>
      </c>
      <c r="C7" s="27"/>
      <c r="D7" s="30">
        <v>0</v>
      </c>
      <c r="E7" s="31">
        <v>2.9999999999999997E-4</v>
      </c>
      <c r="F7" s="31">
        <v>1E-3</v>
      </c>
      <c r="G7" s="31">
        <v>3.0000000000000001E-3</v>
      </c>
      <c r="H7" s="31">
        <v>0.01</v>
      </c>
      <c r="I7" s="31">
        <v>0.03</v>
      </c>
      <c r="J7" s="31">
        <v>0.1</v>
      </c>
      <c r="L7" s="17"/>
      <c r="M7" s="19" t="s">
        <v>91</v>
      </c>
      <c r="N7" s="17"/>
      <c r="O7" s="17"/>
      <c r="P7" s="17"/>
      <c r="Q7" s="25">
        <v>311.3</v>
      </c>
      <c r="R7" s="25">
        <f t="shared" si="0"/>
        <v>0.22460295000000002</v>
      </c>
      <c r="S7" s="25"/>
    </row>
    <row r="8" spans="2:19">
      <c r="B8" s="20" t="s">
        <v>60</v>
      </c>
      <c r="C8" s="27"/>
      <c r="D8" s="30">
        <v>0</v>
      </c>
      <c r="E8" s="31">
        <v>0.1</v>
      </c>
      <c r="F8" s="31">
        <v>0.3</v>
      </c>
      <c r="G8" s="31">
        <v>1</v>
      </c>
      <c r="H8" s="31">
        <v>3</v>
      </c>
      <c r="I8" s="31">
        <v>10</v>
      </c>
      <c r="J8" s="31">
        <v>30</v>
      </c>
      <c r="L8" s="17"/>
      <c r="M8" s="19" t="s">
        <v>92</v>
      </c>
      <c r="N8" s="17"/>
      <c r="O8" s="17"/>
      <c r="P8" s="17"/>
      <c r="Q8" s="25">
        <v>513.5</v>
      </c>
      <c r="R8" s="25">
        <f t="shared" si="0"/>
        <v>113.99699999999999</v>
      </c>
      <c r="S8" s="25"/>
    </row>
    <row r="9" spans="2:19">
      <c r="B9" s="20" t="s">
        <v>61</v>
      </c>
      <c r="C9" s="27"/>
      <c r="D9" s="30">
        <v>0</v>
      </c>
      <c r="E9" s="31">
        <v>0.1</v>
      </c>
      <c r="F9" s="31">
        <v>0.3</v>
      </c>
      <c r="G9" s="31">
        <v>1</v>
      </c>
      <c r="H9" s="31">
        <v>3</v>
      </c>
      <c r="I9" s="31">
        <v>10</v>
      </c>
      <c r="J9" s="31">
        <v>30</v>
      </c>
      <c r="L9" s="17"/>
      <c r="M9" s="19" t="s">
        <v>93</v>
      </c>
      <c r="N9" s="17"/>
      <c r="O9" s="17"/>
      <c r="P9" s="17"/>
      <c r="Q9" s="25">
        <v>430.5</v>
      </c>
      <c r="R9" s="25">
        <f t="shared" si="0"/>
        <v>95.570999999999998</v>
      </c>
      <c r="S9" s="25"/>
    </row>
    <row r="10" spans="2:19">
      <c r="B10" s="20" t="s">
        <v>62</v>
      </c>
      <c r="C10" s="27"/>
      <c r="D10" s="30">
        <v>0</v>
      </c>
      <c r="E10" s="31">
        <v>0.03</v>
      </c>
      <c r="F10" s="31">
        <v>0.1</v>
      </c>
      <c r="G10" s="31">
        <v>0.3</v>
      </c>
      <c r="H10" s="31">
        <v>1</v>
      </c>
      <c r="I10" s="31">
        <v>3</v>
      </c>
      <c r="J10" s="31">
        <v>10</v>
      </c>
      <c r="L10" s="17"/>
      <c r="M10" s="19" t="s">
        <v>94</v>
      </c>
      <c r="N10" s="17"/>
      <c r="O10" s="17"/>
      <c r="P10" s="17"/>
      <c r="Q10" s="26">
        <v>183.9</v>
      </c>
      <c r="R10" s="25">
        <f>200*Q10*0.6/1000</f>
        <v>22.068000000000001</v>
      </c>
      <c r="S10" s="26" t="s">
        <v>95</v>
      </c>
    </row>
    <row r="11" spans="2:19">
      <c r="C11" s="28"/>
      <c r="L11" s="17"/>
      <c r="M11" s="22"/>
      <c r="N11" s="17"/>
      <c r="O11" s="17"/>
      <c r="P11" s="17"/>
      <c r="R11" s="17"/>
    </row>
    <row r="12" spans="2:19">
      <c r="B12" s="17"/>
      <c r="C12" s="29"/>
      <c r="D12" s="17"/>
      <c r="E12" s="17"/>
      <c r="F12" s="17"/>
      <c r="G12" s="17"/>
      <c r="H12" s="17"/>
      <c r="I12" s="17"/>
      <c r="J12" s="17"/>
      <c r="K12" s="17"/>
      <c r="L12" s="17"/>
      <c r="M12" s="22"/>
      <c r="N12" s="17"/>
      <c r="O12" s="17"/>
      <c r="P12" s="17"/>
      <c r="R12" s="17"/>
    </row>
    <row r="13" spans="2:19">
      <c r="B13" s="17"/>
      <c r="C13" s="17"/>
      <c r="E13" s="17"/>
      <c r="F13" s="17"/>
      <c r="G13" s="17"/>
      <c r="H13" s="17"/>
      <c r="I13" s="17"/>
      <c r="J13" s="17"/>
      <c r="K13" s="17"/>
      <c r="L13" s="17"/>
      <c r="M13" s="18"/>
      <c r="N13" s="17"/>
      <c r="O13" s="17"/>
      <c r="P13" s="17"/>
      <c r="Q13" s="17"/>
      <c r="R13" s="17"/>
    </row>
    <row r="14" spans="2:19">
      <c r="B14" s="17"/>
      <c r="L14" s="17"/>
      <c r="M14" s="19" t="s">
        <v>96</v>
      </c>
      <c r="N14" s="17"/>
      <c r="O14" s="17"/>
      <c r="P14" s="17"/>
      <c r="Q14" s="17"/>
      <c r="R14" s="17"/>
    </row>
    <row r="15" spans="2:19">
      <c r="C15" s="27"/>
      <c r="D15" s="21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L15" s="17"/>
      <c r="M15" s="22"/>
      <c r="N15" s="17"/>
      <c r="O15" s="17"/>
      <c r="P15" s="17"/>
      <c r="Q15" s="23" t="s">
        <v>87</v>
      </c>
      <c r="R15" s="24" t="s">
        <v>88</v>
      </c>
      <c r="S15" s="23"/>
    </row>
    <row r="16" spans="2:19">
      <c r="B16" s="20" t="s">
        <v>57</v>
      </c>
      <c r="C16" s="27"/>
      <c r="D16" s="30">
        <v>0</v>
      </c>
      <c r="E16" s="31">
        <v>0.1</v>
      </c>
      <c r="F16" s="31">
        <v>0.3</v>
      </c>
      <c r="G16" s="31">
        <v>1</v>
      </c>
      <c r="H16" s="31">
        <v>3</v>
      </c>
      <c r="I16" s="31">
        <v>10</v>
      </c>
      <c r="J16" s="31">
        <v>30</v>
      </c>
      <c r="L16" s="17"/>
      <c r="M16" s="19" t="s">
        <v>89</v>
      </c>
      <c r="N16" s="17"/>
      <c r="O16" s="17"/>
      <c r="P16" s="17"/>
      <c r="Q16" s="25">
        <v>151.16999999999999</v>
      </c>
      <c r="R16" s="25">
        <f t="shared" ref="R16:R20" si="1">SUM(D16:J16)*Q16*10/2/1000</f>
        <v>33.559739999999998</v>
      </c>
      <c r="S16" s="25"/>
    </row>
    <row r="17" spans="2:19">
      <c r="B17" s="20" t="s">
        <v>58</v>
      </c>
      <c r="C17" s="27"/>
      <c r="D17" s="30">
        <v>0</v>
      </c>
      <c r="E17" s="31">
        <v>0.03</v>
      </c>
      <c r="F17" s="31">
        <v>0.1</v>
      </c>
      <c r="G17" s="31">
        <v>0.3</v>
      </c>
      <c r="H17" s="31">
        <v>1</v>
      </c>
      <c r="I17" s="31">
        <v>3</v>
      </c>
      <c r="J17" s="31">
        <v>10</v>
      </c>
      <c r="L17" s="17"/>
      <c r="M17" s="19" t="s">
        <v>90</v>
      </c>
      <c r="N17" s="17"/>
      <c r="O17" s="17"/>
      <c r="P17" s="17"/>
      <c r="Q17" s="25">
        <v>412.5</v>
      </c>
      <c r="R17" s="25">
        <f t="shared" si="1"/>
        <v>29.761875</v>
      </c>
      <c r="S17" s="25"/>
    </row>
    <row r="18" spans="2:19">
      <c r="B18" s="20" t="s">
        <v>59</v>
      </c>
      <c r="C18" s="27"/>
      <c r="D18" s="30">
        <v>0</v>
      </c>
      <c r="E18" s="31">
        <v>3.0000000000000001E-3</v>
      </c>
      <c r="F18" s="31">
        <v>0.01</v>
      </c>
      <c r="G18" s="31">
        <v>0.03</v>
      </c>
      <c r="H18" s="31">
        <v>0.1</v>
      </c>
      <c r="I18" s="31">
        <v>0.3</v>
      </c>
      <c r="J18" s="31">
        <v>1</v>
      </c>
      <c r="L18" s="17"/>
      <c r="M18" s="19" t="s">
        <v>91</v>
      </c>
      <c r="N18" s="17"/>
      <c r="O18" s="17"/>
      <c r="P18" s="17"/>
      <c r="Q18" s="25">
        <v>311.3</v>
      </c>
      <c r="R18" s="25">
        <f t="shared" si="1"/>
        <v>2.2460295000000001</v>
      </c>
      <c r="S18" s="25"/>
    </row>
    <row r="19" spans="2:19">
      <c r="B19" s="20" t="s">
        <v>60</v>
      </c>
      <c r="C19" s="27"/>
      <c r="D19" s="30">
        <v>0</v>
      </c>
      <c r="E19" s="31">
        <v>0.1</v>
      </c>
      <c r="F19" s="31">
        <v>0.3</v>
      </c>
      <c r="G19" s="31">
        <v>1</v>
      </c>
      <c r="H19" s="31">
        <v>3</v>
      </c>
      <c r="I19" s="31">
        <v>10</v>
      </c>
      <c r="J19" s="31">
        <v>30</v>
      </c>
      <c r="L19" s="17"/>
      <c r="M19" s="19" t="s">
        <v>92</v>
      </c>
      <c r="N19" s="17"/>
      <c r="O19" s="17"/>
      <c r="P19" s="17"/>
      <c r="Q19" s="25">
        <v>513.5</v>
      </c>
      <c r="R19" s="25">
        <f t="shared" si="1"/>
        <v>113.99699999999999</v>
      </c>
      <c r="S19" s="25"/>
    </row>
    <row r="20" spans="2:19">
      <c r="B20" s="20" t="s">
        <v>61</v>
      </c>
      <c r="C20" s="27"/>
      <c r="D20" s="30">
        <v>0</v>
      </c>
      <c r="E20" s="31">
        <v>0.1</v>
      </c>
      <c r="F20" s="31">
        <v>0.3</v>
      </c>
      <c r="G20" s="31">
        <v>1</v>
      </c>
      <c r="H20" s="31">
        <v>3</v>
      </c>
      <c r="I20" s="31">
        <v>10</v>
      </c>
      <c r="J20" s="31">
        <v>30</v>
      </c>
      <c r="L20" s="17"/>
      <c r="M20" s="19" t="s">
        <v>93</v>
      </c>
      <c r="N20" s="17"/>
      <c r="O20" s="17"/>
      <c r="P20" s="17"/>
      <c r="Q20" s="25">
        <v>430.5</v>
      </c>
      <c r="R20" s="25">
        <f t="shared" si="1"/>
        <v>95.570999999999998</v>
      </c>
      <c r="S20" s="25"/>
    </row>
    <row r="21" spans="2:19">
      <c r="B21" s="20" t="s">
        <v>62</v>
      </c>
      <c r="C21" s="27"/>
      <c r="D21" s="30">
        <v>0</v>
      </c>
      <c r="E21" s="31">
        <v>0.1</v>
      </c>
      <c r="F21" s="31">
        <v>0.3</v>
      </c>
      <c r="G21" s="31">
        <v>1</v>
      </c>
      <c r="H21" s="31">
        <v>3</v>
      </c>
      <c r="I21" s="31">
        <v>10</v>
      </c>
      <c r="J21" s="31">
        <v>30</v>
      </c>
      <c r="L21" s="17"/>
      <c r="M21" s="19" t="s">
        <v>94</v>
      </c>
      <c r="N21" s="17"/>
      <c r="O21" s="17"/>
      <c r="P21" s="17"/>
      <c r="Q21" s="26">
        <v>183.9</v>
      </c>
      <c r="R21" s="25">
        <f>200*Q21*0.6/1000</f>
        <v>22.068000000000001</v>
      </c>
      <c r="S21" s="26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activeCell="N14" sqref="N14"/>
    </sheetView>
  </sheetViews>
  <sheetFormatPr defaultRowHeight="1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102</v>
      </c>
    </row>
    <row r="2" spans="1:49">
      <c r="A2" t="s">
        <v>1</v>
      </c>
      <c r="B2" s="8">
        <v>41768.093680555554</v>
      </c>
      <c r="C2" s="6"/>
    </row>
    <row r="3" spans="1:49">
      <c r="A3" t="s">
        <v>2</v>
      </c>
      <c r="B3">
        <v>914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2</v>
      </c>
      <c r="C6" s="7">
        <v>0</v>
      </c>
      <c r="D6" s="7">
        <v>3</v>
      </c>
      <c r="E6" s="7">
        <v>0</v>
      </c>
      <c r="F6" s="7">
        <v>2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1</v>
      </c>
      <c r="AA6" s="7">
        <v>0</v>
      </c>
      <c r="AB6" s="7">
        <v>2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1</v>
      </c>
      <c r="AQ6" s="7">
        <v>3</v>
      </c>
      <c r="AR6" s="7">
        <v>2</v>
      </c>
      <c r="AS6" s="7">
        <v>0</v>
      </c>
      <c r="AT6" s="7">
        <v>0</v>
      </c>
      <c r="AU6" s="7">
        <v>0</v>
      </c>
      <c r="AV6" s="7">
        <v>0</v>
      </c>
      <c r="AW6" s="7">
        <v>1</v>
      </c>
    </row>
    <row r="7" spans="1:49">
      <c r="A7" t="s">
        <v>56</v>
      </c>
      <c r="B7" s="7">
        <v>22.187999999999999</v>
      </c>
      <c r="C7" s="7">
        <v>0</v>
      </c>
      <c r="D7" s="7">
        <v>19.036999999999999</v>
      </c>
      <c r="E7" s="7">
        <v>0</v>
      </c>
      <c r="F7" s="7">
        <v>18.84</v>
      </c>
      <c r="G7" s="7">
        <v>16.082999999999998</v>
      </c>
      <c r="H7" s="7">
        <v>0</v>
      </c>
      <c r="I7" s="7">
        <v>6.827</v>
      </c>
      <c r="J7" s="7">
        <v>0</v>
      </c>
      <c r="K7" s="7">
        <v>5.7770000000000001</v>
      </c>
      <c r="L7" s="7">
        <v>10.569000000000001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5.4489999999999998</v>
      </c>
      <c r="U7" s="7">
        <v>0</v>
      </c>
      <c r="V7" s="7">
        <v>33.676000000000002</v>
      </c>
      <c r="W7" s="7">
        <v>0</v>
      </c>
      <c r="X7" s="7">
        <v>0</v>
      </c>
      <c r="Y7" s="7">
        <v>0</v>
      </c>
      <c r="Z7" s="7">
        <v>105.164</v>
      </c>
      <c r="AA7" s="7">
        <v>0</v>
      </c>
      <c r="AB7" s="7">
        <v>45.984999999999999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12.603999999999999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9.7159999999999993</v>
      </c>
      <c r="AQ7" s="7">
        <v>31.619</v>
      </c>
      <c r="AR7" s="7">
        <v>21.728999999999999</v>
      </c>
      <c r="AS7" s="7">
        <v>0</v>
      </c>
      <c r="AT7" s="7">
        <v>0</v>
      </c>
      <c r="AU7" s="7">
        <v>0</v>
      </c>
      <c r="AV7" s="7">
        <v>0</v>
      </c>
      <c r="AW7" s="7">
        <v>16.018000000000001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2</v>
      </c>
      <c r="D22" s="10">
        <f t="shared" si="0"/>
        <v>0</v>
      </c>
      <c r="E22" s="10">
        <f t="shared" si="0"/>
        <v>3</v>
      </c>
      <c r="F22" s="1">
        <f t="shared" si="0"/>
        <v>0</v>
      </c>
      <c r="G22" s="1">
        <f t="shared" si="0"/>
        <v>2</v>
      </c>
      <c r="H22" s="1">
        <f t="shared" si="0"/>
        <v>1</v>
      </c>
      <c r="I22" s="1">
        <f t="shared" si="0"/>
        <v>0</v>
      </c>
      <c r="J22" s="1">
        <f t="shared" si="0"/>
        <v>1</v>
      </c>
      <c r="K22" s="1"/>
      <c r="L22" s="1" t="s">
        <v>57</v>
      </c>
      <c r="M22" s="2">
        <f t="shared" ref="M22:T22" si="1">B7</f>
        <v>22.187999999999999</v>
      </c>
      <c r="N22" s="2">
        <f t="shared" si="1"/>
        <v>0</v>
      </c>
      <c r="O22" s="2">
        <f t="shared" si="1"/>
        <v>19.036999999999999</v>
      </c>
      <c r="P22" s="2">
        <f t="shared" si="1"/>
        <v>0</v>
      </c>
      <c r="Q22" s="2">
        <f t="shared" si="1"/>
        <v>18.84</v>
      </c>
      <c r="R22" s="2">
        <f t="shared" si="1"/>
        <v>16.082999999999998</v>
      </c>
      <c r="S22" s="2">
        <f t="shared" si="1"/>
        <v>0</v>
      </c>
      <c r="T22" s="2">
        <f t="shared" si="1"/>
        <v>6.827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1</v>
      </c>
      <c r="E23" s="10">
        <f t="shared" si="2"/>
        <v>1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5.7770000000000001</v>
      </c>
      <c r="O23" s="2">
        <f t="shared" si="3"/>
        <v>10.569000000000001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</v>
      </c>
      <c r="F24" s="1">
        <f t="shared" si="4"/>
        <v>0</v>
      </c>
      <c r="G24" s="1">
        <f t="shared" si="4"/>
        <v>1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5.4489999999999998</v>
      </c>
      <c r="P24" s="2">
        <f t="shared" si="5"/>
        <v>0</v>
      </c>
      <c r="Q24" s="2">
        <f t="shared" si="5"/>
        <v>33.676000000000002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2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105.164</v>
      </c>
      <c r="N25" s="2">
        <f t="shared" si="7"/>
        <v>0</v>
      </c>
      <c r="O25" s="2">
        <f t="shared" si="7"/>
        <v>45.984999999999999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12.603999999999999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1</v>
      </c>
      <c r="D27" s="1">
        <f t="shared" si="10"/>
        <v>3</v>
      </c>
      <c r="E27" s="1">
        <f t="shared" si="10"/>
        <v>2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1</v>
      </c>
      <c r="K27" s="1"/>
      <c r="L27" s="1" t="s">
        <v>62</v>
      </c>
      <c r="M27" s="2">
        <f t="shared" ref="M27:T27" si="11">AP7</f>
        <v>9.7159999999999993</v>
      </c>
      <c r="N27" s="2">
        <f t="shared" si="11"/>
        <v>31.619</v>
      </c>
      <c r="O27" s="2">
        <f t="shared" si="11"/>
        <v>21.728999999999999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16.018000000000001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24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103</v>
      </c>
    </row>
    <row r="2" spans="1:49">
      <c r="A2" t="s">
        <v>1</v>
      </c>
      <c r="B2" s="8">
        <v>41768.092847222222</v>
      </c>
      <c r="C2" s="6"/>
    </row>
    <row r="3" spans="1:49">
      <c r="A3" t="s">
        <v>2</v>
      </c>
      <c r="B3">
        <v>910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6</v>
      </c>
      <c r="C6" s="7">
        <v>6</v>
      </c>
      <c r="D6" s="7">
        <v>7</v>
      </c>
      <c r="E6" s="7">
        <v>1</v>
      </c>
      <c r="F6" s="7">
        <v>10</v>
      </c>
      <c r="G6" s="7">
        <v>2</v>
      </c>
      <c r="H6" s="7">
        <v>2</v>
      </c>
      <c r="I6" s="7">
        <v>7</v>
      </c>
      <c r="J6" s="7">
        <v>2</v>
      </c>
      <c r="K6" s="7">
        <v>5</v>
      </c>
      <c r="L6" s="7">
        <v>6</v>
      </c>
      <c r="M6" s="7">
        <v>1</v>
      </c>
      <c r="N6" s="7">
        <v>3</v>
      </c>
      <c r="O6" s="7">
        <v>0</v>
      </c>
      <c r="P6" s="7">
        <v>0</v>
      </c>
      <c r="Q6" s="7">
        <v>1</v>
      </c>
      <c r="R6" s="7">
        <v>4</v>
      </c>
      <c r="S6" s="7">
        <v>8</v>
      </c>
      <c r="T6" s="7">
        <v>8</v>
      </c>
      <c r="U6" s="7">
        <v>5</v>
      </c>
      <c r="V6" s="7">
        <v>6</v>
      </c>
      <c r="W6" s="7">
        <v>3</v>
      </c>
      <c r="X6" s="7">
        <v>3</v>
      </c>
      <c r="Y6" s="7">
        <v>2</v>
      </c>
      <c r="Z6" s="7">
        <v>6</v>
      </c>
      <c r="AA6" s="7">
        <v>10</v>
      </c>
      <c r="AB6" s="7">
        <v>8</v>
      </c>
      <c r="AC6" s="7">
        <v>0</v>
      </c>
      <c r="AD6" s="7">
        <v>0</v>
      </c>
      <c r="AE6" s="7">
        <v>0</v>
      </c>
      <c r="AF6" s="7">
        <v>0</v>
      </c>
      <c r="AG6" s="7">
        <v>6</v>
      </c>
      <c r="AH6" s="7">
        <v>7</v>
      </c>
      <c r="AI6" s="7">
        <v>7</v>
      </c>
      <c r="AJ6" s="7">
        <v>7</v>
      </c>
      <c r="AK6" s="7">
        <v>1</v>
      </c>
      <c r="AL6" s="7">
        <v>1</v>
      </c>
      <c r="AM6" s="7">
        <v>0</v>
      </c>
      <c r="AN6" s="7">
        <v>0</v>
      </c>
      <c r="AO6" s="7">
        <v>1</v>
      </c>
      <c r="AP6" s="7">
        <v>3</v>
      </c>
      <c r="AQ6" s="7">
        <v>9</v>
      </c>
      <c r="AR6" s="7">
        <v>4</v>
      </c>
      <c r="AS6" s="7">
        <v>1</v>
      </c>
      <c r="AT6" s="7">
        <v>1</v>
      </c>
      <c r="AU6" s="7">
        <v>6</v>
      </c>
      <c r="AV6" s="7">
        <v>0</v>
      </c>
      <c r="AW6" s="7">
        <v>2</v>
      </c>
    </row>
    <row r="7" spans="1:49">
      <c r="A7" t="s">
        <v>56</v>
      </c>
      <c r="B7" s="7">
        <v>63.22</v>
      </c>
      <c r="C7" s="7">
        <v>32.451000000000001</v>
      </c>
      <c r="D7" s="7">
        <v>59.322000000000003</v>
      </c>
      <c r="E7" s="7">
        <v>35.143000000000001</v>
      </c>
      <c r="F7" s="7">
        <v>27.533999999999999</v>
      </c>
      <c r="G7" s="7">
        <v>31.187000000000001</v>
      </c>
      <c r="H7" s="7">
        <v>22.187000000000001</v>
      </c>
      <c r="I7" s="7">
        <v>24.273</v>
      </c>
      <c r="J7" s="7">
        <v>14.44</v>
      </c>
      <c r="K7" s="7">
        <v>77.209000000000003</v>
      </c>
      <c r="L7" s="7">
        <v>12.164999999999999</v>
      </c>
      <c r="M7" s="7">
        <v>6.1319999999999997</v>
      </c>
      <c r="N7" s="7">
        <v>15.824</v>
      </c>
      <c r="O7" s="7">
        <v>0</v>
      </c>
      <c r="P7" s="7">
        <v>0</v>
      </c>
      <c r="Q7" s="7">
        <v>6.3959999999999999</v>
      </c>
      <c r="R7" s="7">
        <v>79.944999999999993</v>
      </c>
      <c r="S7" s="7">
        <v>36.338000000000001</v>
      </c>
      <c r="T7" s="7">
        <v>33.271999999999998</v>
      </c>
      <c r="U7" s="7">
        <v>27.231000000000002</v>
      </c>
      <c r="V7" s="7">
        <v>71.253</v>
      </c>
      <c r="W7" s="7">
        <v>8.3079999999999998</v>
      </c>
      <c r="X7" s="7">
        <v>19.515999999999998</v>
      </c>
      <c r="Y7" s="7">
        <v>60</v>
      </c>
      <c r="Z7" s="7">
        <v>46.582000000000001</v>
      </c>
      <c r="AA7" s="7">
        <v>32.228999999999999</v>
      </c>
      <c r="AB7" s="7">
        <v>29.959</v>
      </c>
      <c r="AC7" s="7">
        <v>0</v>
      </c>
      <c r="AD7" s="7">
        <v>0</v>
      </c>
      <c r="AE7" s="7">
        <v>0</v>
      </c>
      <c r="AF7" s="7">
        <v>0</v>
      </c>
      <c r="AG7" s="7">
        <v>20.154</v>
      </c>
      <c r="AH7" s="7">
        <v>79.986999999999995</v>
      </c>
      <c r="AI7" s="7">
        <v>24.263999999999999</v>
      </c>
      <c r="AJ7" s="7">
        <v>41.256</v>
      </c>
      <c r="AK7" s="7">
        <v>11.209</v>
      </c>
      <c r="AL7" s="7">
        <v>12.132</v>
      </c>
      <c r="AM7" s="7">
        <v>0</v>
      </c>
      <c r="AN7" s="7">
        <v>0</v>
      </c>
      <c r="AO7" s="7">
        <v>19.648</v>
      </c>
      <c r="AP7" s="7">
        <v>39.758000000000003</v>
      </c>
      <c r="AQ7" s="7">
        <v>92.396000000000001</v>
      </c>
      <c r="AR7" s="7">
        <v>34.698</v>
      </c>
      <c r="AS7" s="7">
        <v>6.5270000000000001</v>
      </c>
      <c r="AT7" s="7">
        <v>74.11</v>
      </c>
      <c r="AU7" s="7">
        <v>37.768999999999998</v>
      </c>
      <c r="AV7" s="7">
        <v>0</v>
      </c>
      <c r="AW7" s="7">
        <v>11.901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6</v>
      </c>
      <c r="D22" s="10">
        <f t="shared" si="0"/>
        <v>6</v>
      </c>
      <c r="E22" s="10">
        <f t="shared" si="0"/>
        <v>7</v>
      </c>
      <c r="F22" s="1">
        <f t="shared" si="0"/>
        <v>1</v>
      </c>
      <c r="G22" s="1">
        <f t="shared" si="0"/>
        <v>10</v>
      </c>
      <c r="H22" s="1">
        <f t="shared" si="0"/>
        <v>2</v>
      </c>
      <c r="I22" s="1">
        <f t="shared" si="0"/>
        <v>2</v>
      </c>
      <c r="J22" s="1">
        <f t="shared" si="0"/>
        <v>7</v>
      </c>
      <c r="K22" s="1"/>
      <c r="L22" s="1" t="s">
        <v>57</v>
      </c>
      <c r="M22" s="2">
        <f t="shared" ref="M22:T22" si="1">B7</f>
        <v>63.22</v>
      </c>
      <c r="N22" s="2">
        <f t="shared" si="1"/>
        <v>32.451000000000001</v>
      </c>
      <c r="O22" s="2">
        <f t="shared" si="1"/>
        <v>59.322000000000003</v>
      </c>
      <c r="P22" s="2">
        <f t="shared" si="1"/>
        <v>35.143000000000001</v>
      </c>
      <c r="Q22" s="2">
        <f t="shared" si="1"/>
        <v>27.533999999999999</v>
      </c>
      <c r="R22" s="2">
        <f t="shared" si="1"/>
        <v>31.187000000000001</v>
      </c>
      <c r="S22" s="2">
        <f t="shared" si="1"/>
        <v>22.187000000000001</v>
      </c>
      <c r="T22" s="2">
        <f t="shared" si="1"/>
        <v>24.273</v>
      </c>
      <c r="Z22" s="1"/>
      <c r="AA22" s="1"/>
    </row>
    <row r="23" spans="2:49">
      <c r="B23" s="1" t="s">
        <v>58</v>
      </c>
      <c r="C23" s="1">
        <f t="shared" ref="C23:J23" si="2">J6</f>
        <v>2</v>
      </c>
      <c r="D23" s="10">
        <f t="shared" si="2"/>
        <v>5</v>
      </c>
      <c r="E23" s="10">
        <f t="shared" si="2"/>
        <v>6</v>
      </c>
      <c r="F23" s="1">
        <f t="shared" si="2"/>
        <v>1</v>
      </c>
      <c r="G23" s="1">
        <f t="shared" si="2"/>
        <v>3</v>
      </c>
      <c r="H23" s="1">
        <f t="shared" si="2"/>
        <v>0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14.44</v>
      </c>
      <c r="N23" s="2">
        <f t="shared" si="3"/>
        <v>77.209000000000003</v>
      </c>
      <c r="O23" s="2">
        <f t="shared" si="3"/>
        <v>12.164999999999999</v>
      </c>
      <c r="P23" s="2">
        <f t="shared" si="3"/>
        <v>6.1319999999999997</v>
      </c>
      <c r="Q23" s="2">
        <f t="shared" si="3"/>
        <v>15.824</v>
      </c>
      <c r="R23" s="2">
        <f t="shared" si="3"/>
        <v>0</v>
      </c>
      <c r="S23" s="2">
        <f t="shared" si="3"/>
        <v>0</v>
      </c>
      <c r="T23" s="2">
        <f t="shared" si="3"/>
        <v>6.3959999999999999</v>
      </c>
      <c r="Z23" s="1"/>
      <c r="AA23" s="1"/>
    </row>
    <row r="24" spans="2:49">
      <c r="B24" s="1" t="s">
        <v>59</v>
      </c>
      <c r="C24" s="1">
        <f t="shared" ref="C24:J24" si="4">R6</f>
        <v>4</v>
      </c>
      <c r="D24" s="10">
        <f t="shared" si="4"/>
        <v>8</v>
      </c>
      <c r="E24" s="10">
        <f t="shared" si="4"/>
        <v>8</v>
      </c>
      <c r="F24" s="1">
        <f t="shared" si="4"/>
        <v>5</v>
      </c>
      <c r="G24" s="1">
        <f t="shared" si="4"/>
        <v>6</v>
      </c>
      <c r="H24" s="1">
        <f t="shared" si="4"/>
        <v>3</v>
      </c>
      <c r="I24" s="1">
        <f t="shared" si="4"/>
        <v>3</v>
      </c>
      <c r="J24" s="1">
        <f t="shared" si="4"/>
        <v>2</v>
      </c>
      <c r="K24" s="1"/>
      <c r="L24" s="1" t="s">
        <v>59</v>
      </c>
      <c r="M24" s="2">
        <f t="shared" ref="M24:T24" si="5">R7</f>
        <v>79.944999999999993</v>
      </c>
      <c r="N24" s="2">
        <f t="shared" si="5"/>
        <v>36.338000000000001</v>
      </c>
      <c r="O24" s="2">
        <f t="shared" si="5"/>
        <v>33.271999999999998</v>
      </c>
      <c r="P24" s="2">
        <f t="shared" si="5"/>
        <v>27.231000000000002</v>
      </c>
      <c r="Q24" s="2">
        <f t="shared" si="5"/>
        <v>71.253</v>
      </c>
      <c r="R24" s="2">
        <f t="shared" si="5"/>
        <v>8.3079999999999998</v>
      </c>
      <c r="S24" s="2">
        <f t="shared" si="5"/>
        <v>19.515999999999998</v>
      </c>
      <c r="T24" s="2">
        <f t="shared" si="5"/>
        <v>60</v>
      </c>
      <c r="Z24" s="1"/>
      <c r="AA24" s="1"/>
    </row>
    <row r="25" spans="2:49">
      <c r="B25" s="1" t="s">
        <v>60</v>
      </c>
      <c r="C25" s="1">
        <f t="shared" ref="C25:J25" si="6">Z6</f>
        <v>6</v>
      </c>
      <c r="D25" s="10">
        <f t="shared" si="6"/>
        <v>10</v>
      </c>
      <c r="E25" s="10">
        <f t="shared" si="6"/>
        <v>8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6</v>
      </c>
      <c r="K25" s="1"/>
      <c r="L25" s="1" t="s">
        <v>60</v>
      </c>
      <c r="M25" s="2">
        <f t="shared" ref="M25:T25" si="7">Z7</f>
        <v>46.582000000000001</v>
      </c>
      <c r="N25" s="2">
        <f t="shared" si="7"/>
        <v>32.228999999999999</v>
      </c>
      <c r="O25" s="2">
        <f t="shared" si="7"/>
        <v>29.959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20.154</v>
      </c>
      <c r="Z25" s="1"/>
      <c r="AA25" s="1"/>
    </row>
    <row r="26" spans="2:49">
      <c r="B26" s="1" t="s">
        <v>61</v>
      </c>
      <c r="C26" s="1">
        <f t="shared" ref="C26:J26" si="8">AH6</f>
        <v>7</v>
      </c>
      <c r="D26" s="1">
        <f t="shared" si="8"/>
        <v>7</v>
      </c>
      <c r="E26" s="1">
        <f t="shared" si="8"/>
        <v>7</v>
      </c>
      <c r="F26" s="1">
        <f t="shared" si="8"/>
        <v>1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1</v>
      </c>
      <c r="K26" s="1"/>
      <c r="L26" s="1" t="s">
        <v>61</v>
      </c>
      <c r="M26" s="2">
        <f t="shared" ref="M26:T26" si="9">AH7</f>
        <v>79.986999999999995</v>
      </c>
      <c r="N26" s="2">
        <f t="shared" si="9"/>
        <v>24.263999999999999</v>
      </c>
      <c r="O26" s="2">
        <f t="shared" si="9"/>
        <v>41.256</v>
      </c>
      <c r="P26" s="2">
        <f t="shared" si="9"/>
        <v>11.209</v>
      </c>
      <c r="Q26" s="2">
        <f t="shared" si="9"/>
        <v>12.132</v>
      </c>
      <c r="R26" s="2">
        <f t="shared" si="9"/>
        <v>0</v>
      </c>
      <c r="S26" s="2">
        <f t="shared" si="9"/>
        <v>0</v>
      </c>
      <c r="T26" s="2">
        <f t="shared" si="9"/>
        <v>19.648</v>
      </c>
      <c r="Z26" s="1"/>
      <c r="AA26" s="1"/>
    </row>
    <row r="27" spans="2:49">
      <c r="B27" s="1" t="s">
        <v>62</v>
      </c>
      <c r="C27" s="1">
        <f t="shared" ref="C27:J27" si="10">AP6</f>
        <v>3</v>
      </c>
      <c r="D27" s="1">
        <f t="shared" si="10"/>
        <v>9</v>
      </c>
      <c r="E27" s="1">
        <f t="shared" si="10"/>
        <v>4</v>
      </c>
      <c r="F27" s="1">
        <f t="shared" si="10"/>
        <v>1</v>
      </c>
      <c r="G27" s="1">
        <f t="shared" si="10"/>
        <v>1</v>
      </c>
      <c r="H27" s="1">
        <f t="shared" si="10"/>
        <v>6</v>
      </c>
      <c r="I27" s="1">
        <f t="shared" si="10"/>
        <v>0</v>
      </c>
      <c r="J27" s="1">
        <f t="shared" si="10"/>
        <v>2</v>
      </c>
      <c r="K27" s="1"/>
      <c r="L27" s="1" t="s">
        <v>62</v>
      </c>
      <c r="M27" s="2">
        <f t="shared" ref="M27:T27" si="11">AP7</f>
        <v>39.758000000000003</v>
      </c>
      <c r="N27" s="2">
        <f t="shared" si="11"/>
        <v>92.396000000000001</v>
      </c>
      <c r="O27" s="2">
        <f t="shared" si="11"/>
        <v>34.698</v>
      </c>
      <c r="P27" s="2">
        <f t="shared" si="11"/>
        <v>6.5270000000000001</v>
      </c>
      <c r="Q27" s="2">
        <f t="shared" si="11"/>
        <v>74.11</v>
      </c>
      <c r="R27" s="2">
        <f t="shared" si="11"/>
        <v>37.768999999999998</v>
      </c>
      <c r="S27" s="2">
        <f t="shared" si="11"/>
        <v>0</v>
      </c>
      <c r="T27" s="2">
        <f t="shared" si="11"/>
        <v>11.901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178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104</v>
      </c>
    </row>
    <row r="2" spans="1:49">
      <c r="A2" t="s">
        <v>1</v>
      </c>
      <c r="B2" s="8">
        <v>41768.091956018521</v>
      </c>
      <c r="C2" s="6"/>
    </row>
    <row r="3" spans="1:49">
      <c r="A3" t="s">
        <v>2</v>
      </c>
      <c r="B3">
        <v>922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11</v>
      </c>
      <c r="C6" s="7">
        <v>16</v>
      </c>
      <c r="D6" s="7">
        <v>14</v>
      </c>
      <c r="E6" s="7">
        <v>10</v>
      </c>
      <c r="F6" s="7">
        <v>16</v>
      </c>
      <c r="G6" s="7">
        <v>11</v>
      </c>
      <c r="H6" s="7">
        <v>11</v>
      </c>
      <c r="I6" s="7">
        <v>11</v>
      </c>
      <c r="J6" s="7">
        <v>11</v>
      </c>
      <c r="K6" s="7">
        <v>12</v>
      </c>
      <c r="L6" s="7">
        <v>15</v>
      </c>
      <c r="M6" s="7">
        <v>10</v>
      </c>
      <c r="N6" s="7">
        <v>5</v>
      </c>
      <c r="O6" s="7">
        <v>3</v>
      </c>
      <c r="P6" s="7">
        <v>0</v>
      </c>
      <c r="Q6" s="7">
        <v>4</v>
      </c>
      <c r="R6" s="7">
        <v>7</v>
      </c>
      <c r="S6" s="7">
        <v>10</v>
      </c>
      <c r="T6" s="7">
        <v>12</v>
      </c>
      <c r="U6" s="7">
        <v>13</v>
      </c>
      <c r="V6" s="7">
        <v>14</v>
      </c>
      <c r="W6" s="7">
        <v>7</v>
      </c>
      <c r="X6" s="7">
        <v>11</v>
      </c>
      <c r="Y6" s="7">
        <v>9</v>
      </c>
      <c r="Z6" s="7">
        <v>10</v>
      </c>
      <c r="AA6" s="7">
        <v>16</v>
      </c>
      <c r="AB6" s="7">
        <v>10</v>
      </c>
      <c r="AC6" s="7">
        <v>7</v>
      </c>
      <c r="AD6" s="7">
        <v>0</v>
      </c>
      <c r="AE6" s="7">
        <v>0</v>
      </c>
      <c r="AF6" s="7">
        <v>0</v>
      </c>
      <c r="AG6" s="7">
        <v>13</v>
      </c>
      <c r="AH6" s="7">
        <v>11</v>
      </c>
      <c r="AI6" s="7">
        <v>9</v>
      </c>
      <c r="AJ6" s="7">
        <v>10</v>
      </c>
      <c r="AK6" s="7">
        <v>1</v>
      </c>
      <c r="AL6" s="7">
        <v>1</v>
      </c>
      <c r="AM6" s="7">
        <v>0</v>
      </c>
      <c r="AN6" s="7">
        <v>0</v>
      </c>
      <c r="AO6" s="7">
        <v>7</v>
      </c>
      <c r="AP6" s="7">
        <v>15</v>
      </c>
      <c r="AQ6" s="7">
        <v>15</v>
      </c>
      <c r="AR6" s="7">
        <v>10</v>
      </c>
      <c r="AS6" s="7">
        <v>9</v>
      </c>
      <c r="AT6" s="7">
        <v>5</v>
      </c>
      <c r="AU6" s="7">
        <v>13</v>
      </c>
      <c r="AV6" s="7">
        <v>0</v>
      </c>
      <c r="AW6" s="7">
        <v>12</v>
      </c>
    </row>
    <row r="7" spans="1:49">
      <c r="A7" t="s">
        <v>56</v>
      </c>
      <c r="B7" s="7">
        <v>75.021000000000001</v>
      </c>
      <c r="C7" s="7">
        <v>58.776000000000003</v>
      </c>
      <c r="D7" s="7">
        <v>102.244</v>
      </c>
      <c r="E7" s="7">
        <v>31.274999999999999</v>
      </c>
      <c r="F7" s="7">
        <v>56.73</v>
      </c>
      <c r="G7" s="7">
        <v>47.652999999999999</v>
      </c>
      <c r="H7" s="7">
        <v>39.293999999999997</v>
      </c>
      <c r="I7" s="7">
        <v>59.786999999999999</v>
      </c>
      <c r="J7" s="7">
        <v>28.402999999999999</v>
      </c>
      <c r="K7" s="7">
        <v>48.790999999999997</v>
      </c>
      <c r="L7" s="7">
        <v>49.222999999999999</v>
      </c>
      <c r="M7" s="7">
        <v>30.852</v>
      </c>
      <c r="N7" s="7">
        <v>23.556999999999999</v>
      </c>
      <c r="O7" s="7">
        <v>17.786999999999999</v>
      </c>
      <c r="P7" s="7">
        <v>0</v>
      </c>
      <c r="Q7" s="7">
        <v>16.367000000000001</v>
      </c>
      <c r="R7" s="7">
        <v>34.081000000000003</v>
      </c>
      <c r="S7" s="7">
        <v>54.845999999999997</v>
      </c>
      <c r="T7" s="7">
        <v>46.024999999999999</v>
      </c>
      <c r="U7" s="7">
        <v>50.454000000000001</v>
      </c>
      <c r="V7" s="7">
        <v>46.524999999999999</v>
      </c>
      <c r="W7" s="7">
        <v>15.516</v>
      </c>
      <c r="X7" s="7">
        <v>15.577</v>
      </c>
      <c r="Y7" s="7">
        <v>21.526</v>
      </c>
      <c r="Z7" s="7">
        <v>44.759</v>
      </c>
      <c r="AA7" s="7">
        <v>38.167000000000002</v>
      </c>
      <c r="AB7" s="7">
        <v>45.579000000000001</v>
      </c>
      <c r="AC7" s="7">
        <v>8.4779999999999998</v>
      </c>
      <c r="AD7" s="7">
        <v>0</v>
      </c>
      <c r="AE7" s="7">
        <v>0</v>
      </c>
      <c r="AF7" s="7">
        <v>0</v>
      </c>
      <c r="AG7" s="7">
        <v>54.283000000000001</v>
      </c>
      <c r="AH7" s="7">
        <v>41.933</v>
      </c>
      <c r="AI7" s="7">
        <v>70.441000000000003</v>
      </c>
      <c r="AJ7" s="7">
        <v>86.257999999999996</v>
      </c>
      <c r="AK7" s="7">
        <v>90.650999999999996</v>
      </c>
      <c r="AL7" s="7">
        <v>263.23200000000003</v>
      </c>
      <c r="AM7" s="7">
        <v>0</v>
      </c>
      <c r="AN7" s="7">
        <v>0</v>
      </c>
      <c r="AO7" s="7">
        <v>41.927</v>
      </c>
      <c r="AP7" s="7">
        <v>39.235999999999997</v>
      </c>
      <c r="AQ7" s="7">
        <v>66.225999999999999</v>
      </c>
      <c r="AR7" s="7">
        <v>54.722000000000001</v>
      </c>
      <c r="AS7" s="7">
        <v>24.606000000000002</v>
      </c>
      <c r="AT7" s="7">
        <v>24.13</v>
      </c>
      <c r="AU7" s="7">
        <v>26.135000000000002</v>
      </c>
      <c r="AV7" s="7">
        <v>0</v>
      </c>
      <c r="AW7" s="7">
        <v>25.716000000000001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11</v>
      </c>
      <c r="D22" s="10">
        <f t="shared" si="0"/>
        <v>16</v>
      </c>
      <c r="E22" s="10">
        <f t="shared" si="0"/>
        <v>14</v>
      </c>
      <c r="F22" s="1">
        <f t="shared" si="0"/>
        <v>10</v>
      </c>
      <c r="G22" s="1">
        <f t="shared" si="0"/>
        <v>16</v>
      </c>
      <c r="H22" s="1">
        <f t="shared" si="0"/>
        <v>11</v>
      </c>
      <c r="I22" s="1">
        <f t="shared" si="0"/>
        <v>11</v>
      </c>
      <c r="J22" s="1">
        <f t="shared" si="0"/>
        <v>11</v>
      </c>
      <c r="K22" s="1"/>
      <c r="L22" s="1" t="s">
        <v>57</v>
      </c>
      <c r="M22" s="2">
        <f t="shared" ref="M22:T22" si="1">B7</f>
        <v>75.021000000000001</v>
      </c>
      <c r="N22" s="2">
        <f t="shared" si="1"/>
        <v>58.776000000000003</v>
      </c>
      <c r="O22" s="2">
        <f t="shared" si="1"/>
        <v>102.244</v>
      </c>
      <c r="P22" s="2">
        <f t="shared" si="1"/>
        <v>31.274999999999999</v>
      </c>
      <c r="Q22" s="2">
        <f t="shared" si="1"/>
        <v>56.73</v>
      </c>
      <c r="R22" s="2">
        <f t="shared" si="1"/>
        <v>47.652999999999999</v>
      </c>
      <c r="S22" s="2">
        <f t="shared" si="1"/>
        <v>39.293999999999997</v>
      </c>
      <c r="T22" s="2">
        <f t="shared" si="1"/>
        <v>59.786999999999999</v>
      </c>
      <c r="Z22" s="1"/>
      <c r="AA22" s="1"/>
    </row>
    <row r="23" spans="2:49">
      <c r="B23" s="1" t="s">
        <v>58</v>
      </c>
      <c r="C23" s="1">
        <f t="shared" ref="C23:J23" si="2">J6</f>
        <v>11</v>
      </c>
      <c r="D23" s="10">
        <f t="shared" si="2"/>
        <v>12</v>
      </c>
      <c r="E23" s="10">
        <f t="shared" si="2"/>
        <v>15</v>
      </c>
      <c r="F23" s="1">
        <f t="shared" si="2"/>
        <v>10</v>
      </c>
      <c r="G23" s="1">
        <f t="shared" si="2"/>
        <v>5</v>
      </c>
      <c r="H23" s="1">
        <f t="shared" si="2"/>
        <v>3</v>
      </c>
      <c r="I23" s="1">
        <f t="shared" si="2"/>
        <v>0</v>
      </c>
      <c r="J23" s="1">
        <f t="shared" si="2"/>
        <v>4</v>
      </c>
      <c r="K23" s="1"/>
      <c r="L23" s="1" t="s">
        <v>58</v>
      </c>
      <c r="M23" s="2">
        <f t="shared" ref="M23:T23" si="3">J7</f>
        <v>28.402999999999999</v>
      </c>
      <c r="N23" s="2">
        <f t="shared" si="3"/>
        <v>48.790999999999997</v>
      </c>
      <c r="O23" s="2">
        <f t="shared" si="3"/>
        <v>49.222999999999999</v>
      </c>
      <c r="P23" s="2">
        <f t="shared" si="3"/>
        <v>30.852</v>
      </c>
      <c r="Q23" s="2">
        <f t="shared" si="3"/>
        <v>23.556999999999999</v>
      </c>
      <c r="R23" s="2">
        <f t="shared" si="3"/>
        <v>17.786999999999999</v>
      </c>
      <c r="S23" s="2">
        <f t="shared" si="3"/>
        <v>0</v>
      </c>
      <c r="T23" s="2">
        <f t="shared" si="3"/>
        <v>16.367000000000001</v>
      </c>
      <c r="Z23" s="1"/>
      <c r="AA23" s="1"/>
    </row>
    <row r="24" spans="2:49">
      <c r="B24" s="1" t="s">
        <v>59</v>
      </c>
      <c r="C24" s="1">
        <f t="shared" ref="C24:J24" si="4">R6</f>
        <v>7</v>
      </c>
      <c r="D24" s="10">
        <f t="shared" si="4"/>
        <v>10</v>
      </c>
      <c r="E24" s="10">
        <f t="shared" si="4"/>
        <v>12</v>
      </c>
      <c r="F24" s="1">
        <f t="shared" si="4"/>
        <v>13</v>
      </c>
      <c r="G24" s="1">
        <f t="shared" si="4"/>
        <v>14</v>
      </c>
      <c r="H24" s="1">
        <f t="shared" si="4"/>
        <v>7</v>
      </c>
      <c r="I24" s="1">
        <f t="shared" si="4"/>
        <v>11</v>
      </c>
      <c r="J24" s="1">
        <f t="shared" si="4"/>
        <v>9</v>
      </c>
      <c r="K24" s="1"/>
      <c r="L24" s="1" t="s">
        <v>59</v>
      </c>
      <c r="M24" s="2">
        <f t="shared" ref="M24:T24" si="5">R7</f>
        <v>34.081000000000003</v>
      </c>
      <c r="N24" s="2">
        <f t="shared" si="5"/>
        <v>54.845999999999997</v>
      </c>
      <c r="O24" s="2">
        <f t="shared" si="5"/>
        <v>46.024999999999999</v>
      </c>
      <c r="P24" s="2">
        <f t="shared" si="5"/>
        <v>50.454000000000001</v>
      </c>
      <c r="Q24" s="2">
        <f t="shared" si="5"/>
        <v>46.524999999999999</v>
      </c>
      <c r="R24" s="2">
        <f t="shared" si="5"/>
        <v>15.516</v>
      </c>
      <c r="S24" s="2">
        <f t="shared" si="5"/>
        <v>15.577</v>
      </c>
      <c r="T24" s="2">
        <f t="shared" si="5"/>
        <v>21.526</v>
      </c>
      <c r="Z24" s="1"/>
      <c r="AA24" s="1"/>
    </row>
    <row r="25" spans="2:49">
      <c r="B25" s="1" t="s">
        <v>60</v>
      </c>
      <c r="C25" s="1">
        <f t="shared" ref="C25:J25" si="6">Z6</f>
        <v>10</v>
      </c>
      <c r="D25" s="10">
        <f t="shared" si="6"/>
        <v>16</v>
      </c>
      <c r="E25" s="10">
        <f t="shared" si="6"/>
        <v>10</v>
      </c>
      <c r="F25" s="1">
        <f t="shared" si="6"/>
        <v>7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13</v>
      </c>
      <c r="K25" s="1"/>
      <c r="L25" s="1" t="s">
        <v>60</v>
      </c>
      <c r="M25" s="2">
        <f t="shared" ref="M25:T25" si="7">Z7</f>
        <v>44.759</v>
      </c>
      <c r="N25" s="2">
        <f t="shared" si="7"/>
        <v>38.167000000000002</v>
      </c>
      <c r="O25" s="2">
        <f t="shared" si="7"/>
        <v>45.579000000000001</v>
      </c>
      <c r="P25" s="2">
        <f t="shared" si="7"/>
        <v>8.4779999999999998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54.283000000000001</v>
      </c>
      <c r="Z25" s="1"/>
      <c r="AA25" s="1"/>
    </row>
    <row r="26" spans="2:49">
      <c r="B26" s="1" t="s">
        <v>61</v>
      </c>
      <c r="C26" s="1">
        <f t="shared" ref="C26:J26" si="8">AH6</f>
        <v>11</v>
      </c>
      <c r="D26" s="1">
        <f t="shared" si="8"/>
        <v>9</v>
      </c>
      <c r="E26" s="1">
        <f t="shared" si="8"/>
        <v>10</v>
      </c>
      <c r="F26" s="1">
        <f t="shared" si="8"/>
        <v>1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7</v>
      </c>
      <c r="K26" s="1"/>
      <c r="L26" s="1" t="s">
        <v>61</v>
      </c>
      <c r="M26" s="2">
        <f t="shared" ref="M26:T26" si="9">AH7</f>
        <v>41.933</v>
      </c>
      <c r="N26" s="2">
        <f t="shared" si="9"/>
        <v>70.441000000000003</v>
      </c>
      <c r="O26" s="2">
        <f t="shared" si="9"/>
        <v>86.257999999999996</v>
      </c>
      <c r="P26" s="2">
        <f t="shared" si="9"/>
        <v>90.650999999999996</v>
      </c>
      <c r="Q26" s="2">
        <f t="shared" si="9"/>
        <v>263.23200000000003</v>
      </c>
      <c r="R26" s="2">
        <f t="shared" si="9"/>
        <v>0</v>
      </c>
      <c r="S26" s="2">
        <f t="shared" si="9"/>
        <v>0</v>
      </c>
      <c r="T26" s="2">
        <f t="shared" si="9"/>
        <v>41.927</v>
      </c>
      <c r="Z26" s="1"/>
      <c r="AA26" s="1"/>
    </row>
    <row r="27" spans="2:49">
      <c r="B27" s="1" t="s">
        <v>62</v>
      </c>
      <c r="C27" s="1">
        <f t="shared" ref="C27:J27" si="10">AP6</f>
        <v>15</v>
      </c>
      <c r="D27" s="1">
        <f t="shared" si="10"/>
        <v>15</v>
      </c>
      <c r="E27" s="1">
        <f t="shared" si="10"/>
        <v>10</v>
      </c>
      <c r="F27" s="1">
        <f t="shared" si="10"/>
        <v>9</v>
      </c>
      <c r="G27" s="1">
        <f t="shared" si="10"/>
        <v>5</v>
      </c>
      <c r="H27" s="1">
        <f t="shared" si="10"/>
        <v>13</v>
      </c>
      <c r="I27" s="1">
        <f t="shared" si="10"/>
        <v>0</v>
      </c>
      <c r="J27" s="1">
        <f t="shared" si="10"/>
        <v>12</v>
      </c>
      <c r="K27" s="1"/>
      <c r="L27" s="1" t="s">
        <v>62</v>
      </c>
      <c r="M27" s="2">
        <f t="shared" ref="M27:T27" si="11">AP7</f>
        <v>39.235999999999997</v>
      </c>
      <c r="N27" s="2">
        <f t="shared" si="11"/>
        <v>66.225999999999999</v>
      </c>
      <c r="O27" s="2">
        <f t="shared" si="11"/>
        <v>54.722000000000001</v>
      </c>
      <c r="P27" s="2">
        <f t="shared" si="11"/>
        <v>24.606000000000002</v>
      </c>
      <c r="Q27" s="2">
        <f t="shared" si="11"/>
        <v>24.13</v>
      </c>
      <c r="R27" s="2">
        <f t="shared" si="11"/>
        <v>26.135000000000002</v>
      </c>
      <c r="S27" s="2">
        <f t="shared" si="11"/>
        <v>0</v>
      </c>
      <c r="T27" s="2">
        <f t="shared" si="11"/>
        <v>25.716000000000001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5703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105</v>
      </c>
    </row>
    <row r="2" spans="1:49">
      <c r="A2" t="s">
        <v>1</v>
      </c>
      <c r="B2" s="8">
        <v>41768.095405092594</v>
      </c>
      <c r="C2" s="6"/>
    </row>
    <row r="3" spans="1:49">
      <c r="A3" t="s">
        <v>2</v>
      </c>
      <c r="B3">
        <v>902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14</v>
      </c>
      <c r="C6" s="7">
        <v>16</v>
      </c>
      <c r="D6" s="7">
        <v>16</v>
      </c>
      <c r="E6" s="7">
        <v>12</v>
      </c>
      <c r="F6" s="7">
        <v>16</v>
      </c>
      <c r="G6" s="7">
        <v>13</v>
      </c>
      <c r="H6" s="7">
        <v>13</v>
      </c>
      <c r="I6" s="7">
        <v>14</v>
      </c>
      <c r="J6" s="7">
        <v>13</v>
      </c>
      <c r="K6" s="7">
        <v>16</v>
      </c>
      <c r="L6" s="7">
        <v>16</v>
      </c>
      <c r="M6" s="7">
        <v>15</v>
      </c>
      <c r="N6" s="7">
        <v>14</v>
      </c>
      <c r="O6" s="7">
        <v>13</v>
      </c>
      <c r="P6" s="7">
        <v>0</v>
      </c>
      <c r="Q6" s="7">
        <v>9</v>
      </c>
      <c r="R6" s="7">
        <v>10</v>
      </c>
      <c r="S6" s="7">
        <v>15</v>
      </c>
      <c r="T6" s="7">
        <v>16</v>
      </c>
      <c r="U6" s="7">
        <v>16</v>
      </c>
      <c r="V6" s="7">
        <v>15</v>
      </c>
      <c r="W6" s="7">
        <v>14</v>
      </c>
      <c r="X6" s="7">
        <v>15</v>
      </c>
      <c r="Y6" s="7">
        <v>13</v>
      </c>
      <c r="Z6" s="7">
        <v>12</v>
      </c>
      <c r="AA6" s="7">
        <v>16</v>
      </c>
      <c r="AB6" s="7">
        <v>14</v>
      </c>
      <c r="AC6" s="7">
        <v>12</v>
      </c>
      <c r="AD6" s="7">
        <v>0</v>
      </c>
      <c r="AE6" s="7">
        <v>0</v>
      </c>
      <c r="AF6" s="7">
        <v>0</v>
      </c>
      <c r="AG6" s="7">
        <v>16</v>
      </c>
      <c r="AH6" s="7">
        <v>13</v>
      </c>
      <c r="AI6" s="7">
        <v>15</v>
      </c>
      <c r="AJ6" s="7">
        <v>14</v>
      </c>
      <c r="AK6" s="7">
        <v>5</v>
      </c>
      <c r="AL6" s="7">
        <v>0</v>
      </c>
      <c r="AM6" s="7">
        <v>0</v>
      </c>
      <c r="AN6" s="7">
        <v>0</v>
      </c>
      <c r="AO6" s="7">
        <v>13</v>
      </c>
      <c r="AP6" s="7">
        <v>16</v>
      </c>
      <c r="AQ6" s="7">
        <v>16</v>
      </c>
      <c r="AR6" s="7">
        <v>13</v>
      </c>
      <c r="AS6" s="7">
        <v>12</v>
      </c>
      <c r="AT6" s="7">
        <v>7</v>
      </c>
      <c r="AU6" s="7">
        <v>14</v>
      </c>
      <c r="AV6" s="7">
        <v>0</v>
      </c>
      <c r="AW6" s="7">
        <v>12</v>
      </c>
    </row>
    <row r="7" spans="1:49">
      <c r="A7" t="s">
        <v>56</v>
      </c>
      <c r="B7" s="7">
        <v>75.156999999999996</v>
      </c>
      <c r="C7" s="7">
        <v>90.561000000000007</v>
      </c>
      <c r="D7" s="7">
        <v>76.887</v>
      </c>
      <c r="E7" s="7">
        <v>52.683</v>
      </c>
      <c r="F7" s="7">
        <v>72.680000000000007</v>
      </c>
      <c r="G7" s="7">
        <v>73.441999999999993</v>
      </c>
      <c r="H7" s="7">
        <v>55.747999999999998</v>
      </c>
      <c r="I7" s="7">
        <v>95.531000000000006</v>
      </c>
      <c r="J7" s="7">
        <v>53.143000000000001</v>
      </c>
      <c r="K7" s="7">
        <v>87.588999999999999</v>
      </c>
      <c r="L7" s="7">
        <v>103.93600000000001</v>
      </c>
      <c r="M7" s="7">
        <v>63.344000000000001</v>
      </c>
      <c r="N7" s="7">
        <v>38.923000000000002</v>
      </c>
      <c r="O7" s="7">
        <v>28.951000000000001</v>
      </c>
      <c r="P7" s="7">
        <v>0</v>
      </c>
      <c r="Q7" s="7">
        <v>42.72</v>
      </c>
      <c r="R7" s="7">
        <v>56.115000000000002</v>
      </c>
      <c r="S7" s="7">
        <v>86.043999999999997</v>
      </c>
      <c r="T7" s="7">
        <v>88.531999999999996</v>
      </c>
      <c r="U7" s="7">
        <v>65.853999999999999</v>
      </c>
      <c r="V7" s="7">
        <v>86.661000000000001</v>
      </c>
      <c r="W7" s="7">
        <v>49.750999999999998</v>
      </c>
      <c r="X7" s="7">
        <v>44.753999999999998</v>
      </c>
      <c r="Y7" s="7">
        <v>41.579000000000001</v>
      </c>
      <c r="Z7" s="7">
        <v>58.337000000000003</v>
      </c>
      <c r="AA7" s="7">
        <v>81.515000000000001</v>
      </c>
      <c r="AB7" s="7">
        <v>88.840999999999994</v>
      </c>
      <c r="AC7" s="7">
        <v>23.969000000000001</v>
      </c>
      <c r="AD7" s="7">
        <v>0</v>
      </c>
      <c r="AE7" s="7">
        <v>0</v>
      </c>
      <c r="AF7" s="7">
        <v>0</v>
      </c>
      <c r="AG7" s="7">
        <v>74.8</v>
      </c>
      <c r="AH7" s="7">
        <v>64.063000000000002</v>
      </c>
      <c r="AI7" s="7">
        <v>89.521000000000001</v>
      </c>
      <c r="AJ7" s="7">
        <v>65.269000000000005</v>
      </c>
      <c r="AK7" s="7">
        <v>23.853999999999999</v>
      </c>
      <c r="AL7" s="7">
        <v>0</v>
      </c>
      <c r="AM7" s="7">
        <v>0</v>
      </c>
      <c r="AN7" s="7">
        <v>0</v>
      </c>
      <c r="AO7" s="7">
        <v>45.78</v>
      </c>
      <c r="AP7" s="7">
        <v>104.16</v>
      </c>
      <c r="AQ7" s="7">
        <v>82.353999999999999</v>
      </c>
      <c r="AR7" s="7">
        <v>45.831000000000003</v>
      </c>
      <c r="AS7" s="7">
        <v>28.11</v>
      </c>
      <c r="AT7" s="7">
        <v>20.45</v>
      </c>
      <c r="AU7" s="7">
        <v>56.427</v>
      </c>
      <c r="AV7" s="7">
        <v>0</v>
      </c>
      <c r="AW7" s="7">
        <v>72.477999999999994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16</v>
      </c>
      <c r="F22" s="1">
        <f t="shared" si="0"/>
        <v>12</v>
      </c>
      <c r="G22" s="1">
        <f t="shared" si="0"/>
        <v>16</v>
      </c>
      <c r="H22" s="1">
        <f t="shared" si="0"/>
        <v>13</v>
      </c>
      <c r="I22" s="1">
        <f t="shared" si="0"/>
        <v>13</v>
      </c>
      <c r="J22" s="1">
        <f t="shared" si="0"/>
        <v>14</v>
      </c>
      <c r="K22" s="1"/>
      <c r="L22" s="1" t="s">
        <v>57</v>
      </c>
      <c r="M22" s="2">
        <f t="shared" ref="M22:T22" si="1">B7</f>
        <v>75.156999999999996</v>
      </c>
      <c r="N22" s="2">
        <f t="shared" si="1"/>
        <v>90.561000000000007</v>
      </c>
      <c r="O22" s="2">
        <f t="shared" si="1"/>
        <v>76.887</v>
      </c>
      <c r="P22" s="2">
        <f t="shared" si="1"/>
        <v>52.683</v>
      </c>
      <c r="Q22" s="2">
        <f t="shared" si="1"/>
        <v>72.680000000000007</v>
      </c>
      <c r="R22" s="2">
        <f t="shared" si="1"/>
        <v>73.441999999999993</v>
      </c>
      <c r="S22" s="2">
        <f t="shared" si="1"/>
        <v>55.747999999999998</v>
      </c>
      <c r="T22" s="2">
        <f t="shared" si="1"/>
        <v>95.531000000000006</v>
      </c>
      <c r="Z22" s="1"/>
      <c r="AA22" s="1"/>
    </row>
    <row r="23" spans="2:49">
      <c r="B23" s="1" t="s">
        <v>58</v>
      </c>
      <c r="C23" s="1">
        <f t="shared" ref="C23:J23" si="2">J6</f>
        <v>13</v>
      </c>
      <c r="D23" s="10">
        <f t="shared" si="2"/>
        <v>16</v>
      </c>
      <c r="E23" s="10">
        <f t="shared" si="2"/>
        <v>16</v>
      </c>
      <c r="F23" s="1">
        <f t="shared" si="2"/>
        <v>15</v>
      </c>
      <c r="G23" s="1">
        <f t="shared" si="2"/>
        <v>14</v>
      </c>
      <c r="H23" s="1">
        <f t="shared" si="2"/>
        <v>13</v>
      </c>
      <c r="I23" s="1">
        <f t="shared" si="2"/>
        <v>0</v>
      </c>
      <c r="J23" s="1">
        <f t="shared" si="2"/>
        <v>9</v>
      </c>
      <c r="K23" s="1"/>
      <c r="L23" s="1" t="s">
        <v>58</v>
      </c>
      <c r="M23" s="2">
        <f t="shared" ref="M23:T23" si="3">J7</f>
        <v>53.143000000000001</v>
      </c>
      <c r="N23" s="2">
        <f t="shared" si="3"/>
        <v>87.588999999999999</v>
      </c>
      <c r="O23" s="2">
        <f t="shared" si="3"/>
        <v>103.93600000000001</v>
      </c>
      <c r="P23" s="2">
        <f t="shared" si="3"/>
        <v>63.344000000000001</v>
      </c>
      <c r="Q23" s="2">
        <f t="shared" si="3"/>
        <v>38.923000000000002</v>
      </c>
      <c r="R23" s="2">
        <f t="shared" si="3"/>
        <v>28.951000000000001</v>
      </c>
      <c r="S23" s="2">
        <f t="shared" si="3"/>
        <v>0</v>
      </c>
      <c r="T23" s="2">
        <f t="shared" si="3"/>
        <v>42.72</v>
      </c>
      <c r="Z23" s="1"/>
      <c r="AA23" s="1"/>
    </row>
    <row r="24" spans="2:49">
      <c r="B24" s="1" t="s">
        <v>59</v>
      </c>
      <c r="C24" s="1">
        <f t="shared" ref="C24:J24" si="4">R6</f>
        <v>10</v>
      </c>
      <c r="D24" s="10">
        <f t="shared" si="4"/>
        <v>15</v>
      </c>
      <c r="E24" s="10">
        <f t="shared" si="4"/>
        <v>16</v>
      </c>
      <c r="F24" s="1">
        <f t="shared" si="4"/>
        <v>16</v>
      </c>
      <c r="G24" s="1">
        <f t="shared" si="4"/>
        <v>15</v>
      </c>
      <c r="H24" s="1">
        <f t="shared" si="4"/>
        <v>14</v>
      </c>
      <c r="I24" s="1">
        <f t="shared" si="4"/>
        <v>15</v>
      </c>
      <c r="J24" s="1">
        <f t="shared" si="4"/>
        <v>13</v>
      </c>
      <c r="K24" s="1"/>
      <c r="L24" s="1" t="s">
        <v>59</v>
      </c>
      <c r="M24" s="2">
        <f t="shared" ref="M24:T24" si="5">R7</f>
        <v>56.115000000000002</v>
      </c>
      <c r="N24" s="2">
        <f t="shared" si="5"/>
        <v>86.043999999999997</v>
      </c>
      <c r="O24" s="2">
        <f t="shared" si="5"/>
        <v>88.531999999999996</v>
      </c>
      <c r="P24" s="2">
        <f t="shared" si="5"/>
        <v>65.853999999999999</v>
      </c>
      <c r="Q24" s="2">
        <f t="shared" si="5"/>
        <v>86.661000000000001</v>
      </c>
      <c r="R24" s="2">
        <f t="shared" si="5"/>
        <v>49.750999999999998</v>
      </c>
      <c r="S24" s="2">
        <f t="shared" si="5"/>
        <v>44.753999999999998</v>
      </c>
      <c r="T24" s="2">
        <f t="shared" si="5"/>
        <v>41.579000000000001</v>
      </c>
      <c r="Z24" s="1"/>
      <c r="AA24" s="1"/>
    </row>
    <row r="25" spans="2:49">
      <c r="B25" s="1" t="s">
        <v>60</v>
      </c>
      <c r="C25" s="1">
        <f t="shared" ref="C25:J25" si="6">Z6</f>
        <v>12</v>
      </c>
      <c r="D25" s="10">
        <f t="shared" si="6"/>
        <v>16</v>
      </c>
      <c r="E25" s="10">
        <f t="shared" si="6"/>
        <v>14</v>
      </c>
      <c r="F25" s="1">
        <f t="shared" si="6"/>
        <v>12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16</v>
      </c>
      <c r="K25" s="1"/>
      <c r="L25" s="1" t="s">
        <v>60</v>
      </c>
      <c r="M25" s="2">
        <f t="shared" ref="M25:T25" si="7">Z7</f>
        <v>58.337000000000003</v>
      </c>
      <c r="N25" s="2">
        <f t="shared" si="7"/>
        <v>81.515000000000001</v>
      </c>
      <c r="O25" s="2">
        <f t="shared" si="7"/>
        <v>88.840999999999994</v>
      </c>
      <c r="P25" s="2">
        <f t="shared" si="7"/>
        <v>23.969000000000001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74.8</v>
      </c>
      <c r="Z25" s="1"/>
      <c r="AA25" s="1"/>
    </row>
    <row r="26" spans="2:49">
      <c r="B26" s="1" t="s">
        <v>61</v>
      </c>
      <c r="C26" s="1">
        <f t="shared" ref="C26:J26" si="8">AH6</f>
        <v>13</v>
      </c>
      <c r="D26" s="1">
        <f t="shared" si="8"/>
        <v>15</v>
      </c>
      <c r="E26" s="1">
        <f t="shared" si="8"/>
        <v>14</v>
      </c>
      <c r="F26" s="1">
        <f t="shared" si="8"/>
        <v>5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13</v>
      </c>
      <c r="K26" s="1"/>
      <c r="L26" s="1" t="s">
        <v>61</v>
      </c>
      <c r="M26" s="2">
        <f t="shared" ref="M26:T26" si="9">AH7</f>
        <v>64.063000000000002</v>
      </c>
      <c r="N26" s="2">
        <f t="shared" si="9"/>
        <v>89.521000000000001</v>
      </c>
      <c r="O26" s="2">
        <f t="shared" si="9"/>
        <v>65.269000000000005</v>
      </c>
      <c r="P26" s="2">
        <f t="shared" si="9"/>
        <v>23.853999999999999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45.78</v>
      </c>
      <c r="Z26" s="1"/>
      <c r="AA26" s="1"/>
    </row>
    <row r="27" spans="2:49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13</v>
      </c>
      <c r="F27" s="1">
        <f t="shared" si="10"/>
        <v>12</v>
      </c>
      <c r="G27" s="1">
        <f t="shared" si="10"/>
        <v>7</v>
      </c>
      <c r="H27" s="1">
        <f t="shared" si="10"/>
        <v>14</v>
      </c>
      <c r="I27" s="1">
        <f t="shared" si="10"/>
        <v>0</v>
      </c>
      <c r="J27" s="1">
        <f t="shared" si="10"/>
        <v>12</v>
      </c>
      <c r="K27" s="1"/>
      <c r="L27" s="1" t="s">
        <v>62</v>
      </c>
      <c r="M27" s="2">
        <f t="shared" ref="M27:T27" si="11">AP7</f>
        <v>104.16</v>
      </c>
      <c r="N27" s="2">
        <f t="shared" si="11"/>
        <v>82.353999999999999</v>
      </c>
      <c r="O27" s="2">
        <f t="shared" si="11"/>
        <v>45.831000000000003</v>
      </c>
      <c r="P27" s="2">
        <f t="shared" si="11"/>
        <v>28.11</v>
      </c>
      <c r="Q27" s="2">
        <f t="shared" si="11"/>
        <v>20.45</v>
      </c>
      <c r="R27" s="2">
        <f t="shared" si="11"/>
        <v>56.427</v>
      </c>
      <c r="S27" s="2">
        <f t="shared" si="11"/>
        <v>0</v>
      </c>
      <c r="T27" s="2">
        <f t="shared" si="11"/>
        <v>72.477999999999994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106</v>
      </c>
    </row>
    <row r="2" spans="1:49">
      <c r="A2" t="s">
        <v>1</v>
      </c>
      <c r="B2" s="8">
        <v>41768.094490740739</v>
      </c>
      <c r="C2" s="6"/>
    </row>
    <row r="3" spans="1:49">
      <c r="A3" t="s">
        <v>2</v>
      </c>
      <c r="B3">
        <v>906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14</v>
      </c>
      <c r="C6" s="7">
        <v>16</v>
      </c>
      <c r="D6" s="7">
        <v>16</v>
      </c>
      <c r="E6" s="7">
        <v>13</v>
      </c>
      <c r="F6" s="7">
        <v>16</v>
      </c>
      <c r="G6" s="7">
        <v>13</v>
      </c>
      <c r="H6" s="7">
        <v>13</v>
      </c>
      <c r="I6" s="7">
        <v>14</v>
      </c>
      <c r="J6" s="7">
        <v>12</v>
      </c>
      <c r="K6" s="7">
        <v>16</v>
      </c>
      <c r="L6" s="7">
        <v>16</v>
      </c>
      <c r="M6" s="7">
        <v>16</v>
      </c>
      <c r="N6" s="7">
        <v>16</v>
      </c>
      <c r="O6" s="7">
        <v>16</v>
      </c>
      <c r="P6" s="7">
        <v>0</v>
      </c>
      <c r="Q6" s="7">
        <v>10</v>
      </c>
      <c r="R6" s="7">
        <v>14</v>
      </c>
      <c r="S6" s="7">
        <v>16</v>
      </c>
      <c r="T6" s="7">
        <v>16</v>
      </c>
      <c r="U6" s="7">
        <v>16</v>
      </c>
      <c r="V6" s="7">
        <v>16</v>
      </c>
      <c r="W6" s="7">
        <v>15</v>
      </c>
      <c r="X6" s="7">
        <v>16</v>
      </c>
      <c r="Y6" s="7">
        <v>13</v>
      </c>
      <c r="Z6" s="7">
        <v>13</v>
      </c>
      <c r="AA6" s="7">
        <v>16</v>
      </c>
      <c r="AB6" s="7">
        <v>16</v>
      </c>
      <c r="AC6" s="7">
        <v>15</v>
      </c>
      <c r="AD6" s="7">
        <v>0</v>
      </c>
      <c r="AE6" s="7">
        <v>0</v>
      </c>
      <c r="AF6" s="7">
        <v>0</v>
      </c>
      <c r="AG6" s="7">
        <v>16</v>
      </c>
      <c r="AH6" s="7">
        <v>15</v>
      </c>
      <c r="AI6" s="7">
        <v>15</v>
      </c>
      <c r="AJ6" s="7">
        <v>14</v>
      </c>
      <c r="AK6" s="7">
        <v>9</v>
      </c>
      <c r="AL6" s="7">
        <v>0</v>
      </c>
      <c r="AM6" s="7">
        <v>0</v>
      </c>
      <c r="AN6" s="7">
        <v>0</v>
      </c>
      <c r="AO6" s="7">
        <v>14</v>
      </c>
      <c r="AP6" s="7">
        <v>15</v>
      </c>
      <c r="AQ6" s="7">
        <v>16</v>
      </c>
      <c r="AR6" s="7">
        <v>14</v>
      </c>
      <c r="AS6" s="7">
        <v>13</v>
      </c>
      <c r="AT6" s="7">
        <v>7</v>
      </c>
      <c r="AU6" s="7">
        <v>14</v>
      </c>
      <c r="AV6" s="7">
        <v>0</v>
      </c>
      <c r="AW6" s="7">
        <v>12</v>
      </c>
    </row>
    <row r="7" spans="1:49">
      <c r="A7" t="s">
        <v>56</v>
      </c>
      <c r="B7" s="7">
        <v>67.185000000000002</v>
      </c>
      <c r="C7" s="7">
        <v>141.32499999999999</v>
      </c>
      <c r="D7" s="7">
        <v>150.952</v>
      </c>
      <c r="E7" s="7">
        <v>69.683999999999997</v>
      </c>
      <c r="F7" s="7">
        <v>127.806</v>
      </c>
      <c r="G7" s="7">
        <v>153.816</v>
      </c>
      <c r="H7" s="7">
        <v>52.868000000000002</v>
      </c>
      <c r="I7" s="7">
        <v>71.012</v>
      </c>
      <c r="J7" s="7">
        <v>54.497999999999998</v>
      </c>
      <c r="K7" s="7">
        <v>235.108</v>
      </c>
      <c r="L7" s="7">
        <v>230.054</v>
      </c>
      <c r="M7" s="7">
        <v>110.66200000000001</v>
      </c>
      <c r="N7" s="7">
        <v>108.998</v>
      </c>
      <c r="O7" s="7">
        <v>94.825999999999993</v>
      </c>
      <c r="P7" s="7">
        <v>0</v>
      </c>
      <c r="Q7" s="7">
        <v>44.04</v>
      </c>
      <c r="R7" s="7">
        <v>126.325</v>
      </c>
      <c r="S7" s="7">
        <v>142.827</v>
      </c>
      <c r="T7" s="7">
        <v>115.592</v>
      </c>
      <c r="U7" s="7">
        <v>86.581000000000003</v>
      </c>
      <c r="V7" s="7">
        <v>130.92699999999999</v>
      </c>
      <c r="W7" s="7">
        <v>194.821</v>
      </c>
      <c r="X7" s="7">
        <v>166.54</v>
      </c>
      <c r="Y7" s="7">
        <v>27.224</v>
      </c>
      <c r="Z7" s="7">
        <v>91.808000000000007</v>
      </c>
      <c r="AA7" s="7">
        <v>76.221000000000004</v>
      </c>
      <c r="AB7" s="7">
        <v>85.061999999999998</v>
      </c>
      <c r="AC7" s="7">
        <v>28.184999999999999</v>
      </c>
      <c r="AD7" s="7">
        <v>0</v>
      </c>
      <c r="AE7" s="7">
        <v>0</v>
      </c>
      <c r="AF7" s="7">
        <v>0</v>
      </c>
      <c r="AG7" s="7">
        <v>113.2</v>
      </c>
      <c r="AH7" s="7">
        <v>107.139</v>
      </c>
      <c r="AI7" s="7">
        <v>101.17</v>
      </c>
      <c r="AJ7" s="7">
        <v>117.526</v>
      </c>
      <c r="AK7" s="7">
        <v>53.804000000000002</v>
      </c>
      <c r="AL7" s="7">
        <v>0</v>
      </c>
      <c r="AM7" s="7">
        <v>0</v>
      </c>
      <c r="AN7" s="7">
        <v>0</v>
      </c>
      <c r="AO7" s="7">
        <v>59.838999999999999</v>
      </c>
      <c r="AP7" s="7">
        <v>96.777000000000001</v>
      </c>
      <c r="AQ7" s="7">
        <v>95.658000000000001</v>
      </c>
      <c r="AR7" s="7">
        <v>60.046999999999997</v>
      </c>
      <c r="AS7" s="7">
        <v>45.531999999999996</v>
      </c>
      <c r="AT7" s="7">
        <v>52.213999999999999</v>
      </c>
      <c r="AU7" s="7">
        <v>71.126000000000005</v>
      </c>
      <c r="AV7" s="7">
        <v>0</v>
      </c>
      <c r="AW7" s="7">
        <v>75.039000000000001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Acetaminophen</v>
      </c>
      <c r="D12" s="7" t="str">
        <f>'DIV 02'!D12</f>
        <v>Acetaminophen</v>
      </c>
      <c r="E12" s="7" t="str">
        <f>'DIV 02'!E12</f>
        <v>Acetaminophen</v>
      </c>
      <c r="F12" s="7" t="str">
        <f>'DIV 02'!F12</f>
        <v>Acetaminophen</v>
      </c>
      <c r="G12" s="7" t="str">
        <f>'DIV 02'!G12</f>
        <v>Acetaminophen</v>
      </c>
      <c r="H12" s="7" t="str">
        <f>'DIV 02'!H12</f>
        <v>Acetaminophen</v>
      </c>
      <c r="I12" s="7" t="str">
        <f>'DIV 02'!I12</f>
        <v>Acetaminophen</v>
      </c>
      <c r="J12" s="7" t="str">
        <f>'DIV 02'!J12</f>
        <v>Acetaminophen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10</v>
      </c>
      <c r="T13" s="14">
        <f>'DIV 02'!T13</f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Domoic Acid</v>
      </c>
      <c r="D14" s="7" t="str">
        <f>'DIV 02'!D14</f>
        <v>Domoic Acid</v>
      </c>
      <c r="E14" s="7" t="str">
        <f>'DIV 02'!E14</f>
        <v>Domoic Acid</v>
      </c>
      <c r="F14" s="7" t="str">
        <f>'DIV 02'!F14</f>
        <v>Domoic Acid</v>
      </c>
      <c r="G14" s="7" t="str">
        <f>'DIV 02'!G14</f>
        <v>Domoic Acid</v>
      </c>
      <c r="H14" s="7" t="str">
        <f>'DIV 02'!H14</f>
        <v>Domoic Acid</v>
      </c>
      <c r="I14" s="7" t="str">
        <f>'DIV 02'!I14</f>
        <v>Domoic Acid</v>
      </c>
      <c r="J14" s="7" t="str">
        <f>'DIV 02'!J14</f>
        <v>Domoic Acid</v>
      </c>
      <c r="K14" s="7"/>
      <c r="L14" s="1" t="s">
        <v>59</v>
      </c>
      <c r="M14" s="14">
        <f>'DIV 02'!M14</f>
        <v>0</v>
      </c>
      <c r="N14" s="14">
        <f>'DIV 02'!N14</f>
        <v>3.0000000000000001E-3</v>
      </c>
      <c r="O14" s="14">
        <f>'DIV 02'!O14</f>
        <v>0.01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Loperamide</v>
      </c>
      <c r="D15" s="7" t="str">
        <f>'DIV 02'!D15</f>
        <v>Loperamide</v>
      </c>
      <c r="E15" s="7" t="str">
        <f>'DIV 02'!E15</f>
        <v>Loperamide</v>
      </c>
      <c r="F15" s="7" t="str">
        <f>'DIV 02'!F15</f>
        <v>Loperamide</v>
      </c>
      <c r="G15" s="7" t="str">
        <f>'DIV 02'!G15</f>
        <v>Loperamide</v>
      </c>
      <c r="H15" s="7" t="str">
        <f>'DIV 02'!H15</f>
        <v>Loperamide</v>
      </c>
      <c r="I15" s="7" t="str">
        <f>'DIV 02'!I15</f>
        <v>Loperamide</v>
      </c>
      <c r="J15" s="7" t="str">
        <f>'DIV 02'!J15</f>
        <v>Loperamide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Mevastatin</v>
      </c>
      <c r="D16" s="7" t="str">
        <f>'DIV 02'!D16</f>
        <v>Mevastatin</v>
      </c>
      <c r="E16" s="7" t="str">
        <f>'DIV 02'!E16</f>
        <v>Mevastatin</v>
      </c>
      <c r="F16" s="7" t="str">
        <f>'DIV 02'!F16</f>
        <v>Mevastatin</v>
      </c>
      <c r="G16" s="7" t="str">
        <f>'DIV 02'!G16</f>
        <v>Mevastatin</v>
      </c>
      <c r="H16" s="7" t="str">
        <f>'DIV 02'!H16</f>
        <v>Mevastatin</v>
      </c>
      <c r="I16" s="7" t="str">
        <f>'DIV 02'!I16</f>
        <v>Mevastatin</v>
      </c>
      <c r="J16" s="7" t="str">
        <f>'DIV 02'!J16</f>
        <v>Mevastatin</v>
      </c>
      <c r="K16" s="7"/>
      <c r="L16" s="1" t="s">
        <v>61</v>
      </c>
      <c r="M16" s="14">
        <f>'DIV 02'!M16</f>
        <v>0</v>
      </c>
      <c r="N16" s="14">
        <f>'DIV 02'!N16</f>
        <v>0.1</v>
      </c>
      <c r="O16" s="14">
        <f>'DIV 02'!O16</f>
        <v>0.3</v>
      </c>
      <c r="P16" s="14">
        <f>'DIV 02'!P16</f>
        <v>1</v>
      </c>
      <c r="Q16" s="14">
        <f>'DIV 02'!Q16</f>
        <v>3</v>
      </c>
      <c r="R16" s="14">
        <f>'DIV 02'!R16</f>
        <v>10</v>
      </c>
      <c r="S16" s="14">
        <f>'DIV 02'!S16</f>
        <v>30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Vanadate</v>
      </c>
      <c r="D17" s="7" t="str">
        <f>'DIV 02'!D17</f>
        <v>Vanadate</v>
      </c>
      <c r="E17" s="7" t="str">
        <f>'DIV 02'!E17</f>
        <v>Vanadate</v>
      </c>
      <c r="F17" s="7" t="str">
        <f>'DIV 02'!F17</f>
        <v>Vanadate</v>
      </c>
      <c r="G17" s="7" t="str">
        <f>'DIV 02'!G17</f>
        <v>Vanadate</v>
      </c>
      <c r="H17" s="7" t="str">
        <f>'DIV 02'!H17</f>
        <v>Vanadate</v>
      </c>
      <c r="I17" s="7" t="str">
        <f>'DIV 02'!I17</f>
        <v>Vanadate</v>
      </c>
      <c r="J17" s="7" t="str">
        <f>'DIV 02'!J17</f>
        <v>Vanadate</v>
      </c>
      <c r="K17" s="7"/>
      <c r="L17" s="1" t="s">
        <v>62</v>
      </c>
      <c r="M17" s="14">
        <f>'DIV 02'!M17</f>
        <v>0</v>
      </c>
      <c r="N17" s="14">
        <f>'DIV 02'!N17</f>
        <v>0.1</v>
      </c>
      <c r="O17" s="14">
        <f>'DIV 02'!O17</f>
        <v>0.3</v>
      </c>
      <c r="P17" s="14">
        <f>'DIV 02'!P17</f>
        <v>1</v>
      </c>
      <c r="Q17" s="14">
        <f>'DIV 02'!Q17</f>
        <v>3</v>
      </c>
      <c r="R17" s="14">
        <f>'DIV 02'!R17</f>
        <v>10</v>
      </c>
      <c r="S17" s="14">
        <f>'DIV 02'!S17</f>
        <v>30</v>
      </c>
      <c r="T17" s="14">
        <f>'DIV 02'!T17</f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14</v>
      </c>
      <c r="D22" s="10">
        <f t="shared" si="0"/>
        <v>16</v>
      </c>
      <c r="E22" s="10">
        <f t="shared" si="0"/>
        <v>16</v>
      </c>
      <c r="F22" s="1">
        <f t="shared" si="0"/>
        <v>13</v>
      </c>
      <c r="G22" s="1">
        <f t="shared" si="0"/>
        <v>16</v>
      </c>
      <c r="H22" s="1">
        <f t="shared" si="0"/>
        <v>13</v>
      </c>
      <c r="I22" s="1">
        <f t="shared" si="0"/>
        <v>13</v>
      </c>
      <c r="J22" s="1">
        <f t="shared" si="0"/>
        <v>14</v>
      </c>
      <c r="K22" s="1"/>
      <c r="L22" s="1" t="s">
        <v>57</v>
      </c>
      <c r="M22" s="2">
        <f t="shared" ref="M22:T22" si="1">B7</f>
        <v>67.185000000000002</v>
      </c>
      <c r="N22" s="2">
        <f t="shared" si="1"/>
        <v>141.32499999999999</v>
      </c>
      <c r="O22" s="2">
        <f t="shared" si="1"/>
        <v>150.952</v>
      </c>
      <c r="P22" s="2">
        <f t="shared" si="1"/>
        <v>69.683999999999997</v>
      </c>
      <c r="Q22" s="2">
        <f t="shared" si="1"/>
        <v>127.806</v>
      </c>
      <c r="R22" s="2">
        <f t="shared" si="1"/>
        <v>153.816</v>
      </c>
      <c r="S22" s="2">
        <f t="shared" si="1"/>
        <v>52.868000000000002</v>
      </c>
      <c r="T22" s="2">
        <f t="shared" si="1"/>
        <v>71.012</v>
      </c>
      <c r="Z22" s="1"/>
      <c r="AA22" s="1"/>
    </row>
    <row r="23" spans="2:49">
      <c r="B23" s="1" t="s">
        <v>58</v>
      </c>
      <c r="C23" s="1">
        <f t="shared" ref="C23:J23" si="2">J6</f>
        <v>12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0</v>
      </c>
      <c r="J23" s="1">
        <f t="shared" si="2"/>
        <v>10</v>
      </c>
      <c r="K23" s="1"/>
      <c r="L23" s="1" t="s">
        <v>58</v>
      </c>
      <c r="M23" s="2">
        <f t="shared" ref="M23:T23" si="3">J7</f>
        <v>54.497999999999998</v>
      </c>
      <c r="N23" s="2">
        <f t="shared" si="3"/>
        <v>235.108</v>
      </c>
      <c r="O23" s="2">
        <f t="shared" si="3"/>
        <v>230.054</v>
      </c>
      <c r="P23" s="2">
        <f t="shared" si="3"/>
        <v>110.66200000000001</v>
      </c>
      <c r="Q23" s="2">
        <f t="shared" si="3"/>
        <v>108.998</v>
      </c>
      <c r="R23" s="2">
        <f t="shared" si="3"/>
        <v>94.825999999999993</v>
      </c>
      <c r="S23" s="2">
        <f t="shared" si="3"/>
        <v>0</v>
      </c>
      <c r="T23" s="2">
        <f t="shared" si="3"/>
        <v>44.04</v>
      </c>
      <c r="Z23" s="1"/>
      <c r="AA23" s="1"/>
    </row>
    <row r="24" spans="2:49">
      <c r="B24" s="1" t="s">
        <v>59</v>
      </c>
      <c r="C24" s="1">
        <f t="shared" ref="C24:J24" si="4">R6</f>
        <v>14</v>
      </c>
      <c r="D24" s="10">
        <f t="shared" si="4"/>
        <v>16</v>
      </c>
      <c r="E24" s="10">
        <f t="shared" si="4"/>
        <v>16</v>
      </c>
      <c r="F24" s="1">
        <f t="shared" si="4"/>
        <v>16</v>
      </c>
      <c r="G24" s="1">
        <f t="shared" si="4"/>
        <v>16</v>
      </c>
      <c r="H24" s="1">
        <f t="shared" si="4"/>
        <v>15</v>
      </c>
      <c r="I24" s="1">
        <f t="shared" si="4"/>
        <v>16</v>
      </c>
      <c r="J24" s="1">
        <f t="shared" si="4"/>
        <v>13</v>
      </c>
      <c r="K24" s="1"/>
      <c r="L24" s="1" t="s">
        <v>59</v>
      </c>
      <c r="M24" s="2">
        <f t="shared" ref="M24:T24" si="5">R7</f>
        <v>126.325</v>
      </c>
      <c r="N24" s="2">
        <f t="shared" si="5"/>
        <v>142.827</v>
      </c>
      <c r="O24" s="2">
        <f t="shared" si="5"/>
        <v>115.592</v>
      </c>
      <c r="P24" s="2">
        <f t="shared" si="5"/>
        <v>86.581000000000003</v>
      </c>
      <c r="Q24" s="2">
        <f t="shared" si="5"/>
        <v>130.92699999999999</v>
      </c>
      <c r="R24" s="2">
        <f t="shared" si="5"/>
        <v>194.821</v>
      </c>
      <c r="S24" s="2">
        <f t="shared" si="5"/>
        <v>166.54</v>
      </c>
      <c r="T24" s="2">
        <f t="shared" si="5"/>
        <v>27.224</v>
      </c>
      <c r="Z24" s="1"/>
      <c r="AA24" s="1"/>
    </row>
    <row r="25" spans="2:49">
      <c r="B25" s="1" t="s">
        <v>60</v>
      </c>
      <c r="C25" s="1">
        <f t="shared" ref="C25:J25" si="6">Z6</f>
        <v>13</v>
      </c>
      <c r="D25" s="10">
        <f t="shared" si="6"/>
        <v>16</v>
      </c>
      <c r="E25" s="10">
        <f t="shared" si="6"/>
        <v>16</v>
      </c>
      <c r="F25" s="1">
        <f t="shared" si="6"/>
        <v>15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16</v>
      </c>
      <c r="K25" s="1"/>
      <c r="L25" s="1" t="s">
        <v>60</v>
      </c>
      <c r="M25" s="2">
        <f t="shared" ref="M25:T25" si="7">Z7</f>
        <v>91.808000000000007</v>
      </c>
      <c r="N25" s="2">
        <f t="shared" si="7"/>
        <v>76.221000000000004</v>
      </c>
      <c r="O25" s="2">
        <f t="shared" si="7"/>
        <v>85.061999999999998</v>
      </c>
      <c r="P25" s="2">
        <f t="shared" si="7"/>
        <v>28.184999999999999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113.2</v>
      </c>
      <c r="Z25" s="1"/>
      <c r="AA25" s="1"/>
    </row>
    <row r="26" spans="2:49">
      <c r="B26" s="1" t="s">
        <v>61</v>
      </c>
      <c r="C26" s="1">
        <f t="shared" ref="C26:J26" si="8">AH6</f>
        <v>15</v>
      </c>
      <c r="D26" s="1">
        <f t="shared" si="8"/>
        <v>15</v>
      </c>
      <c r="E26" s="1">
        <f t="shared" si="8"/>
        <v>14</v>
      </c>
      <c r="F26" s="1">
        <f t="shared" si="8"/>
        <v>9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14</v>
      </c>
      <c r="K26" s="1"/>
      <c r="L26" s="1" t="s">
        <v>61</v>
      </c>
      <c r="M26" s="2">
        <f t="shared" ref="M26:T26" si="9">AH7</f>
        <v>107.139</v>
      </c>
      <c r="N26" s="2">
        <f t="shared" si="9"/>
        <v>101.17</v>
      </c>
      <c r="O26" s="2">
        <f t="shared" si="9"/>
        <v>117.526</v>
      </c>
      <c r="P26" s="2">
        <f t="shared" si="9"/>
        <v>53.804000000000002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59.838999999999999</v>
      </c>
      <c r="Z26" s="1"/>
      <c r="AA26" s="1"/>
    </row>
    <row r="27" spans="2:49">
      <c r="B27" s="1" t="s">
        <v>62</v>
      </c>
      <c r="C27" s="1">
        <f t="shared" ref="C27:J27" si="10">AP6</f>
        <v>15</v>
      </c>
      <c r="D27" s="1">
        <f t="shared" si="10"/>
        <v>16</v>
      </c>
      <c r="E27" s="1">
        <f t="shared" si="10"/>
        <v>14</v>
      </c>
      <c r="F27" s="1">
        <f t="shared" si="10"/>
        <v>13</v>
      </c>
      <c r="G27" s="1">
        <f t="shared" si="10"/>
        <v>7</v>
      </c>
      <c r="H27" s="1">
        <f t="shared" si="10"/>
        <v>14</v>
      </c>
      <c r="I27" s="1">
        <f t="shared" si="10"/>
        <v>0</v>
      </c>
      <c r="J27" s="1">
        <f t="shared" si="10"/>
        <v>12</v>
      </c>
      <c r="K27" s="1"/>
      <c r="L27" s="1" t="s">
        <v>62</v>
      </c>
      <c r="M27" s="2">
        <f t="shared" ref="M27:T27" si="11">AP7</f>
        <v>96.777000000000001</v>
      </c>
      <c r="N27" s="2">
        <f t="shared" si="11"/>
        <v>95.658000000000001</v>
      </c>
      <c r="O27" s="2">
        <f t="shared" si="11"/>
        <v>60.046999999999997</v>
      </c>
      <c r="P27" s="2">
        <f t="shared" si="11"/>
        <v>45.531999999999996</v>
      </c>
      <c r="Q27" s="2">
        <f t="shared" si="11"/>
        <v>52.213999999999999</v>
      </c>
      <c r="R27" s="2">
        <f t="shared" si="11"/>
        <v>71.126000000000005</v>
      </c>
      <c r="S27" s="2">
        <f t="shared" si="11"/>
        <v>0</v>
      </c>
      <c r="T27" s="2">
        <f t="shared" si="11"/>
        <v>75.039000000000001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S37"/>
  <sheetViews>
    <sheetView workbookViewId="0">
      <selection activeCell="L22" sqref="L22"/>
    </sheetView>
  </sheetViews>
  <sheetFormatPr defaultRowHeight="15"/>
  <cols>
    <col min="2" max="2" width="8.85546875" customWidth="1"/>
  </cols>
  <sheetData>
    <row r="2" spans="1:19">
      <c r="A2" s="8"/>
      <c r="B2" s="6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7" t="s">
        <v>67</v>
      </c>
      <c r="B9" s="7"/>
      <c r="C9" s="7"/>
      <c r="D9" s="7"/>
      <c r="E9" s="7"/>
      <c r="F9" s="7"/>
      <c r="G9" s="7"/>
      <c r="H9" s="7"/>
      <c r="I9" s="7"/>
      <c r="J9" s="7"/>
      <c r="K9" s="13" t="s">
        <v>68</v>
      </c>
      <c r="L9" s="7"/>
      <c r="M9" s="7"/>
      <c r="N9" s="7"/>
      <c r="O9" s="7"/>
      <c r="P9" s="7"/>
      <c r="Q9" s="7"/>
      <c r="R9" s="7"/>
      <c r="S9" s="7"/>
    </row>
    <row r="10" spans="1:19">
      <c r="A10" s="1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1" t="s">
        <v>64</v>
      </c>
      <c r="L10" s="7"/>
      <c r="M10" s="7"/>
      <c r="N10" s="7"/>
      <c r="O10" s="7"/>
      <c r="P10" s="7"/>
      <c r="Q10" s="7"/>
      <c r="R10" s="7"/>
      <c r="S10" s="7"/>
    </row>
    <row r="11" spans="1:19">
      <c r="A11" s="1" t="s">
        <v>63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7"/>
      <c r="K11" s="1" t="s">
        <v>63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S11" s="1">
        <v>8</v>
      </c>
    </row>
    <row r="12" spans="1:19">
      <c r="A12" s="1" t="s">
        <v>57</v>
      </c>
      <c r="B12" s="7" t="s">
        <v>80</v>
      </c>
      <c r="C12" s="7" t="s">
        <v>80</v>
      </c>
      <c r="D12" s="7" t="s">
        <v>80</v>
      </c>
      <c r="E12" s="7" t="s">
        <v>80</v>
      </c>
      <c r="F12" s="7" t="s">
        <v>80</v>
      </c>
      <c r="G12" s="7" t="s">
        <v>80</v>
      </c>
      <c r="H12" s="7" t="s">
        <v>80</v>
      </c>
      <c r="I12" s="7" t="s">
        <v>80</v>
      </c>
      <c r="J12" s="7"/>
      <c r="K12" s="1" t="s">
        <v>57</v>
      </c>
      <c r="L12" s="14">
        <v>0</v>
      </c>
      <c r="M12" s="14">
        <v>0.1</v>
      </c>
      <c r="N12" s="14">
        <v>0.3</v>
      </c>
      <c r="O12" s="14">
        <v>1</v>
      </c>
      <c r="P12" s="14">
        <v>3</v>
      </c>
      <c r="Q12" s="14">
        <v>10</v>
      </c>
      <c r="R12" s="14">
        <v>30</v>
      </c>
      <c r="S12" s="14">
        <v>0</v>
      </c>
    </row>
    <row r="13" spans="1:19">
      <c r="A13" s="1" t="s">
        <v>58</v>
      </c>
      <c r="B13" s="7" t="s">
        <v>75</v>
      </c>
      <c r="C13" s="7" t="s">
        <v>75</v>
      </c>
      <c r="D13" s="7" t="s">
        <v>75</v>
      </c>
      <c r="E13" s="7" t="s">
        <v>75</v>
      </c>
      <c r="F13" s="7" t="s">
        <v>75</v>
      </c>
      <c r="G13" s="7" t="s">
        <v>75</v>
      </c>
      <c r="H13" s="7" t="s">
        <v>75</v>
      </c>
      <c r="I13" s="7" t="s">
        <v>75</v>
      </c>
      <c r="J13" s="7"/>
      <c r="K13" s="1" t="s">
        <v>58</v>
      </c>
      <c r="L13" s="14">
        <v>0</v>
      </c>
      <c r="M13" s="14">
        <v>0.03</v>
      </c>
      <c r="N13" s="14">
        <v>0.1</v>
      </c>
      <c r="O13" s="14">
        <v>0.3</v>
      </c>
      <c r="P13" s="14">
        <v>1</v>
      </c>
      <c r="Q13" s="14">
        <v>3</v>
      </c>
      <c r="R13" s="14">
        <v>10</v>
      </c>
      <c r="S13" s="14">
        <v>0</v>
      </c>
    </row>
    <row r="14" spans="1:19">
      <c r="A14" s="1" t="s">
        <v>59</v>
      </c>
      <c r="B14" s="7" t="s">
        <v>76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  <c r="I14" s="7" t="s">
        <v>76</v>
      </c>
      <c r="J14" s="7"/>
      <c r="K14" s="1" t="s">
        <v>59</v>
      </c>
      <c r="L14" s="14">
        <v>0</v>
      </c>
      <c r="M14" s="14">
        <v>2.9999999999999997E-4</v>
      </c>
      <c r="N14" s="14">
        <v>1E-3</v>
      </c>
      <c r="O14" s="14">
        <v>3.0000000000000001E-3</v>
      </c>
      <c r="P14" s="14">
        <v>0.01</v>
      </c>
      <c r="Q14" s="14">
        <v>0.03</v>
      </c>
      <c r="R14" s="14">
        <v>0.1</v>
      </c>
      <c r="S14" s="14">
        <v>0</v>
      </c>
    </row>
    <row r="15" spans="1:19">
      <c r="A15" s="1" t="s">
        <v>60</v>
      </c>
      <c r="B15" s="7" t="s">
        <v>79</v>
      </c>
      <c r="C15" s="7" t="s">
        <v>79</v>
      </c>
      <c r="D15" s="7" t="s">
        <v>79</v>
      </c>
      <c r="E15" s="7" t="s">
        <v>79</v>
      </c>
      <c r="F15" s="7" t="s">
        <v>79</v>
      </c>
      <c r="G15" s="7" t="s">
        <v>79</v>
      </c>
      <c r="H15" s="7" t="s">
        <v>79</v>
      </c>
      <c r="I15" s="7" t="s">
        <v>79</v>
      </c>
      <c r="J15" s="7"/>
      <c r="K15" s="1" t="s">
        <v>60</v>
      </c>
      <c r="L15" s="14">
        <v>0</v>
      </c>
      <c r="M15" s="14">
        <v>0.1</v>
      </c>
      <c r="N15" s="14">
        <v>0.3</v>
      </c>
      <c r="O15" s="14">
        <v>1</v>
      </c>
      <c r="P15" s="14">
        <v>3</v>
      </c>
      <c r="Q15" s="14">
        <v>10</v>
      </c>
      <c r="R15" s="14">
        <v>30</v>
      </c>
      <c r="S15" s="14">
        <v>0</v>
      </c>
    </row>
    <row r="16" spans="1:19">
      <c r="A16" s="1" t="s">
        <v>61</v>
      </c>
      <c r="B16" s="7" t="s">
        <v>78</v>
      </c>
      <c r="C16" s="7" t="s">
        <v>78</v>
      </c>
      <c r="D16" s="7" t="s">
        <v>78</v>
      </c>
      <c r="E16" s="7" t="s">
        <v>78</v>
      </c>
      <c r="F16" s="7" t="s">
        <v>78</v>
      </c>
      <c r="G16" s="7" t="s">
        <v>78</v>
      </c>
      <c r="H16" s="7" t="s">
        <v>78</v>
      </c>
      <c r="I16" s="7" t="s">
        <v>78</v>
      </c>
      <c r="J16" s="7"/>
      <c r="K16" s="1" t="s">
        <v>61</v>
      </c>
      <c r="L16" s="14">
        <v>0</v>
      </c>
      <c r="M16" s="14">
        <v>0.1</v>
      </c>
      <c r="N16" s="14">
        <v>0.3</v>
      </c>
      <c r="O16" s="14">
        <v>1</v>
      </c>
      <c r="P16" s="14">
        <v>3</v>
      </c>
      <c r="Q16" s="14">
        <v>10</v>
      </c>
      <c r="R16" s="14">
        <v>30</v>
      </c>
      <c r="S16" s="14">
        <v>0</v>
      </c>
    </row>
    <row r="17" spans="1:19">
      <c r="A17" s="1" t="s">
        <v>62</v>
      </c>
      <c r="B17" s="7" t="s">
        <v>77</v>
      </c>
      <c r="C17" s="7" t="s">
        <v>77</v>
      </c>
      <c r="D17" s="7" t="s">
        <v>77</v>
      </c>
      <c r="E17" s="7" t="s">
        <v>77</v>
      </c>
      <c r="F17" s="7" t="s">
        <v>77</v>
      </c>
      <c r="G17" s="7" t="s">
        <v>77</v>
      </c>
      <c r="H17" s="7" t="s">
        <v>77</v>
      </c>
      <c r="I17" s="7" t="s">
        <v>77</v>
      </c>
      <c r="J17" s="7"/>
      <c r="K17" s="1" t="s">
        <v>62</v>
      </c>
      <c r="L17" s="14">
        <v>0</v>
      </c>
      <c r="M17" s="14">
        <v>0.03</v>
      </c>
      <c r="N17" s="14">
        <v>0.1</v>
      </c>
      <c r="O17" s="14">
        <v>0.3</v>
      </c>
      <c r="P17" s="14">
        <v>1</v>
      </c>
      <c r="Q17" s="14">
        <v>3</v>
      </c>
      <c r="R17" s="14">
        <v>10</v>
      </c>
      <c r="S17" s="14">
        <v>0</v>
      </c>
    </row>
    <row r="18" spans="1:1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12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2" t="s">
        <v>70</v>
      </c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64</v>
      </c>
      <c r="B20" s="11" t="s">
        <v>65</v>
      </c>
      <c r="C20" s="1"/>
      <c r="D20" s="1"/>
      <c r="E20" s="1"/>
      <c r="F20" s="1"/>
      <c r="G20" s="1"/>
      <c r="H20" s="1"/>
      <c r="I20" s="1"/>
      <c r="J20" s="1"/>
      <c r="K20" s="1" t="s">
        <v>64</v>
      </c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63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/>
      <c r="K21" s="1" t="s">
        <v>63</v>
      </c>
      <c r="L21" s="1">
        <v>1</v>
      </c>
      <c r="M21" s="1">
        <v>2</v>
      </c>
      <c r="N21" s="1">
        <v>3</v>
      </c>
      <c r="O21" s="1">
        <v>4</v>
      </c>
      <c r="P21" s="1">
        <v>5</v>
      </c>
      <c r="Q21" s="1">
        <v>6</v>
      </c>
      <c r="R21" s="1">
        <v>7</v>
      </c>
      <c r="S21" s="1">
        <v>8</v>
      </c>
    </row>
    <row r="22" spans="1:19">
      <c r="A22" s="1" t="s">
        <v>57</v>
      </c>
      <c r="B22" s="34">
        <v>59084</v>
      </c>
      <c r="C22" s="34">
        <v>50016</v>
      </c>
      <c r="D22" s="34">
        <v>50613</v>
      </c>
      <c r="E22" s="34">
        <v>54123</v>
      </c>
      <c r="F22" s="34">
        <v>49935</v>
      </c>
      <c r="G22" s="34">
        <v>50705</v>
      </c>
      <c r="H22" s="34">
        <v>51816</v>
      </c>
      <c r="I22" s="34">
        <v>56577</v>
      </c>
      <c r="J22" s="1"/>
      <c r="K22" s="1" t="s">
        <v>57</v>
      </c>
      <c r="L22" s="32">
        <f>B31/AVERAGE($B$31:$B$36,$I$31:$I$36)</f>
        <v>1.1798951544346841</v>
      </c>
      <c r="M22" s="32">
        <f t="shared" ref="M22:S22" si="0">C31/AVERAGE($B$31:$B$36,$I$31:$I$36)</f>
        <v>0.98717767072825158</v>
      </c>
      <c r="N22" s="32">
        <f t="shared" si="0"/>
        <v>0.99986540096344567</v>
      </c>
      <c r="O22" s="32">
        <f t="shared" si="0"/>
        <v>1.0744616038537829</v>
      </c>
      <c r="P22" s="32">
        <f t="shared" si="0"/>
        <v>0.98545621989232068</v>
      </c>
      <c r="Q22" s="32">
        <f t="shared" si="0"/>
        <v>1.0018206290733918</v>
      </c>
      <c r="R22" s="32">
        <f t="shared" si="0"/>
        <v>1.0254321337489374</v>
      </c>
      <c r="S22" s="32">
        <f t="shared" si="0"/>
        <v>1.126615188438651</v>
      </c>
    </row>
    <row r="23" spans="1:19">
      <c r="A23" s="1" t="s">
        <v>58</v>
      </c>
      <c r="B23" s="34">
        <v>46959</v>
      </c>
      <c r="C23" s="34">
        <v>61167</v>
      </c>
      <c r="D23" s="34">
        <v>62867</v>
      </c>
      <c r="E23" s="34">
        <v>58417</v>
      </c>
      <c r="F23" s="34">
        <v>58682</v>
      </c>
      <c r="G23" s="34">
        <v>51921</v>
      </c>
      <c r="H23" s="34">
        <v>19136</v>
      </c>
      <c r="I23" s="34">
        <v>59465</v>
      </c>
      <c r="J23" s="1"/>
      <c r="K23" s="1" t="s">
        <v>58</v>
      </c>
      <c r="L23" s="32">
        <f t="shared" ref="L23:S23" si="1">B32/AVERAGE($B$31:$B$36,$I$31:$I$36)</f>
        <v>0.92220884103145362</v>
      </c>
      <c r="M23" s="32">
        <f t="shared" si="1"/>
        <v>1.2241640691413997</v>
      </c>
      <c r="N23" s="32">
        <f t="shared" si="1"/>
        <v>1.2602932842164918</v>
      </c>
      <c r="O23" s="32">
        <f t="shared" si="1"/>
        <v>1.1657197506375743</v>
      </c>
      <c r="P23" s="32">
        <f t="shared" si="1"/>
        <v>1.1713516576933976</v>
      </c>
      <c r="Q23" s="32">
        <f t="shared" si="1"/>
        <v>1.0276636440918108</v>
      </c>
      <c r="R23" s="32">
        <f t="shared" si="1"/>
        <v>0.33090110512893167</v>
      </c>
      <c r="S23" s="32">
        <f t="shared" si="1"/>
        <v>1.1879923491073958</v>
      </c>
    </row>
    <row r="24" spans="1:19">
      <c r="A24" s="1" t="s">
        <v>59</v>
      </c>
      <c r="B24" s="34">
        <v>49609</v>
      </c>
      <c r="C24" s="34">
        <v>55883</v>
      </c>
      <c r="D24" s="34">
        <v>60873</v>
      </c>
      <c r="E24" s="34">
        <v>62433</v>
      </c>
      <c r="F24" s="34">
        <v>53948</v>
      </c>
      <c r="G24" s="34">
        <v>49253</v>
      </c>
      <c r="H24" s="34">
        <v>49398</v>
      </c>
      <c r="I24" s="34">
        <v>62061</v>
      </c>
      <c r="J24" s="1"/>
      <c r="K24" s="1" t="s">
        <v>59</v>
      </c>
      <c r="L24" s="32">
        <f t="shared" ref="L24:S24" si="2">B33/AVERAGE($B$31:$B$36,$I$31:$I$36)</f>
        <v>0.97852791158968544</v>
      </c>
      <c r="M24" s="32">
        <f t="shared" si="2"/>
        <v>1.1118659676962312</v>
      </c>
      <c r="N24" s="32">
        <f t="shared" si="2"/>
        <v>1.2179158401813543</v>
      </c>
      <c r="O24" s="32">
        <f t="shared" si="2"/>
        <v>1.2510697081326154</v>
      </c>
      <c r="P24" s="32">
        <f t="shared" si="2"/>
        <v>1.0707424199489939</v>
      </c>
      <c r="Q24" s="32">
        <f t="shared" si="2"/>
        <v>0.97096202890337202</v>
      </c>
      <c r="R24" s="32">
        <f t="shared" si="2"/>
        <v>0.97404363842448283</v>
      </c>
      <c r="S24" s="32">
        <f t="shared" si="2"/>
        <v>1.2431637857750071</v>
      </c>
    </row>
    <row r="25" spans="1:19">
      <c r="A25" s="1" t="s">
        <v>60</v>
      </c>
      <c r="B25" s="34">
        <v>45573</v>
      </c>
      <c r="C25" s="34">
        <v>56421</v>
      </c>
      <c r="D25" s="34">
        <v>53124</v>
      </c>
      <c r="E25" s="34">
        <v>46041</v>
      </c>
      <c r="F25" s="34">
        <v>39695</v>
      </c>
      <c r="G25" s="34">
        <v>9815</v>
      </c>
      <c r="H25" s="34">
        <v>3999</v>
      </c>
      <c r="I25" s="34">
        <v>50426</v>
      </c>
      <c r="J25" s="1"/>
      <c r="K25" s="1" t="s">
        <v>60</v>
      </c>
      <c r="L25" s="32">
        <f t="shared" ref="L25:S25" si="3">B34/AVERAGE($B$31:$B$36,$I$31:$I$36)</f>
        <v>0.89275290450552558</v>
      </c>
      <c r="M25" s="32">
        <f t="shared" si="3"/>
        <v>1.1232998016435249</v>
      </c>
      <c r="N25" s="32">
        <f t="shared" si="3"/>
        <v>1.0532303768773024</v>
      </c>
      <c r="O25" s="32">
        <f t="shared" si="3"/>
        <v>0.9026990648909039</v>
      </c>
      <c r="P25" s="32">
        <f t="shared" si="3"/>
        <v>0.76783083026353072</v>
      </c>
      <c r="Q25" s="32">
        <f t="shared" si="3"/>
        <v>0.13280674412014734</v>
      </c>
      <c r="R25" s="32">
        <f t="shared" si="3"/>
        <v>9.2023236044205155E-3</v>
      </c>
      <c r="S25" s="32">
        <f t="shared" si="3"/>
        <v>0.99589118730518555</v>
      </c>
    </row>
    <row r="26" spans="1:19">
      <c r="A26" s="1" t="s">
        <v>61</v>
      </c>
      <c r="B26" s="34">
        <v>50622</v>
      </c>
      <c r="C26" s="34">
        <v>42699</v>
      </c>
      <c r="D26" s="34">
        <v>39601</v>
      </c>
      <c r="E26" s="34">
        <v>40058</v>
      </c>
      <c r="F26" s="34">
        <v>31218</v>
      </c>
      <c r="G26" s="34">
        <v>22788</v>
      </c>
      <c r="H26" s="34">
        <v>17541</v>
      </c>
      <c r="I26" s="34">
        <v>45742</v>
      </c>
      <c r="J26" s="1"/>
      <c r="K26" s="1" t="s">
        <v>61</v>
      </c>
      <c r="L26" s="32">
        <f t="shared" ref="L26:S26" si="4">B35/AVERAGE($B$31:$B$36,$I$31:$I$36)</f>
        <v>1.0000566732785492</v>
      </c>
      <c r="M26" s="32">
        <f t="shared" si="4"/>
        <v>0.83167327854916406</v>
      </c>
      <c r="N26" s="32">
        <f t="shared" si="4"/>
        <v>0.76583309719467263</v>
      </c>
      <c r="O26" s="32">
        <f t="shared" si="4"/>
        <v>0.77554548030603565</v>
      </c>
      <c r="P26" s="32">
        <f t="shared" si="4"/>
        <v>0.58767356191555675</v>
      </c>
      <c r="Q26" s="32">
        <f t="shared" si="4"/>
        <v>0.40851516010201189</v>
      </c>
      <c r="R26" s="32">
        <f t="shared" si="4"/>
        <v>0.29700340039671291</v>
      </c>
      <c r="S26" s="32">
        <f t="shared" si="4"/>
        <v>0.89634457353357888</v>
      </c>
    </row>
    <row r="27" spans="1:19">
      <c r="A27" s="1" t="s">
        <v>62</v>
      </c>
      <c r="B27" s="34">
        <v>40591</v>
      </c>
      <c r="C27" s="34">
        <v>52566</v>
      </c>
      <c r="D27" s="34">
        <v>56566</v>
      </c>
      <c r="E27" s="34">
        <v>56282</v>
      </c>
      <c r="F27" s="34">
        <v>58806</v>
      </c>
      <c r="G27" s="34">
        <v>62412</v>
      </c>
      <c r="H27" s="34">
        <v>27429</v>
      </c>
      <c r="I27" s="34">
        <v>40723</v>
      </c>
      <c r="J27" s="1"/>
      <c r="K27" s="1" t="s">
        <v>62</v>
      </c>
      <c r="L27" s="32">
        <f t="shared" ref="L27:S27" si="5">B36/AVERAGE($B$31:$B$36,$I$31:$I$36)</f>
        <v>0.78687305185604983</v>
      </c>
      <c r="M27" s="32">
        <f t="shared" si="5"/>
        <v>1.0413714933408897</v>
      </c>
      <c r="N27" s="32">
        <f t="shared" si="5"/>
        <v>1.1263814111646357</v>
      </c>
      <c r="O27" s="32">
        <f t="shared" si="5"/>
        <v>1.1203457069991498</v>
      </c>
      <c r="P27" s="32">
        <f t="shared" si="5"/>
        <v>1.1739869651459336</v>
      </c>
      <c r="Q27" s="32">
        <f t="shared" si="5"/>
        <v>1.2506234060640407</v>
      </c>
      <c r="R27" s="32">
        <f t="shared" si="5"/>
        <v>0.50714791725701325</v>
      </c>
      <c r="S27" s="32">
        <f t="shared" si="5"/>
        <v>0.78967837914423344</v>
      </c>
    </row>
    <row r="28" spans="1:19">
      <c r="B28" s="34">
        <v>3529</v>
      </c>
      <c r="C28" s="34">
        <v>3554</v>
      </c>
      <c r="D28" s="34">
        <v>3497</v>
      </c>
      <c r="E28" s="34">
        <v>3591</v>
      </c>
      <c r="F28" s="34">
        <v>3540</v>
      </c>
      <c r="G28" s="34">
        <v>3605</v>
      </c>
      <c r="H28" s="34">
        <v>3614</v>
      </c>
      <c r="I28" s="34">
        <v>3598</v>
      </c>
    </row>
    <row r="30" spans="1:19">
      <c r="A30" s="1" t="s">
        <v>63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</row>
    <row r="31" spans="1:19">
      <c r="A31" s="1" t="s">
        <v>57</v>
      </c>
      <c r="B31" s="35">
        <f>B22-AVERAGE($B$28:$I$28)</f>
        <v>55518</v>
      </c>
      <c r="C31" s="35">
        <f t="shared" ref="C31:I31" si="6">C22-AVERAGE($B$28:$I$28)</f>
        <v>46450</v>
      </c>
      <c r="D31" s="35">
        <f t="shared" si="6"/>
        <v>47047</v>
      </c>
      <c r="E31" s="35">
        <f t="shared" si="6"/>
        <v>50557</v>
      </c>
      <c r="F31" s="35">
        <f t="shared" si="6"/>
        <v>46369</v>
      </c>
      <c r="G31" s="35">
        <f t="shared" si="6"/>
        <v>47139</v>
      </c>
      <c r="H31" s="35">
        <f t="shared" si="6"/>
        <v>48250</v>
      </c>
      <c r="I31" s="35">
        <f t="shared" si="6"/>
        <v>53011</v>
      </c>
    </row>
    <row r="32" spans="1:19">
      <c r="A32" s="1" t="s">
        <v>58</v>
      </c>
      <c r="B32" s="35">
        <f t="shared" ref="B32:I32" si="7">B23-AVERAGE($B$28:$I$28)</f>
        <v>43393</v>
      </c>
      <c r="C32" s="35">
        <f t="shared" si="7"/>
        <v>57601</v>
      </c>
      <c r="D32" s="35">
        <f t="shared" si="7"/>
        <v>59301</v>
      </c>
      <c r="E32" s="35">
        <f t="shared" si="7"/>
        <v>54851</v>
      </c>
      <c r="F32" s="35">
        <f t="shared" si="7"/>
        <v>55116</v>
      </c>
      <c r="G32" s="35">
        <f t="shared" si="7"/>
        <v>48355</v>
      </c>
      <c r="H32" s="35">
        <f t="shared" si="7"/>
        <v>15570</v>
      </c>
      <c r="I32" s="35">
        <f t="shared" si="7"/>
        <v>55899</v>
      </c>
    </row>
    <row r="33" spans="1:9">
      <c r="A33" s="1" t="s">
        <v>59</v>
      </c>
      <c r="B33" s="35">
        <f t="shared" ref="B33:I33" si="8">B24-AVERAGE($B$28:$I$28)</f>
        <v>46043</v>
      </c>
      <c r="C33" s="35">
        <f t="shared" si="8"/>
        <v>52317</v>
      </c>
      <c r="D33" s="35">
        <f t="shared" si="8"/>
        <v>57307</v>
      </c>
      <c r="E33" s="35">
        <f t="shared" si="8"/>
        <v>58867</v>
      </c>
      <c r="F33" s="35">
        <f t="shared" si="8"/>
        <v>50382</v>
      </c>
      <c r="G33" s="35">
        <f t="shared" si="8"/>
        <v>45687</v>
      </c>
      <c r="H33" s="35">
        <f t="shared" si="8"/>
        <v>45832</v>
      </c>
      <c r="I33" s="35">
        <f t="shared" si="8"/>
        <v>58495</v>
      </c>
    </row>
    <row r="34" spans="1:9">
      <c r="A34" s="1" t="s">
        <v>60</v>
      </c>
      <c r="B34" s="35">
        <f t="shared" ref="B34:I34" si="9">B25-AVERAGE($B$28:$I$28)</f>
        <v>42007</v>
      </c>
      <c r="C34" s="35">
        <f t="shared" si="9"/>
        <v>52855</v>
      </c>
      <c r="D34" s="35">
        <f t="shared" si="9"/>
        <v>49558</v>
      </c>
      <c r="E34" s="35">
        <f t="shared" si="9"/>
        <v>42475</v>
      </c>
      <c r="F34" s="35">
        <f t="shared" si="9"/>
        <v>36129</v>
      </c>
      <c r="G34" s="35">
        <f t="shared" si="9"/>
        <v>6249</v>
      </c>
      <c r="H34" s="35">
        <f t="shared" si="9"/>
        <v>433</v>
      </c>
      <c r="I34" s="35">
        <f t="shared" si="9"/>
        <v>46860</v>
      </c>
    </row>
    <row r="35" spans="1:9">
      <c r="A35" s="1" t="s">
        <v>61</v>
      </c>
      <c r="B35" s="35">
        <f t="shared" ref="B35:I35" si="10">B26-AVERAGE($B$28:$I$28)</f>
        <v>47056</v>
      </c>
      <c r="C35" s="35">
        <f t="shared" si="10"/>
        <v>39133</v>
      </c>
      <c r="D35" s="35">
        <f t="shared" si="10"/>
        <v>36035</v>
      </c>
      <c r="E35" s="35">
        <f t="shared" si="10"/>
        <v>36492</v>
      </c>
      <c r="F35" s="35">
        <f t="shared" si="10"/>
        <v>27652</v>
      </c>
      <c r="G35" s="35">
        <f t="shared" si="10"/>
        <v>19222</v>
      </c>
      <c r="H35" s="35">
        <f t="shared" si="10"/>
        <v>13975</v>
      </c>
      <c r="I35" s="35">
        <f t="shared" si="10"/>
        <v>42176</v>
      </c>
    </row>
    <row r="36" spans="1:9">
      <c r="A36" s="1" t="s">
        <v>62</v>
      </c>
      <c r="B36" s="35">
        <f t="shared" ref="B36:I36" si="11">B27-AVERAGE($B$28:$I$28)</f>
        <v>37025</v>
      </c>
      <c r="C36" s="35">
        <f t="shared" si="11"/>
        <v>49000</v>
      </c>
      <c r="D36" s="35">
        <f t="shared" si="11"/>
        <v>53000</v>
      </c>
      <c r="E36" s="35">
        <f t="shared" si="11"/>
        <v>52716</v>
      </c>
      <c r="F36" s="35">
        <f t="shared" si="11"/>
        <v>55240</v>
      </c>
      <c r="G36" s="35">
        <f t="shared" si="11"/>
        <v>58846</v>
      </c>
      <c r="H36" s="35">
        <f t="shared" si="11"/>
        <v>23863</v>
      </c>
      <c r="I36" s="35">
        <f t="shared" si="11"/>
        <v>37157</v>
      </c>
    </row>
    <row r="37" spans="1:9">
      <c r="B37" s="34"/>
      <c r="C37" s="34"/>
      <c r="D37" s="34"/>
      <c r="E37" s="34"/>
      <c r="F37" s="34"/>
      <c r="G37" s="34"/>
      <c r="H37" s="34"/>
      <c r="I37" s="34"/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W69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5"/>
  <cols>
    <col min="1" max="1" width="20.5703125" customWidth="1"/>
    <col min="4" max="9" width="8" customWidth="1"/>
    <col min="10" max="10" width="9.7109375" bestFit="1" customWidth="1"/>
    <col min="11" max="11" width="4.140625" bestFit="1" customWidth="1"/>
    <col min="12" max="12" width="19.85546875" style="12" customWidth="1"/>
    <col min="22" max="22" width="10.7109375" bestFit="1" customWidth="1"/>
  </cols>
  <sheetData>
    <row r="1" spans="1:20">
      <c r="A1" t="s">
        <v>107</v>
      </c>
    </row>
    <row r="2" spans="1:20" ht="6.75" customHeight="1"/>
    <row r="3" spans="1:20">
      <c r="A3" t="s">
        <v>67</v>
      </c>
      <c r="B3" s="1" t="s">
        <v>71</v>
      </c>
      <c r="C3" s="1" t="s">
        <v>81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86</v>
      </c>
      <c r="I3" s="1" t="s">
        <v>72</v>
      </c>
      <c r="J3" s="1" t="s">
        <v>73</v>
      </c>
      <c r="K3" s="1" t="s">
        <v>74</v>
      </c>
      <c r="L3" s="12" t="s">
        <v>67</v>
      </c>
      <c r="M3" s="1" t="s">
        <v>71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85</v>
      </c>
      <c r="S3" s="1" t="s">
        <v>86</v>
      </c>
      <c r="T3" s="1" t="s">
        <v>97</v>
      </c>
    </row>
    <row r="4" spans="1:20">
      <c r="A4" s="9" t="str">
        <f>'DIV 02'!C12</f>
        <v>Acetaminophen</v>
      </c>
      <c r="B4" s="1">
        <f>'DIV 02'!M12</f>
        <v>0</v>
      </c>
      <c r="C4" s="1">
        <f>'DIV 02'!C22</f>
        <v>0</v>
      </c>
      <c r="D4" s="1">
        <f>'DIV 05 '!C22</f>
        <v>2</v>
      </c>
      <c r="E4" s="1">
        <f>'DIV 07'!C22</f>
        <v>6</v>
      </c>
      <c r="F4" s="1">
        <f>'DIV 09'!C22</f>
        <v>11</v>
      </c>
      <c r="G4" s="1">
        <f>'DIV 12'!C22</f>
        <v>14</v>
      </c>
      <c r="H4" s="1">
        <f>BIC!C22</f>
        <v>14</v>
      </c>
      <c r="I4" s="36" t="s">
        <v>108</v>
      </c>
      <c r="J4" s="16">
        <v>41752</v>
      </c>
      <c r="K4" s="1">
        <v>12</v>
      </c>
      <c r="L4" s="38" t="str">
        <f t="shared" ref="L4:L51" si="0">A4</f>
        <v>Acetaminophen</v>
      </c>
      <c r="M4" s="1">
        <f t="shared" ref="M4:M51" si="1">B4</f>
        <v>0</v>
      </c>
      <c r="N4" s="2">
        <f>'DIV 02'!M22</f>
        <v>0</v>
      </c>
      <c r="O4" s="2">
        <f>'DIV 05 '!M22</f>
        <v>22.187999999999999</v>
      </c>
      <c r="P4" s="2">
        <f>'DIV 07'!M22</f>
        <v>63.22</v>
      </c>
      <c r="Q4" s="2">
        <f>'DIV 09'!M22</f>
        <v>75.021000000000001</v>
      </c>
      <c r="R4" s="2">
        <f>'DIV 12'!M22</f>
        <v>75.156999999999996</v>
      </c>
      <c r="S4" s="2">
        <f>BIC!M22</f>
        <v>67.185000000000002</v>
      </c>
      <c r="T4" s="33">
        <f>'Alamar Blue'!L22</f>
        <v>1.1798951544346841</v>
      </c>
    </row>
    <row r="5" spans="1:20">
      <c r="A5" s="9" t="str">
        <f>'DIV 02'!J12</f>
        <v>Acetaminophen</v>
      </c>
      <c r="B5" s="1">
        <f>'DIV 02'!T12</f>
        <v>0</v>
      </c>
      <c r="C5" s="1">
        <f>'DIV 02'!J22</f>
        <v>0</v>
      </c>
      <c r="D5" s="1">
        <f>'DIV 05 '!J22</f>
        <v>1</v>
      </c>
      <c r="E5" s="1">
        <f>'DIV 07'!J22</f>
        <v>7</v>
      </c>
      <c r="F5" s="1">
        <f>'DIV 09'!J22</f>
        <v>11</v>
      </c>
      <c r="G5" s="1">
        <f>'DIV 12'!J22</f>
        <v>14</v>
      </c>
      <c r="H5" s="1">
        <f>BIC!J22</f>
        <v>14</v>
      </c>
      <c r="I5" s="36" t="s">
        <v>108</v>
      </c>
      <c r="J5" s="16">
        <v>41752</v>
      </c>
      <c r="K5" s="1">
        <v>12</v>
      </c>
      <c r="L5" s="38" t="str">
        <f t="shared" si="0"/>
        <v>Acetaminophen</v>
      </c>
      <c r="M5" s="1">
        <f t="shared" si="1"/>
        <v>0</v>
      </c>
      <c r="N5" s="2">
        <f>'DIV 02'!T22</f>
        <v>0</v>
      </c>
      <c r="O5" s="2">
        <f>'DIV 05 '!T22</f>
        <v>6.827</v>
      </c>
      <c r="P5" s="2">
        <f>'DIV 07'!T22</f>
        <v>24.273</v>
      </c>
      <c r="Q5" s="2">
        <f>'DIV 09'!T22</f>
        <v>59.786999999999999</v>
      </c>
      <c r="R5" s="2">
        <f>'DIV 12'!T22</f>
        <v>95.531000000000006</v>
      </c>
      <c r="S5" s="2">
        <f>BIC!T22</f>
        <v>71.012</v>
      </c>
      <c r="T5" s="33">
        <f>'Alamar Blue'!S22</f>
        <v>1.126615188438651</v>
      </c>
    </row>
    <row r="6" spans="1:20">
      <c r="A6" s="9" t="str">
        <f>'DIV 02'!D12</f>
        <v>Acetaminophen</v>
      </c>
      <c r="B6" s="15">
        <f>'DIV 02'!N12</f>
        <v>0.1</v>
      </c>
      <c r="C6" s="1">
        <f>'DIV 02'!D22</f>
        <v>0</v>
      </c>
      <c r="D6" s="1">
        <f>'DIV 05 '!D22</f>
        <v>0</v>
      </c>
      <c r="E6" s="1">
        <f>'DIV 07'!D22</f>
        <v>6</v>
      </c>
      <c r="F6" s="1">
        <f>'DIV 09'!D22</f>
        <v>16</v>
      </c>
      <c r="G6" s="1">
        <f>'DIV 12'!D22</f>
        <v>16</v>
      </c>
      <c r="H6" s="1">
        <f>BIC!D22</f>
        <v>16</v>
      </c>
      <c r="I6" s="36" t="s">
        <v>108</v>
      </c>
      <c r="J6" s="16">
        <v>41752</v>
      </c>
      <c r="K6" s="1">
        <v>12</v>
      </c>
      <c r="L6" s="38" t="str">
        <f t="shared" si="0"/>
        <v>Acetaminophen</v>
      </c>
      <c r="M6" s="1">
        <f t="shared" si="1"/>
        <v>0.1</v>
      </c>
      <c r="N6" s="2">
        <f>'DIV 02'!N22</f>
        <v>0</v>
      </c>
      <c r="O6" s="2">
        <f>'DIV 05 '!N22</f>
        <v>0</v>
      </c>
      <c r="P6" s="2">
        <f>'DIV 07'!N22</f>
        <v>32.451000000000001</v>
      </c>
      <c r="Q6" s="2">
        <f>'DIV 09'!N22</f>
        <v>58.776000000000003</v>
      </c>
      <c r="R6" s="2">
        <f>'DIV 12'!N22</f>
        <v>90.561000000000007</v>
      </c>
      <c r="S6" s="2">
        <f>BIC!N22</f>
        <v>141.32499999999999</v>
      </c>
      <c r="T6" s="33">
        <f>'Alamar Blue'!M22</f>
        <v>0.98717767072825158</v>
      </c>
    </row>
    <row r="7" spans="1:20">
      <c r="A7" s="9" t="str">
        <f>'DIV 02'!E12</f>
        <v>Acetaminophen</v>
      </c>
      <c r="B7" s="15">
        <f>'DIV 02'!O12</f>
        <v>0.3</v>
      </c>
      <c r="C7" s="1">
        <f>'DIV 02'!E22</f>
        <v>0</v>
      </c>
      <c r="D7" s="1">
        <f>'DIV 05 '!E22</f>
        <v>3</v>
      </c>
      <c r="E7" s="1">
        <f>'DIV 07'!E22</f>
        <v>7</v>
      </c>
      <c r="F7" s="1">
        <f>'DIV 09'!E22</f>
        <v>14</v>
      </c>
      <c r="G7" s="1">
        <f>'DIV 12'!E22</f>
        <v>16</v>
      </c>
      <c r="H7" s="1">
        <f>BIC!E22</f>
        <v>16</v>
      </c>
      <c r="I7" s="36" t="s">
        <v>108</v>
      </c>
      <c r="J7" s="16">
        <v>41752</v>
      </c>
      <c r="K7" s="1">
        <v>12</v>
      </c>
      <c r="L7" s="38" t="str">
        <f t="shared" si="0"/>
        <v>Acetaminophen</v>
      </c>
      <c r="M7" s="1">
        <f t="shared" si="1"/>
        <v>0.3</v>
      </c>
      <c r="N7" s="2">
        <f>'DIV 02'!O22</f>
        <v>0</v>
      </c>
      <c r="O7" s="2">
        <f>'DIV 05 '!O22</f>
        <v>19.036999999999999</v>
      </c>
      <c r="P7" s="2">
        <f>'DIV 07'!O22</f>
        <v>59.322000000000003</v>
      </c>
      <c r="Q7" s="2">
        <f>'DIV 09'!O22</f>
        <v>102.244</v>
      </c>
      <c r="R7" s="2">
        <f>'DIV 12'!O22</f>
        <v>76.887</v>
      </c>
      <c r="S7" s="2">
        <f>BIC!O22</f>
        <v>150.952</v>
      </c>
      <c r="T7" s="33">
        <f>'Alamar Blue'!N22</f>
        <v>0.99986540096344567</v>
      </c>
    </row>
    <row r="8" spans="1:20">
      <c r="A8" s="9" t="str">
        <f>'DIV 02'!F12</f>
        <v>Acetaminophen</v>
      </c>
      <c r="B8" s="15">
        <f>'DIV 02'!P12</f>
        <v>1</v>
      </c>
      <c r="C8" s="1">
        <f>'DIV 02'!F22</f>
        <v>0</v>
      </c>
      <c r="D8" s="1">
        <f>'DIV 05 '!F22</f>
        <v>0</v>
      </c>
      <c r="E8" s="1">
        <f>'DIV 07'!F22</f>
        <v>1</v>
      </c>
      <c r="F8" s="1">
        <f>'DIV 09'!F22</f>
        <v>10</v>
      </c>
      <c r="G8" s="1">
        <f>'DIV 12'!F22</f>
        <v>12</v>
      </c>
      <c r="H8" s="1">
        <f>BIC!F22</f>
        <v>13</v>
      </c>
      <c r="I8" s="36" t="s">
        <v>108</v>
      </c>
      <c r="J8" s="16">
        <v>41752</v>
      </c>
      <c r="K8" s="1">
        <v>12</v>
      </c>
      <c r="L8" s="38" t="str">
        <f t="shared" si="0"/>
        <v>Acetaminophen</v>
      </c>
      <c r="M8" s="1">
        <f t="shared" si="1"/>
        <v>1</v>
      </c>
      <c r="N8" s="2">
        <f>'DIV 02'!P22</f>
        <v>0</v>
      </c>
      <c r="O8" s="2">
        <f>'DIV 05 '!P22</f>
        <v>0</v>
      </c>
      <c r="P8" s="2">
        <f>'DIV 07'!P22</f>
        <v>35.143000000000001</v>
      </c>
      <c r="Q8" s="2">
        <f>'DIV 09'!P22</f>
        <v>31.274999999999999</v>
      </c>
      <c r="R8" s="2">
        <f>'DIV 12'!P22</f>
        <v>52.683</v>
      </c>
      <c r="S8" s="2">
        <f>BIC!P22</f>
        <v>69.683999999999997</v>
      </c>
      <c r="T8" s="33">
        <f>'Alamar Blue'!O22</f>
        <v>1.0744616038537829</v>
      </c>
    </row>
    <row r="9" spans="1:20">
      <c r="A9" s="9" t="str">
        <f>'DIV 02'!G12</f>
        <v>Acetaminophen</v>
      </c>
      <c r="B9" s="15">
        <f>'DIV 02'!Q12</f>
        <v>3</v>
      </c>
      <c r="C9" s="1">
        <f>'DIV 02'!G22</f>
        <v>0</v>
      </c>
      <c r="D9" s="1">
        <f>'DIV 05 '!G22</f>
        <v>2</v>
      </c>
      <c r="E9" s="1">
        <f>'DIV 07'!G22</f>
        <v>10</v>
      </c>
      <c r="F9" s="1">
        <f>'DIV 09'!G22</f>
        <v>16</v>
      </c>
      <c r="G9" s="1">
        <f>'DIV 12'!G22</f>
        <v>16</v>
      </c>
      <c r="H9" s="1">
        <f>BIC!G22</f>
        <v>16</v>
      </c>
      <c r="I9" s="36" t="s">
        <v>108</v>
      </c>
      <c r="J9" s="16">
        <v>41752</v>
      </c>
      <c r="K9" s="1">
        <v>12</v>
      </c>
      <c r="L9" s="38" t="str">
        <f t="shared" si="0"/>
        <v>Acetaminophen</v>
      </c>
      <c r="M9" s="1">
        <f t="shared" si="1"/>
        <v>3</v>
      </c>
      <c r="N9" s="2">
        <f>'DIV 02'!Q22</f>
        <v>0</v>
      </c>
      <c r="O9" s="2">
        <f>'DIV 05 '!Q22</f>
        <v>18.84</v>
      </c>
      <c r="P9" s="2">
        <f>'DIV 07'!Q22</f>
        <v>27.533999999999999</v>
      </c>
      <c r="Q9" s="2">
        <f>'DIV 09'!Q22</f>
        <v>56.73</v>
      </c>
      <c r="R9" s="2">
        <f>'DIV 12'!Q22</f>
        <v>72.680000000000007</v>
      </c>
      <c r="S9" s="2">
        <f>BIC!Q22</f>
        <v>127.806</v>
      </c>
      <c r="T9" s="33">
        <f>'Alamar Blue'!P22</f>
        <v>0.98545621989232068</v>
      </c>
    </row>
    <row r="10" spans="1:20">
      <c r="A10" s="9" t="str">
        <f>'DIV 02'!H12</f>
        <v>Acetaminophen</v>
      </c>
      <c r="B10" s="15">
        <f>'DIV 02'!R12</f>
        <v>10</v>
      </c>
      <c r="C10" s="1">
        <f>'DIV 02'!H22</f>
        <v>0</v>
      </c>
      <c r="D10" s="1">
        <f>'DIV 05 '!H22</f>
        <v>1</v>
      </c>
      <c r="E10" s="1">
        <f>'DIV 07'!H22</f>
        <v>2</v>
      </c>
      <c r="F10" s="1">
        <f>'DIV 09'!H22</f>
        <v>11</v>
      </c>
      <c r="G10" s="1">
        <f>'DIV 12'!H22</f>
        <v>13</v>
      </c>
      <c r="H10" s="1">
        <f>BIC!H22</f>
        <v>13</v>
      </c>
      <c r="I10" s="36" t="s">
        <v>108</v>
      </c>
      <c r="J10" s="16">
        <v>41752</v>
      </c>
      <c r="K10" s="1">
        <v>12</v>
      </c>
      <c r="L10" s="38" t="str">
        <f t="shared" si="0"/>
        <v>Acetaminophen</v>
      </c>
      <c r="M10" s="1">
        <f t="shared" si="1"/>
        <v>10</v>
      </c>
      <c r="N10" s="2">
        <f>'DIV 02'!R22</f>
        <v>0</v>
      </c>
      <c r="O10" s="2">
        <f>'DIV 05 '!R22</f>
        <v>16.082999999999998</v>
      </c>
      <c r="P10" s="2">
        <f>'DIV 07'!R22</f>
        <v>31.187000000000001</v>
      </c>
      <c r="Q10" s="2">
        <f>'DIV 09'!R22</f>
        <v>47.652999999999999</v>
      </c>
      <c r="R10" s="2">
        <f>'DIV 12'!R22</f>
        <v>73.441999999999993</v>
      </c>
      <c r="S10" s="2">
        <f>BIC!R22</f>
        <v>153.816</v>
      </c>
      <c r="T10" s="33">
        <f>'Alamar Blue'!Q22</f>
        <v>1.0018206290733918</v>
      </c>
    </row>
    <row r="11" spans="1:20">
      <c r="A11" s="9" t="str">
        <f>'DIV 02'!I12</f>
        <v>Acetaminophen</v>
      </c>
      <c r="B11" s="15">
        <f>'DIV 02'!S12</f>
        <v>30</v>
      </c>
      <c r="C11" s="1">
        <f>'DIV 02'!I22</f>
        <v>0</v>
      </c>
      <c r="D11" s="1">
        <f>'DIV 05 '!I22</f>
        <v>0</v>
      </c>
      <c r="E11" s="1">
        <f>'DIV 07'!I22</f>
        <v>2</v>
      </c>
      <c r="F11" s="1">
        <f>'DIV 09'!I22</f>
        <v>11</v>
      </c>
      <c r="G11" s="1">
        <f>'DIV 12'!I22</f>
        <v>13</v>
      </c>
      <c r="H11" s="1">
        <f>BIC!I22</f>
        <v>13</v>
      </c>
      <c r="I11" s="36" t="s">
        <v>108</v>
      </c>
      <c r="J11" s="16">
        <v>41752</v>
      </c>
      <c r="K11" s="1">
        <v>12</v>
      </c>
      <c r="L11" s="38" t="str">
        <f t="shared" si="0"/>
        <v>Acetaminophen</v>
      </c>
      <c r="M11" s="1">
        <f t="shared" si="1"/>
        <v>30</v>
      </c>
      <c r="N11" s="2">
        <f>'DIV 02'!S22</f>
        <v>0</v>
      </c>
      <c r="O11" s="2">
        <f>'DIV 05 '!S22</f>
        <v>0</v>
      </c>
      <c r="P11" s="2">
        <f>'DIV 07'!S22</f>
        <v>22.187000000000001</v>
      </c>
      <c r="Q11" s="2">
        <f>'DIV 09'!S22</f>
        <v>39.293999999999997</v>
      </c>
      <c r="R11" s="2">
        <f>'DIV 12'!S22</f>
        <v>55.747999999999998</v>
      </c>
      <c r="S11" s="2">
        <f>BIC!S22</f>
        <v>52.868000000000002</v>
      </c>
      <c r="T11" s="33">
        <f>'Alamar Blue'!R22</f>
        <v>1.0254321337489374</v>
      </c>
    </row>
    <row r="12" spans="1:20">
      <c r="A12" s="9" t="str">
        <f>'DIV 02'!C13</f>
        <v>Bisindolymaleimide 1</v>
      </c>
      <c r="B12" s="1">
        <f>'DIV 02'!M13</f>
        <v>0</v>
      </c>
      <c r="C12" s="1">
        <f>'DIV 02'!C23</f>
        <v>0</v>
      </c>
      <c r="D12" s="1">
        <f>'DIV 05 '!C23</f>
        <v>0</v>
      </c>
      <c r="E12" s="1">
        <f>'DIV 07'!C23</f>
        <v>2</v>
      </c>
      <c r="F12" s="1">
        <f>'DIV 09'!C23</f>
        <v>11</v>
      </c>
      <c r="G12" s="1">
        <f>'DIV 12'!C23</f>
        <v>13</v>
      </c>
      <c r="H12" s="1">
        <f>BIC!C23</f>
        <v>12</v>
      </c>
      <c r="I12" s="36" t="s">
        <v>108</v>
      </c>
      <c r="J12" s="16">
        <v>41752</v>
      </c>
      <c r="K12" s="1">
        <v>12</v>
      </c>
      <c r="L12" s="38" t="str">
        <f t="shared" si="0"/>
        <v>Bisindolymaleimide 1</v>
      </c>
      <c r="M12" s="1">
        <f t="shared" si="1"/>
        <v>0</v>
      </c>
      <c r="N12" s="2">
        <f>'DIV 02'!M23</f>
        <v>0</v>
      </c>
      <c r="O12" s="2">
        <f>'DIV 05 '!M23</f>
        <v>0</v>
      </c>
      <c r="P12" s="2">
        <f>'DIV 07'!M23</f>
        <v>14.44</v>
      </c>
      <c r="Q12" s="2">
        <f>'DIV 09'!M23</f>
        <v>28.402999999999999</v>
      </c>
      <c r="R12" s="2">
        <f>'DIV 12'!M23</f>
        <v>53.143000000000001</v>
      </c>
      <c r="S12" s="2">
        <f>BIC!M23</f>
        <v>54.497999999999998</v>
      </c>
      <c r="T12" s="33">
        <f>'Alamar Blue'!L23</f>
        <v>0.92220884103145362</v>
      </c>
    </row>
    <row r="13" spans="1:20">
      <c r="A13" s="9" t="str">
        <f>'DIV 02'!J13</f>
        <v>Bisindolymaleimide 1</v>
      </c>
      <c r="B13" s="1">
        <f>'DIV 02'!T13</f>
        <v>0</v>
      </c>
      <c r="C13" s="1">
        <f>'DIV 02'!J23</f>
        <v>0</v>
      </c>
      <c r="D13" s="1">
        <f>'DIV 05 '!J23</f>
        <v>0</v>
      </c>
      <c r="E13" s="1">
        <f>'DIV 07'!J23</f>
        <v>1</v>
      </c>
      <c r="F13" s="1">
        <f>'DIV 09'!J23</f>
        <v>4</v>
      </c>
      <c r="G13" s="1">
        <f>'DIV 12'!J23</f>
        <v>9</v>
      </c>
      <c r="H13" s="1">
        <f>BIC!J23</f>
        <v>10</v>
      </c>
      <c r="I13" s="36" t="s">
        <v>108</v>
      </c>
      <c r="J13" s="16">
        <v>41752</v>
      </c>
      <c r="K13" s="1">
        <v>12</v>
      </c>
      <c r="L13" s="38" t="str">
        <f t="shared" si="0"/>
        <v>Bisindolymaleimide 1</v>
      </c>
      <c r="M13" s="1">
        <f t="shared" si="1"/>
        <v>0</v>
      </c>
      <c r="N13" s="2">
        <f>'DIV 02'!T23</f>
        <v>0</v>
      </c>
      <c r="O13" s="2">
        <f>'DIV 05 '!T23</f>
        <v>0</v>
      </c>
      <c r="P13" s="2">
        <f>'DIV 07'!T23</f>
        <v>6.3959999999999999</v>
      </c>
      <c r="Q13" s="2">
        <f>'DIV 09'!T23</f>
        <v>16.367000000000001</v>
      </c>
      <c r="R13" s="2">
        <f>'DIV 12'!T23</f>
        <v>42.72</v>
      </c>
      <c r="S13" s="2">
        <f>BIC!T23</f>
        <v>44.04</v>
      </c>
      <c r="T13" s="33">
        <f>'Alamar Blue'!S23</f>
        <v>1.1879923491073958</v>
      </c>
    </row>
    <row r="14" spans="1:20">
      <c r="A14" s="9" t="str">
        <f>'DIV 02'!D13</f>
        <v>Bisindolymaleimide 1</v>
      </c>
      <c r="B14" s="15">
        <f>'DIV 02'!N13</f>
        <v>0.03</v>
      </c>
      <c r="C14" s="1">
        <f>'DIV 02'!D23</f>
        <v>0</v>
      </c>
      <c r="D14" s="1">
        <f>'DIV 05 '!D23</f>
        <v>1</v>
      </c>
      <c r="E14" s="1">
        <f>'DIV 07'!D23</f>
        <v>5</v>
      </c>
      <c r="F14" s="1">
        <f>'DIV 09'!D23</f>
        <v>12</v>
      </c>
      <c r="G14" s="1">
        <f>'DIV 12'!D23</f>
        <v>16</v>
      </c>
      <c r="H14" s="1">
        <f>BIC!D23</f>
        <v>16</v>
      </c>
      <c r="I14" s="36" t="s">
        <v>108</v>
      </c>
      <c r="J14" s="16">
        <v>41752</v>
      </c>
      <c r="K14" s="1">
        <v>12</v>
      </c>
      <c r="L14" s="38" t="str">
        <f t="shared" si="0"/>
        <v>Bisindolymaleimide 1</v>
      </c>
      <c r="M14" s="1">
        <f t="shared" si="1"/>
        <v>0.03</v>
      </c>
      <c r="N14" s="2">
        <f>'DIV 02'!N23</f>
        <v>0</v>
      </c>
      <c r="O14" s="2">
        <f>'DIV 05 '!N23</f>
        <v>5.7770000000000001</v>
      </c>
      <c r="P14" s="2">
        <f>'DIV 07'!N23</f>
        <v>77.209000000000003</v>
      </c>
      <c r="Q14" s="2">
        <f>'DIV 09'!N23</f>
        <v>48.790999999999997</v>
      </c>
      <c r="R14" s="2">
        <f>'DIV 12'!N23</f>
        <v>87.588999999999999</v>
      </c>
      <c r="S14" s="2">
        <f>BIC!N23</f>
        <v>235.108</v>
      </c>
      <c r="T14" s="33">
        <f>'Alamar Blue'!M23</f>
        <v>1.2241640691413997</v>
      </c>
    </row>
    <row r="15" spans="1:20">
      <c r="A15" s="9" t="str">
        <f>'DIV 02'!E13</f>
        <v>Bisindolymaleimide 1</v>
      </c>
      <c r="B15" s="15">
        <f>'DIV 02'!O13</f>
        <v>0.1</v>
      </c>
      <c r="C15" s="1">
        <f>'DIV 02'!E23</f>
        <v>0</v>
      </c>
      <c r="D15" s="1">
        <f>'DIV 05 '!E23</f>
        <v>1</v>
      </c>
      <c r="E15" s="1">
        <f>'DIV 07'!E23</f>
        <v>6</v>
      </c>
      <c r="F15" s="1">
        <f>'DIV 09'!E23</f>
        <v>15</v>
      </c>
      <c r="G15" s="1">
        <f>'DIV 12'!E23</f>
        <v>16</v>
      </c>
      <c r="H15" s="1">
        <f>BIC!E23</f>
        <v>16</v>
      </c>
      <c r="I15" s="36" t="s">
        <v>108</v>
      </c>
      <c r="J15" s="16">
        <v>41752</v>
      </c>
      <c r="K15" s="1">
        <v>12</v>
      </c>
      <c r="L15" s="38" t="str">
        <f t="shared" si="0"/>
        <v>Bisindolymaleimide 1</v>
      </c>
      <c r="M15" s="1">
        <f t="shared" si="1"/>
        <v>0.1</v>
      </c>
      <c r="N15" s="2">
        <f>'DIV 02'!O23</f>
        <v>0</v>
      </c>
      <c r="O15" s="2">
        <f>'DIV 05 '!O23</f>
        <v>10.569000000000001</v>
      </c>
      <c r="P15" s="2">
        <f>'DIV 07'!O23</f>
        <v>12.164999999999999</v>
      </c>
      <c r="Q15" s="2">
        <f>'DIV 09'!O23</f>
        <v>49.222999999999999</v>
      </c>
      <c r="R15" s="2">
        <f>'DIV 12'!O23</f>
        <v>103.93600000000001</v>
      </c>
      <c r="S15" s="2">
        <f>BIC!O23</f>
        <v>230.054</v>
      </c>
      <c r="T15" s="33">
        <f>'Alamar Blue'!N23</f>
        <v>1.2602932842164918</v>
      </c>
    </row>
    <row r="16" spans="1:20">
      <c r="A16" s="9" t="str">
        <f>'DIV 02'!F13</f>
        <v>Bisindolymaleimide 1</v>
      </c>
      <c r="B16" s="15">
        <f>'DIV 02'!P13</f>
        <v>0.3</v>
      </c>
      <c r="C16" s="1">
        <f>'DIV 02'!F23</f>
        <v>0</v>
      </c>
      <c r="D16" s="1">
        <f>'DIV 05 '!F23</f>
        <v>0</v>
      </c>
      <c r="E16" s="1">
        <f>'DIV 07'!F23</f>
        <v>1</v>
      </c>
      <c r="F16" s="1">
        <f>'DIV 09'!F23</f>
        <v>10</v>
      </c>
      <c r="G16" s="1">
        <f>'DIV 12'!F23</f>
        <v>15</v>
      </c>
      <c r="H16" s="1">
        <f>BIC!F23</f>
        <v>16</v>
      </c>
      <c r="I16" s="36" t="s">
        <v>108</v>
      </c>
      <c r="J16" s="16">
        <v>41752</v>
      </c>
      <c r="K16" s="1">
        <v>12</v>
      </c>
      <c r="L16" s="38" t="str">
        <f t="shared" si="0"/>
        <v>Bisindolymaleimide 1</v>
      </c>
      <c r="M16" s="1">
        <f t="shared" si="1"/>
        <v>0.3</v>
      </c>
      <c r="N16" s="2">
        <f>'DIV 02'!P23</f>
        <v>0</v>
      </c>
      <c r="O16" s="2">
        <f>'DIV 05 '!P23</f>
        <v>0</v>
      </c>
      <c r="P16" s="2">
        <f>'DIV 07'!P23</f>
        <v>6.1319999999999997</v>
      </c>
      <c r="Q16" s="2">
        <f>'DIV 09'!P23</f>
        <v>30.852</v>
      </c>
      <c r="R16" s="2">
        <f>'DIV 12'!P23</f>
        <v>63.344000000000001</v>
      </c>
      <c r="S16" s="2">
        <f>BIC!P23</f>
        <v>110.66200000000001</v>
      </c>
      <c r="T16" s="33">
        <f>'Alamar Blue'!O23</f>
        <v>1.1657197506375743</v>
      </c>
    </row>
    <row r="17" spans="1:20">
      <c r="A17" s="9" t="str">
        <f>'DIV 02'!G13</f>
        <v>Bisindolymaleimide 1</v>
      </c>
      <c r="B17" s="15">
        <f>'DIV 02'!Q13</f>
        <v>1</v>
      </c>
      <c r="C17" s="1">
        <f>'DIV 02'!G23</f>
        <v>0</v>
      </c>
      <c r="D17" s="1">
        <f>'DIV 05 '!G23</f>
        <v>0</v>
      </c>
      <c r="E17" s="1">
        <f>'DIV 07'!G23</f>
        <v>3</v>
      </c>
      <c r="F17" s="1">
        <f>'DIV 09'!G23</f>
        <v>5</v>
      </c>
      <c r="G17" s="1">
        <f>'DIV 12'!G23</f>
        <v>14</v>
      </c>
      <c r="H17" s="1">
        <f>BIC!G23</f>
        <v>16</v>
      </c>
      <c r="I17" s="36" t="s">
        <v>108</v>
      </c>
      <c r="J17" s="16">
        <v>41752</v>
      </c>
      <c r="K17" s="1">
        <v>12</v>
      </c>
      <c r="L17" s="38" t="str">
        <f t="shared" si="0"/>
        <v>Bisindolymaleimide 1</v>
      </c>
      <c r="M17" s="1">
        <f t="shared" si="1"/>
        <v>1</v>
      </c>
      <c r="N17" s="2">
        <f>'DIV 02'!Q23</f>
        <v>0</v>
      </c>
      <c r="O17" s="2">
        <f>'DIV 05 '!Q23</f>
        <v>0</v>
      </c>
      <c r="P17" s="2">
        <f>'DIV 07'!Q23</f>
        <v>15.824</v>
      </c>
      <c r="Q17" s="2">
        <f>'DIV 09'!Q23</f>
        <v>23.556999999999999</v>
      </c>
      <c r="R17" s="2">
        <f>'DIV 12'!Q23</f>
        <v>38.923000000000002</v>
      </c>
      <c r="S17" s="2">
        <f>BIC!Q23</f>
        <v>108.998</v>
      </c>
      <c r="T17" s="33">
        <f>'Alamar Blue'!P23</f>
        <v>1.1713516576933976</v>
      </c>
    </row>
    <row r="18" spans="1:20">
      <c r="A18" s="9" t="str">
        <f>'DIV 02'!H13</f>
        <v>Bisindolymaleimide 1</v>
      </c>
      <c r="B18" s="15">
        <f>'DIV 02'!R13</f>
        <v>3</v>
      </c>
      <c r="C18" s="1">
        <f>'DIV 02'!H23</f>
        <v>0</v>
      </c>
      <c r="D18" s="1">
        <f>'DIV 05 '!H23</f>
        <v>0</v>
      </c>
      <c r="E18" s="1">
        <f>'DIV 07'!H23</f>
        <v>0</v>
      </c>
      <c r="F18" s="1">
        <f>'DIV 09'!H23</f>
        <v>3</v>
      </c>
      <c r="G18" s="1">
        <f>'DIV 12'!H23</f>
        <v>13</v>
      </c>
      <c r="H18" s="1">
        <f>BIC!H23</f>
        <v>16</v>
      </c>
      <c r="I18" s="36" t="s">
        <v>108</v>
      </c>
      <c r="J18" s="16">
        <v>41752</v>
      </c>
      <c r="K18" s="1">
        <v>12</v>
      </c>
      <c r="L18" s="38" t="str">
        <f t="shared" si="0"/>
        <v>Bisindolymaleimide 1</v>
      </c>
      <c r="M18" s="1">
        <f t="shared" si="1"/>
        <v>3</v>
      </c>
      <c r="N18" s="2">
        <f>'DIV 02'!R23</f>
        <v>0</v>
      </c>
      <c r="O18" s="2">
        <f>'DIV 05 '!R23</f>
        <v>0</v>
      </c>
      <c r="P18" s="2">
        <f>'DIV 07'!R23</f>
        <v>0</v>
      </c>
      <c r="Q18" s="2">
        <f>'DIV 09'!R23</f>
        <v>17.786999999999999</v>
      </c>
      <c r="R18" s="2">
        <f>'DIV 12'!R23</f>
        <v>28.951000000000001</v>
      </c>
      <c r="S18" s="2">
        <f>BIC!R23</f>
        <v>94.825999999999993</v>
      </c>
      <c r="T18" s="33">
        <f>'Alamar Blue'!Q23</f>
        <v>1.0276636440918108</v>
      </c>
    </row>
    <row r="19" spans="1:20">
      <c r="A19" s="9" t="str">
        <f>'DIV 02'!I13</f>
        <v>Bisindolymaleimide 1</v>
      </c>
      <c r="B19" s="15">
        <f>'DIV 02'!S13</f>
        <v>10</v>
      </c>
      <c r="C19" s="1">
        <f>'DIV 02'!I23</f>
        <v>0</v>
      </c>
      <c r="D19" s="1">
        <f>'DIV 05 '!I23</f>
        <v>0</v>
      </c>
      <c r="E19" s="1">
        <f>'DIV 07'!I23</f>
        <v>0</v>
      </c>
      <c r="F19" s="1">
        <f>'DIV 09'!I23</f>
        <v>0</v>
      </c>
      <c r="G19" s="1">
        <f>'DIV 12'!I23</f>
        <v>0</v>
      </c>
      <c r="H19" s="1">
        <f>BIC!I23</f>
        <v>0</v>
      </c>
      <c r="I19" s="36" t="s">
        <v>108</v>
      </c>
      <c r="J19" s="16">
        <v>41752</v>
      </c>
      <c r="K19" s="1">
        <v>12</v>
      </c>
      <c r="L19" s="38" t="str">
        <f t="shared" si="0"/>
        <v>Bisindolymaleimide 1</v>
      </c>
      <c r="M19" s="1">
        <f t="shared" si="1"/>
        <v>10</v>
      </c>
      <c r="N19" s="2">
        <f>'DIV 02'!S23</f>
        <v>0</v>
      </c>
      <c r="O19" s="2">
        <f>'DIV 05 '!S23</f>
        <v>0</v>
      </c>
      <c r="P19" s="2">
        <f>'DIV 07'!S23</f>
        <v>0</v>
      </c>
      <c r="Q19" s="2">
        <f>'DIV 09'!S23</f>
        <v>0</v>
      </c>
      <c r="R19" s="2">
        <f>'DIV 12'!S23</f>
        <v>0</v>
      </c>
      <c r="S19" s="2">
        <f>BIC!S23</f>
        <v>0</v>
      </c>
      <c r="T19" s="33">
        <f>'Alamar Blue'!R23</f>
        <v>0.33090110512893167</v>
      </c>
    </row>
    <row r="20" spans="1:20">
      <c r="A20" s="9" t="str">
        <f>'DIV 02'!C14</f>
        <v>Domoic Acid</v>
      </c>
      <c r="B20" s="1">
        <f>'DIV 02'!M14</f>
        <v>0</v>
      </c>
      <c r="C20" s="1">
        <f>'DIV 02'!C24</f>
        <v>0</v>
      </c>
      <c r="D20" s="1">
        <f>'DIV 05 '!C24</f>
        <v>0</v>
      </c>
      <c r="E20" s="1">
        <f>'DIV 07'!C24</f>
        <v>4</v>
      </c>
      <c r="F20" s="1">
        <f>'DIV 09'!C24</f>
        <v>7</v>
      </c>
      <c r="G20" s="1">
        <f>'DIV 12'!C24</f>
        <v>10</v>
      </c>
      <c r="H20" s="1">
        <f>BIC!C24</f>
        <v>14</v>
      </c>
      <c r="I20" s="36" t="s">
        <v>108</v>
      </c>
      <c r="J20" s="16">
        <v>41752</v>
      </c>
      <c r="K20" s="1">
        <v>12</v>
      </c>
      <c r="L20" s="38" t="str">
        <f t="shared" si="0"/>
        <v>Domoic Acid</v>
      </c>
      <c r="M20" s="1">
        <f t="shared" si="1"/>
        <v>0</v>
      </c>
      <c r="N20" s="2">
        <f>'DIV 02'!M24</f>
        <v>0</v>
      </c>
      <c r="O20" s="2">
        <f>'DIV 05 '!M24</f>
        <v>0</v>
      </c>
      <c r="P20" s="2">
        <f>'DIV 07'!M24</f>
        <v>79.944999999999993</v>
      </c>
      <c r="Q20" s="2">
        <f>'DIV 09'!M24</f>
        <v>34.081000000000003</v>
      </c>
      <c r="R20" s="2">
        <f>'DIV 12'!M24</f>
        <v>56.115000000000002</v>
      </c>
      <c r="S20" s="2">
        <f>BIC!M24</f>
        <v>126.325</v>
      </c>
      <c r="T20" s="33">
        <f>'Alamar Blue'!L24</f>
        <v>0.97852791158968544</v>
      </c>
    </row>
    <row r="21" spans="1:20">
      <c r="A21" s="9" t="str">
        <f>'DIV 02'!J14</f>
        <v>Domoic Acid</v>
      </c>
      <c r="B21" s="1">
        <f>'DIV 02'!T14</f>
        <v>0</v>
      </c>
      <c r="C21" s="1">
        <f>'DIV 02'!J24</f>
        <v>0</v>
      </c>
      <c r="D21" s="1">
        <f>'DIV 05 '!J24</f>
        <v>0</v>
      </c>
      <c r="E21" s="1">
        <f>'DIV 07'!J24</f>
        <v>2</v>
      </c>
      <c r="F21" s="1">
        <f>'DIV 09'!J24</f>
        <v>9</v>
      </c>
      <c r="G21" s="1">
        <f>'DIV 12'!J24</f>
        <v>13</v>
      </c>
      <c r="H21" s="1">
        <f>BIC!J24</f>
        <v>13</v>
      </c>
      <c r="I21" s="36" t="s">
        <v>108</v>
      </c>
      <c r="J21" s="16">
        <v>41752</v>
      </c>
      <c r="K21" s="1">
        <v>12</v>
      </c>
      <c r="L21" s="38" t="str">
        <f t="shared" si="0"/>
        <v>Domoic Acid</v>
      </c>
      <c r="M21" s="1">
        <f t="shared" si="1"/>
        <v>0</v>
      </c>
      <c r="N21" s="2">
        <f>'DIV 02'!T24</f>
        <v>0</v>
      </c>
      <c r="O21" s="2">
        <f>'DIV 05 '!T24</f>
        <v>0</v>
      </c>
      <c r="P21" s="2">
        <f>'DIV 07'!T24</f>
        <v>60</v>
      </c>
      <c r="Q21" s="2">
        <f>'DIV 09'!T24</f>
        <v>21.526</v>
      </c>
      <c r="R21" s="2">
        <f>'DIV 12'!T24</f>
        <v>41.579000000000001</v>
      </c>
      <c r="S21" s="2">
        <f>BIC!T24</f>
        <v>27.224</v>
      </c>
      <c r="T21" s="33">
        <f>'Alamar Blue'!S24</f>
        <v>1.2431637857750071</v>
      </c>
    </row>
    <row r="22" spans="1:20">
      <c r="A22" s="9" t="str">
        <f>'DIV 02'!D14</f>
        <v>Domoic Acid</v>
      </c>
      <c r="B22" s="15">
        <f>'DIV 02'!N14</f>
        <v>3.0000000000000001E-3</v>
      </c>
      <c r="C22" s="1">
        <f>'DIV 02'!D24</f>
        <v>0</v>
      </c>
      <c r="D22" s="1">
        <f>'DIV 05 '!D24</f>
        <v>0</v>
      </c>
      <c r="E22" s="1">
        <f>'DIV 07'!D24</f>
        <v>8</v>
      </c>
      <c r="F22" s="1">
        <f>'DIV 09'!D24</f>
        <v>10</v>
      </c>
      <c r="G22" s="1">
        <f>'DIV 12'!D24</f>
        <v>15</v>
      </c>
      <c r="H22" s="1">
        <f>BIC!D24</f>
        <v>16</v>
      </c>
      <c r="I22" s="36" t="s">
        <v>108</v>
      </c>
      <c r="J22" s="16">
        <v>41752</v>
      </c>
      <c r="K22" s="1">
        <v>12</v>
      </c>
      <c r="L22" s="38" t="str">
        <f t="shared" si="0"/>
        <v>Domoic Acid</v>
      </c>
      <c r="M22" s="1">
        <f t="shared" si="1"/>
        <v>3.0000000000000001E-3</v>
      </c>
      <c r="N22" s="2">
        <f>'DIV 02'!N24</f>
        <v>0</v>
      </c>
      <c r="O22" s="2">
        <f>'DIV 05 '!N24</f>
        <v>0</v>
      </c>
      <c r="P22" s="2">
        <f>'DIV 07'!N24</f>
        <v>36.338000000000001</v>
      </c>
      <c r="Q22" s="2">
        <f>'DIV 09'!N24</f>
        <v>54.845999999999997</v>
      </c>
      <c r="R22" s="2">
        <f>'DIV 12'!N24</f>
        <v>86.043999999999997</v>
      </c>
      <c r="S22" s="2">
        <f>BIC!N24</f>
        <v>142.827</v>
      </c>
      <c r="T22" s="33">
        <f>'Alamar Blue'!M24</f>
        <v>1.1118659676962312</v>
      </c>
    </row>
    <row r="23" spans="1:20">
      <c r="A23" s="9" t="str">
        <f>'DIV 02'!E14</f>
        <v>Domoic Acid</v>
      </c>
      <c r="B23" s="15">
        <f>'DIV 02'!O14</f>
        <v>0.01</v>
      </c>
      <c r="C23" s="1">
        <f>'DIV 02'!E24</f>
        <v>0</v>
      </c>
      <c r="D23" s="1">
        <f>'DIV 05 '!E24</f>
        <v>1</v>
      </c>
      <c r="E23" s="1">
        <f>'DIV 07'!E24</f>
        <v>8</v>
      </c>
      <c r="F23" s="1">
        <f>'DIV 09'!E24</f>
        <v>12</v>
      </c>
      <c r="G23" s="1">
        <f>'DIV 12'!E24</f>
        <v>16</v>
      </c>
      <c r="H23" s="1">
        <f>BIC!E24</f>
        <v>16</v>
      </c>
      <c r="I23" s="36" t="s">
        <v>108</v>
      </c>
      <c r="J23" s="16">
        <v>41752</v>
      </c>
      <c r="K23" s="1">
        <v>12</v>
      </c>
      <c r="L23" s="38" t="str">
        <f t="shared" si="0"/>
        <v>Domoic Acid</v>
      </c>
      <c r="M23" s="1">
        <f t="shared" si="1"/>
        <v>0.01</v>
      </c>
      <c r="N23" s="2">
        <f>'DIV 02'!O24</f>
        <v>0</v>
      </c>
      <c r="O23" s="2">
        <f>'DIV 05 '!O24</f>
        <v>5.4489999999999998</v>
      </c>
      <c r="P23" s="2">
        <f>'DIV 07'!O24</f>
        <v>33.271999999999998</v>
      </c>
      <c r="Q23" s="2">
        <f>'DIV 09'!O24</f>
        <v>46.024999999999999</v>
      </c>
      <c r="R23" s="2">
        <f>'DIV 12'!O24</f>
        <v>88.531999999999996</v>
      </c>
      <c r="S23" s="2">
        <f>BIC!O24</f>
        <v>115.592</v>
      </c>
      <c r="T23" s="33">
        <f>'Alamar Blue'!N24</f>
        <v>1.2179158401813543</v>
      </c>
    </row>
    <row r="24" spans="1:20">
      <c r="A24" s="9" t="str">
        <f>'DIV 02'!F14</f>
        <v>Domoic Acid</v>
      </c>
      <c r="B24" s="15">
        <f>'DIV 02'!P14</f>
        <v>0.03</v>
      </c>
      <c r="C24" s="1">
        <f>'DIV 02'!F24</f>
        <v>0</v>
      </c>
      <c r="D24" s="1">
        <f>'DIV 05 '!F24</f>
        <v>0</v>
      </c>
      <c r="E24" s="1">
        <f>'DIV 07'!F24</f>
        <v>5</v>
      </c>
      <c r="F24" s="1">
        <f>'DIV 09'!F24</f>
        <v>13</v>
      </c>
      <c r="G24" s="1">
        <f>'DIV 12'!F24</f>
        <v>16</v>
      </c>
      <c r="H24" s="1">
        <f>BIC!F24</f>
        <v>16</v>
      </c>
      <c r="I24" s="36" t="s">
        <v>108</v>
      </c>
      <c r="J24" s="16">
        <v>41752</v>
      </c>
      <c r="K24" s="1">
        <v>12</v>
      </c>
      <c r="L24" s="38" t="str">
        <f t="shared" si="0"/>
        <v>Domoic Acid</v>
      </c>
      <c r="M24" s="1">
        <f t="shared" si="1"/>
        <v>0.03</v>
      </c>
      <c r="N24" s="2">
        <f>'DIV 02'!P24</f>
        <v>0</v>
      </c>
      <c r="O24" s="2">
        <f>'DIV 05 '!P24</f>
        <v>0</v>
      </c>
      <c r="P24" s="2">
        <f>'DIV 07'!P24</f>
        <v>27.231000000000002</v>
      </c>
      <c r="Q24" s="2">
        <f>'DIV 09'!P24</f>
        <v>50.454000000000001</v>
      </c>
      <c r="R24" s="2">
        <f>'DIV 12'!P24</f>
        <v>65.853999999999999</v>
      </c>
      <c r="S24" s="2">
        <f>BIC!P24</f>
        <v>86.581000000000003</v>
      </c>
      <c r="T24" s="33">
        <f>'Alamar Blue'!O24</f>
        <v>1.2510697081326154</v>
      </c>
    </row>
    <row r="25" spans="1:20">
      <c r="A25" s="9" t="str">
        <f>'DIV 02'!G14</f>
        <v>Domoic Acid</v>
      </c>
      <c r="B25" s="15">
        <f>'DIV 02'!Q14</f>
        <v>0.1</v>
      </c>
      <c r="C25" s="1">
        <f>'DIV 02'!G24</f>
        <v>0</v>
      </c>
      <c r="D25" s="1">
        <f>'DIV 05 '!G24</f>
        <v>1</v>
      </c>
      <c r="E25" s="1">
        <f>'DIV 07'!G24</f>
        <v>6</v>
      </c>
      <c r="F25" s="1">
        <f>'DIV 09'!G24</f>
        <v>14</v>
      </c>
      <c r="G25" s="1">
        <f>'DIV 12'!G24</f>
        <v>15</v>
      </c>
      <c r="H25" s="1">
        <f>BIC!G24</f>
        <v>16</v>
      </c>
      <c r="I25" s="36" t="s">
        <v>108</v>
      </c>
      <c r="J25" s="16">
        <v>41752</v>
      </c>
      <c r="K25" s="1">
        <v>12</v>
      </c>
      <c r="L25" s="38" t="str">
        <f t="shared" si="0"/>
        <v>Domoic Acid</v>
      </c>
      <c r="M25" s="1">
        <f t="shared" si="1"/>
        <v>0.1</v>
      </c>
      <c r="N25" s="2">
        <f>'DIV 02'!Q24</f>
        <v>0</v>
      </c>
      <c r="O25" s="2">
        <f>'DIV 05 '!Q24</f>
        <v>33.676000000000002</v>
      </c>
      <c r="P25" s="2">
        <f>'DIV 07'!Q24</f>
        <v>71.253</v>
      </c>
      <c r="Q25" s="2">
        <f>'DIV 09'!Q24</f>
        <v>46.524999999999999</v>
      </c>
      <c r="R25" s="2">
        <f>'DIV 12'!Q24</f>
        <v>86.661000000000001</v>
      </c>
      <c r="S25" s="2">
        <f>BIC!Q24</f>
        <v>130.92699999999999</v>
      </c>
      <c r="T25" s="33">
        <f>'Alamar Blue'!P24</f>
        <v>1.0707424199489939</v>
      </c>
    </row>
    <row r="26" spans="1:20">
      <c r="A26" s="9" t="str">
        <f>'DIV 02'!H14</f>
        <v>Domoic Acid</v>
      </c>
      <c r="B26" s="15">
        <f>'DIV 02'!R14</f>
        <v>0.3</v>
      </c>
      <c r="C26" s="1">
        <f>'DIV 02'!H24</f>
        <v>0</v>
      </c>
      <c r="D26" s="1">
        <f>'DIV 05 '!H24</f>
        <v>0</v>
      </c>
      <c r="E26" s="1">
        <f>'DIV 07'!H24</f>
        <v>3</v>
      </c>
      <c r="F26" s="1">
        <f>'DIV 09'!H24</f>
        <v>7</v>
      </c>
      <c r="G26" s="1">
        <f>'DIV 12'!H24</f>
        <v>14</v>
      </c>
      <c r="H26" s="1">
        <f>BIC!H24</f>
        <v>15</v>
      </c>
      <c r="I26" s="36" t="s">
        <v>108</v>
      </c>
      <c r="J26" s="16">
        <v>41752</v>
      </c>
      <c r="K26" s="1">
        <v>12</v>
      </c>
      <c r="L26" s="38" t="str">
        <f t="shared" si="0"/>
        <v>Domoic Acid</v>
      </c>
      <c r="M26" s="1">
        <f t="shared" si="1"/>
        <v>0.3</v>
      </c>
      <c r="N26" s="2">
        <f>'DIV 02'!R24</f>
        <v>0</v>
      </c>
      <c r="O26" s="2">
        <f>'DIV 05 '!R24</f>
        <v>0</v>
      </c>
      <c r="P26" s="2">
        <f>'DIV 07'!R24</f>
        <v>8.3079999999999998</v>
      </c>
      <c r="Q26" s="2">
        <f>'DIV 09'!R24</f>
        <v>15.516</v>
      </c>
      <c r="R26" s="2">
        <f>'DIV 12'!R24</f>
        <v>49.750999999999998</v>
      </c>
      <c r="S26" s="2">
        <f>BIC!R24</f>
        <v>194.821</v>
      </c>
      <c r="T26" s="33">
        <f>'Alamar Blue'!Q24</f>
        <v>0.97096202890337202</v>
      </c>
    </row>
    <row r="27" spans="1:20">
      <c r="A27" s="9" t="str">
        <f>'DIV 02'!I14</f>
        <v>Domoic Acid</v>
      </c>
      <c r="B27" s="15">
        <f>'DIV 02'!S14</f>
        <v>1</v>
      </c>
      <c r="C27" s="1">
        <f>'DIV 02'!I24</f>
        <v>0</v>
      </c>
      <c r="D27" s="1">
        <f>'DIV 05 '!I24</f>
        <v>0</v>
      </c>
      <c r="E27" s="1">
        <f>'DIV 07'!I24</f>
        <v>3</v>
      </c>
      <c r="F27" s="1">
        <f>'DIV 09'!I24</f>
        <v>11</v>
      </c>
      <c r="G27" s="1">
        <f>'DIV 12'!I24</f>
        <v>15</v>
      </c>
      <c r="H27" s="1">
        <f>BIC!I24</f>
        <v>16</v>
      </c>
      <c r="I27" s="36" t="s">
        <v>108</v>
      </c>
      <c r="J27" s="16">
        <v>41752</v>
      </c>
      <c r="K27" s="1">
        <v>12</v>
      </c>
      <c r="L27" s="38" t="str">
        <f t="shared" si="0"/>
        <v>Domoic Acid</v>
      </c>
      <c r="M27" s="1">
        <f t="shared" si="1"/>
        <v>1</v>
      </c>
      <c r="N27" s="2">
        <f>'DIV 02'!S24</f>
        <v>0</v>
      </c>
      <c r="O27" s="2">
        <f>'DIV 05 '!S24</f>
        <v>0</v>
      </c>
      <c r="P27" s="2">
        <f>'DIV 07'!S24</f>
        <v>19.515999999999998</v>
      </c>
      <c r="Q27" s="2">
        <f>'DIV 09'!S24</f>
        <v>15.577</v>
      </c>
      <c r="R27" s="2">
        <f>'DIV 12'!S24</f>
        <v>44.753999999999998</v>
      </c>
      <c r="S27" s="2">
        <f>BIC!S24</f>
        <v>166.54</v>
      </c>
      <c r="T27" s="33">
        <f>'Alamar Blue'!R24</f>
        <v>0.97404363842448283</v>
      </c>
    </row>
    <row r="28" spans="1:20">
      <c r="A28" s="9" t="str">
        <f>'DIV 02'!C15</f>
        <v>Loperamide</v>
      </c>
      <c r="B28" s="1">
        <f>'DIV 02'!M15</f>
        <v>0</v>
      </c>
      <c r="C28" s="1">
        <f>'DIV 02'!C25</f>
        <v>0</v>
      </c>
      <c r="D28" s="1">
        <f>'DIV 05 '!C25</f>
        <v>1</v>
      </c>
      <c r="E28" s="1">
        <f>'DIV 07'!C25</f>
        <v>6</v>
      </c>
      <c r="F28" s="1">
        <f>'DIV 09'!C25</f>
        <v>10</v>
      </c>
      <c r="G28" s="1">
        <f>'DIV 12'!C25</f>
        <v>12</v>
      </c>
      <c r="H28" s="1">
        <f>BIC!C25</f>
        <v>13</v>
      </c>
      <c r="I28" s="36" t="s">
        <v>108</v>
      </c>
      <c r="J28" s="16">
        <v>41752</v>
      </c>
      <c r="K28" s="1">
        <v>12</v>
      </c>
      <c r="L28" s="38" t="str">
        <f t="shared" si="0"/>
        <v>Loperamide</v>
      </c>
      <c r="M28" s="1">
        <f t="shared" si="1"/>
        <v>0</v>
      </c>
      <c r="N28" s="2">
        <f>'DIV 02'!M25</f>
        <v>0</v>
      </c>
      <c r="O28" s="2">
        <f>'DIV 05 '!M25</f>
        <v>105.164</v>
      </c>
      <c r="P28" s="2">
        <f>'DIV 07'!M25</f>
        <v>46.582000000000001</v>
      </c>
      <c r="Q28" s="2">
        <f>'DIV 09'!M25</f>
        <v>44.759</v>
      </c>
      <c r="R28" s="2">
        <f>'DIV 12'!M25</f>
        <v>58.337000000000003</v>
      </c>
      <c r="S28" s="2">
        <f>BIC!M25</f>
        <v>91.808000000000007</v>
      </c>
      <c r="T28" s="33">
        <f>'Alamar Blue'!L25</f>
        <v>0.89275290450552558</v>
      </c>
    </row>
    <row r="29" spans="1:20">
      <c r="A29" s="9" t="str">
        <f>'DIV 02'!J15</f>
        <v>Loperamide</v>
      </c>
      <c r="B29" s="1">
        <f>'DIV 02'!T15</f>
        <v>0</v>
      </c>
      <c r="C29" s="1">
        <f>'DIV 02'!J25</f>
        <v>0</v>
      </c>
      <c r="D29" s="1">
        <f>'DIV 05 '!J25</f>
        <v>0</v>
      </c>
      <c r="E29" s="1">
        <f>'DIV 07'!J25</f>
        <v>6</v>
      </c>
      <c r="F29" s="1">
        <f>'DIV 09'!J25</f>
        <v>13</v>
      </c>
      <c r="G29" s="1">
        <f>'DIV 12'!J25</f>
        <v>16</v>
      </c>
      <c r="H29" s="1">
        <f>BIC!J25</f>
        <v>16</v>
      </c>
      <c r="I29" s="36" t="s">
        <v>108</v>
      </c>
      <c r="J29" s="16">
        <v>41752</v>
      </c>
      <c r="K29" s="1">
        <v>12</v>
      </c>
      <c r="L29" s="38" t="str">
        <f t="shared" si="0"/>
        <v>Loperamide</v>
      </c>
      <c r="M29" s="1">
        <f t="shared" si="1"/>
        <v>0</v>
      </c>
      <c r="N29" s="2">
        <f>'DIV 02'!T25</f>
        <v>0</v>
      </c>
      <c r="O29" s="2">
        <f>'DIV 05 '!T25</f>
        <v>0</v>
      </c>
      <c r="P29" s="2">
        <f>'DIV 07'!T25</f>
        <v>20.154</v>
      </c>
      <c r="Q29" s="2">
        <f>'DIV 09'!T25</f>
        <v>54.283000000000001</v>
      </c>
      <c r="R29" s="2">
        <f>'DIV 12'!T25</f>
        <v>74.8</v>
      </c>
      <c r="S29" s="2">
        <f>BIC!T25</f>
        <v>113.2</v>
      </c>
      <c r="T29" s="33">
        <f>'Alamar Blue'!S25</f>
        <v>0.99589118730518555</v>
      </c>
    </row>
    <row r="30" spans="1:20">
      <c r="A30" s="9" t="str">
        <f>'DIV 02'!D15</f>
        <v>Loperamide</v>
      </c>
      <c r="B30" s="15">
        <f>'DIV 02'!N15</f>
        <v>0.1</v>
      </c>
      <c r="C30" s="1">
        <f>'DIV 02'!D25</f>
        <v>0</v>
      </c>
      <c r="D30" s="1">
        <f>'DIV 05 '!D25</f>
        <v>0</v>
      </c>
      <c r="E30" s="1">
        <f>'DIV 07'!D25</f>
        <v>10</v>
      </c>
      <c r="F30" s="1">
        <f>'DIV 09'!D25</f>
        <v>16</v>
      </c>
      <c r="G30" s="1">
        <f>'DIV 12'!D25</f>
        <v>16</v>
      </c>
      <c r="H30" s="1">
        <f>BIC!D25</f>
        <v>16</v>
      </c>
      <c r="I30" s="36" t="s">
        <v>108</v>
      </c>
      <c r="J30" s="16">
        <v>41752</v>
      </c>
      <c r="K30" s="1">
        <v>12</v>
      </c>
      <c r="L30" s="38" t="str">
        <f t="shared" si="0"/>
        <v>Loperamide</v>
      </c>
      <c r="M30" s="1">
        <f t="shared" si="1"/>
        <v>0.1</v>
      </c>
      <c r="N30" s="2">
        <f>'DIV 02'!N25</f>
        <v>0</v>
      </c>
      <c r="O30" s="2">
        <f>'DIV 05 '!N25</f>
        <v>0</v>
      </c>
      <c r="P30" s="2">
        <f>'DIV 07'!N25</f>
        <v>32.228999999999999</v>
      </c>
      <c r="Q30" s="2">
        <f>'DIV 09'!N25</f>
        <v>38.167000000000002</v>
      </c>
      <c r="R30" s="2">
        <f>'DIV 12'!N25</f>
        <v>81.515000000000001</v>
      </c>
      <c r="S30" s="2">
        <f>BIC!N25</f>
        <v>76.221000000000004</v>
      </c>
      <c r="T30" s="33">
        <f>'Alamar Blue'!M25</f>
        <v>1.1232998016435249</v>
      </c>
    </row>
    <row r="31" spans="1:20">
      <c r="A31" s="9" t="str">
        <f>'DIV 02'!E15</f>
        <v>Loperamide</v>
      </c>
      <c r="B31" s="15">
        <f>'DIV 02'!O15</f>
        <v>0.3</v>
      </c>
      <c r="C31" s="1">
        <f>'DIV 02'!E25</f>
        <v>0</v>
      </c>
      <c r="D31" s="1">
        <f>'DIV 05 '!E25</f>
        <v>2</v>
      </c>
      <c r="E31" s="1">
        <f>'DIV 07'!E25</f>
        <v>8</v>
      </c>
      <c r="F31" s="1">
        <f>'DIV 09'!E25</f>
        <v>10</v>
      </c>
      <c r="G31" s="1">
        <f>'DIV 12'!E25</f>
        <v>14</v>
      </c>
      <c r="H31" s="1">
        <f>BIC!E25</f>
        <v>16</v>
      </c>
      <c r="I31" s="36" t="s">
        <v>108</v>
      </c>
      <c r="J31" s="16">
        <v>41752</v>
      </c>
      <c r="K31" s="1">
        <v>12</v>
      </c>
      <c r="L31" s="38" t="str">
        <f t="shared" si="0"/>
        <v>Loperamide</v>
      </c>
      <c r="M31" s="1">
        <f t="shared" si="1"/>
        <v>0.3</v>
      </c>
      <c r="N31" s="2">
        <f>'DIV 02'!O25</f>
        <v>0</v>
      </c>
      <c r="O31" s="2">
        <f>'DIV 05 '!O25</f>
        <v>45.984999999999999</v>
      </c>
      <c r="P31" s="2">
        <f>'DIV 07'!O25</f>
        <v>29.959</v>
      </c>
      <c r="Q31" s="2">
        <f>'DIV 09'!O25</f>
        <v>45.579000000000001</v>
      </c>
      <c r="R31" s="2">
        <f>'DIV 12'!O25</f>
        <v>88.840999999999994</v>
      </c>
      <c r="S31" s="2">
        <f>BIC!O25</f>
        <v>85.061999999999998</v>
      </c>
      <c r="T31" s="33">
        <f>'Alamar Blue'!N25</f>
        <v>1.0532303768773024</v>
      </c>
    </row>
    <row r="32" spans="1:20">
      <c r="A32" s="9" t="str">
        <f>'DIV 02'!F15</f>
        <v>Loperamide</v>
      </c>
      <c r="B32" s="15">
        <f>'DIV 02'!P15</f>
        <v>1</v>
      </c>
      <c r="C32" s="1">
        <f>'DIV 02'!F25</f>
        <v>0</v>
      </c>
      <c r="D32" s="1">
        <f>'DIV 05 '!F25</f>
        <v>0</v>
      </c>
      <c r="E32" s="1">
        <f>'DIV 07'!F25</f>
        <v>0</v>
      </c>
      <c r="F32" s="1">
        <f>'DIV 09'!F25</f>
        <v>7</v>
      </c>
      <c r="G32" s="1">
        <f>'DIV 12'!F25</f>
        <v>12</v>
      </c>
      <c r="H32" s="1">
        <f>BIC!F25</f>
        <v>15</v>
      </c>
      <c r="I32" s="36" t="s">
        <v>108</v>
      </c>
      <c r="J32" s="16">
        <v>41752</v>
      </c>
      <c r="K32" s="1">
        <v>12</v>
      </c>
      <c r="L32" s="38" t="str">
        <f t="shared" si="0"/>
        <v>Loperamide</v>
      </c>
      <c r="M32" s="1">
        <f t="shared" si="1"/>
        <v>1</v>
      </c>
      <c r="N32" s="2">
        <f>'DIV 02'!P25</f>
        <v>0</v>
      </c>
      <c r="O32" s="2">
        <f>'DIV 05 '!P25</f>
        <v>0</v>
      </c>
      <c r="P32" s="2">
        <f>'DIV 07'!P25</f>
        <v>0</v>
      </c>
      <c r="Q32" s="2">
        <f>'DIV 09'!P25</f>
        <v>8.4779999999999998</v>
      </c>
      <c r="R32" s="2">
        <f>'DIV 12'!P25</f>
        <v>23.969000000000001</v>
      </c>
      <c r="S32" s="2">
        <f>BIC!P25</f>
        <v>28.184999999999999</v>
      </c>
      <c r="T32" s="33">
        <f>'Alamar Blue'!O25</f>
        <v>0.9026990648909039</v>
      </c>
    </row>
    <row r="33" spans="1:20">
      <c r="A33" s="9" t="str">
        <f>'DIV 02'!G15</f>
        <v>Loperamide</v>
      </c>
      <c r="B33" s="15">
        <f>'DIV 02'!Q15</f>
        <v>3</v>
      </c>
      <c r="C33" s="1">
        <f>'DIV 02'!G25</f>
        <v>0</v>
      </c>
      <c r="D33" s="1">
        <f>'DIV 05 '!G25</f>
        <v>0</v>
      </c>
      <c r="E33" s="1">
        <f>'DIV 07'!G25</f>
        <v>0</v>
      </c>
      <c r="F33" s="1">
        <f>'DIV 09'!G25</f>
        <v>0</v>
      </c>
      <c r="G33" s="1">
        <f>'DIV 12'!G25</f>
        <v>0</v>
      </c>
      <c r="H33" s="1">
        <f>BIC!G25</f>
        <v>0</v>
      </c>
      <c r="I33" s="36" t="s">
        <v>108</v>
      </c>
      <c r="J33" s="16">
        <v>41752</v>
      </c>
      <c r="K33" s="1">
        <v>12</v>
      </c>
      <c r="L33" s="38" t="str">
        <f t="shared" si="0"/>
        <v>Loperamide</v>
      </c>
      <c r="M33" s="1">
        <f t="shared" si="1"/>
        <v>3</v>
      </c>
      <c r="N33" s="2">
        <f>'DIV 02'!Q25</f>
        <v>0</v>
      </c>
      <c r="O33" s="2">
        <f>'DIV 05 '!Q25</f>
        <v>0</v>
      </c>
      <c r="P33" s="2">
        <f>'DIV 07'!Q25</f>
        <v>0</v>
      </c>
      <c r="Q33" s="2">
        <f>'DIV 09'!Q25</f>
        <v>0</v>
      </c>
      <c r="R33" s="2">
        <f>'DIV 12'!Q25</f>
        <v>0</v>
      </c>
      <c r="S33" s="2">
        <f>BIC!Q25</f>
        <v>0</v>
      </c>
      <c r="T33" s="33">
        <f>'Alamar Blue'!P25</f>
        <v>0.76783083026353072</v>
      </c>
    </row>
    <row r="34" spans="1:20">
      <c r="A34" s="9" t="str">
        <f>'DIV 02'!H15</f>
        <v>Loperamide</v>
      </c>
      <c r="B34" s="15">
        <f>'DIV 02'!R15</f>
        <v>10</v>
      </c>
      <c r="C34" s="1">
        <f>'DIV 02'!H25</f>
        <v>0</v>
      </c>
      <c r="D34" s="1">
        <f>'DIV 05 '!H25</f>
        <v>0</v>
      </c>
      <c r="E34" s="1">
        <f>'DIV 07'!H25</f>
        <v>0</v>
      </c>
      <c r="F34" s="1">
        <f>'DIV 09'!H25</f>
        <v>0</v>
      </c>
      <c r="G34" s="1">
        <f>'DIV 12'!H25</f>
        <v>0</v>
      </c>
      <c r="H34" s="1">
        <f>BIC!H25</f>
        <v>0</v>
      </c>
      <c r="I34" s="36" t="s">
        <v>108</v>
      </c>
      <c r="J34" s="16">
        <v>41752</v>
      </c>
      <c r="K34" s="1">
        <v>12</v>
      </c>
      <c r="L34" s="38" t="str">
        <f t="shared" si="0"/>
        <v>Loperamide</v>
      </c>
      <c r="M34" s="1">
        <f t="shared" si="1"/>
        <v>10</v>
      </c>
      <c r="N34" s="2">
        <f>'DIV 02'!R25</f>
        <v>0</v>
      </c>
      <c r="O34" s="2">
        <f>'DIV 05 '!R25</f>
        <v>0</v>
      </c>
      <c r="P34" s="2">
        <f>'DIV 07'!R25</f>
        <v>0</v>
      </c>
      <c r="Q34" s="2">
        <f>'DIV 09'!R25</f>
        <v>0</v>
      </c>
      <c r="R34" s="2">
        <f>'DIV 12'!R25</f>
        <v>0</v>
      </c>
      <c r="S34" s="2">
        <f>BIC!R25</f>
        <v>0</v>
      </c>
      <c r="T34" s="33">
        <f>'Alamar Blue'!Q25</f>
        <v>0.13280674412014734</v>
      </c>
    </row>
    <row r="35" spans="1:20">
      <c r="A35" s="9" t="str">
        <f>'DIV 02'!I15</f>
        <v>Loperamide</v>
      </c>
      <c r="B35" s="15">
        <f>'DIV 02'!S15</f>
        <v>30</v>
      </c>
      <c r="C35" s="1">
        <f>'DIV 02'!I25</f>
        <v>0</v>
      </c>
      <c r="D35" s="1">
        <f>'DIV 05 '!I25</f>
        <v>0</v>
      </c>
      <c r="E35" s="1">
        <f>'DIV 07'!I25</f>
        <v>0</v>
      </c>
      <c r="F35" s="1">
        <f>'DIV 09'!I25</f>
        <v>0</v>
      </c>
      <c r="G35" s="1">
        <f>'DIV 12'!I25</f>
        <v>0</v>
      </c>
      <c r="H35" s="1">
        <f>BIC!I25</f>
        <v>0</v>
      </c>
      <c r="I35" s="36" t="s">
        <v>108</v>
      </c>
      <c r="J35" s="16">
        <v>41752</v>
      </c>
      <c r="K35" s="1">
        <v>12</v>
      </c>
      <c r="L35" s="38" t="str">
        <f t="shared" si="0"/>
        <v>Loperamide</v>
      </c>
      <c r="M35" s="1">
        <f t="shared" si="1"/>
        <v>30</v>
      </c>
      <c r="N35" s="2">
        <f>'DIV 02'!S25</f>
        <v>0</v>
      </c>
      <c r="O35" s="2">
        <f>'DIV 05 '!S25</f>
        <v>0</v>
      </c>
      <c r="P35" s="2">
        <f>'DIV 07'!S25</f>
        <v>0</v>
      </c>
      <c r="Q35" s="2">
        <f>'DIV 09'!S25</f>
        <v>0</v>
      </c>
      <c r="R35" s="2">
        <f>'DIV 12'!S25</f>
        <v>0</v>
      </c>
      <c r="S35" s="2">
        <f>BIC!S25</f>
        <v>0</v>
      </c>
      <c r="T35" s="33">
        <f>'Alamar Blue'!R25</f>
        <v>9.2023236044205155E-3</v>
      </c>
    </row>
    <row r="36" spans="1:20">
      <c r="A36" s="9" t="str">
        <f>'DIV 02'!C16</f>
        <v>Mevastatin</v>
      </c>
      <c r="B36" s="1">
        <f>'DIV 02'!M16</f>
        <v>0</v>
      </c>
      <c r="C36" s="1">
        <f>'DIV 02'!C26</f>
        <v>0</v>
      </c>
      <c r="D36" s="1">
        <f>'DIV 05 '!C26</f>
        <v>0</v>
      </c>
      <c r="E36" s="1">
        <f>'DIV 07'!C26</f>
        <v>7</v>
      </c>
      <c r="F36" s="1">
        <f>'DIV 09'!C26</f>
        <v>11</v>
      </c>
      <c r="G36" s="1">
        <f>'DIV 12'!C26</f>
        <v>13</v>
      </c>
      <c r="H36" s="1">
        <f>BIC!C26</f>
        <v>15</v>
      </c>
      <c r="I36" s="36" t="s">
        <v>108</v>
      </c>
      <c r="J36" s="16">
        <v>41752</v>
      </c>
      <c r="K36" s="1">
        <v>12</v>
      </c>
      <c r="L36" s="38" t="str">
        <f t="shared" si="0"/>
        <v>Mevastatin</v>
      </c>
      <c r="M36" s="1">
        <f t="shared" si="1"/>
        <v>0</v>
      </c>
      <c r="N36" s="2">
        <f>'DIV 02'!M26</f>
        <v>0</v>
      </c>
      <c r="O36" s="2">
        <f>'DIV 05 '!M26</f>
        <v>0</v>
      </c>
      <c r="P36" s="2">
        <f>'DIV 07'!M26</f>
        <v>79.986999999999995</v>
      </c>
      <c r="Q36" s="2">
        <f>'DIV 09'!M26</f>
        <v>41.933</v>
      </c>
      <c r="R36" s="2">
        <f>'DIV 12'!M26</f>
        <v>64.063000000000002</v>
      </c>
      <c r="S36" s="2">
        <f>BIC!M26</f>
        <v>107.139</v>
      </c>
      <c r="T36" s="33">
        <f>'Alamar Blue'!L26</f>
        <v>1.0000566732785492</v>
      </c>
    </row>
    <row r="37" spans="1:20">
      <c r="A37" s="9" t="str">
        <f>'DIV 02'!J16</f>
        <v>Mevastatin</v>
      </c>
      <c r="B37" s="1">
        <f>'DIV 02'!T16</f>
        <v>0</v>
      </c>
      <c r="C37" s="1">
        <f>'DIV 02'!J26</f>
        <v>0</v>
      </c>
      <c r="D37" s="1">
        <f>'DIV 05 '!J26</f>
        <v>0</v>
      </c>
      <c r="E37" s="1">
        <f>'DIV 07'!J26</f>
        <v>1</v>
      </c>
      <c r="F37" s="1">
        <f>'DIV 09'!J26</f>
        <v>7</v>
      </c>
      <c r="G37" s="1">
        <f>'DIV 12'!J26</f>
        <v>13</v>
      </c>
      <c r="H37" s="1">
        <f>BIC!J26</f>
        <v>14</v>
      </c>
      <c r="I37" s="36" t="s">
        <v>108</v>
      </c>
      <c r="J37" s="16">
        <v>41752</v>
      </c>
      <c r="K37" s="1">
        <v>12</v>
      </c>
      <c r="L37" s="38" t="str">
        <f t="shared" si="0"/>
        <v>Mevastatin</v>
      </c>
      <c r="M37" s="1">
        <f t="shared" si="1"/>
        <v>0</v>
      </c>
      <c r="N37" s="2">
        <f>'DIV 02'!T26</f>
        <v>0</v>
      </c>
      <c r="O37" s="2">
        <f>'DIV 05 '!T26</f>
        <v>0</v>
      </c>
      <c r="P37" s="2">
        <f>'DIV 07'!T26</f>
        <v>19.648</v>
      </c>
      <c r="Q37" s="2">
        <f>'DIV 09'!T26</f>
        <v>41.927</v>
      </c>
      <c r="R37" s="2">
        <f>'DIV 12'!T26</f>
        <v>45.78</v>
      </c>
      <c r="S37" s="2">
        <f>BIC!T26</f>
        <v>59.838999999999999</v>
      </c>
      <c r="T37" s="33">
        <f>'Alamar Blue'!S26</f>
        <v>0.89634457353357888</v>
      </c>
    </row>
    <row r="38" spans="1:20">
      <c r="A38" s="9" t="str">
        <f>'DIV 02'!D16</f>
        <v>Mevastatin</v>
      </c>
      <c r="B38" s="15">
        <f>'DIV 02'!N16</f>
        <v>0.1</v>
      </c>
      <c r="C38" s="1">
        <f>'DIV 02'!D26</f>
        <v>0</v>
      </c>
      <c r="D38" s="1">
        <f>'DIV 05 '!D26</f>
        <v>0</v>
      </c>
      <c r="E38" s="1">
        <f>'DIV 07'!D26</f>
        <v>7</v>
      </c>
      <c r="F38" s="1">
        <f>'DIV 09'!D26</f>
        <v>9</v>
      </c>
      <c r="G38" s="1">
        <f>'DIV 12'!D26</f>
        <v>15</v>
      </c>
      <c r="H38" s="1">
        <f>BIC!D26</f>
        <v>15</v>
      </c>
      <c r="I38" s="36" t="s">
        <v>108</v>
      </c>
      <c r="J38" s="16">
        <v>41752</v>
      </c>
      <c r="K38" s="1">
        <v>12</v>
      </c>
      <c r="L38" s="38" t="str">
        <f t="shared" si="0"/>
        <v>Mevastatin</v>
      </c>
      <c r="M38" s="1">
        <f t="shared" si="1"/>
        <v>0.1</v>
      </c>
      <c r="N38" s="2">
        <f>'DIV 02'!N26</f>
        <v>0</v>
      </c>
      <c r="O38" s="2">
        <f>'DIV 05 '!N26</f>
        <v>0</v>
      </c>
      <c r="P38" s="2">
        <f>'DIV 07'!N26</f>
        <v>24.263999999999999</v>
      </c>
      <c r="Q38" s="2">
        <f>'DIV 09'!N26</f>
        <v>70.441000000000003</v>
      </c>
      <c r="R38" s="2">
        <f>'DIV 12'!N26</f>
        <v>89.521000000000001</v>
      </c>
      <c r="S38" s="2">
        <f>BIC!N26</f>
        <v>101.17</v>
      </c>
      <c r="T38" s="33">
        <f>'Alamar Blue'!M26</f>
        <v>0.83167327854916406</v>
      </c>
    </row>
    <row r="39" spans="1:20">
      <c r="A39" s="9" t="str">
        <f>'DIV 02'!E16</f>
        <v>Mevastatin</v>
      </c>
      <c r="B39" s="15">
        <f>'DIV 02'!O16</f>
        <v>0.3</v>
      </c>
      <c r="C39" s="1">
        <f>'DIV 02'!E26</f>
        <v>0</v>
      </c>
      <c r="D39" s="1">
        <f>'DIV 05 '!E26</f>
        <v>1</v>
      </c>
      <c r="E39" s="1">
        <f>'DIV 07'!E26</f>
        <v>7</v>
      </c>
      <c r="F39" s="1">
        <f>'DIV 09'!E26</f>
        <v>10</v>
      </c>
      <c r="G39" s="1">
        <f>'DIV 12'!E26</f>
        <v>14</v>
      </c>
      <c r="H39" s="1">
        <f>BIC!E26</f>
        <v>14</v>
      </c>
      <c r="I39" s="36" t="s">
        <v>108</v>
      </c>
      <c r="J39" s="16">
        <v>41752</v>
      </c>
      <c r="K39" s="1">
        <v>12</v>
      </c>
      <c r="L39" s="38" t="str">
        <f t="shared" si="0"/>
        <v>Mevastatin</v>
      </c>
      <c r="M39" s="1">
        <f t="shared" si="1"/>
        <v>0.3</v>
      </c>
      <c r="N39" s="2">
        <f>'DIV 02'!O26</f>
        <v>0</v>
      </c>
      <c r="O39" s="2">
        <f>'DIV 05 '!O26</f>
        <v>12.603999999999999</v>
      </c>
      <c r="P39" s="2">
        <f>'DIV 07'!O26</f>
        <v>41.256</v>
      </c>
      <c r="Q39" s="2">
        <f>'DIV 09'!O26</f>
        <v>86.257999999999996</v>
      </c>
      <c r="R39" s="2">
        <f>'DIV 12'!O26</f>
        <v>65.269000000000005</v>
      </c>
      <c r="S39" s="2">
        <f>BIC!O26</f>
        <v>117.526</v>
      </c>
      <c r="T39" s="33">
        <f>'Alamar Blue'!N26</f>
        <v>0.76583309719467263</v>
      </c>
    </row>
    <row r="40" spans="1:20">
      <c r="A40" s="9" t="str">
        <f>'DIV 02'!F16</f>
        <v>Mevastatin</v>
      </c>
      <c r="B40" s="15">
        <f>'DIV 02'!P16</f>
        <v>1</v>
      </c>
      <c r="C40" s="1">
        <f>'DIV 02'!F26</f>
        <v>0</v>
      </c>
      <c r="D40" s="1">
        <f>'DIV 05 '!F26</f>
        <v>0</v>
      </c>
      <c r="E40" s="1">
        <f>'DIV 07'!F26</f>
        <v>1</v>
      </c>
      <c r="F40" s="1">
        <f>'DIV 09'!F26</f>
        <v>1</v>
      </c>
      <c r="G40" s="1">
        <f>'DIV 12'!F26</f>
        <v>5</v>
      </c>
      <c r="H40" s="1">
        <f>BIC!F26</f>
        <v>9</v>
      </c>
      <c r="I40" s="36" t="s">
        <v>108</v>
      </c>
      <c r="J40" s="16">
        <v>41752</v>
      </c>
      <c r="K40" s="1">
        <v>12</v>
      </c>
      <c r="L40" s="38" t="str">
        <f t="shared" si="0"/>
        <v>Mevastatin</v>
      </c>
      <c r="M40" s="1">
        <f t="shared" si="1"/>
        <v>1</v>
      </c>
      <c r="N40" s="2">
        <f>'DIV 02'!P26</f>
        <v>0</v>
      </c>
      <c r="O40" s="2">
        <f>'DIV 05 '!P26</f>
        <v>0</v>
      </c>
      <c r="P40" s="2">
        <f>'DIV 07'!P26</f>
        <v>11.209</v>
      </c>
      <c r="Q40" s="2">
        <f>'DIV 09'!P26</f>
        <v>90.650999999999996</v>
      </c>
      <c r="R40" s="2">
        <f>'DIV 12'!P26</f>
        <v>23.853999999999999</v>
      </c>
      <c r="S40" s="2">
        <f>BIC!P26</f>
        <v>53.804000000000002</v>
      </c>
      <c r="T40" s="33">
        <f>'Alamar Blue'!O26</f>
        <v>0.77554548030603565</v>
      </c>
    </row>
    <row r="41" spans="1:20">
      <c r="A41" s="9" t="str">
        <f>'DIV 02'!G16</f>
        <v>Mevastatin</v>
      </c>
      <c r="B41" s="15">
        <f>'DIV 02'!Q16</f>
        <v>3</v>
      </c>
      <c r="C41" s="1">
        <f>'DIV 02'!G26</f>
        <v>0</v>
      </c>
      <c r="D41" s="1">
        <f>'DIV 05 '!G26</f>
        <v>0</v>
      </c>
      <c r="E41" s="1">
        <f>'DIV 07'!G26</f>
        <v>1</v>
      </c>
      <c r="F41" s="1">
        <f>'DIV 09'!G26</f>
        <v>1</v>
      </c>
      <c r="G41" s="1">
        <f>'DIV 12'!G26</f>
        <v>0</v>
      </c>
      <c r="H41" s="1">
        <f>BIC!G26</f>
        <v>0</v>
      </c>
      <c r="I41" s="36" t="s">
        <v>108</v>
      </c>
      <c r="J41" s="16">
        <v>41752</v>
      </c>
      <c r="K41" s="1">
        <v>12</v>
      </c>
      <c r="L41" s="38" t="str">
        <f t="shared" si="0"/>
        <v>Mevastatin</v>
      </c>
      <c r="M41" s="1">
        <f t="shared" si="1"/>
        <v>3</v>
      </c>
      <c r="N41" s="2">
        <f>'DIV 02'!Q26</f>
        <v>0</v>
      </c>
      <c r="O41" s="2">
        <f>'DIV 05 '!Q26</f>
        <v>0</v>
      </c>
      <c r="P41" s="2">
        <f>'DIV 07'!Q26</f>
        <v>12.132</v>
      </c>
      <c r="Q41" s="2">
        <f>'DIV 09'!Q26</f>
        <v>263.23200000000003</v>
      </c>
      <c r="R41" s="2">
        <f>'DIV 12'!Q26</f>
        <v>0</v>
      </c>
      <c r="S41" s="2">
        <f>BIC!Q26</f>
        <v>0</v>
      </c>
      <c r="T41" s="33">
        <f>'Alamar Blue'!P26</f>
        <v>0.58767356191555675</v>
      </c>
    </row>
    <row r="42" spans="1:20">
      <c r="A42" s="9" t="str">
        <f>'DIV 02'!H16</f>
        <v>Mevastatin</v>
      </c>
      <c r="B42" s="15">
        <f>'DIV 02'!R16</f>
        <v>10</v>
      </c>
      <c r="C42" s="1">
        <f>'DIV 02'!H26</f>
        <v>0</v>
      </c>
      <c r="D42" s="1">
        <f>'DIV 05 '!H26</f>
        <v>0</v>
      </c>
      <c r="E42" s="1">
        <f>'DIV 07'!H26</f>
        <v>0</v>
      </c>
      <c r="F42" s="1">
        <f>'DIV 09'!H26</f>
        <v>0</v>
      </c>
      <c r="G42" s="1">
        <f>'DIV 12'!H26</f>
        <v>0</v>
      </c>
      <c r="H42" s="1">
        <f>BIC!H26</f>
        <v>0</v>
      </c>
      <c r="I42" s="36" t="s">
        <v>108</v>
      </c>
      <c r="J42" s="16">
        <v>41752</v>
      </c>
      <c r="K42" s="1">
        <v>12</v>
      </c>
      <c r="L42" s="38" t="str">
        <f t="shared" si="0"/>
        <v>Mevastatin</v>
      </c>
      <c r="M42" s="1">
        <f t="shared" si="1"/>
        <v>10</v>
      </c>
      <c r="N42" s="2">
        <f>'DIV 02'!R26</f>
        <v>0</v>
      </c>
      <c r="O42" s="2">
        <f>'DIV 05 '!R26</f>
        <v>0</v>
      </c>
      <c r="P42" s="2">
        <f>'DIV 07'!R26</f>
        <v>0</v>
      </c>
      <c r="Q42" s="2">
        <f>'DIV 09'!R26</f>
        <v>0</v>
      </c>
      <c r="R42" s="2">
        <f>'DIV 12'!R26</f>
        <v>0</v>
      </c>
      <c r="S42" s="2">
        <f>BIC!R26</f>
        <v>0</v>
      </c>
      <c r="T42" s="33">
        <f>'Alamar Blue'!Q26</f>
        <v>0.40851516010201189</v>
      </c>
    </row>
    <row r="43" spans="1:20">
      <c r="A43" s="9" t="str">
        <f>'DIV 02'!I16</f>
        <v>Mevastatin</v>
      </c>
      <c r="B43" s="15">
        <f>'DIV 02'!S16</f>
        <v>30</v>
      </c>
      <c r="C43" s="1">
        <f>'DIV 02'!I26</f>
        <v>0</v>
      </c>
      <c r="D43" s="1">
        <f>'DIV 05 '!I26</f>
        <v>0</v>
      </c>
      <c r="E43" s="1">
        <f>'DIV 07'!I26</f>
        <v>0</v>
      </c>
      <c r="F43" s="1">
        <f>'DIV 09'!I26</f>
        <v>0</v>
      </c>
      <c r="G43" s="1">
        <f>'DIV 12'!I26</f>
        <v>0</v>
      </c>
      <c r="H43" s="1">
        <f>BIC!I26</f>
        <v>0</v>
      </c>
      <c r="I43" s="36" t="s">
        <v>108</v>
      </c>
      <c r="J43" s="16">
        <v>41752</v>
      </c>
      <c r="K43" s="1">
        <v>12</v>
      </c>
      <c r="L43" s="38" t="str">
        <f t="shared" si="0"/>
        <v>Mevastatin</v>
      </c>
      <c r="M43" s="1">
        <f t="shared" si="1"/>
        <v>30</v>
      </c>
      <c r="N43" s="2">
        <f>'DIV 02'!S26</f>
        <v>0</v>
      </c>
      <c r="O43" s="2">
        <f>'DIV 05 '!S26</f>
        <v>0</v>
      </c>
      <c r="P43" s="2">
        <f>'DIV 07'!S26</f>
        <v>0</v>
      </c>
      <c r="Q43" s="2">
        <f>'DIV 09'!S26</f>
        <v>0</v>
      </c>
      <c r="R43" s="2">
        <f>'DIV 12'!S26</f>
        <v>0</v>
      </c>
      <c r="S43" s="2">
        <f>BIC!S26</f>
        <v>0</v>
      </c>
      <c r="T43" s="33">
        <f>'Alamar Blue'!R26</f>
        <v>0.29700340039671291</v>
      </c>
    </row>
    <row r="44" spans="1:20">
      <c r="A44" s="9" t="str">
        <f>'DIV 02'!C17</f>
        <v>Vanadate</v>
      </c>
      <c r="B44" s="1">
        <f>'DIV 02'!M17</f>
        <v>0</v>
      </c>
      <c r="C44" s="1">
        <f>'DIV 02'!C27</f>
        <v>0</v>
      </c>
      <c r="D44" s="1">
        <f>'DIV 05 '!C27</f>
        <v>1</v>
      </c>
      <c r="E44" s="1">
        <f>'DIV 07'!C27</f>
        <v>3</v>
      </c>
      <c r="F44" s="1">
        <f>'DIV 09'!C27</f>
        <v>15</v>
      </c>
      <c r="G44" s="1">
        <f>'DIV 12'!C27</f>
        <v>16</v>
      </c>
      <c r="H44" s="1">
        <f>BIC!C27</f>
        <v>15</v>
      </c>
      <c r="I44" s="36" t="s">
        <v>108</v>
      </c>
      <c r="J44" s="16">
        <v>41752</v>
      </c>
      <c r="K44" s="1">
        <v>12</v>
      </c>
      <c r="L44" s="38" t="str">
        <f t="shared" si="0"/>
        <v>Vanadate</v>
      </c>
      <c r="M44" s="1">
        <f t="shared" si="1"/>
        <v>0</v>
      </c>
      <c r="N44" s="2">
        <f>'DIV 02'!M27</f>
        <v>0</v>
      </c>
      <c r="O44" s="2">
        <f>'DIV 05 '!M27</f>
        <v>9.7159999999999993</v>
      </c>
      <c r="P44" s="2">
        <f>'DIV 07'!M27</f>
        <v>39.758000000000003</v>
      </c>
      <c r="Q44" s="2">
        <f>'DIV 09'!M27</f>
        <v>39.235999999999997</v>
      </c>
      <c r="R44" s="2">
        <f>'DIV 12'!M27</f>
        <v>104.16</v>
      </c>
      <c r="S44" s="2">
        <f>BIC!M27</f>
        <v>96.777000000000001</v>
      </c>
      <c r="T44" s="33">
        <f>'Alamar Blue'!L27</f>
        <v>0.78687305185604983</v>
      </c>
    </row>
    <row r="45" spans="1:20">
      <c r="A45" s="9" t="str">
        <f>'DIV 02'!J17</f>
        <v>Vanadate</v>
      </c>
      <c r="B45" s="1">
        <f>'DIV 02'!T17</f>
        <v>0</v>
      </c>
      <c r="C45" s="1">
        <f>'DIV 02'!J27</f>
        <v>0</v>
      </c>
      <c r="D45" s="1">
        <f>'DIV 05 '!J27</f>
        <v>1</v>
      </c>
      <c r="E45" s="1">
        <f>'DIV 07'!J27</f>
        <v>2</v>
      </c>
      <c r="F45" s="1">
        <f>'DIV 09'!J27</f>
        <v>12</v>
      </c>
      <c r="G45" s="1">
        <f>'DIV 12'!J27</f>
        <v>12</v>
      </c>
      <c r="H45" s="1">
        <f>BIC!J27</f>
        <v>12</v>
      </c>
      <c r="I45" s="36" t="s">
        <v>108</v>
      </c>
      <c r="J45" s="16">
        <v>41752</v>
      </c>
      <c r="K45" s="1">
        <v>12</v>
      </c>
      <c r="L45" s="38" t="str">
        <f t="shared" si="0"/>
        <v>Vanadate</v>
      </c>
      <c r="M45" s="1">
        <f t="shared" si="1"/>
        <v>0</v>
      </c>
      <c r="N45" s="2">
        <f>'DIV 02'!T27</f>
        <v>0</v>
      </c>
      <c r="O45" s="2">
        <f>'DIV 05 '!T27</f>
        <v>16.018000000000001</v>
      </c>
      <c r="P45" s="2">
        <f>'DIV 07'!T27</f>
        <v>11.901</v>
      </c>
      <c r="Q45" s="2">
        <f>'DIV 09'!T27</f>
        <v>25.716000000000001</v>
      </c>
      <c r="R45" s="2">
        <f>'DIV 12'!T27</f>
        <v>72.477999999999994</v>
      </c>
      <c r="S45" s="2">
        <f>BIC!T27</f>
        <v>75.039000000000001</v>
      </c>
      <c r="T45" s="33">
        <f>'Alamar Blue'!S27</f>
        <v>0.78967837914423344</v>
      </c>
    </row>
    <row r="46" spans="1:20">
      <c r="A46" s="9" t="str">
        <f>'DIV 02'!D17</f>
        <v>Vanadate</v>
      </c>
      <c r="B46" s="15">
        <f>'DIV 02'!N17</f>
        <v>0.1</v>
      </c>
      <c r="C46" s="1">
        <f>'DIV 02'!D27</f>
        <v>0</v>
      </c>
      <c r="D46" s="1">
        <f>'DIV 05 '!D27</f>
        <v>3</v>
      </c>
      <c r="E46" s="1">
        <f>'DIV 07'!D27</f>
        <v>9</v>
      </c>
      <c r="F46" s="1">
        <f>'DIV 09'!D27</f>
        <v>15</v>
      </c>
      <c r="G46" s="1">
        <f>'DIV 12'!D27</f>
        <v>16</v>
      </c>
      <c r="H46" s="1">
        <f>BIC!D27</f>
        <v>16</v>
      </c>
      <c r="I46" s="36" t="s">
        <v>108</v>
      </c>
      <c r="J46" s="16">
        <v>41752</v>
      </c>
      <c r="K46" s="1">
        <v>12</v>
      </c>
      <c r="L46" s="38" t="str">
        <f t="shared" si="0"/>
        <v>Vanadate</v>
      </c>
      <c r="M46" s="1">
        <f t="shared" si="1"/>
        <v>0.1</v>
      </c>
      <c r="N46" s="2">
        <f>'DIV 02'!N27</f>
        <v>0</v>
      </c>
      <c r="O46" s="2">
        <f>'DIV 05 '!N27</f>
        <v>31.619</v>
      </c>
      <c r="P46" s="2">
        <f>'DIV 07'!N27</f>
        <v>92.396000000000001</v>
      </c>
      <c r="Q46" s="2">
        <f>'DIV 09'!N27</f>
        <v>66.225999999999999</v>
      </c>
      <c r="R46" s="2">
        <f>'DIV 12'!N27</f>
        <v>82.353999999999999</v>
      </c>
      <c r="S46" s="2">
        <f>BIC!N27</f>
        <v>95.658000000000001</v>
      </c>
      <c r="T46" s="33">
        <f>'Alamar Blue'!M27</f>
        <v>1.0413714933408897</v>
      </c>
    </row>
    <row r="47" spans="1:20">
      <c r="A47" s="9" t="str">
        <f>'DIV 02'!E17</f>
        <v>Vanadate</v>
      </c>
      <c r="B47" s="15">
        <f>'DIV 02'!O17</f>
        <v>0.3</v>
      </c>
      <c r="C47" s="1">
        <f>'DIV 02'!E27</f>
        <v>0</v>
      </c>
      <c r="D47" s="1">
        <f>'DIV 05 '!E27</f>
        <v>2</v>
      </c>
      <c r="E47" s="1">
        <f>'DIV 07'!E27</f>
        <v>4</v>
      </c>
      <c r="F47" s="1">
        <f>'DIV 09'!E27</f>
        <v>10</v>
      </c>
      <c r="G47" s="1">
        <f>'DIV 12'!E27</f>
        <v>13</v>
      </c>
      <c r="H47" s="1">
        <f>BIC!E27</f>
        <v>14</v>
      </c>
      <c r="I47" s="36" t="s">
        <v>108</v>
      </c>
      <c r="J47" s="16">
        <v>41752</v>
      </c>
      <c r="K47" s="1">
        <v>12</v>
      </c>
      <c r="L47" s="38" t="str">
        <f t="shared" si="0"/>
        <v>Vanadate</v>
      </c>
      <c r="M47" s="1">
        <f t="shared" si="1"/>
        <v>0.3</v>
      </c>
      <c r="N47" s="2">
        <f>'DIV 02'!O27</f>
        <v>0</v>
      </c>
      <c r="O47" s="2">
        <f>'DIV 05 '!O27</f>
        <v>21.728999999999999</v>
      </c>
      <c r="P47" s="2">
        <f>'DIV 07'!O27</f>
        <v>34.698</v>
      </c>
      <c r="Q47" s="2">
        <f>'DIV 09'!O27</f>
        <v>54.722000000000001</v>
      </c>
      <c r="R47" s="2">
        <f>'DIV 12'!O27</f>
        <v>45.831000000000003</v>
      </c>
      <c r="S47" s="2">
        <f>BIC!O27</f>
        <v>60.046999999999997</v>
      </c>
      <c r="T47" s="33">
        <f>'Alamar Blue'!N27</f>
        <v>1.1263814111646357</v>
      </c>
    </row>
    <row r="48" spans="1:20">
      <c r="A48" s="9" t="str">
        <f>'DIV 02'!F17</f>
        <v>Vanadate</v>
      </c>
      <c r="B48" s="15">
        <f>'DIV 02'!P17</f>
        <v>1</v>
      </c>
      <c r="C48" s="1">
        <f>'DIV 02'!F27</f>
        <v>0</v>
      </c>
      <c r="D48" s="1">
        <f>'DIV 05 '!F27</f>
        <v>0</v>
      </c>
      <c r="E48" s="1">
        <f>'DIV 07'!F27</f>
        <v>1</v>
      </c>
      <c r="F48" s="1">
        <f>'DIV 09'!F27</f>
        <v>9</v>
      </c>
      <c r="G48" s="1">
        <f>'DIV 12'!F27</f>
        <v>12</v>
      </c>
      <c r="H48" s="1">
        <f>BIC!F27</f>
        <v>13</v>
      </c>
      <c r="I48" s="36" t="s">
        <v>108</v>
      </c>
      <c r="J48" s="16">
        <v>41752</v>
      </c>
      <c r="K48" s="1">
        <v>12</v>
      </c>
      <c r="L48" s="38" t="str">
        <f t="shared" si="0"/>
        <v>Vanadate</v>
      </c>
      <c r="M48" s="1">
        <f t="shared" si="1"/>
        <v>1</v>
      </c>
      <c r="N48" s="2">
        <f>'DIV 02'!P27</f>
        <v>0</v>
      </c>
      <c r="O48" s="2">
        <f>'DIV 05 '!P27</f>
        <v>0</v>
      </c>
      <c r="P48" s="2">
        <f>'DIV 07'!P27</f>
        <v>6.5270000000000001</v>
      </c>
      <c r="Q48" s="2">
        <f>'DIV 09'!P27</f>
        <v>24.606000000000002</v>
      </c>
      <c r="R48" s="2">
        <f>'DIV 12'!P27</f>
        <v>28.11</v>
      </c>
      <c r="S48" s="2">
        <f>BIC!P27</f>
        <v>45.531999999999996</v>
      </c>
      <c r="T48" s="33">
        <f>'Alamar Blue'!O27</f>
        <v>1.1203457069991498</v>
      </c>
    </row>
    <row r="49" spans="1:23">
      <c r="A49" s="9" t="str">
        <f>'DIV 02'!G17</f>
        <v>Vanadate</v>
      </c>
      <c r="B49" s="15">
        <f>'DIV 02'!Q17</f>
        <v>3</v>
      </c>
      <c r="C49" s="1">
        <f>'DIV 02'!G27</f>
        <v>0</v>
      </c>
      <c r="D49" s="1">
        <f>'DIV 05 '!G27</f>
        <v>0</v>
      </c>
      <c r="E49" s="1">
        <f>'DIV 07'!G27</f>
        <v>1</v>
      </c>
      <c r="F49" s="1">
        <f>'DIV 09'!G27</f>
        <v>5</v>
      </c>
      <c r="G49" s="1">
        <f>'DIV 12'!G27</f>
        <v>7</v>
      </c>
      <c r="H49" s="1">
        <f>BIC!G27</f>
        <v>7</v>
      </c>
      <c r="I49" s="36" t="s">
        <v>108</v>
      </c>
      <c r="J49" s="16">
        <v>41752</v>
      </c>
      <c r="K49" s="1">
        <v>12</v>
      </c>
      <c r="L49" s="38" t="str">
        <f t="shared" si="0"/>
        <v>Vanadate</v>
      </c>
      <c r="M49" s="1">
        <f t="shared" si="1"/>
        <v>3</v>
      </c>
      <c r="N49" s="2">
        <f>'DIV 02'!Q27</f>
        <v>0</v>
      </c>
      <c r="O49" s="2">
        <f>'DIV 05 '!Q27</f>
        <v>0</v>
      </c>
      <c r="P49" s="2">
        <f>'DIV 07'!Q27</f>
        <v>74.11</v>
      </c>
      <c r="Q49" s="2">
        <f>'DIV 09'!Q27</f>
        <v>24.13</v>
      </c>
      <c r="R49" s="2">
        <f>'DIV 12'!Q27</f>
        <v>20.45</v>
      </c>
      <c r="S49" s="2">
        <f>BIC!Q27</f>
        <v>52.213999999999999</v>
      </c>
      <c r="T49" s="33">
        <f>'Alamar Blue'!P27</f>
        <v>1.1739869651459336</v>
      </c>
    </row>
    <row r="50" spans="1:23">
      <c r="A50" s="9" t="str">
        <f>'DIV 02'!H17</f>
        <v>Vanadate</v>
      </c>
      <c r="B50" s="15">
        <f>'DIV 02'!R17</f>
        <v>10</v>
      </c>
      <c r="C50" s="1">
        <f>'DIV 02'!H27</f>
        <v>0</v>
      </c>
      <c r="D50" s="1">
        <f>'DIV 05 '!H27</f>
        <v>0</v>
      </c>
      <c r="E50" s="1">
        <f>'DIV 07'!H27</f>
        <v>6</v>
      </c>
      <c r="F50" s="1">
        <f>'DIV 09'!H27</f>
        <v>13</v>
      </c>
      <c r="G50" s="1">
        <f>'DIV 12'!H27</f>
        <v>14</v>
      </c>
      <c r="H50" s="1">
        <f>BIC!H27</f>
        <v>14</v>
      </c>
      <c r="I50" s="36" t="s">
        <v>108</v>
      </c>
      <c r="J50" s="16">
        <v>41752</v>
      </c>
      <c r="K50" s="1">
        <v>12</v>
      </c>
      <c r="L50" s="38" t="str">
        <f t="shared" si="0"/>
        <v>Vanadate</v>
      </c>
      <c r="M50" s="1">
        <f t="shared" si="1"/>
        <v>10</v>
      </c>
      <c r="N50" s="2">
        <f>'DIV 02'!R27</f>
        <v>0</v>
      </c>
      <c r="O50" s="2">
        <f>'DIV 05 '!R27</f>
        <v>0</v>
      </c>
      <c r="P50" s="2">
        <f>'DIV 07'!R27</f>
        <v>37.768999999999998</v>
      </c>
      <c r="Q50" s="2">
        <f>'DIV 09'!R27</f>
        <v>26.135000000000002</v>
      </c>
      <c r="R50" s="2">
        <f>'DIV 12'!R27</f>
        <v>56.427</v>
      </c>
      <c r="S50" s="2">
        <f>BIC!R27</f>
        <v>71.126000000000005</v>
      </c>
      <c r="T50" s="33">
        <f>'Alamar Blue'!Q27</f>
        <v>1.2506234060640407</v>
      </c>
    </row>
    <row r="51" spans="1:23">
      <c r="A51" s="9" t="str">
        <f>'DIV 02'!I17</f>
        <v>Vanadate</v>
      </c>
      <c r="B51" s="15">
        <f>'DIV 02'!S17</f>
        <v>30</v>
      </c>
      <c r="C51" s="1">
        <f>'DIV 02'!I27</f>
        <v>0</v>
      </c>
      <c r="D51" s="1">
        <f>'DIV 05 '!I27</f>
        <v>0</v>
      </c>
      <c r="E51" s="1">
        <f>'DIV 07'!I27</f>
        <v>0</v>
      </c>
      <c r="F51" s="1">
        <f>'DIV 09'!I27</f>
        <v>0</v>
      </c>
      <c r="G51" s="1">
        <f>'DIV 12'!I27</f>
        <v>0</v>
      </c>
      <c r="H51" s="1">
        <f>BIC!I27</f>
        <v>0</v>
      </c>
      <c r="I51" s="36" t="s">
        <v>108</v>
      </c>
      <c r="J51" s="16">
        <v>41752</v>
      </c>
      <c r="K51" s="1">
        <v>12</v>
      </c>
      <c r="L51" s="38" t="str">
        <f t="shared" si="0"/>
        <v>Vanadate</v>
      </c>
      <c r="M51" s="1">
        <f t="shared" si="1"/>
        <v>30</v>
      </c>
      <c r="N51" s="2">
        <f>'DIV 02'!S27</f>
        <v>0</v>
      </c>
      <c r="O51" s="2">
        <f>'DIV 05 '!S27</f>
        <v>0</v>
      </c>
      <c r="P51" s="2">
        <f>'DIV 07'!S27</f>
        <v>0</v>
      </c>
      <c r="Q51" s="2">
        <f>'DIV 09'!S27</f>
        <v>0</v>
      </c>
      <c r="R51" s="2">
        <f>'DIV 12'!S27</f>
        <v>0</v>
      </c>
      <c r="S51" s="2">
        <f>BIC!S27</f>
        <v>0</v>
      </c>
      <c r="T51" s="33">
        <f>'Alamar Blue'!R27</f>
        <v>0.50714791725701325</v>
      </c>
    </row>
    <row r="52" spans="1:23">
      <c r="U52" s="1"/>
      <c r="V52" s="16"/>
      <c r="W52" s="1"/>
    </row>
    <row r="53" spans="1:23">
      <c r="U53" s="1"/>
      <c r="V53" s="16"/>
      <c r="W53" s="1"/>
    </row>
    <row r="54" spans="1:23">
      <c r="U54" s="1"/>
      <c r="V54" s="16"/>
      <c r="W54" s="1"/>
    </row>
    <row r="55" spans="1:23">
      <c r="U55" s="1"/>
      <c r="V55" s="16"/>
      <c r="W55" s="1"/>
    </row>
    <row r="56" spans="1:23">
      <c r="U56" s="1"/>
      <c r="V56" s="16"/>
      <c r="W56" s="1"/>
    </row>
    <row r="57" spans="1:23">
      <c r="U57" s="1"/>
      <c r="V57" s="16"/>
      <c r="W57" s="1"/>
    </row>
    <row r="58" spans="1:23">
      <c r="U58" s="1"/>
      <c r="V58" s="16"/>
      <c r="W58" s="1"/>
    </row>
    <row r="59" spans="1:23">
      <c r="U59" s="1"/>
      <c r="V59" s="16"/>
      <c r="W59" s="1"/>
    </row>
    <row r="60" spans="1:23">
      <c r="U60" s="1"/>
      <c r="V60" s="16"/>
      <c r="W60" s="1"/>
    </row>
    <row r="61" spans="1:23">
      <c r="U61" s="1"/>
      <c r="V61" s="16"/>
      <c r="W61" s="1"/>
    </row>
    <row r="62" spans="1:23">
      <c r="U62" s="1"/>
      <c r="V62" s="16"/>
      <c r="W62" s="1"/>
    </row>
    <row r="63" spans="1:23">
      <c r="U63" s="1"/>
      <c r="V63" s="16"/>
      <c r="W63" s="1"/>
    </row>
    <row r="64" spans="1:23">
      <c r="U64" s="1"/>
      <c r="V64" s="16"/>
      <c r="W64" s="1"/>
    </row>
    <row r="65" spans="21:23">
      <c r="U65" s="1"/>
      <c r="V65" s="16"/>
      <c r="W65" s="1"/>
    </row>
    <row r="66" spans="21:23">
      <c r="U66" s="1"/>
      <c r="V66" s="16"/>
      <c r="W66" s="1"/>
    </row>
    <row r="67" spans="21:23">
      <c r="U67" s="1"/>
      <c r="V67" s="16"/>
      <c r="W67" s="1"/>
    </row>
    <row r="68" spans="21:23">
      <c r="U68" s="1"/>
      <c r="V68" s="16"/>
      <c r="W68" s="1"/>
    </row>
    <row r="69" spans="21:23">
      <c r="U69" s="1"/>
      <c r="V69" s="16"/>
      <c r="W69" s="1"/>
    </row>
  </sheetData>
  <sortState ref="A4:U51">
    <sortCondition ref="A4:A51"/>
    <sortCondition ref="B4:B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5703125" customWidth="1"/>
    <col min="4" max="8" width="8" customWidth="1"/>
    <col min="9" max="9" width="1.85546875" customWidth="1"/>
    <col min="20" max="20" width="10.7109375" bestFit="1" customWidth="1"/>
  </cols>
  <sheetData>
    <row r="1" spans="1:21">
      <c r="A1" t="s">
        <v>107</v>
      </c>
    </row>
    <row r="2" spans="1:21" ht="6.75" customHeight="1"/>
    <row r="3" spans="1:21">
      <c r="A3" t="s">
        <v>67</v>
      </c>
      <c r="B3" s="36" t="s">
        <v>71</v>
      </c>
      <c r="C3" s="36" t="s">
        <v>81</v>
      </c>
      <c r="D3" s="36" t="s">
        <v>82</v>
      </c>
      <c r="E3" s="36" t="s">
        <v>83</v>
      </c>
      <c r="F3" s="36" t="s">
        <v>84</v>
      </c>
      <c r="G3" s="36" t="s">
        <v>85</v>
      </c>
      <c r="H3" s="36" t="s">
        <v>86</v>
      </c>
      <c r="J3" s="36" t="s">
        <v>67</v>
      </c>
      <c r="K3" s="36" t="s">
        <v>71</v>
      </c>
      <c r="L3" s="36" t="s">
        <v>81</v>
      </c>
      <c r="M3" s="36" t="s">
        <v>82</v>
      </c>
      <c r="N3" s="36" t="s">
        <v>83</v>
      </c>
      <c r="O3" s="36" t="s">
        <v>84</v>
      </c>
      <c r="P3" s="36" t="s">
        <v>85</v>
      </c>
      <c r="Q3" s="36" t="s">
        <v>86</v>
      </c>
      <c r="R3" s="36" t="s">
        <v>97</v>
      </c>
      <c r="S3" s="36" t="s">
        <v>72</v>
      </c>
      <c r="T3" s="36" t="s">
        <v>73</v>
      </c>
      <c r="U3" s="36" t="s">
        <v>74</v>
      </c>
    </row>
    <row r="4" spans="1:21">
      <c r="A4" s="9" t="str">
        <f>'DIV 02'!C12</f>
        <v>Acetaminophen</v>
      </c>
      <c r="B4" s="36">
        <f>'DIV 02'!M12</f>
        <v>0</v>
      </c>
      <c r="C4" s="36">
        <f>'DIV 02'!C22</f>
        <v>0</v>
      </c>
      <c r="D4" s="36">
        <f>'DIV 05 '!C22</f>
        <v>2</v>
      </c>
      <c r="E4" s="36">
        <f>'DIV 07'!C22</f>
        <v>6</v>
      </c>
      <c r="F4" s="36">
        <f>'DIV 09'!C22</f>
        <v>11</v>
      </c>
      <c r="G4" s="36">
        <f>'DIV 12'!C22</f>
        <v>14</v>
      </c>
      <c r="H4" s="36">
        <f>BIC!C22</f>
        <v>14</v>
      </c>
      <c r="J4" s="2" t="str">
        <f t="shared" ref="J4:J15" si="0">A4</f>
        <v>Acetaminophen</v>
      </c>
      <c r="K4" s="36">
        <f t="shared" ref="K4:K15" si="1">B4</f>
        <v>0</v>
      </c>
      <c r="L4" s="2">
        <f>'DIV 02'!M22</f>
        <v>0</v>
      </c>
      <c r="M4" s="2">
        <f>'DIV 05 '!M22</f>
        <v>22.187999999999999</v>
      </c>
      <c r="N4" s="2">
        <f>'DIV 07'!M22</f>
        <v>63.22</v>
      </c>
      <c r="O4" s="2">
        <f>'DIV 09'!M22</f>
        <v>75.021000000000001</v>
      </c>
      <c r="P4" s="2">
        <f>'DIV 12'!M22</f>
        <v>75.156999999999996</v>
      </c>
      <c r="Q4" s="2">
        <f>BIC!M22</f>
        <v>67.185000000000002</v>
      </c>
      <c r="R4" s="33">
        <f>'Alamar Blue'!L22</f>
        <v>1.1798951544346841</v>
      </c>
      <c r="S4" s="36" t="s">
        <v>108</v>
      </c>
      <c r="T4" s="16">
        <v>41752</v>
      </c>
      <c r="U4" s="36">
        <v>12</v>
      </c>
    </row>
    <row r="5" spans="1:21">
      <c r="A5" s="9" t="str">
        <f>'DIV 02'!J12</f>
        <v>Acetaminophen</v>
      </c>
      <c r="B5" s="36">
        <f>'DIV 02'!T12</f>
        <v>0</v>
      </c>
      <c r="C5" s="36">
        <f>'DIV 02'!J22</f>
        <v>0</v>
      </c>
      <c r="D5" s="36">
        <f>'DIV 05 '!J22</f>
        <v>1</v>
      </c>
      <c r="E5" s="36">
        <f>'DIV 07'!J22</f>
        <v>7</v>
      </c>
      <c r="F5" s="36">
        <f>'DIV 09'!J22</f>
        <v>11</v>
      </c>
      <c r="G5" s="36">
        <f>'DIV 12'!J22</f>
        <v>14</v>
      </c>
      <c r="H5" s="36">
        <f>BIC!J22</f>
        <v>14</v>
      </c>
      <c r="J5" s="2" t="str">
        <f t="shared" si="0"/>
        <v>Acetaminophen</v>
      </c>
      <c r="K5" s="36">
        <f t="shared" si="1"/>
        <v>0</v>
      </c>
      <c r="L5" s="2">
        <f>'DIV 02'!T22</f>
        <v>0</v>
      </c>
      <c r="M5" s="2">
        <f>'DIV 05 '!T22</f>
        <v>6.827</v>
      </c>
      <c r="N5" s="2">
        <f>'DIV 07'!T22</f>
        <v>24.273</v>
      </c>
      <c r="O5" s="2">
        <f>'DIV 09'!T22</f>
        <v>59.786999999999999</v>
      </c>
      <c r="P5" s="2">
        <f>'DIV 12'!T22</f>
        <v>95.531000000000006</v>
      </c>
      <c r="Q5" s="2">
        <f>BIC!T22</f>
        <v>71.012</v>
      </c>
      <c r="R5" s="33">
        <f>'Alamar Blue'!S22</f>
        <v>1.126615188438651</v>
      </c>
      <c r="S5" s="36" t="s">
        <v>108</v>
      </c>
      <c r="T5" s="16">
        <v>41752</v>
      </c>
      <c r="U5" s="36">
        <v>12</v>
      </c>
    </row>
    <row r="6" spans="1:21">
      <c r="A6" s="9" t="str">
        <f>'DIV 02'!C13</f>
        <v>Bisindolymaleimide 1</v>
      </c>
      <c r="B6" s="36">
        <f>'DIV 02'!M13</f>
        <v>0</v>
      </c>
      <c r="C6" s="36">
        <f>'DIV 02'!C23</f>
        <v>0</v>
      </c>
      <c r="D6" s="36">
        <f>'DIV 05 '!C23</f>
        <v>0</v>
      </c>
      <c r="E6" s="36">
        <f>'DIV 07'!C23</f>
        <v>2</v>
      </c>
      <c r="F6" s="36">
        <f>'DIV 09'!C23</f>
        <v>11</v>
      </c>
      <c r="G6" s="36">
        <f>'DIV 12'!C23</f>
        <v>13</v>
      </c>
      <c r="H6" s="36">
        <f>BIC!C23</f>
        <v>12</v>
      </c>
      <c r="J6" s="2" t="str">
        <f t="shared" si="0"/>
        <v>Bisindolymaleimide 1</v>
      </c>
      <c r="K6" s="36">
        <f t="shared" si="1"/>
        <v>0</v>
      </c>
      <c r="L6" s="2">
        <f>'DIV 02'!M23</f>
        <v>0</v>
      </c>
      <c r="M6" s="2">
        <f>'DIV 05 '!M23</f>
        <v>0</v>
      </c>
      <c r="N6" s="2">
        <f>'DIV 07'!M23</f>
        <v>14.44</v>
      </c>
      <c r="O6" s="2">
        <f>'DIV 09'!M23</f>
        <v>28.402999999999999</v>
      </c>
      <c r="P6" s="2">
        <f>'DIV 12'!M23</f>
        <v>53.143000000000001</v>
      </c>
      <c r="Q6" s="2">
        <f>BIC!M23</f>
        <v>54.497999999999998</v>
      </c>
      <c r="R6" s="33">
        <f>'Alamar Blue'!L23</f>
        <v>0.92220884103145362</v>
      </c>
      <c r="S6" s="36" t="s">
        <v>108</v>
      </c>
      <c r="T6" s="16">
        <v>41752</v>
      </c>
      <c r="U6" s="36">
        <v>12</v>
      </c>
    </row>
    <row r="7" spans="1:21">
      <c r="A7" s="9" t="str">
        <f>'DIV 02'!J13</f>
        <v>Bisindolymaleimide 1</v>
      </c>
      <c r="B7" s="36">
        <f>'DIV 02'!T13</f>
        <v>0</v>
      </c>
      <c r="C7" s="36">
        <f>'DIV 02'!J23</f>
        <v>0</v>
      </c>
      <c r="D7" s="36">
        <f>'DIV 05 '!J23</f>
        <v>0</v>
      </c>
      <c r="E7" s="36">
        <f>'DIV 07'!J23</f>
        <v>1</v>
      </c>
      <c r="F7" s="36">
        <f>'DIV 09'!J23</f>
        <v>4</v>
      </c>
      <c r="G7" s="36">
        <f>'DIV 12'!J23</f>
        <v>9</v>
      </c>
      <c r="H7" s="36">
        <f>BIC!J23</f>
        <v>10</v>
      </c>
      <c r="J7" s="2" t="str">
        <f t="shared" si="0"/>
        <v>Bisindolymaleimide 1</v>
      </c>
      <c r="K7" s="36">
        <f t="shared" si="1"/>
        <v>0</v>
      </c>
      <c r="L7" s="2">
        <f>'DIV 02'!T23</f>
        <v>0</v>
      </c>
      <c r="M7" s="2">
        <f>'DIV 05 '!T23</f>
        <v>0</v>
      </c>
      <c r="N7" s="2">
        <f>'DIV 07'!T23</f>
        <v>6.3959999999999999</v>
      </c>
      <c r="O7" s="2">
        <f>'DIV 09'!T23</f>
        <v>16.367000000000001</v>
      </c>
      <c r="P7" s="2">
        <f>'DIV 12'!T23</f>
        <v>42.72</v>
      </c>
      <c r="Q7" s="2">
        <f>BIC!T23</f>
        <v>44.04</v>
      </c>
      <c r="R7" s="33">
        <f>'Alamar Blue'!S23</f>
        <v>1.1879923491073958</v>
      </c>
      <c r="S7" s="36" t="s">
        <v>108</v>
      </c>
      <c r="T7" s="16">
        <v>41752</v>
      </c>
      <c r="U7" s="36">
        <v>12</v>
      </c>
    </row>
    <row r="8" spans="1:21">
      <c r="A8" s="9" t="str">
        <f>'DIV 02'!C14</f>
        <v>Domoic Acid</v>
      </c>
      <c r="B8" s="36">
        <f>'DIV 02'!M14</f>
        <v>0</v>
      </c>
      <c r="C8" s="36">
        <f>'DIV 02'!C24</f>
        <v>0</v>
      </c>
      <c r="D8" s="36">
        <f>'DIV 05 '!C24</f>
        <v>0</v>
      </c>
      <c r="E8" s="36">
        <f>'DIV 07'!C24</f>
        <v>4</v>
      </c>
      <c r="F8" s="36">
        <f>'DIV 09'!C24</f>
        <v>7</v>
      </c>
      <c r="G8" s="36">
        <f>'DIV 12'!C24</f>
        <v>10</v>
      </c>
      <c r="H8" s="36">
        <f>BIC!C24</f>
        <v>14</v>
      </c>
      <c r="J8" s="2" t="str">
        <f t="shared" si="0"/>
        <v>Domoic Acid</v>
      </c>
      <c r="K8" s="36">
        <f t="shared" si="1"/>
        <v>0</v>
      </c>
      <c r="L8" s="2">
        <f>'DIV 02'!M24</f>
        <v>0</v>
      </c>
      <c r="M8" s="2">
        <f>'DIV 05 '!M24</f>
        <v>0</v>
      </c>
      <c r="N8" s="2">
        <f>'DIV 07'!M24</f>
        <v>79.944999999999993</v>
      </c>
      <c r="O8" s="2">
        <f>'DIV 09'!M24</f>
        <v>34.081000000000003</v>
      </c>
      <c r="P8" s="2">
        <f>'DIV 12'!M24</f>
        <v>56.115000000000002</v>
      </c>
      <c r="Q8" s="2">
        <f>BIC!M24</f>
        <v>126.325</v>
      </c>
      <c r="R8" s="33">
        <f>'Alamar Blue'!L24</f>
        <v>0.97852791158968544</v>
      </c>
      <c r="S8" s="36" t="s">
        <v>108</v>
      </c>
      <c r="T8" s="16">
        <v>41752</v>
      </c>
      <c r="U8" s="36">
        <v>12</v>
      </c>
    </row>
    <row r="9" spans="1:21">
      <c r="A9" s="9" t="str">
        <f>'DIV 02'!J14</f>
        <v>Domoic Acid</v>
      </c>
      <c r="B9" s="36">
        <f>'DIV 02'!T14</f>
        <v>0</v>
      </c>
      <c r="C9" s="36">
        <f>'DIV 02'!J24</f>
        <v>0</v>
      </c>
      <c r="D9" s="36">
        <f>'DIV 05 '!J24</f>
        <v>0</v>
      </c>
      <c r="E9" s="36">
        <f>'DIV 07'!J24</f>
        <v>2</v>
      </c>
      <c r="F9" s="36">
        <f>'DIV 09'!J24</f>
        <v>9</v>
      </c>
      <c r="G9" s="36">
        <f>'DIV 12'!J24</f>
        <v>13</v>
      </c>
      <c r="H9" s="36">
        <f>BIC!J24</f>
        <v>13</v>
      </c>
      <c r="J9" s="2" t="str">
        <f t="shared" si="0"/>
        <v>Domoic Acid</v>
      </c>
      <c r="K9" s="36">
        <f t="shared" si="1"/>
        <v>0</v>
      </c>
      <c r="L9" s="2">
        <f>'DIV 02'!T24</f>
        <v>0</v>
      </c>
      <c r="M9" s="2">
        <f>'DIV 05 '!T24</f>
        <v>0</v>
      </c>
      <c r="N9" s="2">
        <f>'DIV 07'!T24</f>
        <v>60</v>
      </c>
      <c r="O9" s="2">
        <f>'DIV 09'!T24</f>
        <v>21.526</v>
      </c>
      <c r="P9" s="2">
        <f>'DIV 12'!T24</f>
        <v>41.579000000000001</v>
      </c>
      <c r="Q9" s="2">
        <f>BIC!T24</f>
        <v>27.224</v>
      </c>
      <c r="R9" s="33">
        <f>'Alamar Blue'!S24</f>
        <v>1.2431637857750071</v>
      </c>
      <c r="S9" s="36" t="s">
        <v>108</v>
      </c>
      <c r="T9" s="16">
        <v>41752</v>
      </c>
      <c r="U9" s="36">
        <v>12</v>
      </c>
    </row>
    <row r="10" spans="1:21">
      <c r="A10" s="9" t="str">
        <f>'DIV 02'!C15</f>
        <v>Loperamide</v>
      </c>
      <c r="B10" s="36">
        <f>'DIV 02'!M15</f>
        <v>0</v>
      </c>
      <c r="C10" s="36">
        <f>'DIV 02'!C25</f>
        <v>0</v>
      </c>
      <c r="D10" s="36">
        <f>'DIV 05 '!C25</f>
        <v>1</v>
      </c>
      <c r="E10" s="36">
        <f>'DIV 07'!C25</f>
        <v>6</v>
      </c>
      <c r="F10" s="36">
        <f>'DIV 09'!C25</f>
        <v>10</v>
      </c>
      <c r="G10" s="36">
        <f>'DIV 12'!C25</f>
        <v>12</v>
      </c>
      <c r="H10" s="36">
        <f>BIC!C25</f>
        <v>13</v>
      </c>
      <c r="J10" s="2" t="str">
        <f t="shared" si="0"/>
        <v>Loperamide</v>
      </c>
      <c r="K10" s="36">
        <f t="shared" si="1"/>
        <v>0</v>
      </c>
      <c r="L10" s="2">
        <f>'DIV 02'!M25</f>
        <v>0</v>
      </c>
      <c r="M10" s="2">
        <f>'DIV 05 '!M25</f>
        <v>105.164</v>
      </c>
      <c r="N10" s="2">
        <f>'DIV 07'!M25</f>
        <v>46.582000000000001</v>
      </c>
      <c r="O10" s="2">
        <f>'DIV 09'!M25</f>
        <v>44.759</v>
      </c>
      <c r="P10" s="2">
        <f>'DIV 12'!M25</f>
        <v>58.337000000000003</v>
      </c>
      <c r="Q10" s="2">
        <f>BIC!M25</f>
        <v>91.808000000000007</v>
      </c>
      <c r="R10" s="33">
        <f>'Alamar Blue'!L25</f>
        <v>0.89275290450552558</v>
      </c>
      <c r="S10" s="36" t="s">
        <v>108</v>
      </c>
      <c r="T10" s="16">
        <v>41752</v>
      </c>
      <c r="U10" s="36">
        <v>12</v>
      </c>
    </row>
    <row r="11" spans="1:21">
      <c r="A11" s="9" t="str">
        <f>'DIV 02'!J15</f>
        <v>Loperamide</v>
      </c>
      <c r="B11" s="36">
        <f>'DIV 02'!T15</f>
        <v>0</v>
      </c>
      <c r="C11" s="36">
        <f>'DIV 02'!J25</f>
        <v>0</v>
      </c>
      <c r="D11" s="36">
        <f>'DIV 05 '!J25</f>
        <v>0</v>
      </c>
      <c r="E11" s="36">
        <f>'DIV 07'!J25</f>
        <v>6</v>
      </c>
      <c r="F11" s="36">
        <f>'DIV 09'!J25</f>
        <v>13</v>
      </c>
      <c r="G11" s="36">
        <f>'DIV 12'!J25</f>
        <v>16</v>
      </c>
      <c r="H11" s="36">
        <f>BIC!J25</f>
        <v>16</v>
      </c>
      <c r="J11" s="2" t="str">
        <f t="shared" si="0"/>
        <v>Loperamide</v>
      </c>
      <c r="K11" s="36">
        <f t="shared" si="1"/>
        <v>0</v>
      </c>
      <c r="L11" s="2">
        <f>'DIV 02'!T25</f>
        <v>0</v>
      </c>
      <c r="M11" s="2">
        <f>'DIV 05 '!T25</f>
        <v>0</v>
      </c>
      <c r="N11" s="2">
        <f>'DIV 07'!T25</f>
        <v>20.154</v>
      </c>
      <c r="O11" s="2">
        <f>'DIV 09'!T25</f>
        <v>54.283000000000001</v>
      </c>
      <c r="P11" s="2">
        <f>'DIV 12'!T25</f>
        <v>74.8</v>
      </c>
      <c r="Q11" s="2">
        <f>BIC!T25</f>
        <v>113.2</v>
      </c>
      <c r="R11" s="33">
        <f>'Alamar Blue'!S25</f>
        <v>0.99589118730518555</v>
      </c>
      <c r="S11" s="36" t="s">
        <v>108</v>
      </c>
      <c r="T11" s="16">
        <v>41752</v>
      </c>
      <c r="U11" s="36">
        <v>12</v>
      </c>
    </row>
    <row r="12" spans="1:21">
      <c r="A12" s="9" t="str">
        <f>'DIV 02'!C16</f>
        <v>Mevastatin</v>
      </c>
      <c r="B12" s="36">
        <f>'DIV 02'!M16</f>
        <v>0</v>
      </c>
      <c r="C12" s="36">
        <f>'DIV 02'!C26</f>
        <v>0</v>
      </c>
      <c r="D12" s="36">
        <f>'DIV 05 '!C26</f>
        <v>0</v>
      </c>
      <c r="E12" s="36">
        <f>'DIV 07'!C26</f>
        <v>7</v>
      </c>
      <c r="F12" s="36">
        <f>'DIV 09'!C26</f>
        <v>11</v>
      </c>
      <c r="G12" s="36">
        <f>'DIV 12'!C26</f>
        <v>13</v>
      </c>
      <c r="H12" s="36">
        <f>BIC!C26</f>
        <v>15</v>
      </c>
      <c r="J12" s="2" t="str">
        <f t="shared" si="0"/>
        <v>Mevastatin</v>
      </c>
      <c r="K12" s="36">
        <f t="shared" si="1"/>
        <v>0</v>
      </c>
      <c r="L12" s="2">
        <f>'DIV 02'!M26</f>
        <v>0</v>
      </c>
      <c r="M12" s="2">
        <f>'DIV 05 '!M26</f>
        <v>0</v>
      </c>
      <c r="N12" s="2">
        <f>'DIV 07'!M26</f>
        <v>79.986999999999995</v>
      </c>
      <c r="O12" s="2">
        <f>'DIV 09'!M26</f>
        <v>41.933</v>
      </c>
      <c r="P12" s="2">
        <f>'DIV 12'!M26</f>
        <v>64.063000000000002</v>
      </c>
      <c r="Q12" s="2">
        <f>BIC!M26</f>
        <v>107.139</v>
      </c>
      <c r="R12" s="33">
        <f>'Alamar Blue'!L26</f>
        <v>1.0000566732785492</v>
      </c>
      <c r="S12" s="36" t="s">
        <v>108</v>
      </c>
      <c r="T12" s="16">
        <v>41752</v>
      </c>
      <c r="U12" s="36">
        <v>12</v>
      </c>
    </row>
    <row r="13" spans="1:21">
      <c r="A13" s="9" t="str">
        <f>'DIV 02'!J16</f>
        <v>Mevastatin</v>
      </c>
      <c r="B13" s="36">
        <f>'DIV 02'!T16</f>
        <v>0</v>
      </c>
      <c r="C13" s="36">
        <f>'DIV 02'!J26</f>
        <v>0</v>
      </c>
      <c r="D13" s="36">
        <f>'DIV 05 '!J26</f>
        <v>0</v>
      </c>
      <c r="E13" s="36">
        <f>'DIV 07'!J26</f>
        <v>1</v>
      </c>
      <c r="F13" s="36">
        <f>'DIV 09'!J26</f>
        <v>7</v>
      </c>
      <c r="G13" s="36">
        <f>'DIV 12'!J26</f>
        <v>13</v>
      </c>
      <c r="H13" s="36">
        <f>BIC!J26</f>
        <v>14</v>
      </c>
      <c r="J13" s="2" t="str">
        <f t="shared" si="0"/>
        <v>Mevastatin</v>
      </c>
      <c r="K13" s="36">
        <f t="shared" si="1"/>
        <v>0</v>
      </c>
      <c r="L13" s="2">
        <f>'DIV 02'!T26</f>
        <v>0</v>
      </c>
      <c r="M13" s="2">
        <f>'DIV 05 '!T26</f>
        <v>0</v>
      </c>
      <c r="N13" s="2">
        <f>'DIV 07'!T26</f>
        <v>19.648</v>
      </c>
      <c r="O13" s="2">
        <f>'DIV 09'!T26</f>
        <v>41.927</v>
      </c>
      <c r="P13" s="2">
        <f>'DIV 12'!T26</f>
        <v>45.78</v>
      </c>
      <c r="Q13" s="2">
        <f>BIC!T26</f>
        <v>59.838999999999999</v>
      </c>
      <c r="R13" s="33">
        <f>'Alamar Blue'!S26</f>
        <v>0.89634457353357888</v>
      </c>
      <c r="S13" s="36" t="s">
        <v>108</v>
      </c>
      <c r="T13" s="16">
        <v>41752</v>
      </c>
      <c r="U13" s="36">
        <v>12</v>
      </c>
    </row>
    <row r="14" spans="1:21">
      <c r="A14" s="9" t="str">
        <f>'DIV 02'!C17</f>
        <v>Vanadate</v>
      </c>
      <c r="B14" s="36">
        <f>'DIV 02'!M17</f>
        <v>0</v>
      </c>
      <c r="C14" s="36">
        <f>'DIV 02'!C27</f>
        <v>0</v>
      </c>
      <c r="D14" s="36">
        <f>'DIV 05 '!C27</f>
        <v>1</v>
      </c>
      <c r="E14" s="36">
        <f>'DIV 07'!C27</f>
        <v>3</v>
      </c>
      <c r="F14" s="36">
        <f>'DIV 09'!C27</f>
        <v>15</v>
      </c>
      <c r="G14" s="36">
        <f>'DIV 12'!C27</f>
        <v>16</v>
      </c>
      <c r="H14" s="36">
        <f>BIC!C27</f>
        <v>15</v>
      </c>
      <c r="J14" s="2" t="str">
        <f t="shared" si="0"/>
        <v>Vanadate</v>
      </c>
      <c r="K14" s="36">
        <f t="shared" si="1"/>
        <v>0</v>
      </c>
      <c r="L14" s="2">
        <f>'DIV 02'!M27</f>
        <v>0</v>
      </c>
      <c r="M14" s="2">
        <f>'DIV 05 '!M27</f>
        <v>9.7159999999999993</v>
      </c>
      <c r="N14" s="2">
        <f>'DIV 07'!M27</f>
        <v>39.758000000000003</v>
      </c>
      <c r="O14" s="2">
        <f>'DIV 09'!M27</f>
        <v>39.235999999999997</v>
      </c>
      <c r="P14" s="2">
        <f>'DIV 12'!M27</f>
        <v>104.16</v>
      </c>
      <c r="Q14" s="2">
        <f>BIC!M27</f>
        <v>96.777000000000001</v>
      </c>
      <c r="R14" s="33">
        <f>'Alamar Blue'!L27</f>
        <v>0.78687305185604983</v>
      </c>
      <c r="S14" s="36" t="s">
        <v>108</v>
      </c>
      <c r="T14" s="16">
        <v>41752</v>
      </c>
      <c r="U14" s="36">
        <v>12</v>
      </c>
    </row>
    <row r="15" spans="1:21">
      <c r="A15" s="9" t="str">
        <f>'DIV 02'!J17</f>
        <v>Vanadate</v>
      </c>
      <c r="B15" s="36">
        <f>'DIV 02'!T17</f>
        <v>0</v>
      </c>
      <c r="C15" s="36">
        <f>'DIV 02'!J27</f>
        <v>0</v>
      </c>
      <c r="D15" s="36">
        <f>'DIV 05 '!J27</f>
        <v>1</v>
      </c>
      <c r="E15" s="36">
        <f>'DIV 07'!J27</f>
        <v>2</v>
      </c>
      <c r="F15" s="36">
        <f>'DIV 09'!J27</f>
        <v>12</v>
      </c>
      <c r="G15" s="36">
        <f>'DIV 12'!J27</f>
        <v>12</v>
      </c>
      <c r="H15" s="36">
        <f>BIC!J27</f>
        <v>12</v>
      </c>
      <c r="J15" s="2" t="str">
        <f t="shared" si="0"/>
        <v>Vanadate</v>
      </c>
      <c r="K15" s="36">
        <f t="shared" si="1"/>
        <v>0</v>
      </c>
      <c r="L15" s="2">
        <f>'DIV 02'!T27</f>
        <v>0</v>
      </c>
      <c r="M15" s="2">
        <f>'DIV 05 '!T27</f>
        <v>16.018000000000001</v>
      </c>
      <c r="N15" s="2">
        <f>'DIV 07'!T27</f>
        <v>11.901</v>
      </c>
      <c r="O15" s="2">
        <f>'DIV 09'!T27</f>
        <v>25.716000000000001</v>
      </c>
      <c r="P15" s="2">
        <f>'DIV 12'!T27</f>
        <v>72.477999999999994</v>
      </c>
      <c r="Q15" s="2">
        <f>BIC!T27</f>
        <v>75.039000000000001</v>
      </c>
      <c r="R15" s="33">
        <f>'Alamar Blue'!S27</f>
        <v>0.78967837914423344</v>
      </c>
      <c r="S15" s="36" t="s">
        <v>108</v>
      </c>
      <c r="T15" s="16">
        <v>41752</v>
      </c>
      <c r="U15" s="36">
        <v>12</v>
      </c>
    </row>
    <row r="16" spans="1:21">
      <c r="A16" s="9" t="s">
        <v>98</v>
      </c>
      <c r="B16" s="36">
        <v>0</v>
      </c>
      <c r="C16" s="37">
        <f>AVERAGE(C4:C15)</f>
        <v>0</v>
      </c>
      <c r="D16" s="37">
        <f t="shared" ref="D16:H16" si="2">AVERAGE(D4:D15)</f>
        <v>0.5</v>
      </c>
      <c r="E16" s="37">
        <f t="shared" si="2"/>
        <v>3.9166666666666665</v>
      </c>
      <c r="F16" s="37">
        <f t="shared" si="2"/>
        <v>10.083333333333334</v>
      </c>
      <c r="G16" s="37">
        <f t="shared" si="2"/>
        <v>12.916666666666666</v>
      </c>
      <c r="H16" s="37">
        <f t="shared" si="2"/>
        <v>13.5</v>
      </c>
      <c r="J16" s="9" t="s">
        <v>98</v>
      </c>
      <c r="K16" s="36">
        <v>0</v>
      </c>
      <c r="L16" s="37">
        <f>AVERAGE(L4:L15)</f>
        <v>0</v>
      </c>
      <c r="M16" s="37">
        <f t="shared" ref="M16" si="3">AVERAGE(M4:M15)</f>
        <v>13.326083333333335</v>
      </c>
      <c r="N16" s="37">
        <f t="shared" ref="N16" si="4">AVERAGE(N4:N15)</f>
        <v>38.858666666666664</v>
      </c>
      <c r="O16" s="37">
        <f t="shared" ref="O16" si="5">AVERAGE(O4:O15)</f>
        <v>40.253250000000001</v>
      </c>
      <c r="P16" s="37">
        <f t="shared" ref="P16" si="6">AVERAGE(P4:P15)</f>
        <v>65.321916666666667</v>
      </c>
      <c r="Q16" s="37">
        <f t="shared" ref="Q16" si="7">AVERAGE(Q4:Q15)</f>
        <v>77.840500000000006</v>
      </c>
      <c r="R16" s="33"/>
      <c r="S16" s="36"/>
      <c r="T16" s="16"/>
      <c r="U16" s="36"/>
    </row>
    <row r="17" spans="1:21">
      <c r="A17" s="9" t="str">
        <f>'DIV 02'!D12</f>
        <v>Acetaminophen</v>
      </c>
      <c r="B17" s="15">
        <f>'DIV 02'!N12</f>
        <v>0.1</v>
      </c>
      <c r="C17" s="36">
        <f>'DIV 02'!D22</f>
        <v>0</v>
      </c>
      <c r="D17" s="36">
        <f>'DIV 05 '!D22</f>
        <v>0</v>
      </c>
      <c r="E17" s="36">
        <f>'DIV 07'!D22</f>
        <v>6</v>
      </c>
      <c r="F17" s="36">
        <f>'DIV 09'!D22</f>
        <v>16</v>
      </c>
      <c r="G17" s="36">
        <f>'DIV 12'!D22</f>
        <v>16</v>
      </c>
      <c r="H17" s="36">
        <f>BIC!D22</f>
        <v>16</v>
      </c>
      <c r="J17" s="2" t="str">
        <f t="shared" ref="J17:K22" si="8">A17</f>
        <v>Acetaminophen</v>
      </c>
      <c r="K17" s="36">
        <f t="shared" si="8"/>
        <v>0.1</v>
      </c>
      <c r="L17" s="2">
        <f>'DIV 02'!N22</f>
        <v>0</v>
      </c>
      <c r="M17" s="2">
        <f>'DIV 05 '!N22</f>
        <v>0</v>
      </c>
      <c r="N17" s="2">
        <f>'DIV 07'!N22</f>
        <v>32.451000000000001</v>
      </c>
      <c r="O17" s="2">
        <f>'DIV 09'!N22</f>
        <v>58.776000000000003</v>
      </c>
      <c r="P17" s="2">
        <f>'DIV 12'!N22</f>
        <v>90.561000000000007</v>
      </c>
      <c r="Q17" s="2">
        <f>BIC!N22</f>
        <v>141.32499999999999</v>
      </c>
      <c r="R17" s="33">
        <f>'Alamar Blue'!M22</f>
        <v>0.98717767072825158</v>
      </c>
      <c r="S17" s="36" t="s">
        <v>108</v>
      </c>
      <c r="T17" s="16">
        <v>41752</v>
      </c>
      <c r="U17" s="36">
        <v>12</v>
      </c>
    </row>
    <row r="18" spans="1:21">
      <c r="A18" s="9" t="str">
        <f>'DIV 02'!E12</f>
        <v>Acetaminophen</v>
      </c>
      <c r="B18" s="15">
        <f>'DIV 02'!O12</f>
        <v>0.3</v>
      </c>
      <c r="C18" s="36">
        <f>'DIV 02'!E22</f>
        <v>0</v>
      </c>
      <c r="D18" s="36">
        <f>'DIV 05 '!E22</f>
        <v>3</v>
      </c>
      <c r="E18" s="36">
        <f>'DIV 07'!E22</f>
        <v>7</v>
      </c>
      <c r="F18" s="36">
        <f>'DIV 09'!E22</f>
        <v>14</v>
      </c>
      <c r="G18" s="36">
        <f>'DIV 12'!E22</f>
        <v>16</v>
      </c>
      <c r="H18" s="36">
        <f>BIC!E22</f>
        <v>16</v>
      </c>
      <c r="J18" s="2" t="str">
        <f t="shared" si="8"/>
        <v>Acetaminophen</v>
      </c>
      <c r="K18" s="36">
        <f t="shared" si="8"/>
        <v>0.3</v>
      </c>
      <c r="L18" s="2">
        <f>'DIV 02'!O22</f>
        <v>0</v>
      </c>
      <c r="M18" s="2">
        <f>'DIV 05 '!O22</f>
        <v>19.036999999999999</v>
      </c>
      <c r="N18" s="2">
        <f>'DIV 07'!O22</f>
        <v>59.322000000000003</v>
      </c>
      <c r="O18" s="2">
        <f>'DIV 09'!O22</f>
        <v>102.244</v>
      </c>
      <c r="P18" s="2">
        <f>'DIV 12'!O22</f>
        <v>76.887</v>
      </c>
      <c r="Q18" s="2">
        <f>BIC!O22</f>
        <v>150.952</v>
      </c>
      <c r="R18" s="33">
        <f>'Alamar Blue'!N22</f>
        <v>0.99986540096344567</v>
      </c>
      <c r="S18" s="36" t="s">
        <v>108</v>
      </c>
      <c r="T18" s="16">
        <v>41752</v>
      </c>
      <c r="U18" s="36">
        <v>12</v>
      </c>
    </row>
    <row r="19" spans="1:21">
      <c r="A19" s="9" t="str">
        <f>'DIV 02'!F12</f>
        <v>Acetaminophen</v>
      </c>
      <c r="B19" s="15">
        <f>'DIV 02'!P12</f>
        <v>1</v>
      </c>
      <c r="C19" s="36">
        <f>'DIV 02'!F22</f>
        <v>0</v>
      </c>
      <c r="D19" s="36">
        <f>'DIV 05 '!F22</f>
        <v>0</v>
      </c>
      <c r="E19" s="36">
        <f>'DIV 07'!F22</f>
        <v>1</v>
      </c>
      <c r="F19" s="36">
        <f>'DIV 09'!F22</f>
        <v>10</v>
      </c>
      <c r="G19" s="36">
        <f>'DIV 12'!F22</f>
        <v>12</v>
      </c>
      <c r="H19" s="36">
        <f>BIC!F22</f>
        <v>13</v>
      </c>
      <c r="J19" s="2" t="str">
        <f t="shared" si="8"/>
        <v>Acetaminophen</v>
      </c>
      <c r="K19" s="36">
        <f t="shared" si="8"/>
        <v>1</v>
      </c>
      <c r="L19" s="2">
        <f>'DIV 02'!P22</f>
        <v>0</v>
      </c>
      <c r="M19" s="2">
        <f>'DIV 05 '!P22</f>
        <v>0</v>
      </c>
      <c r="N19" s="2">
        <f>'DIV 07'!P22</f>
        <v>35.143000000000001</v>
      </c>
      <c r="O19" s="2">
        <f>'DIV 09'!P22</f>
        <v>31.274999999999999</v>
      </c>
      <c r="P19" s="2">
        <f>'DIV 12'!P22</f>
        <v>52.683</v>
      </c>
      <c r="Q19" s="2">
        <f>BIC!P22</f>
        <v>69.683999999999997</v>
      </c>
      <c r="R19" s="33">
        <f>'Alamar Blue'!O22</f>
        <v>1.0744616038537829</v>
      </c>
      <c r="S19" s="36" t="s">
        <v>108</v>
      </c>
      <c r="T19" s="16">
        <v>41752</v>
      </c>
      <c r="U19" s="36">
        <v>12</v>
      </c>
    </row>
    <row r="20" spans="1:21">
      <c r="A20" s="9" t="str">
        <f>'DIV 02'!G12</f>
        <v>Acetaminophen</v>
      </c>
      <c r="B20" s="15">
        <f>'DIV 02'!Q12</f>
        <v>3</v>
      </c>
      <c r="C20" s="36">
        <f>'DIV 02'!G22</f>
        <v>0</v>
      </c>
      <c r="D20" s="36">
        <f>'DIV 05 '!G22</f>
        <v>2</v>
      </c>
      <c r="E20" s="36">
        <f>'DIV 07'!G22</f>
        <v>10</v>
      </c>
      <c r="F20" s="36">
        <f>'DIV 09'!G22</f>
        <v>16</v>
      </c>
      <c r="G20" s="36">
        <f>'DIV 12'!G22</f>
        <v>16</v>
      </c>
      <c r="H20" s="36">
        <f>BIC!G22</f>
        <v>16</v>
      </c>
      <c r="J20" s="2" t="str">
        <f t="shared" si="8"/>
        <v>Acetaminophen</v>
      </c>
      <c r="K20" s="36">
        <f t="shared" si="8"/>
        <v>3</v>
      </c>
      <c r="L20" s="2">
        <f>'DIV 02'!Q22</f>
        <v>0</v>
      </c>
      <c r="M20" s="2">
        <f>'DIV 05 '!Q22</f>
        <v>18.84</v>
      </c>
      <c r="N20" s="2">
        <f>'DIV 07'!Q22</f>
        <v>27.533999999999999</v>
      </c>
      <c r="O20" s="2">
        <f>'DIV 09'!Q22</f>
        <v>56.73</v>
      </c>
      <c r="P20" s="2">
        <f>'DIV 12'!Q22</f>
        <v>72.680000000000007</v>
      </c>
      <c r="Q20" s="2">
        <f>BIC!Q22</f>
        <v>127.806</v>
      </c>
      <c r="R20" s="33">
        <f>'Alamar Blue'!P22</f>
        <v>0.98545621989232068</v>
      </c>
      <c r="S20" s="36" t="s">
        <v>108</v>
      </c>
      <c r="T20" s="16">
        <v>41752</v>
      </c>
      <c r="U20" s="36">
        <v>12</v>
      </c>
    </row>
    <row r="21" spans="1:21">
      <c r="A21" s="9" t="str">
        <f>'DIV 02'!H12</f>
        <v>Acetaminophen</v>
      </c>
      <c r="B21" s="15">
        <f>'DIV 02'!R12</f>
        <v>10</v>
      </c>
      <c r="C21" s="36">
        <f>'DIV 02'!H22</f>
        <v>0</v>
      </c>
      <c r="D21" s="36">
        <f>'DIV 05 '!H22</f>
        <v>1</v>
      </c>
      <c r="E21" s="36">
        <f>'DIV 07'!H22</f>
        <v>2</v>
      </c>
      <c r="F21" s="36">
        <f>'DIV 09'!H22</f>
        <v>11</v>
      </c>
      <c r="G21" s="36">
        <f>'DIV 12'!H22</f>
        <v>13</v>
      </c>
      <c r="H21" s="36">
        <f>BIC!H22</f>
        <v>13</v>
      </c>
      <c r="J21" s="2" t="str">
        <f t="shared" si="8"/>
        <v>Acetaminophen</v>
      </c>
      <c r="K21" s="36">
        <f t="shared" si="8"/>
        <v>10</v>
      </c>
      <c r="L21" s="2">
        <f>'DIV 02'!R22</f>
        <v>0</v>
      </c>
      <c r="M21" s="2">
        <f>'DIV 05 '!R22</f>
        <v>16.082999999999998</v>
      </c>
      <c r="N21" s="2">
        <f>'DIV 07'!R22</f>
        <v>31.187000000000001</v>
      </c>
      <c r="O21" s="2">
        <f>'DIV 09'!R22</f>
        <v>47.652999999999999</v>
      </c>
      <c r="P21" s="2">
        <f>'DIV 12'!R22</f>
        <v>73.441999999999993</v>
      </c>
      <c r="Q21" s="2">
        <f>BIC!R22</f>
        <v>153.816</v>
      </c>
      <c r="R21" s="33">
        <f>'Alamar Blue'!Q22</f>
        <v>1.0018206290733918</v>
      </c>
      <c r="S21" s="36" t="s">
        <v>108</v>
      </c>
      <c r="T21" s="16">
        <v>41752</v>
      </c>
      <c r="U21" s="36">
        <v>12</v>
      </c>
    </row>
    <row r="22" spans="1:21">
      <c r="A22" s="9" t="str">
        <f>'DIV 02'!I12</f>
        <v>Acetaminophen</v>
      </c>
      <c r="B22" s="15">
        <f>'DIV 02'!S12</f>
        <v>30</v>
      </c>
      <c r="C22" s="36">
        <f>'DIV 02'!I22</f>
        <v>0</v>
      </c>
      <c r="D22" s="36">
        <f>'DIV 05 '!I22</f>
        <v>0</v>
      </c>
      <c r="E22" s="36">
        <f>'DIV 07'!I22</f>
        <v>2</v>
      </c>
      <c r="F22" s="36">
        <f>'DIV 09'!I22</f>
        <v>11</v>
      </c>
      <c r="G22" s="36">
        <f>'DIV 12'!I22</f>
        <v>13</v>
      </c>
      <c r="H22" s="36">
        <f>BIC!I22</f>
        <v>13</v>
      </c>
      <c r="J22" s="2" t="str">
        <f t="shared" si="8"/>
        <v>Acetaminophen</v>
      </c>
      <c r="K22" s="36">
        <f t="shared" si="8"/>
        <v>30</v>
      </c>
      <c r="L22" s="2">
        <f>'DIV 02'!S22</f>
        <v>0</v>
      </c>
      <c r="M22" s="2">
        <f>'DIV 05 '!S22</f>
        <v>0</v>
      </c>
      <c r="N22" s="2">
        <f>'DIV 07'!S22</f>
        <v>22.187000000000001</v>
      </c>
      <c r="O22" s="2">
        <f>'DIV 09'!S22</f>
        <v>39.293999999999997</v>
      </c>
      <c r="P22" s="2">
        <f>'DIV 12'!S22</f>
        <v>55.747999999999998</v>
      </c>
      <c r="Q22" s="2">
        <f>BIC!S22</f>
        <v>52.868000000000002</v>
      </c>
      <c r="R22" s="33">
        <f>'Alamar Blue'!R22</f>
        <v>1.0254321337489374</v>
      </c>
      <c r="S22" s="36" t="s">
        <v>108</v>
      </c>
      <c r="T22" s="16">
        <v>41752</v>
      </c>
      <c r="U22" s="36">
        <v>12</v>
      </c>
    </row>
    <row r="23" spans="1:21">
      <c r="A23" s="9" t="str">
        <f t="shared" ref="A23:Q23" si="9">A16</f>
        <v>Mean</v>
      </c>
      <c r="B23" s="2">
        <f t="shared" si="9"/>
        <v>0</v>
      </c>
      <c r="C23" s="2">
        <f t="shared" si="9"/>
        <v>0</v>
      </c>
      <c r="D23" s="2">
        <f t="shared" si="9"/>
        <v>0.5</v>
      </c>
      <c r="E23" s="2">
        <f t="shared" si="9"/>
        <v>3.9166666666666665</v>
      </c>
      <c r="F23" s="2">
        <f t="shared" si="9"/>
        <v>10.083333333333334</v>
      </c>
      <c r="G23" s="2">
        <f t="shared" si="9"/>
        <v>12.916666666666666</v>
      </c>
      <c r="H23" s="2">
        <f t="shared" si="9"/>
        <v>13.5</v>
      </c>
      <c r="I23" s="9"/>
      <c r="J23" s="2" t="str">
        <f t="shared" si="9"/>
        <v>Mean</v>
      </c>
      <c r="K23" s="2">
        <f t="shared" si="9"/>
        <v>0</v>
      </c>
      <c r="L23" s="2">
        <f t="shared" si="9"/>
        <v>0</v>
      </c>
      <c r="M23" s="2">
        <f t="shared" si="9"/>
        <v>13.326083333333335</v>
      </c>
      <c r="N23" s="2">
        <f t="shared" si="9"/>
        <v>38.858666666666664</v>
      </c>
      <c r="O23" s="2">
        <f t="shared" si="9"/>
        <v>40.253250000000001</v>
      </c>
      <c r="P23" s="2">
        <f t="shared" si="9"/>
        <v>65.321916666666667</v>
      </c>
      <c r="Q23" s="2">
        <f t="shared" si="9"/>
        <v>77.840500000000006</v>
      </c>
      <c r="R23" s="33"/>
      <c r="S23" s="36"/>
      <c r="T23" s="16"/>
      <c r="U23" s="36"/>
    </row>
    <row r="24" spans="1:21">
      <c r="A24" s="9" t="str">
        <f>'DIV 02'!D13</f>
        <v>Bisindolymaleimide 1</v>
      </c>
      <c r="B24" s="15">
        <f>'DIV 02'!N13</f>
        <v>0.03</v>
      </c>
      <c r="C24" s="36">
        <f>'DIV 02'!D23</f>
        <v>0</v>
      </c>
      <c r="D24" s="36">
        <f>'DIV 05 '!D23</f>
        <v>1</v>
      </c>
      <c r="E24" s="36">
        <f>'DIV 07'!D23</f>
        <v>5</v>
      </c>
      <c r="F24" s="36">
        <f>'DIV 09'!D23</f>
        <v>12</v>
      </c>
      <c r="G24" s="36">
        <f>'DIV 12'!D23</f>
        <v>16</v>
      </c>
      <c r="H24" s="36">
        <f>BIC!D23</f>
        <v>16</v>
      </c>
      <c r="J24" s="2" t="str">
        <f t="shared" ref="J24:K29" si="10">A24</f>
        <v>Bisindolymaleimide 1</v>
      </c>
      <c r="K24" s="36">
        <f t="shared" si="10"/>
        <v>0.03</v>
      </c>
      <c r="L24" s="2">
        <f>'DIV 02'!N23</f>
        <v>0</v>
      </c>
      <c r="M24" s="2">
        <f>'DIV 05 '!N23</f>
        <v>5.7770000000000001</v>
      </c>
      <c r="N24" s="2">
        <f>'DIV 07'!N23</f>
        <v>77.209000000000003</v>
      </c>
      <c r="O24" s="2">
        <f>'DIV 09'!N23</f>
        <v>48.790999999999997</v>
      </c>
      <c r="P24" s="2">
        <f>'DIV 12'!N23</f>
        <v>87.588999999999999</v>
      </c>
      <c r="Q24" s="2">
        <f>BIC!N23</f>
        <v>235.108</v>
      </c>
      <c r="R24" s="33">
        <f>'Alamar Blue'!M23</f>
        <v>1.2241640691413997</v>
      </c>
      <c r="S24" s="36" t="s">
        <v>108</v>
      </c>
      <c r="T24" s="16">
        <v>41752</v>
      </c>
      <c r="U24" s="36">
        <v>12</v>
      </c>
    </row>
    <row r="25" spans="1:21">
      <c r="A25" s="9" t="str">
        <f>'DIV 02'!E13</f>
        <v>Bisindolymaleimide 1</v>
      </c>
      <c r="B25" s="15">
        <f>'DIV 02'!O13</f>
        <v>0.1</v>
      </c>
      <c r="C25" s="36">
        <f>'DIV 02'!E23</f>
        <v>0</v>
      </c>
      <c r="D25" s="36">
        <f>'DIV 05 '!E23</f>
        <v>1</v>
      </c>
      <c r="E25" s="36">
        <f>'DIV 07'!E23</f>
        <v>6</v>
      </c>
      <c r="F25" s="36">
        <f>'DIV 09'!E23</f>
        <v>15</v>
      </c>
      <c r="G25" s="36">
        <f>'DIV 12'!E23</f>
        <v>16</v>
      </c>
      <c r="H25" s="36">
        <f>BIC!E23</f>
        <v>16</v>
      </c>
      <c r="J25" s="2" t="str">
        <f t="shared" si="10"/>
        <v>Bisindolymaleimide 1</v>
      </c>
      <c r="K25" s="36">
        <f t="shared" si="10"/>
        <v>0.1</v>
      </c>
      <c r="L25" s="2">
        <f>'DIV 02'!O23</f>
        <v>0</v>
      </c>
      <c r="M25" s="2">
        <f>'DIV 05 '!O23</f>
        <v>10.569000000000001</v>
      </c>
      <c r="N25" s="2">
        <f>'DIV 07'!O23</f>
        <v>12.164999999999999</v>
      </c>
      <c r="O25" s="2">
        <f>'DIV 09'!O23</f>
        <v>49.222999999999999</v>
      </c>
      <c r="P25" s="2">
        <f>'DIV 12'!O23</f>
        <v>103.93600000000001</v>
      </c>
      <c r="Q25" s="2">
        <f>BIC!O23</f>
        <v>230.054</v>
      </c>
      <c r="R25" s="33">
        <f>'Alamar Blue'!N23</f>
        <v>1.2602932842164918</v>
      </c>
      <c r="S25" s="36" t="s">
        <v>108</v>
      </c>
      <c r="T25" s="16">
        <v>41752</v>
      </c>
      <c r="U25" s="36">
        <v>12</v>
      </c>
    </row>
    <row r="26" spans="1:21">
      <c r="A26" s="9" t="str">
        <f>'DIV 02'!F13</f>
        <v>Bisindolymaleimide 1</v>
      </c>
      <c r="B26" s="15">
        <f>'DIV 02'!P13</f>
        <v>0.3</v>
      </c>
      <c r="C26" s="36">
        <f>'DIV 02'!F23</f>
        <v>0</v>
      </c>
      <c r="D26" s="36">
        <f>'DIV 05 '!F23</f>
        <v>0</v>
      </c>
      <c r="E26" s="36">
        <f>'DIV 07'!F23</f>
        <v>1</v>
      </c>
      <c r="F26" s="36">
        <f>'DIV 09'!F23</f>
        <v>10</v>
      </c>
      <c r="G26" s="36">
        <f>'DIV 12'!F23</f>
        <v>15</v>
      </c>
      <c r="H26" s="36">
        <f>BIC!F23</f>
        <v>16</v>
      </c>
      <c r="J26" s="2" t="str">
        <f t="shared" si="10"/>
        <v>Bisindolymaleimide 1</v>
      </c>
      <c r="K26" s="36">
        <f t="shared" si="10"/>
        <v>0.3</v>
      </c>
      <c r="L26" s="2">
        <f>'DIV 02'!P23</f>
        <v>0</v>
      </c>
      <c r="M26" s="2">
        <f>'DIV 05 '!P23</f>
        <v>0</v>
      </c>
      <c r="N26" s="2">
        <f>'DIV 07'!P23</f>
        <v>6.1319999999999997</v>
      </c>
      <c r="O26" s="2">
        <f>'DIV 09'!P23</f>
        <v>30.852</v>
      </c>
      <c r="P26" s="2">
        <f>'DIV 12'!P23</f>
        <v>63.344000000000001</v>
      </c>
      <c r="Q26" s="2">
        <f>BIC!P23</f>
        <v>110.66200000000001</v>
      </c>
      <c r="R26" s="33">
        <f>'Alamar Blue'!O23</f>
        <v>1.1657197506375743</v>
      </c>
      <c r="S26" s="36" t="s">
        <v>108</v>
      </c>
      <c r="T26" s="16">
        <v>41752</v>
      </c>
      <c r="U26" s="36">
        <v>12</v>
      </c>
    </row>
    <row r="27" spans="1:21">
      <c r="A27" s="9" t="str">
        <f>'DIV 02'!G13</f>
        <v>Bisindolymaleimide 1</v>
      </c>
      <c r="B27" s="15">
        <f>'DIV 02'!Q13</f>
        <v>1</v>
      </c>
      <c r="C27" s="36">
        <f>'DIV 02'!G23</f>
        <v>0</v>
      </c>
      <c r="D27" s="36">
        <f>'DIV 05 '!G23</f>
        <v>0</v>
      </c>
      <c r="E27" s="36">
        <f>'DIV 07'!G23</f>
        <v>3</v>
      </c>
      <c r="F27" s="36">
        <f>'DIV 09'!G23</f>
        <v>5</v>
      </c>
      <c r="G27" s="36">
        <f>'DIV 12'!G23</f>
        <v>14</v>
      </c>
      <c r="H27" s="36">
        <f>BIC!G23</f>
        <v>16</v>
      </c>
      <c r="J27" s="2" t="str">
        <f t="shared" si="10"/>
        <v>Bisindolymaleimide 1</v>
      </c>
      <c r="K27" s="36">
        <f t="shared" si="10"/>
        <v>1</v>
      </c>
      <c r="L27" s="2">
        <f>'DIV 02'!Q23</f>
        <v>0</v>
      </c>
      <c r="M27" s="2">
        <f>'DIV 05 '!Q23</f>
        <v>0</v>
      </c>
      <c r="N27" s="2">
        <f>'DIV 07'!Q23</f>
        <v>15.824</v>
      </c>
      <c r="O27" s="2">
        <f>'DIV 09'!Q23</f>
        <v>23.556999999999999</v>
      </c>
      <c r="P27" s="2">
        <f>'DIV 12'!Q23</f>
        <v>38.923000000000002</v>
      </c>
      <c r="Q27" s="2">
        <f>BIC!Q23</f>
        <v>108.998</v>
      </c>
      <c r="R27" s="33">
        <f>'Alamar Blue'!P23</f>
        <v>1.1713516576933976</v>
      </c>
      <c r="S27" s="36" t="s">
        <v>108</v>
      </c>
      <c r="T27" s="16">
        <v>41752</v>
      </c>
      <c r="U27" s="36">
        <v>12</v>
      </c>
    </row>
    <row r="28" spans="1:21">
      <c r="A28" s="9" t="str">
        <f>'DIV 02'!H13</f>
        <v>Bisindolymaleimide 1</v>
      </c>
      <c r="B28" s="15">
        <f>'DIV 02'!R13</f>
        <v>3</v>
      </c>
      <c r="C28" s="36">
        <f>'DIV 02'!H23</f>
        <v>0</v>
      </c>
      <c r="D28" s="36">
        <f>'DIV 05 '!H23</f>
        <v>0</v>
      </c>
      <c r="E28" s="36">
        <f>'DIV 07'!H23</f>
        <v>0</v>
      </c>
      <c r="F28" s="36">
        <f>'DIV 09'!H23</f>
        <v>3</v>
      </c>
      <c r="G28" s="36">
        <f>'DIV 12'!H23</f>
        <v>13</v>
      </c>
      <c r="H28" s="36">
        <f>BIC!H23</f>
        <v>16</v>
      </c>
      <c r="J28" s="2" t="str">
        <f t="shared" si="10"/>
        <v>Bisindolymaleimide 1</v>
      </c>
      <c r="K28" s="36">
        <f t="shared" si="10"/>
        <v>3</v>
      </c>
      <c r="L28" s="2">
        <f>'DIV 02'!R23</f>
        <v>0</v>
      </c>
      <c r="M28" s="2">
        <f>'DIV 05 '!R23</f>
        <v>0</v>
      </c>
      <c r="N28" s="2">
        <f>'DIV 07'!R23</f>
        <v>0</v>
      </c>
      <c r="O28" s="2">
        <f>'DIV 09'!R23</f>
        <v>17.786999999999999</v>
      </c>
      <c r="P28" s="2">
        <f>'DIV 12'!R23</f>
        <v>28.951000000000001</v>
      </c>
      <c r="Q28" s="2">
        <f>BIC!R23</f>
        <v>94.825999999999993</v>
      </c>
      <c r="R28" s="33">
        <f>'Alamar Blue'!Q23</f>
        <v>1.0276636440918108</v>
      </c>
      <c r="S28" s="36" t="s">
        <v>108</v>
      </c>
      <c r="T28" s="16">
        <v>41752</v>
      </c>
      <c r="U28" s="36">
        <v>12</v>
      </c>
    </row>
    <row r="29" spans="1:21">
      <c r="A29" s="9" t="str">
        <f>'DIV 02'!I13</f>
        <v>Bisindolymaleimide 1</v>
      </c>
      <c r="B29" s="15">
        <f>'DIV 02'!S13</f>
        <v>10</v>
      </c>
      <c r="C29" s="36">
        <f>'DIV 02'!I23</f>
        <v>0</v>
      </c>
      <c r="D29" s="36">
        <f>'DIV 05 '!I23</f>
        <v>0</v>
      </c>
      <c r="E29" s="36">
        <f>'DIV 07'!I23</f>
        <v>0</v>
      </c>
      <c r="F29" s="36">
        <f>'DIV 09'!I23</f>
        <v>0</v>
      </c>
      <c r="G29" s="36">
        <f>'DIV 12'!I23</f>
        <v>0</v>
      </c>
      <c r="H29" s="36">
        <f>BIC!I23</f>
        <v>0</v>
      </c>
      <c r="J29" s="2" t="str">
        <f t="shared" si="10"/>
        <v>Bisindolymaleimide 1</v>
      </c>
      <c r="K29" s="36">
        <f t="shared" si="10"/>
        <v>10</v>
      </c>
      <c r="L29" s="2">
        <f>'DIV 02'!S23</f>
        <v>0</v>
      </c>
      <c r="M29" s="2">
        <f>'DIV 05 '!S23</f>
        <v>0</v>
      </c>
      <c r="N29" s="2">
        <f>'DIV 07'!S23</f>
        <v>0</v>
      </c>
      <c r="O29" s="2">
        <f>'DIV 09'!S23</f>
        <v>0</v>
      </c>
      <c r="P29" s="2">
        <f>'DIV 12'!S23</f>
        <v>0</v>
      </c>
      <c r="Q29" s="2">
        <f>BIC!S23</f>
        <v>0</v>
      </c>
      <c r="R29" s="33">
        <f>'Alamar Blue'!R23</f>
        <v>0.33090110512893167</v>
      </c>
      <c r="S29" s="36" t="s">
        <v>108</v>
      </c>
      <c r="T29" s="16">
        <v>41752</v>
      </c>
      <c r="U29" s="36">
        <v>12</v>
      </c>
    </row>
    <row r="30" spans="1:21">
      <c r="A30" s="9" t="str">
        <f t="shared" ref="A30:Q30" si="11">A16</f>
        <v>Mean</v>
      </c>
      <c r="B30" s="2">
        <f t="shared" si="11"/>
        <v>0</v>
      </c>
      <c r="C30" s="2">
        <f t="shared" si="11"/>
        <v>0</v>
      </c>
      <c r="D30" s="2">
        <f t="shared" si="11"/>
        <v>0.5</v>
      </c>
      <c r="E30" s="2">
        <f t="shared" si="11"/>
        <v>3.9166666666666665</v>
      </c>
      <c r="F30" s="2">
        <f t="shared" si="11"/>
        <v>10.083333333333334</v>
      </c>
      <c r="G30" s="2">
        <f t="shared" si="11"/>
        <v>12.916666666666666</v>
      </c>
      <c r="H30" s="2">
        <f t="shared" si="11"/>
        <v>13.5</v>
      </c>
      <c r="I30" s="9"/>
      <c r="J30" s="2" t="str">
        <f t="shared" si="11"/>
        <v>Mean</v>
      </c>
      <c r="K30" s="2">
        <f t="shared" si="11"/>
        <v>0</v>
      </c>
      <c r="L30" s="2">
        <f t="shared" si="11"/>
        <v>0</v>
      </c>
      <c r="M30" s="2">
        <f t="shared" si="11"/>
        <v>13.326083333333335</v>
      </c>
      <c r="N30" s="2">
        <f t="shared" si="11"/>
        <v>38.858666666666664</v>
      </c>
      <c r="O30" s="2">
        <f t="shared" si="11"/>
        <v>40.253250000000001</v>
      </c>
      <c r="P30" s="2">
        <f t="shared" si="11"/>
        <v>65.321916666666667</v>
      </c>
      <c r="Q30" s="2">
        <f t="shared" si="11"/>
        <v>77.840500000000006</v>
      </c>
      <c r="R30" s="33"/>
      <c r="S30" s="36"/>
      <c r="T30" s="16"/>
      <c r="U30" s="36"/>
    </row>
    <row r="31" spans="1:21">
      <c r="A31" s="9" t="str">
        <f>'DIV 02'!D14</f>
        <v>Domoic Acid</v>
      </c>
      <c r="B31" s="15">
        <f>'DIV 02'!N14</f>
        <v>3.0000000000000001E-3</v>
      </c>
      <c r="C31" s="36">
        <f>'DIV 02'!D24</f>
        <v>0</v>
      </c>
      <c r="D31" s="36">
        <f>'DIV 05 '!D24</f>
        <v>0</v>
      </c>
      <c r="E31" s="36">
        <f>'DIV 07'!D24</f>
        <v>8</v>
      </c>
      <c r="F31" s="36">
        <f>'DIV 09'!D24</f>
        <v>10</v>
      </c>
      <c r="G31" s="36">
        <f>'DIV 12'!D24</f>
        <v>15</v>
      </c>
      <c r="H31" s="36">
        <f>BIC!D24</f>
        <v>16</v>
      </c>
      <c r="J31" s="2" t="str">
        <f t="shared" ref="J31:K36" si="12">A31</f>
        <v>Domoic Acid</v>
      </c>
      <c r="K31" s="36">
        <f t="shared" si="12"/>
        <v>3.0000000000000001E-3</v>
      </c>
      <c r="L31" s="2">
        <f>'DIV 02'!N24</f>
        <v>0</v>
      </c>
      <c r="M31" s="2">
        <f>'DIV 05 '!N24</f>
        <v>0</v>
      </c>
      <c r="N31" s="2">
        <f>'DIV 07'!N24</f>
        <v>36.338000000000001</v>
      </c>
      <c r="O31" s="2">
        <f>'DIV 09'!N24</f>
        <v>54.845999999999997</v>
      </c>
      <c r="P31" s="2">
        <f>'DIV 12'!N24</f>
        <v>86.043999999999997</v>
      </c>
      <c r="Q31" s="2">
        <f>BIC!N24</f>
        <v>142.827</v>
      </c>
      <c r="R31" s="33">
        <f>'Alamar Blue'!M24</f>
        <v>1.1118659676962312</v>
      </c>
      <c r="S31" s="36" t="s">
        <v>108</v>
      </c>
      <c r="T31" s="16">
        <v>41752</v>
      </c>
      <c r="U31" s="36">
        <v>12</v>
      </c>
    </row>
    <row r="32" spans="1:21">
      <c r="A32" s="9" t="str">
        <f>'DIV 02'!E14</f>
        <v>Domoic Acid</v>
      </c>
      <c r="B32" s="15">
        <f>'DIV 02'!O14</f>
        <v>0.01</v>
      </c>
      <c r="C32" s="36">
        <f>'DIV 02'!E24</f>
        <v>0</v>
      </c>
      <c r="D32" s="36">
        <f>'DIV 05 '!E24</f>
        <v>1</v>
      </c>
      <c r="E32" s="36">
        <f>'DIV 07'!E24</f>
        <v>8</v>
      </c>
      <c r="F32" s="36">
        <f>'DIV 09'!E24</f>
        <v>12</v>
      </c>
      <c r="G32" s="36">
        <f>'DIV 12'!E24</f>
        <v>16</v>
      </c>
      <c r="H32" s="36">
        <f>BIC!E24</f>
        <v>16</v>
      </c>
      <c r="J32" s="2" t="str">
        <f t="shared" si="12"/>
        <v>Domoic Acid</v>
      </c>
      <c r="K32" s="36">
        <f t="shared" si="12"/>
        <v>0.01</v>
      </c>
      <c r="L32" s="2">
        <f>'DIV 02'!O24</f>
        <v>0</v>
      </c>
      <c r="M32" s="2">
        <f>'DIV 05 '!O24</f>
        <v>5.4489999999999998</v>
      </c>
      <c r="N32" s="2">
        <f>'DIV 07'!O24</f>
        <v>33.271999999999998</v>
      </c>
      <c r="O32" s="2">
        <f>'DIV 09'!O24</f>
        <v>46.024999999999999</v>
      </c>
      <c r="P32" s="2">
        <f>'DIV 12'!O24</f>
        <v>88.531999999999996</v>
      </c>
      <c r="Q32" s="2">
        <f>BIC!O24</f>
        <v>115.592</v>
      </c>
      <c r="R32" s="33">
        <f>'Alamar Blue'!N24</f>
        <v>1.2179158401813543</v>
      </c>
      <c r="S32" s="36" t="s">
        <v>108</v>
      </c>
      <c r="T32" s="16">
        <v>41752</v>
      </c>
      <c r="U32" s="36">
        <v>12</v>
      </c>
    </row>
    <row r="33" spans="1:21">
      <c r="A33" s="9" t="str">
        <f>'DIV 02'!F14</f>
        <v>Domoic Acid</v>
      </c>
      <c r="B33" s="15">
        <f>'DIV 02'!P14</f>
        <v>0.03</v>
      </c>
      <c r="C33" s="36">
        <f>'DIV 02'!F24</f>
        <v>0</v>
      </c>
      <c r="D33" s="36">
        <f>'DIV 05 '!F24</f>
        <v>0</v>
      </c>
      <c r="E33" s="36">
        <f>'DIV 07'!F24</f>
        <v>5</v>
      </c>
      <c r="F33" s="36">
        <f>'DIV 09'!F24</f>
        <v>13</v>
      </c>
      <c r="G33" s="36">
        <f>'DIV 12'!F24</f>
        <v>16</v>
      </c>
      <c r="H33" s="36">
        <f>BIC!F24</f>
        <v>16</v>
      </c>
      <c r="J33" s="2" t="str">
        <f t="shared" si="12"/>
        <v>Domoic Acid</v>
      </c>
      <c r="K33" s="36">
        <f t="shared" si="12"/>
        <v>0.03</v>
      </c>
      <c r="L33" s="2">
        <f>'DIV 02'!P24</f>
        <v>0</v>
      </c>
      <c r="M33" s="2">
        <f>'DIV 05 '!P24</f>
        <v>0</v>
      </c>
      <c r="N33" s="2">
        <f>'DIV 07'!P24</f>
        <v>27.231000000000002</v>
      </c>
      <c r="O33" s="2">
        <f>'DIV 09'!P24</f>
        <v>50.454000000000001</v>
      </c>
      <c r="P33" s="2">
        <f>'DIV 12'!P24</f>
        <v>65.853999999999999</v>
      </c>
      <c r="Q33" s="2">
        <f>BIC!P24</f>
        <v>86.581000000000003</v>
      </c>
      <c r="R33" s="33">
        <f>'Alamar Blue'!O24</f>
        <v>1.2510697081326154</v>
      </c>
      <c r="S33" s="36" t="s">
        <v>108</v>
      </c>
      <c r="T33" s="16">
        <v>41752</v>
      </c>
      <c r="U33" s="36">
        <v>12</v>
      </c>
    </row>
    <row r="34" spans="1:21">
      <c r="A34" s="9" t="str">
        <f>'DIV 02'!G14</f>
        <v>Domoic Acid</v>
      </c>
      <c r="B34" s="15">
        <f>'DIV 02'!Q14</f>
        <v>0.1</v>
      </c>
      <c r="C34" s="36">
        <f>'DIV 02'!G24</f>
        <v>0</v>
      </c>
      <c r="D34" s="36">
        <f>'DIV 05 '!G24</f>
        <v>1</v>
      </c>
      <c r="E34" s="36">
        <f>'DIV 07'!G24</f>
        <v>6</v>
      </c>
      <c r="F34" s="36">
        <f>'DIV 09'!G24</f>
        <v>14</v>
      </c>
      <c r="G34" s="36">
        <f>'DIV 12'!G24</f>
        <v>15</v>
      </c>
      <c r="H34" s="36">
        <f>BIC!G24</f>
        <v>16</v>
      </c>
      <c r="J34" s="2" t="str">
        <f t="shared" si="12"/>
        <v>Domoic Acid</v>
      </c>
      <c r="K34" s="36">
        <f t="shared" si="12"/>
        <v>0.1</v>
      </c>
      <c r="L34" s="2">
        <f>'DIV 02'!Q24</f>
        <v>0</v>
      </c>
      <c r="M34" s="2">
        <f>'DIV 05 '!Q24</f>
        <v>33.676000000000002</v>
      </c>
      <c r="N34" s="2">
        <f>'DIV 07'!Q24</f>
        <v>71.253</v>
      </c>
      <c r="O34" s="2">
        <f>'DIV 09'!Q24</f>
        <v>46.524999999999999</v>
      </c>
      <c r="P34" s="2">
        <f>'DIV 12'!Q24</f>
        <v>86.661000000000001</v>
      </c>
      <c r="Q34" s="2">
        <f>BIC!Q24</f>
        <v>130.92699999999999</v>
      </c>
      <c r="R34" s="33">
        <f>'Alamar Blue'!P24</f>
        <v>1.0707424199489939</v>
      </c>
      <c r="S34" s="36" t="s">
        <v>108</v>
      </c>
      <c r="T34" s="16">
        <v>41752</v>
      </c>
      <c r="U34" s="36">
        <v>12</v>
      </c>
    </row>
    <row r="35" spans="1:21">
      <c r="A35" s="9" t="str">
        <f>'DIV 02'!H14</f>
        <v>Domoic Acid</v>
      </c>
      <c r="B35" s="15">
        <f>'DIV 02'!R14</f>
        <v>0.3</v>
      </c>
      <c r="C35" s="36">
        <f>'DIV 02'!H24</f>
        <v>0</v>
      </c>
      <c r="D35" s="36">
        <f>'DIV 05 '!H24</f>
        <v>0</v>
      </c>
      <c r="E35" s="36">
        <f>'DIV 07'!H24</f>
        <v>3</v>
      </c>
      <c r="F35" s="36">
        <f>'DIV 09'!H24</f>
        <v>7</v>
      </c>
      <c r="G35" s="36">
        <f>'DIV 12'!H24</f>
        <v>14</v>
      </c>
      <c r="H35" s="36">
        <f>BIC!H24</f>
        <v>15</v>
      </c>
      <c r="J35" s="2" t="str">
        <f t="shared" si="12"/>
        <v>Domoic Acid</v>
      </c>
      <c r="K35" s="36">
        <f t="shared" si="12"/>
        <v>0.3</v>
      </c>
      <c r="L35" s="2">
        <f>'DIV 02'!R24</f>
        <v>0</v>
      </c>
      <c r="M35" s="2">
        <f>'DIV 05 '!R24</f>
        <v>0</v>
      </c>
      <c r="N35" s="2">
        <f>'DIV 07'!R24</f>
        <v>8.3079999999999998</v>
      </c>
      <c r="O35" s="2">
        <f>'DIV 09'!R24</f>
        <v>15.516</v>
      </c>
      <c r="P35" s="2">
        <f>'DIV 12'!R24</f>
        <v>49.750999999999998</v>
      </c>
      <c r="Q35" s="2">
        <f>BIC!R24</f>
        <v>194.821</v>
      </c>
      <c r="R35" s="33">
        <f>'Alamar Blue'!Q24</f>
        <v>0.97096202890337202</v>
      </c>
      <c r="S35" s="36" t="s">
        <v>108</v>
      </c>
      <c r="T35" s="16">
        <v>41752</v>
      </c>
      <c r="U35" s="36">
        <v>12</v>
      </c>
    </row>
    <row r="36" spans="1:21">
      <c r="A36" s="9" t="str">
        <f>'DIV 02'!I14</f>
        <v>Domoic Acid</v>
      </c>
      <c r="B36" s="15">
        <f>'DIV 02'!S14</f>
        <v>1</v>
      </c>
      <c r="C36" s="36">
        <f>'DIV 02'!I24</f>
        <v>0</v>
      </c>
      <c r="D36" s="36">
        <f>'DIV 05 '!I24</f>
        <v>0</v>
      </c>
      <c r="E36" s="36">
        <f>'DIV 07'!I24</f>
        <v>3</v>
      </c>
      <c r="F36" s="36">
        <f>'DIV 09'!I24</f>
        <v>11</v>
      </c>
      <c r="G36" s="36">
        <f>'DIV 12'!I24</f>
        <v>15</v>
      </c>
      <c r="H36" s="36">
        <f>BIC!I24</f>
        <v>16</v>
      </c>
      <c r="J36" s="2" t="str">
        <f t="shared" si="12"/>
        <v>Domoic Acid</v>
      </c>
      <c r="K36" s="36">
        <f t="shared" si="12"/>
        <v>1</v>
      </c>
      <c r="L36" s="2">
        <f>'DIV 02'!S24</f>
        <v>0</v>
      </c>
      <c r="M36" s="2">
        <f>'DIV 05 '!S24</f>
        <v>0</v>
      </c>
      <c r="N36" s="2">
        <f>'DIV 07'!S24</f>
        <v>19.515999999999998</v>
      </c>
      <c r="O36" s="2">
        <f>'DIV 09'!S24</f>
        <v>15.577</v>
      </c>
      <c r="P36" s="2">
        <f>'DIV 12'!S24</f>
        <v>44.753999999999998</v>
      </c>
      <c r="Q36" s="2">
        <f>BIC!S24</f>
        <v>166.54</v>
      </c>
      <c r="R36" s="33">
        <f>'Alamar Blue'!R24</f>
        <v>0.97404363842448283</v>
      </c>
      <c r="S36" s="36" t="s">
        <v>108</v>
      </c>
      <c r="T36" s="16">
        <v>41752</v>
      </c>
      <c r="U36" s="36">
        <v>12</v>
      </c>
    </row>
    <row r="37" spans="1:21">
      <c r="A37" s="9" t="str">
        <f t="shared" ref="A37:Q37" si="13">A16</f>
        <v>Mean</v>
      </c>
      <c r="B37" s="2">
        <f t="shared" si="13"/>
        <v>0</v>
      </c>
      <c r="C37" s="2">
        <f t="shared" si="13"/>
        <v>0</v>
      </c>
      <c r="D37" s="2">
        <f t="shared" si="13"/>
        <v>0.5</v>
      </c>
      <c r="E37" s="2">
        <f t="shared" si="13"/>
        <v>3.9166666666666665</v>
      </c>
      <c r="F37" s="2">
        <f t="shared" si="13"/>
        <v>10.083333333333334</v>
      </c>
      <c r="G37" s="2">
        <f t="shared" si="13"/>
        <v>12.916666666666666</v>
      </c>
      <c r="H37" s="2">
        <f t="shared" si="13"/>
        <v>13.5</v>
      </c>
      <c r="I37" s="9"/>
      <c r="J37" s="2" t="str">
        <f t="shared" si="13"/>
        <v>Mean</v>
      </c>
      <c r="K37" s="2">
        <f t="shared" si="13"/>
        <v>0</v>
      </c>
      <c r="L37" s="2">
        <f t="shared" si="13"/>
        <v>0</v>
      </c>
      <c r="M37" s="2">
        <f t="shared" si="13"/>
        <v>13.326083333333335</v>
      </c>
      <c r="N37" s="2">
        <f t="shared" si="13"/>
        <v>38.858666666666664</v>
      </c>
      <c r="O37" s="2">
        <f t="shared" si="13"/>
        <v>40.253250000000001</v>
      </c>
      <c r="P37" s="2">
        <f t="shared" si="13"/>
        <v>65.321916666666667</v>
      </c>
      <c r="Q37" s="2">
        <f t="shared" si="13"/>
        <v>77.840500000000006</v>
      </c>
      <c r="R37" s="33"/>
      <c r="S37" s="36"/>
      <c r="T37" s="16"/>
      <c r="U37" s="36"/>
    </row>
    <row r="38" spans="1:21">
      <c r="A38" s="9" t="str">
        <f>'DIV 02'!D15</f>
        <v>Loperamide</v>
      </c>
      <c r="B38" s="15">
        <f>'DIV 02'!N15</f>
        <v>0.1</v>
      </c>
      <c r="C38" s="36">
        <f>'DIV 02'!D25</f>
        <v>0</v>
      </c>
      <c r="D38" s="36">
        <f>'DIV 05 '!D25</f>
        <v>0</v>
      </c>
      <c r="E38" s="36">
        <f>'DIV 07'!D25</f>
        <v>10</v>
      </c>
      <c r="F38" s="36">
        <f>'DIV 09'!D25</f>
        <v>16</v>
      </c>
      <c r="G38" s="36">
        <f>'DIV 12'!D25</f>
        <v>16</v>
      </c>
      <c r="H38" s="36">
        <f>BIC!D25</f>
        <v>16</v>
      </c>
      <c r="J38" s="2" t="str">
        <f t="shared" ref="J38:K43" si="14">A38</f>
        <v>Loperamide</v>
      </c>
      <c r="K38" s="36">
        <f t="shared" si="14"/>
        <v>0.1</v>
      </c>
      <c r="L38" s="2">
        <f>'DIV 02'!N25</f>
        <v>0</v>
      </c>
      <c r="M38" s="2">
        <f>'DIV 05 '!N25</f>
        <v>0</v>
      </c>
      <c r="N38" s="2">
        <f>'DIV 07'!N25</f>
        <v>32.228999999999999</v>
      </c>
      <c r="O38" s="2">
        <f>'DIV 09'!N25</f>
        <v>38.167000000000002</v>
      </c>
      <c r="P38" s="2">
        <f>'DIV 12'!N25</f>
        <v>81.515000000000001</v>
      </c>
      <c r="Q38" s="2">
        <f>BIC!N25</f>
        <v>76.221000000000004</v>
      </c>
      <c r="R38" s="33">
        <f>'Alamar Blue'!M25</f>
        <v>1.1232998016435249</v>
      </c>
      <c r="S38" s="36" t="s">
        <v>108</v>
      </c>
      <c r="T38" s="16">
        <v>41752</v>
      </c>
      <c r="U38" s="36">
        <v>12</v>
      </c>
    </row>
    <row r="39" spans="1:21">
      <c r="A39" s="9" t="str">
        <f>'DIV 02'!E15</f>
        <v>Loperamide</v>
      </c>
      <c r="B39" s="15">
        <f>'DIV 02'!O15</f>
        <v>0.3</v>
      </c>
      <c r="C39" s="36">
        <f>'DIV 02'!E25</f>
        <v>0</v>
      </c>
      <c r="D39" s="36">
        <f>'DIV 05 '!E25</f>
        <v>2</v>
      </c>
      <c r="E39" s="36">
        <f>'DIV 07'!E25</f>
        <v>8</v>
      </c>
      <c r="F39" s="36">
        <f>'DIV 09'!E25</f>
        <v>10</v>
      </c>
      <c r="G39" s="36">
        <f>'DIV 12'!E25</f>
        <v>14</v>
      </c>
      <c r="H39" s="36">
        <f>BIC!E25</f>
        <v>16</v>
      </c>
      <c r="J39" s="2" t="str">
        <f t="shared" si="14"/>
        <v>Loperamide</v>
      </c>
      <c r="K39" s="36">
        <f t="shared" si="14"/>
        <v>0.3</v>
      </c>
      <c r="L39" s="2">
        <f>'DIV 02'!O25</f>
        <v>0</v>
      </c>
      <c r="M39" s="2">
        <f>'DIV 05 '!O25</f>
        <v>45.984999999999999</v>
      </c>
      <c r="N39" s="2">
        <f>'DIV 07'!O25</f>
        <v>29.959</v>
      </c>
      <c r="O39" s="2">
        <f>'DIV 09'!O25</f>
        <v>45.579000000000001</v>
      </c>
      <c r="P39" s="2">
        <f>'DIV 12'!O25</f>
        <v>88.840999999999994</v>
      </c>
      <c r="Q39" s="2">
        <f>BIC!O25</f>
        <v>85.061999999999998</v>
      </c>
      <c r="R39" s="33">
        <f>'Alamar Blue'!N25</f>
        <v>1.0532303768773024</v>
      </c>
      <c r="S39" s="36" t="s">
        <v>108</v>
      </c>
      <c r="T39" s="16">
        <v>41752</v>
      </c>
      <c r="U39" s="36">
        <v>12</v>
      </c>
    </row>
    <row r="40" spans="1:21">
      <c r="A40" s="9" t="str">
        <f>'DIV 02'!F15</f>
        <v>Loperamide</v>
      </c>
      <c r="B40" s="15">
        <f>'DIV 02'!P15</f>
        <v>1</v>
      </c>
      <c r="C40" s="36">
        <f>'DIV 02'!F25</f>
        <v>0</v>
      </c>
      <c r="D40" s="36">
        <f>'DIV 05 '!F25</f>
        <v>0</v>
      </c>
      <c r="E40" s="36">
        <f>'DIV 07'!F25</f>
        <v>0</v>
      </c>
      <c r="F40" s="36">
        <f>'DIV 09'!F25</f>
        <v>7</v>
      </c>
      <c r="G40" s="36">
        <f>'DIV 12'!F25</f>
        <v>12</v>
      </c>
      <c r="H40" s="36">
        <f>BIC!F25</f>
        <v>15</v>
      </c>
      <c r="J40" s="2" t="str">
        <f t="shared" si="14"/>
        <v>Loperamide</v>
      </c>
      <c r="K40" s="36">
        <f t="shared" si="14"/>
        <v>1</v>
      </c>
      <c r="L40" s="2">
        <f>'DIV 02'!P25</f>
        <v>0</v>
      </c>
      <c r="M40" s="2">
        <f>'DIV 05 '!P25</f>
        <v>0</v>
      </c>
      <c r="N40" s="2">
        <f>'DIV 07'!P25</f>
        <v>0</v>
      </c>
      <c r="O40" s="2">
        <f>'DIV 09'!P25</f>
        <v>8.4779999999999998</v>
      </c>
      <c r="P40" s="2">
        <f>'DIV 12'!P25</f>
        <v>23.969000000000001</v>
      </c>
      <c r="Q40" s="2">
        <f>BIC!P25</f>
        <v>28.184999999999999</v>
      </c>
      <c r="R40" s="33">
        <f>'Alamar Blue'!O25</f>
        <v>0.9026990648909039</v>
      </c>
      <c r="S40" s="36" t="s">
        <v>108</v>
      </c>
      <c r="T40" s="16">
        <v>41752</v>
      </c>
      <c r="U40" s="36">
        <v>12</v>
      </c>
    </row>
    <row r="41" spans="1:21">
      <c r="A41" s="9" t="str">
        <f>'DIV 02'!G15</f>
        <v>Loperamide</v>
      </c>
      <c r="B41" s="15">
        <f>'DIV 02'!Q15</f>
        <v>3</v>
      </c>
      <c r="C41" s="36">
        <f>'DIV 02'!G25</f>
        <v>0</v>
      </c>
      <c r="D41" s="36">
        <f>'DIV 05 '!G25</f>
        <v>0</v>
      </c>
      <c r="E41" s="36">
        <f>'DIV 07'!G25</f>
        <v>0</v>
      </c>
      <c r="F41" s="36">
        <f>'DIV 09'!G25</f>
        <v>0</v>
      </c>
      <c r="G41" s="36">
        <f>'DIV 12'!G25</f>
        <v>0</v>
      </c>
      <c r="H41" s="36">
        <f>BIC!G25</f>
        <v>0</v>
      </c>
      <c r="J41" s="2" t="str">
        <f t="shared" si="14"/>
        <v>Loperamide</v>
      </c>
      <c r="K41" s="36">
        <f t="shared" si="14"/>
        <v>3</v>
      </c>
      <c r="L41" s="2">
        <f>'DIV 02'!Q25</f>
        <v>0</v>
      </c>
      <c r="M41" s="2">
        <f>'DIV 05 '!Q25</f>
        <v>0</v>
      </c>
      <c r="N41" s="2">
        <f>'DIV 07'!Q25</f>
        <v>0</v>
      </c>
      <c r="O41" s="2">
        <f>'DIV 09'!Q25</f>
        <v>0</v>
      </c>
      <c r="P41" s="2">
        <f>'DIV 12'!Q25</f>
        <v>0</v>
      </c>
      <c r="Q41" s="2">
        <f>BIC!Q25</f>
        <v>0</v>
      </c>
      <c r="R41" s="33">
        <f>'Alamar Blue'!P25</f>
        <v>0.76783083026353072</v>
      </c>
      <c r="S41" s="36" t="s">
        <v>108</v>
      </c>
      <c r="T41" s="16">
        <v>41752</v>
      </c>
      <c r="U41" s="36">
        <v>12</v>
      </c>
    </row>
    <row r="42" spans="1:21">
      <c r="A42" s="9" t="str">
        <f>'DIV 02'!H15</f>
        <v>Loperamide</v>
      </c>
      <c r="B42" s="15">
        <f>'DIV 02'!R15</f>
        <v>10</v>
      </c>
      <c r="C42" s="36">
        <f>'DIV 02'!H25</f>
        <v>0</v>
      </c>
      <c r="D42" s="36">
        <f>'DIV 05 '!H25</f>
        <v>0</v>
      </c>
      <c r="E42" s="36">
        <f>'DIV 07'!H25</f>
        <v>0</v>
      </c>
      <c r="F42" s="36">
        <f>'DIV 09'!H25</f>
        <v>0</v>
      </c>
      <c r="G42" s="36">
        <f>'DIV 12'!H25</f>
        <v>0</v>
      </c>
      <c r="H42" s="36">
        <f>BIC!H25</f>
        <v>0</v>
      </c>
      <c r="J42" s="2" t="str">
        <f t="shared" si="14"/>
        <v>Loperamide</v>
      </c>
      <c r="K42" s="36">
        <f t="shared" si="14"/>
        <v>10</v>
      </c>
      <c r="L42" s="2">
        <f>'DIV 02'!R25</f>
        <v>0</v>
      </c>
      <c r="M42" s="2">
        <f>'DIV 05 '!R25</f>
        <v>0</v>
      </c>
      <c r="N42" s="2">
        <f>'DIV 07'!R25</f>
        <v>0</v>
      </c>
      <c r="O42" s="2">
        <f>'DIV 09'!R25</f>
        <v>0</v>
      </c>
      <c r="P42" s="2">
        <f>'DIV 12'!R25</f>
        <v>0</v>
      </c>
      <c r="Q42" s="2">
        <f>BIC!R25</f>
        <v>0</v>
      </c>
      <c r="R42" s="33">
        <f>'Alamar Blue'!Q25</f>
        <v>0.13280674412014734</v>
      </c>
      <c r="S42" s="36" t="s">
        <v>108</v>
      </c>
      <c r="T42" s="16">
        <v>41752</v>
      </c>
      <c r="U42" s="36">
        <v>12</v>
      </c>
    </row>
    <row r="43" spans="1:21">
      <c r="A43" s="9" t="str">
        <f>'DIV 02'!I15</f>
        <v>Loperamide</v>
      </c>
      <c r="B43" s="15">
        <f>'DIV 02'!S15</f>
        <v>30</v>
      </c>
      <c r="C43" s="36">
        <f>'DIV 02'!I25</f>
        <v>0</v>
      </c>
      <c r="D43" s="36">
        <f>'DIV 05 '!I25</f>
        <v>0</v>
      </c>
      <c r="E43" s="36">
        <f>'DIV 07'!I25</f>
        <v>0</v>
      </c>
      <c r="F43" s="36">
        <f>'DIV 09'!I25</f>
        <v>0</v>
      </c>
      <c r="G43" s="36">
        <f>'DIV 12'!I25</f>
        <v>0</v>
      </c>
      <c r="H43" s="36">
        <f>BIC!I25</f>
        <v>0</v>
      </c>
      <c r="J43" s="2" t="str">
        <f t="shared" si="14"/>
        <v>Loperamide</v>
      </c>
      <c r="K43" s="36">
        <f t="shared" si="14"/>
        <v>30</v>
      </c>
      <c r="L43" s="2">
        <f>'DIV 02'!S25</f>
        <v>0</v>
      </c>
      <c r="M43" s="2">
        <f>'DIV 05 '!S25</f>
        <v>0</v>
      </c>
      <c r="N43" s="2">
        <f>'DIV 07'!S25</f>
        <v>0</v>
      </c>
      <c r="O43" s="2">
        <f>'DIV 09'!S25</f>
        <v>0</v>
      </c>
      <c r="P43" s="2">
        <f>'DIV 12'!S25</f>
        <v>0</v>
      </c>
      <c r="Q43" s="2">
        <f>BIC!S25</f>
        <v>0</v>
      </c>
      <c r="R43" s="33">
        <f>'Alamar Blue'!R25</f>
        <v>9.2023236044205155E-3</v>
      </c>
      <c r="S43" s="36" t="s">
        <v>108</v>
      </c>
      <c r="T43" s="16">
        <v>41752</v>
      </c>
      <c r="U43" s="36">
        <v>12</v>
      </c>
    </row>
    <row r="44" spans="1:21">
      <c r="A44" s="9" t="str">
        <f t="shared" ref="A44:Q44" si="15">A16</f>
        <v>Mean</v>
      </c>
      <c r="B44" s="2">
        <f t="shared" si="15"/>
        <v>0</v>
      </c>
      <c r="C44" s="2">
        <f t="shared" si="15"/>
        <v>0</v>
      </c>
      <c r="D44" s="2">
        <f t="shared" si="15"/>
        <v>0.5</v>
      </c>
      <c r="E44" s="2">
        <f t="shared" si="15"/>
        <v>3.9166666666666665</v>
      </c>
      <c r="F44" s="2">
        <f t="shared" si="15"/>
        <v>10.083333333333334</v>
      </c>
      <c r="G44" s="2">
        <f t="shared" si="15"/>
        <v>12.916666666666666</v>
      </c>
      <c r="H44" s="2">
        <f t="shared" si="15"/>
        <v>13.5</v>
      </c>
      <c r="I44" s="9"/>
      <c r="J44" s="2" t="str">
        <f t="shared" si="15"/>
        <v>Mean</v>
      </c>
      <c r="K44" s="2">
        <f t="shared" si="15"/>
        <v>0</v>
      </c>
      <c r="L44" s="2">
        <f t="shared" si="15"/>
        <v>0</v>
      </c>
      <c r="M44" s="2">
        <f t="shared" si="15"/>
        <v>13.326083333333335</v>
      </c>
      <c r="N44" s="2">
        <f t="shared" si="15"/>
        <v>38.858666666666664</v>
      </c>
      <c r="O44" s="2">
        <f t="shared" si="15"/>
        <v>40.253250000000001</v>
      </c>
      <c r="P44" s="2">
        <f t="shared" si="15"/>
        <v>65.321916666666667</v>
      </c>
      <c r="Q44" s="2">
        <f t="shared" si="15"/>
        <v>77.840500000000006</v>
      </c>
      <c r="R44" s="33"/>
      <c r="S44" s="36"/>
      <c r="T44" s="16"/>
      <c r="U44" s="36"/>
    </row>
    <row r="45" spans="1:21">
      <c r="A45" s="9" t="str">
        <f>'DIV 02'!D16</f>
        <v>Mevastatin</v>
      </c>
      <c r="B45" s="15">
        <f>'DIV 02'!N16</f>
        <v>0.1</v>
      </c>
      <c r="C45" s="36">
        <f>'DIV 02'!D26</f>
        <v>0</v>
      </c>
      <c r="D45" s="36">
        <f>'DIV 05 '!D26</f>
        <v>0</v>
      </c>
      <c r="E45" s="36">
        <f>'DIV 07'!D26</f>
        <v>7</v>
      </c>
      <c r="F45" s="36">
        <f>'DIV 09'!D26</f>
        <v>9</v>
      </c>
      <c r="G45" s="36">
        <f>'DIV 12'!D26</f>
        <v>15</v>
      </c>
      <c r="H45" s="36">
        <f>BIC!D26</f>
        <v>15</v>
      </c>
      <c r="J45" s="2" t="str">
        <f t="shared" ref="J45:K50" si="16">A45</f>
        <v>Mevastatin</v>
      </c>
      <c r="K45" s="36">
        <f t="shared" si="16"/>
        <v>0.1</v>
      </c>
      <c r="L45" s="2">
        <f>'DIV 02'!N26</f>
        <v>0</v>
      </c>
      <c r="M45" s="2">
        <f>'DIV 05 '!N26</f>
        <v>0</v>
      </c>
      <c r="N45" s="2">
        <f>'DIV 07'!N26</f>
        <v>24.263999999999999</v>
      </c>
      <c r="O45" s="2">
        <f>'DIV 09'!N26</f>
        <v>70.441000000000003</v>
      </c>
      <c r="P45" s="2">
        <f>'DIV 12'!N26</f>
        <v>89.521000000000001</v>
      </c>
      <c r="Q45" s="2">
        <f>BIC!N26</f>
        <v>101.17</v>
      </c>
      <c r="R45" s="33">
        <f>'Alamar Blue'!M26</f>
        <v>0.83167327854916406</v>
      </c>
      <c r="S45" s="36" t="s">
        <v>108</v>
      </c>
      <c r="T45" s="16">
        <v>41752</v>
      </c>
      <c r="U45" s="36">
        <v>12</v>
      </c>
    </row>
    <row r="46" spans="1:21">
      <c r="A46" s="9" t="str">
        <f>'DIV 02'!E16</f>
        <v>Mevastatin</v>
      </c>
      <c r="B46" s="15">
        <f>'DIV 02'!O16</f>
        <v>0.3</v>
      </c>
      <c r="C46" s="36">
        <f>'DIV 02'!E26</f>
        <v>0</v>
      </c>
      <c r="D46" s="36">
        <f>'DIV 05 '!E26</f>
        <v>1</v>
      </c>
      <c r="E46" s="36">
        <f>'DIV 07'!E26</f>
        <v>7</v>
      </c>
      <c r="F46" s="36">
        <f>'DIV 09'!E26</f>
        <v>10</v>
      </c>
      <c r="G46" s="36">
        <f>'DIV 12'!E26</f>
        <v>14</v>
      </c>
      <c r="H46" s="36">
        <f>BIC!E26</f>
        <v>14</v>
      </c>
      <c r="J46" s="2" t="str">
        <f t="shared" si="16"/>
        <v>Mevastatin</v>
      </c>
      <c r="K46" s="36">
        <f t="shared" si="16"/>
        <v>0.3</v>
      </c>
      <c r="L46" s="2">
        <f>'DIV 02'!O26</f>
        <v>0</v>
      </c>
      <c r="M46" s="2">
        <f>'DIV 05 '!O26</f>
        <v>12.603999999999999</v>
      </c>
      <c r="N46" s="2">
        <f>'DIV 07'!O26</f>
        <v>41.256</v>
      </c>
      <c r="O46" s="2">
        <f>'DIV 09'!O26</f>
        <v>86.257999999999996</v>
      </c>
      <c r="P46" s="2">
        <f>'DIV 12'!O26</f>
        <v>65.269000000000005</v>
      </c>
      <c r="Q46" s="2">
        <f>BIC!O26</f>
        <v>117.526</v>
      </c>
      <c r="R46" s="33">
        <f>'Alamar Blue'!N26</f>
        <v>0.76583309719467263</v>
      </c>
      <c r="S46" s="36" t="s">
        <v>108</v>
      </c>
      <c r="T46" s="16">
        <v>41752</v>
      </c>
      <c r="U46" s="36">
        <v>12</v>
      </c>
    </row>
    <row r="47" spans="1:21">
      <c r="A47" s="9" t="str">
        <f>'DIV 02'!F16</f>
        <v>Mevastatin</v>
      </c>
      <c r="B47" s="15">
        <f>'DIV 02'!P16</f>
        <v>1</v>
      </c>
      <c r="C47" s="36">
        <f>'DIV 02'!F26</f>
        <v>0</v>
      </c>
      <c r="D47" s="36">
        <f>'DIV 05 '!F26</f>
        <v>0</v>
      </c>
      <c r="E47" s="36">
        <f>'DIV 07'!F26</f>
        <v>1</v>
      </c>
      <c r="F47" s="36">
        <f>'DIV 09'!F26</f>
        <v>1</v>
      </c>
      <c r="G47" s="36">
        <f>'DIV 12'!F26</f>
        <v>5</v>
      </c>
      <c r="H47" s="36">
        <f>BIC!F26</f>
        <v>9</v>
      </c>
      <c r="J47" s="2" t="str">
        <f t="shared" si="16"/>
        <v>Mevastatin</v>
      </c>
      <c r="K47" s="36">
        <f t="shared" si="16"/>
        <v>1</v>
      </c>
      <c r="L47" s="2">
        <f>'DIV 02'!P26</f>
        <v>0</v>
      </c>
      <c r="M47" s="2">
        <f>'DIV 05 '!P26</f>
        <v>0</v>
      </c>
      <c r="N47" s="2">
        <f>'DIV 07'!P26</f>
        <v>11.209</v>
      </c>
      <c r="O47" s="2">
        <f>'DIV 09'!P26</f>
        <v>90.650999999999996</v>
      </c>
      <c r="P47" s="2">
        <f>'DIV 12'!P26</f>
        <v>23.853999999999999</v>
      </c>
      <c r="Q47" s="2">
        <f>BIC!P26</f>
        <v>53.804000000000002</v>
      </c>
      <c r="R47" s="33">
        <f>'Alamar Blue'!O26</f>
        <v>0.77554548030603565</v>
      </c>
      <c r="S47" s="36" t="s">
        <v>108</v>
      </c>
      <c r="T47" s="16">
        <v>41752</v>
      </c>
      <c r="U47" s="36">
        <v>12</v>
      </c>
    </row>
    <row r="48" spans="1:21">
      <c r="A48" s="9" t="str">
        <f>'DIV 02'!G16</f>
        <v>Mevastatin</v>
      </c>
      <c r="B48" s="15">
        <f>'DIV 02'!Q16</f>
        <v>3</v>
      </c>
      <c r="C48" s="36">
        <f>'DIV 02'!G26</f>
        <v>0</v>
      </c>
      <c r="D48" s="36">
        <f>'DIV 05 '!G26</f>
        <v>0</v>
      </c>
      <c r="E48" s="36">
        <f>'DIV 07'!G26</f>
        <v>1</v>
      </c>
      <c r="F48" s="36">
        <f>'DIV 09'!G26</f>
        <v>1</v>
      </c>
      <c r="G48" s="36">
        <f>'DIV 12'!G26</f>
        <v>0</v>
      </c>
      <c r="H48" s="36">
        <f>BIC!G26</f>
        <v>0</v>
      </c>
      <c r="J48" s="2" t="str">
        <f t="shared" si="16"/>
        <v>Mevastatin</v>
      </c>
      <c r="K48" s="36">
        <f t="shared" si="16"/>
        <v>3</v>
      </c>
      <c r="L48" s="2">
        <f>'DIV 02'!Q26</f>
        <v>0</v>
      </c>
      <c r="M48" s="2">
        <f>'DIV 05 '!Q26</f>
        <v>0</v>
      </c>
      <c r="N48" s="2">
        <f>'DIV 07'!Q26</f>
        <v>12.132</v>
      </c>
      <c r="O48" s="2">
        <f>'DIV 09'!Q26</f>
        <v>263.23200000000003</v>
      </c>
      <c r="P48" s="2">
        <f>'DIV 12'!Q26</f>
        <v>0</v>
      </c>
      <c r="Q48" s="2">
        <f>BIC!Q26</f>
        <v>0</v>
      </c>
      <c r="R48" s="33">
        <f>'Alamar Blue'!P26</f>
        <v>0.58767356191555675</v>
      </c>
      <c r="S48" s="36" t="s">
        <v>108</v>
      </c>
      <c r="T48" s="16">
        <v>41752</v>
      </c>
      <c r="U48" s="36">
        <v>12</v>
      </c>
    </row>
    <row r="49" spans="1:21">
      <c r="A49" s="9" t="str">
        <f>'DIV 02'!H16</f>
        <v>Mevastatin</v>
      </c>
      <c r="B49" s="15">
        <f>'DIV 02'!R16</f>
        <v>10</v>
      </c>
      <c r="C49" s="36">
        <f>'DIV 02'!H26</f>
        <v>0</v>
      </c>
      <c r="D49" s="36">
        <f>'DIV 05 '!H26</f>
        <v>0</v>
      </c>
      <c r="E49" s="36">
        <f>'DIV 07'!H26</f>
        <v>0</v>
      </c>
      <c r="F49" s="36">
        <f>'DIV 09'!H26</f>
        <v>0</v>
      </c>
      <c r="G49" s="36">
        <f>'DIV 12'!H26</f>
        <v>0</v>
      </c>
      <c r="H49" s="36">
        <f>BIC!H26</f>
        <v>0</v>
      </c>
      <c r="J49" s="2" t="str">
        <f t="shared" si="16"/>
        <v>Mevastatin</v>
      </c>
      <c r="K49" s="36">
        <f t="shared" si="16"/>
        <v>10</v>
      </c>
      <c r="L49" s="2">
        <f>'DIV 02'!R26</f>
        <v>0</v>
      </c>
      <c r="M49" s="2">
        <f>'DIV 05 '!R26</f>
        <v>0</v>
      </c>
      <c r="N49" s="2">
        <f>'DIV 07'!R26</f>
        <v>0</v>
      </c>
      <c r="O49" s="2">
        <f>'DIV 09'!R26</f>
        <v>0</v>
      </c>
      <c r="P49" s="2">
        <f>'DIV 12'!R26</f>
        <v>0</v>
      </c>
      <c r="Q49" s="2">
        <f>BIC!R26</f>
        <v>0</v>
      </c>
      <c r="R49" s="33">
        <f>'Alamar Blue'!Q26</f>
        <v>0.40851516010201189</v>
      </c>
      <c r="S49" s="36" t="s">
        <v>108</v>
      </c>
      <c r="T49" s="16">
        <v>41752</v>
      </c>
      <c r="U49" s="36">
        <v>12</v>
      </c>
    </row>
    <row r="50" spans="1:21">
      <c r="A50" s="9" t="str">
        <f>'DIV 02'!I16</f>
        <v>Mevastatin</v>
      </c>
      <c r="B50" s="15">
        <f>'DIV 02'!S16</f>
        <v>30</v>
      </c>
      <c r="C50" s="36">
        <f>'DIV 02'!I26</f>
        <v>0</v>
      </c>
      <c r="D50" s="36">
        <f>'DIV 05 '!I26</f>
        <v>0</v>
      </c>
      <c r="E50" s="36">
        <f>'DIV 07'!I26</f>
        <v>0</v>
      </c>
      <c r="F50" s="36">
        <f>'DIV 09'!I26</f>
        <v>0</v>
      </c>
      <c r="G50" s="36">
        <f>'DIV 12'!I26</f>
        <v>0</v>
      </c>
      <c r="H50" s="36">
        <f>BIC!I26</f>
        <v>0</v>
      </c>
      <c r="J50" s="2" t="str">
        <f t="shared" si="16"/>
        <v>Mevastatin</v>
      </c>
      <c r="K50" s="36">
        <f t="shared" si="16"/>
        <v>30</v>
      </c>
      <c r="L50" s="2">
        <f>'DIV 02'!S26</f>
        <v>0</v>
      </c>
      <c r="M50" s="2">
        <f>'DIV 05 '!S26</f>
        <v>0</v>
      </c>
      <c r="N50" s="2">
        <f>'DIV 07'!S26</f>
        <v>0</v>
      </c>
      <c r="O50" s="2">
        <f>'DIV 09'!S26</f>
        <v>0</v>
      </c>
      <c r="P50" s="2">
        <f>'DIV 12'!S26</f>
        <v>0</v>
      </c>
      <c r="Q50" s="2">
        <f>BIC!S26</f>
        <v>0</v>
      </c>
      <c r="R50" s="33">
        <f>'Alamar Blue'!R26</f>
        <v>0.29700340039671291</v>
      </c>
      <c r="S50" s="36" t="s">
        <v>108</v>
      </c>
      <c r="T50" s="16">
        <v>41752</v>
      </c>
      <c r="U50" s="36">
        <v>12</v>
      </c>
    </row>
    <row r="51" spans="1:21">
      <c r="A51" s="9" t="str">
        <f t="shared" ref="A51:Q51" si="17">A16</f>
        <v>Mean</v>
      </c>
      <c r="B51" s="2">
        <f t="shared" si="17"/>
        <v>0</v>
      </c>
      <c r="C51" s="2">
        <f t="shared" si="17"/>
        <v>0</v>
      </c>
      <c r="D51" s="2">
        <f t="shared" si="17"/>
        <v>0.5</v>
      </c>
      <c r="E51" s="2">
        <f t="shared" si="17"/>
        <v>3.9166666666666665</v>
      </c>
      <c r="F51" s="2">
        <f t="shared" si="17"/>
        <v>10.083333333333334</v>
      </c>
      <c r="G51" s="2">
        <f t="shared" si="17"/>
        <v>12.916666666666666</v>
      </c>
      <c r="H51" s="2">
        <f t="shared" si="17"/>
        <v>13.5</v>
      </c>
      <c r="I51" s="9"/>
      <c r="J51" s="2" t="str">
        <f t="shared" si="17"/>
        <v>Mean</v>
      </c>
      <c r="K51" s="2">
        <f t="shared" si="17"/>
        <v>0</v>
      </c>
      <c r="L51" s="2">
        <f t="shared" si="17"/>
        <v>0</v>
      </c>
      <c r="M51" s="2">
        <f t="shared" si="17"/>
        <v>13.326083333333335</v>
      </c>
      <c r="N51" s="2">
        <f t="shared" si="17"/>
        <v>38.858666666666664</v>
      </c>
      <c r="O51" s="2">
        <f t="shared" si="17"/>
        <v>40.253250000000001</v>
      </c>
      <c r="P51" s="2">
        <f t="shared" si="17"/>
        <v>65.321916666666667</v>
      </c>
      <c r="Q51" s="2">
        <f t="shared" si="17"/>
        <v>77.840500000000006</v>
      </c>
      <c r="R51" s="33"/>
      <c r="S51" s="36"/>
      <c r="T51" s="16"/>
      <c r="U51" s="36"/>
    </row>
    <row r="52" spans="1:21">
      <c r="A52" s="9" t="str">
        <f>'DIV 02'!D17</f>
        <v>Vanadate</v>
      </c>
      <c r="B52" s="15">
        <f>'DIV 02'!N17</f>
        <v>0.1</v>
      </c>
      <c r="C52" s="36">
        <f>'DIV 02'!D27</f>
        <v>0</v>
      </c>
      <c r="D52" s="36">
        <f>'DIV 05 '!D27</f>
        <v>3</v>
      </c>
      <c r="E52" s="36">
        <f>'DIV 07'!D27</f>
        <v>9</v>
      </c>
      <c r="F52" s="36">
        <f>'DIV 09'!D27</f>
        <v>15</v>
      </c>
      <c r="G52" s="36">
        <f>'DIV 12'!D27</f>
        <v>16</v>
      </c>
      <c r="H52" s="36">
        <f>BIC!D27</f>
        <v>16</v>
      </c>
      <c r="J52" s="2" t="str">
        <f t="shared" ref="J52:K57" si="18">A52</f>
        <v>Vanadate</v>
      </c>
      <c r="K52" s="36">
        <f t="shared" si="18"/>
        <v>0.1</v>
      </c>
      <c r="L52" s="2">
        <f>'DIV 02'!N27</f>
        <v>0</v>
      </c>
      <c r="M52" s="2">
        <f>'DIV 05 '!N27</f>
        <v>31.619</v>
      </c>
      <c r="N52" s="2">
        <f>'DIV 07'!N27</f>
        <v>92.396000000000001</v>
      </c>
      <c r="O52" s="2">
        <f>'DIV 09'!N27</f>
        <v>66.225999999999999</v>
      </c>
      <c r="P52" s="2">
        <f>'DIV 12'!N27</f>
        <v>82.353999999999999</v>
      </c>
      <c r="Q52" s="2">
        <f>BIC!N27</f>
        <v>95.658000000000001</v>
      </c>
      <c r="R52" s="33">
        <f>'Alamar Blue'!M27</f>
        <v>1.0413714933408897</v>
      </c>
      <c r="S52" s="36" t="s">
        <v>108</v>
      </c>
      <c r="T52" s="16">
        <v>41752</v>
      </c>
      <c r="U52" s="36">
        <v>12</v>
      </c>
    </row>
    <row r="53" spans="1:21">
      <c r="A53" s="9" t="str">
        <f>'DIV 02'!E17</f>
        <v>Vanadate</v>
      </c>
      <c r="B53" s="15">
        <f>'DIV 02'!O17</f>
        <v>0.3</v>
      </c>
      <c r="C53" s="36">
        <f>'DIV 02'!E27</f>
        <v>0</v>
      </c>
      <c r="D53" s="36">
        <f>'DIV 05 '!E27</f>
        <v>2</v>
      </c>
      <c r="E53" s="36">
        <f>'DIV 07'!E27</f>
        <v>4</v>
      </c>
      <c r="F53" s="36">
        <f>'DIV 09'!E27</f>
        <v>10</v>
      </c>
      <c r="G53" s="36">
        <f>'DIV 12'!E27</f>
        <v>13</v>
      </c>
      <c r="H53" s="36">
        <f>BIC!E27</f>
        <v>14</v>
      </c>
      <c r="J53" s="2" t="str">
        <f t="shared" si="18"/>
        <v>Vanadate</v>
      </c>
      <c r="K53" s="36">
        <f t="shared" si="18"/>
        <v>0.3</v>
      </c>
      <c r="L53" s="2">
        <f>'DIV 02'!O27</f>
        <v>0</v>
      </c>
      <c r="M53" s="2">
        <f>'DIV 05 '!O27</f>
        <v>21.728999999999999</v>
      </c>
      <c r="N53" s="2">
        <f>'DIV 07'!O27</f>
        <v>34.698</v>
      </c>
      <c r="O53" s="2">
        <f>'DIV 09'!O27</f>
        <v>54.722000000000001</v>
      </c>
      <c r="P53" s="2">
        <f>'DIV 12'!O27</f>
        <v>45.831000000000003</v>
      </c>
      <c r="Q53" s="2">
        <f>BIC!O27</f>
        <v>60.046999999999997</v>
      </c>
      <c r="R53" s="33">
        <f>'Alamar Blue'!N27</f>
        <v>1.1263814111646357</v>
      </c>
      <c r="S53" s="36" t="s">
        <v>108</v>
      </c>
      <c r="T53" s="16">
        <v>41752</v>
      </c>
      <c r="U53" s="36">
        <v>12</v>
      </c>
    </row>
    <row r="54" spans="1:21">
      <c r="A54" s="9" t="str">
        <f>'DIV 02'!F17</f>
        <v>Vanadate</v>
      </c>
      <c r="B54" s="15">
        <f>'DIV 02'!P17</f>
        <v>1</v>
      </c>
      <c r="C54" s="36">
        <f>'DIV 02'!F27</f>
        <v>0</v>
      </c>
      <c r="D54" s="36">
        <f>'DIV 05 '!F27</f>
        <v>0</v>
      </c>
      <c r="E54" s="36">
        <f>'DIV 07'!F27</f>
        <v>1</v>
      </c>
      <c r="F54" s="36">
        <f>'DIV 09'!F27</f>
        <v>9</v>
      </c>
      <c r="G54" s="36">
        <f>'DIV 12'!F27</f>
        <v>12</v>
      </c>
      <c r="H54" s="36">
        <f>BIC!F27</f>
        <v>13</v>
      </c>
      <c r="J54" s="2" t="str">
        <f t="shared" si="18"/>
        <v>Vanadate</v>
      </c>
      <c r="K54" s="36">
        <f t="shared" si="18"/>
        <v>1</v>
      </c>
      <c r="L54" s="2">
        <f>'DIV 02'!P27</f>
        <v>0</v>
      </c>
      <c r="M54" s="2">
        <f>'DIV 05 '!P27</f>
        <v>0</v>
      </c>
      <c r="N54" s="2">
        <f>'DIV 07'!P27</f>
        <v>6.5270000000000001</v>
      </c>
      <c r="O54" s="2">
        <f>'DIV 09'!P27</f>
        <v>24.606000000000002</v>
      </c>
      <c r="P54" s="2">
        <f>'DIV 12'!P27</f>
        <v>28.11</v>
      </c>
      <c r="Q54" s="2">
        <f>BIC!P27</f>
        <v>45.531999999999996</v>
      </c>
      <c r="R54" s="33">
        <f>'Alamar Blue'!O27</f>
        <v>1.1203457069991498</v>
      </c>
      <c r="S54" s="36" t="s">
        <v>108</v>
      </c>
      <c r="T54" s="16">
        <v>41752</v>
      </c>
      <c r="U54" s="36">
        <v>12</v>
      </c>
    </row>
    <row r="55" spans="1:21">
      <c r="A55" s="9" t="str">
        <f>'DIV 02'!G17</f>
        <v>Vanadate</v>
      </c>
      <c r="B55" s="15">
        <f>'DIV 02'!Q17</f>
        <v>3</v>
      </c>
      <c r="C55" s="36">
        <f>'DIV 02'!G27</f>
        <v>0</v>
      </c>
      <c r="D55" s="36">
        <f>'DIV 05 '!G27</f>
        <v>0</v>
      </c>
      <c r="E55" s="36">
        <f>'DIV 07'!G27</f>
        <v>1</v>
      </c>
      <c r="F55" s="36">
        <f>'DIV 09'!G27</f>
        <v>5</v>
      </c>
      <c r="G55" s="36">
        <f>'DIV 12'!G27</f>
        <v>7</v>
      </c>
      <c r="H55" s="36">
        <f>BIC!G27</f>
        <v>7</v>
      </c>
      <c r="J55" s="2" t="str">
        <f t="shared" si="18"/>
        <v>Vanadate</v>
      </c>
      <c r="K55" s="36">
        <f t="shared" si="18"/>
        <v>3</v>
      </c>
      <c r="L55" s="2">
        <f>'DIV 02'!Q27</f>
        <v>0</v>
      </c>
      <c r="M55" s="2">
        <f>'DIV 05 '!Q27</f>
        <v>0</v>
      </c>
      <c r="N55" s="2">
        <f>'DIV 07'!Q27</f>
        <v>74.11</v>
      </c>
      <c r="O55" s="2">
        <f>'DIV 09'!Q27</f>
        <v>24.13</v>
      </c>
      <c r="P55" s="2">
        <f>'DIV 12'!Q27</f>
        <v>20.45</v>
      </c>
      <c r="Q55" s="2">
        <f>BIC!Q27</f>
        <v>52.213999999999999</v>
      </c>
      <c r="R55" s="33">
        <f>'Alamar Blue'!P27</f>
        <v>1.1739869651459336</v>
      </c>
      <c r="S55" s="36" t="s">
        <v>108</v>
      </c>
      <c r="T55" s="16">
        <v>41752</v>
      </c>
      <c r="U55" s="36">
        <v>12</v>
      </c>
    </row>
    <row r="56" spans="1:21">
      <c r="A56" s="9" t="str">
        <f>'DIV 02'!H17</f>
        <v>Vanadate</v>
      </c>
      <c r="B56" s="15">
        <f>'DIV 02'!R17</f>
        <v>10</v>
      </c>
      <c r="C56" s="36">
        <f>'DIV 02'!H27</f>
        <v>0</v>
      </c>
      <c r="D56" s="36">
        <f>'DIV 05 '!H27</f>
        <v>0</v>
      </c>
      <c r="E56" s="36">
        <f>'DIV 07'!H27</f>
        <v>6</v>
      </c>
      <c r="F56" s="36">
        <f>'DIV 09'!H27</f>
        <v>13</v>
      </c>
      <c r="G56" s="36">
        <f>'DIV 12'!H27</f>
        <v>14</v>
      </c>
      <c r="H56" s="36">
        <f>BIC!H27</f>
        <v>14</v>
      </c>
      <c r="J56" s="2" t="str">
        <f t="shared" si="18"/>
        <v>Vanadate</v>
      </c>
      <c r="K56" s="36">
        <f t="shared" si="18"/>
        <v>10</v>
      </c>
      <c r="L56" s="2">
        <f>'DIV 02'!R27</f>
        <v>0</v>
      </c>
      <c r="M56" s="2">
        <f>'DIV 05 '!R27</f>
        <v>0</v>
      </c>
      <c r="N56" s="2">
        <f>'DIV 07'!R27</f>
        <v>37.768999999999998</v>
      </c>
      <c r="O56" s="2">
        <f>'DIV 09'!R27</f>
        <v>26.135000000000002</v>
      </c>
      <c r="P56" s="2">
        <f>'DIV 12'!R27</f>
        <v>56.427</v>
      </c>
      <c r="Q56" s="2">
        <f>BIC!R27</f>
        <v>71.126000000000005</v>
      </c>
      <c r="R56" s="33">
        <f>'Alamar Blue'!Q27</f>
        <v>1.2506234060640407</v>
      </c>
      <c r="S56" s="36" t="s">
        <v>108</v>
      </c>
      <c r="T56" s="16">
        <v>41752</v>
      </c>
      <c r="U56" s="36">
        <v>12</v>
      </c>
    </row>
    <row r="57" spans="1:21">
      <c r="A57" s="9" t="str">
        <f>'DIV 02'!I17</f>
        <v>Vanadate</v>
      </c>
      <c r="B57" s="15">
        <f>'DIV 02'!S17</f>
        <v>30</v>
      </c>
      <c r="C57" s="36">
        <f>'DIV 02'!I27</f>
        <v>0</v>
      </c>
      <c r="D57" s="36">
        <f>'DIV 05 '!I27</f>
        <v>0</v>
      </c>
      <c r="E57" s="36">
        <f>'DIV 07'!I27</f>
        <v>0</v>
      </c>
      <c r="F57" s="36">
        <f>'DIV 09'!I27</f>
        <v>0</v>
      </c>
      <c r="G57" s="36">
        <f>'DIV 12'!I27</f>
        <v>0</v>
      </c>
      <c r="H57" s="36">
        <f>BIC!I27</f>
        <v>0</v>
      </c>
      <c r="J57" s="2" t="str">
        <f t="shared" si="18"/>
        <v>Vanadate</v>
      </c>
      <c r="K57" s="36">
        <f t="shared" si="18"/>
        <v>30</v>
      </c>
      <c r="L57" s="2">
        <f>'DIV 02'!S27</f>
        <v>0</v>
      </c>
      <c r="M57" s="2">
        <f>'DIV 05 '!S27</f>
        <v>0</v>
      </c>
      <c r="N57" s="2">
        <f>'DIV 07'!S27</f>
        <v>0</v>
      </c>
      <c r="O57" s="2">
        <f>'DIV 09'!S27</f>
        <v>0</v>
      </c>
      <c r="P57" s="2">
        <f>'DIV 12'!S27</f>
        <v>0</v>
      </c>
      <c r="Q57" s="2">
        <f>BIC!S27</f>
        <v>0</v>
      </c>
      <c r="R57" s="33">
        <f>'Alamar Blue'!R27</f>
        <v>0.50714791725701325</v>
      </c>
      <c r="S57" s="36" t="s">
        <v>108</v>
      </c>
      <c r="T57" s="16">
        <v>41752</v>
      </c>
      <c r="U57" s="36">
        <v>12</v>
      </c>
    </row>
    <row r="58" spans="1:21">
      <c r="S58" s="36"/>
      <c r="T58" s="16"/>
      <c r="U58" s="36"/>
    </row>
    <row r="59" spans="1:21">
      <c r="S59" s="36"/>
      <c r="T59" s="16"/>
      <c r="U59" s="36"/>
    </row>
    <row r="60" spans="1:21">
      <c r="S60" s="36"/>
      <c r="T60" s="16"/>
      <c r="U60" s="36"/>
    </row>
    <row r="61" spans="1:21">
      <c r="S61" s="36"/>
      <c r="T61" s="16"/>
      <c r="U61" s="36"/>
    </row>
    <row r="62" spans="1:21">
      <c r="S62" s="36"/>
      <c r="T62" s="16"/>
      <c r="U62" s="36"/>
    </row>
    <row r="63" spans="1:21">
      <c r="S63" s="36"/>
      <c r="T63" s="16"/>
      <c r="U63" s="36"/>
    </row>
    <row r="64" spans="1:21">
      <c r="S64" s="36"/>
      <c r="T64" s="16"/>
      <c r="U64" s="36"/>
    </row>
    <row r="65" spans="19:21">
      <c r="S65" s="36"/>
      <c r="T65" s="16"/>
      <c r="U65" s="36"/>
    </row>
    <row r="66" spans="19:21">
      <c r="S66" s="36"/>
      <c r="T66" s="16"/>
      <c r="U66" s="36"/>
    </row>
    <row r="67" spans="19:21">
      <c r="S67" s="36"/>
      <c r="T67" s="16"/>
      <c r="U67" s="36"/>
    </row>
    <row r="68" spans="19:21">
      <c r="S68" s="36"/>
      <c r="T68" s="16"/>
      <c r="U68" s="36"/>
    </row>
    <row r="69" spans="19:21">
      <c r="S69" s="36"/>
      <c r="T69" s="16"/>
      <c r="U69" s="36"/>
    </row>
    <row r="70" spans="19:21">
      <c r="S70" s="36"/>
      <c r="T70" s="16"/>
      <c r="U70" s="36"/>
    </row>
    <row r="71" spans="19:21">
      <c r="S71" s="36"/>
      <c r="T71" s="16"/>
      <c r="U71" s="36"/>
    </row>
    <row r="72" spans="19:21">
      <c r="S72" s="36"/>
      <c r="T72" s="16"/>
      <c r="U72" s="36"/>
    </row>
    <row r="73" spans="19:21">
      <c r="S73" s="36"/>
      <c r="T73" s="16"/>
      <c r="U73" s="36"/>
    </row>
    <row r="74" spans="19:21">
      <c r="S74" s="36"/>
      <c r="T74" s="16"/>
      <c r="U74" s="36"/>
    </row>
    <row r="75" spans="19:21">
      <c r="S75" s="36"/>
      <c r="T75" s="16"/>
      <c r="U75" s="36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DIV 02</vt:lpstr>
      <vt:lpstr>DIV 05 </vt:lpstr>
      <vt:lpstr>DIV 07</vt:lpstr>
      <vt:lpstr>DIV 09</vt:lpstr>
      <vt:lpstr>DIV 12</vt:lpstr>
      <vt:lpstr>BIC</vt:lpstr>
      <vt:lpstr>Alamar Blue</vt:lpstr>
      <vt:lpstr>Summary</vt:lpstr>
      <vt:lpstr>Prism Data</vt:lpstr>
      <vt:lpstr>Waste</vt:lpstr>
      <vt:lpstr>Sheet1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2014-05-28T19:30:04Z</cp:lastPrinted>
  <dcterms:created xsi:type="dcterms:W3CDTF">2012-07-13T11:20:59Z</dcterms:created>
  <dcterms:modified xsi:type="dcterms:W3CDTF">2014-05-28T19:30:12Z</dcterms:modified>
</cp:coreProperties>
</file>