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Lab\NHEERL_MEA\PIP3 - Project\Data\Specific Aim 1\20140730 Ontogeny\csvFiles\"/>
    </mc:Choice>
  </mc:AlternateContent>
  <bookViews>
    <workbookView xWindow="600" yWindow="1005" windowWidth="18555" windowHeight="11025" activeTab="7"/>
  </bookViews>
  <sheets>
    <sheet name="DIV 02" sheetId="4" r:id="rId1"/>
    <sheet name="DIV 05 " sheetId="21" r:id="rId2"/>
    <sheet name="DIV 07" sheetId="22" r:id="rId3"/>
    <sheet name="DIV 09" sheetId="23" r:id="rId4"/>
    <sheet name="DIV 12" sheetId="24" r:id="rId5"/>
    <sheet name="BIC" sheetId="25" r:id="rId6"/>
    <sheet name="Alamar Blue" sheetId="26" r:id="rId7"/>
    <sheet name="Summary" sheetId="20" r:id="rId8"/>
    <sheet name="Prism Data" sheetId="29" r:id="rId9"/>
    <sheet name="Waste" sheetId="19" r:id="rId10"/>
    <sheet name="Sheet1" sheetId="27" r:id="rId11"/>
  </sheets>
  <externalReferences>
    <externalReference r:id="rId12"/>
  </externalReferences>
  <definedNames>
    <definedName name="_xlnm.Print_Area" localSheetId="5">BIC!$B$9:$T$36</definedName>
    <definedName name="_xlnm.Print_Area" localSheetId="0">'DIV 02'!$B$8:$U$44</definedName>
    <definedName name="_xlnm.Print_Area" localSheetId="1">'DIV 05 '!$B$9:$T$36</definedName>
    <definedName name="_xlnm.Print_Area" localSheetId="2">'DIV 07'!$B$9:$T$36</definedName>
    <definedName name="_xlnm.Print_Area" localSheetId="3">'DIV 09'!$B$9:$T$36</definedName>
    <definedName name="_xlnm.Print_Area" localSheetId="4">'DIV 12'!$B$9:$T$36</definedName>
    <definedName name="_xlnm.Print_Titles" localSheetId="8">'Prism Data'!$1:$2</definedName>
    <definedName name="_xlnm.Print_Titles" localSheetId="7">Summary!$1:$2</definedName>
  </definedNames>
  <calcPr calcId="152511"/>
</workbook>
</file>

<file path=xl/calcChain.xml><?xml version="1.0" encoding="utf-8"?>
<calcChain xmlns="http://schemas.openxmlformats.org/spreadsheetml/2006/main">
  <c r="T44" i="20" l="1"/>
  <c r="T45" i="20"/>
  <c r="T46" i="20"/>
  <c r="T47" i="20"/>
  <c r="T48" i="20"/>
  <c r="T49" i="20"/>
  <c r="T50" i="20"/>
  <c r="T51" i="20"/>
  <c r="T43" i="20" l="1"/>
  <c r="T42" i="20"/>
  <c r="T41" i="20"/>
  <c r="T40" i="20"/>
  <c r="T39" i="20"/>
  <c r="T38" i="20"/>
  <c r="T37" i="20"/>
  <c r="T36" i="20"/>
  <c r="T35" i="20"/>
  <c r="T34" i="20"/>
  <c r="T33" i="20"/>
  <c r="T32" i="20"/>
  <c r="T31" i="20"/>
  <c r="T30" i="20"/>
  <c r="T29" i="20"/>
  <c r="T28" i="20"/>
  <c r="T19" i="20"/>
  <c r="T18" i="20"/>
  <c r="T17" i="20"/>
  <c r="T16" i="20"/>
  <c r="T15" i="20"/>
  <c r="T14" i="20"/>
  <c r="T13" i="20"/>
  <c r="T12" i="20"/>
  <c r="T11" i="20"/>
  <c r="T10" i="20"/>
  <c r="T9" i="20"/>
  <c r="T8" i="20"/>
  <c r="T7" i="20"/>
  <c r="T6" i="20"/>
  <c r="T5" i="20"/>
  <c r="T4" i="20"/>
  <c r="L13" i="20"/>
  <c r="L14" i="20"/>
  <c r="L15" i="20"/>
  <c r="L16" i="20"/>
  <c r="L17" i="20"/>
  <c r="L18" i="20"/>
  <c r="L19" i="20"/>
  <c r="L12" i="20"/>
  <c r="L4" i="20"/>
  <c r="L36" i="20"/>
  <c r="M36" i="20"/>
  <c r="L37" i="20"/>
  <c r="M37" i="20"/>
  <c r="L38" i="20"/>
  <c r="M38" i="20"/>
  <c r="L39" i="20"/>
  <c r="M39" i="20"/>
  <c r="L40" i="20"/>
  <c r="M40" i="20"/>
  <c r="L41" i="20"/>
  <c r="M41" i="20"/>
  <c r="L42" i="20"/>
  <c r="M42" i="20"/>
  <c r="L43" i="20"/>
  <c r="M43" i="20"/>
  <c r="N28" i="20" l="1"/>
  <c r="N29" i="20"/>
  <c r="N30" i="20"/>
  <c r="N31" i="20"/>
  <c r="N32" i="20"/>
  <c r="N33" i="20"/>
  <c r="N34" i="20"/>
  <c r="N35" i="20"/>
  <c r="M35" i="20"/>
  <c r="L35" i="20"/>
  <c r="M34" i="20"/>
  <c r="L34" i="20"/>
  <c r="M33" i="20"/>
  <c r="L33" i="20"/>
  <c r="M32" i="20"/>
  <c r="L32" i="20"/>
  <c r="M31" i="20"/>
  <c r="L31" i="20"/>
  <c r="M30" i="20"/>
  <c r="L30" i="20"/>
  <c r="M29" i="20"/>
  <c r="L29" i="20"/>
  <c r="M28" i="20"/>
  <c r="L28" i="20"/>
  <c r="M12" i="26" l="1"/>
  <c r="N12" i="26"/>
  <c r="O12" i="26"/>
  <c r="P12" i="26"/>
  <c r="Q12" i="26"/>
  <c r="R12" i="26"/>
  <c r="S12" i="26"/>
  <c r="T12" i="26"/>
  <c r="M13" i="26"/>
  <c r="N13" i="26"/>
  <c r="O13" i="26"/>
  <c r="P13" i="26"/>
  <c r="Q13" i="26"/>
  <c r="R13" i="26"/>
  <c r="S13" i="26"/>
  <c r="T13" i="26"/>
  <c r="M14" i="26"/>
  <c r="N14" i="26"/>
  <c r="O14" i="26"/>
  <c r="P14" i="26"/>
  <c r="Q14" i="26"/>
  <c r="R14" i="26"/>
  <c r="S14" i="26"/>
  <c r="T14" i="26"/>
  <c r="M15" i="26"/>
  <c r="N15" i="26"/>
  <c r="O15" i="26"/>
  <c r="P15" i="26"/>
  <c r="Q15" i="26"/>
  <c r="R15" i="26"/>
  <c r="S15" i="26"/>
  <c r="T15" i="26"/>
  <c r="M16" i="26"/>
  <c r="N16" i="26"/>
  <c r="O16" i="26"/>
  <c r="P16" i="26"/>
  <c r="Q16" i="26"/>
  <c r="R16" i="26"/>
  <c r="S16" i="26"/>
  <c r="T16" i="26"/>
  <c r="M17" i="26"/>
  <c r="N17" i="26"/>
  <c r="O17" i="26"/>
  <c r="P17" i="26"/>
  <c r="Q17" i="26"/>
  <c r="R17" i="26"/>
  <c r="S17" i="26"/>
  <c r="T17" i="26"/>
  <c r="B12" i="26" l="1"/>
  <c r="C12" i="26"/>
  <c r="D12" i="26"/>
  <c r="E12" i="26"/>
  <c r="F12" i="26"/>
  <c r="G12" i="26"/>
  <c r="H12" i="26"/>
  <c r="I12" i="26"/>
  <c r="B13" i="26"/>
  <c r="C13" i="26"/>
  <c r="D13" i="26"/>
  <c r="E13" i="26"/>
  <c r="F13" i="26"/>
  <c r="G13" i="26"/>
  <c r="H13" i="26"/>
  <c r="I13" i="26"/>
  <c r="B14" i="26"/>
  <c r="C14" i="26"/>
  <c r="D14" i="26"/>
  <c r="E14" i="26"/>
  <c r="F14" i="26"/>
  <c r="G14" i="26"/>
  <c r="H14" i="26"/>
  <c r="I14" i="26"/>
  <c r="B15" i="26"/>
  <c r="C15" i="26"/>
  <c r="D15" i="26"/>
  <c r="E15" i="26"/>
  <c r="F15" i="26"/>
  <c r="G15" i="26"/>
  <c r="H15" i="26"/>
  <c r="I15" i="26"/>
  <c r="B16" i="26"/>
  <c r="C16" i="26"/>
  <c r="D16" i="26"/>
  <c r="E16" i="26"/>
  <c r="F16" i="26"/>
  <c r="G16" i="26"/>
  <c r="H16" i="26"/>
  <c r="I16" i="26"/>
  <c r="B17" i="26"/>
  <c r="C17" i="26"/>
  <c r="D17" i="26"/>
  <c r="E17" i="26"/>
  <c r="F17" i="26"/>
  <c r="G17" i="26"/>
  <c r="H17" i="26"/>
  <c r="I17" i="26"/>
  <c r="J17" i="23" l="1"/>
  <c r="I17" i="23"/>
  <c r="H17" i="23"/>
  <c r="G17" i="23"/>
  <c r="F17" i="23"/>
  <c r="E17" i="23"/>
  <c r="D17" i="23"/>
  <c r="C17" i="23"/>
  <c r="J16" i="23"/>
  <c r="I16" i="23"/>
  <c r="H16" i="23"/>
  <c r="G16" i="23"/>
  <c r="F16" i="23"/>
  <c r="E16" i="23"/>
  <c r="D16" i="23"/>
  <c r="C16" i="23"/>
  <c r="J15" i="23"/>
  <c r="I15" i="23"/>
  <c r="H15" i="23"/>
  <c r="G15" i="23"/>
  <c r="F15" i="23"/>
  <c r="E15" i="23"/>
  <c r="D15" i="23"/>
  <c r="C15" i="23"/>
  <c r="J14" i="23"/>
  <c r="I14" i="23"/>
  <c r="H14" i="23"/>
  <c r="G14" i="23"/>
  <c r="F14" i="23"/>
  <c r="E14" i="23"/>
  <c r="D14" i="23"/>
  <c r="C14" i="23"/>
  <c r="J13" i="23"/>
  <c r="I13" i="23"/>
  <c r="H13" i="23"/>
  <c r="G13" i="23"/>
  <c r="F13" i="23"/>
  <c r="E13" i="23"/>
  <c r="D13" i="23"/>
  <c r="C13" i="23"/>
  <c r="J12" i="23"/>
  <c r="I12" i="23"/>
  <c r="H12" i="23"/>
  <c r="G12" i="23"/>
  <c r="F12" i="23"/>
  <c r="E12" i="23"/>
  <c r="D12" i="23"/>
  <c r="C12" i="23"/>
  <c r="B31" i="26" l="1"/>
  <c r="C22" i="22" l="1"/>
  <c r="D22" i="22"/>
  <c r="E22" i="22"/>
  <c r="F22" i="22"/>
  <c r="G22" i="22"/>
  <c r="C23" i="22"/>
  <c r="D23" i="22"/>
  <c r="E23" i="22"/>
  <c r="F23" i="22"/>
  <c r="G23" i="22"/>
  <c r="C24" i="22"/>
  <c r="D24" i="22"/>
  <c r="E24" i="22"/>
  <c r="F24" i="22"/>
  <c r="G24" i="22"/>
  <c r="C25" i="22"/>
  <c r="D25" i="22"/>
  <c r="E25" i="22"/>
  <c r="F25" i="22"/>
  <c r="G25" i="22"/>
  <c r="C26" i="22"/>
  <c r="D26" i="22"/>
  <c r="E26" i="22"/>
  <c r="F26" i="22"/>
  <c r="G26" i="22"/>
  <c r="C27" i="22"/>
  <c r="D27" i="22"/>
  <c r="E27" i="22"/>
  <c r="F27" i="22"/>
  <c r="G27" i="22"/>
  <c r="B18" i="20" l="1"/>
  <c r="B32" i="26"/>
  <c r="A51" i="29" l="1"/>
  <c r="B51" i="29"/>
  <c r="J51" i="29"/>
  <c r="K51" i="29"/>
  <c r="A44" i="29"/>
  <c r="B44" i="29"/>
  <c r="J44" i="29"/>
  <c r="K44" i="29"/>
  <c r="A37" i="29"/>
  <c r="B37" i="29"/>
  <c r="J37" i="29"/>
  <c r="K37" i="29"/>
  <c r="A30" i="29"/>
  <c r="B30" i="29"/>
  <c r="J30" i="29"/>
  <c r="K30" i="29"/>
  <c r="A23" i="29"/>
  <c r="B23" i="29"/>
  <c r="J23" i="29"/>
  <c r="K23" i="29"/>
  <c r="B57" i="29"/>
  <c r="K57" i="29" s="1"/>
  <c r="A57" i="29"/>
  <c r="J57" i="29" s="1"/>
  <c r="B56" i="29"/>
  <c r="K56" i="29" s="1"/>
  <c r="A56" i="29"/>
  <c r="J56" i="29" s="1"/>
  <c r="B55" i="29"/>
  <c r="K55" i="29" s="1"/>
  <c r="A55" i="29"/>
  <c r="J55" i="29" s="1"/>
  <c r="B54" i="29"/>
  <c r="K54" i="29" s="1"/>
  <c r="A54" i="29"/>
  <c r="J54" i="29" s="1"/>
  <c r="B53" i="29"/>
  <c r="K53" i="29" s="1"/>
  <c r="A53" i="29"/>
  <c r="J53" i="29" s="1"/>
  <c r="B52" i="29"/>
  <c r="K52" i="29" s="1"/>
  <c r="A52" i="29"/>
  <c r="J52" i="29" s="1"/>
  <c r="B15" i="29"/>
  <c r="K15" i="29" s="1"/>
  <c r="A15" i="29"/>
  <c r="J15" i="29" s="1"/>
  <c r="B14" i="29"/>
  <c r="K14" i="29" s="1"/>
  <c r="A14" i="29"/>
  <c r="J14" i="29" s="1"/>
  <c r="B50" i="29"/>
  <c r="K50" i="29" s="1"/>
  <c r="A50" i="29"/>
  <c r="J50" i="29" s="1"/>
  <c r="B49" i="29"/>
  <c r="K49" i="29" s="1"/>
  <c r="A49" i="29"/>
  <c r="J49" i="29" s="1"/>
  <c r="B48" i="29"/>
  <c r="K48" i="29" s="1"/>
  <c r="A48" i="29"/>
  <c r="J48" i="29" s="1"/>
  <c r="B47" i="29"/>
  <c r="K47" i="29" s="1"/>
  <c r="A47" i="29"/>
  <c r="J47" i="29" s="1"/>
  <c r="B46" i="29"/>
  <c r="K46" i="29" s="1"/>
  <c r="A46" i="29"/>
  <c r="J46" i="29" s="1"/>
  <c r="B45" i="29"/>
  <c r="K45" i="29" s="1"/>
  <c r="A45" i="29"/>
  <c r="J45" i="29" s="1"/>
  <c r="B13" i="29"/>
  <c r="K13" i="29" s="1"/>
  <c r="A13" i="29"/>
  <c r="J13" i="29" s="1"/>
  <c r="B12" i="29"/>
  <c r="K12" i="29" s="1"/>
  <c r="A12" i="29"/>
  <c r="J12" i="29" s="1"/>
  <c r="B43" i="29"/>
  <c r="K43" i="29" s="1"/>
  <c r="A43" i="29"/>
  <c r="J43" i="29" s="1"/>
  <c r="B42" i="29"/>
  <c r="K42" i="29" s="1"/>
  <c r="A42" i="29"/>
  <c r="J42" i="29" s="1"/>
  <c r="B41" i="29"/>
  <c r="K41" i="29" s="1"/>
  <c r="A41" i="29"/>
  <c r="J41" i="29" s="1"/>
  <c r="B40" i="29"/>
  <c r="K40" i="29" s="1"/>
  <c r="A40" i="29"/>
  <c r="J40" i="29" s="1"/>
  <c r="B39" i="29"/>
  <c r="K39" i="29" s="1"/>
  <c r="A39" i="29"/>
  <c r="J39" i="29" s="1"/>
  <c r="B38" i="29"/>
  <c r="K38" i="29" s="1"/>
  <c r="A38" i="29"/>
  <c r="J38" i="29" s="1"/>
  <c r="B11" i="29"/>
  <c r="K11" i="29" s="1"/>
  <c r="A11" i="29"/>
  <c r="J11" i="29" s="1"/>
  <c r="B10" i="29"/>
  <c r="K10" i="29" s="1"/>
  <c r="A10" i="29"/>
  <c r="J10" i="29" s="1"/>
  <c r="B36" i="29"/>
  <c r="K36" i="29" s="1"/>
  <c r="A36" i="29"/>
  <c r="J36" i="29" s="1"/>
  <c r="B35" i="29"/>
  <c r="K35" i="29" s="1"/>
  <c r="A35" i="29"/>
  <c r="J35" i="29" s="1"/>
  <c r="B34" i="29"/>
  <c r="K34" i="29" s="1"/>
  <c r="A34" i="29"/>
  <c r="J34" i="29" s="1"/>
  <c r="B33" i="29"/>
  <c r="K33" i="29" s="1"/>
  <c r="A33" i="29"/>
  <c r="J33" i="29" s="1"/>
  <c r="B32" i="29"/>
  <c r="K32" i="29" s="1"/>
  <c r="A32" i="29"/>
  <c r="J32" i="29" s="1"/>
  <c r="B31" i="29"/>
  <c r="K31" i="29" s="1"/>
  <c r="A31" i="29"/>
  <c r="J31" i="29" s="1"/>
  <c r="B9" i="29"/>
  <c r="K9" i="29" s="1"/>
  <c r="A9" i="29"/>
  <c r="J9" i="29" s="1"/>
  <c r="B8" i="29"/>
  <c r="K8" i="29" s="1"/>
  <c r="A8" i="29"/>
  <c r="J8" i="29" s="1"/>
  <c r="B29" i="29"/>
  <c r="K29" i="29" s="1"/>
  <c r="A29" i="29"/>
  <c r="J29" i="29" s="1"/>
  <c r="B28" i="29"/>
  <c r="K28" i="29" s="1"/>
  <c r="A28" i="29"/>
  <c r="J28" i="29" s="1"/>
  <c r="B27" i="29"/>
  <c r="K27" i="29" s="1"/>
  <c r="A27" i="29"/>
  <c r="J27" i="29" s="1"/>
  <c r="B26" i="29"/>
  <c r="K26" i="29" s="1"/>
  <c r="A26" i="29"/>
  <c r="J26" i="29" s="1"/>
  <c r="B25" i="29"/>
  <c r="K25" i="29" s="1"/>
  <c r="A25" i="29"/>
  <c r="J25" i="29" s="1"/>
  <c r="B24" i="29"/>
  <c r="K24" i="29" s="1"/>
  <c r="A24" i="29"/>
  <c r="J24" i="29" s="1"/>
  <c r="B7" i="29"/>
  <c r="K7" i="29" s="1"/>
  <c r="A7" i="29"/>
  <c r="J7" i="29" s="1"/>
  <c r="B6" i="29"/>
  <c r="K6" i="29" s="1"/>
  <c r="A6" i="29"/>
  <c r="J6" i="29" s="1"/>
  <c r="B22" i="29"/>
  <c r="K22" i="29" s="1"/>
  <c r="A22" i="29"/>
  <c r="J22" i="29" s="1"/>
  <c r="B21" i="29"/>
  <c r="K21" i="29" s="1"/>
  <c r="A21" i="29"/>
  <c r="J21" i="29" s="1"/>
  <c r="B20" i="29"/>
  <c r="K20" i="29" s="1"/>
  <c r="A20" i="29"/>
  <c r="J20" i="29" s="1"/>
  <c r="B19" i="29"/>
  <c r="K19" i="29" s="1"/>
  <c r="A19" i="29"/>
  <c r="J19" i="29" s="1"/>
  <c r="B18" i="29"/>
  <c r="K18" i="29" s="1"/>
  <c r="A18" i="29"/>
  <c r="J18" i="29" s="1"/>
  <c r="B17" i="29"/>
  <c r="K17" i="29" s="1"/>
  <c r="A17" i="29"/>
  <c r="J17" i="29" s="1"/>
  <c r="B5" i="29"/>
  <c r="K5" i="29" s="1"/>
  <c r="A5" i="29"/>
  <c r="J5" i="29" s="1"/>
  <c r="B4" i="29"/>
  <c r="K4" i="29" s="1"/>
  <c r="A4" i="29"/>
  <c r="J4" i="29" s="1"/>
  <c r="A10" i="20" l="1"/>
  <c r="A9" i="20"/>
  <c r="B10" i="20"/>
  <c r="B9" i="20"/>
  <c r="I36" i="26"/>
  <c r="H36" i="26"/>
  <c r="G36" i="26"/>
  <c r="F36" i="26"/>
  <c r="E36" i="26"/>
  <c r="D36" i="26"/>
  <c r="C36" i="26"/>
  <c r="B36" i="26"/>
  <c r="I35" i="26"/>
  <c r="H35" i="26"/>
  <c r="G35" i="26"/>
  <c r="F35" i="26"/>
  <c r="E35" i="26"/>
  <c r="D35" i="26"/>
  <c r="C35" i="26"/>
  <c r="B35" i="26"/>
  <c r="I34" i="26"/>
  <c r="H34" i="26"/>
  <c r="G34" i="26"/>
  <c r="F34" i="26"/>
  <c r="E34" i="26"/>
  <c r="D34" i="26"/>
  <c r="C34" i="26"/>
  <c r="B34" i="26"/>
  <c r="I33" i="26"/>
  <c r="H33" i="26"/>
  <c r="G33" i="26"/>
  <c r="F33" i="26"/>
  <c r="E33" i="26"/>
  <c r="D33" i="26"/>
  <c r="C33" i="26"/>
  <c r="B33" i="26"/>
  <c r="I32" i="26"/>
  <c r="H32" i="26"/>
  <c r="G32" i="26"/>
  <c r="F32" i="26"/>
  <c r="E32" i="26"/>
  <c r="D32" i="26"/>
  <c r="C32" i="26"/>
  <c r="I31" i="26"/>
  <c r="H31" i="26"/>
  <c r="G31" i="26"/>
  <c r="F31" i="26"/>
  <c r="E31" i="26"/>
  <c r="D31" i="26"/>
  <c r="C31" i="26"/>
  <c r="A19" i="20"/>
  <c r="B19" i="20"/>
  <c r="A27" i="20"/>
  <c r="L27" i="20" s="1"/>
  <c r="B27" i="20"/>
  <c r="M27" i="20" s="1"/>
  <c r="A35" i="20"/>
  <c r="B35" i="20"/>
  <c r="A43" i="20"/>
  <c r="B43" i="20"/>
  <c r="A51" i="20"/>
  <c r="L51" i="20" s="1"/>
  <c r="B51" i="20"/>
  <c r="M51" i="20" s="1"/>
  <c r="B11" i="20"/>
  <c r="A11" i="20"/>
  <c r="A18" i="20"/>
  <c r="A26" i="20"/>
  <c r="L26" i="20" s="1"/>
  <c r="B26" i="20"/>
  <c r="M26" i="20" s="1"/>
  <c r="A34" i="20"/>
  <c r="B34" i="20"/>
  <c r="A42" i="20"/>
  <c r="B42" i="20"/>
  <c r="A50" i="20"/>
  <c r="L50" i="20" s="1"/>
  <c r="B50" i="20"/>
  <c r="M50" i="20" s="1"/>
  <c r="A17" i="20"/>
  <c r="B17" i="20"/>
  <c r="A25" i="20"/>
  <c r="L25" i="20" s="1"/>
  <c r="B25" i="20"/>
  <c r="M25" i="20" s="1"/>
  <c r="A33" i="20"/>
  <c r="B33" i="20"/>
  <c r="A41" i="20"/>
  <c r="B41" i="20"/>
  <c r="A49" i="20"/>
  <c r="L49" i="20" s="1"/>
  <c r="B49" i="20"/>
  <c r="M49" i="20" s="1"/>
  <c r="B16" i="20"/>
  <c r="B24" i="20"/>
  <c r="M24" i="20" s="1"/>
  <c r="B32" i="20"/>
  <c r="B40" i="20"/>
  <c r="B48" i="20"/>
  <c r="M48" i="20" s="1"/>
  <c r="B8" i="20"/>
  <c r="A16" i="20"/>
  <c r="A24" i="20"/>
  <c r="A32" i="20"/>
  <c r="A40" i="20"/>
  <c r="A48" i="20"/>
  <c r="A8" i="20"/>
  <c r="R21" i="19"/>
  <c r="R20" i="19"/>
  <c r="R19" i="19"/>
  <c r="R18" i="19"/>
  <c r="R17" i="19"/>
  <c r="R16" i="19"/>
  <c r="R10" i="19"/>
  <c r="N22" i="26" l="1"/>
  <c r="R17" i="29" s="1"/>
  <c r="P22" i="26"/>
  <c r="R19" i="29" s="1"/>
  <c r="R22" i="26"/>
  <c r="R21" i="29" s="1"/>
  <c r="T22" i="26"/>
  <c r="R5" i="29" s="1"/>
  <c r="O23" i="26"/>
  <c r="Q23" i="26"/>
  <c r="S23" i="26"/>
  <c r="M22" i="26"/>
  <c r="M24" i="26"/>
  <c r="R4" i="29"/>
  <c r="M23" i="26"/>
  <c r="O24" i="26"/>
  <c r="Q24" i="26"/>
  <c r="S24" i="26"/>
  <c r="R36" i="29" s="1"/>
  <c r="M25" i="26"/>
  <c r="R10" i="29" s="1"/>
  <c r="O25" i="26"/>
  <c r="R39" i="29" s="1"/>
  <c r="Q25" i="26"/>
  <c r="R41" i="29" s="1"/>
  <c r="S25" i="26"/>
  <c r="R43" i="29" s="1"/>
  <c r="M26" i="26"/>
  <c r="R12" i="29" s="1"/>
  <c r="O26" i="26"/>
  <c r="R46" i="29" s="1"/>
  <c r="Q26" i="26"/>
  <c r="S26" i="26"/>
  <c r="R50" i="29" s="1"/>
  <c r="M27" i="26"/>
  <c r="R14" i="29" s="1"/>
  <c r="O27" i="26"/>
  <c r="R53" i="29" s="1"/>
  <c r="Q27" i="26"/>
  <c r="R55" i="29" s="1"/>
  <c r="S27" i="26"/>
  <c r="R57" i="29" s="1"/>
  <c r="O22" i="26"/>
  <c r="R18" i="29" s="1"/>
  <c r="Q22" i="26"/>
  <c r="R20" i="29" s="1"/>
  <c r="S22" i="26"/>
  <c r="N23" i="26"/>
  <c r="P23" i="26"/>
  <c r="R23" i="26"/>
  <c r="T23" i="26"/>
  <c r="N24" i="26"/>
  <c r="P24" i="26"/>
  <c r="R24" i="26"/>
  <c r="T24" i="26"/>
  <c r="N25" i="26"/>
  <c r="R38" i="29" s="1"/>
  <c r="P25" i="26"/>
  <c r="R40" i="29" s="1"/>
  <c r="R25" i="26"/>
  <c r="T25" i="26"/>
  <c r="R11" i="29" s="1"/>
  <c r="N26" i="26"/>
  <c r="R45" i="29" s="1"/>
  <c r="P26" i="26"/>
  <c r="R47" i="29" s="1"/>
  <c r="R26" i="26"/>
  <c r="T26" i="26"/>
  <c r="N27" i="26"/>
  <c r="R52" i="29" s="1"/>
  <c r="P27" i="26"/>
  <c r="R54" i="29" s="1"/>
  <c r="R27" i="26"/>
  <c r="T27" i="26"/>
  <c r="R15" i="29" s="1"/>
  <c r="R24" i="29"/>
  <c r="R26" i="29"/>
  <c r="R28" i="29"/>
  <c r="R7" i="29"/>
  <c r="R31" i="29"/>
  <c r="R33" i="29"/>
  <c r="R35" i="29"/>
  <c r="R9" i="29"/>
  <c r="R42" i="29"/>
  <c r="R48" i="29"/>
  <c r="R49" i="29"/>
  <c r="R13" i="29"/>
  <c r="R56" i="29"/>
  <c r="R22" i="29"/>
  <c r="R34" i="29"/>
  <c r="R5" i="19"/>
  <c r="T24" i="20" l="1"/>
  <c r="T26" i="20"/>
  <c r="T23" i="20"/>
  <c r="T27" i="20"/>
  <c r="T25" i="20"/>
  <c r="T21" i="20"/>
  <c r="R6" i="29"/>
  <c r="R25" i="29"/>
  <c r="R27" i="29"/>
  <c r="R29" i="29"/>
  <c r="R8" i="29"/>
  <c r="R32" i="29"/>
  <c r="R9" i="19"/>
  <c r="R8" i="19"/>
  <c r="R7" i="19"/>
  <c r="R6" i="19"/>
  <c r="A15" i="20"/>
  <c r="B15" i="20"/>
  <c r="A23" i="20"/>
  <c r="B23" i="20"/>
  <c r="M23" i="20" s="1"/>
  <c r="A31" i="20"/>
  <c r="B31" i="20"/>
  <c r="A39" i="20"/>
  <c r="B39" i="20"/>
  <c r="A47" i="20"/>
  <c r="B47" i="20"/>
  <c r="B7" i="20"/>
  <c r="A7" i="20"/>
  <c r="L7" i="20" s="1"/>
  <c r="A14" i="20"/>
  <c r="B14" i="20"/>
  <c r="A22" i="20"/>
  <c r="L22" i="20" s="1"/>
  <c r="B22" i="20"/>
  <c r="M22" i="20" s="1"/>
  <c r="A30" i="20"/>
  <c r="B30" i="20"/>
  <c r="A38" i="20"/>
  <c r="B38" i="20"/>
  <c r="A46" i="20"/>
  <c r="L46" i="20" s="1"/>
  <c r="B46" i="20"/>
  <c r="M46" i="20" s="1"/>
  <c r="B6" i="20"/>
  <c r="A6" i="20"/>
  <c r="L6" i="20" s="1"/>
  <c r="L23" i="20"/>
  <c r="L47" i="20"/>
  <c r="M47" i="20"/>
  <c r="L8" i="20"/>
  <c r="L24" i="20"/>
  <c r="L48" i="20"/>
  <c r="L10" i="20"/>
  <c r="L9" i="20"/>
  <c r="L11" i="20"/>
  <c r="A13" i="20"/>
  <c r="B13" i="20"/>
  <c r="A21" i="20"/>
  <c r="L21" i="20" s="1"/>
  <c r="B21" i="20"/>
  <c r="M21" i="20" s="1"/>
  <c r="A29" i="20"/>
  <c r="B29" i="20"/>
  <c r="A37" i="20"/>
  <c r="B37" i="20"/>
  <c r="A45" i="20"/>
  <c r="L45" i="20" s="1"/>
  <c r="B45" i="20"/>
  <c r="M45" i="20" s="1"/>
  <c r="B5" i="20"/>
  <c r="A5" i="20"/>
  <c r="L5" i="20" s="1"/>
  <c r="A12" i="20"/>
  <c r="B12" i="20"/>
  <c r="A20" i="20"/>
  <c r="L20" i="20" s="1"/>
  <c r="B20" i="20"/>
  <c r="M20" i="20" s="1"/>
  <c r="A28" i="20"/>
  <c r="B28" i="20"/>
  <c r="A36" i="20"/>
  <c r="B36" i="20"/>
  <c r="A44" i="20"/>
  <c r="L44" i="20" s="1"/>
  <c r="B44" i="20"/>
  <c r="M44" i="20" s="1"/>
  <c r="B4" i="20"/>
  <c r="A4" i="20"/>
  <c r="T27" i="25"/>
  <c r="Q15" i="29" s="1"/>
  <c r="S27" i="25"/>
  <c r="Q57" i="29" s="1"/>
  <c r="R27" i="25"/>
  <c r="Q56" i="29" s="1"/>
  <c r="Q27" i="25"/>
  <c r="Q55" i="29" s="1"/>
  <c r="P27" i="25"/>
  <c r="Q54" i="29" s="1"/>
  <c r="O27" i="25"/>
  <c r="Q53" i="29" s="1"/>
  <c r="N27" i="25"/>
  <c r="Q52" i="29" s="1"/>
  <c r="M27" i="25"/>
  <c r="Q14" i="29" s="1"/>
  <c r="J27" i="25"/>
  <c r="H15" i="29" s="1"/>
  <c r="I27" i="25"/>
  <c r="H57" i="29" s="1"/>
  <c r="H27" i="25"/>
  <c r="H56" i="29" s="1"/>
  <c r="G27" i="25"/>
  <c r="H55" i="29" s="1"/>
  <c r="F27" i="25"/>
  <c r="H54" i="29" s="1"/>
  <c r="E27" i="25"/>
  <c r="H53" i="29" s="1"/>
  <c r="D27" i="25"/>
  <c r="H52" i="29" s="1"/>
  <c r="C27" i="25"/>
  <c r="H14" i="29" s="1"/>
  <c r="T26" i="25"/>
  <c r="Q13" i="29" s="1"/>
  <c r="S26" i="25"/>
  <c r="Q50" i="29" s="1"/>
  <c r="R26" i="25"/>
  <c r="Q49" i="29" s="1"/>
  <c r="Q26" i="25"/>
  <c r="Q48" i="29" s="1"/>
  <c r="P26" i="25"/>
  <c r="Q47" i="29" s="1"/>
  <c r="O26" i="25"/>
  <c r="Q46" i="29" s="1"/>
  <c r="N26" i="25"/>
  <c r="Q45" i="29" s="1"/>
  <c r="M26" i="25"/>
  <c r="Q12" i="29" s="1"/>
  <c r="J26" i="25"/>
  <c r="H13" i="29" s="1"/>
  <c r="I26" i="25"/>
  <c r="H50" i="29" s="1"/>
  <c r="H26" i="25"/>
  <c r="H49" i="29" s="1"/>
  <c r="G26" i="25"/>
  <c r="H48" i="29" s="1"/>
  <c r="F26" i="25"/>
  <c r="H47" i="29" s="1"/>
  <c r="E26" i="25"/>
  <c r="H46" i="29" s="1"/>
  <c r="D26" i="25"/>
  <c r="H45" i="29" s="1"/>
  <c r="C26" i="25"/>
  <c r="H12" i="29" s="1"/>
  <c r="T25" i="25"/>
  <c r="Q11" i="29" s="1"/>
  <c r="S25" i="25"/>
  <c r="Q43" i="29" s="1"/>
  <c r="R25" i="25"/>
  <c r="Q42" i="29" s="1"/>
  <c r="Q25" i="25"/>
  <c r="Q41" i="29" s="1"/>
  <c r="P25" i="25"/>
  <c r="Q40" i="29" s="1"/>
  <c r="O25" i="25"/>
  <c r="Q39" i="29" s="1"/>
  <c r="N25" i="25"/>
  <c r="Q38" i="29" s="1"/>
  <c r="M25" i="25"/>
  <c r="Q10" i="29" s="1"/>
  <c r="J25" i="25"/>
  <c r="H11" i="29" s="1"/>
  <c r="I25" i="25"/>
  <c r="H43" i="29" s="1"/>
  <c r="H25" i="25"/>
  <c r="H42" i="29" s="1"/>
  <c r="G25" i="25"/>
  <c r="H41" i="29" s="1"/>
  <c r="F25" i="25"/>
  <c r="H40" i="29" s="1"/>
  <c r="E25" i="25"/>
  <c r="H39" i="29" s="1"/>
  <c r="D25" i="25"/>
  <c r="H38" i="29" s="1"/>
  <c r="C25" i="25"/>
  <c r="H10" i="29" s="1"/>
  <c r="T24" i="25"/>
  <c r="Q9" i="29" s="1"/>
  <c r="S24" i="25"/>
  <c r="Q36" i="29" s="1"/>
  <c r="R24" i="25"/>
  <c r="Q35" i="29" s="1"/>
  <c r="Q24" i="25"/>
  <c r="Q34" i="29" s="1"/>
  <c r="P24" i="25"/>
  <c r="Q33" i="29" s="1"/>
  <c r="O24" i="25"/>
  <c r="Q32" i="29" s="1"/>
  <c r="N24" i="25"/>
  <c r="Q31" i="29" s="1"/>
  <c r="M24" i="25"/>
  <c r="Q8" i="29" s="1"/>
  <c r="J24" i="25"/>
  <c r="H9" i="29" s="1"/>
  <c r="I24" i="25"/>
  <c r="H36" i="29" s="1"/>
  <c r="H24" i="25"/>
  <c r="H35" i="29" s="1"/>
  <c r="G24" i="25"/>
  <c r="H34" i="29" s="1"/>
  <c r="F24" i="25"/>
  <c r="H33" i="29" s="1"/>
  <c r="E24" i="25"/>
  <c r="H32" i="29" s="1"/>
  <c r="D24" i="25"/>
  <c r="H31" i="29" s="1"/>
  <c r="C24" i="25"/>
  <c r="H8" i="29" s="1"/>
  <c r="T23" i="25"/>
  <c r="Q7" i="29" s="1"/>
  <c r="S23" i="25"/>
  <c r="Q29" i="29" s="1"/>
  <c r="R23" i="25"/>
  <c r="Q28" i="29" s="1"/>
  <c r="Q23" i="25"/>
  <c r="Q27" i="29" s="1"/>
  <c r="P23" i="25"/>
  <c r="Q26" i="29" s="1"/>
  <c r="O23" i="25"/>
  <c r="Q25" i="29" s="1"/>
  <c r="N23" i="25"/>
  <c r="Q24" i="29" s="1"/>
  <c r="M23" i="25"/>
  <c r="Q6" i="29" s="1"/>
  <c r="J23" i="25"/>
  <c r="H7" i="29" s="1"/>
  <c r="I23" i="25"/>
  <c r="H29" i="29" s="1"/>
  <c r="H23" i="25"/>
  <c r="H28" i="29" s="1"/>
  <c r="G23" i="25"/>
  <c r="H27" i="29" s="1"/>
  <c r="F23" i="25"/>
  <c r="H26" i="29" s="1"/>
  <c r="E23" i="25"/>
  <c r="H25" i="29" s="1"/>
  <c r="D23" i="25"/>
  <c r="H24" i="29" s="1"/>
  <c r="C23" i="25"/>
  <c r="H6" i="29" s="1"/>
  <c r="T22" i="25"/>
  <c r="Q5" i="29" s="1"/>
  <c r="S22" i="25"/>
  <c r="Q22" i="29" s="1"/>
  <c r="R22" i="25"/>
  <c r="Q21" i="29" s="1"/>
  <c r="Q22" i="25"/>
  <c r="Q20" i="29" s="1"/>
  <c r="P22" i="25"/>
  <c r="Q19" i="29" s="1"/>
  <c r="O22" i="25"/>
  <c r="Q18" i="29" s="1"/>
  <c r="N22" i="25"/>
  <c r="Q17" i="29" s="1"/>
  <c r="M22" i="25"/>
  <c r="Q4" i="29" s="1"/>
  <c r="J22" i="25"/>
  <c r="H5" i="29" s="1"/>
  <c r="I22" i="25"/>
  <c r="H22" i="29" s="1"/>
  <c r="H22" i="25"/>
  <c r="H21" i="29" s="1"/>
  <c r="G22" i="25"/>
  <c r="H20" i="29" s="1"/>
  <c r="F22" i="25"/>
  <c r="H19" i="29" s="1"/>
  <c r="E22" i="25"/>
  <c r="H18" i="29" s="1"/>
  <c r="D22" i="25"/>
  <c r="H17" i="29" s="1"/>
  <c r="C22" i="25"/>
  <c r="H4" i="29" s="1"/>
  <c r="T27" i="24"/>
  <c r="P15" i="29" s="1"/>
  <c r="S27" i="24"/>
  <c r="P57" i="29" s="1"/>
  <c r="R27" i="24"/>
  <c r="P56" i="29" s="1"/>
  <c r="Q27" i="24"/>
  <c r="P55" i="29" s="1"/>
  <c r="P27" i="24"/>
  <c r="P54" i="29" s="1"/>
  <c r="O27" i="24"/>
  <c r="P53" i="29" s="1"/>
  <c r="N27" i="24"/>
  <c r="P52" i="29" s="1"/>
  <c r="M27" i="24"/>
  <c r="P14" i="29" s="1"/>
  <c r="J27" i="24"/>
  <c r="G15" i="29" s="1"/>
  <c r="I27" i="24"/>
  <c r="G57" i="29" s="1"/>
  <c r="H27" i="24"/>
  <c r="G56" i="29" s="1"/>
  <c r="G27" i="24"/>
  <c r="G55" i="29" s="1"/>
  <c r="F27" i="24"/>
  <c r="G54" i="29" s="1"/>
  <c r="E27" i="24"/>
  <c r="G53" i="29" s="1"/>
  <c r="D27" i="24"/>
  <c r="G52" i="29" s="1"/>
  <c r="C27" i="24"/>
  <c r="G14" i="29" s="1"/>
  <c r="T26" i="24"/>
  <c r="P13" i="29" s="1"/>
  <c r="S26" i="24"/>
  <c r="P50" i="29" s="1"/>
  <c r="R26" i="24"/>
  <c r="P49" i="29" s="1"/>
  <c r="Q26" i="24"/>
  <c r="P48" i="29" s="1"/>
  <c r="P26" i="24"/>
  <c r="P47" i="29" s="1"/>
  <c r="O26" i="24"/>
  <c r="P46" i="29" s="1"/>
  <c r="N26" i="24"/>
  <c r="P45" i="29" s="1"/>
  <c r="M26" i="24"/>
  <c r="P12" i="29" s="1"/>
  <c r="J26" i="24"/>
  <c r="G13" i="29" s="1"/>
  <c r="I26" i="24"/>
  <c r="G50" i="29" s="1"/>
  <c r="H26" i="24"/>
  <c r="G49" i="29" s="1"/>
  <c r="G26" i="24"/>
  <c r="G48" i="29" s="1"/>
  <c r="F26" i="24"/>
  <c r="G47" i="29" s="1"/>
  <c r="E26" i="24"/>
  <c r="G46" i="29" s="1"/>
  <c r="D26" i="24"/>
  <c r="G45" i="29" s="1"/>
  <c r="C26" i="24"/>
  <c r="G12" i="29" s="1"/>
  <c r="T25" i="24"/>
  <c r="P11" i="29" s="1"/>
  <c r="S25" i="24"/>
  <c r="P43" i="29" s="1"/>
  <c r="R25" i="24"/>
  <c r="P42" i="29" s="1"/>
  <c r="Q25" i="24"/>
  <c r="P41" i="29" s="1"/>
  <c r="P25" i="24"/>
  <c r="P40" i="29" s="1"/>
  <c r="O25" i="24"/>
  <c r="P39" i="29" s="1"/>
  <c r="N25" i="24"/>
  <c r="P38" i="29" s="1"/>
  <c r="M25" i="24"/>
  <c r="P10" i="29" s="1"/>
  <c r="J25" i="24"/>
  <c r="G11" i="29" s="1"/>
  <c r="I25" i="24"/>
  <c r="G43" i="29" s="1"/>
  <c r="H25" i="24"/>
  <c r="G42" i="29" s="1"/>
  <c r="G25" i="24"/>
  <c r="G41" i="29" s="1"/>
  <c r="F25" i="24"/>
  <c r="G40" i="29" s="1"/>
  <c r="E25" i="24"/>
  <c r="G39" i="29" s="1"/>
  <c r="D25" i="24"/>
  <c r="G38" i="29" s="1"/>
  <c r="C25" i="24"/>
  <c r="G10" i="29" s="1"/>
  <c r="T24" i="24"/>
  <c r="P9" i="29" s="1"/>
  <c r="S24" i="24"/>
  <c r="P36" i="29" s="1"/>
  <c r="R24" i="24"/>
  <c r="P35" i="29" s="1"/>
  <c r="Q24" i="24"/>
  <c r="P34" i="29" s="1"/>
  <c r="P24" i="24"/>
  <c r="P33" i="29" s="1"/>
  <c r="O24" i="24"/>
  <c r="P32" i="29" s="1"/>
  <c r="N24" i="24"/>
  <c r="P31" i="29" s="1"/>
  <c r="M24" i="24"/>
  <c r="P8" i="29" s="1"/>
  <c r="J24" i="24"/>
  <c r="G9" i="29" s="1"/>
  <c r="I24" i="24"/>
  <c r="G36" i="29" s="1"/>
  <c r="H24" i="24"/>
  <c r="G35" i="29" s="1"/>
  <c r="G24" i="24"/>
  <c r="G34" i="29" s="1"/>
  <c r="F24" i="24"/>
  <c r="G33" i="29" s="1"/>
  <c r="E24" i="24"/>
  <c r="G32" i="29" s="1"/>
  <c r="D24" i="24"/>
  <c r="G31" i="29" s="1"/>
  <c r="C24" i="24"/>
  <c r="G8" i="29" s="1"/>
  <c r="T23" i="24"/>
  <c r="P7" i="29" s="1"/>
  <c r="S23" i="24"/>
  <c r="P29" i="29" s="1"/>
  <c r="R23" i="24"/>
  <c r="P28" i="29" s="1"/>
  <c r="Q23" i="24"/>
  <c r="P27" i="29" s="1"/>
  <c r="P23" i="24"/>
  <c r="P26" i="29" s="1"/>
  <c r="O23" i="24"/>
  <c r="P25" i="29" s="1"/>
  <c r="N23" i="24"/>
  <c r="P24" i="29" s="1"/>
  <c r="M23" i="24"/>
  <c r="P6" i="29" s="1"/>
  <c r="J23" i="24"/>
  <c r="G7" i="29" s="1"/>
  <c r="I23" i="24"/>
  <c r="G29" i="29" s="1"/>
  <c r="H23" i="24"/>
  <c r="G28" i="29" s="1"/>
  <c r="G23" i="24"/>
  <c r="G27" i="29" s="1"/>
  <c r="F23" i="24"/>
  <c r="G26" i="29" s="1"/>
  <c r="E23" i="24"/>
  <c r="G25" i="29" s="1"/>
  <c r="D23" i="24"/>
  <c r="G24" i="29" s="1"/>
  <c r="C23" i="24"/>
  <c r="G6" i="29" s="1"/>
  <c r="T22" i="24"/>
  <c r="P5" i="29" s="1"/>
  <c r="S22" i="24"/>
  <c r="P22" i="29" s="1"/>
  <c r="R22" i="24"/>
  <c r="P21" i="29" s="1"/>
  <c r="Q22" i="24"/>
  <c r="P20" i="29" s="1"/>
  <c r="P22" i="24"/>
  <c r="P19" i="29" s="1"/>
  <c r="O22" i="24"/>
  <c r="P18" i="29" s="1"/>
  <c r="N22" i="24"/>
  <c r="P17" i="29" s="1"/>
  <c r="M22" i="24"/>
  <c r="P4" i="29" s="1"/>
  <c r="J22" i="24"/>
  <c r="G5" i="29" s="1"/>
  <c r="I22" i="24"/>
  <c r="H22" i="24"/>
  <c r="G21" i="29" s="1"/>
  <c r="G22" i="24"/>
  <c r="G20" i="29" s="1"/>
  <c r="F22" i="24"/>
  <c r="G19" i="29" s="1"/>
  <c r="E22" i="24"/>
  <c r="G18" i="29" s="1"/>
  <c r="D22" i="24"/>
  <c r="G17" i="29" s="1"/>
  <c r="C22" i="24"/>
  <c r="G4" i="29" s="1"/>
  <c r="T27" i="23"/>
  <c r="O15" i="29" s="1"/>
  <c r="S27" i="23"/>
  <c r="O57" i="29" s="1"/>
  <c r="R27" i="23"/>
  <c r="O56" i="29" s="1"/>
  <c r="Q27" i="23"/>
  <c r="O55" i="29" s="1"/>
  <c r="P27" i="23"/>
  <c r="O54" i="29" s="1"/>
  <c r="O27" i="23"/>
  <c r="O53" i="29" s="1"/>
  <c r="N27" i="23"/>
  <c r="O52" i="29" s="1"/>
  <c r="M27" i="23"/>
  <c r="O14" i="29" s="1"/>
  <c r="J27" i="23"/>
  <c r="F15" i="29" s="1"/>
  <c r="I27" i="23"/>
  <c r="F57" i="29" s="1"/>
  <c r="H27" i="23"/>
  <c r="F56" i="29" s="1"/>
  <c r="G27" i="23"/>
  <c r="F55" i="29" s="1"/>
  <c r="F27" i="23"/>
  <c r="F54" i="29" s="1"/>
  <c r="E27" i="23"/>
  <c r="F53" i="29" s="1"/>
  <c r="D27" i="23"/>
  <c r="F52" i="29" s="1"/>
  <c r="C27" i="23"/>
  <c r="F14" i="29" s="1"/>
  <c r="T26" i="23"/>
  <c r="O13" i="29" s="1"/>
  <c r="S26" i="23"/>
  <c r="O50" i="29" s="1"/>
  <c r="R26" i="23"/>
  <c r="O49" i="29" s="1"/>
  <c r="Q26" i="23"/>
  <c r="O48" i="29" s="1"/>
  <c r="P26" i="23"/>
  <c r="O47" i="29" s="1"/>
  <c r="O26" i="23"/>
  <c r="O46" i="29" s="1"/>
  <c r="N26" i="23"/>
  <c r="O45" i="29" s="1"/>
  <c r="M26" i="23"/>
  <c r="O12" i="29" s="1"/>
  <c r="J26" i="23"/>
  <c r="F13" i="29" s="1"/>
  <c r="I26" i="23"/>
  <c r="F50" i="29" s="1"/>
  <c r="H26" i="23"/>
  <c r="F49" i="29" s="1"/>
  <c r="G26" i="23"/>
  <c r="F48" i="29" s="1"/>
  <c r="F26" i="23"/>
  <c r="F47" i="29" s="1"/>
  <c r="E26" i="23"/>
  <c r="F46" i="29" s="1"/>
  <c r="D26" i="23"/>
  <c r="F45" i="29" s="1"/>
  <c r="C26" i="23"/>
  <c r="F12" i="29" s="1"/>
  <c r="T25" i="23"/>
  <c r="O11" i="29" s="1"/>
  <c r="S25" i="23"/>
  <c r="O43" i="29" s="1"/>
  <c r="R25" i="23"/>
  <c r="O42" i="29" s="1"/>
  <c r="Q25" i="23"/>
  <c r="O41" i="29" s="1"/>
  <c r="P25" i="23"/>
  <c r="O40" i="29" s="1"/>
  <c r="O25" i="23"/>
  <c r="O39" i="29" s="1"/>
  <c r="N25" i="23"/>
  <c r="O38" i="29" s="1"/>
  <c r="M25" i="23"/>
  <c r="O10" i="29" s="1"/>
  <c r="J25" i="23"/>
  <c r="F11" i="29" s="1"/>
  <c r="I25" i="23"/>
  <c r="F43" i="29" s="1"/>
  <c r="H25" i="23"/>
  <c r="F42" i="29" s="1"/>
  <c r="G25" i="23"/>
  <c r="F41" i="29" s="1"/>
  <c r="F25" i="23"/>
  <c r="F40" i="29" s="1"/>
  <c r="E25" i="23"/>
  <c r="F39" i="29" s="1"/>
  <c r="D25" i="23"/>
  <c r="F38" i="29" s="1"/>
  <c r="C25" i="23"/>
  <c r="F10" i="29" s="1"/>
  <c r="T24" i="23"/>
  <c r="O9" i="29" s="1"/>
  <c r="S24" i="23"/>
  <c r="O36" i="29" s="1"/>
  <c r="R24" i="23"/>
  <c r="O35" i="29" s="1"/>
  <c r="Q24" i="23"/>
  <c r="O34" i="29" s="1"/>
  <c r="P24" i="23"/>
  <c r="O33" i="29" s="1"/>
  <c r="O24" i="23"/>
  <c r="O32" i="29" s="1"/>
  <c r="N24" i="23"/>
  <c r="O31" i="29" s="1"/>
  <c r="M24" i="23"/>
  <c r="O8" i="29" s="1"/>
  <c r="J24" i="23"/>
  <c r="F9" i="29" s="1"/>
  <c r="I24" i="23"/>
  <c r="F36" i="29" s="1"/>
  <c r="H24" i="23"/>
  <c r="F35" i="29" s="1"/>
  <c r="G24" i="23"/>
  <c r="F34" i="29" s="1"/>
  <c r="F24" i="23"/>
  <c r="F33" i="29" s="1"/>
  <c r="E24" i="23"/>
  <c r="F32" i="29" s="1"/>
  <c r="D24" i="23"/>
  <c r="F31" i="29" s="1"/>
  <c r="C24" i="23"/>
  <c r="F8" i="29" s="1"/>
  <c r="T23" i="23"/>
  <c r="O7" i="29" s="1"/>
  <c r="S23" i="23"/>
  <c r="O29" i="29" s="1"/>
  <c r="R23" i="23"/>
  <c r="O28" i="29" s="1"/>
  <c r="Q23" i="23"/>
  <c r="O27" i="29" s="1"/>
  <c r="P23" i="23"/>
  <c r="O26" i="29" s="1"/>
  <c r="O23" i="23"/>
  <c r="O25" i="29" s="1"/>
  <c r="N23" i="23"/>
  <c r="O24" i="29" s="1"/>
  <c r="M23" i="23"/>
  <c r="O6" i="29" s="1"/>
  <c r="J23" i="23"/>
  <c r="F7" i="29" s="1"/>
  <c r="I23" i="23"/>
  <c r="F29" i="29" s="1"/>
  <c r="H23" i="23"/>
  <c r="F28" i="29" s="1"/>
  <c r="G23" i="23"/>
  <c r="F27" i="29" s="1"/>
  <c r="F23" i="23"/>
  <c r="F26" i="29" s="1"/>
  <c r="E23" i="23"/>
  <c r="F25" i="29" s="1"/>
  <c r="D23" i="23"/>
  <c r="F24" i="29" s="1"/>
  <c r="C23" i="23"/>
  <c r="F6" i="29" s="1"/>
  <c r="T22" i="23"/>
  <c r="O5" i="29" s="1"/>
  <c r="S22" i="23"/>
  <c r="O22" i="29" s="1"/>
  <c r="R22" i="23"/>
  <c r="O21" i="29" s="1"/>
  <c r="Q22" i="23"/>
  <c r="O20" i="29" s="1"/>
  <c r="P22" i="23"/>
  <c r="O19" i="29" s="1"/>
  <c r="O22" i="23"/>
  <c r="O18" i="29" s="1"/>
  <c r="N22" i="23"/>
  <c r="O17" i="29" s="1"/>
  <c r="M22" i="23"/>
  <c r="O4" i="29" s="1"/>
  <c r="J22" i="23"/>
  <c r="F5" i="29" s="1"/>
  <c r="I22" i="23"/>
  <c r="F22" i="29" s="1"/>
  <c r="H22" i="23"/>
  <c r="F21" i="29" s="1"/>
  <c r="G22" i="23"/>
  <c r="F20" i="29" s="1"/>
  <c r="F22" i="23"/>
  <c r="F19" i="29" s="1"/>
  <c r="E22" i="23"/>
  <c r="F18" i="29" s="1"/>
  <c r="D22" i="23"/>
  <c r="F17" i="29" s="1"/>
  <c r="C22" i="23"/>
  <c r="F4" i="29" s="1"/>
  <c r="T27" i="22"/>
  <c r="N15" i="29" s="1"/>
  <c r="S27" i="22"/>
  <c r="N57" i="29" s="1"/>
  <c r="R27" i="22"/>
  <c r="N56" i="29" s="1"/>
  <c r="Q27" i="22"/>
  <c r="N55" i="29" s="1"/>
  <c r="P27" i="22"/>
  <c r="N54" i="29" s="1"/>
  <c r="O27" i="22"/>
  <c r="N53" i="29" s="1"/>
  <c r="N27" i="22"/>
  <c r="N52" i="29" s="1"/>
  <c r="M27" i="22"/>
  <c r="N14" i="29" s="1"/>
  <c r="J27" i="22"/>
  <c r="E15" i="29" s="1"/>
  <c r="I27" i="22"/>
  <c r="E57" i="29" s="1"/>
  <c r="H27" i="22"/>
  <c r="E56" i="29" s="1"/>
  <c r="E55" i="29"/>
  <c r="E54" i="29"/>
  <c r="E53" i="29"/>
  <c r="E52" i="29"/>
  <c r="E14" i="29"/>
  <c r="T26" i="22"/>
  <c r="N13" i="29" s="1"/>
  <c r="S26" i="22"/>
  <c r="N50" i="29" s="1"/>
  <c r="R26" i="22"/>
  <c r="N49" i="29" s="1"/>
  <c r="Q26" i="22"/>
  <c r="N48" i="29" s="1"/>
  <c r="P26" i="22"/>
  <c r="N47" i="29" s="1"/>
  <c r="O26" i="22"/>
  <c r="N46" i="29" s="1"/>
  <c r="N26" i="22"/>
  <c r="N45" i="29" s="1"/>
  <c r="M26" i="22"/>
  <c r="N12" i="29" s="1"/>
  <c r="J26" i="22"/>
  <c r="E13" i="29" s="1"/>
  <c r="I26" i="22"/>
  <c r="E50" i="29" s="1"/>
  <c r="H26" i="22"/>
  <c r="E49" i="29" s="1"/>
  <c r="E48" i="29"/>
  <c r="E47" i="29"/>
  <c r="E46" i="29"/>
  <c r="E45" i="29"/>
  <c r="E12" i="29"/>
  <c r="T25" i="22"/>
  <c r="N11" i="29" s="1"/>
  <c r="S25" i="22"/>
  <c r="N43" i="29" s="1"/>
  <c r="R25" i="22"/>
  <c r="N42" i="29" s="1"/>
  <c r="Q25" i="22"/>
  <c r="N41" i="29" s="1"/>
  <c r="P25" i="22"/>
  <c r="N40" i="29" s="1"/>
  <c r="O25" i="22"/>
  <c r="N39" i="29" s="1"/>
  <c r="N25" i="22"/>
  <c r="N38" i="29" s="1"/>
  <c r="M25" i="22"/>
  <c r="N10" i="29" s="1"/>
  <c r="J25" i="22"/>
  <c r="E11" i="29" s="1"/>
  <c r="I25" i="22"/>
  <c r="E43" i="29" s="1"/>
  <c r="H25" i="22"/>
  <c r="E42" i="29" s="1"/>
  <c r="E41" i="29"/>
  <c r="E40" i="29"/>
  <c r="E39" i="29"/>
  <c r="E38" i="29"/>
  <c r="E10" i="29"/>
  <c r="T24" i="22"/>
  <c r="N9" i="29" s="1"/>
  <c r="S24" i="22"/>
  <c r="N36" i="29" s="1"/>
  <c r="R24" i="22"/>
  <c r="N35" i="29" s="1"/>
  <c r="Q24" i="22"/>
  <c r="N34" i="29" s="1"/>
  <c r="P24" i="22"/>
  <c r="N33" i="29" s="1"/>
  <c r="O24" i="22"/>
  <c r="N32" i="29" s="1"/>
  <c r="N24" i="22"/>
  <c r="N31" i="29" s="1"/>
  <c r="M24" i="22"/>
  <c r="N8" i="29" s="1"/>
  <c r="J24" i="22"/>
  <c r="E9" i="29" s="1"/>
  <c r="I24" i="22"/>
  <c r="E36" i="29" s="1"/>
  <c r="H24" i="22"/>
  <c r="E35" i="29" s="1"/>
  <c r="E34" i="29"/>
  <c r="E33" i="29"/>
  <c r="E32" i="29"/>
  <c r="E31" i="29"/>
  <c r="E8" i="29"/>
  <c r="T23" i="22"/>
  <c r="N7" i="29" s="1"/>
  <c r="S23" i="22"/>
  <c r="N29" i="29" s="1"/>
  <c r="R23" i="22"/>
  <c r="N28" i="29" s="1"/>
  <c r="Q23" i="22"/>
  <c r="N27" i="29" s="1"/>
  <c r="P23" i="22"/>
  <c r="N26" i="29" s="1"/>
  <c r="O23" i="22"/>
  <c r="N25" i="29" s="1"/>
  <c r="N23" i="22"/>
  <c r="N24" i="29" s="1"/>
  <c r="M23" i="22"/>
  <c r="N6" i="29" s="1"/>
  <c r="J23" i="22"/>
  <c r="E7" i="29" s="1"/>
  <c r="I23" i="22"/>
  <c r="E29" i="29" s="1"/>
  <c r="H23" i="22"/>
  <c r="E28" i="29" s="1"/>
  <c r="E27" i="29"/>
  <c r="E26" i="29"/>
  <c r="E25" i="29"/>
  <c r="E24" i="29"/>
  <c r="E6" i="29"/>
  <c r="T22" i="22"/>
  <c r="N5" i="29" s="1"/>
  <c r="S22" i="22"/>
  <c r="N22" i="29" s="1"/>
  <c r="R22" i="22"/>
  <c r="N21" i="29" s="1"/>
  <c r="Q22" i="22"/>
  <c r="N20" i="29" s="1"/>
  <c r="P22" i="22"/>
  <c r="N19" i="29" s="1"/>
  <c r="O22" i="22"/>
  <c r="N18" i="29" s="1"/>
  <c r="N22" i="22"/>
  <c r="N17" i="29" s="1"/>
  <c r="M22" i="22"/>
  <c r="N4" i="29" s="1"/>
  <c r="J22" i="22"/>
  <c r="E5" i="29" s="1"/>
  <c r="I22" i="22"/>
  <c r="E22" i="29" s="1"/>
  <c r="H22" i="22"/>
  <c r="E21" i="29" s="1"/>
  <c r="E20" i="29"/>
  <c r="E19" i="29"/>
  <c r="E18" i="29"/>
  <c r="E17" i="29"/>
  <c r="E4" i="29"/>
  <c r="G22" i="29" l="1"/>
  <c r="G10" i="20"/>
  <c r="F16" i="29"/>
  <c r="F51" i="29" s="1"/>
  <c r="O16" i="29"/>
  <c r="O51" i="29" s="1"/>
  <c r="G16" i="29"/>
  <c r="G51" i="29" s="1"/>
  <c r="P16" i="29"/>
  <c r="P44" i="29" s="1"/>
  <c r="H16" i="29"/>
  <c r="H51" i="29" s="1"/>
  <c r="Q16" i="29"/>
  <c r="E16" i="29"/>
  <c r="E44" i="29" s="1"/>
  <c r="N16" i="29"/>
  <c r="N51" i="29" s="1"/>
  <c r="E51" i="29"/>
  <c r="N44" i="29"/>
  <c r="N37" i="29"/>
  <c r="N30" i="29"/>
  <c r="N23" i="29"/>
  <c r="F44" i="29"/>
  <c r="F30" i="29"/>
  <c r="O30" i="29"/>
  <c r="G44" i="29"/>
  <c r="P51" i="29"/>
  <c r="P23" i="29"/>
  <c r="H44" i="29"/>
  <c r="Q51" i="29"/>
  <c r="Q44" i="29"/>
  <c r="Q37" i="29"/>
  <c r="Q30" i="29"/>
  <c r="Q23" i="29"/>
  <c r="H4" i="20"/>
  <c r="H6" i="20"/>
  <c r="H8" i="20"/>
  <c r="H10" i="20"/>
  <c r="S4" i="20"/>
  <c r="S6" i="20"/>
  <c r="S8" i="20"/>
  <c r="S10" i="20"/>
  <c r="H12" i="20"/>
  <c r="H14" i="20"/>
  <c r="H16" i="20"/>
  <c r="H18" i="20"/>
  <c r="S12" i="20"/>
  <c r="S14" i="20"/>
  <c r="S16" i="20"/>
  <c r="S18" i="20"/>
  <c r="H20" i="20"/>
  <c r="H22" i="20"/>
  <c r="H24" i="20"/>
  <c r="H26" i="20"/>
  <c r="S20" i="20"/>
  <c r="S22" i="20"/>
  <c r="S24" i="20"/>
  <c r="S26" i="20"/>
  <c r="H28" i="20"/>
  <c r="H30" i="20"/>
  <c r="H32" i="20"/>
  <c r="H34" i="20"/>
  <c r="S28" i="20"/>
  <c r="S30" i="20"/>
  <c r="S32" i="20"/>
  <c r="S34" i="20"/>
  <c r="H36" i="20"/>
  <c r="H38" i="20"/>
  <c r="H40" i="20"/>
  <c r="H42" i="20"/>
  <c r="S36" i="20"/>
  <c r="S38" i="20"/>
  <c r="S40" i="20"/>
  <c r="S42" i="20"/>
  <c r="H44" i="20"/>
  <c r="H46" i="20"/>
  <c r="H48" i="20"/>
  <c r="H50" i="20"/>
  <c r="S44" i="20"/>
  <c r="S46" i="20"/>
  <c r="S48" i="20"/>
  <c r="S50" i="20"/>
  <c r="H5" i="20"/>
  <c r="H7" i="20"/>
  <c r="H9" i="20"/>
  <c r="H11" i="20"/>
  <c r="S5" i="20"/>
  <c r="S7" i="20"/>
  <c r="S9" i="20"/>
  <c r="S11" i="20"/>
  <c r="H13" i="20"/>
  <c r="H15" i="20"/>
  <c r="H17" i="20"/>
  <c r="H19" i="20"/>
  <c r="S13" i="20"/>
  <c r="S15" i="20"/>
  <c r="S17" i="20"/>
  <c r="S19" i="20"/>
  <c r="H21" i="20"/>
  <c r="H23" i="20"/>
  <c r="H25" i="20"/>
  <c r="H27" i="20"/>
  <c r="S21" i="20"/>
  <c r="S23" i="20"/>
  <c r="S25" i="20"/>
  <c r="S27" i="20"/>
  <c r="H29" i="20"/>
  <c r="H31" i="20"/>
  <c r="H33" i="20"/>
  <c r="H35" i="20"/>
  <c r="S29" i="20"/>
  <c r="S31" i="20"/>
  <c r="S33" i="20"/>
  <c r="S35" i="20"/>
  <c r="H37" i="20"/>
  <c r="H39" i="20"/>
  <c r="H41" i="20"/>
  <c r="H43" i="20"/>
  <c r="S37" i="20"/>
  <c r="S39" i="20"/>
  <c r="S41" i="20"/>
  <c r="S43" i="20"/>
  <c r="H45" i="20"/>
  <c r="H47" i="20"/>
  <c r="H49" i="20"/>
  <c r="H51" i="20"/>
  <c r="S45" i="20"/>
  <c r="S47" i="20"/>
  <c r="S49" i="20"/>
  <c r="S51" i="20"/>
  <c r="G4" i="20"/>
  <c r="G6" i="20"/>
  <c r="G8" i="20"/>
  <c r="R4" i="20"/>
  <c r="R6" i="20"/>
  <c r="R8" i="20"/>
  <c r="R10" i="20"/>
  <c r="G12" i="20"/>
  <c r="G14" i="20"/>
  <c r="G16" i="20"/>
  <c r="G18" i="20"/>
  <c r="R12" i="20"/>
  <c r="R14" i="20"/>
  <c r="R16" i="20"/>
  <c r="R18" i="20"/>
  <c r="G20" i="20"/>
  <c r="G22" i="20"/>
  <c r="G24" i="20"/>
  <c r="G26" i="20"/>
  <c r="R20" i="20"/>
  <c r="R22" i="20"/>
  <c r="R24" i="20"/>
  <c r="R26" i="20"/>
  <c r="G28" i="20"/>
  <c r="G30" i="20"/>
  <c r="G32" i="20"/>
  <c r="G34" i="20"/>
  <c r="R28" i="20"/>
  <c r="R30" i="20"/>
  <c r="R32" i="20"/>
  <c r="R34" i="20"/>
  <c r="G36" i="20"/>
  <c r="G38" i="20"/>
  <c r="G40" i="20"/>
  <c r="G42" i="20"/>
  <c r="R36" i="20"/>
  <c r="R38" i="20"/>
  <c r="R40" i="20"/>
  <c r="R42" i="20"/>
  <c r="G44" i="20"/>
  <c r="G46" i="20"/>
  <c r="G48" i="20"/>
  <c r="G50" i="20"/>
  <c r="R44" i="20"/>
  <c r="R46" i="20"/>
  <c r="R48" i="20"/>
  <c r="R50" i="20"/>
  <c r="G5" i="20"/>
  <c r="G7" i="20"/>
  <c r="G9" i="20"/>
  <c r="G11" i="20"/>
  <c r="R5" i="20"/>
  <c r="R7" i="20"/>
  <c r="R9" i="20"/>
  <c r="R11" i="20"/>
  <c r="G13" i="20"/>
  <c r="G15" i="20"/>
  <c r="G17" i="20"/>
  <c r="G19" i="20"/>
  <c r="R13" i="20"/>
  <c r="R15" i="20"/>
  <c r="R17" i="20"/>
  <c r="R19" i="20"/>
  <c r="G21" i="20"/>
  <c r="G23" i="20"/>
  <c r="G25" i="20"/>
  <c r="G27" i="20"/>
  <c r="R21" i="20"/>
  <c r="R23" i="20"/>
  <c r="R25" i="20"/>
  <c r="R27" i="20"/>
  <c r="G29" i="20"/>
  <c r="G31" i="20"/>
  <c r="G33" i="20"/>
  <c r="G35" i="20"/>
  <c r="R29" i="20"/>
  <c r="R31" i="20"/>
  <c r="R33" i="20"/>
  <c r="R35" i="20"/>
  <c r="G37" i="20"/>
  <c r="G39" i="20"/>
  <c r="G41" i="20"/>
  <c r="G43" i="20"/>
  <c r="R37" i="20"/>
  <c r="R39" i="20"/>
  <c r="R41" i="20"/>
  <c r="R43" i="20"/>
  <c r="G45" i="20"/>
  <c r="G47" i="20"/>
  <c r="G49" i="20"/>
  <c r="G51" i="20"/>
  <c r="R45" i="20"/>
  <c r="R47" i="20"/>
  <c r="R49" i="20"/>
  <c r="R51" i="20"/>
  <c r="F4" i="20"/>
  <c r="F6" i="20"/>
  <c r="F8" i="20"/>
  <c r="F10" i="20"/>
  <c r="Q4" i="20"/>
  <c r="Q6" i="20"/>
  <c r="Q8" i="20"/>
  <c r="Q10" i="20"/>
  <c r="F12" i="20"/>
  <c r="F14" i="20"/>
  <c r="F16" i="20"/>
  <c r="F18" i="20"/>
  <c r="Q12" i="20"/>
  <c r="Q14" i="20"/>
  <c r="Q16" i="20"/>
  <c r="Q18" i="20"/>
  <c r="F20" i="20"/>
  <c r="F22" i="20"/>
  <c r="F24" i="20"/>
  <c r="F26" i="20"/>
  <c r="Q20" i="20"/>
  <c r="Q22" i="20"/>
  <c r="Q24" i="20"/>
  <c r="Q26" i="20"/>
  <c r="F28" i="20"/>
  <c r="F30" i="20"/>
  <c r="F32" i="20"/>
  <c r="F34" i="20"/>
  <c r="Q28" i="20"/>
  <c r="Q30" i="20"/>
  <c r="Q32" i="20"/>
  <c r="Q34" i="20"/>
  <c r="F36" i="20"/>
  <c r="F38" i="20"/>
  <c r="F40" i="20"/>
  <c r="F42" i="20"/>
  <c r="Q36" i="20"/>
  <c r="Q38" i="20"/>
  <c r="Q40" i="20"/>
  <c r="Q42" i="20"/>
  <c r="F44" i="20"/>
  <c r="F46" i="20"/>
  <c r="F48" i="20"/>
  <c r="F50" i="20"/>
  <c r="Q44" i="20"/>
  <c r="Q46" i="20"/>
  <c r="Q48" i="20"/>
  <c r="Q50" i="20"/>
  <c r="F5" i="20"/>
  <c r="F7" i="20"/>
  <c r="F9" i="20"/>
  <c r="F11" i="20"/>
  <c r="Q5" i="20"/>
  <c r="Q7" i="20"/>
  <c r="Q9" i="20"/>
  <c r="Q11" i="20"/>
  <c r="F13" i="20"/>
  <c r="F15" i="20"/>
  <c r="F17" i="20"/>
  <c r="F19" i="20"/>
  <c r="Q13" i="20"/>
  <c r="Q15" i="20"/>
  <c r="Q17" i="20"/>
  <c r="Q19" i="20"/>
  <c r="F21" i="20"/>
  <c r="F23" i="20"/>
  <c r="F25" i="20"/>
  <c r="F27" i="20"/>
  <c r="Q21" i="20"/>
  <c r="Q23" i="20"/>
  <c r="Q25" i="20"/>
  <c r="Q27" i="20"/>
  <c r="F29" i="20"/>
  <c r="F31" i="20"/>
  <c r="F33" i="20"/>
  <c r="F35" i="20"/>
  <c r="Q29" i="20"/>
  <c r="Q31" i="20"/>
  <c r="Q33" i="20"/>
  <c r="Q35" i="20"/>
  <c r="F37" i="20"/>
  <c r="F39" i="20"/>
  <c r="F41" i="20"/>
  <c r="F43" i="20"/>
  <c r="Q37" i="20"/>
  <c r="Q39" i="20"/>
  <c r="Q41" i="20"/>
  <c r="Q43" i="20"/>
  <c r="F45" i="20"/>
  <c r="F47" i="20"/>
  <c r="F49" i="20"/>
  <c r="F51" i="20"/>
  <c r="Q45" i="20"/>
  <c r="Q47" i="20"/>
  <c r="Q49" i="20"/>
  <c r="Q51" i="20"/>
  <c r="E6" i="20"/>
  <c r="E8" i="20"/>
  <c r="E10" i="20"/>
  <c r="P4" i="20"/>
  <c r="P6" i="20"/>
  <c r="P8" i="20"/>
  <c r="P10" i="20"/>
  <c r="E12" i="20"/>
  <c r="E14" i="20"/>
  <c r="E16" i="20"/>
  <c r="E18" i="20"/>
  <c r="P12" i="20"/>
  <c r="P14" i="20"/>
  <c r="P16" i="20"/>
  <c r="P18" i="20"/>
  <c r="E20" i="20"/>
  <c r="E22" i="20"/>
  <c r="E24" i="20"/>
  <c r="E26" i="20"/>
  <c r="P20" i="20"/>
  <c r="P22" i="20"/>
  <c r="P24" i="20"/>
  <c r="P26" i="20"/>
  <c r="E28" i="20"/>
  <c r="E30" i="20"/>
  <c r="E32" i="20"/>
  <c r="E34" i="20"/>
  <c r="P28" i="20"/>
  <c r="P30" i="20"/>
  <c r="P32" i="20"/>
  <c r="P34" i="20"/>
  <c r="E36" i="20"/>
  <c r="E38" i="20"/>
  <c r="E40" i="20"/>
  <c r="E42" i="20"/>
  <c r="P36" i="20"/>
  <c r="P38" i="20"/>
  <c r="P40" i="20"/>
  <c r="P42" i="20"/>
  <c r="E44" i="20"/>
  <c r="E46" i="20"/>
  <c r="E48" i="20"/>
  <c r="E50" i="20"/>
  <c r="P44" i="20"/>
  <c r="P46" i="20"/>
  <c r="P48" i="20"/>
  <c r="P50" i="20"/>
  <c r="E5" i="20"/>
  <c r="E7" i="20"/>
  <c r="E9" i="20"/>
  <c r="E11" i="20"/>
  <c r="P5" i="20"/>
  <c r="P7" i="20"/>
  <c r="P9" i="20"/>
  <c r="P11" i="20"/>
  <c r="E13" i="20"/>
  <c r="E15" i="20"/>
  <c r="E17" i="20"/>
  <c r="E19" i="20"/>
  <c r="P13" i="20"/>
  <c r="P15" i="20"/>
  <c r="P17" i="20"/>
  <c r="P19" i="20"/>
  <c r="E21" i="20"/>
  <c r="E23" i="20"/>
  <c r="E25" i="20"/>
  <c r="E27" i="20"/>
  <c r="P21" i="20"/>
  <c r="P23" i="20"/>
  <c r="P25" i="20"/>
  <c r="P27" i="20"/>
  <c r="E29" i="20"/>
  <c r="E31" i="20"/>
  <c r="E33" i="20"/>
  <c r="E35" i="20"/>
  <c r="P29" i="20"/>
  <c r="P31" i="20"/>
  <c r="P33" i="20"/>
  <c r="P35" i="20"/>
  <c r="E37" i="20"/>
  <c r="E39" i="20"/>
  <c r="E41" i="20"/>
  <c r="E43" i="20"/>
  <c r="P37" i="20"/>
  <c r="P39" i="20"/>
  <c r="P41" i="20"/>
  <c r="P43" i="20"/>
  <c r="E45" i="20"/>
  <c r="E47" i="20"/>
  <c r="E49" i="20"/>
  <c r="E51" i="20"/>
  <c r="P45" i="20"/>
  <c r="P47" i="20"/>
  <c r="P49" i="20"/>
  <c r="P51" i="20"/>
  <c r="T22" i="20"/>
  <c r="T20" i="20"/>
  <c r="E4" i="20"/>
  <c r="J31" i="22"/>
  <c r="T27" i="21"/>
  <c r="M15" i="29" s="1"/>
  <c r="S27" i="21"/>
  <c r="M57" i="29" s="1"/>
  <c r="R27" i="21"/>
  <c r="M56" i="29" s="1"/>
  <c r="Q27" i="21"/>
  <c r="M55" i="29" s="1"/>
  <c r="P27" i="21"/>
  <c r="M54" i="29" s="1"/>
  <c r="O27" i="21"/>
  <c r="M53" i="29" s="1"/>
  <c r="N27" i="21"/>
  <c r="M52" i="29" s="1"/>
  <c r="M27" i="21"/>
  <c r="M14" i="29" s="1"/>
  <c r="J27" i="21"/>
  <c r="D15" i="29" s="1"/>
  <c r="I27" i="21"/>
  <c r="D57" i="29" s="1"/>
  <c r="H27" i="21"/>
  <c r="D56" i="29" s="1"/>
  <c r="G27" i="21"/>
  <c r="D55" i="29" s="1"/>
  <c r="F27" i="21"/>
  <c r="D54" i="29" s="1"/>
  <c r="E27" i="21"/>
  <c r="D53" i="29" s="1"/>
  <c r="D27" i="21"/>
  <c r="D52" i="29" s="1"/>
  <c r="C27" i="21"/>
  <c r="D14" i="29" s="1"/>
  <c r="T26" i="21"/>
  <c r="M13" i="29" s="1"/>
  <c r="S26" i="21"/>
  <c r="M50" i="29" s="1"/>
  <c r="R26" i="21"/>
  <c r="M49" i="29" s="1"/>
  <c r="Q26" i="21"/>
  <c r="M48" i="29" s="1"/>
  <c r="P26" i="21"/>
  <c r="M47" i="29" s="1"/>
  <c r="O26" i="21"/>
  <c r="M46" i="29" s="1"/>
  <c r="N26" i="21"/>
  <c r="M45" i="29" s="1"/>
  <c r="M26" i="21"/>
  <c r="M12" i="29" s="1"/>
  <c r="J26" i="21"/>
  <c r="D13" i="29" s="1"/>
  <c r="I26" i="21"/>
  <c r="D50" i="29" s="1"/>
  <c r="H26" i="21"/>
  <c r="D49" i="29" s="1"/>
  <c r="G26" i="21"/>
  <c r="D48" i="29" s="1"/>
  <c r="F26" i="21"/>
  <c r="D47" i="29" s="1"/>
  <c r="E26" i="21"/>
  <c r="D46" i="29" s="1"/>
  <c r="D26" i="21"/>
  <c r="D45" i="29" s="1"/>
  <c r="C26" i="21"/>
  <c r="D12" i="29" s="1"/>
  <c r="T25" i="21"/>
  <c r="M11" i="29" s="1"/>
  <c r="S25" i="21"/>
  <c r="M43" i="29" s="1"/>
  <c r="R25" i="21"/>
  <c r="M42" i="29" s="1"/>
  <c r="Q25" i="21"/>
  <c r="M41" i="29" s="1"/>
  <c r="P25" i="21"/>
  <c r="M40" i="29" s="1"/>
  <c r="O25" i="21"/>
  <c r="M39" i="29" s="1"/>
  <c r="N25" i="21"/>
  <c r="M38" i="29" s="1"/>
  <c r="M25" i="21"/>
  <c r="M10" i="29" s="1"/>
  <c r="J25" i="21"/>
  <c r="D11" i="29" s="1"/>
  <c r="I25" i="21"/>
  <c r="D43" i="29" s="1"/>
  <c r="H25" i="21"/>
  <c r="D42" i="29" s="1"/>
  <c r="G25" i="21"/>
  <c r="D41" i="29" s="1"/>
  <c r="F25" i="21"/>
  <c r="D40" i="29" s="1"/>
  <c r="E25" i="21"/>
  <c r="D39" i="29" s="1"/>
  <c r="D25" i="21"/>
  <c r="D38" i="29" s="1"/>
  <c r="C25" i="21"/>
  <c r="D10" i="29" s="1"/>
  <c r="T24" i="21"/>
  <c r="M9" i="29" s="1"/>
  <c r="S24" i="21"/>
  <c r="M36" i="29" s="1"/>
  <c r="R24" i="21"/>
  <c r="M35" i="29" s="1"/>
  <c r="Q24" i="21"/>
  <c r="M34" i="29" s="1"/>
  <c r="P24" i="21"/>
  <c r="M33" i="29" s="1"/>
  <c r="O24" i="21"/>
  <c r="M32" i="29" s="1"/>
  <c r="N24" i="21"/>
  <c r="M31" i="29" s="1"/>
  <c r="M24" i="21"/>
  <c r="M8" i="29" s="1"/>
  <c r="J24" i="21"/>
  <c r="D9" i="29" s="1"/>
  <c r="I24" i="21"/>
  <c r="D36" i="29" s="1"/>
  <c r="H24" i="21"/>
  <c r="D35" i="29" s="1"/>
  <c r="G24" i="21"/>
  <c r="D34" i="29" s="1"/>
  <c r="F24" i="21"/>
  <c r="D33" i="29" s="1"/>
  <c r="E24" i="21"/>
  <c r="D32" i="29" s="1"/>
  <c r="D24" i="21"/>
  <c r="D31" i="29" s="1"/>
  <c r="C24" i="21"/>
  <c r="D8" i="29" s="1"/>
  <c r="T23" i="21"/>
  <c r="M7" i="29" s="1"/>
  <c r="S23" i="21"/>
  <c r="M29" i="29" s="1"/>
  <c r="R23" i="21"/>
  <c r="M28" i="29" s="1"/>
  <c r="Q23" i="21"/>
  <c r="M27" i="29" s="1"/>
  <c r="P23" i="21"/>
  <c r="M26" i="29" s="1"/>
  <c r="O23" i="21"/>
  <c r="M25" i="29" s="1"/>
  <c r="N23" i="21"/>
  <c r="M24" i="29" s="1"/>
  <c r="M23" i="21"/>
  <c r="M6" i="29" s="1"/>
  <c r="J23" i="21"/>
  <c r="D7" i="29" s="1"/>
  <c r="I23" i="21"/>
  <c r="D29" i="29" s="1"/>
  <c r="H23" i="21"/>
  <c r="D28" i="29" s="1"/>
  <c r="G23" i="21"/>
  <c r="D27" i="29" s="1"/>
  <c r="F23" i="21"/>
  <c r="D26" i="29" s="1"/>
  <c r="E23" i="21"/>
  <c r="D25" i="29" s="1"/>
  <c r="D23" i="21"/>
  <c r="D24" i="29" s="1"/>
  <c r="C23" i="21"/>
  <c r="D6" i="29" s="1"/>
  <c r="T22" i="21"/>
  <c r="M5" i="29" s="1"/>
  <c r="S22" i="21"/>
  <c r="M22" i="29" s="1"/>
  <c r="R22" i="21"/>
  <c r="M21" i="29" s="1"/>
  <c r="Q22" i="21"/>
  <c r="M20" i="29" s="1"/>
  <c r="P22" i="21"/>
  <c r="M19" i="29" s="1"/>
  <c r="O22" i="21"/>
  <c r="M18" i="29" s="1"/>
  <c r="N22" i="21"/>
  <c r="M17" i="29" s="1"/>
  <c r="M22" i="21"/>
  <c r="M4" i="29" s="1"/>
  <c r="J22" i="21"/>
  <c r="D5" i="29" s="1"/>
  <c r="I22" i="21"/>
  <c r="D22" i="29" s="1"/>
  <c r="H22" i="21"/>
  <c r="D21" i="29" s="1"/>
  <c r="G22" i="21"/>
  <c r="D20" i="29" s="1"/>
  <c r="F22" i="21"/>
  <c r="D19" i="29" s="1"/>
  <c r="E22" i="21"/>
  <c r="D18" i="29" s="1"/>
  <c r="D22" i="21"/>
  <c r="D17" i="29" s="1"/>
  <c r="C22" i="21"/>
  <c r="D4" i="29" s="1"/>
  <c r="N22" i="4"/>
  <c r="L17" i="29" s="1"/>
  <c r="O22" i="4"/>
  <c r="L18" i="29" s="1"/>
  <c r="P22" i="4"/>
  <c r="L19" i="29" s="1"/>
  <c r="Q22" i="4"/>
  <c r="L20" i="29" s="1"/>
  <c r="R22" i="4"/>
  <c r="L21" i="29" s="1"/>
  <c r="S22" i="4"/>
  <c r="L22" i="29" s="1"/>
  <c r="T22" i="4"/>
  <c r="L5" i="29" s="1"/>
  <c r="N23" i="4"/>
  <c r="L24" i="29" s="1"/>
  <c r="O23" i="4"/>
  <c r="L25" i="29" s="1"/>
  <c r="P23" i="4"/>
  <c r="L26" i="29" s="1"/>
  <c r="Q23" i="4"/>
  <c r="L27" i="29" s="1"/>
  <c r="R23" i="4"/>
  <c r="L28" i="29" s="1"/>
  <c r="S23" i="4"/>
  <c r="L29" i="29" s="1"/>
  <c r="T23" i="4"/>
  <c r="L7" i="29" s="1"/>
  <c r="N24" i="4"/>
  <c r="L31" i="29" s="1"/>
  <c r="O24" i="4"/>
  <c r="L32" i="29" s="1"/>
  <c r="P24" i="4"/>
  <c r="L33" i="29" s="1"/>
  <c r="Q24" i="4"/>
  <c r="L34" i="29" s="1"/>
  <c r="R24" i="4"/>
  <c r="L35" i="29" s="1"/>
  <c r="S24" i="4"/>
  <c r="L36" i="29" s="1"/>
  <c r="T24" i="4"/>
  <c r="L9" i="29" s="1"/>
  <c r="N25" i="4"/>
  <c r="L38" i="29" s="1"/>
  <c r="O25" i="4"/>
  <c r="L39" i="29" s="1"/>
  <c r="P25" i="4"/>
  <c r="L40" i="29" s="1"/>
  <c r="Q25" i="4"/>
  <c r="L41" i="29" s="1"/>
  <c r="R25" i="4"/>
  <c r="L42" i="29" s="1"/>
  <c r="S25" i="4"/>
  <c r="L43" i="29" s="1"/>
  <c r="T25" i="4"/>
  <c r="L11" i="29" s="1"/>
  <c r="N26" i="4"/>
  <c r="L45" i="29" s="1"/>
  <c r="O26" i="4"/>
  <c r="L46" i="29" s="1"/>
  <c r="P26" i="4"/>
  <c r="L47" i="29" s="1"/>
  <c r="Q26" i="4"/>
  <c r="L48" i="29" s="1"/>
  <c r="R26" i="4"/>
  <c r="L49" i="29" s="1"/>
  <c r="S26" i="4"/>
  <c r="L50" i="29" s="1"/>
  <c r="T26" i="4"/>
  <c r="L13" i="29" s="1"/>
  <c r="N27" i="4"/>
  <c r="L52" i="29" s="1"/>
  <c r="O27" i="4"/>
  <c r="L53" i="29" s="1"/>
  <c r="P27" i="4"/>
  <c r="L54" i="29" s="1"/>
  <c r="Q27" i="4"/>
  <c r="L55" i="29" s="1"/>
  <c r="R27" i="4"/>
  <c r="L56" i="29" s="1"/>
  <c r="S27" i="4"/>
  <c r="L57" i="29" s="1"/>
  <c r="T27" i="4"/>
  <c r="L15" i="29" s="1"/>
  <c r="M27" i="4"/>
  <c r="L14" i="29" s="1"/>
  <c r="M26" i="4"/>
  <c r="L12" i="29" s="1"/>
  <c r="M25" i="4"/>
  <c r="L10" i="29" s="1"/>
  <c r="M24" i="4"/>
  <c r="L8" i="29" s="1"/>
  <c r="M23" i="4"/>
  <c r="L6" i="29" s="1"/>
  <c r="M22" i="4"/>
  <c r="P37" i="29" l="1"/>
  <c r="G30" i="29"/>
  <c r="E23" i="29"/>
  <c r="L4" i="29"/>
  <c r="L16" i="29" s="1"/>
  <c r="N4" i="20"/>
  <c r="H30" i="29"/>
  <c r="P30" i="29"/>
  <c r="O44" i="29"/>
  <c r="O23" i="29"/>
  <c r="O37" i="29"/>
  <c r="D16" i="29"/>
  <c r="M16" i="29"/>
  <c r="M51" i="29" s="1"/>
  <c r="H23" i="29"/>
  <c r="H37" i="29"/>
  <c r="G23" i="29"/>
  <c r="G37" i="29"/>
  <c r="F23" i="29"/>
  <c r="F37" i="29"/>
  <c r="E37" i="29"/>
  <c r="E30" i="29"/>
  <c r="D51" i="29"/>
  <c r="D44" i="29"/>
  <c r="D37" i="29"/>
  <c r="D30" i="29"/>
  <c r="D23" i="29"/>
  <c r="M44" i="29"/>
  <c r="M30" i="29"/>
  <c r="D6" i="20"/>
  <c r="D8" i="20"/>
  <c r="D10" i="20"/>
  <c r="O4" i="20"/>
  <c r="O6" i="20"/>
  <c r="O8" i="20"/>
  <c r="O10" i="20"/>
  <c r="D12" i="20"/>
  <c r="D14" i="20"/>
  <c r="D16" i="20"/>
  <c r="D18" i="20"/>
  <c r="O12" i="20"/>
  <c r="O14" i="20"/>
  <c r="O16" i="20"/>
  <c r="O18" i="20"/>
  <c r="D20" i="20"/>
  <c r="D22" i="20"/>
  <c r="D24" i="20"/>
  <c r="D26" i="20"/>
  <c r="O20" i="20"/>
  <c r="O22" i="20"/>
  <c r="O24" i="20"/>
  <c r="O26" i="20"/>
  <c r="D28" i="20"/>
  <c r="D30" i="20"/>
  <c r="D32" i="20"/>
  <c r="D34" i="20"/>
  <c r="O28" i="20"/>
  <c r="O30" i="20"/>
  <c r="O32" i="20"/>
  <c r="O34" i="20"/>
  <c r="D36" i="20"/>
  <c r="D38" i="20"/>
  <c r="D40" i="20"/>
  <c r="D42" i="20"/>
  <c r="O36" i="20"/>
  <c r="O38" i="20"/>
  <c r="O40" i="20"/>
  <c r="O42" i="20"/>
  <c r="D44" i="20"/>
  <c r="D46" i="20"/>
  <c r="D48" i="20"/>
  <c r="D50" i="20"/>
  <c r="O44" i="20"/>
  <c r="O46" i="20"/>
  <c r="O48" i="20"/>
  <c r="O50" i="20"/>
  <c r="D5" i="20"/>
  <c r="D7" i="20"/>
  <c r="D9" i="20"/>
  <c r="D11" i="20"/>
  <c r="O5" i="20"/>
  <c r="O7" i="20"/>
  <c r="O9" i="20"/>
  <c r="O11" i="20"/>
  <c r="D13" i="20"/>
  <c r="D15" i="20"/>
  <c r="D17" i="20"/>
  <c r="D19" i="20"/>
  <c r="O13" i="20"/>
  <c r="O15" i="20"/>
  <c r="O17" i="20"/>
  <c r="O19" i="20"/>
  <c r="D21" i="20"/>
  <c r="D23" i="20"/>
  <c r="D25" i="20"/>
  <c r="D27" i="20"/>
  <c r="O21" i="20"/>
  <c r="O23" i="20"/>
  <c r="O25" i="20"/>
  <c r="O27" i="20"/>
  <c r="D29" i="20"/>
  <c r="D31" i="20"/>
  <c r="D33" i="20"/>
  <c r="D35" i="20"/>
  <c r="O29" i="20"/>
  <c r="O31" i="20"/>
  <c r="O33" i="20"/>
  <c r="O35" i="20"/>
  <c r="D37" i="20"/>
  <c r="D39" i="20"/>
  <c r="D41" i="20"/>
  <c r="D43" i="20"/>
  <c r="O37" i="20"/>
  <c r="O39" i="20"/>
  <c r="O41" i="20"/>
  <c r="O43" i="20"/>
  <c r="D45" i="20"/>
  <c r="D47" i="20"/>
  <c r="D49" i="20"/>
  <c r="D51" i="20"/>
  <c r="O45" i="20"/>
  <c r="O47" i="20"/>
  <c r="O49" i="20"/>
  <c r="O51" i="20"/>
  <c r="N20" i="20"/>
  <c r="N36" i="20"/>
  <c r="N51" i="20"/>
  <c r="N49" i="20"/>
  <c r="N47" i="20"/>
  <c r="N45" i="20"/>
  <c r="N42" i="20"/>
  <c r="N40" i="20"/>
  <c r="N38" i="20"/>
  <c r="N26" i="20"/>
  <c r="N24" i="20"/>
  <c r="N22" i="20"/>
  <c r="N19" i="20"/>
  <c r="N17" i="20"/>
  <c r="N15" i="20"/>
  <c r="N13" i="20"/>
  <c r="N10" i="20"/>
  <c r="N8" i="20"/>
  <c r="N6" i="20"/>
  <c r="N12" i="20"/>
  <c r="N44" i="20"/>
  <c r="N50" i="20"/>
  <c r="N48" i="20"/>
  <c r="N46" i="20"/>
  <c r="N43" i="20"/>
  <c r="N41" i="20"/>
  <c r="N39" i="20"/>
  <c r="N37" i="20"/>
  <c r="N27" i="20"/>
  <c r="N25" i="20"/>
  <c r="N23" i="20"/>
  <c r="N21" i="20"/>
  <c r="N18" i="20"/>
  <c r="N16" i="20"/>
  <c r="N14" i="20"/>
  <c r="N11" i="20"/>
  <c r="N9" i="20"/>
  <c r="N7" i="20"/>
  <c r="N5" i="20"/>
  <c r="D4" i="20"/>
  <c r="J31" i="21"/>
  <c r="J27" i="4"/>
  <c r="C15" i="29" s="1"/>
  <c r="I27" i="4"/>
  <c r="C57" i="29" s="1"/>
  <c r="H27" i="4"/>
  <c r="C56" i="29" s="1"/>
  <c r="G27" i="4"/>
  <c r="C55" i="29" s="1"/>
  <c r="F27" i="4"/>
  <c r="C54" i="29" s="1"/>
  <c r="E27" i="4"/>
  <c r="C53" i="29" s="1"/>
  <c r="D27" i="4"/>
  <c r="C52" i="29" s="1"/>
  <c r="C27" i="4"/>
  <c r="C14" i="29" s="1"/>
  <c r="J26" i="4"/>
  <c r="C13" i="29" s="1"/>
  <c r="I26" i="4"/>
  <c r="C50" i="29" s="1"/>
  <c r="H26" i="4"/>
  <c r="C49" i="29" s="1"/>
  <c r="G26" i="4"/>
  <c r="C48" i="29" s="1"/>
  <c r="F26" i="4"/>
  <c r="C47" i="29" s="1"/>
  <c r="E26" i="4"/>
  <c r="C46" i="29" s="1"/>
  <c r="D26" i="4"/>
  <c r="C45" i="29" s="1"/>
  <c r="C26" i="4"/>
  <c r="C12" i="29" s="1"/>
  <c r="J25" i="4"/>
  <c r="C11" i="29" s="1"/>
  <c r="I25" i="4"/>
  <c r="C43" i="29" s="1"/>
  <c r="H25" i="4"/>
  <c r="C42" i="29" s="1"/>
  <c r="G25" i="4"/>
  <c r="C41" i="29" s="1"/>
  <c r="F25" i="4"/>
  <c r="C40" i="29" s="1"/>
  <c r="E25" i="4"/>
  <c r="C39" i="29" s="1"/>
  <c r="D25" i="4"/>
  <c r="C38" i="29" s="1"/>
  <c r="C25" i="4"/>
  <c r="C10" i="29" s="1"/>
  <c r="J24" i="4"/>
  <c r="C9" i="29" s="1"/>
  <c r="I24" i="4"/>
  <c r="C36" i="29" s="1"/>
  <c r="H24" i="4"/>
  <c r="C35" i="29" s="1"/>
  <c r="G24" i="4"/>
  <c r="C34" i="29" s="1"/>
  <c r="F24" i="4"/>
  <c r="C33" i="29" s="1"/>
  <c r="E24" i="4"/>
  <c r="C32" i="29" s="1"/>
  <c r="D24" i="4"/>
  <c r="C31" i="29" s="1"/>
  <c r="C24" i="4"/>
  <c r="C8" i="29" s="1"/>
  <c r="J23" i="4"/>
  <c r="C7" i="29" s="1"/>
  <c r="I23" i="4"/>
  <c r="C29" i="29" s="1"/>
  <c r="H23" i="4"/>
  <c r="C28" i="29" s="1"/>
  <c r="G23" i="4"/>
  <c r="C27" i="29" s="1"/>
  <c r="F23" i="4"/>
  <c r="C26" i="29" s="1"/>
  <c r="E23" i="4"/>
  <c r="C25" i="29" s="1"/>
  <c r="D23" i="4"/>
  <c r="C24" i="29" s="1"/>
  <c r="C23" i="4"/>
  <c r="C6" i="29" s="1"/>
  <c r="J22" i="4"/>
  <c r="C5" i="29" s="1"/>
  <c r="I22" i="4"/>
  <c r="C22" i="29" s="1"/>
  <c r="H22" i="4"/>
  <c r="C21" i="29" s="1"/>
  <c r="G22" i="4"/>
  <c r="C20" i="29" s="1"/>
  <c r="F22" i="4"/>
  <c r="C19" i="29" s="1"/>
  <c r="E22" i="4"/>
  <c r="C18" i="29" s="1"/>
  <c r="D22" i="4"/>
  <c r="C17" i="29" s="1"/>
  <c r="C22" i="4"/>
  <c r="C4" i="29" s="1"/>
  <c r="L51" i="29" l="1"/>
  <c r="L30" i="29"/>
  <c r="L44" i="29"/>
  <c r="M23" i="29"/>
  <c r="M37" i="29"/>
  <c r="L23" i="29"/>
  <c r="L37" i="29"/>
  <c r="C16" i="29"/>
  <c r="C51" i="29" s="1"/>
  <c r="C4" i="20"/>
  <c r="C8" i="20"/>
  <c r="C12" i="20"/>
  <c r="C5" i="20"/>
  <c r="C7" i="20"/>
  <c r="C9" i="20"/>
  <c r="C11" i="20"/>
  <c r="C13" i="20"/>
  <c r="C15" i="20"/>
  <c r="C17" i="20"/>
  <c r="C19" i="20"/>
  <c r="C21" i="20"/>
  <c r="C23" i="20"/>
  <c r="C25" i="20"/>
  <c r="C27" i="20"/>
  <c r="C29" i="20"/>
  <c r="C31" i="20"/>
  <c r="C33" i="20"/>
  <c r="C35" i="20"/>
  <c r="C37" i="20"/>
  <c r="C39" i="20"/>
  <c r="C41" i="20"/>
  <c r="C43" i="20"/>
  <c r="C45" i="20"/>
  <c r="C47" i="20"/>
  <c r="C49" i="20"/>
  <c r="C51" i="20"/>
  <c r="C6" i="20"/>
  <c r="C10" i="20"/>
  <c r="C14" i="20"/>
  <c r="C16" i="20"/>
  <c r="C18" i="20"/>
  <c r="C20" i="20"/>
  <c r="C22" i="20"/>
  <c r="C24" i="20"/>
  <c r="C26" i="20"/>
  <c r="C28" i="20"/>
  <c r="C30" i="20"/>
  <c r="C32" i="20"/>
  <c r="C34" i="20"/>
  <c r="C36" i="20"/>
  <c r="C38" i="20"/>
  <c r="C40" i="20"/>
  <c r="C42" i="20"/>
  <c r="C44" i="20"/>
  <c r="C46" i="20"/>
  <c r="C48" i="20"/>
  <c r="C50" i="20"/>
  <c r="C30" i="29" l="1"/>
  <c r="C44" i="29"/>
  <c r="C23" i="29"/>
  <c r="C37" i="29"/>
</calcChain>
</file>

<file path=xl/sharedStrings.xml><?xml version="1.0" encoding="utf-8"?>
<sst xmlns="http://schemas.openxmlformats.org/spreadsheetml/2006/main" count="1037" uniqueCount="114">
  <si>
    <t>Source File:</t>
  </si>
  <si>
    <t>Creation date of source file:</t>
  </si>
  <si>
    <t>Number of seconds in test:</t>
  </si>
  <si>
    <t>s</t>
  </si>
  <si>
    <t>Active electrode threshhold:</t>
  </si>
  <si>
    <t>spikes/minute</t>
  </si>
  <si>
    <t>Well name: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</si>
  <si>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</si>
  <si>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</si>
  <si>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</si>
  <si>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</si>
  <si>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</si>
  <si>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</si>
  <si>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</si>
  <si>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</si>
  <si>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</si>
  <si>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</si>
  <si>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</si>
  <si>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</si>
  <si>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</si>
  <si>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</si>
  <si>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</si>
  <si>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</si>
  <si>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</si>
  <si>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</si>
  <si>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</si>
  <si>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</si>
  <si>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</si>
  <si>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</si>
  <si>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</si>
  <si>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</si>
  <si>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</si>
  <si>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</si>
  <si>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</si>
  <si>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</si>
  <si>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</si>
  <si>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</si>
  <si>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</si>
  <si>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</si>
  <si>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</si>
  <si>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</si>
  <si>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</si>
  <si>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</si>
  <si>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</si>
  <si>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</si>
  <si>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</si>
  <si>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</si>
  <si>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</si>
  <si>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</si>
  <si>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</si>
  <si>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</si>
  <si>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</si>
  <si>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</si>
  <si>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</si>
  <si>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</si>
  <si>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Number of active electrodes:</t>
  </si>
  <si>
    <t>Mean spike rate of active electrodes:</t>
  </si>
  <si>
    <t>A</t>
  </si>
  <si>
    <t>B</t>
  </si>
  <si>
    <t>C</t>
  </si>
  <si>
    <t>D</t>
  </si>
  <si>
    <t>E</t>
  </si>
  <si>
    <t>F</t>
  </si>
  <si>
    <t>Row</t>
  </si>
  <si>
    <t>Column</t>
  </si>
  <si>
    <t>Number of Active Electrodes</t>
  </si>
  <si>
    <t>Active Electrodes</t>
  </si>
  <si>
    <t>Chemical</t>
  </si>
  <si>
    <r>
      <t xml:space="preserve">Concentration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</t>
    </r>
  </si>
  <si>
    <t xml:space="preserve">Active Electrodes </t>
  </si>
  <si>
    <t xml:space="preserve">Mean spike rate of active electrodes </t>
  </si>
  <si>
    <r>
      <t>Conc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M)</t>
    </r>
  </si>
  <si>
    <t>Plate</t>
  </si>
  <si>
    <t>Date</t>
  </si>
  <si>
    <t>DIV</t>
  </si>
  <si>
    <t>DIV 02</t>
  </si>
  <si>
    <t>DIV 05</t>
  </si>
  <si>
    <t>DIV 07</t>
  </si>
  <si>
    <t>DIV 09</t>
  </si>
  <si>
    <t>DIV 12</t>
  </si>
  <si>
    <t>BIC</t>
  </si>
  <si>
    <t>MW</t>
  </si>
  <si>
    <r>
      <t xml:space="preserve">Total </t>
    </r>
    <r>
      <rPr>
        <sz val="9"/>
        <color theme="1"/>
        <rFont val="Symbol"/>
        <family val="1"/>
        <charset val="2"/>
      </rPr>
      <t>m</t>
    </r>
    <r>
      <rPr>
        <sz val="9"/>
        <color theme="1"/>
        <rFont val="Calibri"/>
        <family val="2"/>
        <scheme val="minor"/>
      </rPr>
      <t>g/Plate</t>
    </r>
  </si>
  <si>
    <t>Acetaminophen</t>
  </si>
  <si>
    <t>Bis-1 Bisindolymaleimide 1</t>
  </si>
  <si>
    <t>Domoic Acid</t>
  </si>
  <si>
    <t>Loperamide</t>
  </si>
  <si>
    <t>Mevastatin</t>
  </si>
  <si>
    <t>Sodium Ortho-vanadate</t>
  </si>
  <si>
    <t>mg</t>
  </si>
  <si>
    <t>Compound</t>
  </si>
  <si>
    <t>Survival</t>
  </si>
  <si>
    <t>Mean</t>
  </si>
  <si>
    <t>Bisindolymaleimide 1</t>
  </si>
  <si>
    <t>Summary of Results from 4/23/2014 Ontogeny  MEA Plate 1007-38</t>
  </si>
  <si>
    <t>1007-38</t>
  </si>
  <si>
    <t xml:space="preserve">Glyphosate </t>
  </si>
  <si>
    <t>Sodium Orthovanadate</t>
  </si>
  <si>
    <t>G</t>
  </si>
  <si>
    <t>H</t>
  </si>
  <si>
    <t>Raw Data</t>
  </si>
  <si>
    <t>Percent of Control</t>
  </si>
  <si>
    <t>Corrected for Blank</t>
  </si>
  <si>
    <t>L:\Lab\NHEERL_MEA\PIP3 - Project\Data\Specific Aim 1\20140730 Ontogeny\ON_20140730_MW1007-104_02_00DARB_spike_counts.csv</t>
  </si>
  <si>
    <t>L:\Lab\NHEERL_MEA\PIP3 - Project\Data\Specific Aim 1\20140730 Ontogeny\ON_20140730_MW1007-104_05_00DARB_spike_counts.csv</t>
  </si>
  <si>
    <t>L:\Lab\NHEERL_MEA\PIP3 - Project\Data\Specific Aim 1\20140730 Ontogeny\ON_20140730_MW1007-104_07DARB_spike_counts.csv</t>
  </si>
  <si>
    <t>L:\Lab\NHEERL_MEA\PIP3 - Project\Data\Specific Aim 1\20140730 Ontogeny\ON_20140730_MW1007-104_09_00DARB_spike_counts.csv</t>
  </si>
  <si>
    <t>Summary of Results from 7/30/14 Ontogeny  MEA Plate 1007-104</t>
  </si>
  <si>
    <t>1007-104</t>
  </si>
  <si>
    <t>Number of AE</t>
  </si>
  <si>
    <t>MFR</t>
  </si>
  <si>
    <t>L:\Lab\NHEERL_MEA\PIP3 - Project\Data\Specific Aim 1\20140730 Ontogeny\ON_20140730_MW1007-104_12_00DARB_spike_counts.csv</t>
  </si>
  <si>
    <t>L:\Lab\NHEERL_MEA\PIP3 - Project\Data\Specific Aim 1\20140730 Ontogeny\ON_20140730_MW1007-104_12_00DARB1_spike_counts.csv</t>
  </si>
  <si>
    <t>Alamar Blue 8/11/14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</si>
</sst>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0"/>
      <name val="Arial"/>
      <family val="2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Symbol"/>
      <family val="1"/>
      <charset val="2"/>
    </font>
    <font>
      <sz val="9"/>
      <color rgb="FF000000"/>
      <name val="Calibri"/>
      <family val="2"/>
      <scheme val="minor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vertical="center"/>
    </xf>
    <xf numFmtId="22" fontId="0" fillId="0" borderId="0" xfId="0" applyNumberFormat="1" applyAlignment="1"/>
    <xf numFmtId="1" fontId="0" fillId="0" borderId="0" xfId="0" applyNumberFormat="1" applyAlignment="1">
      <alignment horizontal="center" vertical="center"/>
    </xf>
    <xf numFmtId="14" fontId="0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Fill="1" applyAlignment="1">
      <alignment horizontal="center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ont="1"/>
    <xf numFmtId="0" fontId="22" fillId="0" borderId="0" xfId="42" applyNumberFormat="1" applyFont="1" applyFill="1" applyBorder="1" applyAlignment="1">
      <alignment horizontal="left" vertical="center"/>
    </xf>
    <xf numFmtId="0" fontId="23" fillId="0" borderId="0" xfId="42" applyNumberFormat="1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right"/>
    </xf>
    <xf numFmtId="0" fontId="24" fillId="0" borderId="0" xfId="0" applyFont="1" applyAlignment="1">
      <alignment horizontal="left"/>
    </xf>
    <xf numFmtId="2" fontId="24" fillId="0" borderId="0" xfId="0" applyNumberFormat="1" applyFont="1"/>
    <xf numFmtId="2" fontId="26" fillId="0" borderId="0" xfId="0" applyNumberFormat="1" applyFont="1"/>
    <xf numFmtId="0" fontId="0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ont="1" applyBorder="1"/>
    <xf numFmtId="0" fontId="0" fillId="0" borderId="10" xfId="0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/>
    </xf>
    <xf numFmtId="164" fontId="0" fillId="0" borderId="0" xfId="43" applyNumberFormat="1" applyFont="1" applyAlignment="1">
      <alignment horizontal="center"/>
    </xf>
    <xf numFmtId="9" fontId="0" fillId="0" borderId="0" xfId="43" applyFont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left"/>
    </xf>
    <xf numFmtId="0" fontId="27" fillId="0" borderId="0" xfId="0" applyFont="1" applyAlignment="1">
      <alignment horizontal="center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0" borderId="0" xfId="0" applyNumberFormat="1"/>
    <xf numFmtId="1" fontId="0" fillId="0" borderId="0" xfId="0" quotePrefix="1" applyNumberFormat="1" applyAlignment="1">
      <alignment horizontal="center" vertical="center"/>
    </xf>
    <xf numFmtId="0" fontId="0" fillId="0" borderId="0" xfId="0" applyNumberFormat="1" applyAlignment="1">
      <alignment horizontal="left"/>
    </xf>
    <xf numFmtId="0" fontId="0" fillId="0" borderId="0" xfId="0" applyNumberFormat="1"/>
    <xf numFmtId="9" fontId="0" fillId="0" borderId="0" xfId="0" applyNumberFormat="1"/>
    <xf numFmtId="9" fontId="0" fillId="0" borderId="0" xfId="0" applyNumberFormat="1" applyAlignment="1">
      <alignment horizontal="center"/>
    </xf>
    <xf numFmtId="9" fontId="0" fillId="0" borderId="0" xfId="43" applyNumberFormat="1" applyFon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(DIV2)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V 02"/>
      <sheetName val="DIV 05 "/>
      <sheetName val="DIV 07"/>
      <sheetName val="DIV 09"/>
      <sheetName val="DIV 12"/>
      <sheetName val="BIC"/>
      <sheetName val="Alamar Blue"/>
      <sheetName val="Summary"/>
      <sheetName val="Prism Data"/>
      <sheetName val="Waste"/>
      <sheetName val="Sheet1"/>
    </sheetNames>
    <sheetDataSet>
      <sheetData sheetId="0">
        <row r="12">
          <cell r="C12" t="str">
            <v>Bisindolymaleimide 1</v>
          </cell>
          <cell r="D12" t="str">
            <v>Bisindolymaleimide 1</v>
          </cell>
          <cell r="E12" t="str">
            <v>Bisindolymaleimide 1</v>
          </cell>
          <cell r="F12" t="str">
            <v>Bisindolymaleimide 1</v>
          </cell>
          <cell r="G12" t="str">
            <v>Bisindolymaleimide 1</v>
          </cell>
          <cell r="H12" t="str">
            <v>Bisindolymaleimide 1</v>
          </cell>
          <cell r="I12" t="str">
            <v>Bisindolymaleimide 1</v>
          </cell>
          <cell r="J12" t="str">
            <v>Bisindolymaleimide 1</v>
          </cell>
        </row>
        <row r="13">
          <cell r="C13" t="str">
            <v xml:space="preserve">Glyphosate </v>
          </cell>
          <cell r="D13" t="str">
            <v xml:space="preserve">Glyphosate </v>
          </cell>
          <cell r="E13" t="str">
            <v xml:space="preserve">Glyphosate </v>
          </cell>
          <cell r="F13" t="str">
            <v xml:space="preserve">Glyphosate </v>
          </cell>
          <cell r="G13" t="str">
            <v xml:space="preserve">Glyphosate </v>
          </cell>
          <cell r="H13" t="str">
            <v xml:space="preserve">Glyphosate </v>
          </cell>
          <cell r="I13" t="str">
            <v xml:space="preserve">Glyphosate </v>
          </cell>
          <cell r="J13" t="str">
            <v xml:space="preserve">Glyphosate </v>
          </cell>
        </row>
        <row r="14">
          <cell r="C14" t="str">
            <v>Sodium Orthovanadate</v>
          </cell>
          <cell r="D14" t="str">
            <v>Sodium Orthovanadate</v>
          </cell>
          <cell r="E14" t="str">
            <v>Sodium Orthovanadate</v>
          </cell>
          <cell r="F14" t="str">
            <v>Sodium Orthovanadate</v>
          </cell>
          <cell r="G14" t="str">
            <v>Sodium Orthovanadate</v>
          </cell>
          <cell r="H14" t="str">
            <v>Sodium Orthovanadate</v>
          </cell>
          <cell r="I14" t="str">
            <v>Sodium Orthovanadate</v>
          </cell>
          <cell r="J14" t="str">
            <v>Sodium Orthovanadate</v>
          </cell>
        </row>
        <row r="15">
          <cell r="C15" t="str">
            <v>Bisindolymaleimide 1</v>
          </cell>
          <cell r="D15" t="str">
            <v>Bisindolymaleimide 1</v>
          </cell>
          <cell r="E15" t="str">
            <v>Bisindolymaleimide 1</v>
          </cell>
          <cell r="F15" t="str">
            <v>Bisindolymaleimide 1</v>
          </cell>
          <cell r="G15" t="str">
            <v>Bisindolymaleimide 1</v>
          </cell>
          <cell r="H15" t="str">
            <v>Bisindolymaleimide 1</v>
          </cell>
          <cell r="I15" t="str">
            <v>Bisindolymaleimide 1</v>
          </cell>
          <cell r="J15" t="str">
            <v>Bisindolymaleimide 1</v>
          </cell>
        </row>
        <row r="16">
          <cell r="C16" t="str">
            <v xml:space="preserve">Glyphosate </v>
          </cell>
          <cell r="D16" t="str">
            <v xml:space="preserve">Glyphosate </v>
          </cell>
          <cell r="E16" t="str">
            <v xml:space="preserve">Glyphosate </v>
          </cell>
          <cell r="F16" t="str">
            <v xml:space="preserve">Glyphosate </v>
          </cell>
          <cell r="G16" t="str">
            <v xml:space="preserve">Glyphosate </v>
          </cell>
          <cell r="H16" t="str">
            <v xml:space="preserve">Glyphosate </v>
          </cell>
          <cell r="I16" t="str">
            <v xml:space="preserve">Glyphosate </v>
          </cell>
          <cell r="J16" t="str">
            <v xml:space="preserve">Glyphosate </v>
          </cell>
        </row>
        <row r="17">
          <cell r="C17" t="str">
            <v>Sodium Orthovanadate</v>
          </cell>
          <cell r="D17" t="str">
            <v>Sodium Orthovanadate</v>
          </cell>
          <cell r="E17" t="str">
            <v>Sodium Orthovanadate</v>
          </cell>
          <cell r="F17" t="str">
            <v>Sodium Orthovanadate</v>
          </cell>
          <cell r="G17" t="str">
            <v>Sodium Orthovanadate</v>
          </cell>
          <cell r="H17" t="str">
            <v>Sodium Orthovanadate</v>
          </cell>
          <cell r="I17" t="str">
            <v>Sodium Orthovanadate</v>
          </cell>
          <cell r="J17" t="str">
            <v>Sodium Orthovanadate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8"/>
  <sheetViews>
    <sheetView zoomScale="110" zoomScaleNormal="110" workbookViewId="0">
      <selection activeCell="M12" sqref="M12:T17"/>
    </sheetView>
  </sheetViews>
  <sheetFormatPr defaultRowHeight="15" x14ac:dyDescent="0.25"/>
  <cols>
    <col min="1" max="1" width="34.42578125" customWidth="1"/>
    <col min="2" max="2" width="11.28515625" customWidth="1"/>
    <col min="3" max="3" width="11.140625" customWidth="1"/>
    <col min="4" max="4" width="10.5703125" customWidth="1"/>
  </cols>
  <sheetData>
    <row r="1" spans="1:49" x14ac:dyDescent="0.25">
      <c r="A1" t="s">
        <v>0</v>
      </c>
      <c r="B1" t="s">
        <v>103</v>
      </c>
    </row>
    <row r="2" spans="1:49" x14ac:dyDescent="0.25">
      <c r="A2" t="s">
        <v>1</v>
      </c>
      <c r="B2" s="8">
        <v>41852.420682870368</v>
      </c>
      <c r="C2" s="6"/>
    </row>
    <row r="3" spans="1:49" x14ac:dyDescent="0.25">
      <c r="A3" t="s">
        <v>2</v>
      </c>
      <c r="B3">
        <v>901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1" t="s">
        <v>11</v>
      </c>
      <c r="G5" s="1" t="s">
        <v>12</v>
      </c>
      <c r="H5" s="1" t="s">
        <v>13</v>
      </c>
      <c r="I5" s="1" t="s">
        <v>14</v>
      </c>
      <c r="J5" s="1" t="s">
        <v>15</v>
      </c>
      <c r="K5" s="1" t="s">
        <v>16</v>
      </c>
      <c r="L5" s="1" t="s">
        <v>17</v>
      </c>
      <c r="M5" s="1" t="s">
        <v>18</v>
      </c>
      <c r="N5" s="1" t="s">
        <v>19</v>
      </c>
      <c r="O5" s="1" t="s">
        <v>20</v>
      </c>
      <c r="P5" s="1" t="s">
        <v>21</v>
      </c>
      <c r="Q5" s="1" t="s">
        <v>22</v>
      </c>
      <c r="R5" s="1" t="s">
        <v>23</v>
      </c>
      <c r="S5" s="1" t="s">
        <v>24</v>
      </c>
      <c r="T5" s="1" t="s">
        <v>25</v>
      </c>
      <c r="U5" s="1" t="s">
        <v>26</v>
      </c>
      <c r="V5" s="1" t="s">
        <v>27</v>
      </c>
      <c r="W5" s="1" t="s">
        <v>28</v>
      </c>
      <c r="X5" s="1" t="s">
        <v>29</v>
      </c>
      <c r="Y5" s="1" t="s">
        <v>30</v>
      </c>
      <c r="Z5" s="1" t="s">
        <v>31</v>
      </c>
      <c r="AA5" s="1" t="s">
        <v>32</v>
      </c>
      <c r="AB5" s="1" t="s">
        <v>33</v>
      </c>
      <c r="AC5" s="1" t="s">
        <v>34</v>
      </c>
      <c r="AD5" s="1" t="s">
        <v>35</v>
      </c>
      <c r="AE5" s="1" t="s">
        <v>36</v>
      </c>
      <c r="AF5" s="1" t="s">
        <v>37</v>
      </c>
      <c r="AG5" s="1" t="s">
        <v>38</v>
      </c>
      <c r="AH5" s="1" t="s">
        <v>39</v>
      </c>
      <c r="AI5" s="1" t="s">
        <v>40</v>
      </c>
      <c r="AJ5" s="1" t="s">
        <v>41</v>
      </c>
      <c r="AK5" s="1" t="s">
        <v>42</v>
      </c>
      <c r="AL5" s="1" t="s">
        <v>43</v>
      </c>
      <c r="AM5" s="1" t="s">
        <v>44</v>
      </c>
      <c r="AN5" s="1" t="s">
        <v>45</v>
      </c>
      <c r="AO5" s="1" t="s">
        <v>46</v>
      </c>
      <c r="AP5" s="1" t="s">
        <v>47</v>
      </c>
      <c r="AQ5" s="1" t="s">
        <v>48</v>
      </c>
      <c r="AR5" s="1" t="s">
        <v>49</v>
      </c>
      <c r="AS5" s="1" t="s">
        <v>50</v>
      </c>
      <c r="AT5" s="1" t="s">
        <v>51</v>
      </c>
      <c r="AU5" s="1" t="s">
        <v>52</v>
      </c>
      <c r="AV5" s="1" t="s">
        <v>53</v>
      </c>
      <c r="AW5" s="1" t="s">
        <v>54</v>
      </c>
    </row>
    <row r="6" spans="1:49" x14ac:dyDescent="0.25">
      <c r="A6" t="s">
        <v>55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</row>
    <row r="7" spans="1:49" x14ac:dyDescent="0.25">
      <c r="A7" t="s">
        <v>56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">
        <v>93</v>
      </c>
      <c r="D12" s="7" t="s">
        <v>93</v>
      </c>
      <c r="E12" s="7" t="s">
        <v>93</v>
      </c>
      <c r="F12" s="7" t="s">
        <v>93</v>
      </c>
      <c r="G12" s="7" t="s">
        <v>93</v>
      </c>
      <c r="H12" s="7" t="s">
        <v>93</v>
      </c>
      <c r="I12" s="7" t="s">
        <v>93</v>
      </c>
      <c r="J12" s="7" t="s">
        <v>93</v>
      </c>
      <c r="K12" s="7"/>
      <c r="L12" s="1" t="s">
        <v>57</v>
      </c>
      <c r="M12" s="14">
        <v>0</v>
      </c>
      <c r="N12" s="14">
        <v>0.03</v>
      </c>
      <c r="O12" s="14">
        <v>0.1</v>
      </c>
      <c r="P12" s="14">
        <v>0.3</v>
      </c>
      <c r="Q12" s="14">
        <v>1</v>
      </c>
      <c r="R12" s="14">
        <v>3</v>
      </c>
      <c r="S12" s="14">
        <v>10</v>
      </c>
      <c r="T12" s="14">
        <v>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">
        <v>96</v>
      </c>
      <c r="D13" s="7" t="s">
        <v>96</v>
      </c>
      <c r="E13" s="7" t="s">
        <v>96</v>
      </c>
      <c r="F13" s="7" t="s">
        <v>96</v>
      </c>
      <c r="G13" s="7" t="s">
        <v>96</v>
      </c>
      <c r="H13" s="7" t="s">
        <v>96</v>
      </c>
      <c r="I13" s="7" t="s">
        <v>96</v>
      </c>
      <c r="J13" s="7" t="s">
        <v>96</v>
      </c>
      <c r="L13" s="1" t="s">
        <v>58</v>
      </c>
      <c r="M13" s="14">
        <v>0</v>
      </c>
      <c r="N13" s="14">
        <v>0.1</v>
      </c>
      <c r="O13" s="14">
        <v>0.3</v>
      </c>
      <c r="P13" s="14">
        <v>1</v>
      </c>
      <c r="Q13" s="14">
        <v>3</v>
      </c>
      <c r="R13" s="14">
        <v>10</v>
      </c>
      <c r="S13" s="14">
        <v>30</v>
      </c>
      <c r="T13" s="14">
        <v>100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">
        <v>97</v>
      </c>
      <c r="D14" s="7" t="s">
        <v>97</v>
      </c>
      <c r="E14" s="7" t="s">
        <v>97</v>
      </c>
      <c r="F14" s="7" t="s">
        <v>97</v>
      </c>
      <c r="G14" s="7" t="s">
        <v>97</v>
      </c>
      <c r="H14" s="7" t="s">
        <v>97</v>
      </c>
      <c r="I14" s="7" t="s">
        <v>97</v>
      </c>
      <c r="J14" s="7" t="s">
        <v>97</v>
      </c>
      <c r="K14" s="7"/>
      <c r="L14" s="1" t="s">
        <v>59</v>
      </c>
      <c r="M14" s="14">
        <v>0</v>
      </c>
      <c r="N14" s="14">
        <v>0.01</v>
      </c>
      <c r="O14" s="14">
        <v>0.03</v>
      </c>
      <c r="P14" s="14">
        <v>0.1</v>
      </c>
      <c r="Q14" s="14">
        <v>0.3</v>
      </c>
      <c r="R14" s="14">
        <v>1</v>
      </c>
      <c r="S14" s="14">
        <v>3</v>
      </c>
      <c r="T14" s="14"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">
        <v>93</v>
      </c>
      <c r="D15" s="7" t="s">
        <v>93</v>
      </c>
      <c r="E15" s="7" t="s">
        <v>93</v>
      </c>
      <c r="F15" s="7" t="s">
        <v>93</v>
      </c>
      <c r="G15" s="7" t="s">
        <v>93</v>
      </c>
      <c r="H15" s="7" t="s">
        <v>93</v>
      </c>
      <c r="I15" s="7" t="s">
        <v>93</v>
      </c>
      <c r="J15" s="7" t="s">
        <v>93</v>
      </c>
      <c r="K15" s="7"/>
      <c r="L15" s="1" t="s">
        <v>60</v>
      </c>
      <c r="M15" s="14">
        <v>0</v>
      </c>
      <c r="N15" s="14">
        <v>0.03</v>
      </c>
      <c r="O15" s="14">
        <v>0.1</v>
      </c>
      <c r="P15" s="14">
        <v>0.3</v>
      </c>
      <c r="Q15" s="14">
        <v>1</v>
      </c>
      <c r="R15" s="14">
        <v>3</v>
      </c>
      <c r="S15" s="14">
        <v>10</v>
      </c>
      <c r="T15" s="14">
        <v>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">
        <v>96</v>
      </c>
      <c r="D16" s="7" t="s">
        <v>96</v>
      </c>
      <c r="E16" s="7" t="s">
        <v>96</v>
      </c>
      <c r="F16" s="7" t="s">
        <v>96</v>
      </c>
      <c r="G16" s="7" t="s">
        <v>96</v>
      </c>
      <c r="H16" s="7" t="s">
        <v>96</v>
      </c>
      <c r="I16" s="7" t="s">
        <v>96</v>
      </c>
      <c r="J16" s="7" t="s">
        <v>96</v>
      </c>
      <c r="L16" s="1" t="s">
        <v>61</v>
      </c>
      <c r="M16" s="14">
        <v>0</v>
      </c>
      <c r="N16" s="14">
        <v>0.1</v>
      </c>
      <c r="O16" s="14">
        <v>0.3</v>
      </c>
      <c r="P16" s="14">
        <v>1</v>
      </c>
      <c r="Q16" s="14">
        <v>3</v>
      </c>
      <c r="R16" s="14">
        <v>10</v>
      </c>
      <c r="S16" s="14">
        <v>30</v>
      </c>
      <c r="T16" s="14">
        <v>100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">
        <v>97</v>
      </c>
      <c r="D17" s="7" t="s">
        <v>97</v>
      </c>
      <c r="E17" s="7" t="s">
        <v>97</v>
      </c>
      <c r="F17" s="7" t="s">
        <v>97</v>
      </c>
      <c r="G17" s="7" t="s">
        <v>97</v>
      </c>
      <c r="H17" s="7" t="s">
        <v>97</v>
      </c>
      <c r="I17" s="7" t="s">
        <v>97</v>
      </c>
      <c r="J17" s="7" t="s">
        <v>97</v>
      </c>
      <c r="K17" s="7"/>
      <c r="L17" s="1" t="s">
        <v>62</v>
      </c>
      <c r="M17" s="14">
        <v>0</v>
      </c>
      <c r="N17" s="14">
        <v>0.01</v>
      </c>
      <c r="O17" s="14">
        <v>0.03</v>
      </c>
      <c r="P17" s="14">
        <v>0.1</v>
      </c>
      <c r="Q17" s="14">
        <v>0.3</v>
      </c>
      <c r="R17" s="14">
        <v>1</v>
      </c>
      <c r="S17" s="14">
        <v>3</v>
      </c>
      <c r="T17" s="14">
        <v>10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66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0</v>
      </c>
      <c r="D22" s="10">
        <f t="shared" si="0"/>
        <v>0</v>
      </c>
      <c r="E22" s="10">
        <f t="shared" si="0"/>
        <v>0</v>
      </c>
      <c r="F22" s="1">
        <f t="shared" si="0"/>
        <v>0</v>
      </c>
      <c r="G22" s="1">
        <f t="shared" si="0"/>
        <v>0</v>
      </c>
      <c r="H22" s="1">
        <f t="shared" si="0"/>
        <v>0</v>
      </c>
      <c r="I22" s="1">
        <f t="shared" si="0"/>
        <v>0</v>
      </c>
      <c r="J22" s="1">
        <f t="shared" si="0"/>
        <v>0</v>
      </c>
      <c r="K22" s="1"/>
      <c r="L22" s="1" t="s">
        <v>57</v>
      </c>
      <c r="M22" s="2">
        <f t="shared" ref="M22:T22" si="1">B7</f>
        <v>0</v>
      </c>
      <c r="N22" s="2">
        <f t="shared" si="1"/>
        <v>0</v>
      </c>
      <c r="O22" s="2">
        <f t="shared" si="1"/>
        <v>0</v>
      </c>
      <c r="P22" s="2">
        <f t="shared" si="1"/>
        <v>0</v>
      </c>
      <c r="Q22" s="2">
        <f t="shared" si="1"/>
        <v>0</v>
      </c>
      <c r="R22" s="2">
        <f t="shared" si="1"/>
        <v>0</v>
      </c>
      <c r="S22" s="2">
        <f t="shared" si="1"/>
        <v>0</v>
      </c>
      <c r="T22" s="2">
        <f t="shared" si="1"/>
        <v>0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0</v>
      </c>
      <c r="F23" s="1">
        <f t="shared" si="2"/>
        <v>0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0</v>
      </c>
      <c r="P23" s="2">
        <f t="shared" si="3"/>
        <v>0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0</v>
      </c>
      <c r="D24" s="10">
        <f t="shared" si="4"/>
        <v>0</v>
      </c>
      <c r="E24" s="10">
        <f t="shared" si="4"/>
        <v>0</v>
      </c>
      <c r="F24" s="1">
        <f t="shared" si="4"/>
        <v>0</v>
      </c>
      <c r="G24" s="1">
        <f t="shared" si="4"/>
        <v>0</v>
      </c>
      <c r="H24" s="1">
        <f t="shared" si="4"/>
        <v>0</v>
      </c>
      <c r="I24" s="1">
        <f t="shared" si="4"/>
        <v>0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0</v>
      </c>
      <c r="O24" s="2">
        <f t="shared" si="5"/>
        <v>0</v>
      </c>
      <c r="P24" s="2">
        <f t="shared" si="5"/>
        <v>0</v>
      </c>
      <c r="Q24" s="2">
        <f t="shared" si="5"/>
        <v>0</v>
      </c>
      <c r="R24" s="2">
        <f t="shared" si="5"/>
        <v>0</v>
      </c>
      <c r="S24" s="2">
        <f t="shared" si="5"/>
        <v>0</v>
      </c>
      <c r="T24" s="2">
        <f t="shared" si="5"/>
        <v>0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0</v>
      </c>
      <c r="E25" s="10">
        <f t="shared" si="6"/>
        <v>0</v>
      </c>
      <c r="F25" s="1">
        <f t="shared" si="6"/>
        <v>0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0</v>
      </c>
      <c r="K25" s="1"/>
      <c r="L25" s="1" t="s">
        <v>60</v>
      </c>
      <c r="M25" s="2">
        <f t="shared" ref="M25:T25" si="7">Z7</f>
        <v>0</v>
      </c>
      <c r="N25" s="2">
        <f t="shared" si="7"/>
        <v>0</v>
      </c>
      <c r="O25" s="2">
        <f t="shared" si="7"/>
        <v>0</v>
      </c>
      <c r="P25" s="2">
        <f t="shared" si="7"/>
        <v>0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0</v>
      </c>
      <c r="F26" s="1">
        <f t="shared" si="8"/>
        <v>0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0</v>
      </c>
      <c r="P26" s="2">
        <f t="shared" si="9"/>
        <v>0</v>
      </c>
      <c r="Q26" s="2">
        <f t="shared" si="9"/>
        <v>0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0</v>
      </c>
      <c r="F27" s="1">
        <f t="shared" si="10"/>
        <v>0</v>
      </c>
      <c r="G27" s="1">
        <f t="shared" si="10"/>
        <v>0</v>
      </c>
      <c r="H27" s="1">
        <f t="shared" si="10"/>
        <v>0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0</v>
      </c>
      <c r="P27" s="2">
        <f t="shared" si="11"/>
        <v>0</v>
      </c>
      <c r="Q27" s="2">
        <f t="shared" si="11"/>
        <v>0</v>
      </c>
      <c r="R27" s="2">
        <f t="shared" si="11"/>
        <v>0</v>
      </c>
      <c r="S27" s="2">
        <f t="shared" si="11"/>
        <v>0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J30" s="7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&amp;RIRP-NHEERL/ISTD/SBB/TS/2011-01-r1</oddHeader>
    <oddFooter>&amp;R&amp;10&amp;Z&amp;F&amp;A</oddFooter>
  </headerFooter>
  <colBreaks count="1" manualBreakCount="1">
    <brk id="11" min="7" max="43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1"/>
  <sheetViews>
    <sheetView workbookViewId="0">
      <selection activeCell="M14" sqref="M14:S21"/>
    </sheetView>
  </sheetViews>
  <sheetFormatPr defaultRowHeight="15" x14ac:dyDescent="0.25"/>
  <cols>
    <col min="2" max="10" width="6.7109375" customWidth="1"/>
  </cols>
  <sheetData>
    <row r="2" spans="2:19" x14ac:dyDescent="0.25">
      <c r="B2" s="17"/>
      <c r="C2" s="17"/>
      <c r="E2" s="17"/>
      <c r="F2" s="17"/>
      <c r="G2" s="17"/>
      <c r="H2" s="17"/>
      <c r="I2" s="17"/>
      <c r="J2" s="17"/>
      <c r="K2" s="17"/>
      <c r="L2" s="17"/>
      <c r="M2" s="18"/>
      <c r="N2" s="17"/>
      <c r="O2" s="17"/>
      <c r="P2" s="17"/>
      <c r="Q2" s="17"/>
      <c r="R2" s="17"/>
    </row>
    <row r="3" spans="2:19" x14ac:dyDescent="0.25">
      <c r="B3" s="17"/>
      <c r="L3" s="17"/>
      <c r="M3" s="19" t="s">
        <v>90</v>
      </c>
      <c r="N3" s="17"/>
      <c r="O3" s="17"/>
      <c r="P3" s="17"/>
      <c r="Q3" s="17"/>
      <c r="R3" s="17"/>
    </row>
    <row r="4" spans="2:19" x14ac:dyDescent="0.25">
      <c r="C4" s="27"/>
      <c r="D4" s="21">
        <v>1</v>
      </c>
      <c r="E4" s="20">
        <v>2</v>
      </c>
      <c r="F4" s="20">
        <v>3</v>
      </c>
      <c r="G4" s="20">
        <v>4</v>
      </c>
      <c r="H4" s="20">
        <v>5</v>
      </c>
      <c r="I4" s="20">
        <v>6</v>
      </c>
      <c r="J4" s="20">
        <v>7</v>
      </c>
      <c r="L4" s="17"/>
      <c r="M4" s="22"/>
      <c r="N4" s="17"/>
      <c r="O4" s="17"/>
      <c r="P4" s="17"/>
      <c r="Q4" s="23" t="s">
        <v>81</v>
      </c>
      <c r="R4" s="24" t="s">
        <v>82</v>
      </c>
      <c r="S4" s="23"/>
    </row>
    <row r="5" spans="2:19" x14ac:dyDescent="0.25">
      <c r="B5" s="20" t="s">
        <v>57</v>
      </c>
      <c r="C5" s="27"/>
      <c r="D5" s="30">
        <v>0</v>
      </c>
      <c r="E5" s="31">
        <v>0.1</v>
      </c>
      <c r="F5" s="31">
        <v>0.3</v>
      </c>
      <c r="G5" s="31">
        <v>1</v>
      </c>
      <c r="H5" s="31">
        <v>3</v>
      </c>
      <c r="I5" s="31">
        <v>10</v>
      </c>
      <c r="J5" s="31">
        <v>30</v>
      </c>
      <c r="L5" s="17"/>
      <c r="M5" s="19" t="s">
        <v>83</v>
      </c>
      <c r="N5" s="17"/>
      <c r="O5" s="17"/>
      <c r="P5" s="17"/>
      <c r="Q5" s="25">
        <v>151.16999999999999</v>
      </c>
      <c r="R5" s="25">
        <f t="shared" ref="R5:R9" si="0">SUM(D5:J5)*Q5*10/2/1000</f>
        <v>33.559739999999998</v>
      </c>
      <c r="S5" s="25"/>
    </row>
    <row r="6" spans="2:19" x14ac:dyDescent="0.25">
      <c r="B6" s="20" t="s">
        <v>58</v>
      </c>
      <c r="C6" s="27"/>
      <c r="D6" s="30">
        <v>0</v>
      </c>
      <c r="E6" s="31">
        <v>0.03</v>
      </c>
      <c r="F6" s="31">
        <v>0.1</v>
      </c>
      <c r="G6" s="31">
        <v>0.3</v>
      </c>
      <c r="H6" s="31">
        <v>1</v>
      </c>
      <c r="I6" s="31">
        <v>3</v>
      </c>
      <c r="J6" s="31">
        <v>10</v>
      </c>
      <c r="L6" s="17"/>
      <c r="M6" s="19" t="s">
        <v>84</v>
      </c>
      <c r="N6" s="17"/>
      <c r="O6" s="17"/>
      <c r="P6" s="17"/>
      <c r="Q6" s="25">
        <v>412.5</v>
      </c>
      <c r="R6" s="25">
        <f t="shared" si="0"/>
        <v>29.761875</v>
      </c>
      <c r="S6" s="25"/>
    </row>
    <row r="7" spans="2:19" x14ac:dyDescent="0.25">
      <c r="B7" s="20" t="s">
        <v>59</v>
      </c>
      <c r="C7" s="27"/>
      <c r="D7" s="30">
        <v>0</v>
      </c>
      <c r="E7" s="31">
        <v>2.9999999999999997E-4</v>
      </c>
      <c r="F7" s="31">
        <v>1E-3</v>
      </c>
      <c r="G7" s="31">
        <v>3.0000000000000001E-3</v>
      </c>
      <c r="H7" s="31">
        <v>0.01</v>
      </c>
      <c r="I7" s="31">
        <v>0.03</v>
      </c>
      <c r="J7" s="31">
        <v>0.1</v>
      </c>
      <c r="L7" s="17"/>
      <c r="M7" s="19" t="s">
        <v>85</v>
      </c>
      <c r="N7" s="17"/>
      <c r="O7" s="17"/>
      <c r="P7" s="17"/>
      <c r="Q7" s="25">
        <v>311.3</v>
      </c>
      <c r="R7" s="25">
        <f t="shared" si="0"/>
        <v>0.22460295000000002</v>
      </c>
      <c r="S7" s="25"/>
    </row>
    <row r="8" spans="2:19" x14ac:dyDescent="0.25">
      <c r="B8" s="20" t="s">
        <v>60</v>
      </c>
      <c r="C8" s="27"/>
      <c r="D8" s="30">
        <v>0</v>
      </c>
      <c r="E8" s="31">
        <v>0.1</v>
      </c>
      <c r="F8" s="31">
        <v>0.3</v>
      </c>
      <c r="G8" s="31">
        <v>1</v>
      </c>
      <c r="H8" s="31">
        <v>3</v>
      </c>
      <c r="I8" s="31">
        <v>10</v>
      </c>
      <c r="J8" s="31">
        <v>30</v>
      </c>
      <c r="L8" s="17"/>
      <c r="M8" s="19" t="s">
        <v>86</v>
      </c>
      <c r="N8" s="17"/>
      <c r="O8" s="17"/>
      <c r="P8" s="17"/>
      <c r="Q8" s="25">
        <v>513.5</v>
      </c>
      <c r="R8" s="25">
        <f t="shared" si="0"/>
        <v>113.99699999999999</v>
      </c>
      <c r="S8" s="25"/>
    </row>
    <row r="9" spans="2:19" x14ac:dyDescent="0.25">
      <c r="B9" s="20" t="s">
        <v>61</v>
      </c>
      <c r="C9" s="27"/>
      <c r="D9" s="30">
        <v>0</v>
      </c>
      <c r="E9" s="31">
        <v>0.1</v>
      </c>
      <c r="F9" s="31">
        <v>0.3</v>
      </c>
      <c r="G9" s="31">
        <v>1</v>
      </c>
      <c r="H9" s="31">
        <v>3</v>
      </c>
      <c r="I9" s="31">
        <v>10</v>
      </c>
      <c r="J9" s="31">
        <v>30</v>
      </c>
      <c r="L9" s="17"/>
      <c r="M9" s="19" t="s">
        <v>87</v>
      </c>
      <c r="N9" s="17"/>
      <c r="O9" s="17"/>
      <c r="P9" s="17"/>
      <c r="Q9" s="25">
        <v>430.5</v>
      </c>
      <c r="R9" s="25">
        <f t="shared" si="0"/>
        <v>95.570999999999998</v>
      </c>
      <c r="S9" s="25"/>
    </row>
    <row r="10" spans="2:19" x14ac:dyDescent="0.25">
      <c r="B10" s="20" t="s">
        <v>62</v>
      </c>
      <c r="C10" s="27"/>
      <c r="D10" s="30">
        <v>0</v>
      </c>
      <c r="E10" s="31">
        <v>0.03</v>
      </c>
      <c r="F10" s="31">
        <v>0.1</v>
      </c>
      <c r="G10" s="31">
        <v>0.3</v>
      </c>
      <c r="H10" s="31">
        <v>1</v>
      </c>
      <c r="I10" s="31">
        <v>3</v>
      </c>
      <c r="J10" s="31">
        <v>10</v>
      </c>
      <c r="L10" s="17"/>
      <c r="M10" s="19" t="s">
        <v>88</v>
      </c>
      <c r="N10" s="17"/>
      <c r="O10" s="17"/>
      <c r="P10" s="17"/>
      <c r="Q10" s="26">
        <v>183.9</v>
      </c>
      <c r="R10" s="25">
        <f>200*Q10*0.6/1000</f>
        <v>22.068000000000001</v>
      </c>
      <c r="S10" s="26" t="s">
        <v>89</v>
      </c>
    </row>
    <row r="11" spans="2:19" x14ac:dyDescent="0.25">
      <c r="C11" s="28"/>
      <c r="L11" s="17"/>
      <c r="M11" s="22"/>
      <c r="N11" s="17"/>
      <c r="O11" s="17"/>
      <c r="P11" s="17"/>
      <c r="R11" s="17"/>
    </row>
    <row r="12" spans="2:19" x14ac:dyDescent="0.25">
      <c r="B12" s="17"/>
      <c r="C12" s="29"/>
      <c r="D12" s="17"/>
      <c r="E12" s="17"/>
      <c r="F12" s="17"/>
      <c r="G12" s="17"/>
      <c r="H12" s="17"/>
      <c r="I12" s="17"/>
      <c r="J12" s="17"/>
      <c r="K12" s="17"/>
      <c r="L12" s="17"/>
      <c r="M12" s="22"/>
      <c r="N12" s="17"/>
      <c r="O12" s="17"/>
      <c r="P12" s="17"/>
      <c r="R12" s="17"/>
    </row>
    <row r="13" spans="2:19" x14ac:dyDescent="0.25">
      <c r="B13" s="17"/>
      <c r="C13" s="17"/>
      <c r="E13" s="17"/>
      <c r="F13" s="17"/>
      <c r="G13" s="17"/>
      <c r="H13" s="17"/>
      <c r="I13" s="17"/>
      <c r="J13" s="17"/>
      <c r="K13" s="17"/>
      <c r="L13" s="17"/>
      <c r="M13" s="18"/>
      <c r="N13" s="17"/>
      <c r="O13" s="17"/>
      <c r="P13" s="17"/>
      <c r="Q13" s="17"/>
      <c r="R13" s="17"/>
    </row>
    <row r="14" spans="2:19" x14ac:dyDescent="0.25">
      <c r="B14" s="17"/>
      <c r="L14" s="17"/>
      <c r="M14" s="19" t="s">
        <v>90</v>
      </c>
      <c r="N14" s="17"/>
      <c r="O14" s="17"/>
      <c r="P14" s="17"/>
      <c r="Q14" s="17"/>
      <c r="R14" s="17"/>
    </row>
    <row r="15" spans="2:19" x14ac:dyDescent="0.25">
      <c r="C15" s="27"/>
      <c r="D15" s="21">
        <v>1</v>
      </c>
      <c r="E15" s="20">
        <v>2</v>
      </c>
      <c r="F15" s="20">
        <v>3</v>
      </c>
      <c r="G15" s="20">
        <v>4</v>
      </c>
      <c r="H15" s="20">
        <v>5</v>
      </c>
      <c r="I15" s="20">
        <v>6</v>
      </c>
      <c r="J15" s="20">
        <v>7</v>
      </c>
      <c r="L15" s="17"/>
      <c r="M15" s="22"/>
      <c r="N15" s="17"/>
      <c r="O15" s="17"/>
      <c r="P15" s="17"/>
      <c r="Q15" s="23" t="s">
        <v>81</v>
      </c>
      <c r="R15" s="24" t="s">
        <v>82</v>
      </c>
      <c r="S15" s="23"/>
    </row>
    <row r="16" spans="2:19" x14ac:dyDescent="0.25">
      <c r="B16" s="20" t="s">
        <v>57</v>
      </c>
      <c r="C16" s="27"/>
      <c r="D16" s="30">
        <v>0</v>
      </c>
      <c r="E16" s="31">
        <v>0.1</v>
      </c>
      <c r="F16" s="31">
        <v>0.3</v>
      </c>
      <c r="G16" s="31">
        <v>1</v>
      </c>
      <c r="H16" s="31">
        <v>3</v>
      </c>
      <c r="I16" s="31">
        <v>10</v>
      </c>
      <c r="J16" s="31">
        <v>30</v>
      </c>
      <c r="L16" s="17"/>
      <c r="M16" s="19" t="s">
        <v>83</v>
      </c>
      <c r="N16" s="17"/>
      <c r="O16" s="17"/>
      <c r="P16" s="17"/>
      <c r="Q16" s="25">
        <v>151.16999999999999</v>
      </c>
      <c r="R16" s="25">
        <f t="shared" ref="R16:R20" si="1">SUM(D16:J16)*Q16*10/2/1000</f>
        <v>33.559739999999998</v>
      </c>
      <c r="S16" s="25"/>
    </row>
    <row r="17" spans="2:19" x14ac:dyDescent="0.25">
      <c r="B17" s="20" t="s">
        <v>58</v>
      </c>
      <c r="C17" s="27"/>
      <c r="D17" s="30">
        <v>0</v>
      </c>
      <c r="E17" s="31">
        <v>0.03</v>
      </c>
      <c r="F17" s="31">
        <v>0.1</v>
      </c>
      <c r="G17" s="31">
        <v>0.3</v>
      </c>
      <c r="H17" s="31">
        <v>1</v>
      </c>
      <c r="I17" s="31">
        <v>3</v>
      </c>
      <c r="J17" s="31">
        <v>10</v>
      </c>
      <c r="L17" s="17"/>
      <c r="M17" s="19" t="s">
        <v>84</v>
      </c>
      <c r="N17" s="17"/>
      <c r="O17" s="17"/>
      <c r="P17" s="17"/>
      <c r="Q17" s="25">
        <v>412.5</v>
      </c>
      <c r="R17" s="25">
        <f t="shared" si="1"/>
        <v>29.761875</v>
      </c>
      <c r="S17" s="25"/>
    </row>
    <row r="18" spans="2:19" x14ac:dyDescent="0.25">
      <c r="B18" s="20" t="s">
        <v>59</v>
      </c>
      <c r="C18" s="27"/>
      <c r="D18" s="30">
        <v>0</v>
      </c>
      <c r="E18" s="31">
        <v>3.0000000000000001E-3</v>
      </c>
      <c r="F18" s="31">
        <v>0.01</v>
      </c>
      <c r="G18" s="31">
        <v>0.03</v>
      </c>
      <c r="H18" s="31">
        <v>0.1</v>
      </c>
      <c r="I18" s="31">
        <v>0.3</v>
      </c>
      <c r="J18" s="31">
        <v>1</v>
      </c>
      <c r="L18" s="17"/>
      <c r="M18" s="19" t="s">
        <v>85</v>
      </c>
      <c r="N18" s="17"/>
      <c r="O18" s="17"/>
      <c r="P18" s="17"/>
      <c r="Q18" s="25">
        <v>311.3</v>
      </c>
      <c r="R18" s="25">
        <f t="shared" si="1"/>
        <v>2.2460295000000001</v>
      </c>
      <c r="S18" s="25"/>
    </row>
    <row r="19" spans="2:19" x14ac:dyDescent="0.25">
      <c r="B19" s="20" t="s">
        <v>60</v>
      </c>
      <c r="C19" s="27"/>
      <c r="D19" s="30">
        <v>0</v>
      </c>
      <c r="E19" s="31">
        <v>0.1</v>
      </c>
      <c r="F19" s="31">
        <v>0.3</v>
      </c>
      <c r="G19" s="31">
        <v>1</v>
      </c>
      <c r="H19" s="31">
        <v>3</v>
      </c>
      <c r="I19" s="31">
        <v>10</v>
      </c>
      <c r="J19" s="31">
        <v>30</v>
      </c>
      <c r="L19" s="17"/>
      <c r="M19" s="19" t="s">
        <v>86</v>
      </c>
      <c r="N19" s="17"/>
      <c r="O19" s="17"/>
      <c r="P19" s="17"/>
      <c r="Q19" s="25">
        <v>513.5</v>
      </c>
      <c r="R19" s="25">
        <f t="shared" si="1"/>
        <v>113.99699999999999</v>
      </c>
      <c r="S19" s="25"/>
    </row>
    <row r="20" spans="2:19" x14ac:dyDescent="0.25">
      <c r="B20" s="20" t="s">
        <v>61</v>
      </c>
      <c r="C20" s="27"/>
      <c r="D20" s="30">
        <v>0</v>
      </c>
      <c r="E20" s="31">
        <v>0.1</v>
      </c>
      <c r="F20" s="31">
        <v>0.3</v>
      </c>
      <c r="G20" s="31">
        <v>1</v>
      </c>
      <c r="H20" s="31">
        <v>3</v>
      </c>
      <c r="I20" s="31">
        <v>10</v>
      </c>
      <c r="J20" s="31">
        <v>30</v>
      </c>
      <c r="L20" s="17"/>
      <c r="M20" s="19" t="s">
        <v>87</v>
      </c>
      <c r="N20" s="17"/>
      <c r="O20" s="17"/>
      <c r="P20" s="17"/>
      <c r="Q20" s="25">
        <v>430.5</v>
      </c>
      <c r="R20" s="25">
        <f t="shared" si="1"/>
        <v>95.570999999999998</v>
      </c>
      <c r="S20" s="25"/>
    </row>
    <row r="21" spans="2:19" x14ac:dyDescent="0.25">
      <c r="B21" s="20" t="s">
        <v>62</v>
      </c>
      <c r="C21" s="27"/>
      <c r="D21" s="30">
        <v>0</v>
      </c>
      <c r="E21" s="31">
        <v>0.1</v>
      </c>
      <c r="F21" s="31">
        <v>0.3</v>
      </c>
      <c r="G21" s="31">
        <v>1</v>
      </c>
      <c r="H21" s="31">
        <v>3</v>
      </c>
      <c r="I21" s="31">
        <v>10</v>
      </c>
      <c r="J21" s="31">
        <v>30</v>
      </c>
      <c r="L21" s="17"/>
      <c r="M21" s="19" t="s">
        <v>88</v>
      </c>
      <c r="N21" s="17"/>
      <c r="O21" s="17"/>
      <c r="P21" s="17"/>
      <c r="Q21" s="26">
        <v>183.9</v>
      </c>
      <c r="R21" s="25">
        <f>200*Q21*0.6/1000</f>
        <v>22.068000000000001</v>
      </c>
      <c r="S21" s="26" t="s">
        <v>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8"/>
  <sheetViews>
    <sheetView topLeftCell="C1" zoomScaleNormal="100" workbookViewId="0">
      <selection activeCell="M12" sqref="M12:T17"/>
    </sheetView>
  </sheetViews>
  <sheetFormatPr defaultRowHeight="15" x14ac:dyDescent="0.25"/>
  <cols>
    <col min="1" max="1" width="34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104</v>
      </c>
    </row>
    <row r="2" spans="1:49" x14ac:dyDescent="0.25">
      <c r="A2" t="s">
        <v>1</v>
      </c>
      <c r="B2" s="8">
        <v>41855.053773148145</v>
      </c>
      <c r="C2" s="6"/>
    </row>
    <row r="3" spans="1:49" x14ac:dyDescent="0.25">
      <c r="A3" t="s">
        <v>2</v>
      </c>
      <c r="B3">
        <v>904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 x14ac:dyDescent="0.25">
      <c r="A6" t="s">
        <v>55</v>
      </c>
      <c r="B6" s="7">
        <v>0</v>
      </c>
      <c r="C6" s="7">
        <v>1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1</v>
      </c>
      <c r="K6" s="7">
        <v>0</v>
      </c>
      <c r="L6" s="7">
        <v>3</v>
      </c>
      <c r="M6" s="7">
        <v>2</v>
      </c>
      <c r="N6" s="7">
        <v>2</v>
      </c>
      <c r="O6" s="7">
        <v>0</v>
      </c>
      <c r="P6" s="7">
        <v>1</v>
      </c>
      <c r="Q6" s="7">
        <v>0</v>
      </c>
      <c r="R6" s="7">
        <v>2</v>
      </c>
      <c r="S6" s="7">
        <v>0</v>
      </c>
      <c r="T6" s="7">
        <v>2</v>
      </c>
      <c r="U6" s="7">
        <v>5</v>
      </c>
      <c r="V6" s="7">
        <v>2</v>
      </c>
      <c r="W6" s="7">
        <v>1</v>
      </c>
      <c r="X6" s="7">
        <v>1</v>
      </c>
      <c r="Y6" s="7">
        <v>1</v>
      </c>
      <c r="Z6" s="7">
        <v>0</v>
      </c>
      <c r="AA6" s="7">
        <v>1</v>
      </c>
      <c r="AB6" s="7">
        <v>4</v>
      </c>
      <c r="AC6" s="7">
        <v>3</v>
      </c>
      <c r="AD6" s="7">
        <v>0</v>
      </c>
      <c r="AE6" s="7">
        <v>0</v>
      </c>
      <c r="AF6" s="7">
        <v>0</v>
      </c>
      <c r="AG6" s="7">
        <v>3</v>
      </c>
      <c r="AH6" s="7">
        <v>1</v>
      </c>
      <c r="AI6" s="7">
        <v>0</v>
      </c>
      <c r="AJ6" s="7">
        <v>2</v>
      </c>
      <c r="AK6" s="7">
        <v>3</v>
      </c>
      <c r="AL6" s="7">
        <v>0</v>
      </c>
      <c r="AM6" s="7">
        <v>0</v>
      </c>
      <c r="AN6" s="7">
        <v>0</v>
      </c>
      <c r="AO6" s="7">
        <v>1</v>
      </c>
      <c r="AP6" s="7">
        <v>0</v>
      </c>
      <c r="AQ6" s="7">
        <v>2</v>
      </c>
      <c r="AR6" s="7">
        <v>1</v>
      </c>
      <c r="AS6" s="7">
        <v>6</v>
      </c>
      <c r="AT6" s="7">
        <v>1</v>
      </c>
      <c r="AU6" s="7">
        <v>0</v>
      </c>
      <c r="AV6" s="7">
        <v>0</v>
      </c>
      <c r="AW6" s="7">
        <v>0</v>
      </c>
    </row>
    <row r="7" spans="1:49" x14ac:dyDescent="0.25">
      <c r="A7" t="s">
        <v>56</v>
      </c>
      <c r="B7" s="7">
        <v>0</v>
      </c>
      <c r="C7" s="7">
        <v>6.6369999999999996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5.7080000000000002</v>
      </c>
      <c r="K7" s="7">
        <v>0</v>
      </c>
      <c r="L7" s="7">
        <v>12.832000000000001</v>
      </c>
      <c r="M7" s="7">
        <v>22.533000000000001</v>
      </c>
      <c r="N7" s="7">
        <v>14.535</v>
      </c>
      <c r="O7" s="7">
        <v>0</v>
      </c>
      <c r="P7" s="7">
        <v>6.7039999999999997</v>
      </c>
      <c r="Q7" s="7">
        <v>0</v>
      </c>
      <c r="R7" s="7">
        <v>21.67</v>
      </c>
      <c r="S7" s="7">
        <v>0</v>
      </c>
      <c r="T7" s="7">
        <v>11.051</v>
      </c>
      <c r="U7" s="7">
        <v>103.673</v>
      </c>
      <c r="V7" s="7">
        <v>11.781000000000001</v>
      </c>
      <c r="W7" s="7">
        <v>13.739000000000001</v>
      </c>
      <c r="X7" s="7">
        <v>112.16800000000001</v>
      </c>
      <c r="Y7" s="7">
        <v>16.393999999999998</v>
      </c>
      <c r="Z7" s="7">
        <v>0</v>
      </c>
      <c r="AA7" s="7">
        <v>6.77</v>
      </c>
      <c r="AB7" s="7">
        <v>17.405999999999999</v>
      </c>
      <c r="AC7" s="7">
        <v>11.15</v>
      </c>
      <c r="AD7" s="7">
        <v>0</v>
      </c>
      <c r="AE7" s="7">
        <v>0</v>
      </c>
      <c r="AF7" s="7">
        <v>0</v>
      </c>
      <c r="AG7" s="7">
        <v>28.363</v>
      </c>
      <c r="AH7" s="7">
        <v>72.278999999999996</v>
      </c>
      <c r="AI7" s="7">
        <v>0</v>
      </c>
      <c r="AJ7" s="7">
        <v>27.212</v>
      </c>
      <c r="AK7" s="7">
        <v>37.167999999999999</v>
      </c>
      <c r="AL7" s="7">
        <v>0</v>
      </c>
      <c r="AM7" s="7">
        <v>0</v>
      </c>
      <c r="AN7" s="7">
        <v>0</v>
      </c>
      <c r="AO7" s="7">
        <v>8.4290000000000003</v>
      </c>
      <c r="AP7" s="7">
        <v>0</v>
      </c>
      <c r="AQ7" s="7">
        <v>58.738999999999997</v>
      </c>
      <c r="AR7" s="7">
        <v>22.102</v>
      </c>
      <c r="AS7" s="7">
        <v>17.489000000000001</v>
      </c>
      <c r="AT7" s="7">
        <v>164.00399999999999</v>
      </c>
      <c r="AU7" s="7">
        <v>0</v>
      </c>
      <c r="AV7" s="7">
        <v>0</v>
      </c>
      <c r="AW7" s="7">
        <v>0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">
        <v>93</v>
      </c>
      <c r="D12" s="7" t="s">
        <v>93</v>
      </c>
      <c r="E12" s="7" t="s">
        <v>93</v>
      </c>
      <c r="F12" s="7" t="s">
        <v>93</v>
      </c>
      <c r="G12" s="7" t="s">
        <v>93</v>
      </c>
      <c r="H12" s="7" t="s">
        <v>93</v>
      </c>
      <c r="I12" s="7" t="s">
        <v>93</v>
      </c>
      <c r="J12" s="7" t="s">
        <v>93</v>
      </c>
      <c r="K12" s="7"/>
      <c r="L12" s="1" t="s">
        <v>57</v>
      </c>
      <c r="M12" s="14">
        <v>0</v>
      </c>
      <c r="N12" s="14">
        <v>0.03</v>
      </c>
      <c r="O12" s="14">
        <v>0.1</v>
      </c>
      <c r="P12" s="14">
        <v>0.3</v>
      </c>
      <c r="Q12" s="14">
        <v>1</v>
      </c>
      <c r="R12" s="14">
        <v>3</v>
      </c>
      <c r="S12" s="14">
        <v>10</v>
      </c>
      <c r="T12" s="14">
        <v>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">
        <v>96</v>
      </c>
      <c r="D13" s="7" t="s">
        <v>96</v>
      </c>
      <c r="E13" s="7" t="s">
        <v>96</v>
      </c>
      <c r="F13" s="7" t="s">
        <v>96</v>
      </c>
      <c r="G13" s="7" t="s">
        <v>96</v>
      </c>
      <c r="H13" s="7" t="s">
        <v>96</v>
      </c>
      <c r="I13" s="7" t="s">
        <v>96</v>
      </c>
      <c r="J13" s="7" t="s">
        <v>96</v>
      </c>
      <c r="K13" s="7"/>
      <c r="L13" s="1" t="s">
        <v>58</v>
      </c>
      <c r="M13" s="14">
        <v>0</v>
      </c>
      <c r="N13" s="14">
        <v>0.1</v>
      </c>
      <c r="O13" s="14">
        <v>0.3</v>
      </c>
      <c r="P13" s="14">
        <v>1</v>
      </c>
      <c r="Q13" s="14">
        <v>3</v>
      </c>
      <c r="R13" s="14">
        <v>10</v>
      </c>
      <c r="S13" s="14">
        <v>30</v>
      </c>
      <c r="T13" s="14">
        <v>100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">
        <v>97</v>
      </c>
      <c r="D14" s="7" t="s">
        <v>97</v>
      </c>
      <c r="E14" s="7" t="s">
        <v>97</v>
      </c>
      <c r="F14" s="7" t="s">
        <v>97</v>
      </c>
      <c r="G14" s="7" t="s">
        <v>97</v>
      </c>
      <c r="H14" s="7" t="s">
        <v>97</v>
      </c>
      <c r="I14" s="7" t="s">
        <v>97</v>
      </c>
      <c r="J14" s="7" t="s">
        <v>97</v>
      </c>
      <c r="K14" s="7"/>
      <c r="L14" s="1" t="s">
        <v>59</v>
      </c>
      <c r="M14" s="14">
        <v>0</v>
      </c>
      <c r="N14" s="14">
        <v>0.01</v>
      </c>
      <c r="O14" s="14">
        <v>0.03</v>
      </c>
      <c r="P14" s="14">
        <v>0.1</v>
      </c>
      <c r="Q14" s="14">
        <v>0.3</v>
      </c>
      <c r="R14" s="14">
        <v>1</v>
      </c>
      <c r="S14" s="14">
        <v>3</v>
      </c>
      <c r="T14" s="14"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">
        <v>93</v>
      </c>
      <c r="D15" s="7" t="s">
        <v>93</v>
      </c>
      <c r="E15" s="7" t="s">
        <v>93</v>
      </c>
      <c r="F15" s="7" t="s">
        <v>93</v>
      </c>
      <c r="G15" s="7" t="s">
        <v>93</v>
      </c>
      <c r="H15" s="7" t="s">
        <v>93</v>
      </c>
      <c r="I15" s="7" t="s">
        <v>93</v>
      </c>
      <c r="J15" s="7" t="s">
        <v>93</v>
      </c>
      <c r="K15" s="7"/>
      <c r="L15" s="1" t="s">
        <v>60</v>
      </c>
      <c r="M15" s="14">
        <v>0</v>
      </c>
      <c r="N15" s="14">
        <v>0.03</v>
      </c>
      <c r="O15" s="14">
        <v>0.1</v>
      </c>
      <c r="P15" s="14">
        <v>0.3</v>
      </c>
      <c r="Q15" s="14">
        <v>1</v>
      </c>
      <c r="R15" s="14">
        <v>3</v>
      </c>
      <c r="S15" s="14">
        <v>10</v>
      </c>
      <c r="T15" s="14">
        <v>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">
        <v>96</v>
      </c>
      <c r="D16" s="7" t="s">
        <v>96</v>
      </c>
      <c r="E16" s="7" t="s">
        <v>96</v>
      </c>
      <c r="F16" s="7" t="s">
        <v>96</v>
      </c>
      <c r="G16" s="7" t="s">
        <v>96</v>
      </c>
      <c r="H16" s="7" t="s">
        <v>96</v>
      </c>
      <c r="I16" s="7" t="s">
        <v>96</v>
      </c>
      <c r="J16" s="7" t="s">
        <v>96</v>
      </c>
      <c r="K16" s="7"/>
      <c r="L16" s="1" t="s">
        <v>61</v>
      </c>
      <c r="M16" s="14">
        <v>0</v>
      </c>
      <c r="N16" s="14">
        <v>0.1</v>
      </c>
      <c r="O16" s="14">
        <v>0.3</v>
      </c>
      <c r="P16" s="14">
        <v>1</v>
      </c>
      <c r="Q16" s="14">
        <v>3</v>
      </c>
      <c r="R16" s="14">
        <v>10</v>
      </c>
      <c r="S16" s="14">
        <v>30</v>
      </c>
      <c r="T16" s="14">
        <v>100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">
        <v>97</v>
      </c>
      <c r="D17" s="7" t="s">
        <v>97</v>
      </c>
      <c r="E17" s="7" t="s">
        <v>97</v>
      </c>
      <c r="F17" s="7" t="s">
        <v>97</v>
      </c>
      <c r="G17" s="7" t="s">
        <v>97</v>
      </c>
      <c r="H17" s="7" t="s">
        <v>97</v>
      </c>
      <c r="I17" s="7" t="s">
        <v>97</v>
      </c>
      <c r="J17" s="7" t="s">
        <v>97</v>
      </c>
      <c r="K17" s="7"/>
      <c r="L17" s="1" t="s">
        <v>62</v>
      </c>
      <c r="M17" s="14">
        <v>0</v>
      </c>
      <c r="N17" s="14">
        <v>0.01</v>
      </c>
      <c r="O17" s="14">
        <v>0.03</v>
      </c>
      <c r="P17" s="14">
        <v>0.1</v>
      </c>
      <c r="Q17" s="14">
        <v>0.3</v>
      </c>
      <c r="R17" s="14">
        <v>1</v>
      </c>
      <c r="S17" s="14">
        <v>3</v>
      </c>
      <c r="T17" s="14">
        <v>10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0</v>
      </c>
      <c r="D22" s="10">
        <f t="shared" si="0"/>
        <v>1</v>
      </c>
      <c r="E22" s="10">
        <f t="shared" si="0"/>
        <v>0</v>
      </c>
      <c r="F22" s="1">
        <f t="shared" si="0"/>
        <v>0</v>
      </c>
      <c r="G22" s="1">
        <f t="shared" si="0"/>
        <v>0</v>
      </c>
      <c r="H22" s="1">
        <f t="shared" si="0"/>
        <v>0</v>
      </c>
      <c r="I22" s="1">
        <f t="shared" si="0"/>
        <v>0</v>
      </c>
      <c r="J22" s="1">
        <f t="shared" si="0"/>
        <v>0</v>
      </c>
      <c r="K22" s="1"/>
      <c r="L22" s="1" t="s">
        <v>57</v>
      </c>
      <c r="M22" s="2">
        <f t="shared" ref="M22:T22" si="1">B7</f>
        <v>0</v>
      </c>
      <c r="N22" s="2">
        <f t="shared" si="1"/>
        <v>6.6369999999999996</v>
      </c>
      <c r="O22" s="2">
        <f t="shared" si="1"/>
        <v>0</v>
      </c>
      <c r="P22" s="2">
        <f t="shared" si="1"/>
        <v>0</v>
      </c>
      <c r="Q22" s="2">
        <f t="shared" si="1"/>
        <v>0</v>
      </c>
      <c r="R22" s="2">
        <f t="shared" si="1"/>
        <v>0</v>
      </c>
      <c r="S22" s="2">
        <f t="shared" si="1"/>
        <v>0</v>
      </c>
      <c r="T22" s="2">
        <f t="shared" si="1"/>
        <v>0</v>
      </c>
      <c r="Z22" s="1"/>
      <c r="AA22" s="1"/>
    </row>
    <row r="23" spans="2:49" x14ac:dyDescent="0.25">
      <c r="B23" s="1" t="s">
        <v>58</v>
      </c>
      <c r="C23" s="1">
        <f t="shared" ref="C23:J23" si="2">J6</f>
        <v>1</v>
      </c>
      <c r="D23" s="10">
        <f t="shared" si="2"/>
        <v>0</v>
      </c>
      <c r="E23" s="10">
        <f t="shared" si="2"/>
        <v>3</v>
      </c>
      <c r="F23" s="1">
        <f t="shared" si="2"/>
        <v>2</v>
      </c>
      <c r="G23" s="1">
        <f t="shared" si="2"/>
        <v>2</v>
      </c>
      <c r="H23" s="1">
        <f t="shared" si="2"/>
        <v>0</v>
      </c>
      <c r="I23" s="1">
        <f t="shared" si="2"/>
        <v>1</v>
      </c>
      <c r="J23" s="1">
        <f t="shared" si="2"/>
        <v>0</v>
      </c>
      <c r="K23" s="1"/>
      <c r="L23" s="1" t="s">
        <v>58</v>
      </c>
      <c r="M23" s="2">
        <f t="shared" ref="M23:T23" si="3">J7</f>
        <v>5.7080000000000002</v>
      </c>
      <c r="N23" s="2">
        <f t="shared" si="3"/>
        <v>0</v>
      </c>
      <c r="O23" s="2">
        <f t="shared" si="3"/>
        <v>12.832000000000001</v>
      </c>
      <c r="P23" s="2">
        <f t="shared" si="3"/>
        <v>22.533000000000001</v>
      </c>
      <c r="Q23" s="2">
        <f t="shared" si="3"/>
        <v>14.535</v>
      </c>
      <c r="R23" s="2">
        <f t="shared" si="3"/>
        <v>0</v>
      </c>
      <c r="S23" s="2">
        <f t="shared" si="3"/>
        <v>6.7039999999999997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2</v>
      </c>
      <c r="D24" s="10">
        <f t="shared" si="4"/>
        <v>0</v>
      </c>
      <c r="E24" s="10">
        <f t="shared" si="4"/>
        <v>2</v>
      </c>
      <c r="F24" s="1">
        <f t="shared" si="4"/>
        <v>5</v>
      </c>
      <c r="G24" s="1">
        <f t="shared" si="4"/>
        <v>2</v>
      </c>
      <c r="H24" s="1">
        <f t="shared" si="4"/>
        <v>1</v>
      </c>
      <c r="I24" s="1">
        <f t="shared" si="4"/>
        <v>1</v>
      </c>
      <c r="J24" s="1">
        <f t="shared" si="4"/>
        <v>1</v>
      </c>
      <c r="K24" s="1"/>
      <c r="L24" s="1" t="s">
        <v>59</v>
      </c>
      <c r="M24" s="2">
        <f t="shared" ref="M24:T24" si="5">R7</f>
        <v>21.67</v>
      </c>
      <c r="N24" s="2">
        <f t="shared" si="5"/>
        <v>0</v>
      </c>
      <c r="O24" s="2">
        <f t="shared" si="5"/>
        <v>11.051</v>
      </c>
      <c r="P24" s="2">
        <f t="shared" si="5"/>
        <v>103.673</v>
      </c>
      <c r="Q24" s="2">
        <f t="shared" si="5"/>
        <v>11.781000000000001</v>
      </c>
      <c r="R24" s="2">
        <f t="shared" si="5"/>
        <v>13.739000000000001</v>
      </c>
      <c r="S24" s="2">
        <f t="shared" si="5"/>
        <v>112.16800000000001</v>
      </c>
      <c r="T24" s="2">
        <f t="shared" si="5"/>
        <v>16.393999999999998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1</v>
      </c>
      <c r="E25" s="10">
        <f t="shared" si="6"/>
        <v>4</v>
      </c>
      <c r="F25" s="1">
        <f t="shared" si="6"/>
        <v>3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3</v>
      </c>
      <c r="K25" s="1"/>
      <c r="L25" s="1" t="s">
        <v>60</v>
      </c>
      <c r="M25" s="2">
        <f t="shared" ref="M25:T25" si="7">Z7</f>
        <v>0</v>
      </c>
      <c r="N25" s="2">
        <f t="shared" si="7"/>
        <v>6.77</v>
      </c>
      <c r="O25" s="2">
        <f t="shared" si="7"/>
        <v>17.405999999999999</v>
      </c>
      <c r="P25" s="2">
        <f t="shared" si="7"/>
        <v>11.15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28.363</v>
      </c>
      <c r="Z25" s="1"/>
      <c r="AA25" s="1"/>
    </row>
    <row r="26" spans="2:49" x14ac:dyDescent="0.25">
      <c r="B26" s="1" t="s">
        <v>61</v>
      </c>
      <c r="C26" s="1">
        <f t="shared" ref="C26:J26" si="8">AH6</f>
        <v>1</v>
      </c>
      <c r="D26" s="1">
        <f t="shared" si="8"/>
        <v>0</v>
      </c>
      <c r="E26" s="1">
        <f t="shared" si="8"/>
        <v>2</v>
      </c>
      <c r="F26" s="1">
        <f t="shared" si="8"/>
        <v>3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1</v>
      </c>
      <c r="K26" s="1"/>
      <c r="L26" s="1" t="s">
        <v>61</v>
      </c>
      <c r="M26" s="2">
        <f t="shared" ref="M26:T26" si="9">AH7</f>
        <v>72.278999999999996</v>
      </c>
      <c r="N26" s="2">
        <f t="shared" si="9"/>
        <v>0</v>
      </c>
      <c r="O26" s="2">
        <f t="shared" si="9"/>
        <v>27.212</v>
      </c>
      <c r="P26" s="2">
        <f t="shared" si="9"/>
        <v>37.167999999999999</v>
      </c>
      <c r="Q26" s="2">
        <f t="shared" si="9"/>
        <v>0</v>
      </c>
      <c r="R26" s="2">
        <f t="shared" si="9"/>
        <v>0</v>
      </c>
      <c r="S26" s="2">
        <f t="shared" si="9"/>
        <v>0</v>
      </c>
      <c r="T26" s="2">
        <f t="shared" si="9"/>
        <v>8.4290000000000003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2</v>
      </c>
      <c r="E27" s="1">
        <f t="shared" si="10"/>
        <v>1</v>
      </c>
      <c r="F27" s="1">
        <f t="shared" si="10"/>
        <v>6</v>
      </c>
      <c r="G27" s="1">
        <f t="shared" si="10"/>
        <v>1</v>
      </c>
      <c r="H27" s="1">
        <f t="shared" si="10"/>
        <v>0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58.738999999999997</v>
      </c>
      <c r="O27" s="2">
        <f t="shared" si="11"/>
        <v>22.102</v>
      </c>
      <c r="P27" s="2">
        <f t="shared" si="11"/>
        <v>17.489000000000001</v>
      </c>
      <c r="Q27" s="2">
        <f t="shared" si="11"/>
        <v>164.00399999999999</v>
      </c>
      <c r="R27" s="2">
        <f t="shared" si="11"/>
        <v>0</v>
      </c>
      <c r="S27" s="2">
        <f t="shared" si="11"/>
        <v>0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J31">
        <f>SUM(C22:J27)</f>
        <v>52</v>
      </c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8"/>
  <sheetViews>
    <sheetView zoomScaleNormal="100" workbookViewId="0">
      <selection activeCell="E23" sqref="E23"/>
    </sheetView>
  </sheetViews>
  <sheetFormatPr defaultRowHeight="15" x14ac:dyDescent="0.2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105</v>
      </c>
    </row>
    <row r="2" spans="1:49" x14ac:dyDescent="0.25">
      <c r="A2" t="s">
        <v>1</v>
      </c>
      <c r="B2" s="8">
        <v>41857.399976851855</v>
      </c>
      <c r="C2" s="6"/>
    </row>
    <row r="3" spans="1:49" x14ac:dyDescent="0.25">
      <c r="A3" t="s">
        <v>2</v>
      </c>
      <c r="B3">
        <v>901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 x14ac:dyDescent="0.25">
      <c r="A6" t="s">
        <v>55</v>
      </c>
      <c r="B6" s="7">
        <v>0</v>
      </c>
      <c r="C6" s="7">
        <v>7</v>
      </c>
      <c r="D6" s="7">
        <v>7</v>
      </c>
      <c r="E6" s="7">
        <v>3</v>
      </c>
      <c r="F6" s="7">
        <v>3</v>
      </c>
      <c r="G6" s="7">
        <v>0</v>
      </c>
      <c r="H6" s="7">
        <v>0</v>
      </c>
      <c r="I6" s="7">
        <v>0</v>
      </c>
      <c r="J6" s="7">
        <v>8</v>
      </c>
      <c r="K6" s="7">
        <v>13</v>
      </c>
      <c r="L6" s="7">
        <v>14</v>
      </c>
      <c r="M6" s="7">
        <v>10</v>
      </c>
      <c r="N6" s="7">
        <v>15</v>
      </c>
      <c r="O6" s="7">
        <v>5</v>
      </c>
      <c r="P6" s="7">
        <v>10</v>
      </c>
      <c r="Q6" s="7">
        <v>0</v>
      </c>
      <c r="R6" s="7">
        <v>11</v>
      </c>
      <c r="S6" s="7">
        <v>10</v>
      </c>
      <c r="T6" s="7">
        <v>15</v>
      </c>
      <c r="U6" s="7">
        <v>14</v>
      </c>
      <c r="V6" s="7">
        <v>14</v>
      </c>
      <c r="W6" s="7">
        <v>13</v>
      </c>
      <c r="X6" s="7">
        <v>6</v>
      </c>
      <c r="Y6" s="7">
        <v>2</v>
      </c>
      <c r="Z6" s="7">
        <v>5</v>
      </c>
      <c r="AA6" s="7">
        <v>8</v>
      </c>
      <c r="AB6" s="7">
        <v>16</v>
      </c>
      <c r="AC6" s="7">
        <v>14</v>
      </c>
      <c r="AD6" s="7">
        <v>4</v>
      </c>
      <c r="AE6" s="7">
        <v>0</v>
      </c>
      <c r="AF6" s="7">
        <v>0</v>
      </c>
      <c r="AG6" s="7">
        <v>11</v>
      </c>
      <c r="AH6" s="7">
        <v>4</v>
      </c>
      <c r="AI6" s="7">
        <v>10</v>
      </c>
      <c r="AJ6" s="7">
        <v>15</v>
      </c>
      <c r="AK6" s="7">
        <v>15</v>
      </c>
      <c r="AL6" s="7">
        <v>10</v>
      </c>
      <c r="AM6" s="7">
        <v>3</v>
      </c>
      <c r="AN6" s="7">
        <v>0</v>
      </c>
      <c r="AO6" s="7">
        <v>7</v>
      </c>
      <c r="AP6" s="7">
        <v>12</v>
      </c>
      <c r="AQ6" s="7">
        <v>14</v>
      </c>
      <c r="AR6" s="7">
        <v>16</v>
      </c>
      <c r="AS6" s="7">
        <v>14</v>
      </c>
      <c r="AT6" s="7">
        <v>14</v>
      </c>
      <c r="AU6" s="7">
        <v>9</v>
      </c>
      <c r="AV6" s="7">
        <v>0</v>
      </c>
      <c r="AW6" s="7">
        <v>3</v>
      </c>
    </row>
    <row r="7" spans="1:49" x14ac:dyDescent="0.25">
      <c r="A7" t="s">
        <v>56</v>
      </c>
      <c r="B7" s="7">
        <v>0</v>
      </c>
      <c r="C7" s="7">
        <v>81.034000000000006</v>
      </c>
      <c r="D7" s="7">
        <v>66.754000000000005</v>
      </c>
      <c r="E7" s="7">
        <v>24.905999999999999</v>
      </c>
      <c r="F7" s="7">
        <v>9.4339999999999993</v>
      </c>
      <c r="G7" s="7">
        <v>0</v>
      </c>
      <c r="H7" s="7">
        <v>0</v>
      </c>
      <c r="I7" s="7">
        <v>0</v>
      </c>
      <c r="J7" s="7">
        <v>54.838999999999999</v>
      </c>
      <c r="K7" s="7">
        <v>35.472999999999999</v>
      </c>
      <c r="L7" s="7">
        <v>81.804000000000002</v>
      </c>
      <c r="M7" s="7">
        <v>63.529000000000003</v>
      </c>
      <c r="N7" s="7">
        <v>102.93</v>
      </c>
      <c r="O7" s="7">
        <v>16.408000000000001</v>
      </c>
      <c r="P7" s="7">
        <v>107.221</v>
      </c>
      <c r="Q7" s="7">
        <v>0</v>
      </c>
      <c r="R7" s="7">
        <v>72.712999999999994</v>
      </c>
      <c r="S7" s="7">
        <v>27.23</v>
      </c>
      <c r="T7" s="7">
        <v>43.441000000000003</v>
      </c>
      <c r="U7" s="7">
        <v>94.352000000000004</v>
      </c>
      <c r="V7" s="7">
        <v>83.736000000000004</v>
      </c>
      <c r="W7" s="7">
        <v>31.021999999999998</v>
      </c>
      <c r="X7" s="7">
        <v>42.607999999999997</v>
      </c>
      <c r="Y7" s="7">
        <v>75.283000000000001</v>
      </c>
      <c r="Z7" s="7">
        <v>57.137</v>
      </c>
      <c r="AA7" s="7">
        <v>56.536999999999999</v>
      </c>
      <c r="AB7" s="7">
        <v>88.052000000000007</v>
      </c>
      <c r="AC7" s="7">
        <v>65.037000000000006</v>
      </c>
      <c r="AD7" s="7">
        <v>72.786000000000001</v>
      </c>
      <c r="AE7" s="7">
        <v>0</v>
      </c>
      <c r="AF7" s="7">
        <v>0</v>
      </c>
      <c r="AG7" s="7">
        <v>23.247</v>
      </c>
      <c r="AH7" s="7">
        <v>119.883</v>
      </c>
      <c r="AI7" s="7">
        <v>72.393000000000001</v>
      </c>
      <c r="AJ7" s="7">
        <v>45.008000000000003</v>
      </c>
      <c r="AK7" s="7">
        <v>49.606999999999999</v>
      </c>
      <c r="AL7" s="7">
        <v>65.819999999999993</v>
      </c>
      <c r="AM7" s="7">
        <v>24.972000000000001</v>
      </c>
      <c r="AN7" s="7">
        <v>0</v>
      </c>
      <c r="AO7" s="7">
        <v>68.352999999999994</v>
      </c>
      <c r="AP7" s="7">
        <v>42.064</v>
      </c>
      <c r="AQ7" s="7">
        <v>90.59</v>
      </c>
      <c r="AR7" s="7">
        <v>107.58</v>
      </c>
      <c r="AS7" s="7">
        <v>119.101</v>
      </c>
      <c r="AT7" s="7">
        <v>75.567999999999998</v>
      </c>
      <c r="AU7" s="7">
        <v>80.147999999999996</v>
      </c>
      <c r="AV7" s="7">
        <v>0</v>
      </c>
      <c r="AW7" s="7">
        <v>24.172999999999998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">
        <v>93</v>
      </c>
      <c r="D12" s="7" t="s">
        <v>93</v>
      </c>
      <c r="E12" s="7" t="s">
        <v>93</v>
      </c>
      <c r="F12" s="7" t="s">
        <v>93</v>
      </c>
      <c r="G12" s="7" t="s">
        <v>93</v>
      </c>
      <c r="H12" s="7" t="s">
        <v>93</v>
      </c>
      <c r="I12" s="7" t="s">
        <v>93</v>
      </c>
      <c r="J12" s="7" t="s">
        <v>93</v>
      </c>
      <c r="K12" s="7"/>
      <c r="L12" s="1" t="s">
        <v>57</v>
      </c>
      <c r="M12" s="14">
        <v>0</v>
      </c>
      <c r="N12" s="14">
        <v>0.03</v>
      </c>
      <c r="O12" s="14">
        <v>0.1</v>
      </c>
      <c r="P12" s="14">
        <v>0.3</v>
      </c>
      <c r="Q12" s="14">
        <v>1</v>
      </c>
      <c r="R12" s="14">
        <v>3</v>
      </c>
      <c r="S12" s="14">
        <v>10</v>
      </c>
      <c r="T12" s="14">
        <v>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">
        <v>96</v>
      </c>
      <c r="D13" s="7" t="s">
        <v>96</v>
      </c>
      <c r="E13" s="7" t="s">
        <v>96</v>
      </c>
      <c r="F13" s="7" t="s">
        <v>96</v>
      </c>
      <c r="G13" s="7" t="s">
        <v>96</v>
      </c>
      <c r="H13" s="7" t="s">
        <v>96</v>
      </c>
      <c r="I13" s="7" t="s">
        <v>96</v>
      </c>
      <c r="J13" s="7" t="s">
        <v>96</v>
      </c>
      <c r="K13" s="7"/>
      <c r="L13" s="1" t="s">
        <v>58</v>
      </c>
      <c r="M13" s="14">
        <v>0</v>
      </c>
      <c r="N13" s="14">
        <v>0.1</v>
      </c>
      <c r="O13" s="14">
        <v>0.3</v>
      </c>
      <c r="P13" s="14">
        <v>1</v>
      </c>
      <c r="Q13" s="14">
        <v>3</v>
      </c>
      <c r="R13" s="14">
        <v>10</v>
      </c>
      <c r="S13" s="14">
        <v>30</v>
      </c>
      <c r="T13" s="14">
        <v>100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">
        <v>97</v>
      </c>
      <c r="D14" s="7" t="s">
        <v>97</v>
      </c>
      <c r="E14" s="7" t="s">
        <v>97</v>
      </c>
      <c r="F14" s="7" t="s">
        <v>97</v>
      </c>
      <c r="G14" s="7" t="s">
        <v>97</v>
      </c>
      <c r="H14" s="7" t="s">
        <v>97</v>
      </c>
      <c r="I14" s="7" t="s">
        <v>97</v>
      </c>
      <c r="J14" s="7" t="s">
        <v>97</v>
      </c>
      <c r="K14" s="7"/>
      <c r="L14" s="1" t="s">
        <v>59</v>
      </c>
      <c r="M14" s="14">
        <v>0</v>
      </c>
      <c r="N14" s="14">
        <v>0.01</v>
      </c>
      <c r="O14" s="14">
        <v>0.03</v>
      </c>
      <c r="P14" s="14">
        <v>0.1</v>
      </c>
      <c r="Q14" s="14">
        <v>0.3</v>
      </c>
      <c r="R14" s="14">
        <v>1</v>
      </c>
      <c r="S14" s="14">
        <v>3</v>
      </c>
      <c r="T14" s="14"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">
        <v>93</v>
      </c>
      <c r="D15" s="7" t="s">
        <v>93</v>
      </c>
      <c r="E15" s="7" t="s">
        <v>93</v>
      </c>
      <c r="F15" s="7" t="s">
        <v>93</v>
      </c>
      <c r="G15" s="7" t="s">
        <v>93</v>
      </c>
      <c r="H15" s="7" t="s">
        <v>93</v>
      </c>
      <c r="I15" s="7" t="s">
        <v>93</v>
      </c>
      <c r="J15" s="7" t="s">
        <v>93</v>
      </c>
      <c r="K15" s="7"/>
      <c r="L15" s="1" t="s">
        <v>60</v>
      </c>
      <c r="M15" s="14">
        <v>0</v>
      </c>
      <c r="N15" s="14">
        <v>0.03</v>
      </c>
      <c r="O15" s="14">
        <v>0.1</v>
      </c>
      <c r="P15" s="14">
        <v>0.3</v>
      </c>
      <c r="Q15" s="14">
        <v>1</v>
      </c>
      <c r="R15" s="14">
        <v>3</v>
      </c>
      <c r="S15" s="14">
        <v>10</v>
      </c>
      <c r="T15" s="14">
        <v>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">
        <v>96</v>
      </c>
      <c r="D16" s="7" t="s">
        <v>96</v>
      </c>
      <c r="E16" s="7" t="s">
        <v>96</v>
      </c>
      <c r="F16" s="7" t="s">
        <v>96</v>
      </c>
      <c r="G16" s="7" t="s">
        <v>96</v>
      </c>
      <c r="H16" s="7" t="s">
        <v>96</v>
      </c>
      <c r="I16" s="7" t="s">
        <v>96</v>
      </c>
      <c r="J16" s="7" t="s">
        <v>96</v>
      </c>
      <c r="K16" s="7"/>
      <c r="L16" s="1" t="s">
        <v>61</v>
      </c>
      <c r="M16" s="14">
        <v>0</v>
      </c>
      <c r="N16" s="14">
        <v>0.1</v>
      </c>
      <c r="O16" s="14">
        <v>0.3</v>
      </c>
      <c r="P16" s="14">
        <v>1</v>
      </c>
      <c r="Q16" s="14">
        <v>3</v>
      </c>
      <c r="R16" s="14">
        <v>10</v>
      </c>
      <c r="S16" s="14">
        <v>30</v>
      </c>
      <c r="T16" s="14">
        <v>100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">
        <v>97</v>
      </c>
      <c r="D17" s="7" t="s">
        <v>97</v>
      </c>
      <c r="E17" s="7" t="s">
        <v>97</v>
      </c>
      <c r="F17" s="7" t="s">
        <v>97</v>
      </c>
      <c r="G17" s="7" t="s">
        <v>97</v>
      </c>
      <c r="H17" s="7" t="s">
        <v>97</v>
      </c>
      <c r="I17" s="7" t="s">
        <v>97</v>
      </c>
      <c r="J17" s="7" t="s">
        <v>97</v>
      </c>
      <c r="K17" s="7"/>
      <c r="L17" s="1" t="s">
        <v>62</v>
      </c>
      <c r="M17" s="14">
        <v>0</v>
      </c>
      <c r="N17" s="14">
        <v>0.01</v>
      </c>
      <c r="O17" s="14">
        <v>0.03</v>
      </c>
      <c r="P17" s="14">
        <v>0.1</v>
      </c>
      <c r="Q17" s="14">
        <v>0.3</v>
      </c>
      <c r="R17" s="14">
        <v>1</v>
      </c>
      <c r="S17" s="14">
        <v>3</v>
      </c>
      <c r="T17" s="14">
        <v>10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0</v>
      </c>
      <c r="D22" s="10">
        <f t="shared" si="0"/>
        <v>7</v>
      </c>
      <c r="E22" s="10">
        <f t="shared" si="0"/>
        <v>7</v>
      </c>
      <c r="F22" s="1">
        <f t="shared" si="0"/>
        <v>3</v>
      </c>
      <c r="G22" s="1">
        <f t="shared" si="0"/>
        <v>3</v>
      </c>
      <c r="H22" s="1">
        <f t="shared" si="0"/>
        <v>0</v>
      </c>
      <c r="I22" s="1">
        <f t="shared" si="0"/>
        <v>0</v>
      </c>
      <c r="J22" s="1">
        <f t="shared" si="0"/>
        <v>0</v>
      </c>
      <c r="K22" s="1"/>
      <c r="L22" s="1" t="s">
        <v>57</v>
      </c>
      <c r="M22" s="2">
        <f t="shared" ref="M22:T22" si="1">B7</f>
        <v>0</v>
      </c>
      <c r="N22" s="2">
        <f t="shared" si="1"/>
        <v>81.034000000000006</v>
      </c>
      <c r="O22" s="2">
        <f t="shared" si="1"/>
        <v>66.754000000000005</v>
      </c>
      <c r="P22" s="2">
        <f t="shared" si="1"/>
        <v>24.905999999999999</v>
      </c>
      <c r="Q22" s="2">
        <f t="shared" si="1"/>
        <v>9.4339999999999993</v>
      </c>
      <c r="R22" s="2">
        <f t="shared" si="1"/>
        <v>0</v>
      </c>
      <c r="S22" s="2">
        <f t="shared" si="1"/>
        <v>0</v>
      </c>
      <c r="T22" s="2">
        <f t="shared" si="1"/>
        <v>0</v>
      </c>
      <c r="Z22" s="1"/>
      <c r="AA22" s="1"/>
    </row>
    <row r="23" spans="2:49" x14ac:dyDescent="0.25">
      <c r="B23" s="1" t="s">
        <v>58</v>
      </c>
      <c r="C23" s="1">
        <f t="shared" ref="C23:J23" si="2">J6</f>
        <v>8</v>
      </c>
      <c r="D23" s="10">
        <f t="shared" si="2"/>
        <v>13</v>
      </c>
      <c r="E23" s="10">
        <f t="shared" si="2"/>
        <v>14</v>
      </c>
      <c r="F23" s="1">
        <f t="shared" si="2"/>
        <v>10</v>
      </c>
      <c r="G23" s="1">
        <f t="shared" si="2"/>
        <v>15</v>
      </c>
      <c r="H23" s="1">
        <f t="shared" si="2"/>
        <v>5</v>
      </c>
      <c r="I23" s="1">
        <f t="shared" si="2"/>
        <v>10</v>
      </c>
      <c r="J23" s="1">
        <f t="shared" si="2"/>
        <v>0</v>
      </c>
      <c r="K23" s="1"/>
      <c r="L23" s="1" t="s">
        <v>58</v>
      </c>
      <c r="M23" s="2">
        <f t="shared" ref="M23:T23" si="3">J7</f>
        <v>54.838999999999999</v>
      </c>
      <c r="N23" s="2">
        <f t="shared" si="3"/>
        <v>35.472999999999999</v>
      </c>
      <c r="O23" s="2">
        <f t="shared" si="3"/>
        <v>81.804000000000002</v>
      </c>
      <c r="P23" s="2">
        <f t="shared" si="3"/>
        <v>63.529000000000003</v>
      </c>
      <c r="Q23" s="2">
        <f t="shared" si="3"/>
        <v>102.93</v>
      </c>
      <c r="R23" s="2">
        <f t="shared" si="3"/>
        <v>16.408000000000001</v>
      </c>
      <c r="S23" s="2">
        <f t="shared" si="3"/>
        <v>107.221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11</v>
      </c>
      <c r="D24" s="10">
        <f t="shared" si="4"/>
        <v>10</v>
      </c>
      <c r="E24" s="10">
        <f t="shared" si="4"/>
        <v>15</v>
      </c>
      <c r="F24" s="1">
        <f t="shared" si="4"/>
        <v>14</v>
      </c>
      <c r="G24" s="1">
        <f t="shared" si="4"/>
        <v>14</v>
      </c>
      <c r="H24" s="1">
        <f t="shared" si="4"/>
        <v>13</v>
      </c>
      <c r="I24" s="1">
        <f t="shared" si="4"/>
        <v>6</v>
      </c>
      <c r="J24" s="1">
        <f t="shared" si="4"/>
        <v>2</v>
      </c>
      <c r="K24" s="1"/>
      <c r="L24" s="1" t="s">
        <v>59</v>
      </c>
      <c r="M24" s="2">
        <f t="shared" ref="M24:T24" si="5">R7</f>
        <v>72.712999999999994</v>
      </c>
      <c r="N24" s="2">
        <f t="shared" si="5"/>
        <v>27.23</v>
      </c>
      <c r="O24" s="2">
        <f t="shared" si="5"/>
        <v>43.441000000000003</v>
      </c>
      <c r="P24" s="2">
        <f t="shared" si="5"/>
        <v>94.352000000000004</v>
      </c>
      <c r="Q24" s="2">
        <f t="shared" si="5"/>
        <v>83.736000000000004</v>
      </c>
      <c r="R24" s="2">
        <f t="shared" si="5"/>
        <v>31.021999999999998</v>
      </c>
      <c r="S24" s="2">
        <f t="shared" si="5"/>
        <v>42.607999999999997</v>
      </c>
      <c r="T24" s="2">
        <f t="shared" si="5"/>
        <v>75.283000000000001</v>
      </c>
      <c r="Z24" s="1"/>
      <c r="AA24" s="1"/>
    </row>
    <row r="25" spans="2:49" x14ac:dyDescent="0.25">
      <c r="B25" s="1" t="s">
        <v>60</v>
      </c>
      <c r="C25" s="1">
        <f t="shared" ref="C25:J25" si="6">Z6</f>
        <v>5</v>
      </c>
      <c r="D25" s="10">
        <f t="shared" si="6"/>
        <v>8</v>
      </c>
      <c r="E25" s="10">
        <f t="shared" si="6"/>
        <v>16</v>
      </c>
      <c r="F25" s="1">
        <f t="shared" si="6"/>
        <v>14</v>
      </c>
      <c r="G25" s="1">
        <f t="shared" si="6"/>
        <v>4</v>
      </c>
      <c r="H25" s="1">
        <f t="shared" si="6"/>
        <v>0</v>
      </c>
      <c r="I25" s="1">
        <f t="shared" si="6"/>
        <v>0</v>
      </c>
      <c r="J25" s="1">
        <f t="shared" si="6"/>
        <v>11</v>
      </c>
      <c r="K25" s="1"/>
      <c r="L25" s="1" t="s">
        <v>60</v>
      </c>
      <c r="M25" s="2">
        <f t="shared" ref="M25:T25" si="7">Z7</f>
        <v>57.137</v>
      </c>
      <c r="N25" s="2">
        <f t="shared" si="7"/>
        <v>56.536999999999999</v>
      </c>
      <c r="O25" s="2">
        <f t="shared" si="7"/>
        <v>88.052000000000007</v>
      </c>
      <c r="P25" s="2">
        <f t="shared" si="7"/>
        <v>65.037000000000006</v>
      </c>
      <c r="Q25" s="2">
        <f t="shared" si="7"/>
        <v>72.786000000000001</v>
      </c>
      <c r="R25" s="2">
        <f t="shared" si="7"/>
        <v>0</v>
      </c>
      <c r="S25" s="2">
        <f t="shared" si="7"/>
        <v>0</v>
      </c>
      <c r="T25" s="2">
        <f t="shared" si="7"/>
        <v>23.247</v>
      </c>
      <c r="Z25" s="1"/>
      <c r="AA25" s="1"/>
    </row>
    <row r="26" spans="2:49" x14ac:dyDescent="0.25">
      <c r="B26" s="1" t="s">
        <v>61</v>
      </c>
      <c r="C26" s="1">
        <f t="shared" ref="C26:J26" si="8">AH6</f>
        <v>4</v>
      </c>
      <c r="D26" s="1">
        <f t="shared" si="8"/>
        <v>10</v>
      </c>
      <c r="E26" s="1">
        <f t="shared" si="8"/>
        <v>15</v>
      </c>
      <c r="F26" s="1">
        <f t="shared" si="8"/>
        <v>15</v>
      </c>
      <c r="G26" s="1">
        <f t="shared" si="8"/>
        <v>10</v>
      </c>
      <c r="H26" s="1">
        <f t="shared" si="8"/>
        <v>3</v>
      </c>
      <c r="I26" s="1">
        <f t="shared" si="8"/>
        <v>0</v>
      </c>
      <c r="J26" s="1">
        <f t="shared" si="8"/>
        <v>7</v>
      </c>
      <c r="K26" s="1"/>
      <c r="L26" s="1" t="s">
        <v>61</v>
      </c>
      <c r="M26" s="2">
        <f t="shared" ref="M26:T26" si="9">AH7</f>
        <v>119.883</v>
      </c>
      <c r="N26" s="2">
        <f t="shared" si="9"/>
        <v>72.393000000000001</v>
      </c>
      <c r="O26" s="2">
        <f t="shared" si="9"/>
        <v>45.008000000000003</v>
      </c>
      <c r="P26" s="2">
        <f t="shared" si="9"/>
        <v>49.606999999999999</v>
      </c>
      <c r="Q26" s="2">
        <f t="shared" si="9"/>
        <v>65.819999999999993</v>
      </c>
      <c r="R26" s="2">
        <f t="shared" si="9"/>
        <v>24.972000000000001</v>
      </c>
      <c r="S26" s="2">
        <f t="shared" si="9"/>
        <v>0</v>
      </c>
      <c r="T26" s="2">
        <f t="shared" si="9"/>
        <v>68.352999999999994</v>
      </c>
      <c r="Z26" s="1"/>
      <c r="AA26" s="1"/>
    </row>
    <row r="27" spans="2:49" x14ac:dyDescent="0.25">
      <c r="B27" s="1" t="s">
        <v>62</v>
      </c>
      <c r="C27" s="1">
        <f t="shared" ref="C27:J27" si="10">AP6</f>
        <v>12</v>
      </c>
      <c r="D27" s="1">
        <f t="shared" si="10"/>
        <v>14</v>
      </c>
      <c r="E27" s="1">
        <f t="shared" si="10"/>
        <v>16</v>
      </c>
      <c r="F27" s="1">
        <f t="shared" si="10"/>
        <v>14</v>
      </c>
      <c r="G27" s="1">
        <f t="shared" si="10"/>
        <v>14</v>
      </c>
      <c r="H27" s="1">
        <f t="shared" si="10"/>
        <v>9</v>
      </c>
      <c r="I27" s="1">
        <f t="shared" si="10"/>
        <v>0</v>
      </c>
      <c r="J27" s="1">
        <f t="shared" si="10"/>
        <v>3</v>
      </c>
      <c r="K27" s="1"/>
      <c r="L27" s="1" t="s">
        <v>62</v>
      </c>
      <c r="M27" s="2">
        <f t="shared" ref="M27:T27" si="11">AP7</f>
        <v>42.064</v>
      </c>
      <c r="N27" s="2">
        <f t="shared" si="11"/>
        <v>90.59</v>
      </c>
      <c r="O27" s="2">
        <f t="shared" si="11"/>
        <v>107.58</v>
      </c>
      <c r="P27" s="2">
        <f t="shared" si="11"/>
        <v>119.101</v>
      </c>
      <c r="Q27" s="2">
        <f t="shared" si="11"/>
        <v>75.567999999999998</v>
      </c>
      <c r="R27" s="2">
        <f t="shared" si="11"/>
        <v>80.147999999999996</v>
      </c>
      <c r="S27" s="2">
        <f t="shared" si="11"/>
        <v>0</v>
      </c>
      <c r="T27" s="2">
        <f t="shared" si="11"/>
        <v>24.172999999999998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J31">
        <f>SUM(C22:J27)</f>
        <v>384</v>
      </c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8"/>
  <sheetViews>
    <sheetView zoomScaleNormal="100" workbookViewId="0">
      <selection activeCell="A24" sqref="A24"/>
    </sheetView>
  </sheetViews>
  <sheetFormatPr defaultRowHeight="15" x14ac:dyDescent="0.25"/>
  <cols>
    <col min="1" max="1" width="33.8554687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106</v>
      </c>
    </row>
    <row r="2" spans="1:49" x14ac:dyDescent="0.25">
      <c r="A2" t="s">
        <v>1</v>
      </c>
      <c r="B2" s="8">
        <v>41859.068749999999</v>
      </c>
      <c r="C2" s="6"/>
    </row>
    <row r="3" spans="1:49" x14ac:dyDescent="0.25">
      <c r="A3" t="s">
        <v>2</v>
      </c>
      <c r="B3">
        <v>902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 x14ac:dyDescent="0.25">
      <c r="A6" t="s">
        <v>55</v>
      </c>
      <c r="B6" s="7">
        <v>7</v>
      </c>
      <c r="C6" s="7">
        <v>14</v>
      </c>
      <c r="D6" s="7">
        <v>13</v>
      </c>
      <c r="E6" s="7">
        <v>9</v>
      </c>
      <c r="F6" s="7">
        <v>9</v>
      </c>
      <c r="G6" s="7">
        <v>0</v>
      </c>
      <c r="H6" s="7">
        <v>0</v>
      </c>
      <c r="I6" s="7">
        <v>2</v>
      </c>
      <c r="J6" s="7">
        <v>7</v>
      </c>
      <c r="K6" s="7">
        <v>14</v>
      </c>
      <c r="L6" s="7">
        <v>12</v>
      </c>
      <c r="M6" s="7">
        <v>11</v>
      </c>
      <c r="N6" s="7">
        <v>14</v>
      </c>
      <c r="O6" s="7">
        <v>11</v>
      </c>
      <c r="P6" s="7">
        <v>16</v>
      </c>
      <c r="Q6" s="7">
        <v>0</v>
      </c>
      <c r="R6" s="7">
        <v>13</v>
      </c>
      <c r="S6" s="7">
        <v>13</v>
      </c>
      <c r="T6" s="7">
        <v>12</v>
      </c>
      <c r="U6" s="7">
        <v>14</v>
      </c>
      <c r="V6" s="7">
        <v>16</v>
      </c>
      <c r="W6" s="7">
        <v>15</v>
      </c>
      <c r="X6" s="7">
        <v>14</v>
      </c>
      <c r="Y6" s="7">
        <v>2</v>
      </c>
      <c r="Z6" s="7">
        <v>12</v>
      </c>
      <c r="AA6" s="7">
        <v>15</v>
      </c>
      <c r="AB6" s="7">
        <v>16</v>
      </c>
      <c r="AC6" s="7">
        <v>13</v>
      </c>
      <c r="AD6" s="7">
        <v>6</v>
      </c>
      <c r="AE6" s="7">
        <v>8</v>
      </c>
      <c r="AF6" s="7">
        <v>0</v>
      </c>
      <c r="AG6" s="7">
        <v>11</v>
      </c>
      <c r="AH6" s="7">
        <v>15</v>
      </c>
      <c r="AI6" s="7">
        <v>15</v>
      </c>
      <c r="AJ6" s="7">
        <v>13</v>
      </c>
      <c r="AK6" s="7">
        <v>16</v>
      </c>
      <c r="AL6" s="7">
        <v>15</v>
      </c>
      <c r="AM6" s="7">
        <v>4</v>
      </c>
      <c r="AN6" s="7">
        <v>0</v>
      </c>
      <c r="AO6" s="7">
        <v>8</v>
      </c>
      <c r="AP6" s="7">
        <v>16</v>
      </c>
      <c r="AQ6" s="7">
        <v>14</v>
      </c>
      <c r="AR6" s="7">
        <v>16</v>
      </c>
      <c r="AS6" s="7">
        <v>14</v>
      </c>
      <c r="AT6" s="7">
        <v>16</v>
      </c>
      <c r="AU6" s="7">
        <v>12</v>
      </c>
      <c r="AV6" s="7">
        <v>0</v>
      </c>
      <c r="AW6" s="7">
        <v>11</v>
      </c>
    </row>
    <row r="7" spans="1:49" x14ac:dyDescent="0.25">
      <c r="A7" t="s">
        <v>56</v>
      </c>
      <c r="B7" s="7">
        <v>53.518999999999998</v>
      </c>
      <c r="C7" s="7">
        <v>58.042000000000002</v>
      </c>
      <c r="D7" s="7">
        <v>51.654000000000003</v>
      </c>
      <c r="E7" s="7">
        <v>35.972000000000001</v>
      </c>
      <c r="F7" s="7">
        <v>19.593</v>
      </c>
      <c r="G7" s="7">
        <v>0</v>
      </c>
      <c r="H7" s="7">
        <v>0</v>
      </c>
      <c r="I7" s="7">
        <v>33.426000000000002</v>
      </c>
      <c r="J7" s="7">
        <v>58.213000000000001</v>
      </c>
      <c r="K7" s="7">
        <v>50.838999999999999</v>
      </c>
      <c r="L7" s="7">
        <v>37.798999999999999</v>
      </c>
      <c r="M7" s="7">
        <v>46.11</v>
      </c>
      <c r="N7" s="7">
        <v>31.478000000000002</v>
      </c>
      <c r="O7" s="7">
        <v>20.506</v>
      </c>
      <c r="P7" s="7">
        <v>31.31</v>
      </c>
      <c r="Q7" s="7">
        <v>0</v>
      </c>
      <c r="R7" s="7">
        <v>61.883000000000003</v>
      </c>
      <c r="S7" s="7">
        <v>46.277000000000001</v>
      </c>
      <c r="T7" s="7">
        <v>36.341000000000001</v>
      </c>
      <c r="U7" s="7">
        <v>35.762999999999998</v>
      </c>
      <c r="V7" s="7">
        <v>59.759</v>
      </c>
      <c r="W7" s="7">
        <v>40.200000000000003</v>
      </c>
      <c r="X7" s="7">
        <v>35.493000000000002</v>
      </c>
      <c r="Y7" s="7">
        <v>62.295000000000002</v>
      </c>
      <c r="Z7" s="7">
        <v>40.51</v>
      </c>
      <c r="AA7" s="7">
        <v>52.110999999999997</v>
      </c>
      <c r="AB7" s="7">
        <v>73.972999999999999</v>
      </c>
      <c r="AC7" s="7">
        <v>42.511000000000003</v>
      </c>
      <c r="AD7" s="7">
        <v>25.122</v>
      </c>
      <c r="AE7" s="7">
        <v>14.85</v>
      </c>
      <c r="AF7" s="7">
        <v>0</v>
      </c>
      <c r="AG7" s="7">
        <v>62.588000000000001</v>
      </c>
      <c r="AH7" s="7">
        <v>41.064</v>
      </c>
      <c r="AI7" s="7">
        <v>92.713999999999999</v>
      </c>
      <c r="AJ7" s="7">
        <v>59.371000000000002</v>
      </c>
      <c r="AK7" s="7">
        <v>61.804000000000002</v>
      </c>
      <c r="AL7" s="7">
        <v>52.35</v>
      </c>
      <c r="AM7" s="7">
        <v>18.027000000000001</v>
      </c>
      <c r="AN7" s="7">
        <v>0</v>
      </c>
      <c r="AO7" s="7">
        <v>44.11</v>
      </c>
      <c r="AP7" s="7">
        <v>53.567999999999998</v>
      </c>
      <c r="AQ7" s="7">
        <v>81.98</v>
      </c>
      <c r="AR7" s="7">
        <v>97.001000000000005</v>
      </c>
      <c r="AS7" s="7">
        <v>111.05800000000001</v>
      </c>
      <c r="AT7" s="7">
        <v>71.915000000000006</v>
      </c>
      <c r="AU7" s="7">
        <v>55.366</v>
      </c>
      <c r="AV7" s="7">
        <v>0</v>
      </c>
      <c r="AW7" s="7">
        <v>27.725999999999999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50" t="str">
        <f>'[1]DIV 02'!C12</f>
        <v>Bisindolymaleimide 1</v>
      </c>
      <c r="D12" s="7" t="str">
        <f>'[1]DIV 02'!D12</f>
        <v>Bisindolymaleimide 1</v>
      </c>
      <c r="E12" s="7" t="str">
        <f>'[1]DIV 02'!E12</f>
        <v>Bisindolymaleimide 1</v>
      </c>
      <c r="F12" s="7" t="str">
        <f>'[1]DIV 02'!F12</f>
        <v>Bisindolymaleimide 1</v>
      </c>
      <c r="G12" s="7" t="str">
        <f>'[1]DIV 02'!G12</f>
        <v>Bisindolymaleimide 1</v>
      </c>
      <c r="H12" s="7" t="str">
        <f>'[1]DIV 02'!H12</f>
        <v>Bisindolymaleimide 1</v>
      </c>
      <c r="I12" s="7" t="str">
        <f>'[1]DIV 02'!I12</f>
        <v>Bisindolymaleimide 1</v>
      </c>
      <c r="J12" s="7" t="str">
        <f>'[1]DIV 02'!J12</f>
        <v>Bisindolymaleimide 1</v>
      </c>
      <c r="K12" s="7"/>
      <c r="L12" s="1" t="s">
        <v>57</v>
      </c>
      <c r="M12" s="14">
        <v>0</v>
      </c>
      <c r="N12" s="14">
        <v>0.03</v>
      </c>
      <c r="O12" s="14">
        <v>0.1</v>
      </c>
      <c r="P12" s="14">
        <v>0.3</v>
      </c>
      <c r="Q12" s="14">
        <v>1</v>
      </c>
      <c r="R12" s="14">
        <v>3</v>
      </c>
      <c r="S12" s="14">
        <v>10</v>
      </c>
      <c r="T12" s="14">
        <v>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'[1]DIV 02'!C13</f>
        <v xml:space="preserve">Glyphosate </v>
      </c>
      <c r="D13" s="7" t="str">
        <f>'[1]DIV 02'!D13</f>
        <v xml:space="preserve">Glyphosate </v>
      </c>
      <c r="E13" s="7" t="str">
        <f>'[1]DIV 02'!E13</f>
        <v xml:space="preserve">Glyphosate </v>
      </c>
      <c r="F13" s="7" t="str">
        <f>'[1]DIV 02'!F13</f>
        <v xml:space="preserve">Glyphosate </v>
      </c>
      <c r="G13" s="7" t="str">
        <f>'[1]DIV 02'!G13</f>
        <v xml:space="preserve">Glyphosate </v>
      </c>
      <c r="H13" s="7" t="str">
        <f>'[1]DIV 02'!H13</f>
        <v xml:space="preserve">Glyphosate </v>
      </c>
      <c r="I13" s="7" t="str">
        <f>'[1]DIV 02'!I13</f>
        <v xml:space="preserve">Glyphosate </v>
      </c>
      <c r="J13" s="7" t="str">
        <f>'[1]DIV 02'!J13</f>
        <v xml:space="preserve">Glyphosate </v>
      </c>
      <c r="K13" s="7"/>
      <c r="L13" s="1" t="s">
        <v>58</v>
      </c>
      <c r="M13" s="14">
        <v>0</v>
      </c>
      <c r="N13" s="14">
        <v>0.1</v>
      </c>
      <c r="O13" s="14">
        <v>0.3</v>
      </c>
      <c r="P13" s="14">
        <v>1</v>
      </c>
      <c r="Q13" s="14">
        <v>3</v>
      </c>
      <c r="R13" s="14">
        <v>10</v>
      </c>
      <c r="S13" s="14">
        <v>30</v>
      </c>
      <c r="T13" s="14">
        <v>100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'[1]DIV 02'!C14</f>
        <v>Sodium Orthovanadate</v>
      </c>
      <c r="D14" s="7" t="str">
        <f>'[1]DIV 02'!D14</f>
        <v>Sodium Orthovanadate</v>
      </c>
      <c r="E14" s="7" t="str">
        <f>'[1]DIV 02'!E14</f>
        <v>Sodium Orthovanadate</v>
      </c>
      <c r="F14" s="7" t="str">
        <f>'[1]DIV 02'!F14</f>
        <v>Sodium Orthovanadate</v>
      </c>
      <c r="G14" s="7" t="str">
        <f>'[1]DIV 02'!G14</f>
        <v>Sodium Orthovanadate</v>
      </c>
      <c r="H14" s="7" t="str">
        <f>'[1]DIV 02'!H14</f>
        <v>Sodium Orthovanadate</v>
      </c>
      <c r="I14" s="7" t="str">
        <f>'[1]DIV 02'!I14</f>
        <v>Sodium Orthovanadate</v>
      </c>
      <c r="J14" s="7" t="str">
        <f>'[1]DIV 02'!J14</f>
        <v>Sodium Orthovanadate</v>
      </c>
      <c r="K14" s="7"/>
      <c r="L14" s="1" t="s">
        <v>59</v>
      </c>
      <c r="M14" s="14">
        <v>0</v>
      </c>
      <c r="N14" s="14">
        <v>0.01</v>
      </c>
      <c r="O14" s="14">
        <v>0.03</v>
      </c>
      <c r="P14" s="14">
        <v>0.1</v>
      </c>
      <c r="Q14" s="14">
        <v>0.3</v>
      </c>
      <c r="R14" s="14">
        <v>1</v>
      </c>
      <c r="S14" s="14">
        <v>3</v>
      </c>
      <c r="T14" s="14"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'[1]DIV 02'!C15</f>
        <v>Bisindolymaleimide 1</v>
      </c>
      <c r="D15" s="7" t="str">
        <f>'[1]DIV 02'!D15</f>
        <v>Bisindolymaleimide 1</v>
      </c>
      <c r="E15" s="7" t="str">
        <f>'[1]DIV 02'!E15</f>
        <v>Bisindolymaleimide 1</v>
      </c>
      <c r="F15" s="7" t="str">
        <f>'[1]DIV 02'!F15</f>
        <v>Bisindolymaleimide 1</v>
      </c>
      <c r="G15" s="7" t="str">
        <f>'[1]DIV 02'!G15</f>
        <v>Bisindolymaleimide 1</v>
      </c>
      <c r="H15" s="7" t="str">
        <f>'[1]DIV 02'!H15</f>
        <v>Bisindolymaleimide 1</v>
      </c>
      <c r="I15" s="7" t="str">
        <f>'[1]DIV 02'!I15</f>
        <v>Bisindolymaleimide 1</v>
      </c>
      <c r="J15" s="7" t="str">
        <f>'[1]DIV 02'!J15</f>
        <v>Bisindolymaleimide 1</v>
      </c>
      <c r="K15" s="7"/>
      <c r="L15" s="1" t="s">
        <v>60</v>
      </c>
      <c r="M15" s="14">
        <v>0</v>
      </c>
      <c r="N15" s="14">
        <v>0.03</v>
      </c>
      <c r="O15" s="14">
        <v>0.1</v>
      </c>
      <c r="P15" s="14">
        <v>0.3</v>
      </c>
      <c r="Q15" s="14">
        <v>1</v>
      </c>
      <c r="R15" s="14">
        <v>3</v>
      </c>
      <c r="S15" s="14">
        <v>10</v>
      </c>
      <c r="T15" s="14">
        <v>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'[1]DIV 02'!C16</f>
        <v xml:space="preserve">Glyphosate </v>
      </c>
      <c r="D16" s="7" t="str">
        <f>'[1]DIV 02'!D16</f>
        <v xml:space="preserve">Glyphosate </v>
      </c>
      <c r="E16" s="7" t="str">
        <f>'[1]DIV 02'!E16</f>
        <v xml:space="preserve">Glyphosate </v>
      </c>
      <c r="F16" s="7" t="str">
        <f>'[1]DIV 02'!F16</f>
        <v xml:space="preserve">Glyphosate </v>
      </c>
      <c r="G16" s="7" t="str">
        <f>'[1]DIV 02'!G16</f>
        <v xml:space="preserve">Glyphosate </v>
      </c>
      <c r="H16" s="7" t="str">
        <f>'[1]DIV 02'!H16</f>
        <v xml:space="preserve">Glyphosate </v>
      </c>
      <c r="I16" s="7" t="str">
        <f>'[1]DIV 02'!I16</f>
        <v xml:space="preserve">Glyphosate </v>
      </c>
      <c r="J16" s="7" t="str">
        <f>'[1]DIV 02'!J16</f>
        <v xml:space="preserve">Glyphosate </v>
      </c>
      <c r="K16" s="7"/>
      <c r="L16" s="1" t="s">
        <v>61</v>
      </c>
      <c r="M16" s="14">
        <v>0</v>
      </c>
      <c r="N16" s="14">
        <v>0.1</v>
      </c>
      <c r="O16" s="14">
        <v>0.3</v>
      </c>
      <c r="P16" s="14">
        <v>1</v>
      </c>
      <c r="Q16" s="14">
        <v>3</v>
      </c>
      <c r="R16" s="14">
        <v>10</v>
      </c>
      <c r="S16" s="14">
        <v>30</v>
      </c>
      <c r="T16" s="14">
        <v>100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'[1]DIV 02'!C17</f>
        <v>Sodium Orthovanadate</v>
      </c>
      <c r="D17" s="7" t="str">
        <f>'[1]DIV 02'!D17</f>
        <v>Sodium Orthovanadate</v>
      </c>
      <c r="E17" s="7" t="str">
        <f>'[1]DIV 02'!E17</f>
        <v>Sodium Orthovanadate</v>
      </c>
      <c r="F17" s="7" t="str">
        <f>'[1]DIV 02'!F17</f>
        <v>Sodium Orthovanadate</v>
      </c>
      <c r="G17" s="7" t="str">
        <f>'[1]DIV 02'!G17</f>
        <v>Sodium Orthovanadate</v>
      </c>
      <c r="H17" s="7" t="str">
        <f>'[1]DIV 02'!H17</f>
        <v>Sodium Orthovanadate</v>
      </c>
      <c r="I17" s="7" t="str">
        <f>'[1]DIV 02'!I17</f>
        <v>Sodium Orthovanadate</v>
      </c>
      <c r="J17" s="7" t="str">
        <f>'[1]DIV 02'!J17</f>
        <v>Sodium Orthovanadate</v>
      </c>
      <c r="K17" s="7"/>
      <c r="L17" s="1" t="s">
        <v>62</v>
      </c>
      <c r="M17" s="14">
        <v>0</v>
      </c>
      <c r="N17" s="14">
        <v>0.01</v>
      </c>
      <c r="O17" s="14">
        <v>0.03</v>
      </c>
      <c r="P17" s="14">
        <v>0.1</v>
      </c>
      <c r="Q17" s="14">
        <v>0.3</v>
      </c>
      <c r="R17" s="14">
        <v>1</v>
      </c>
      <c r="S17" s="14">
        <v>3</v>
      </c>
      <c r="T17" s="14">
        <v>10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7</v>
      </c>
      <c r="D22" s="10">
        <f t="shared" si="0"/>
        <v>14</v>
      </c>
      <c r="E22" s="10">
        <f t="shared" si="0"/>
        <v>13</v>
      </c>
      <c r="F22" s="1">
        <f t="shared" si="0"/>
        <v>9</v>
      </c>
      <c r="G22" s="1">
        <f t="shared" si="0"/>
        <v>9</v>
      </c>
      <c r="H22" s="1">
        <f t="shared" si="0"/>
        <v>0</v>
      </c>
      <c r="I22" s="1">
        <f t="shared" si="0"/>
        <v>0</v>
      </c>
      <c r="J22" s="1">
        <f t="shared" si="0"/>
        <v>2</v>
      </c>
      <c r="K22" s="1"/>
      <c r="L22" s="1" t="s">
        <v>57</v>
      </c>
      <c r="M22" s="2">
        <f t="shared" ref="M22:T22" si="1">B7</f>
        <v>53.518999999999998</v>
      </c>
      <c r="N22" s="2">
        <f t="shared" si="1"/>
        <v>58.042000000000002</v>
      </c>
      <c r="O22" s="2">
        <f t="shared" si="1"/>
        <v>51.654000000000003</v>
      </c>
      <c r="P22" s="2">
        <f t="shared" si="1"/>
        <v>35.972000000000001</v>
      </c>
      <c r="Q22" s="2">
        <f t="shared" si="1"/>
        <v>19.593</v>
      </c>
      <c r="R22" s="2">
        <f t="shared" si="1"/>
        <v>0</v>
      </c>
      <c r="S22" s="2">
        <f t="shared" si="1"/>
        <v>0</v>
      </c>
      <c r="T22" s="2">
        <f t="shared" si="1"/>
        <v>33.426000000000002</v>
      </c>
      <c r="Z22" s="1"/>
      <c r="AA22" s="1"/>
    </row>
    <row r="23" spans="2:49" x14ac:dyDescent="0.25">
      <c r="B23" s="1" t="s">
        <v>58</v>
      </c>
      <c r="C23" s="1">
        <f t="shared" ref="C23:J23" si="2">J6</f>
        <v>7</v>
      </c>
      <c r="D23" s="10">
        <f t="shared" si="2"/>
        <v>14</v>
      </c>
      <c r="E23" s="10">
        <f t="shared" si="2"/>
        <v>12</v>
      </c>
      <c r="F23" s="1">
        <f t="shared" si="2"/>
        <v>11</v>
      </c>
      <c r="G23" s="1">
        <f t="shared" si="2"/>
        <v>14</v>
      </c>
      <c r="H23" s="1">
        <f t="shared" si="2"/>
        <v>11</v>
      </c>
      <c r="I23" s="1">
        <f t="shared" si="2"/>
        <v>16</v>
      </c>
      <c r="J23" s="1">
        <f t="shared" si="2"/>
        <v>0</v>
      </c>
      <c r="K23" s="1"/>
      <c r="L23" s="1" t="s">
        <v>58</v>
      </c>
      <c r="M23" s="2">
        <f t="shared" ref="M23:T23" si="3">J7</f>
        <v>58.213000000000001</v>
      </c>
      <c r="N23" s="2">
        <f t="shared" si="3"/>
        <v>50.838999999999999</v>
      </c>
      <c r="O23" s="2">
        <f t="shared" si="3"/>
        <v>37.798999999999999</v>
      </c>
      <c r="P23" s="2">
        <f t="shared" si="3"/>
        <v>46.11</v>
      </c>
      <c r="Q23" s="2">
        <f t="shared" si="3"/>
        <v>31.478000000000002</v>
      </c>
      <c r="R23" s="2">
        <f t="shared" si="3"/>
        <v>20.506</v>
      </c>
      <c r="S23" s="2">
        <f t="shared" si="3"/>
        <v>31.31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13</v>
      </c>
      <c r="D24" s="10">
        <f t="shared" si="4"/>
        <v>13</v>
      </c>
      <c r="E24" s="10">
        <f t="shared" si="4"/>
        <v>12</v>
      </c>
      <c r="F24" s="1">
        <f t="shared" si="4"/>
        <v>14</v>
      </c>
      <c r="G24" s="1">
        <f t="shared" si="4"/>
        <v>16</v>
      </c>
      <c r="H24" s="1">
        <f t="shared" si="4"/>
        <v>15</v>
      </c>
      <c r="I24" s="1">
        <f t="shared" si="4"/>
        <v>14</v>
      </c>
      <c r="J24" s="1">
        <f t="shared" si="4"/>
        <v>2</v>
      </c>
      <c r="K24" s="1"/>
      <c r="L24" s="1" t="s">
        <v>59</v>
      </c>
      <c r="M24" s="2">
        <f t="shared" ref="M24:T24" si="5">R7</f>
        <v>61.883000000000003</v>
      </c>
      <c r="N24" s="2">
        <f t="shared" si="5"/>
        <v>46.277000000000001</v>
      </c>
      <c r="O24" s="2">
        <f t="shared" si="5"/>
        <v>36.341000000000001</v>
      </c>
      <c r="P24" s="2">
        <f t="shared" si="5"/>
        <v>35.762999999999998</v>
      </c>
      <c r="Q24" s="2">
        <f t="shared" si="5"/>
        <v>59.759</v>
      </c>
      <c r="R24" s="2">
        <f t="shared" si="5"/>
        <v>40.200000000000003</v>
      </c>
      <c r="S24" s="2">
        <f t="shared" si="5"/>
        <v>35.493000000000002</v>
      </c>
      <c r="T24" s="2">
        <f t="shared" si="5"/>
        <v>62.295000000000002</v>
      </c>
      <c r="Z24" s="1"/>
      <c r="AA24" s="1"/>
    </row>
    <row r="25" spans="2:49" x14ac:dyDescent="0.25">
      <c r="B25" s="1" t="s">
        <v>60</v>
      </c>
      <c r="C25" s="1">
        <f t="shared" ref="C25:J25" si="6">Z6</f>
        <v>12</v>
      </c>
      <c r="D25" s="10">
        <f t="shared" si="6"/>
        <v>15</v>
      </c>
      <c r="E25" s="10">
        <f t="shared" si="6"/>
        <v>16</v>
      </c>
      <c r="F25" s="1">
        <f t="shared" si="6"/>
        <v>13</v>
      </c>
      <c r="G25" s="1">
        <f t="shared" si="6"/>
        <v>6</v>
      </c>
      <c r="H25" s="1">
        <f t="shared" si="6"/>
        <v>8</v>
      </c>
      <c r="I25" s="1">
        <f t="shared" si="6"/>
        <v>0</v>
      </c>
      <c r="J25" s="1">
        <f t="shared" si="6"/>
        <v>11</v>
      </c>
      <c r="K25" s="1"/>
      <c r="L25" s="1" t="s">
        <v>60</v>
      </c>
      <c r="M25" s="2">
        <f t="shared" ref="M25:T25" si="7">Z7</f>
        <v>40.51</v>
      </c>
      <c r="N25" s="2">
        <f t="shared" si="7"/>
        <v>52.110999999999997</v>
      </c>
      <c r="O25" s="2">
        <f t="shared" si="7"/>
        <v>73.972999999999999</v>
      </c>
      <c r="P25" s="2">
        <f t="shared" si="7"/>
        <v>42.511000000000003</v>
      </c>
      <c r="Q25" s="2">
        <f t="shared" si="7"/>
        <v>25.122</v>
      </c>
      <c r="R25" s="2">
        <f t="shared" si="7"/>
        <v>14.85</v>
      </c>
      <c r="S25" s="2">
        <f t="shared" si="7"/>
        <v>0</v>
      </c>
      <c r="T25" s="2">
        <f t="shared" si="7"/>
        <v>62.588000000000001</v>
      </c>
      <c r="Z25" s="1"/>
      <c r="AA25" s="1"/>
    </row>
    <row r="26" spans="2:49" x14ac:dyDescent="0.25">
      <c r="B26" s="1" t="s">
        <v>61</v>
      </c>
      <c r="C26" s="1">
        <f t="shared" ref="C26:J26" si="8">AH6</f>
        <v>15</v>
      </c>
      <c r="D26" s="1">
        <f t="shared" si="8"/>
        <v>15</v>
      </c>
      <c r="E26" s="1">
        <f t="shared" si="8"/>
        <v>13</v>
      </c>
      <c r="F26" s="1">
        <f t="shared" si="8"/>
        <v>16</v>
      </c>
      <c r="G26" s="1">
        <f t="shared" si="8"/>
        <v>15</v>
      </c>
      <c r="H26" s="1">
        <f t="shared" si="8"/>
        <v>4</v>
      </c>
      <c r="I26" s="1">
        <f t="shared" si="8"/>
        <v>0</v>
      </c>
      <c r="J26" s="1">
        <f t="shared" si="8"/>
        <v>8</v>
      </c>
      <c r="K26" s="1"/>
      <c r="L26" s="1" t="s">
        <v>61</v>
      </c>
      <c r="M26" s="2">
        <f t="shared" ref="M26:T26" si="9">AH7</f>
        <v>41.064</v>
      </c>
      <c r="N26" s="2">
        <f t="shared" si="9"/>
        <v>92.713999999999999</v>
      </c>
      <c r="O26" s="2">
        <f t="shared" si="9"/>
        <v>59.371000000000002</v>
      </c>
      <c r="P26" s="2">
        <f t="shared" si="9"/>
        <v>61.804000000000002</v>
      </c>
      <c r="Q26" s="2">
        <f t="shared" si="9"/>
        <v>52.35</v>
      </c>
      <c r="R26" s="2">
        <f t="shared" si="9"/>
        <v>18.027000000000001</v>
      </c>
      <c r="S26" s="2">
        <f t="shared" si="9"/>
        <v>0</v>
      </c>
      <c r="T26" s="2">
        <f t="shared" si="9"/>
        <v>44.11</v>
      </c>
      <c r="Z26" s="1"/>
      <c r="AA26" s="1"/>
    </row>
    <row r="27" spans="2:49" x14ac:dyDescent="0.25">
      <c r="B27" s="1" t="s">
        <v>62</v>
      </c>
      <c r="C27" s="1">
        <f t="shared" ref="C27:J27" si="10">AP6</f>
        <v>16</v>
      </c>
      <c r="D27" s="1">
        <f t="shared" si="10"/>
        <v>14</v>
      </c>
      <c r="E27" s="1">
        <f t="shared" si="10"/>
        <v>16</v>
      </c>
      <c r="F27" s="1">
        <f t="shared" si="10"/>
        <v>14</v>
      </c>
      <c r="G27" s="1">
        <f t="shared" si="10"/>
        <v>16</v>
      </c>
      <c r="H27" s="1">
        <f t="shared" si="10"/>
        <v>12</v>
      </c>
      <c r="I27" s="1">
        <f t="shared" si="10"/>
        <v>0</v>
      </c>
      <c r="J27" s="1">
        <f t="shared" si="10"/>
        <v>11</v>
      </c>
      <c r="K27" s="1"/>
      <c r="L27" s="1" t="s">
        <v>62</v>
      </c>
      <c r="M27" s="2">
        <f t="shared" ref="M27:T27" si="11">AP7</f>
        <v>53.567999999999998</v>
      </c>
      <c r="N27" s="2">
        <f t="shared" si="11"/>
        <v>81.98</v>
      </c>
      <c r="O27" s="2">
        <f t="shared" si="11"/>
        <v>97.001000000000005</v>
      </c>
      <c r="P27" s="2">
        <f t="shared" si="11"/>
        <v>111.05800000000001</v>
      </c>
      <c r="Q27" s="2">
        <f t="shared" si="11"/>
        <v>71.915000000000006</v>
      </c>
      <c r="R27" s="2">
        <f t="shared" si="11"/>
        <v>55.366</v>
      </c>
      <c r="S27" s="2">
        <f t="shared" si="11"/>
        <v>0</v>
      </c>
      <c r="T27" s="2">
        <f t="shared" si="11"/>
        <v>27.725999999999999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8"/>
  <sheetViews>
    <sheetView topLeftCell="I1" zoomScaleNormal="100" workbookViewId="0">
      <selection activeCell="C12" sqref="C12"/>
    </sheetView>
  </sheetViews>
  <sheetFormatPr defaultRowHeight="15" x14ac:dyDescent="0.25"/>
  <cols>
    <col min="1" max="1" width="34.5703125" customWidth="1"/>
    <col min="2" max="2" width="11.28515625" customWidth="1"/>
    <col min="3" max="3" width="10.140625" customWidth="1"/>
    <col min="4" max="4" width="10.5703125" customWidth="1"/>
    <col min="9" max="9" width="16.5703125" customWidth="1"/>
  </cols>
  <sheetData>
    <row r="1" spans="1:49" x14ac:dyDescent="0.25">
      <c r="A1" t="s">
        <v>0</v>
      </c>
      <c r="B1" t="s">
        <v>111</v>
      </c>
    </row>
    <row r="2" spans="1:49" x14ac:dyDescent="0.25">
      <c r="A2" t="s">
        <v>1</v>
      </c>
      <c r="B2" s="8">
        <v>41862.135196759256</v>
      </c>
      <c r="C2" s="6"/>
    </row>
    <row r="3" spans="1:49" x14ac:dyDescent="0.25">
      <c r="A3" t="s">
        <v>2</v>
      </c>
      <c r="B3">
        <v>902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 x14ac:dyDescent="0.25">
      <c r="A6" t="s">
        <v>55</v>
      </c>
      <c r="B6" s="7">
        <v>13</v>
      </c>
      <c r="C6" s="7">
        <v>15</v>
      </c>
      <c r="D6" s="7">
        <v>14</v>
      </c>
      <c r="E6" s="7">
        <v>15</v>
      </c>
      <c r="F6" s="7">
        <v>12</v>
      </c>
      <c r="G6" s="7">
        <v>0</v>
      </c>
      <c r="H6" s="7">
        <v>0</v>
      </c>
      <c r="I6" s="7">
        <v>12</v>
      </c>
      <c r="J6" s="7">
        <v>12</v>
      </c>
      <c r="K6" s="7">
        <v>15</v>
      </c>
      <c r="L6" s="7">
        <v>15</v>
      </c>
      <c r="M6" s="7">
        <v>13</v>
      </c>
      <c r="N6" s="7">
        <v>16</v>
      </c>
      <c r="O6" s="7">
        <v>13</v>
      </c>
      <c r="P6" s="7">
        <v>15</v>
      </c>
      <c r="Q6" s="7">
        <v>0</v>
      </c>
      <c r="R6" s="7">
        <v>14</v>
      </c>
      <c r="S6" s="7">
        <v>16</v>
      </c>
      <c r="T6" s="7">
        <v>13</v>
      </c>
      <c r="U6" s="7">
        <v>14</v>
      </c>
      <c r="V6" s="7">
        <v>16</v>
      </c>
      <c r="W6" s="7">
        <v>14</v>
      </c>
      <c r="X6" s="7">
        <v>16</v>
      </c>
      <c r="Y6" s="7">
        <v>6</v>
      </c>
      <c r="Z6" s="7">
        <v>16</v>
      </c>
      <c r="AA6" s="7">
        <v>16</v>
      </c>
      <c r="AB6" s="7">
        <v>16</v>
      </c>
      <c r="AC6" s="7">
        <v>13</v>
      </c>
      <c r="AD6" s="7">
        <v>13</v>
      </c>
      <c r="AE6" s="7">
        <v>15</v>
      </c>
      <c r="AF6" s="7">
        <v>0</v>
      </c>
      <c r="AG6" s="7">
        <v>14</v>
      </c>
      <c r="AH6" s="7">
        <v>14</v>
      </c>
      <c r="AI6" s="7">
        <v>16</v>
      </c>
      <c r="AJ6" s="7">
        <v>13</v>
      </c>
      <c r="AK6" s="7">
        <v>16</v>
      </c>
      <c r="AL6" s="7">
        <v>16</v>
      </c>
      <c r="AM6" s="7">
        <v>15</v>
      </c>
      <c r="AN6" s="7">
        <v>0</v>
      </c>
      <c r="AO6" s="7">
        <v>15</v>
      </c>
      <c r="AP6" s="7">
        <v>16</v>
      </c>
      <c r="AQ6" s="7">
        <v>15</v>
      </c>
      <c r="AR6" s="7">
        <v>16</v>
      </c>
      <c r="AS6" s="7">
        <v>15</v>
      </c>
      <c r="AT6" s="7">
        <v>16</v>
      </c>
      <c r="AU6" s="7">
        <v>15</v>
      </c>
      <c r="AV6" s="7">
        <v>1</v>
      </c>
      <c r="AW6" s="7">
        <v>15</v>
      </c>
    </row>
    <row r="7" spans="1:49" x14ac:dyDescent="0.25">
      <c r="A7" t="s">
        <v>56</v>
      </c>
      <c r="B7" s="7">
        <v>55.881</v>
      </c>
      <c r="C7" s="7">
        <v>108.803</v>
      </c>
      <c r="D7" s="7">
        <v>68.552000000000007</v>
      </c>
      <c r="E7" s="7">
        <v>55.085999999999999</v>
      </c>
      <c r="F7" s="7">
        <v>39.451000000000001</v>
      </c>
      <c r="G7" s="7">
        <v>0</v>
      </c>
      <c r="H7" s="7">
        <v>0</v>
      </c>
      <c r="I7" s="7">
        <v>50.067</v>
      </c>
      <c r="J7" s="7">
        <v>80.709999999999994</v>
      </c>
      <c r="K7" s="7">
        <v>91.078000000000003</v>
      </c>
      <c r="L7" s="7">
        <v>66.63</v>
      </c>
      <c r="M7" s="7">
        <v>65.378</v>
      </c>
      <c r="N7" s="7">
        <v>75.965000000000003</v>
      </c>
      <c r="O7" s="7">
        <v>41.682000000000002</v>
      </c>
      <c r="P7" s="7">
        <v>68.08</v>
      </c>
      <c r="Q7" s="7">
        <v>0</v>
      </c>
      <c r="R7" s="7">
        <v>181.36799999999999</v>
      </c>
      <c r="S7" s="7">
        <v>66.073999999999998</v>
      </c>
      <c r="T7" s="7">
        <v>65.081000000000003</v>
      </c>
      <c r="U7" s="7">
        <v>77.194999999999993</v>
      </c>
      <c r="V7" s="7">
        <v>86.483000000000004</v>
      </c>
      <c r="W7" s="7">
        <v>51.585000000000001</v>
      </c>
      <c r="X7" s="7">
        <v>71.096000000000004</v>
      </c>
      <c r="Y7" s="7">
        <v>85.953000000000003</v>
      </c>
      <c r="Z7" s="7">
        <v>78.546000000000006</v>
      </c>
      <c r="AA7" s="7">
        <v>100.926</v>
      </c>
      <c r="AB7" s="7">
        <v>83.007000000000005</v>
      </c>
      <c r="AC7" s="7">
        <v>57.344000000000001</v>
      </c>
      <c r="AD7" s="7">
        <v>44.752000000000002</v>
      </c>
      <c r="AE7" s="7">
        <v>30.745000000000001</v>
      </c>
      <c r="AF7" s="7">
        <v>0</v>
      </c>
      <c r="AG7" s="7">
        <v>103.82599999999999</v>
      </c>
      <c r="AH7" s="7">
        <v>112.764</v>
      </c>
      <c r="AI7" s="7">
        <v>108.521</v>
      </c>
      <c r="AJ7" s="7">
        <v>115.6</v>
      </c>
      <c r="AK7" s="7">
        <v>109.648</v>
      </c>
      <c r="AL7" s="7">
        <v>51.006999999999998</v>
      </c>
      <c r="AM7" s="7">
        <v>61.875999999999998</v>
      </c>
      <c r="AN7" s="7">
        <v>0</v>
      </c>
      <c r="AO7" s="7">
        <v>89.418999999999997</v>
      </c>
      <c r="AP7" s="7">
        <v>95.587999999999994</v>
      </c>
      <c r="AQ7" s="7">
        <v>156.18600000000001</v>
      </c>
      <c r="AR7" s="7">
        <v>143.435</v>
      </c>
      <c r="AS7" s="7">
        <v>164.905</v>
      </c>
      <c r="AT7" s="7">
        <v>134.55500000000001</v>
      </c>
      <c r="AU7" s="7">
        <v>112.151</v>
      </c>
      <c r="AV7" s="7">
        <v>144.41200000000001</v>
      </c>
      <c r="AW7" s="7">
        <v>75.863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">
        <v>93</v>
      </c>
      <c r="D12" s="7" t="s">
        <v>93</v>
      </c>
      <c r="E12" s="7" t="s">
        <v>93</v>
      </c>
      <c r="F12" s="7" t="s">
        <v>93</v>
      </c>
      <c r="G12" s="7" t="s">
        <v>93</v>
      </c>
      <c r="H12" s="7" t="s">
        <v>93</v>
      </c>
      <c r="I12" s="7" t="s">
        <v>93</v>
      </c>
      <c r="J12" s="7" t="s">
        <v>93</v>
      </c>
      <c r="K12" s="7"/>
      <c r="L12" s="1" t="s">
        <v>57</v>
      </c>
      <c r="M12" s="14">
        <v>0</v>
      </c>
      <c r="N12" s="14">
        <v>0.03</v>
      </c>
      <c r="O12" s="14">
        <v>0.1</v>
      </c>
      <c r="P12" s="14">
        <v>0.3</v>
      </c>
      <c r="Q12" s="14">
        <v>1</v>
      </c>
      <c r="R12" s="14">
        <v>3</v>
      </c>
      <c r="S12" s="14">
        <v>10</v>
      </c>
      <c r="T12" s="14">
        <v>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">
        <v>96</v>
      </c>
      <c r="D13" s="7" t="s">
        <v>96</v>
      </c>
      <c r="E13" s="7" t="s">
        <v>96</v>
      </c>
      <c r="F13" s="7" t="s">
        <v>96</v>
      </c>
      <c r="G13" s="7" t="s">
        <v>96</v>
      </c>
      <c r="H13" s="7" t="s">
        <v>96</v>
      </c>
      <c r="I13" s="7" t="s">
        <v>96</v>
      </c>
      <c r="J13" s="7" t="s">
        <v>96</v>
      </c>
      <c r="K13" s="7"/>
      <c r="L13" s="1" t="s">
        <v>58</v>
      </c>
      <c r="M13" s="14">
        <v>0</v>
      </c>
      <c r="N13" s="14">
        <v>0.1</v>
      </c>
      <c r="O13" s="14">
        <v>0.3</v>
      </c>
      <c r="P13" s="14">
        <v>1</v>
      </c>
      <c r="Q13" s="14">
        <v>3</v>
      </c>
      <c r="R13" s="14">
        <v>10</v>
      </c>
      <c r="S13" s="14">
        <v>30</v>
      </c>
      <c r="T13" s="14">
        <v>100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">
        <v>97</v>
      </c>
      <c r="D14" s="7" t="s">
        <v>97</v>
      </c>
      <c r="E14" s="7" t="s">
        <v>97</v>
      </c>
      <c r="F14" s="7" t="s">
        <v>97</v>
      </c>
      <c r="G14" s="7" t="s">
        <v>97</v>
      </c>
      <c r="H14" s="7" t="s">
        <v>97</v>
      </c>
      <c r="I14" s="7" t="s">
        <v>97</v>
      </c>
      <c r="J14" s="7" t="s">
        <v>97</v>
      </c>
      <c r="K14" s="7"/>
      <c r="L14" s="1" t="s">
        <v>59</v>
      </c>
      <c r="M14" s="14">
        <v>0</v>
      </c>
      <c r="N14" s="14">
        <v>0.01</v>
      </c>
      <c r="O14" s="14">
        <v>0.03</v>
      </c>
      <c r="P14" s="14">
        <v>0.1</v>
      </c>
      <c r="Q14" s="14">
        <v>0.3</v>
      </c>
      <c r="R14" s="14">
        <v>1</v>
      </c>
      <c r="S14" s="14">
        <v>3</v>
      </c>
      <c r="T14" s="14"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">
        <v>93</v>
      </c>
      <c r="D15" s="7" t="s">
        <v>93</v>
      </c>
      <c r="E15" s="7" t="s">
        <v>93</v>
      </c>
      <c r="F15" s="7" t="s">
        <v>93</v>
      </c>
      <c r="G15" s="7" t="s">
        <v>93</v>
      </c>
      <c r="H15" s="7" t="s">
        <v>93</v>
      </c>
      <c r="I15" s="7" t="s">
        <v>93</v>
      </c>
      <c r="J15" s="7" t="s">
        <v>93</v>
      </c>
      <c r="K15" s="7"/>
      <c r="L15" s="1" t="s">
        <v>60</v>
      </c>
      <c r="M15" s="14">
        <v>0</v>
      </c>
      <c r="N15" s="14">
        <v>0.03</v>
      </c>
      <c r="O15" s="14">
        <v>0.1</v>
      </c>
      <c r="P15" s="14">
        <v>0.3</v>
      </c>
      <c r="Q15" s="14">
        <v>1</v>
      </c>
      <c r="R15" s="14">
        <v>3</v>
      </c>
      <c r="S15" s="14">
        <v>10</v>
      </c>
      <c r="T15" s="14">
        <v>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">
        <v>96</v>
      </c>
      <c r="D16" s="7" t="s">
        <v>96</v>
      </c>
      <c r="E16" s="7" t="s">
        <v>96</v>
      </c>
      <c r="F16" s="7" t="s">
        <v>96</v>
      </c>
      <c r="G16" s="7" t="s">
        <v>96</v>
      </c>
      <c r="H16" s="7" t="s">
        <v>96</v>
      </c>
      <c r="I16" s="7" t="s">
        <v>96</v>
      </c>
      <c r="J16" s="7" t="s">
        <v>96</v>
      </c>
      <c r="K16" s="7"/>
      <c r="L16" s="1" t="s">
        <v>61</v>
      </c>
      <c r="M16" s="14">
        <v>0</v>
      </c>
      <c r="N16" s="14">
        <v>0.1</v>
      </c>
      <c r="O16" s="14">
        <v>0.3</v>
      </c>
      <c r="P16" s="14">
        <v>1</v>
      </c>
      <c r="Q16" s="14">
        <v>3</v>
      </c>
      <c r="R16" s="14">
        <v>10</v>
      </c>
      <c r="S16" s="14">
        <v>30</v>
      </c>
      <c r="T16" s="14">
        <v>100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">
        <v>97</v>
      </c>
      <c r="D17" s="7" t="s">
        <v>97</v>
      </c>
      <c r="E17" s="7" t="s">
        <v>97</v>
      </c>
      <c r="F17" s="7" t="s">
        <v>97</v>
      </c>
      <c r="G17" s="7" t="s">
        <v>97</v>
      </c>
      <c r="H17" s="7" t="s">
        <v>97</v>
      </c>
      <c r="I17" s="7" t="s">
        <v>97</v>
      </c>
      <c r="J17" s="7" t="s">
        <v>97</v>
      </c>
      <c r="K17" s="7"/>
      <c r="L17" s="1" t="s">
        <v>62</v>
      </c>
      <c r="M17" s="14">
        <v>0</v>
      </c>
      <c r="N17" s="14">
        <v>0.01</v>
      </c>
      <c r="O17" s="14">
        <v>0.03</v>
      </c>
      <c r="P17" s="14">
        <v>0.1</v>
      </c>
      <c r="Q17" s="14">
        <v>0.3</v>
      </c>
      <c r="R17" s="14">
        <v>1</v>
      </c>
      <c r="S17" s="14">
        <v>3</v>
      </c>
      <c r="T17" s="14">
        <v>10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13</v>
      </c>
      <c r="D22" s="10">
        <f t="shared" si="0"/>
        <v>15</v>
      </c>
      <c r="E22" s="10">
        <f t="shared" si="0"/>
        <v>14</v>
      </c>
      <c r="F22" s="1">
        <f t="shared" si="0"/>
        <v>15</v>
      </c>
      <c r="G22" s="1">
        <f t="shared" si="0"/>
        <v>12</v>
      </c>
      <c r="H22" s="1">
        <f t="shared" si="0"/>
        <v>0</v>
      </c>
      <c r="I22" s="1">
        <f t="shared" si="0"/>
        <v>0</v>
      </c>
      <c r="J22" s="1">
        <f t="shared" si="0"/>
        <v>12</v>
      </c>
      <c r="K22" s="1"/>
      <c r="L22" s="1" t="s">
        <v>57</v>
      </c>
      <c r="M22" s="2">
        <f t="shared" ref="M22:T22" si="1">B7</f>
        <v>55.881</v>
      </c>
      <c r="N22" s="2">
        <f t="shared" si="1"/>
        <v>108.803</v>
      </c>
      <c r="O22" s="2">
        <f t="shared" si="1"/>
        <v>68.552000000000007</v>
      </c>
      <c r="P22" s="2">
        <f t="shared" si="1"/>
        <v>55.085999999999999</v>
      </c>
      <c r="Q22" s="2">
        <f t="shared" si="1"/>
        <v>39.451000000000001</v>
      </c>
      <c r="R22" s="2">
        <f t="shared" si="1"/>
        <v>0</v>
      </c>
      <c r="S22" s="2">
        <f t="shared" si="1"/>
        <v>0</v>
      </c>
      <c r="T22" s="2">
        <f t="shared" si="1"/>
        <v>50.067</v>
      </c>
      <c r="Z22" s="1"/>
      <c r="AA22" s="1"/>
    </row>
    <row r="23" spans="2:49" x14ac:dyDescent="0.25">
      <c r="B23" s="1" t="s">
        <v>58</v>
      </c>
      <c r="C23" s="1">
        <f t="shared" ref="C23:J23" si="2">J6</f>
        <v>12</v>
      </c>
      <c r="D23" s="10">
        <f t="shared" si="2"/>
        <v>15</v>
      </c>
      <c r="E23" s="10">
        <f t="shared" si="2"/>
        <v>15</v>
      </c>
      <c r="F23" s="1">
        <f t="shared" si="2"/>
        <v>13</v>
      </c>
      <c r="G23" s="1">
        <f t="shared" si="2"/>
        <v>16</v>
      </c>
      <c r="H23" s="1">
        <f t="shared" si="2"/>
        <v>13</v>
      </c>
      <c r="I23" s="1">
        <f t="shared" si="2"/>
        <v>15</v>
      </c>
      <c r="J23" s="1">
        <f t="shared" si="2"/>
        <v>0</v>
      </c>
      <c r="K23" s="1"/>
      <c r="L23" s="1" t="s">
        <v>58</v>
      </c>
      <c r="M23" s="2">
        <f t="shared" ref="M23:T23" si="3">J7</f>
        <v>80.709999999999994</v>
      </c>
      <c r="N23" s="2">
        <f t="shared" si="3"/>
        <v>91.078000000000003</v>
      </c>
      <c r="O23" s="2">
        <f t="shared" si="3"/>
        <v>66.63</v>
      </c>
      <c r="P23" s="2">
        <f t="shared" si="3"/>
        <v>65.378</v>
      </c>
      <c r="Q23" s="2">
        <f t="shared" si="3"/>
        <v>75.965000000000003</v>
      </c>
      <c r="R23" s="2">
        <f t="shared" si="3"/>
        <v>41.682000000000002</v>
      </c>
      <c r="S23" s="2">
        <f t="shared" si="3"/>
        <v>68.08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14</v>
      </c>
      <c r="D24" s="10">
        <f t="shared" si="4"/>
        <v>16</v>
      </c>
      <c r="E24" s="10">
        <f t="shared" si="4"/>
        <v>13</v>
      </c>
      <c r="F24" s="1">
        <f t="shared" si="4"/>
        <v>14</v>
      </c>
      <c r="G24" s="1">
        <f t="shared" si="4"/>
        <v>16</v>
      </c>
      <c r="H24" s="1">
        <f t="shared" si="4"/>
        <v>14</v>
      </c>
      <c r="I24" s="1">
        <f t="shared" si="4"/>
        <v>16</v>
      </c>
      <c r="J24" s="1">
        <f t="shared" si="4"/>
        <v>6</v>
      </c>
      <c r="K24" s="1"/>
      <c r="L24" s="1" t="s">
        <v>59</v>
      </c>
      <c r="M24" s="2">
        <f t="shared" ref="M24:T24" si="5">R7</f>
        <v>181.36799999999999</v>
      </c>
      <c r="N24" s="2">
        <f t="shared" si="5"/>
        <v>66.073999999999998</v>
      </c>
      <c r="O24" s="2">
        <f t="shared" si="5"/>
        <v>65.081000000000003</v>
      </c>
      <c r="P24" s="2">
        <f t="shared" si="5"/>
        <v>77.194999999999993</v>
      </c>
      <c r="Q24" s="2">
        <f t="shared" si="5"/>
        <v>86.483000000000004</v>
      </c>
      <c r="R24" s="2">
        <f t="shared" si="5"/>
        <v>51.585000000000001</v>
      </c>
      <c r="S24" s="2">
        <f t="shared" si="5"/>
        <v>71.096000000000004</v>
      </c>
      <c r="T24" s="2">
        <f t="shared" si="5"/>
        <v>85.953000000000003</v>
      </c>
      <c r="Z24" s="1"/>
      <c r="AA24" s="1"/>
    </row>
    <row r="25" spans="2:49" x14ac:dyDescent="0.25">
      <c r="B25" s="1" t="s">
        <v>60</v>
      </c>
      <c r="C25" s="1">
        <f t="shared" ref="C25:J25" si="6">Z6</f>
        <v>16</v>
      </c>
      <c r="D25" s="10">
        <f t="shared" si="6"/>
        <v>16</v>
      </c>
      <c r="E25" s="10">
        <f t="shared" si="6"/>
        <v>16</v>
      </c>
      <c r="F25" s="1">
        <f t="shared" si="6"/>
        <v>13</v>
      </c>
      <c r="G25" s="1">
        <f t="shared" si="6"/>
        <v>13</v>
      </c>
      <c r="H25" s="1">
        <f t="shared" si="6"/>
        <v>15</v>
      </c>
      <c r="I25" s="1">
        <f t="shared" si="6"/>
        <v>0</v>
      </c>
      <c r="J25" s="1">
        <f t="shared" si="6"/>
        <v>14</v>
      </c>
      <c r="K25" s="1"/>
      <c r="L25" s="1" t="s">
        <v>60</v>
      </c>
      <c r="M25" s="2">
        <f t="shared" ref="M25:T25" si="7">Z7</f>
        <v>78.546000000000006</v>
      </c>
      <c r="N25" s="2">
        <f t="shared" si="7"/>
        <v>100.926</v>
      </c>
      <c r="O25" s="2">
        <f t="shared" si="7"/>
        <v>83.007000000000005</v>
      </c>
      <c r="P25" s="2">
        <f t="shared" si="7"/>
        <v>57.344000000000001</v>
      </c>
      <c r="Q25" s="2">
        <f t="shared" si="7"/>
        <v>44.752000000000002</v>
      </c>
      <c r="R25" s="2">
        <f t="shared" si="7"/>
        <v>30.745000000000001</v>
      </c>
      <c r="S25" s="2">
        <f t="shared" si="7"/>
        <v>0</v>
      </c>
      <c r="T25" s="2">
        <f t="shared" si="7"/>
        <v>103.82599999999999</v>
      </c>
      <c r="Z25" s="1"/>
      <c r="AA25" s="1"/>
    </row>
    <row r="26" spans="2:49" x14ac:dyDescent="0.25">
      <c r="B26" s="1" t="s">
        <v>61</v>
      </c>
      <c r="C26" s="1">
        <f t="shared" ref="C26:J26" si="8">AH6</f>
        <v>14</v>
      </c>
      <c r="D26" s="1">
        <f t="shared" si="8"/>
        <v>16</v>
      </c>
      <c r="E26" s="1">
        <f t="shared" si="8"/>
        <v>13</v>
      </c>
      <c r="F26" s="1">
        <f t="shared" si="8"/>
        <v>16</v>
      </c>
      <c r="G26" s="1">
        <f t="shared" si="8"/>
        <v>16</v>
      </c>
      <c r="H26" s="1">
        <f t="shared" si="8"/>
        <v>15</v>
      </c>
      <c r="I26" s="1">
        <f t="shared" si="8"/>
        <v>0</v>
      </c>
      <c r="J26" s="1">
        <f t="shared" si="8"/>
        <v>15</v>
      </c>
      <c r="K26" s="1"/>
      <c r="L26" s="1" t="s">
        <v>61</v>
      </c>
      <c r="M26" s="2">
        <f t="shared" ref="M26:T26" si="9">AH7</f>
        <v>112.764</v>
      </c>
      <c r="N26" s="2">
        <f t="shared" si="9"/>
        <v>108.521</v>
      </c>
      <c r="O26" s="2">
        <f t="shared" si="9"/>
        <v>115.6</v>
      </c>
      <c r="P26" s="2">
        <f t="shared" si="9"/>
        <v>109.648</v>
      </c>
      <c r="Q26" s="2">
        <f t="shared" si="9"/>
        <v>51.006999999999998</v>
      </c>
      <c r="R26" s="2">
        <f t="shared" si="9"/>
        <v>61.875999999999998</v>
      </c>
      <c r="S26" s="2">
        <f t="shared" si="9"/>
        <v>0</v>
      </c>
      <c r="T26" s="2">
        <f t="shared" si="9"/>
        <v>89.418999999999997</v>
      </c>
      <c r="Z26" s="1"/>
      <c r="AA26" s="1"/>
    </row>
    <row r="27" spans="2:49" x14ac:dyDescent="0.25">
      <c r="B27" s="1" t="s">
        <v>62</v>
      </c>
      <c r="C27" s="1">
        <f t="shared" ref="C27:J27" si="10">AP6</f>
        <v>16</v>
      </c>
      <c r="D27" s="1">
        <f t="shared" si="10"/>
        <v>15</v>
      </c>
      <c r="E27" s="1">
        <f t="shared" si="10"/>
        <v>16</v>
      </c>
      <c r="F27" s="1">
        <f t="shared" si="10"/>
        <v>15</v>
      </c>
      <c r="G27" s="1">
        <f t="shared" si="10"/>
        <v>16</v>
      </c>
      <c r="H27" s="1">
        <f t="shared" si="10"/>
        <v>15</v>
      </c>
      <c r="I27" s="1">
        <f t="shared" si="10"/>
        <v>1</v>
      </c>
      <c r="J27" s="1">
        <f t="shared" si="10"/>
        <v>15</v>
      </c>
      <c r="K27" s="1"/>
      <c r="L27" s="1" t="s">
        <v>62</v>
      </c>
      <c r="M27" s="2">
        <f t="shared" ref="M27:T27" si="11">AP7</f>
        <v>95.587999999999994</v>
      </c>
      <c r="N27" s="2">
        <f t="shared" si="11"/>
        <v>156.18600000000001</v>
      </c>
      <c r="O27" s="2">
        <f t="shared" si="11"/>
        <v>143.435</v>
      </c>
      <c r="P27" s="2">
        <f t="shared" si="11"/>
        <v>164.905</v>
      </c>
      <c r="Q27" s="2">
        <f t="shared" si="11"/>
        <v>134.55500000000001</v>
      </c>
      <c r="R27" s="2">
        <f t="shared" si="11"/>
        <v>112.151</v>
      </c>
      <c r="S27" s="2">
        <f t="shared" si="11"/>
        <v>144.41200000000001</v>
      </c>
      <c r="T27" s="2">
        <f t="shared" si="11"/>
        <v>75.863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8"/>
  <sheetViews>
    <sheetView zoomScaleNormal="100" workbookViewId="0">
      <selection activeCell="P17" sqref="P17"/>
    </sheetView>
  </sheetViews>
  <sheetFormatPr defaultRowHeight="15" x14ac:dyDescent="0.2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112</v>
      </c>
    </row>
    <row r="2" spans="1:49" x14ac:dyDescent="0.25">
      <c r="A2" t="s">
        <v>1</v>
      </c>
      <c r="B2" s="8">
        <v>41862.136631944442</v>
      </c>
      <c r="C2" s="6"/>
    </row>
    <row r="3" spans="1:49" x14ac:dyDescent="0.25">
      <c r="A3" t="s">
        <v>2</v>
      </c>
      <c r="B3">
        <v>902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 x14ac:dyDescent="0.25">
      <c r="A6" t="s">
        <v>55</v>
      </c>
      <c r="B6" s="7">
        <v>16</v>
      </c>
      <c r="C6" s="7">
        <v>16</v>
      </c>
      <c r="D6" s="7">
        <v>14</v>
      </c>
      <c r="E6" s="7">
        <v>16</v>
      </c>
      <c r="F6" s="7">
        <v>16</v>
      </c>
      <c r="G6" s="7">
        <v>0</v>
      </c>
      <c r="H6" s="7">
        <v>0</v>
      </c>
      <c r="I6" s="7">
        <v>15</v>
      </c>
      <c r="J6" s="7">
        <v>11</v>
      </c>
      <c r="K6" s="7">
        <v>16</v>
      </c>
      <c r="L6" s="7">
        <v>15</v>
      </c>
      <c r="M6" s="7">
        <v>12</v>
      </c>
      <c r="N6" s="7">
        <v>16</v>
      </c>
      <c r="O6" s="7">
        <v>16</v>
      </c>
      <c r="P6" s="7">
        <v>15</v>
      </c>
      <c r="Q6" s="7">
        <v>0</v>
      </c>
      <c r="R6" s="7">
        <v>14</v>
      </c>
      <c r="S6" s="7">
        <v>16</v>
      </c>
      <c r="T6" s="7">
        <v>13</v>
      </c>
      <c r="U6" s="7">
        <v>13</v>
      </c>
      <c r="V6" s="7">
        <v>16</v>
      </c>
      <c r="W6" s="7">
        <v>15</v>
      </c>
      <c r="X6" s="7">
        <v>16</v>
      </c>
      <c r="Y6" s="7">
        <v>8</v>
      </c>
      <c r="Z6" s="7">
        <v>16</v>
      </c>
      <c r="AA6" s="7">
        <v>16</v>
      </c>
      <c r="AB6" s="7">
        <v>16</v>
      </c>
      <c r="AC6" s="7">
        <v>13</v>
      </c>
      <c r="AD6" s="7">
        <v>13</v>
      </c>
      <c r="AE6" s="7">
        <v>15</v>
      </c>
      <c r="AF6" s="7">
        <v>0</v>
      </c>
      <c r="AG6" s="7">
        <v>14</v>
      </c>
      <c r="AH6" s="7">
        <v>14</v>
      </c>
      <c r="AI6" s="7">
        <v>16</v>
      </c>
      <c r="AJ6" s="7">
        <v>13</v>
      </c>
      <c r="AK6" s="7">
        <v>16</v>
      </c>
      <c r="AL6" s="7">
        <v>16</v>
      </c>
      <c r="AM6" s="7">
        <v>15</v>
      </c>
      <c r="AN6" s="7">
        <v>0</v>
      </c>
      <c r="AO6" s="7">
        <v>15</v>
      </c>
      <c r="AP6" s="7">
        <v>16</v>
      </c>
      <c r="AQ6" s="7">
        <v>14</v>
      </c>
      <c r="AR6" s="7">
        <v>16</v>
      </c>
      <c r="AS6" s="7">
        <v>15</v>
      </c>
      <c r="AT6" s="7">
        <v>16</v>
      </c>
      <c r="AU6" s="7">
        <v>12</v>
      </c>
      <c r="AV6" s="7">
        <v>1</v>
      </c>
      <c r="AW6" s="7">
        <v>15</v>
      </c>
    </row>
    <row r="7" spans="1:49" x14ac:dyDescent="0.25">
      <c r="A7" t="s">
        <v>56</v>
      </c>
      <c r="B7" s="7">
        <v>74.983000000000004</v>
      </c>
      <c r="C7" s="7">
        <v>130.876</v>
      </c>
      <c r="D7" s="7">
        <v>170.07900000000001</v>
      </c>
      <c r="E7" s="7">
        <v>86.899000000000001</v>
      </c>
      <c r="F7" s="7">
        <v>115.61799999999999</v>
      </c>
      <c r="G7" s="7">
        <v>0</v>
      </c>
      <c r="H7" s="7">
        <v>0</v>
      </c>
      <c r="I7" s="7">
        <v>100.253</v>
      </c>
      <c r="J7" s="7">
        <v>56.933999999999997</v>
      </c>
      <c r="K7" s="7">
        <v>169.61099999999999</v>
      </c>
      <c r="L7" s="7">
        <v>136.38999999999999</v>
      </c>
      <c r="M7" s="7">
        <v>102.239</v>
      </c>
      <c r="N7" s="7">
        <v>229.07</v>
      </c>
      <c r="O7" s="7">
        <v>112.85299999999999</v>
      </c>
      <c r="P7" s="7">
        <v>129.55699999999999</v>
      </c>
      <c r="Q7" s="7">
        <v>0</v>
      </c>
      <c r="R7" s="7">
        <v>219.536</v>
      </c>
      <c r="S7" s="7">
        <v>143.93</v>
      </c>
      <c r="T7" s="7">
        <v>204.571</v>
      </c>
      <c r="U7" s="7">
        <v>152.02600000000001</v>
      </c>
      <c r="V7" s="7">
        <v>179.173</v>
      </c>
      <c r="W7" s="7">
        <v>137.738</v>
      </c>
      <c r="X7" s="7">
        <v>115.94199999999999</v>
      </c>
      <c r="Y7" s="7">
        <v>101.724</v>
      </c>
      <c r="Z7" s="7">
        <v>106.36799999999999</v>
      </c>
      <c r="AA7" s="7">
        <v>200.13900000000001</v>
      </c>
      <c r="AB7" s="7">
        <v>222.81299999999999</v>
      </c>
      <c r="AC7" s="7">
        <v>168.958</v>
      </c>
      <c r="AD7" s="7">
        <v>85.748000000000005</v>
      </c>
      <c r="AE7" s="7">
        <v>79.756</v>
      </c>
      <c r="AF7" s="7">
        <v>0</v>
      </c>
      <c r="AG7" s="7">
        <v>214.25200000000001</v>
      </c>
      <c r="AH7" s="7">
        <v>186.72300000000001</v>
      </c>
      <c r="AI7" s="7">
        <v>245.28399999999999</v>
      </c>
      <c r="AJ7" s="7">
        <v>198.13900000000001</v>
      </c>
      <c r="AK7" s="7">
        <v>320.27600000000001</v>
      </c>
      <c r="AL7" s="7">
        <v>278.89699999999999</v>
      </c>
      <c r="AM7" s="7">
        <v>182.173</v>
      </c>
      <c r="AN7" s="7">
        <v>0</v>
      </c>
      <c r="AO7" s="7">
        <v>96.004000000000005</v>
      </c>
      <c r="AP7" s="7">
        <v>133.30000000000001</v>
      </c>
      <c r="AQ7" s="7">
        <v>387.24900000000002</v>
      </c>
      <c r="AR7" s="7">
        <v>324.71600000000001</v>
      </c>
      <c r="AS7" s="7">
        <v>255.48599999999999</v>
      </c>
      <c r="AT7" s="7">
        <v>245.75</v>
      </c>
      <c r="AU7" s="7">
        <v>205.43799999999999</v>
      </c>
      <c r="AV7" s="7">
        <v>37.051000000000002</v>
      </c>
      <c r="AW7" s="7">
        <v>93.662999999999997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">
        <v>93</v>
      </c>
      <c r="D12" s="7" t="s">
        <v>93</v>
      </c>
      <c r="E12" s="7" t="s">
        <v>93</v>
      </c>
      <c r="F12" s="7" t="s">
        <v>93</v>
      </c>
      <c r="G12" s="7" t="s">
        <v>93</v>
      </c>
      <c r="H12" s="7" t="s">
        <v>93</v>
      </c>
      <c r="I12" s="7" t="s">
        <v>93</v>
      </c>
      <c r="J12" s="7" t="s">
        <v>93</v>
      </c>
      <c r="K12" s="7"/>
      <c r="L12" s="1" t="s">
        <v>57</v>
      </c>
      <c r="M12" s="14">
        <v>0</v>
      </c>
      <c r="N12" s="14">
        <v>0.03</v>
      </c>
      <c r="O12" s="14">
        <v>0.1</v>
      </c>
      <c r="P12" s="14">
        <v>0.3</v>
      </c>
      <c r="Q12" s="14">
        <v>1</v>
      </c>
      <c r="R12" s="14">
        <v>3</v>
      </c>
      <c r="S12" s="14">
        <v>10</v>
      </c>
      <c r="T12" s="14">
        <v>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">
        <v>96</v>
      </c>
      <c r="D13" s="7" t="s">
        <v>96</v>
      </c>
      <c r="E13" s="7" t="s">
        <v>96</v>
      </c>
      <c r="F13" s="7" t="s">
        <v>96</v>
      </c>
      <c r="G13" s="7" t="s">
        <v>96</v>
      </c>
      <c r="H13" s="7" t="s">
        <v>96</v>
      </c>
      <c r="I13" s="7" t="s">
        <v>96</v>
      </c>
      <c r="J13" s="7" t="s">
        <v>96</v>
      </c>
      <c r="K13" s="7"/>
      <c r="L13" s="1" t="s">
        <v>58</v>
      </c>
      <c r="M13" s="14">
        <v>0</v>
      </c>
      <c r="N13" s="14">
        <v>0.1</v>
      </c>
      <c r="O13" s="14">
        <v>0.3</v>
      </c>
      <c r="P13" s="14">
        <v>1</v>
      </c>
      <c r="Q13" s="14">
        <v>3</v>
      </c>
      <c r="R13" s="14">
        <v>10</v>
      </c>
      <c r="S13" s="14">
        <v>30</v>
      </c>
      <c r="T13" s="14">
        <v>100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">
        <v>97</v>
      </c>
      <c r="D14" s="7" t="s">
        <v>97</v>
      </c>
      <c r="E14" s="7" t="s">
        <v>97</v>
      </c>
      <c r="F14" s="7" t="s">
        <v>97</v>
      </c>
      <c r="G14" s="7" t="s">
        <v>97</v>
      </c>
      <c r="H14" s="7" t="s">
        <v>97</v>
      </c>
      <c r="I14" s="7" t="s">
        <v>97</v>
      </c>
      <c r="J14" s="7" t="s">
        <v>97</v>
      </c>
      <c r="K14" s="7"/>
      <c r="L14" s="1" t="s">
        <v>59</v>
      </c>
      <c r="M14" s="14">
        <v>0</v>
      </c>
      <c r="N14" s="14">
        <v>0.01</v>
      </c>
      <c r="O14" s="14">
        <v>0.03</v>
      </c>
      <c r="P14" s="14">
        <v>0.1</v>
      </c>
      <c r="Q14" s="14">
        <v>0.3</v>
      </c>
      <c r="R14" s="14">
        <v>1</v>
      </c>
      <c r="S14" s="14">
        <v>3</v>
      </c>
      <c r="T14" s="14"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">
        <v>93</v>
      </c>
      <c r="D15" s="7" t="s">
        <v>93</v>
      </c>
      <c r="E15" s="7" t="s">
        <v>93</v>
      </c>
      <c r="F15" s="7" t="s">
        <v>93</v>
      </c>
      <c r="G15" s="7" t="s">
        <v>93</v>
      </c>
      <c r="H15" s="7" t="s">
        <v>93</v>
      </c>
      <c r="I15" s="7" t="s">
        <v>93</v>
      </c>
      <c r="J15" s="7" t="s">
        <v>93</v>
      </c>
      <c r="K15" s="7"/>
      <c r="L15" s="1" t="s">
        <v>60</v>
      </c>
      <c r="M15" s="14">
        <v>0</v>
      </c>
      <c r="N15" s="14">
        <v>0.03</v>
      </c>
      <c r="O15" s="14">
        <v>0.1</v>
      </c>
      <c r="P15" s="14">
        <v>0.3</v>
      </c>
      <c r="Q15" s="14">
        <v>1</v>
      </c>
      <c r="R15" s="14">
        <v>3</v>
      </c>
      <c r="S15" s="14">
        <v>10</v>
      </c>
      <c r="T15" s="14">
        <v>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">
        <v>96</v>
      </c>
      <c r="D16" s="7" t="s">
        <v>96</v>
      </c>
      <c r="E16" s="7" t="s">
        <v>96</v>
      </c>
      <c r="F16" s="7" t="s">
        <v>96</v>
      </c>
      <c r="G16" s="7" t="s">
        <v>96</v>
      </c>
      <c r="H16" s="7" t="s">
        <v>96</v>
      </c>
      <c r="I16" s="7" t="s">
        <v>96</v>
      </c>
      <c r="J16" s="7" t="s">
        <v>96</v>
      </c>
      <c r="K16" s="7"/>
      <c r="L16" s="1" t="s">
        <v>61</v>
      </c>
      <c r="M16" s="14">
        <v>0</v>
      </c>
      <c r="N16" s="14">
        <v>0.1</v>
      </c>
      <c r="O16" s="14">
        <v>0.3</v>
      </c>
      <c r="P16" s="14">
        <v>1</v>
      </c>
      <c r="Q16" s="14">
        <v>3</v>
      </c>
      <c r="R16" s="14">
        <v>10</v>
      </c>
      <c r="S16" s="14">
        <v>30</v>
      </c>
      <c r="T16" s="14">
        <v>100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">
        <v>97</v>
      </c>
      <c r="D17" s="7" t="s">
        <v>97</v>
      </c>
      <c r="E17" s="7" t="s">
        <v>97</v>
      </c>
      <c r="F17" s="7" t="s">
        <v>97</v>
      </c>
      <c r="G17" s="7" t="s">
        <v>97</v>
      </c>
      <c r="H17" s="7" t="s">
        <v>97</v>
      </c>
      <c r="I17" s="7" t="s">
        <v>97</v>
      </c>
      <c r="J17" s="7" t="s">
        <v>97</v>
      </c>
      <c r="K17" s="7"/>
      <c r="L17" s="1" t="s">
        <v>62</v>
      </c>
      <c r="M17" s="14">
        <v>0</v>
      </c>
      <c r="N17" s="14">
        <v>0.01</v>
      </c>
      <c r="O17" s="14">
        <v>0.03</v>
      </c>
      <c r="P17" s="14">
        <v>0.1</v>
      </c>
      <c r="Q17" s="14">
        <v>0.3</v>
      </c>
      <c r="R17" s="14">
        <v>1</v>
      </c>
      <c r="S17" s="14">
        <v>3</v>
      </c>
      <c r="T17" s="14">
        <v>10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16</v>
      </c>
      <c r="D22" s="10">
        <f t="shared" si="0"/>
        <v>16</v>
      </c>
      <c r="E22" s="10">
        <f t="shared" si="0"/>
        <v>14</v>
      </c>
      <c r="F22" s="1">
        <f t="shared" si="0"/>
        <v>16</v>
      </c>
      <c r="G22" s="1">
        <f t="shared" si="0"/>
        <v>16</v>
      </c>
      <c r="H22" s="1">
        <f t="shared" si="0"/>
        <v>0</v>
      </c>
      <c r="I22" s="1">
        <f t="shared" si="0"/>
        <v>0</v>
      </c>
      <c r="J22" s="1">
        <f t="shared" si="0"/>
        <v>15</v>
      </c>
      <c r="K22" s="1"/>
      <c r="L22" s="1" t="s">
        <v>57</v>
      </c>
      <c r="M22" s="2">
        <f t="shared" ref="M22:T22" si="1">B7</f>
        <v>74.983000000000004</v>
      </c>
      <c r="N22" s="2">
        <f t="shared" si="1"/>
        <v>130.876</v>
      </c>
      <c r="O22" s="2">
        <f t="shared" si="1"/>
        <v>170.07900000000001</v>
      </c>
      <c r="P22" s="2">
        <f t="shared" si="1"/>
        <v>86.899000000000001</v>
      </c>
      <c r="Q22" s="2">
        <f t="shared" si="1"/>
        <v>115.61799999999999</v>
      </c>
      <c r="R22" s="2">
        <f t="shared" si="1"/>
        <v>0</v>
      </c>
      <c r="S22" s="2">
        <f t="shared" si="1"/>
        <v>0</v>
      </c>
      <c r="T22" s="2">
        <f t="shared" si="1"/>
        <v>100.253</v>
      </c>
      <c r="Z22" s="1"/>
      <c r="AA22" s="1"/>
    </row>
    <row r="23" spans="2:49" x14ac:dyDescent="0.25">
      <c r="B23" s="1" t="s">
        <v>58</v>
      </c>
      <c r="C23" s="1">
        <f t="shared" ref="C23:J23" si="2">J6</f>
        <v>11</v>
      </c>
      <c r="D23" s="10">
        <f t="shared" si="2"/>
        <v>16</v>
      </c>
      <c r="E23" s="10">
        <f t="shared" si="2"/>
        <v>15</v>
      </c>
      <c r="F23" s="1">
        <f t="shared" si="2"/>
        <v>12</v>
      </c>
      <c r="G23" s="1">
        <f t="shared" si="2"/>
        <v>16</v>
      </c>
      <c r="H23" s="1">
        <f t="shared" si="2"/>
        <v>16</v>
      </c>
      <c r="I23" s="1">
        <f t="shared" si="2"/>
        <v>15</v>
      </c>
      <c r="J23" s="1">
        <f t="shared" si="2"/>
        <v>0</v>
      </c>
      <c r="K23" s="1"/>
      <c r="L23" s="1" t="s">
        <v>58</v>
      </c>
      <c r="M23" s="2">
        <f t="shared" ref="M23:T23" si="3">J7</f>
        <v>56.933999999999997</v>
      </c>
      <c r="N23" s="2">
        <f t="shared" si="3"/>
        <v>169.61099999999999</v>
      </c>
      <c r="O23" s="2">
        <f t="shared" si="3"/>
        <v>136.38999999999999</v>
      </c>
      <c r="P23" s="2">
        <f t="shared" si="3"/>
        <v>102.239</v>
      </c>
      <c r="Q23" s="2">
        <f t="shared" si="3"/>
        <v>229.07</v>
      </c>
      <c r="R23" s="2">
        <f t="shared" si="3"/>
        <v>112.85299999999999</v>
      </c>
      <c r="S23" s="2">
        <f t="shared" si="3"/>
        <v>129.55699999999999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14</v>
      </c>
      <c r="D24" s="10">
        <f t="shared" si="4"/>
        <v>16</v>
      </c>
      <c r="E24" s="10">
        <f t="shared" si="4"/>
        <v>13</v>
      </c>
      <c r="F24" s="1">
        <f t="shared" si="4"/>
        <v>13</v>
      </c>
      <c r="G24" s="1">
        <f t="shared" si="4"/>
        <v>16</v>
      </c>
      <c r="H24" s="1">
        <f t="shared" si="4"/>
        <v>15</v>
      </c>
      <c r="I24" s="1">
        <f t="shared" si="4"/>
        <v>16</v>
      </c>
      <c r="J24" s="1">
        <f t="shared" si="4"/>
        <v>8</v>
      </c>
      <c r="K24" s="1"/>
      <c r="L24" s="1" t="s">
        <v>59</v>
      </c>
      <c r="M24" s="2">
        <f t="shared" ref="M24:T24" si="5">R7</f>
        <v>219.536</v>
      </c>
      <c r="N24" s="2">
        <f t="shared" si="5"/>
        <v>143.93</v>
      </c>
      <c r="O24" s="2">
        <f t="shared" si="5"/>
        <v>204.571</v>
      </c>
      <c r="P24" s="2">
        <f t="shared" si="5"/>
        <v>152.02600000000001</v>
      </c>
      <c r="Q24" s="2">
        <f t="shared" si="5"/>
        <v>179.173</v>
      </c>
      <c r="R24" s="2">
        <f t="shared" si="5"/>
        <v>137.738</v>
      </c>
      <c r="S24" s="2">
        <f t="shared" si="5"/>
        <v>115.94199999999999</v>
      </c>
      <c r="T24" s="2">
        <f t="shared" si="5"/>
        <v>101.724</v>
      </c>
      <c r="Z24" s="1"/>
      <c r="AA24" s="1"/>
    </row>
    <row r="25" spans="2:49" x14ac:dyDescent="0.25">
      <c r="B25" s="1" t="s">
        <v>60</v>
      </c>
      <c r="C25" s="1">
        <f t="shared" ref="C25:J25" si="6">Z6</f>
        <v>16</v>
      </c>
      <c r="D25" s="10">
        <f t="shared" si="6"/>
        <v>16</v>
      </c>
      <c r="E25" s="10">
        <f t="shared" si="6"/>
        <v>16</v>
      </c>
      <c r="F25" s="1">
        <f t="shared" si="6"/>
        <v>13</v>
      </c>
      <c r="G25" s="1">
        <f t="shared" si="6"/>
        <v>13</v>
      </c>
      <c r="H25" s="1">
        <f t="shared" si="6"/>
        <v>15</v>
      </c>
      <c r="I25" s="1">
        <f t="shared" si="6"/>
        <v>0</v>
      </c>
      <c r="J25" s="1">
        <f t="shared" si="6"/>
        <v>14</v>
      </c>
      <c r="K25" s="1"/>
      <c r="L25" s="1" t="s">
        <v>60</v>
      </c>
      <c r="M25" s="2">
        <f t="shared" ref="M25:T25" si="7">Z7</f>
        <v>106.36799999999999</v>
      </c>
      <c r="N25" s="2">
        <f t="shared" si="7"/>
        <v>200.13900000000001</v>
      </c>
      <c r="O25" s="2">
        <f t="shared" si="7"/>
        <v>222.81299999999999</v>
      </c>
      <c r="P25" s="2">
        <f t="shared" si="7"/>
        <v>168.958</v>
      </c>
      <c r="Q25" s="2">
        <f t="shared" si="7"/>
        <v>85.748000000000005</v>
      </c>
      <c r="R25" s="2">
        <f t="shared" si="7"/>
        <v>79.756</v>
      </c>
      <c r="S25" s="2">
        <f t="shared" si="7"/>
        <v>0</v>
      </c>
      <c r="T25" s="2">
        <f t="shared" si="7"/>
        <v>214.25200000000001</v>
      </c>
      <c r="Z25" s="1"/>
      <c r="AA25" s="1"/>
    </row>
    <row r="26" spans="2:49" x14ac:dyDescent="0.25">
      <c r="B26" s="1" t="s">
        <v>61</v>
      </c>
      <c r="C26" s="1">
        <f t="shared" ref="C26:J26" si="8">AH6</f>
        <v>14</v>
      </c>
      <c r="D26" s="1">
        <f t="shared" si="8"/>
        <v>16</v>
      </c>
      <c r="E26" s="1">
        <f t="shared" si="8"/>
        <v>13</v>
      </c>
      <c r="F26" s="1">
        <f t="shared" si="8"/>
        <v>16</v>
      </c>
      <c r="G26" s="1">
        <f t="shared" si="8"/>
        <v>16</v>
      </c>
      <c r="H26" s="1">
        <f t="shared" si="8"/>
        <v>15</v>
      </c>
      <c r="I26" s="1">
        <f t="shared" si="8"/>
        <v>0</v>
      </c>
      <c r="J26" s="1">
        <f t="shared" si="8"/>
        <v>15</v>
      </c>
      <c r="K26" s="1"/>
      <c r="L26" s="1" t="s">
        <v>61</v>
      </c>
      <c r="M26" s="2">
        <f t="shared" ref="M26:T26" si="9">AH7</f>
        <v>186.72300000000001</v>
      </c>
      <c r="N26" s="2">
        <f t="shared" si="9"/>
        <v>245.28399999999999</v>
      </c>
      <c r="O26" s="2">
        <f t="shared" si="9"/>
        <v>198.13900000000001</v>
      </c>
      <c r="P26" s="2">
        <f t="shared" si="9"/>
        <v>320.27600000000001</v>
      </c>
      <c r="Q26" s="2">
        <f t="shared" si="9"/>
        <v>278.89699999999999</v>
      </c>
      <c r="R26" s="2">
        <f t="shared" si="9"/>
        <v>182.173</v>
      </c>
      <c r="S26" s="2">
        <f t="shared" si="9"/>
        <v>0</v>
      </c>
      <c r="T26" s="2">
        <f t="shared" si="9"/>
        <v>96.004000000000005</v>
      </c>
      <c r="Z26" s="1"/>
      <c r="AA26" s="1"/>
    </row>
    <row r="27" spans="2:49" x14ac:dyDescent="0.25">
      <c r="B27" s="1" t="s">
        <v>62</v>
      </c>
      <c r="C27" s="1">
        <f t="shared" ref="C27:J27" si="10">AP6</f>
        <v>16</v>
      </c>
      <c r="D27" s="1">
        <f t="shared" si="10"/>
        <v>14</v>
      </c>
      <c r="E27" s="1">
        <f t="shared" si="10"/>
        <v>16</v>
      </c>
      <c r="F27" s="1">
        <f t="shared" si="10"/>
        <v>15</v>
      </c>
      <c r="G27" s="1">
        <f t="shared" si="10"/>
        <v>16</v>
      </c>
      <c r="H27" s="1">
        <f t="shared" si="10"/>
        <v>12</v>
      </c>
      <c r="I27" s="1">
        <f t="shared" si="10"/>
        <v>1</v>
      </c>
      <c r="J27" s="1">
        <f t="shared" si="10"/>
        <v>15</v>
      </c>
      <c r="K27" s="1"/>
      <c r="L27" s="1" t="s">
        <v>62</v>
      </c>
      <c r="M27" s="2">
        <f t="shared" ref="M27:T27" si="11">AP7</f>
        <v>133.30000000000001</v>
      </c>
      <c r="N27" s="2">
        <f t="shared" si="11"/>
        <v>387.24900000000002</v>
      </c>
      <c r="O27" s="2">
        <f t="shared" si="11"/>
        <v>324.71600000000001</v>
      </c>
      <c r="P27" s="2">
        <f t="shared" si="11"/>
        <v>255.48599999999999</v>
      </c>
      <c r="Q27" s="2">
        <f t="shared" si="11"/>
        <v>245.75</v>
      </c>
      <c r="R27" s="2">
        <f t="shared" si="11"/>
        <v>205.43799999999999</v>
      </c>
      <c r="S27" s="2">
        <f t="shared" si="11"/>
        <v>37.051000000000002</v>
      </c>
      <c r="T27" s="2">
        <f t="shared" si="11"/>
        <v>93.662999999999997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9"/>
  <sheetViews>
    <sheetView topLeftCell="B7" workbookViewId="0">
      <selection activeCell="S22" sqref="S22"/>
    </sheetView>
  </sheetViews>
  <sheetFormatPr defaultRowHeight="15" x14ac:dyDescent="0.25"/>
  <cols>
    <col min="2" max="2" width="8.85546875" customWidth="1"/>
    <col min="14" max="14" width="9.7109375" bestFit="1" customWidth="1"/>
  </cols>
  <sheetData>
    <row r="2" spans="1:20" x14ac:dyDescent="0.25">
      <c r="A2" s="8"/>
      <c r="B2" s="6"/>
    </row>
    <row r="5" spans="1:2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36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x14ac:dyDescent="0.25">
      <c r="A9" s="7" t="s">
        <v>67</v>
      </c>
      <c r="B9" s="7"/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</row>
    <row r="10" spans="1:20" x14ac:dyDescent="0.25">
      <c r="A10" s="1" t="s">
        <v>64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</row>
    <row r="11" spans="1:20" x14ac:dyDescent="0.25">
      <c r="A11" s="1" t="s">
        <v>63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7"/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</row>
    <row r="12" spans="1:20" x14ac:dyDescent="0.25">
      <c r="A12" s="1" t="s">
        <v>57</v>
      </c>
      <c r="B12" s="7" t="str">
        <f>'DIV 02'!C12</f>
        <v>Bisindolymaleimide 1</v>
      </c>
      <c r="C12" s="7" t="str">
        <f>'DIV 02'!D12</f>
        <v>Bisindolymaleimide 1</v>
      </c>
      <c r="D12" s="7" t="str">
        <f>'DIV 02'!E12</f>
        <v>Bisindolymaleimide 1</v>
      </c>
      <c r="E12" s="7" t="str">
        <f>'DIV 02'!F12</f>
        <v>Bisindolymaleimide 1</v>
      </c>
      <c r="F12" s="7" t="str">
        <f>'DIV 02'!G12</f>
        <v>Bisindolymaleimide 1</v>
      </c>
      <c r="G12" s="7" t="str">
        <f>'DIV 02'!H12</f>
        <v>Bisindolymaleimide 1</v>
      </c>
      <c r="H12" s="7" t="str">
        <f>'DIV 02'!I12</f>
        <v>Bisindolymaleimide 1</v>
      </c>
      <c r="I12" s="7" t="str">
        <f>'DIV 02'!J12</f>
        <v>Bisindolymaleimide 1</v>
      </c>
      <c r="J12" s="7"/>
      <c r="K12" s="7"/>
      <c r="L12" s="1" t="s">
        <v>57</v>
      </c>
      <c r="M12" s="14">
        <f>'DIV 02'!M12</f>
        <v>0</v>
      </c>
      <c r="N12" s="14">
        <f>'DIV 02'!N12</f>
        <v>0.03</v>
      </c>
      <c r="O12" s="14">
        <f>'DIV 02'!O12</f>
        <v>0.1</v>
      </c>
      <c r="P12" s="14">
        <f>'DIV 02'!P12</f>
        <v>0.3</v>
      </c>
      <c r="Q12" s="14">
        <f>'DIV 02'!Q12</f>
        <v>1</v>
      </c>
      <c r="R12" s="14">
        <f>'DIV 02'!R12</f>
        <v>3</v>
      </c>
      <c r="S12" s="14">
        <f>'DIV 02'!S12</f>
        <v>10</v>
      </c>
      <c r="T12" s="14">
        <f>'DIV 02'!T12</f>
        <v>0</v>
      </c>
    </row>
    <row r="13" spans="1:20" x14ac:dyDescent="0.25">
      <c r="A13" s="1" t="s">
        <v>58</v>
      </c>
      <c r="B13" s="7" t="str">
        <f>'DIV 02'!C13</f>
        <v xml:space="preserve">Glyphosate </v>
      </c>
      <c r="C13" s="7" t="str">
        <f>'DIV 02'!D13</f>
        <v xml:space="preserve">Glyphosate </v>
      </c>
      <c r="D13" s="7" t="str">
        <f>'DIV 02'!E13</f>
        <v xml:space="preserve">Glyphosate </v>
      </c>
      <c r="E13" s="7" t="str">
        <f>'DIV 02'!F13</f>
        <v xml:space="preserve">Glyphosate </v>
      </c>
      <c r="F13" s="7" t="str">
        <f>'DIV 02'!G13</f>
        <v xml:space="preserve">Glyphosate </v>
      </c>
      <c r="G13" s="7" t="str">
        <f>'DIV 02'!H13</f>
        <v xml:space="preserve">Glyphosate </v>
      </c>
      <c r="H13" s="7" t="str">
        <f>'DIV 02'!I13</f>
        <v xml:space="preserve">Glyphosate </v>
      </c>
      <c r="I13" s="7" t="str">
        <f>'DIV 02'!J13</f>
        <v xml:space="preserve">Glyphosate </v>
      </c>
      <c r="J13" s="7"/>
      <c r="K13" s="7"/>
      <c r="L13" s="1" t="s">
        <v>58</v>
      </c>
      <c r="M13" s="14">
        <f>'DIV 02'!M13</f>
        <v>0</v>
      </c>
      <c r="N13" s="14">
        <f>'DIV 02'!N13</f>
        <v>0.1</v>
      </c>
      <c r="O13" s="14">
        <f>'DIV 02'!O13</f>
        <v>0.3</v>
      </c>
      <c r="P13" s="14">
        <f>'DIV 02'!P13</f>
        <v>1</v>
      </c>
      <c r="Q13" s="14">
        <f>'DIV 02'!Q13</f>
        <v>3</v>
      </c>
      <c r="R13" s="14">
        <f>'DIV 02'!R13</f>
        <v>10</v>
      </c>
      <c r="S13" s="14">
        <f>'DIV 02'!S13</f>
        <v>30</v>
      </c>
      <c r="T13" s="14">
        <f>'DIV 02'!T13</f>
        <v>100</v>
      </c>
    </row>
    <row r="14" spans="1:20" x14ac:dyDescent="0.25">
      <c r="A14" s="1" t="s">
        <v>59</v>
      </c>
      <c r="B14" s="7" t="str">
        <f>'DIV 02'!C14</f>
        <v>Sodium Orthovanadate</v>
      </c>
      <c r="C14" s="7" t="str">
        <f>'DIV 02'!D14</f>
        <v>Sodium Orthovanadate</v>
      </c>
      <c r="D14" s="7" t="str">
        <f>'DIV 02'!E14</f>
        <v>Sodium Orthovanadate</v>
      </c>
      <c r="E14" s="7" t="str">
        <f>'DIV 02'!F14</f>
        <v>Sodium Orthovanadate</v>
      </c>
      <c r="F14" s="7" t="str">
        <f>'DIV 02'!G14</f>
        <v>Sodium Orthovanadate</v>
      </c>
      <c r="G14" s="7" t="str">
        <f>'DIV 02'!H14</f>
        <v>Sodium Orthovanadate</v>
      </c>
      <c r="H14" s="7" t="str">
        <f>'DIV 02'!I14</f>
        <v>Sodium Orthovanadate</v>
      </c>
      <c r="I14" s="7" t="str">
        <f>'DIV 02'!J14</f>
        <v>Sodium Orthovanadate</v>
      </c>
      <c r="J14" s="7"/>
      <c r="K14" s="7"/>
      <c r="L14" s="1" t="s">
        <v>59</v>
      </c>
      <c r="M14" s="14">
        <f>'DIV 02'!M14</f>
        <v>0</v>
      </c>
      <c r="N14" s="14">
        <f>'DIV 02'!N14</f>
        <v>0.01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</row>
    <row r="15" spans="1:20" x14ac:dyDescent="0.25">
      <c r="A15" s="1" t="s">
        <v>60</v>
      </c>
      <c r="B15" s="7" t="str">
        <f>'DIV 02'!C15</f>
        <v>Bisindolymaleimide 1</v>
      </c>
      <c r="C15" s="7" t="str">
        <f>'DIV 02'!D15</f>
        <v>Bisindolymaleimide 1</v>
      </c>
      <c r="D15" s="7" t="str">
        <f>'DIV 02'!E15</f>
        <v>Bisindolymaleimide 1</v>
      </c>
      <c r="E15" s="7" t="str">
        <f>'DIV 02'!F15</f>
        <v>Bisindolymaleimide 1</v>
      </c>
      <c r="F15" s="7" t="str">
        <f>'DIV 02'!G15</f>
        <v>Bisindolymaleimide 1</v>
      </c>
      <c r="G15" s="7" t="str">
        <f>'DIV 02'!H15</f>
        <v>Bisindolymaleimide 1</v>
      </c>
      <c r="H15" s="7" t="str">
        <f>'DIV 02'!I15</f>
        <v>Bisindolymaleimide 1</v>
      </c>
      <c r="I15" s="7" t="str">
        <f>'DIV 02'!J15</f>
        <v>Bisindolymaleimide 1</v>
      </c>
      <c r="J15" s="7"/>
      <c r="K15" s="7"/>
      <c r="L15" s="1" t="s">
        <v>60</v>
      </c>
      <c r="M15" s="14">
        <f>'DIV 02'!M15</f>
        <v>0</v>
      </c>
      <c r="N15" s="14">
        <f>'DIV 02'!N15</f>
        <v>0.03</v>
      </c>
      <c r="O15" s="14">
        <f>'DIV 02'!O15</f>
        <v>0.1</v>
      </c>
      <c r="P15" s="14">
        <f>'DIV 02'!P15</f>
        <v>0.3</v>
      </c>
      <c r="Q15" s="14">
        <f>'DIV 02'!Q15</f>
        <v>1</v>
      </c>
      <c r="R15" s="14">
        <f>'DIV 02'!R15</f>
        <v>3</v>
      </c>
      <c r="S15" s="14">
        <f>'DIV 02'!S15</f>
        <v>10</v>
      </c>
      <c r="T15" s="14">
        <f>'DIV 02'!T15</f>
        <v>0</v>
      </c>
    </row>
    <row r="16" spans="1:20" x14ac:dyDescent="0.25">
      <c r="A16" s="1" t="s">
        <v>61</v>
      </c>
      <c r="B16" s="7" t="str">
        <f>'DIV 02'!C16</f>
        <v xml:space="preserve">Glyphosate </v>
      </c>
      <c r="C16" s="7" t="str">
        <f>'DIV 02'!D16</f>
        <v xml:space="preserve">Glyphosate </v>
      </c>
      <c r="D16" s="7" t="str">
        <f>'DIV 02'!E16</f>
        <v xml:space="preserve">Glyphosate </v>
      </c>
      <c r="E16" s="7" t="str">
        <f>'DIV 02'!F16</f>
        <v xml:space="preserve">Glyphosate </v>
      </c>
      <c r="F16" s="7" t="str">
        <f>'DIV 02'!G16</f>
        <v xml:space="preserve">Glyphosate </v>
      </c>
      <c r="G16" s="7" t="str">
        <f>'DIV 02'!H16</f>
        <v xml:space="preserve">Glyphosate </v>
      </c>
      <c r="H16" s="7" t="str">
        <f>'DIV 02'!I16</f>
        <v xml:space="preserve">Glyphosate </v>
      </c>
      <c r="I16" s="7" t="str">
        <f>'DIV 02'!J16</f>
        <v xml:space="preserve">Glyphosate </v>
      </c>
      <c r="J16" s="7"/>
      <c r="K16" s="7"/>
      <c r="L16" s="1" t="s">
        <v>61</v>
      </c>
      <c r="M16" s="14">
        <f>'DIV 02'!M16</f>
        <v>0</v>
      </c>
      <c r="N16" s="14">
        <f>'DIV 02'!N16</f>
        <v>0.1</v>
      </c>
      <c r="O16" s="14">
        <f>'DIV 02'!O16</f>
        <v>0.3</v>
      </c>
      <c r="P16" s="14">
        <f>'DIV 02'!P16</f>
        <v>1</v>
      </c>
      <c r="Q16" s="14">
        <f>'DIV 02'!Q16</f>
        <v>3</v>
      </c>
      <c r="R16" s="14">
        <f>'DIV 02'!R16</f>
        <v>10</v>
      </c>
      <c r="S16" s="14">
        <f>'DIV 02'!S16</f>
        <v>30</v>
      </c>
      <c r="T16" s="14">
        <f>'DIV 02'!T16</f>
        <v>100</v>
      </c>
    </row>
    <row r="17" spans="1:20" x14ac:dyDescent="0.25">
      <c r="A17" s="1" t="s">
        <v>62</v>
      </c>
      <c r="B17" s="7" t="str">
        <f>'DIV 02'!C17</f>
        <v>Sodium Orthovanadate</v>
      </c>
      <c r="C17" s="7" t="str">
        <f>'DIV 02'!D17</f>
        <v>Sodium Orthovanadate</v>
      </c>
      <c r="D17" s="7" t="str">
        <f>'DIV 02'!E17</f>
        <v>Sodium Orthovanadate</v>
      </c>
      <c r="E17" s="7" t="str">
        <f>'DIV 02'!F17</f>
        <v>Sodium Orthovanadate</v>
      </c>
      <c r="F17" s="7" t="str">
        <f>'DIV 02'!G17</f>
        <v>Sodium Orthovanadate</v>
      </c>
      <c r="G17" s="7" t="str">
        <f>'DIV 02'!H17</f>
        <v>Sodium Orthovanadate</v>
      </c>
      <c r="H17" s="7" t="str">
        <f>'DIV 02'!I17</f>
        <v>Sodium Orthovanadate</v>
      </c>
      <c r="I17" s="7" t="str">
        <f>'DIV 02'!J17</f>
        <v>Sodium Orthovanadate</v>
      </c>
      <c r="J17" s="7"/>
      <c r="K17" s="7"/>
      <c r="L17" s="1" t="s">
        <v>62</v>
      </c>
      <c r="M17" s="14">
        <f>'DIV 02'!M17</f>
        <v>0</v>
      </c>
      <c r="N17" s="14">
        <f>'DIV 02'!N17</f>
        <v>0.01</v>
      </c>
      <c r="O17" s="14">
        <f>'DIV 02'!O17</f>
        <v>0.03</v>
      </c>
      <c r="P17" s="14">
        <f>'DIV 02'!P17</f>
        <v>0.1</v>
      </c>
      <c r="Q17" s="14">
        <f>'DIV 02'!Q17</f>
        <v>0.3</v>
      </c>
      <c r="R17" s="14">
        <f>'DIV 02'!R17</f>
        <v>1</v>
      </c>
      <c r="S17" s="14">
        <f>'DIV 02'!S17</f>
        <v>3</v>
      </c>
      <c r="T17" s="14">
        <f>'DIV 02'!T17</f>
        <v>10</v>
      </c>
    </row>
    <row r="18" spans="1:20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0" x14ac:dyDescent="0.25">
      <c r="A19" s="12" t="s">
        <v>100</v>
      </c>
      <c r="B19" s="1"/>
      <c r="C19" s="1"/>
      <c r="D19" s="1"/>
      <c r="E19" s="1"/>
      <c r="F19" s="1"/>
      <c r="G19" s="1"/>
      <c r="H19" s="1"/>
      <c r="I19" s="1"/>
      <c r="J19" s="1"/>
      <c r="K19" s="36"/>
      <c r="L19" s="12" t="s">
        <v>101</v>
      </c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1" t="s">
        <v>64</v>
      </c>
      <c r="B20" s="11"/>
      <c r="C20" s="1"/>
      <c r="D20" s="1"/>
      <c r="E20" s="1"/>
      <c r="F20" s="1"/>
      <c r="G20" s="1"/>
      <c r="H20" s="1"/>
      <c r="I20" s="1"/>
      <c r="J20" s="1"/>
      <c r="K20" s="36"/>
      <c r="L20" s="1" t="s">
        <v>64</v>
      </c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1" t="s">
        <v>63</v>
      </c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/>
      <c r="K21" s="36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</row>
    <row r="22" spans="1:20" x14ac:dyDescent="0.25">
      <c r="A22" s="1" t="s">
        <v>57</v>
      </c>
      <c r="B22" s="34">
        <v>57367</v>
      </c>
      <c r="C22" s="34">
        <v>58816</v>
      </c>
      <c r="D22" s="34">
        <v>56739</v>
      </c>
      <c r="E22" s="34">
        <v>51466</v>
      </c>
      <c r="F22" s="34">
        <v>48229</v>
      </c>
      <c r="G22" s="34">
        <v>19155</v>
      </c>
      <c r="H22" s="34">
        <v>7069</v>
      </c>
      <c r="I22" s="34">
        <v>54881</v>
      </c>
      <c r="J22" s="1"/>
      <c r="K22" s="36"/>
      <c r="L22" s="1" t="s">
        <v>57</v>
      </c>
      <c r="M22" s="32">
        <f>B31/AVERAGE($B$31:$B$36,$I$35)</f>
        <v>0.95832727961845821</v>
      </c>
      <c r="N22" s="32">
        <f t="shared" ref="N22:T22" si="0">C31/AVERAGE($B$31:$B$36,$I$35)</f>
        <v>0.98578693029278941</v>
      </c>
      <c r="O22" s="32">
        <f t="shared" si="0"/>
        <v>0.94642620258362031</v>
      </c>
      <c r="P22" s="32">
        <f t="shared" si="0"/>
        <v>0.84649884716212387</v>
      </c>
      <c r="Q22" s="32">
        <f t="shared" si="0"/>
        <v>0.78515523830580225</v>
      </c>
      <c r="R22" s="32">
        <f t="shared" si="0"/>
        <v>0.23418085341587441</v>
      </c>
      <c r="S22" s="32">
        <f t="shared" si="0"/>
        <v>5.1419727740753558E-3</v>
      </c>
      <c r="T22" s="32">
        <f t="shared" si="0"/>
        <v>0.91121569122895685</v>
      </c>
    </row>
    <row r="23" spans="1:20" x14ac:dyDescent="0.25">
      <c r="A23" s="1" t="s">
        <v>58</v>
      </c>
      <c r="B23" s="34">
        <v>61431</v>
      </c>
      <c r="C23" s="34">
        <v>60514</v>
      </c>
      <c r="D23" s="34">
        <v>57976</v>
      </c>
      <c r="E23" s="34">
        <v>54960</v>
      </c>
      <c r="F23" s="34">
        <v>58355</v>
      </c>
      <c r="G23" s="34">
        <v>61750</v>
      </c>
      <c r="H23" s="34">
        <v>63179</v>
      </c>
      <c r="I23" s="34">
        <v>11801</v>
      </c>
      <c r="J23" s="1"/>
      <c r="K23" s="36"/>
      <c r="L23" s="1" t="s">
        <v>58</v>
      </c>
      <c r="M23" s="32">
        <f t="shared" ref="M23:T23" si="1">B32/AVERAGE($B$31:$B$36,$I$35)</f>
        <v>1.0353431666719308</v>
      </c>
      <c r="N23" s="32">
        <f t="shared" si="1"/>
        <v>1.0179653201099146</v>
      </c>
      <c r="O23" s="32">
        <f t="shared" si="1"/>
        <v>0.96986829222071336</v>
      </c>
      <c r="P23" s="32">
        <f t="shared" si="1"/>
        <v>0.91271280123811638</v>
      </c>
      <c r="Q23" s="32">
        <f t="shared" si="1"/>
        <v>0.97705063011275717</v>
      </c>
      <c r="R23" s="32">
        <f t="shared" si="1"/>
        <v>1.0413884589873978</v>
      </c>
      <c r="S23" s="32">
        <f t="shared" si="1"/>
        <v>1.0684690944695368</v>
      </c>
      <c r="T23" s="32">
        <f t="shared" si="1"/>
        <v>9.4816967246770481E-2</v>
      </c>
    </row>
    <row r="24" spans="1:20" x14ac:dyDescent="0.25">
      <c r="A24" s="1" t="s">
        <v>59</v>
      </c>
      <c r="B24" s="34">
        <v>59978</v>
      </c>
      <c r="C24" s="34">
        <v>60128</v>
      </c>
      <c r="D24" s="34">
        <v>60226</v>
      </c>
      <c r="E24" s="34">
        <v>55342</v>
      </c>
      <c r="F24" s="34">
        <v>56410</v>
      </c>
      <c r="G24" s="34">
        <v>59612</v>
      </c>
      <c r="H24" s="34">
        <v>60278</v>
      </c>
      <c r="I24" s="34">
        <v>45131</v>
      </c>
      <c r="J24" s="1"/>
      <c r="K24" s="36"/>
      <c r="L24" s="1" t="s">
        <v>59</v>
      </c>
      <c r="M24" s="32">
        <f>B33/AVERAGE($B$31:$B$36,$I$35)</f>
        <v>1.0078077129591612</v>
      </c>
      <c r="N24" s="32">
        <f t="shared" ref="N24:T24" si="2">C33/AVERAGE($B$31:$B$36,$I$35)</f>
        <v>1.0106503269006033</v>
      </c>
      <c r="O24" s="32">
        <f t="shared" si="2"/>
        <v>1.0125075013423457</v>
      </c>
      <c r="P24" s="32">
        <f t="shared" si="2"/>
        <v>0.91995199140898909</v>
      </c>
      <c r="Q24" s="32">
        <f t="shared" si="2"/>
        <v>0.94019140267205725</v>
      </c>
      <c r="R24" s="32">
        <f t="shared" si="2"/>
        <v>1.0008717349420424</v>
      </c>
      <c r="S24" s="32">
        <f t="shared" si="2"/>
        <v>1.0134929408420457</v>
      </c>
      <c r="T24" s="32">
        <f t="shared" si="2"/>
        <v>0.72644578503521695</v>
      </c>
    </row>
    <row r="25" spans="1:20" x14ac:dyDescent="0.25">
      <c r="A25" s="1" t="s">
        <v>60</v>
      </c>
      <c r="B25" s="34">
        <v>61881</v>
      </c>
      <c r="C25" s="34">
        <v>61469</v>
      </c>
      <c r="D25" s="34">
        <v>55243</v>
      </c>
      <c r="E25" s="34">
        <v>58847</v>
      </c>
      <c r="F25" s="34">
        <v>57528</v>
      </c>
      <c r="G25" s="34">
        <v>49815</v>
      </c>
      <c r="H25" s="34">
        <v>8169</v>
      </c>
      <c r="I25" s="34">
        <v>52700</v>
      </c>
      <c r="J25" s="1"/>
      <c r="K25" s="36"/>
      <c r="L25" s="1" t="s">
        <v>60</v>
      </c>
      <c r="M25" s="32">
        <f t="shared" ref="M25:T25" si="3">B34/AVERAGE($B$31:$B$36,$I$35)</f>
        <v>1.0438710084962575</v>
      </c>
      <c r="N25" s="32">
        <f t="shared" si="3"/>
        <v>1.0360632955370963</v>
      </c>
      <c r="O25" s="32">
        <f t="shared" si="3"/>
        <v>0.91807586620763726</v>
      </c>
      <c r="P25" s="32">
        <f t="shared" si="3"/>
        <v>0.98637440384068742</v>
      </c>
      <c r="Q25" s="32">
        <f t="shared" si="3"/>
        <v>0.96137835191560606</v>
      </c>
      <c r="R25" s="32">
        <f t="shared" si="3"/>
        <v>0.81521114304665054</v>
      </c>
      <c r="S25" s="32">
        <f t="shared" si="3"/>
        <v>2.5987808344651146E-2</v>
      </c>
      <c r="T25" s="32">
        <f t="shared" si="3"/>
        <v>0.86988408452038801</v>
      </c>
    </row>
    <row r="26" spans="1:20" x14ac:dyDescent="0.25">
      <c r="A26" s="1" t="s">
        <v>61</v>
      </c>
      <c r="B26" s="34">
        <v>60405</v>
      </c>
      <c r="C26" s="34">
        <v>62066</v>
      </c>
      <c r="D26" s="34">
        <v>56149</v>
      </c>
      <c r="E26" s="34">
        <v>58085</v>
      </c>
      <c r="F26" s="34">
        <v>59899</v>
      </c>
      <c r="G26" s="34">
        <v>59284</v>
      </c>
      <c r="H26" s="34">
        <v>28661</v>
      </c>
      <c r="I26" s="34">
        <v>59656</v>
      </c>
      <c r="J26" s="1"/>
      <c r="K26" s="36"/>
      <c r="L26" s="1" t="s">
        <v>61</v>
      </c>
      <c r="M26" s="32">
        <f t="shared" ref="M26:T26" si="4">B35/AVERAGE($B$31:$B$36,$I$35)</f>
        <v>1.0158996873124666</v>
      </c>
      <c r="N26" s="32">
        <f t="shared" si="4"/>
        <v>1.047376899024036</v>
      </c>
      <c r="O26" s="32">
        <f t="shared" si="4"/>
        <v>0.9352452544139479</v>
      </c>
      <c r="P26" s="32">
        <f t="shared" si="4"/>
        <v>0.97193392501816123</v>
      </c>
      <c r="Q26" s="32">
        <f t="shared" si="4"/>
        <v>1.0063106029500017</v>
      </c>
      <c r="R26" s="32">
        <f t="shared" si="4"/>
        <v>0.9946558857900889</v>
      </c>
      <c r="S26" s="32">
        <f t="shared" si="4"/>
        <v>0.41432677426486847</v>
      </c>
      <c r="T26" s="32">
        <f t="shared" si="4"/>
        <v>1.0017055683648655</v>
      </c>
    </row>
    <row r="27" spans="1:20" x14ac:dyDescent="0.25">
      <c r="A27" s="1" t="s">
        <v>62</v>
      </c>
      <c r="B27" s="34">
        <v>56244</v>
      </c>
      <c r="C27" s="34">
        <v>58862</v>
      </c>
      <c r="D27" s="34">
        <v>53319</v>
      </c>
      <c r="E27" s="34">
        <v>58317</v>
      </c>
      <c r="F27" s="34">
        <v>56890</v>
      </c>
      <c r="G27" s="34">
        <v>52508</v>
      </c>
      <c r="H27" s="34">
        <v>23582</v>
      </c>
      <c r="I27" s="34">
        <v>60954</v>
      </c>
      <c r="J27" s="1"/>
      <c r="K27" s="36"/>
      <c r="L27" s="1" t="s">
        <v>62</v>
      </c>
      <c r="M27" s="32">
        <f t="shared" ref="M27:T27" si="5">B36/AVERAGE($B$31:$B$36,$I$35)</f>
        <v>0.93704557657686127</v>
      </c>
      <c r="N27" s="32">
        <f t="shared" si="5"/>
        <v>0.98665866523483159</v>
      </c>
      <c r="O27" s="32">
        <f t="shared" si="5"/>
        <v>0.88161460471873931</v>
      </c>
      <c r="P27" s="32">
        <f t="shared" si="5"/>
        <v>0.9763305012475918</v>
      </c>
      <c r="Q27" s="32">
        <f t="shared" si="5"/>
        <v>0.94928776728467212</v>
      </c>
      <c r="R27" s="32">
        <f t="shared" si="5"/>
        <v>0.86624553867534204</v>
      </c>
      <c r="S27" s="32">
        <f t="shared" si="5"/>
        <v>0.31807586620763717</v>
      </c>
      <c r="T27" s="32">
        <f t="shared" si="5"/>
        <v>1.026303654338145</v>
      </c>
    </row>
    <row r="28" spans="1:20" x14ac:dyDescent="0.25">
      <c r="B28" s="34">
        <v>6789</v>
      </c>
      <c r="C28" s="34">
        <v>6780</v>
      </c>
      <c r="D28" s="34">
        <v>6824</v>
      </c>
      <c r="E28" s="34"/>
      <c r="F28" s="34"/>
      <c r="G28" s="34"/>
      <c r="H28" s="34"/>
      <c r="I28" s="34"/>
    </row>
    <row r="29" spans="1:20" x14ac:dyDescent="0.25">
      <c r="A29" s="12" t="s">
        <v>102</v>
      </c>
    </row>
    <row r="30" spans="1:20" x14ac:dyDescent="0.25">
      <c r="A30" s="1" t="s">
        <v>63</v>
      </c>
      <c r="B30" s="1">
        <v>1</v>
      </c>
      <c r="C30" s="1">
        <v>2</v>
      </c>
      <c r="D30" s="1">
        <v>3</v>
      </c>
      <c r="E30" s="1">
        <v>4</v>
      </c>
      <c r="F30" s="1">
        <v>5</v>
      </c>
      <c r="G30" s="1">
        <v>6</v>
      </c>
      <c r="H30" s="1">
        <v>7</v>
      </c>
      <c r="I30" s="1">
        <v>8</v>
      </c>
    </row>
    <row r="31" spans="1:20" x14ac:dyDescent="0.25">
      <c r="A31" s="1" t="s">
        <v>57</v>
      </c>
      <c r="B31" s="35">
        <f>B22-AVERAGE($B$28:$I$28)</f>
        <v>50569.333333333336</v>
      </c>
      <c r="C31" s="35">
        <f t="shared" ref="C31:I31" si="6">C22-AVERAGE($B$28:$I$28)</f>
        <v>52018.333333333336</v>
      </c>
      <c r="D31" s="35">
        <f t="shared" si="6"/>
        <v>49941.333333333336</v>
      </c>
      <c r="E31" s="35">
        <f t="shared" si="6"/>
        <v>44668.333333333336</v>
      </c>
      <c r="F31" s="35">
        <f t="shared" si="6"/>
        <v>41431.333333333336</v>
      </c>
      <c r="G31" s="35">
        <f t="shared" si="6"/>
        <v>12357.333333333332</v>
      </c>
      <c r="H31" s="35">
        <f t="shared" si="6"/>
        <v>271.33333333333303</v>
      </c>
      <c r="I31" s="35">
        <f t="shared" si="6"/>
        <v>48083.333333333336</v>
      </c>
    </row>
    <row r="32" spans="1:20" x14ac:dyDescent="0.25">
      <c r="A32" s="1" t="s">
        <v>58</v>
      </c>
      <c r="B32" s="35">
        <f t="shared" ref="B32" si="7">B23-AVERAGE($B$28:$I$28)</f>
        <v>54633.333333333336</v>
      </c>
      <c r="C32" s="35">
        <f t="shared" ref="C32:I32" si="8">C23-AVERAGE($B$28:$I$28)</f>
        <v>53716.333333333336</v>
      </c>
      <c r="D32" s="35">
        <f t="shared" si="8"/>
        <v>51178.333333333336</v>
      </c>
      <c r="E32" s="35">
        <f t="shared" si="8"/>
        <v>48162.333333333336</v>
      </c>
      <c r="F32" s="35">
        <f t="shared" si="8"/>
        <v>51557.333333333336</v>
      </c>
      <c r="G32" s="35">
        <f t="shared" si="8"/>
        <v>54952.333333333336</v>
      </c>
      <c r="H32" s="35">
        <f t="shared" si="8"/>
        <v>56381.333333333336</v>
      </c>
      <c r="I32" s="35">
        <f t="shared" si="8"/>
        <v>5003.333333333333</v>
      </c>
    </row>
    <row r="33" spans="1:15" x14ac:dyDescent="0.25">
      <c r="A33" s="1" t="s">
        <v>59</v>
      </c>
      <c r="B33" s="35">
        <f t="shared" ref="B33:I33" si="9">B24-AVERAGE($B$28:$I$28)</f>
        <v>53180.333333333336</v>
      </c>
      <c r="C33" s="35">
        <f t="shared" si="9"/>
        <v>53330.333333333336</v>
      </c>
      <c r="D33" s="35">
        <f t="shared" si="9"/>
        <v>53428.333333333336</v>
      </c>
      <c r="E33" s="35">
        <f t="shared" si="9"/>
        <v>48544.333333333336</v>
      </c>
      <c r="F33" s="35">
        <f t="shared" si="9"/>
        <v>49612.333333333336</v>
      </c>
      <c r="G33" s="35">
        <f t="shared" si="9"/>
        <v>52814.333333333336</v>
      </c>
      <c r="H33" s="35">
        <f t="shared" si="9"/>
        <v>53480.333333333336</v>
      </c>
      <c r="I33" s="35">
        <f t="shared" si="9"/>
        <v>38333.333333333336</v>
      </c>
    </row>
    <row r="34" spans="1:15" x14ac:dyDescent="0.25">
      <c r="A34" s="1" t="s">
        <v>60</v>
      </c>
      <c r="B34" s="35">
        <f t="shared" ref="B34:I34" si="10">B25-AVERAGE($B$28:$I$28)</f>
        <v>55083.333333333336</v>
      </c>
      <c r="C34" s="35">
        <f t="shared" si="10"/>
        <v>54671.333333333336</v>
      </c>
      <c r="D34" s="35">
        <f t="shared" si="10"/>
        <v>48445.333333333336</v>
      </c>
      <c r="E34" s="35">
        <f t="shared" si="10"/>
        <v>52049.333333333336</v>
      </c>
      <c r="F34" s="35">
        <f t="shared" si="10"/>
        <v>50730.333333333336</v>
      </c>
      <c r="G34" s="35">
        <f t="shared" si="10"/>
        <v>43017.333333333336</v>
      </c>
      <c r="H34" s="35">
        <f t="shared" si="10"/>
        <v>1371.333333333333</v>
      </c>
      <c r="I34" s="35">
        <f t="shared" si="10"/>
        <v>45902.333333333336</v>
      </c>
    </row>
    <row r="35" spans="1:15" x14ac:dyDescent="0.25">
      <c r="A35" s="1" t="s">
        <v>61</v>
      </c>
      <c r="B35" s="35">
        <f t="shared" ref="B35:I35" si="11">B26-AVERAGE($B$28:$I$28)</f>
        <v>53607.333333333336</v>
      </c>
      <c r="C35" s="35">
        <f t="shared" si="11"/>
        <v>55268.333333333336</v>
      </c>
      <c r="D35" s="35">
        <f t="shared" si="11"/>
        <v>49351.333333333336</v>
      </c>
      <c r="E35" s="35">
        <f t="shared" si="11"/>
        <v>51287.333333333336</v>
      </c>
      <c r="F35" s="35">
        <f t="shared" si="11"/>
        <v>53101.333333333336</v>
      </c>
      <c r="G35" s="35">
        <f t="shared" si="11"/>
        <v>52486.333333333336</v>
      </c>
      <c r="H35" s="35">
        <f t="shared" si="11"/>
        <v>21863.333333333332</v>
      </c>
      <c r="I35" s="35">
        <f t="shared" si="11"/>
        <v>52858.333333333336</v>
      </c>
    </row>
    <row r="36" spans="1:15" x14ac:dyDescent="0.25">
      <c r="A36" s="1" t="s">
        <v>62</v>
      </c>
      <c r="B36" s="35">
        <f t="shared" ref="B36:I36" si="12">B27-AVERAGE($B$28:$I$28)</f>
        <v>49446.333333333336</v>
      </c>
      <c r="C36" s="35">
        <f t="shared" si="12"/>
        <v>52064.333333333336</v>
      </c>
      <c r="D36" s="35">
        <f t="shared" si="12"/>
        <v>46521.333333333336</v>
      </c>
      <c r="E36" s="35">
        <f t="shared" si="12"/>
        <v>51519.333333333336</v>
      </c>
      <c r="F36" s="35">
        <f t="shared" si="12"/>
        <v>50092.333333333336</v>
      </c>
      <c r="G36" s="35">
        <f t="shared" si="12"/>
        <v>45710.333333333336</v>
      </c>
      <c r="H36" s="35">
        <f t="shared" si="12"/>
        <v>16784.333333333332</v>
      </c>
      <c r="I36" s="35">
        <f t="shared" si="12"/>
        <v>54156.333333333336</v>
      </c>
    </row>
    <row r="37" spans="1:15" x14ac:dyDescent="0.25">
      <c r="B37" s="34"/>
      <c r="C37" s="34"/>
      <c r="D37" s="34"/>
      <c r="E37" s="34"/>
      <c r="F37" s="34"/>
      <c r="G37" s="34"/>
      <c r="H37" s="34"/>
      <c r="I37" s="34"/>
    </row>
    <row r="40" spans="1:15" x14ac:dyDescent="0.25">
      <c r="C40" s="39"/>
      <c r="D40" s="39">
        <v>1</v>
      </c>
      <c r="E40" s="39">
        <v>2</v>
      </c>
      <c r="F40" s="39">
        <v>3</v>
      </c>
      <c r="G40" s="39">
        <v>4</v>
      </c>
      <c r="H40" s="39">
        <v>5</v>
      </c>
      <c r="I40" s="39">
        <v>6</v>
      </c>
      <c r="J40" s="39">
        <v>7</v>
      </c>
      <c r="K40" s="39">
        <v>8</v>
      </c>
      <c r="L40" s="39">
        <v>9</v>
      </c>
      <c r="M40" s="39">
        <v>10</v>
      </c>
      <c r="N40" s="39">
        <v>11</v>
      </c>
      <c r="O40" s="39">
        <v>12</v>
      </c>
    </row>
    <row r="41" spans="1:15" x14ac:dyDescent="0.25">
      <c r="B41" s="39"/>
      <c r="C41" s="40" t="s">
        <v>57</v>
      </c>
      <c r="D41" s="41">
        <v>57367</v>
      </c>
      <c r="E41" s="41">
        <v>58816</v>
      </c>
      <c r="F41" s="41">
        <v>56739</v>
      </c>
      <c r="G41" s="41">
        <v>51466</v>
      </c>
      <c r="H41" s="41">
        <v>48229</v>
      </c>
      <c r="I41" s="41">
        <v>19155</v>
      </c>
      <c r="J41" s="41">
        <v>7069</v>
      </c>
      <c r="K41" s="41">
        <v>54881</v>
      </c>
      <c r="L41" s="41">
        <v>1324</v>
      </c>
      <c r="M41" s="41">
        <v>1329</v>
      </c>
      <c r="N41" s="41">
        <v>1338</v>
      </c>
      <c r="O41" s="42">
        <v>1317</v>
      </c>
    </row>
    <row r="42" spans="1:15" x14ac:dyDescent="0.25">
      <c r="B42" s="39"/>
      <c r="C42" s="43" t="s">
        <v>58</v>
      </c>
      <c r="D42" s="44">
        <v>61431</v>
      </c>
      <c r="E42" s="44">
        <v>60514</v>
      </c>
      <c r="F42" s="44">
        <v>57976</v>
      </c>
      <c r="G42" s="44">
        <v>54960</v>
      </c>
      <c r="H42" s="44">
        <v>58355</v>
      </c>
      <c r="I42" s="44">
        <v>61750</v>
      </c>
      <c r="J42" s="44">
        <v>63179</v>
      </c>
      <c r="K42" s="44">
        <v>11801</v>
      </c>
      <c r="L42" s="44">
        <v>1349</v>
      </c>
      <c r="M42" s="44">
        <v>1353</v>
      </c>
      <c r="N42" s="44">
        <v>1346</v>
      </c>
      <c r="O42" s="45">
        <v>1296</v>
      </c>
    </row>
    <row r="43" spans="1:15" x14ac:dyDescent="0.25">
      <c r="B43" s="39"/>
      <c r="C43" s="43" t="s">
        <v>59</v>
      </c>
      <c r="D43" s="44">
        <v>59978</v>
      </c>
      <c r="E43" s="44">
        <v>60128</v>
      </c>
      <c r="F43" s="44">
        <v>60226</v>
      </c>
      <c r="G43" s="44">
        <v>55342</v>
      </c>
      <c r="H43" s="44">
        <v>56410</v>
      </c>
      <c r="I43" s="44">
        <v>59612</v>
      </c>
      <c r="J43" s="44">
        <v>60278</v>
      </c>
      <c r="K43" s="44">
        <v>45131</v>
      </c>
      <c r="L43" s="44">
        <v>1345</v>
      </c>
      <c r="M43" s="44">
        <v>1348</v>
      </c>
      <c r="N43" s="44">
        <v>1334</v>
      </c>
      <c r="O43" s="45">
        <v>1334</v>
      </c>
    </row>
    <row r="44" spans="1:15" x14ac:dyDescent="0.25">
      <c r="B44" s="39"/>
      <c r="C44" s="43" t="s">
        <v>60</v>
      </c>
      <c r="D44" s="44">
        <v>61881</v>
      </c>
      <c r="E44" s="44">
        <v>61469</v>
      </c>
      <c r="F44" s="44">
        <v>55243</v>
      </c>
      <c r="G44" s="44">
        <v>58847</v>
      </c>
      <c r="H44" s="44">
        <v>57528</v>
      </c>
      <c r="I44" s="44">
        <v>49815</v>
      </c>
      <c r="J44" s="44">
        <v>8169</v>
      </c>
      <c r="K44" s="44">
        <v>52700</v>
      </c>
      <c r="L44" s="44">
        <v>1336</v>
      </c>
      <c r="M44" s="44">
        <v>1361</v>
      </c>
      <c r="N44" s="44">
        <v>1352</v>
      </c>
      <c r="O44" s="45">
        <v>1315</v>
      </c>
    </row>
    <row r="45" spans="1:15" x14ac:dyDescent="0.25">
      <c r="B45" s="39"/>
      <c r="C45" s="43" t="s">
        <v>61</v>
      </c>
      <c r="D45" s="44">
        <v>60405</v>
      </c>
      <c r="E45" s="44">
        <v>62066</v>
      </c>
      <c r="F45" s="44">
        <v>56149</v>
      </c>
      <c r="G45" s="44">
        <v>58085</v>
      </c>
      <c r="H45" s="44">
        <v>59899</v>
      </c>
      <c r="I45" s="44">
        <v>59284</v>
      </c>
      <c r="J45" s="44">
        <v>28661</v>
      </c>
      <c r="K45" s="44">
        <v>59656</v>
      </c>
      <c r="L45" s="44">
        <v>1337</v>
      </c>
      <c r="M45" s="44">
        <v>1335</v>
      </c>
      <c r="N45" s="44">
        <v>1317</v>
      </c>
      <c r="O45" s="45">
        <v>1304</v>
      </c>
    </row>
    <row r="46" spans="1:15" x14ac:dyDescent="0.25">
      <c r="B46" s="39"/>
      <c r="C46" s="43" t="s">
        <v>62</v>
      </c>
      <c r="D46" s="44">
        <v>56244</v>
      </c>
      <c r="E46" s="44">
        <v>58862</v>
      </c>
      <c r="F46" s="44">
        <v>53319</v>
      </c>
      <c r="G46" s="44">
        <v>58317</v>
      </c>
      <c r="H46" s="44">
        <v>56890</v>
      </c>
      <c r="I46" s="44">
        <v>52508</v>
      </c>
      <c r="J46" s="44">
        <v>23582</v>
      </c>
      <c r="K46" s="44">
        <v>60954</v>
      </c>
      <c r="L46" s="44">
        <v>1331</v>
      </c>
      <c r="M46" s="44">
        <v>1338</v>
      </c>
      <c r="N46" s="44">
        <v>1331</v>
      </c>
      <c r="O46" s="45">
        <v>1311</v>
      </c>
    </row>
    <row r="47" spans="1:15" x14ac:dyDescent="0.25">
      <c r="B47" s="39"/>
      <c r="C47" s="43" t="s">
        <v>98</v>
      </c>
      <c r="D47" s="44">
        <v>6789</v>
      </c>
      <c r="E47" s="44">
        <v>6780</v>
      </c>
      <c r="F47" s="44">
        <v>6824</v>
      </c>
      <c r="G47" s="44">
        <v>1358</v>
      </c>
      <c r="H47" s="44">
        <v>1343</v>
      </c>
      <c r="I47" s="44">
        <v>1368</v>
      </c>
      <c r="J47" s="44">
        <v>1356</v>
      </c>
      <c r="K47" s="44">
        <v>1331</v>
      </c>
      <c r="L47" s="44">
        <v>1323</v>
      </c>
      <c r="M47" s="44">
        <v>1337</v>
      </c>
      <c r="N47" s="44">
        <v>1326</v>
      </c>
      <c r="O47" s="45">
        <v>1323</v>
      </c>
    </row>
    <row r="48" spans="1:15" x14ac:dyDescent="0.25">
      <c r="B48" s="39"/>
      <c r="C48" s="46" t="s">
        <v>99</v>
      </c>
      <c r="D48" s="47">
        <v>1310</v>
      </c>
      <c r="E48" s="47">
        <v>1325</v>
      </c>
      <c r="F48" s="47">
        <v>1341</v>
      </c>
      <c r="G48" s="47">
        <v>1324</v>
      </c>
      <c r="H48" s="47">
        <v>1335</v>
      </c>
      <c r="I48" s="47">
        <v>1374</v>
      </c>
      <c r="J48" s="47">
        <v>1337</v>
      </c>
      <c r="K48" s="47">
        <v>1333</v>
      </c>
      <c r="L48" s="47">
        <v>1328</v>
      </c>
      <c r="M48" s="47">
        <v>1342</v>
      </c>
      <c r="N48" s="47">
        <v>1313</v>
      </c>
      <c r="O48" s="48">
        <v>1299</v>
      </c>
    </row>
    <row r="49" spans="14:14" x14ac:dyDescent="0.25">
      <c r="N49" s="49" t="s">
        <v>113</v>
      </c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8"/>
  <sheetViews>
    <sheetView tabSelected="1" zoomScaleNormal="100" zoomScaleSheetLayoutView="100" workbookViewId="0">
      <pane xSplit="1" ySplit="3" topLeftCell="I4" activePane="bottomRight" state="frozen"/>
      <selection pane="topRight" activeCell="B1" sqref="B1"/>
      <selection pane="bottomLeft" activeCell="A4" sqref="A4"/>
      <selection pane="bottomRight" activeCell="V48" sqref="V48"/>
    </sheetView>
  </sheetViews>
  <sheetFormatPr defaultRowHeight="15" x14ac:dyDescent="0.25"/>
  <cols>
    <col min="1" max="1" width="20.5703125" customWidth="1"/>
    <col min="4" max="9" width="8" customWidth="1"/>
    <col min="10" max="10" width="9.7109375" bestFit="1" customWidth="1"/>
    <col min="11" max="11" width="12.85546875" customWidth="1"/>
    <col min="12" max="12" width="19.85546875" style="12" customWidth="1"/>
    <col min="20" max="20" width="9.140625" style="53"/>
    <col min="22" max="22" width="10.7109375" bestFit="1" customWidth="1"/>
  </cols>
  <sheetData>
    <row r="1" spans="1:20" x14ac:dyDescent="0.25">
      <c r="A1" t="s">
        <v>107</v>
      </c>
    </row>
    <row r="2" spans="1:20" ht="13.5" customHeight="1" x14ac:dyDescent="0.25">
      <c r="C2" t="s">
        <v>109</v>
      </c>
      <c r="N2" t="s">
        <v>110</v>
      </c>
    </row>
    <row r="3" spans="1:20" x14ac:dyDescent="0.25">
      <c r="A3" t="s">
        <v>67</v>
      </c>
      <c r="B3" s="1" t="s">
        <v>71</v>
      </c>
      <c r="C3" s="1" t="s">
        <v>75</v>
      </c>
      <c r="D3" s="1" t="s">
        <v>76</v>
      </c>
      <c r="E3" s="1" t="s">
        <v>77</v>
      </c>
      <c r="F3" s="1" t="s">
        <v>78</v>
      </c>
      <c r="G3" s="1" t="s">
        <v>79</v>
      </c>
      <c r="H3" s="1" t="s">
        <v>80</v>
      </c>
      <c r="I3" s="1" t="s">
        <v>72</v>
      </c>
      <c r="J3" s="1" t="s">
        <v>73</v>
      </c>
      <c r="K3" s="1" t="s">
        <v>74</v>
      </c>
      <c r="L3" s="12" t="s">
        <v>67</v>
      </c>
      <c r="M3" s="1" t="s">
        <v>71</v>
      </c>
      <c r="N3" s="1" t="s">
        <v>75</v>
      </c>
      <c r="O3" s="1" t="s">
        <v>76</v>
      </c>
      <c r="P3" s="1" t="s">
        <v>77</v>
      </c>
      <c r="Q3" s="1" t="s">
        <v>78</v>
      </c>
      <c r="R3" s="1" t="s">
        <v>79</v>
      </c>
      <c r="S3" s="1" t="s">
        <v>80</v>
      </c>
      <c r="T3" s="54" t="s">
        <v>91</v>
      </c>
    </row>
    <row r="4" spans="1:20" x14ac:dyDescent="0.25">
      <c r="A4" s="9" t="str">
        <f>'DIV 02'!C13</f>
        <v xml:space="preserve">Glyphosate </v>
      </c>
      <c r="B4" s="1">
        <f>'DIV 02'!M13</f>
        <v>0</v>
      </c>
      <c r="C4" s="1">
        <f>'DIV 02'!C22</f>
        <v>0</v>
      </c>
      <c r="D4" s="1">
        <f>'DIV 05 '!C22</f>
        <v>0</v>
      </c>
      <c r="E4" s="1">
        <f>'DIV 07'!C22</f>
        <v>0</v>
      </c>
      <c r="F4" s="1">
        <f>'DIV 09'!C22</f>
        <v>7</v>
      </c>
      <c r="G4" s="1">
        <f>'DIV 12'!C22</f>
        <v>13</v>
      </c>
      <c r="H4" s="1">
        <f>BIC!C22</f>
        <v>16</v>
      </c>
      <c r="I4" s="36" t="s">
        <v>108</v>
      </c>
      <c r="J4" s="16">
        <v>41850</v>
      </c>
      <c r="K4" s="1">
        <v>12</v>
      </c>
      <c r="L4" s="38" t="str">
        <f>A4</f>
        <v xml:space="preserve">Glyphosate </v>
      </c>
      <c r="M4">
        <v>0</v>
      </c>
      <c r="N4" s="2">
        <f>'DIV 02'!M22</f>
        <v>0</v>
      </c>
      <c r="O4" s="2">
        <f>'DIV 05 '!M22</f>
        <v>0</v>
      </c>
      <c r="P4" s="2">
        <f>'DIV 07'!M22</f>
        <v>0</v>
      </c>
      <c r="Q4" s="2">
        <f>'DIV 09'!M22</f>
        <v>53.518999999999998</v>
      </c>
      <c r="R4" s="2">
        <f>'DIV 12'!M22</f>
        <v>55.881</v>
      </c>
      <c r="S4" s="2">
        <f>BIC!M22</f>
        <v>74.983000000000004</v>
      </c>
      <c r="T4" s="55">
        <f>'Alamar Blue'!M23</f>
        <v>1.0353431666719308</v>
      </c>
    </row>
    <row r="5" spans="1:20" x14ac:dyDescent="0.25">
      <c r="A5" s="9" t="str">
        <f>'DIV 02'!D13</f>
        <v xml:space="preserve">Glyphosate </v>
      </c>
      <c r="B5" s="15">
        <f>'DIV 02'!N13</f>
        <v>0.1</v>
      </c>
      <c r="C5" s="1">
        <f>'DIV 02'!D22</f>
        <v>0</v>
      </c>
      <c r="D5" s="1">
        <f>'DIV 05 '!D22</f>
        <v>1</v>
      </c>
      <c r="E5" s="1">
        <f>'DIV 07'!D22</f>
        <v>7</v>
      </c>
      <c r="F5" s="1">
        <f>'DIV 09'!D22</f>
        <v>14</v>
      </c>
      <c r="G5" s="1">
        <f>'DIV 12'!D22</f>
        <v>15</v>
      </c>
      <c r="H5" s="1">
        <f>BIC!D22</f>
        <v>16</v>
      </c>
      <c r="I5" s="36" t="s">
        <v>108</v>
      </c>
      <c r="J5" s="16">
        <v>41850</v>
      </c>
      <c r="K5" s="1">
        <v>12</v>
      </c>
      <c r="L5" s="38" t="str">
        <f>A5</f>
        <v xml:space="preserve">Glyphosate </v>
      </c>
      <c r="M5">
        <v>0.1</v>
      </c>
      <c r="N5" s="2">
        <f>'DIV 02'!N22</f>
        <v>0</v>
      </c>
      <c r="O5" s="2">
        <f>'DIV 05 '!N22</f>
        <v>6.6369999999999996</v>
      </c>
      <c r="P5" s="2">
        <f>'DIV 07'!N22</f>
        <v>81.034000000000006</v>
      </c>
      <c r="Q5" s="2">
        <f>'DIV 09'!N22</f>
        <v>58.042000000000002</v>
      </c>
      <c r="R5" s="2">
        <f>'DIV 12'!N22</f>
        <v>108.803</v>
      </c>
      <c r="S5" s="2">
        <f>BIC!N22</f>
        <v>130.876</v>
      </c>
      <c r="T5" s="55">
        <f>'Alamar Blue'!N23</f>
        <v>1.0179653201099146</v>
      </c>
    </row>
    <row r="6" spans="1:20" x14ac:dyDescent="0.25">
      <c r="A6" s="9" t="str">
        <f>'DIV 02'!E13</f>
        <v xml:space="preserve">Glyphosate </v>
      </c>
      <c r="B6" s="15">
        <f>'DIV 02'!O13</f>
        <v>0.3</v>
      </c>
      <c r="C6" s="1">
        <f>'DIV 02'!E22</f>
        <v>0</v>
      </c>
      <c r="D6" s="1">
        <f>'DIV 05 '!E22</f>
        <v>0</v>
      </c>
      <c r="E6" s="1">
        <f>'DIV 07'!E22</f>
        <v>7</v>
      </c>
      <c r="F6" s="1">
        <f>'DIV 09'!E22</f>
        <v>13</v>
      </c>
      <c r="G6" s="1">
        <f>'DIV 12'!E22</f>
        <v>14</v>
      </c>
      <c r="H6" s="1">
        <f>BIC!E22</f>
        <v>14</v>
      </c>
      <c r="I6" s="36" t="s">
        <v>108</v>
      </c>
      <c r="J6" s="16">
        <v>41850</v>
      </c>
      <c r="K6" s="1">
        <v>12</v>
      </c>
      <c r="L6" s="38" t="str">
        <f>A6</f>
        <v xml:space="preserve">Glyphosate </v>
      </c>
      <c r="M6">
        <v>0.3</v>
      </c>
      <c r="N6" s="2">
        <f>'DIV 02'!O22</f>
        <v>0</v>
      </c>
      <c r="O6" s="2">
        <f>'DIV 05 '!O22</f>
        <v>0</v>
      </c>
      <c r="P6" s="2">
        <f>'DIV 07'!O22</f>
        <v>66.754000000000005</v>
      </c>
      <c r="Q6" s="2">
        <f>'DIV 09'!O22</f>
        <v>51.654000000000003</v>
      </c>
      <c r="R6" s="2">
        <f>'DIV 12'!O22</f>
        <v>68.552000000000007</v>
      </c>
      <c r="S6" s="2">
        <f>BIC!O22</f>
        <v>170.07900000000001</v>
      </c>
      <c r="T6" s="55">
        <f>'Alamar Blue'!O23</f>
        <v>0.96986829222071336</v>
      </c>
    </row>
    <row r="7" spans="1:20" x14ac:dyDescent="0.25">
      <c r="A7" s="9" t="str">
        <f>'DIV 02'!F13</f>
        <v xml:space="preserve">Glyphosate </v>
      </c>
      <c r="B7" s="15">
        <f>'DIV 02'!P13</f>
        <v>1</v>
      </c>
      <c r="C7" s="1">
        <f>'DIV 02'!F22</f>
        <v>0</v>
      </c>
      <c r="D7" s="1">
        <f>'DIV 05 '!F22</f>
        <v>0</v>
      </c>
      <c r="E7" s="1">
        <f>'DIV 07'!F22</f>
        <v>3</v>
      </c>
      <c r="F7" s="1">
        <f>'DIV 09'!F22</f>
        <v>9</v>
      </c>
      <c r="G7" s="1">
        <f>'DIV 12'!F22</f>
        <v>15</v>
      </c>
      <c r="H7" s="1">
        <f>BIC!F22</f>
        <v>16</v>
      </c>
      <c r="I7" s="36" t="s">
        <v>108</v>
      </c>
      <c r="J7" s="16">
        <v>41850</v>
      </c>
      <c r="K7" s="1">
        <v>12</v>
      </c>
      <c r="L7" s="38" t="str">
        <f>A7</f>
        <v xml:space="preserve">Glyphosate </v>
      </c>
      <c r="M7">
        <v>1</v>
      </c>
      <c r="N7" s="2">
        <f>'DIV 02'!P22</f>
        <v>0</v>
      </c>
      <c r="O7" s="2">
        <f>'DIV 05 '!P22</f>
        <v>0</v>
      </c>
      <c r="P7" s="2">
        <f>'DIV 07'!P22</f>
        <v>24.905999999999999</v>
      </c>
      <c r="Q7" s="2">
        <f>'DIV 09'!P22</f>
        <v>35.972000000000001</v>
      </c>
      <c r="R7" s="2">
        <f>'DIV 12'!P22</f>
        <v>55.085999999999999</v>
      </c>
      <c r="S7" s="2">
        <f>BIC!P22</f>
        <v>86.899000000000001</v>
      </c>
      <c r="T7" s="55">
        <f>'Alamar Blue'!P23</f>
        <v>0.91271280123811638</v>
      </c>
    </row>
    <row r="8" spans="1:20" x14ac:dyDescent="0.25">
      <c r="A8" s="9" t="str">
        <f>'DIV 02'!G13</f>
        <v xml:space="preserve">Glyphosate </v>
      </c>
      <c r="B8" s="15">
        <f>'DIV 02'!Q13</f>
        <v>3</v>
      </c>
      <c r="C8" s="1">
        <f>'DIV 02'!G22</f>
        <v>0</v>
      </c>
      <c r="D8" s="1">
        <f>'DIV 05 '!G22</f>
        <v>0</v>
      </c>
      <c r="E8" s="1">
        <f>'DIV 07'!G22</f>
        <v>3</v>
      </c>
      <c r="F8" s="1">
        <f>'DIV 09'!G22</f>
        <v>9</v>
      </c>
      <c r="G8" s="1">
        <f>'DIV 12'!G22</f>
        <v>12</v>
      </c>
      <c r="H8" s="1">
        <f>BIC!G22</f>
        <v>16</v>
      </c>
      <c r="I8" s="36" t="s">
        <v>108</v>
      </c>
      <c r="J8" s="16">
        <v>41850</v>
      </c>
      <c r="K8" s="1">
        <v>12</v>
      </c>
      <c r="L8" s="38" t="str">
        <f>A8</f>
        <v xml:space="preserve">Glyphosate </v>
      </c>
      <c r="M8">
        <v>3</v>
      </c>
      <c r="N8" s="2">
        <f>'DIV 02'!Q22</f>
        <v>0</v>
      </c>
      <c r="O8" s="2">
        <f>'DIV 05 '!Q22</f>
        <v>0</v>
      </c>
      <c r="P8" s="2">
        <f>'DIV 07'!Q22</f>
        <v>9.4339999999999993</v>
      </c>
      <c r="Q8" s="2">
        <f>'DIV 09'!Q22</f>
        <v>19.593</v>
      </c>
      <c r="R8" s="2">
        <f>'DIV 12'!Q22</f>
        <v>39.451000000000001</v>
      </c>
      <c r="S8" s="2">
        <f>BIC!Q22</f>
        <v>115.61799999999999</v>
      </c>
      <c r="T8" s="55">
        <f>'Alamar Blue'!Q23</f>
        <v>0.97705063011275717</v>
      </c>
    </row>
    <row r="9" spans="1:20" x14ac:dyDescent="0.25">
      <c r="A9" s="9" t="str">
        <f>'DIV 02'!H13</f>
        <v xml:space="preserve">Glyphosate </v>
      </c>
      <c r="B9" s="15">
        <f>'DIV 02'!R13</f>
        <v>10</v>
      </c>
      <c r="C9" s="1">
        <f>'DIV 02'!H22</f>
        <v>0</v>
      </c>
      <c r="D9" s="1">
        <f>'DIV 05 '!H22</f>
        <v>0</v>
      </c>
      <c r="E9" s="1">
        <f>'DIV 07'!H22</f>
        <v>0</v>
      </c>
      <c r="F9" s="1">
        <f>'DIV 09'!H22</f>
        <v>0</v>
      </c>
      <c r="G9" s="1">
        <f>'DIV 12'!H22</f>
        <v>0</v>
      </c>
      <c r="H9" s="1">
        <f>BIC!H22</f>
        <v>0</v>
      </c>
      <c r="I9" s="36" t="s">
        <v>108</v>
      </c>
      <c r="J9" s="16">
        <v>41850</v>
      </c>
      <c r="K9" s="1">
        <v>12</v>
      </c>
      <c r="L9" s="38" t="str">
        <f>A9</f>
        <v xml:space="preserve">Glyphosate </v>
      </c>
      <c r="M9">
        <v>10</v>
      </c>
      <c r="N9" s="2">
        <f>'DIV 02'!R22</f>
        <v>0</v>
      </c>
      <c r="O9" s="2">
        <f>'DIV 05 '!R22</f>
        <v>0</v>
      </c>
      <c r="P9" s="2">
        <f>'DIV 07'!R22</f>
        <v>0</v>
      </c>
      <c r="Q9" s="2">
        <f>'DIV 09'!R22</f>
        <v>0</v>
      </c>
      <c r="R9" s="2">
        <f>'DIV 12'!R22</f>
        <v>0</v>
      </c>
      <c r="S9" s="2">
        <f>BIC!R22</f>
        <v>0</v>
      </c>
      <c r="T9" s="55">
        <f>'Alamar Blue'!R23</f>
        <v>1.0413884589873978</v>
      </c>
    </row>
    <row r="10" spans="1:20" x14ac:dyDescent="0.25">
      <c r="A10" s="9" t="str">
        <f>'DIV 02'!I13</f>
        <v xml:space="preserve">Glyphosate </v>
      </c>
      <c r="B10" s="15">
        <f>'DIV 02'!S13</f>
        <v>30</v>
      </c>
      <c r="C10" s="1">
        <f>'DIV 02'!I22</f>
        <v>0</v>
      </c>
      <c r="D10" s="1">
        <f>'DIV 05 '!I22</f>
        <v>0</v>
      </c>
      <c r="E10" s="1">
        <f>'DIV 07'!I22</f>
        <v>0</v>
      </c>
      <c r="F10" s="1">
        <f>'DIV 09'!I22</f>
        <v>0</v>
      </c>
      <c r="G10" s="1">
        <f>'DIV 12'!I22</f>
        <v>0</v>
      </c>
      <c r="H10" s="1">
        <f>BIC!I22</f>
        <v>0</v>
      </c>
      <c r="I10" s="36" t="s">
        <v>108</v>
      </c>
      <c r="J10" s="16">
        <v>41850</v>
      </c>
      <c r="K10" s="1">
        <v>12</v>
      </c>
      <c r="L10" s="38" t="str">
        <f>A10</f>
        <v xml:space="preserve">Glyphosate </v>
      </c>
      <c r="M10">
        <v>30</v>
      </c>
      <c r="N10" s="2">
        <f>'DIV 02'!S22</f>
        <v>0</v>
      </c>
      <c r="O10" s="2">
        <f>'DIV 05 '!S22</f>
        <v>0</v>
      </c>
      <c r="P10" s="2">
        <f>'DIV 07'!S22</f>
        <v>0</v>
      </c>
      <c r="Q10" s="2">
        <f>'DIV 09'!S22</f>
        <v>0</v>
      </c>
      <c r="R10" s="2">
        <f>'DIV 12'!S22</f>
        <v>0</v>
      </c>
      <c r="S10" s="2">
        <f>BIC!S22</f>
        <v>0</v>
      </c>
      <c r="T10" s="55">
        <f>'Alamar Blue'!S23</f>
        <v>1.0684690944695368</v>
      </c>
    </row>
    <row r="11" spans="1:20" x14ac:dyDescent="0.25">
      <c r="A11" s="9" t="str">
        <f>'DIV 02'!J13</f>
        <v xml:space="preserve">Glyphosate </v>
      </c>
      <c r="B11" s="36">
        <f>'DIV 02'!T13</f>
        <v>100</v>
      </c>
      <c r="C11" s="1">
        <f>'DIV 02'!J22</f>
        <v>0</v>
      </c>
      <c r="D11" s="1">
        <f>'DIV 05 '!J22</f>
        <v>0</v>
      </c>
      <c r="E11" s="1">
        <f>'DIV 07'!J22</f>
        <v>0</v>
      </c>
      <c r="F11" s="1">
        <f>'DIV 09'!J22</f>
        <v>2</v>
      </c>
      <c r="G11" s="1">
        <f>'DIV 12'!J22</f>
        <v>12</v>
      </c>
      <c r="H11" s="1">
        <f>BIC!J22</f>
        <v>15</v>
      </c>
      <c r="I11" s="36" t="s">
        <v>108</v>
      </c>
      <c r="J11" s="16">
        <v>41850</v>
      </c>
      <c r="K11" s="1">
        <v>12</v>
      </c>
      <c r="L11" s="38" t="str">
        <f>A11</f>
        <v xml:space="preserve">Glyphosate </v>
      </c>
      <c r="M11">
        <v>100</v>
      </c>
      <c r="N11" s="2">
        <f>'DIV 02'!T22</f>
        <v>0</v>
      </c>
      <c r="O11" s="2">
        <f>'DIV 05 '!T22</f>
        <v>0</v>
      </c>
      <c r="P11" s="2">
        <f>'DIV 07'!T22</f>
        <v>0</v>
      </c>
      <c r="Q11" s="2">
        <f>'DIV 09'!T22</f>
        <v>33.426000000000002</v>
      </c>
      <c r="R11" s="2">
        <f>'DIV 12'!T22</f>
        <v>50.067</v>
      </c>
      <c r="S11" s="2">
        <f>BIC!T22</f>
        <v>100.253</v>
      </c>
      <c r="T11" s="55">
        <f>'Alamar Blue'!T23</f>
        <v>9.4816967246770481E-2</v>
      </c>
    </row>
    <row r="12" spans="1:20" x14ac:dyDescent="0.25">
      <c r="A12" s="9" t="str">
        <f>'DIV 02'!C12</f>
        <v>Bisindolymaleimide 1</v>
      </c>
      <c r="B12" s="36">
        <f>'DIV 02'!M12</f>
        <v>0</v>
      </c>
      <c r="C12" s="1">
        <f>'DIV 02'!C23</f>
        <v>0</v>
      </c>
      <c r="D12" s="1">
        <f>'DIV 05 '!C23</f>
        <v>1</v>
      </c>
      <c r="E12" s="1">
        <f>'DIV 07'!C23</f>
        <v>8</v>
      </c>
      <c r="F12" s="1">
        <f>'DIV 09'!C23</f>
        <v>7</v>
      </c>
      <c r="G12" s="1">
        <f>'DIV 12'!C23</f>
        <v>12</v>
      </c>
      <c r="H12" s="1">
        <f>BIC!C23</f>
        <v>11</v>
      </c>
      <c r="I12" s="36" t="s">
        <v>108</v>
      </c>
      <c r="J12" s="16">
        <v>41850</v>
      </c>
      <c r="K12" s="1">
        <v>12</v>
      </c>
      <c r="L12" s="38" t="str">
        <f>A12</f>
        <v>Bisindolymaleimide 1</v>
      </c>
      <c r="M12">
        <v>0</v>
      </c>
      <c r="N12" s="2">
        <f>'DIV 02'!M23</f>
        <v>0</v>
      </c>
      <c r="O12" s="2">
        <f>'DIV 05 '!M23</f>
        <v>5.7080000000000002</v>
      </c>
      <c r="P12" s="2">
        <f>'DIV 07'!M23</f>
        <v>54.838999999999999</v>
      </c>
      <c r="Q12" s="2">
        <f>'DIV 09'!M23</f>
        <v>58.213000000000001</v>
      </c>
      <c r="R12" s="2">
        <f>'DIV 12'!M23</f>
        <v>80.709999999999994</v>
      </c>
      <c r="S12" s="2">
        <f>BIC!M23</f>
        <v>56.933999999999997</v>
      </c>
      <c r="T12" s="55">
        <f>'Alamar Blue'!M22</f>
        <v>0.95832727961845821</v>
      </c>
    </row>
    <row r="13" spans="1:20" x14ac:dyDescent="0.25">
      <c r="A13" s="9" t="str">
        <f>'DIV 02'!D12</f>
        <v>Bisindolymaleimide 1</v>
      </c>
      <c r="B13" s="15">
        <f>'DIV 02'!N12</f>
        <v>0.03</v>
      </c>
      <c r="C13" s="1">
        <f>'DIV 02'!D23</f>
        <v>0</v>
      </c>
      <c r="D13" s="1">
        <f>'DIV 05 '!D23</f>
        <v>0</v>
      </c>
      <c r="E13" s="1">
        <f>'DIV 07'!D23</f>
        <v>13</v>
      </c>
      <c r="F13" s="1">
        <f>'DIV 09'!D23</f>
        <v>14</v>
      </c>
      <c r="G13" s="1">
        <f>'DIV 12'!D23</f>
        <v>15</v>
      </c>
      <c r="H13" s="1">
        <f>BIC!D23</f>
        <v>16</v>
      </c>
      <c r="I13" s="36" t="s">
        <v>108</v>
      </c>
      <c r="J13" s="16">
        <v>41850</v>
      </c>
      <c r="K13" s="1">
        <v>12</v>
      </c>
      <c r="L13" s="38" t="str">
        <f t="shared" ref="L13:L19" si="0">A13</f>
        <v>Bisindolymaleimide 1</v>
      </c>
      <c r="M13">
        <v>0.03</v>
      </c>
      <c r="N13" s="2">
        <f>'DIV 02'!N23</f>
        <v>0</v>
      </c>
      <c r="O13" s="2">
        <f>'DIV 05 '!N23</f>
        <v>0</v>
      </c>
      <c r="P13" s="2">
        <f>'DIV 07'!N23</f>
        <v>35.472999999999999</v>
      </c>
      <c r="Q13" s="2">
        <f>'DIV 09'!N23</f>
        <v>50.838999999999999</v>
      </c>
      <c r="R13" s="2">
        <f>'DIV 12'!N23</f>
        <v>91.078000000000003</v>
      </c>
      <c r="S13" s="2">
        <f>BIC!N23</f>
        <v>169.61099999999999</v>
      </c>
      <c r="T13" s="55">
        <f>'Alamar Blue'!N22</f>
        <v>0.98578693029278941</v>
      </c>
    </row>
    <row r="14" spans="1:20" x14ac:dyDescent="0.25">
      <c r="A14" s="9" t="str">
        <f>'DIV 02'!E12</f>
        <v>Bisindolymaleimide 1</v>
      </c>
      <c r="B14" s="15">
        <f>'DIV 02'!O12</f>
        <v>0.1</v>
      </c>
      <c r="C14" s="1">
        <f>'DIV 02'!E23</f>
        <v>0</v>
      </c>
      <c r="D14" s="1">
        <f>'DIV 05 '!E23</f>
        <v>3</v>
      </c>
      <c r="E14" s="1">
        <f>'DIV 07'!E23</f>
        <v>14</v>
      </c>
      <c r="F14" s="1">
        <f>'DIV 09'!E23</f>
        <v>12</v>
      </c>
      <c r="G14" s="1">
        <f>'DIV 12'!E23</f>
        <v>15</v>
      </c>
      <c r="H14" s="1">
        <f>BIC!E23</f>
        <v>15</v>
      </c>
      <c r="I14" s="36" t="s">
        <v>108</v>
      </c>
      <c r="J14" s="16">
        <v>41850</v>
      </c>
      <c r="K14" s="1">
        <v>12</v>
      </c>
      <c r="L14" s="38" t="str">
        <f t="shared" si="0"/>
        <v>Bisindolymaleimide 1</v>
      </c>
      <c r="M14">
        <v>0.1</v>
      </c>
      <c r="N14" s="2">
        <f>'DIV 02'!O23</f>
        <v>0</v>
      </c>
      <c r="O14" s="2">
        <f>'DIV 05 '!O23</f>
        <v>12.832000000000001</v>
      </c>
      <c r="P14" s="2">
        <f>'DIV 07'!O23</f>
        <v>81.804000000000002</v>
      </c>
      <c r="Q14" s="2">
        <f>'DIV 09'!O23</f>
        <v>37.798999999999999</v>
      </c>
      <c r="R14" s="2">
        <f>'DIV 12'!O23</f>
        <v>66.63</v>
      </c>
      <c r="S14" s="2">
        <f>BIC!O23</f>
        <v>136.38999999999999</v>
      </c>
      <c r="T14" s="55">
        <f>'Alamar Blue'!O22</f>
        <v>0.94642620258362031</v>
      </c>
    </row>
    <row r="15" spans="1:20" x14ac:dyDescent="0.25">
      <c r="A15" s="9" t="str">
        <f>'DIV 02'!F12</f>
        <v>Bisindolymaleimide 1</v>
      </c>
      <c r="B15" s="15">
        <f>'DIV 02'!P12</f>
        <v>0.3</v>
      </c>
      <c r="C15" s="1">
        <f>'DIV 02'!F23</f>
        <v>0</v>
      </c>
      <c r="D15" s="1">
        <f>'DIV 05 '!F23</f>
        <v>2</v>
      </c>
      <c r="E15" s="1">
        <f>'DIV 07'!F23</f>
        <v>10</v>
      </c>
      <c r="F15" s="1">
        <f>'DIV 09'!F23</f>
        <v>11</v>
      </c>
      <c r="G15" s="1">
        <f>'DIV 12'!F23</f>
        <v>13</v>
      </c>
      <c r="H15" s="1">
        <f>BIC!F23</f>
        <v>12</v>
      </c>
      <c r="I15" s="36" t="s">
        <v>108</v>
      </c>
      <c r="J15" s="16">
        <v>41850</v>
      </c>
      <c r="K15" s="1">
        <v>12</v>
      </c>
      <c r="L15" s="38" t="str">
        <f t="shared" si="0"/>
        <v>Bisindolymaleimide 1</v>
      </c>
      <c r="M15">
        <v>0.3</v>
      </c>
      <c r="N15" s="2">
        <f>'DIV 02'!P23</f>
        <v>0</v>
      </c>
      <c r="O15" s="2">
        <f>'DIV 05 '!P23</f>
        <v>22.533000000000001</v>
      </c>
      <c r="P15" s="2">
        <f>'DIV 07'!P23</f>
        <v>63.529000000000003</v>
      </c>
      <c r="Q15" s="2">
        <f>'DIV 09'!P23</f>
        <v>46.11</v>
      </c>
      <c r="R15" s="2">
        <f>'DIV 12'!P23</f>
        <v>65.378</v>
      </c>
      <c r="S15" s="2">
        <f>BIC!P23</f>
        <v>102.239</v>
      </c>
      <c r="T15" s="55">
        <f>'Alamar Blue'!P22</f>
        <v>0.84649884716212387</v>
      </c>
    </row>
    <row r="16" spans="1:20" x14ac:dyDescent="0.25">
      <c r="A16" s="9" t="str">
        <f>'DIV 02'!G12</f>
        <v>Bisindolymaleimide 1</v>
      </c>
      <c r="B16" s="15">
        <f>'DIV 02'!Q12</f>
        <v>1</v>
      </c>
      <c r="C16" s="1">
        <f>'DIV 02'!G23</f>
        <v>0</v>
      </c>
      <c r="D16" s="1">
        <f>'DIV 05 '!G23</f>
        <v>2</v>
      </c>
      <c r="E16" s="1">
        <f>'DIV 07'!G23</f>
        <v>15</v>
      </c>
      <c r="F16" s="1">
        <f>'DIV 09'!G23</f>
        <v>14</v>
      </c>
      <c r="G16" s="1">
        <f>'DIV 12'!G23</f>
        <v>16</v>
      </c>
      <c r="H16" s="1">
        <f>BIC!G23</f>
        <v>16</v>
      </c>
      <c r="I16" s="36" t="s">
        <v>108</v>
      </c>
      <c r="J16" s="16">
        <v>41850</v>
      </c>
      <c r="K16" s="1">
        <v>12</v>
      </c>
      <c r="L16" s="38" t="str">
        <f t="shared" si="0"/>
        <v>Bisindolymaleimide 1</v>
      </c>
      <c r="M16">
        <v>1</v>
      </c>
      <c r="N16" s="2">
        <f>'DIV 02'!Q23</f>
        <v>0</v>
      </c>
      <c r="O16" s="2">
        <f>'DIV 05 '!Q23</f>
        <v>14.535</v>
      </c>
      <c r="P16" s="2">
        <f>'DIV 07'!Q23</f>
        <v>102.93</v>
      </c>
      <c r="Q16" s="2">
        <f>'DIV 09'!Q23</f>
        <v>31.478000000000002</v>
      </c>
      <c r="R16" s="2">
        <f>'DIV 12'!Q23</f>
        <v>75.965000000000003</v>
      </c>
      <c r="S16" s="2">
        <f>BIC!Q23</f>
        <v>229.07</v>
      </c>
      <c r="T16" s="55">
        <f>'Alamar Blue'!Q22</f>
        <v>0.78515523830580225</v>
      </c>
    </row>
    <row r="17" spans="1:20" x14ac:dyDescent="0.25">
      <c r="A17" s="9" t="str">
        <f>'DIV 02'!H12</f>
        <v>Bisindolymaleimide 1</v>
      </c>
      <c r="B17" s="15">
        <f>'DIV 02'!R12</f>
        <v>3</v>
      </c>
      <c r="C17" s="1">
        <f>'DIV 02'!H23</f>
        <v>0</v>
      </c>
      <c r="D17" s="1">
        <f>'DIV 05 '!H23</f>
        <v>0</v>
      </c>
      <c r="E17" s="1">
        <f>'DIV 07'!H23</f>
        <v>5</v>
      </c>
      <c r="F17" s="1">
        <f>'DIV 09'!H23</f>
        <v>11</v>
      </c>
      <c r="G17" s="1">
        <f>'DIV 12'!H23</f>
        <v>13</v>
      </c>
      <c r="H17" s="1">
        <f>BIC!H23</f>
        <v>16</v>
      </c>
      <c r="I17" s="36" t="s">
        <v>108</v>
      </c>
      <c r="J17" s="16">
        <v>41850</v>
      </c>
      <c r="K17" s="1">
        <v>12</v>
      </c>
      <c r="L17" s="38" t="str">
        <f t="shared" si="0"/>
        <v>Bisindolymaleimide 1</v>
      </c>
      <c r="M17">
        <v>3</v>
      </c>
      <c r="N17" s="2">
        <f>'DIV 02'!R23</f>
        <v>0</v>
      </c>
      <c r="O17" s="2">
        <f>'DIV 05 '!R23</f>
        <v>0</v>
      </c>
      <c r="P17" s="2">
        <f>'DIV 07'!R23</f>
        <v>16.408000000000001</v>
      </c>
      <c r="Q17" s="2">
        <f>'DIV 09'!R23</f>
        <v>20.506</v>
      </c>
      <c r="R17" s="2">
        <f>'DIV 12'!R23</f>
        <v>41.682000000000002</v>
      </c>
      <c r="S17" s="2">
        <f>BIC!R23</f>
        <v>112.85299999999999</v>
      </c>
      <c r="T17" s="55">
        <f>'Alamar Blue'!R22</f>
        <v>0.23418085341587441</v>
      </c>
    </row>
    <row r="18" spans="1:20" x14ac:dyDescent="0.25">
      <c r="A18" s="9" t="str">
        <f>'DIV 02'!I12</f>
        <v>Bisindolymaleimide 1</v>
      </c>
      <c r="B18" s="15">
        <f>'DIV 02'!S12</f>
        <v>10</v>
      </c>
      <c r="C18" s="1">
        <f>'DIV 02'!I23</f>
        <v>0</v>
      </c>
      <c r="D18" s="1">
        <f>'DIV 05 '!I23</f>
        <v>1</v>
      </c>
      <c r="E18" s="1">
        <f>'DIV 07'!I23</f>
        <v>10</v>
      </c>
      <c r="F18" s="1">
        <f>'DIV 09'!I23</f>
        <v>16</v>
      </c>
      <c r="G18" s="1">
        <f>'DIV 12'!I23</f>
        <v>15</v>
      </c>
      <c r="H18" s="1">
        <f>BIC!I23</f>
        <v>15</v>
      </c>
      <c r="I18" s="36" t="s">
        <v>108</v>
      </c>
      <c r="J18" s="16">
        <v>41850</v>
      </c>
      <c r="K18" s="1">
        <v>12</v>
      </c>
      <c r="L18" s="38" t="str">
        <f t="shared" si="0"/>
        <v>Bisindolymaleimide 1</v>
      </c>
      <c r="M18">
        <v>10</v>
      </c>
      <c r="N18" s="2">
        <f>'DIV 02'!S23</f>
        <v>0</v>
      </c>
      <c r="O18" s="2">
        <f>'DIV 05 '!S23</f>
        <v>6.7039999999999997</v>
      </c>
      <c r="P18" s="2">
        <f>'DIV 07'!S23</f>
        <v>107.221</v>
      </c>
      <c r="Q18" s="2">
        <f>'DIV 09'!S23</f>
        <v>31.31</v>
      </c>
      <c r="R18" s="2">
        <f>'DIV 12'!S23</f>
        <v>68.08</v>
      </c>
      <c r="S18" s="2">
        <f>BIC!S23</f>
        <v>129.55699999999999</v>
      </c>
      <c r="T18" s="55">
        <f>'Alamar Blue'!S22</f>
        <v>5.1419727740753558E-3</v>
      </c>
    </row>
    <row r="19" spans="1:20" x14ac:dyDescent="0.25">
      <c r="A19" s="9" t="str">
        <f>'DIV 02'!J12</f>
        <v>Bisindolymaleimide 1</v>
      </c>
      <c r="B19" s="36">
        <f>'DIV 02'!T12</f>
        <v>0</v>
      </c>
      <c r="C19" s="1">
        <f>'DIV 02'!J23</f>
        <v>0</v>
      </c>
      <c r="D19" s="1">
        <f>'DIV 05 '!J23</f>
        <v>0</v>
      </c>
      <c r="E19" s="1">
        <f>'DIV 07'!J23</f>
        <v>0</v>
      </c>
      <c r="F19" s="1">
        <f>'DIV 09'!J23</f>
        <v>0</v>
      </c>
      <c r="G19" s="1">
        <f>'DIV 12'!J23</f>
        <v>0</v>
      </c>
      <c r="H19" s="1">
        <f>BIC!J23</f>
        <v>0</v>
      </c>
      <c r="I19" s="36" t="s">
        <v>108</v>
      </c>
      <c r="J19" s="16">
        <v>41850</v>
      </c>
      <c r="K19" s="1">
        <v>12</v>
      </c>
      <c r="L19" s="38" t="str">
        <f t="shared" si="0"/>
        <v>Bisindolymaleimide 1</v>
      </c>
      <c r="M19">
        <v>0</v>
      </c>
      <c r="N19" s="2">
        <f>'DIV 02'!T23</f>
        <v>0</v>
      </c>
      <c r="O19" s="2">
        <f>'DIV 05 '!T23</f>
        <v>0</v>
      </c>
      <c r="P19" s="2">
        <f>'DIV 07'!T23</f>
        <v>0</v>
      </c>
      <c r="Q19" s="2">
        <f>'DIV 09'!T23</f>
        <v>0</v>
      </c>
      <c r="R19" s="2">
        <f>'DIV 12'!T23</f>
        <v>0</v>
      </c>
      <c r="S19" s="2">
        <f>BIC!T23</f>
        <v>0</v>
      </c>
      <c r="T19" s="55">
        <f>'Alamar Blue'!T22</f>
        <v>0.91121569122895685</v>
      </c>
    </row>
    <row r="20" spans="1:20" x14ac:dyDescent="0.25">
      <c r="A20" s="9" t="str">
        <f>'DIV 02'!C14</f>
        <v>Sodium Orthovanadate</v>
      </c>
      <c r="B20" s="1">
        <f>'DIV 02'!M14</f>
        <v>0</v>
      </c>
      <c r="C20" s="1">
        <f>'DIV 02'!C24</f>
        <v>0</v>
      </c>
      <c r="D20" s="1">
        <f>'DIV 05 '!C24</f>
        <v>2</v>
      </c>
      <c r="E20" s="1">
        <f>'DIV 07'!C24</f>
        <v>11</v>
      </c>
      <c r="F20" s="1">
        <f>'DIV 09'!C24</f>
        <v>13</v>
      </c>
      <c r="G20" s="1">
        <f>'DIV 12'!C24</f>
        <v>14</v>
      </c>
      <c r="H20" s="1">
        <f>BIC!C24</f>
        <v>14</v>
      </c>
      <c r="I20" s="36" t="s">
        <v>108</v>
      </c>
      <c r="J20" s="16">
        <v>41850</v>
      </c>
      <c r="K20" s="1">
        <v>12</v>
      </c>
      <c r="L20" s="38" t="str">
        <f t="shared" ref="L20:L51" si="1">A20</f>
        <v>Sodium Orthovanadate</v>
      </c>
      <c r="M20" s="1">
        <f t="shared" ref="M20:M51" si="2">B20</f>
        <v>0</v>
      </c>
      <c r="N20" s="2">
        <f>'DIV 02'!M24</f>
        <v>0</v>
      </c>
      <c r="O20" s="2">
        <f>'DIV 05 '!M24</f>
        <v>21.67</v>
      </c>
      <c r="P20" s="2">
        <f>'DIV 07'!M24</f>
        <v>72.712999999999994</v>
      </c>
      <c r="Q20" s="2">
        <f>'DIV 09'!M24</f>
        <v>61.883000000000003</v>
      </c>
      <c r="R20" s="2">
        <f>'DIV 12'!M24</f>
        <v>181.36799999999999</v>
      </c>
      <c r="S20" s="2">
        <f>BIC!M24</f>
        <v>219.536</v>
      </c>
      <c r="T20" s="55">
        <f>'Alamar Blue'!M24</f>
        <v>1.0078077129591612</v>
      </c>
    </row>
    <row r="21" spans="1:20" x14ac:dyDescent="0.25">
      <c r="A21" s="9" t="str">
        <f>'DIV 02'!D14</f>
        <v>Sodium Orthovanadate</v>
      </c>
      <c r="B21" s="15">
        <f>'DIV 02'!N14</f>
        <v>0.01</v>
      </c>
      <c r="C21" s="1">
        <f>'DIV 02'!D24</f>
        <v>0</v>
      </c>
      <c r="D21" s="1">
        <f>'DIV 05 '!D24</f>
        <v>0</v>
      </c>
      <c r="E21" s="1">
        <f>'DIV 07'!D24</f>
        <v>10</v>
      </c>
      <c r="F21" s="1">
        <f>'DIV 09'!D24</f>
        <v>13</v>
      </c>
      <c r="G21" s="1">
        <f>'DIV 12'!D24</f>
        <v>16</v>
      </c>
      <c r="H21" s="1">
        <f>BIC!D24</f>
        <v>16</v>
      </c>
      <c r="I21" s="36" t="s">
        <v>108</v>
      </c>
      <c r="J21" s="16">
        <v>41850</v>
      </c>
      <c r="K21" s="1">
        <v>12</v>
      </c>
      <c r="L21" s="38" t="str">
        <f t="shared" si="1"/>
        <v>Sodium Orthovanadate</v>
      </c>
      <c r="M21" s="1">
        <f t="shared" si="2"/>
        <v>0.01</v>
      </c>
      <c r="N21" s="2">
        <f>'DIV 02'!N24</f>
        <v>0</v>
      </c>
      <c r="O21" s="2">
        <f>'DIV 05 '!N24</f>
        <v>0</v>
      </c>
      <c r="P21" s="2">
        <f>'DIV 07'!N24</f>
        <v>27.23</v>
      </c>
      <c r="Q21" s="2">
        <f>'DIV 09'!N24</f>
        <v>46.277000000000001</v>
      </c>
      <c r="R21" s="2">
        <f>'DIV 12'!N24</f>
        <v>66.073999999999998</v>
      </c>
      <c r="S21" s="2">
        <f>BIC!N24</f>
        <v>143.93</v>
      </c>
      <c r="T21" s="55">
        <f>'Alamar Blue'!N24</f>
        <v>1.0106503269006033</v>
      </c>
    </row>
    <row r="22" spans="1:20" x14ac:dyDescent="0.25">
      <c r="A22" s="9" t="str">
        <f>'DIV 02'!E14</f>
        <v>Sodium Orthovanadate</v>
      </c>
      <c r="B22" s="15">
        <f>'DIV 02'!O14</f>
        <v>0.03</v>
      </c>
      <c r="C22" s="1">
        <f>'DIV 02'!E24</f>
        <v>0</v>
      </c>
      <c r="D22" s="1">
        <f>'DIV 05 '!E24</f>
        <v>2</v>
      </c>
      <c r="E22" s="1">
        <f>'DIV 07'!E24</f>
        <v>15</v>
      </c>
      <c r="F22" s="1">
        <f>'DIV 09'!E24</f>
        <v>12</v>
      </c>
      <c r="G22" s="1">
        <f>'DIV 12'!E24</f>
        <v>13</v>
      </c>
      <c r="H22" s="1">
        <f>BIC!E24</f>
        <v>13</v>
      </c>
      <c r="I22" s="36" t="s">
        <v>108</v>
      </c>
      <c r="J22" s="16">
        <v>41850</v>
      </c>
      <c r="K22" s="1">
        <v>12</v>
      </c>
      <c r="L22" s="38" t="str">
        <f t="shared" si="1"/>
        <v>Sodium Orthovanadate</v>
      </c>
      <c r="M22" s="1">
        <f t="shared" si="2"/>
        <v>0.03</v>
      </c>
      <c r="N22" s="2">
        <f>'DIV 02'!O24</f>
        <v>0</v>
      </c>
      <c r="O22" s="2">
        <f>'DIV 05 '!O24</f>
        <v>11.051</v>
      </c>
      <c r="P22" s="2">
        <f>'DIV 07'!O24</f>
        <v>43.441000000000003</v>
      </c>
      <c r="Q22" s="2">
        <f>'DIV 09'!O24</f>
        <v>36.341000000000001</v>
      </c>
      <c r="R22" s="2">
        <f>'DIV 12'!O24</f>
        <v>65.081000000000003</v>
      </c>
      <c r="S22" s="2">
        <f>BIC!O24</f>
        <v>204.571</v>
      </c>
      <c r="T22" s="55">
        <f>'Alamar Blue'!O24</f>
        <v>1.0125075013423457</v>
      </c>
    </row>
    <row r="23" spans="1:20" x14ac:dyDescent="0.25">
      <c r="A23" s="9" t="str">
        <f>'DIV 02'!F14</f>
        <v>Sodium Orthovanadate</v>
      </c>
      <c r="B23" s="15">
        <f>'DIV 02'!P14</f>
        <v>0.1</v>
      </c>
      <c r="C23" s="1">
        <f>'DIV 02'!F24</f>
        <v>0</v>
      </c>
      <c r="D23" s="1">
        <f>'DIV 05 '!F24</f>
        <v>5</v>
      </c>
      <c r="E23" s="1">
        <f>'DIV 07'!F24</f>
        <v>14</v>
      </c>
      <c r="F23" s="1">
        <f>'DIV 09'!F24</f>
        <v>14</v>
      </c>
      <c r="G23" s="1">
        <f>'DIV 12'!F24</f>
        <v>14</v>
      </c>
      <c r="H23" s="1">
        <f>BIC!F24</f>
        <v>13</v>
      </c>
      <c r="I23" s="36" t="s">
        <v>108</v>
      </c>
      <c r="J23" s="16">
        <v>41850</v>
      </c>
      <c r="K23" s="1">
        <v>12</v>
      </c>
      <c r="L23" s="38" t="str">
        <f t="shared" si="1"/>
        <v>Sodium Orthovanadate</v>
      </c>
      <c r="M23" s="1">
        <f t="shared" si="2"/>
        <v>0.1</v>
      </c>
      <c r="N23" s="2">
        <f>'DIV 02'!P24</f>
        <v>0</v>
      </c>
      <c r="O23" s="2">
        <f>'DIV 05 '!P24</f>
        <v>103.673</v>
      </c>
      <c r="P23" s="2">
        <f>'DIV 07'!P24</f>
        <v>94.352000000000004</v>
      </c>
      <c r="Q23" s="2">
        <f>'DIV 09'!P24</f>
        <v>35.762999999999998</v>
      </c>
      <c r="R23" s="2">
        <f>'DIV 12'!P24</f>
        <v>77.194999999999993</v>
      </c>
      <c r="S23" s="2">
        <f>BIC!P24</f>
        <v>152.02600000000001</v>
      </c>
      <c r="T23" s="55">
        <f>'Alamar Blue'!P24</f>
        <v>0.91995199140898909</v>
      </c>
    </row>
    <row r="24" spans="1:20" x14ac:dyDescent="0.25">
      <c r="A24" s="9" t="str">
        <f>'DIV 02'!G14</f>
        <v>Sodium Orthovanadate</v>
      </c>
      <c r="B24" s="15">
        <f>'DIV 02'!Q14</f>
        <v>0.3</v>
      </c>
      <c r="C24" s="1">
        <f>'DIV 02'!G24</f>
        <v>0</v>
      </c>
      <c r="D24" s="1">
        <f>'DIV 05 '!G24</f>
        <v>2</v>
      </c>
      <c r="E24" s="1">
        <f>'DIV 07'!G24</f>
        <v>14</v>
      </c>
      <c r="F24" s="1">
        <f>'DIV 09'!G24</f>
        <v>16</v>
      </c>
      <c r="G24" s="1">
        <f>'DIV 12'!G24</f>
        <v>16</v>
      </c>
      <c r="H24" s="1">
        <f>BIC!G24</f>
        <v>16</v>
      </c>
      <c r="I24" s="36" t="s">
        <v>108</v>
      </c>
      <c r="J24" s="16">
        <v>41850</v>
      </c>
      <c r="K24" s="1">
        <v>12</v>
      </c>
      <c r="L24" s="38" t="str">
        <f t="shared" si="1"/>
        <v>Sodium Orthovanadate</v>
      </c>
      <c r="M24" s="1">
        <f t="shared" si="2"/>
        <v>0.3</v>
      </c>
      <c r="N24" s="2">
        <f>'DIV 02'!Q24</f>
        <v>0</v>
      </c>
      <c r="O24" s="2">
        <f>'DIV 05 '!Q24</f>
        <v>11.781000000000001</v>
      </c>
      <c r="P24" s="2">
        <f>'DIV 07'!Q24</f>
        <v>83.736000000000004</v>
      </c>
      <c r="Q24" s="2">
        <f>'DIV 09'!Q24</f>
        <v>59.759</v>
      </c>
      <c r="R24" s="2">
        <f>'DIV 12'!Q24</f>
        <v>86.483000000000004</v>
      </c>
      <c r="S24" s="2">
        <f>BIC!Q24</f>
        <v>179.173</v>
      </c>
      <c r="T24" s="55">
        <f>'Alamar Blue'!Q24</f>
        <v>0.94019140267205725</v>
      </c>
    </row>
    <row r="25" spans="1:20" x14ac:dyDescent="0.25">
      <c r="A25" s="9" t="str">
        <f>'DIV 02'!H14</f>
        <v>Sodium Orthovanadate</v>
      </c>
      <c r="B25" s="15">
        <f>'DIV 02'!R14</f>
        <v>1</v>
      </c>
      <c r="C25" s="1">
        <f>'DIV 02'!H24</f>
        <v>0</v>
      </c>
      <c r="D25" s="1">
        <f>'DIV 05 '!H24</f>
        <v>1</v>
      </c>
      <c r="E25" s="1">
        <f>'DIV 07'!H24</f>
        <v>13</v>
      </c>
      <c r="F25" s="1">
        <f>'DIV 09'!H24</f>
        <v>15</v>
      </c>
      <c r="G25" s="1">
        <f>'DIV 12'!H24</f>
        <v>14</v>
      </c>
      <c r="H25" s="1">
        <f>BIC!H24</f>
        <v>15</v>
      </c>
      <c r="I25" s="36" t="s">
        <v>108</v>
      </c>
      <c r="J25" s="16">
        <v>41850</v>
      </c>
      <c r="K25" s="1">
        <v>12</v>
      </c>
      <c r="L25" s="38" t="str">
        <f t="shared" si="1"/>
        <v>Sodium Orthovanadate</v>
      </c>
      <c r="M25" s="1">
        <f t="shared" si="2"/>
        <v>1</v>
      </c>
      <c r="N25" s="2">
        <f>'DIV 02'!R24</f>
        <v>0</v>
      </c>
      <c r="O25" s="2">
        <f>'DIV 05 '!R24</f>
        <v>13.739000000000001</v>
      </c>
      <c r="P25" s="2">
        <f>'DIV 07'!R24</f>
        <v>31.021999999999998</v>
      </c>
      <c r="Q25" s="2">
        <f>'DIV 09'!R24</f>
        <v>40.200000000000003</v>
      </c>
      <c r="R25" s="2">
        <f>'DIV 12'!R24</f>
        <v>51.585000000000001</v>
      </c>
      <c r="S25" s="2">
        <f>BIC!R24</f>
        <v>137.738</v>
      </c>
      <c r="T25" s="55">
        <f>'Alamar Blue'!R24</f>
        <v>1.0008717349420424</v>
      </c>
    </row>
    <row r="26" spans="1:20" x14ac:dyDescent="0.25">
      <c r="A26" s="9" t="str">
        <f>'DIV 02'!I14</f>
        <v>Sodium Orthovanadate</v>
      </c>
      <c r="B26" s="15">
        <f>'DIV 02'!S14</f>
        <v>3</v>
      </c>
      <c r="C26" s="1">
        <f>'DIV 02'!I24</f>
        <v>0</v>
      </c>
      <c r="D26" s="1">
        <f>'DIV 05 '!I24</f>
        <v>1</v>
      </c>
      <c r="E26" s="1">
        <f>'DIV 07'!I24</f>
        <v>6</v>
      </c>
      <c r="F26" s="1">
        <f>'DIV 09'!I24</f>
        <v>14</v>
      </c>
      <c r="G26" s="1">
        <f>'DIV 12'!I24</f>
        <v>16</v>
      </c>
      <c r="H26" s="1">
        <f>BIC!I24</f>
        <v>16</v>
      </c>
      <c r="I26" s="36" t="s">
        <v>108</v>
      </c>
      <c r="J26" s="16">
        <v>41850</v>
      </c>
      <c r="K26" s="1">
        <v>12</v>
      </c>
      <c r="L26" s="38" t="str">
        <f t="shared" si="1"/>
        <v>Sodium Orthovanadate</v>
      </c>
      <c r="M26" s="1">
        <f t="shared" si="2"/>
        <v>3</v>
      </c>
      <c r="N26" s="2">
        <f>'DIV 02'!S24</f>
        <v>0</v>
      </c>
      <c r="O26" s="2">
        <f>'DIV 05 '!S24</f>
        <v>112.16800000000001</v>
      </c>
      <c r="P26" s="2">
        <f>'DIV 07'!S24</f>
        <v>42.607999999999997</v>
      </c>
      <c r="Q26" s="2">
        <f>'DIV 09'!S24</f>
        <v>35.493000000000002</v>
      </c>
      <c r="R26" s="2">
        <f>'DIV 12'!S24</f>
        <v>71.096000000000004</v>
      </c>
      <c r="S26" s="2">
        <f>BIC!S24</f>
        <v>115.94199999999999</v>
      </c>
      <c r="T26" s="55">
        <f>'Alamar Blue'!S24</f>
        <v>1.0134929408420457</v>
      </c>
    </row>
    <row r="27" spans="1:20" x14ac:dyDescent="0.25">
      <c r="A27" s="9" t="str">
        <f>'DIV 02'!J14</f>
        <v>Sodium Orthovanadate</v>
      </c>
      <c r="B27" s="1">
        <f>'DIV 02'!T14</f>
        <v>10</v>
      </c>
      <c r="C27" s="1">
        <f>'DIV 02'!J24</f>
        <v>0</v>
      </c>
      <c r="D27" s="1">
        <f>'DIV 05 '!J24</f>
        <v>1</v>
      </c>
      <c r="E27" s="1">
        <f>'DIV 07'!J24</f>
        <v>2</v>
      </c>
      <c r="F27" s="1">
        <f>'DIV 09'!J24</f>
        <v>2</v>
      </c>
      <c r="G27" s="1">
        <f>'DIV 12'!J24</f>
        <v>6</v>
      </c>
      <c r="H27" s="1">
        <f>BIC!J24</f>
        <v>8</v>
      </c>
      <c r="I27" s="36" t="s">
        <v>108</v>
      </c>
      <c r="J27" s="16">
        <v>41850</v>
      </c>
      <c r="K27" s="1">
        <v>12</v>
      </c>
      <c r="L27" s="38" t="str">
        <f t="shared" si="1"/>
        <v>Sodium Orthovanadate</v>
      </c>
      <c r="M27" s="1">
        <f t="shared" si="2"/>
        <v>10</v>
      </c>
      <c r="N27" s="2">
        <f>'DIV 02'!T24</f>
        <v>0</v>
      </c>
      <c r="O27" s="2">
        <f>'DIV 05 '!T24</f>
        <v>16.393999999999998</v>
      </c>
      <c r="P27" s="2">
        <f>'DIV 07'!T24</f>
        <v>75.283000000000001</v>
      </c>
      <c r="Q27" s="2">
        <f>'DIV 09'!T24</f>
        <v>62.295000000000002</v>
      </c>
      <c r="R27" s="2">
        <f>'DIV 12'!T24</f>
        <v>85.953000000000003</v>
      </c>
      <c r="S27" s="2">
        <f>BIC!T24</f>
        <v>101.724</v>
      </c>
      <c r="T27" s="55">
        <f>'Alamar Blue'!T24</f>
        <v>0.72644578503521695</v>
      </c>
    </row>
    <row r="28" spans="1:20" x14ac:dyDescent="0.25">
      <c r="A28" s="9" t="str">
        <f>'DIV 02'!C16</f>
        <v xml:space="preserve">Glyphosate </v>
      </c>
      <c r="B28" s="36">
        <f>'DIV 02'!M16</f>
        <v>0</v>
      </c>
      <c r="C28" s="1">
        <f>'DIV 02'!C25</f>
        <v>0</v>
      </c>
      <c r="D28" s="1">
        <f>'DIV 05 '!C25</f>
        <v>0</v>
      </c>
      <c r="E28" s="1">
        <f>'DIV 07'!C25</f>
        <v>5</v>
      </c>
      <c r="F28" s="1">
        <f>'DIV 09'!C25</f>
        <v>12</v>
      </c>
      <c r="G28" s="1">
        <f>'DIV 12'!C25</f>
        <v>16</v>
      </c>
      <c r="H28" s="1">
        <f>BIC!C25</f>
        <v>16</v>
      </c>
      <c r="I28" s="36" t="s">
        <v>108</v>
      </c>
      <c r="J28" s="16">
        <v>41850</v>
      </c>
      <c r="K28" s="1">
        <v>12</v>
      </c>
      <c r="L28" s="38" t="str">
        <f>A28</f>
        <v xml:space="preserve">Glyphosate </v>
      </c>
      <c r="M28" s="36">
        <f>B28</f>
        <v>0</v>
      </c>
      <c r="N28" s="2">
        <f>'DIV 02'!M25</f>
        <v>0</v>
      </c>
      <c r="O28" s="2">
        <f>'DIV 05 '!M25</f>
        <v>0</v>
      </c>
      <c r="P28" s="2">
        <f>'DIV 07'!M25</f>
        <v>57.137</v>
      </c>
      <c r="Q28" s="2">
        <f>'DIV 09'!M25</f>
        <v>40.51</v>
      </c>
      <c r="R28" s="2">
        <f>'DIV 12'!M25</f>
        <v>78.546000000000006</v>
      </c>
      <c r="S28" s="2">
        <f>BIC!M25</f>
        <v>106.36799999999999</v>
      </c>
      <c r="T28" s="55">
        <f>'Alamar Blue'!M26</f>
        <v>1.0158996873124666</v>
      </c>
    </row>
    <row r="29" spans="1:20" x14ac:dyDescent="0.25">
      <c r="A29" s="9" t="str">
        <f>'DIV 02'!D16</f>
        <v xml:space="preserve">Glyphosate </v>
      </c>
      <c r="B29" s="15">
        <f>'DIV 02'!N16</f>
        <v>0.1</v>
      </c>
      <c r="C29" s="1">
        <f>'DIV 02'!D25</f>
        <v>0</v>
      </c>
      <c r="D29" s="1">
        <f>'DIV 05 '!D25</f>
        <v>1</v>
      </c>
      <c r="E29" s="1">
        <f>'DIV 07'!D25</f>
        <v>8</v>
      </c>
      <c r="F29" s="1">
        <f>'DIV 09'!D25</f>
        <v>15</v>
      </c>
      <c r="G29" s="1">
        <f>'DIV 12'!D25</f>
        <v>16</v>
      </c>
      <c r="H29" s="1">
        <f>BIC!D25</f>
        <v>16</v>
      </c>
      <c r="I29" s="36" t="s">
        <v>108</v>
      </c>
      <c r="J29" s="16">
        <v>41850</v>
      </c>
      <c r="K29" s="1">
        <v>12</v>
      </c>
      <c r="L29" s="38" t="str">
        <f>A29</f>
        <v xml:space="preserve">Glyphosate </v>
      </c>
      <c r="M29" s="36">
        <f>B29</f>
        <v>0.1</v>
      </c>
      <c r="N29" s="2">
        <f>'DIV 02'!N25</f>
        <v>0</v>
      </c>
      <c r="O29" s="2">
        <f>'DIV 05 '!N25</f>
        <v>6.77</v>
      </c>
      <c r="P29" s="2">
        <f>'DIV 07'!N25</f>
        <v>56.536999999999999</v>
      </c>
      <c r="Q29" s="2">
        <f>'DIV 09'!N25</f>
        <v>52.110999999999997</v>
      </c>
      <c r="R29" s="2">
        <f>'DIV 12'!N25</f>
        <v>100.926</v>
      </c>
      <c r="S29" s="2">
        <f>BIC!N25</f>
        <v>200.13900000000001</v>
      </c>
      <c r="T29" s="55">
        <f>'Alamar Blue'!N26</f>
        <v>1.047376899024036</v>
      </c>
    </row>
    <row r="30" spans="1:20" x14ac:dyDescent="0.25">
      <c r="A30" s="9" t="str">
        <f>'DIV 02'!E16</f>
        <v xml:space="preserve">Glyphosate </v>
      </c>
      <c r="B30" s="15">
        <f>'DIV 02'!O16</f>
        <v>0.3</v>
      </c>
      <c r="C30" s="1">
        <f>'DIV 02'!E25</f>
        <v>0</v>
      </c>
      <c r="D30" s="1">
        <f>'DIV 05 '!E25</f>
        <v>4</v>
      </c>
      <c r="E30" s="1">
        <f>'DIV 07'!E25</f>
        <v>16</v>
      </c>
      <c r="F30" s="1">
        <f>'DIV 09'!E25</f>
        <v>16</v>
      </c>
      <c r="G30" s="1">
        <f>'DIV 12'!E25</f>
        <v>16</v>
      </c>
      <c r="H30" s="1">
        <f>BIC!E25</f>
        <v>16</v>
      </c>
      <c r="I30" s="36" t="s">
        <v>108</v>
      </c>
      <c r="J30" s="16">
        <v>41850</v>
      </c>
      <c r="K30" s="1">
        <v>12</v>
      </c>
      <c r="L30" s="38" t="str">
        <f>A30</f>
        <v xml:space="preserve">Glyphosate </v>
      </c>
      <c r="M30" s="36">
        <f>B30</f>
        <v>0.3</v>
      </c>
      <c r="N30" s="2">
        <f>'DIV 02'!O25</f>
        <v>0</v>
      </c>
      <c r="O30" s="2">
        <f>'DIV 05 '!O25</f>
        <v>17.405999999999999</v>
      </c>
      <c r="P30" s="2">
        <f>'DIV 07'!O25</f>
        <v>88.052000000000007</v>
      </c>
      <c r="Q30" s="2">
        <f>'DIV 09'!O25</f>
        <v>73.972999999999999</v>
      </c>
      <c r="R30" s="2">
        <f>'DIV 12'!O25</f>
        <v>83.007000000000005</v>
      </c>
      <c r="S30" s="2">
        <f>BIC!O25</f>
        <v>222.81299999999999</v>
      </c>
      <c r="T30" s="55">
        <f>'Alamar Blue'!O26</f>
        <v>0.9352452544139479</v>
      </c>
    </row>
    <row r="31" spans="1:20" x14ac:dyDescent="0.25">
      <c r="A31" s="9" t="str">
        <f>'DIV 02'!F16</f>
        <v xml:space="preserve">Glyphosate </v>
      </c>
      <c r="B31" s="15">
        <f>'DIV 02'!P16</f>
        <v>1</v>
      </c>
      <c r="C31" s="1">
        <f>'DIV 02'!F25</f>
        <v>0</v>
      </c>
      <c r="D31" s="1">
        <f>'DIV 05 '!F25</f>
        <v>3</v>
      </c>
      <c r="E31" s="1">
        <f>'DIV 07'!F25</f>
        <v>14</v>
      </c>
      <c r="F31" s="1">
        <f>'DIV 09'!F25</f>
        <v>13</v>
      </c>
      <c r="G31" s="1">
        <f>'DIV 12'!F25</f>
        <v>13</v>
      </c>
      <c r="H31" s="1">
        <f>BIC!F25</f>
        <v>13</v>
      </c>
      <c r="I31" s="36" t="s">
        <v>108</v>
      </c>
      <c r="J31" s="16">
        <v>41850</v>
      </c>
      <c r="K31" s="1">
        <v>12</v>
      </c>
      <c r="L31" s="38" t="str">
        <f>A31</f>
        <v xml:space="preserve">Glyphosate </v>
      </c>
      <c r="M31" s="36">
        <f>B31</f>
        <v>1</v>
      </c>
      <c r="N31" s="2">
        <f>'DIV 02'!P25</f>
        <v>0</v>
      </c>
      <c r="O31" s="2">
        <f>'DIV 05 '!P25</f>
        <v>11.15</v>
      </c>
      <c r="P31" s="2">
        <f>'DIV 07'!P25</f>
        <v>65.037000000000006</v>
      </c>
      <c r="Q31" s="2">
        <f>'DIV 09'!P25</f>
        <v>42.511000000000003</v>
      </c>
      <c r="R31" s="2">
        <f>'DIV 12'!P25</f>
        <v>57.344000000000001</v>
      </c>
      <c r="S31" s="2">
        <f>BIC!P25</f>
        <v>168.958</v>
      </c>
      <c r="T31" s="55">
        <f>'Alamar Blue'!P26</f>
        <v>0.97193392501816123</v>
      </c>
    </row>
    <row r="32" spans="1:20" x14ac:dyDescent="0.25">
      <c r="A32" s="9" t="str">
        <f>'DIV 02'!G16</f>
        <v xml:space="preserve">Glyphosate </v>
      </c>
      <c r="B32" s="15">
        <f>'DIV 02'!Q16</f>
        <v>3</v>
      </c>
      <c r="C32" s="1">
        <f>'DIV 02'!G25</f>
        <v>0</v>
      </c>
      <c r="D32" s="1">
        <f>'DIV 05 '!G25</f>
        <v>0</v>
      </c>
      <c r="E32" s="1">
        <f>'DIV 07'!G25</f>
        <v>4</v>
      </c>
      <c r="F32" s="1">
        <f>'DIV 09'!G25</f>
        <v>6</v>
      </c>
      <c r="G32" s="1">
        <f>'DIV 12'!G25</f>
        <v>13</v>
      </c>
      <c r="H32" s="1">
        <f>BIC!G25</f>
        <v>13</v>
      </c>
      <c r="I32" s="36" t="s">
        <v>108</v>
      </c>
      <c r="J32" s="16">
        <v>41850</v>
      </c>
      <c r="K32" s="1">
        <v>12</v>
      </c>
      <c r="L32" s="38" t="str">
        <f>A32</f>
        <v xml:space="preserve">Glyphosate </v>
      </c>
      <c r="M32" s="36">
        <f>B32</f>
        <v>3</v>
      </c>
      <c r="N32" s="2">
        <f>'DIV 02'!Q25</f>
        <v>0</v>
      </c>
      <c r="O32" s="2">
        <f>'DIV 05 '!Q25</f>
        <v>0</v>
      </c>
      <c r="P32" s="2">
        <f>'DIV 07'!Q25</f>
        <v>72.786000000000001</v>
      </c>
      <c r="Q32" s="2">
        <f>'DIV 09'!Q25</f>
        <v>25.122</v>
      </c>
      <c r="R32" s="2">
        <f>'DIV 12'!Q25</f>
        <v>44.752000000000002</v>
      </c>
      <c r="S32" s="2">
        <f>BIC!Q25</f>
        <v>85.748000000000005</v>
      </c>
      <c r="T32" s="55">
        <f>'Alamar Blue'!Q26</f>
        <v>1.0063106029500017</v>
      </c>
    </row>
    <row r="33" spans="1:20" x14ac:dyDescent="0.25">
      <c r="A33" s="9" t="str">
        <f>'DIV 02'!H16</f>
        <v xml:space="preserve">Glyphosate </v>
      </c>
      <c r="B33" s="15">
        <f>'DIV 02'!R16</f>
        <v>10</v>
      </c>
      <c r="C33" s="1">
        <f>'DIV 02'!H25</f>
        <v>0</v>
      </c>
      <c r="D33" s="1">
        <f>'DIV 05 '!H25</f>
        <v>0</v>
      </c>
      <c r="E33" s="1">
        <f>'DIV 07'!H25</f>
        <v>0</v>
      </c>
      <c r="F33" s="1">
        <f>'DIV 09'!H25</f>
        <v>8</v>
      </c>
      <c r="G33" s="1">
        <f>'DIV 12'!H25</f>
        <v>15</v>
      </c>
      <c r="H33" s="1">
        <f>BIC!H25</f>
        <v>15</v>
      </c>
      <c r="I33" s="36" t="s">
        <v>108</v>
      </c>
      <c r="J33" s="16">
        <v>41850</v>
      </c>
      <c r="K33" s="1">
        <v>12</v>
      </c>
      <c r="L33" s="38" t="str">
        <f>A33</f>
        <v xml:space="preserve">Glyphosate </v>
      </c>
      <c r="M33" s="36">
        <f>B33</f>
        <v>10</v>
      </c>
      <c r="N33" s="2">
        <f>'DIV 02'!R25</f>
        <v>0</v>
      </c>
      <c r="O33" s="2">
        <f>'DIV 05 '!R25</f>
        <v>0</v>
      </c>
      <c r="P33" s="2">
        <f>'DIV 07'!R25</f>
        <v>0</v>
      </c>
      <c r="Q33" s="2">
        <f>'DIV 09'!R25</f>
        <v>14.85</v>
      </c>
      <c r="R33" s="2">
        <f>'DIV 12'!R25</f>
        <v>30.745000000000001</v>
      </c>
      <c r="S33" s="2">
        <f>BIC!R25</f>
        <v>79.756</v>
      </c>
      <c r="T33" s="55">
        <f>'Alamar Blue'!R26</f>
        <v>0.9946558857900889</v>
      </c>
    </row>
    <row r="34" spans="1:20" x14ac:dyDescent="0.25">
      <c r="A34" s="9" t="str">
        <f>'DIV 02'!I16</f>
        <v xml:space="preserve">Glyphosate </v>
      </c>
      <c r="B34" s="15">
        <f>'DIV 02'!S16</f>
        <v>30</v>
      </c>
      <c r="C34" s="1">
        <f>'DIV 02'!I25</f>
        <v>0</v>
      </c>
      <c r="D34" s="1">
        <f>'DIV 05 '!I25</f>
        <v>0</v>
      </c>
      <c r="E34" s="1">
        <f>'DIV 07'!I25</f>
        <v>0</v>
      </c>
      <c r="F34" s="1">
        <f>'DIV 09'!I25</f>
        <v>0</v>
      </c>
      <c r="G34" s="1">
        <f>'DIV 12'!I25</f>
        <v>0</v>
      </c>
      <c r="H34" s="1">
        <f>BIC!I25</f>
        <v>0</v>
      </c>
      <c r="I34" s="36" t="s">
        <v>108</v>
      </c>
      <c r="J34" s="16">
        <v>41850</v>
      </c>
      <c r="K34" s="1">
        <v>12</v>
      </c>
      <c r="L34" s="38" t="str">
        <f>A34</f>
        <v xml:space="preserve">Glyphosate </v>
      </c>
      <c r="M34" s="36">
        <f>B34</f>
        <v>30</v>
      </c>
      <c r="N34" s="2">
        <f>'DIV 02'!S25</f>
        <v>0</v>
      </c>
      <c r="O34" s="2">
        <f>'DIV 05 '!S25</f>
        <v>0</v>
      </c>
      <c r="P34" s="2">
        <f>'DIV 07'!S25</f>
        <v>0</v>
      </c>
      <c r="Q34" s="2">
        <f>'DIV 09'!S25</f>
        <v>0</v>
      </c>
      <c r="R34" s="2">
        <f>'DIV 12'!S25</f>
        <v>0</v>
      </c>
      <c r="S34" s="2">
        <f>BIC!S25</f>
        <v>0</v>
      </c>
      <c r="T34" s="55">
        <f>'Alamar Blue'!S26</f>
        <v>0.41432677426486847</v>
      </c>
    </row>
    <row r="35" spans="1:20" x14ac:dyDescent="0.25">
      <c r="A35" s="9" t="str">
        <f>'DIV 02'!J16</f>
        <v xml:space="preserve">Glyphosate </v>
      </c>
      <c r="B35" s="36">
        <f>'DIV 02'!T16</f>
        <v>100</v>
      </c>
      <c r="C35" s="1">
        <f>'DIV 02'!J25</f>
        <v>0</v>
      </c>
      <c r="D35" s="1">
        <f>'DIV 05 '!J25</f>
        <v>3</v>
      </c>
      <c r="E35" s="1">
        <f>'DIV 07'!J25</f>
        <v>11</v>
      </c>
      <c r="F35" s="1">
        <f>'DIV 09'!J25</f>
        <v>11</v>
      </c>
      <c r="G35" s="1">
        <f>'DIV 12'!J25</f>
        <v>14</v>
      </c>
      <c r="H35" s="1">
        <f>BIC!J25</f>
        <v>14</v>
      </c>
      <c r="I35" s="36" t="s">
        <v>108</v>
      </c>
      <c r="J35" s="16">
        <v>41850</v>
      </c>
      <c r="K35" s="1">
        <v>12</v>
      </c>
      <c r="L35" s="38" t="str">
        <f>A35</f>
        <v xml:space="preserve">Glyphosate </v>
      </c>
      <c r="M35" s="36">
        <f>B35</f>
        <v>100</v>
      </c>
      <c r="N35" s="2">
        <f>'DIV 02'!T25</f>
        <v>0</v>
      </c>
      <c r="O35" s="2">
        <f>'DIV 05 '!T25</f>
        <v>28.363</v>
      </c>
      <c r="P35" s="2">
        <f>'DIV 07'!T25</f>
        <v>23.247</v>
      </c>
      <c r="Q35" s="2">
        <f>'DIV 09'!T25</f>
        <v>62.588000000000001</v>
      </c>
      <c r="R35" s="2">
        <f>'DIV 12'!T25</f>
        <v>103.82599999999999</v>
      </c>
      <c r="S35" s="2">
        <f>BIC!T25</f>
        <v>214.25200000000001</v>
      </c>
      <c r="T35" s="55">
        <f>'Alamar Blue'!T26</f>
        <v>1.0017055683648655</v>
      </c>
    </row>
    <row r="36" spans="1:20" x14ac:dyDescent="0.25">
      <c r="A36" s="9" t="str">
        <f>'DIV 02'!C15</f>
        <v>Bisindolymaleimide 1</v>
      </c>
      <c r="B36" s="1">
        <f>'DIV 02'!M15</f>
        <v>0</v>
      </c>
      <c r="C36" s="1">
        <f>'DIV 02'!C26</f>
        <v>0</v>
      </c>
      <c r="D36" s="1">
        <f>'DIV 05 '!C26</f>
        <v>1</v>
      </c>
      <c r="E36" s="1">
        <f>'DIV 07'!C26</f>
        <v>4</v>
      </c>
      <c r="F36" s="1">
        <f>'DIV 09'!C26</f>
        <v>15</v>
      </c>
      <c r="G36" s="1">
        <f>'DIV 12'!C26</f>
        <v>14</v>
      </c>
      <c r="H36" s="1">
        <f>BIC!C26</f>
        <v>14</v>
      </c>
      <c r="I36" s="36" t="s">
        <v>108</v>
      </c>
      <c r="J36" s="16">
        <v>41850</v>
      </c>
      <c r="K36" s="1">
        <v>12</v>
      </c>
      <c r="L36" s="51" t="str">
        <f t="shared" ref="L36:M43" si="3">A36</f>
        <v>Bisindolymaleimide 1</v>
      </c>
      <c r="M36" s="52">
        <f t="shared" si="3"/>
        <v>0</v>
      </c>
      <c r="N36" s="2">
        <f>'DIV 02'!M26</f>
        <v>0</v>
      </c>
      <c r="O36" s="2">
        <f>'DIV 05 '!M26</f>
        <v>72.278999999999996</v>
      </c>
      <c r="P36" s="2">
        <f>'DIV 07'!M26</f>
        <v>119.883</v>
      </c>
      <c r="Q36" s="2">
        <f>'DIV 09'!M26</f>
        <v>41.064</v>
      </c>
      <c r="R36" s="2">
        <f>'DIV 12'!M26</f>
        <v>112.764</v>
      </c>
      <c r="S36" s="2">
        <f>BIC!M26</f>
        <v>186.72300000000001</v>
      </c>
      <c r="T36" s="55">
        <f>'Alamar Blue'!M25</f>
        <v>1.0438710084962575</v>
      </c>
    </row>
    <row r="37" spans="1:20" x14ac:dyDescent="0.25">
      <c r="A37" s="9" t="str">
        <f>'DIV 02'!D15</f>
        <v>Bisindolymaleimide 1</v>
      </c>
      <c r="B37" s="15">
        <f>'DIV 02'!N15</f>
        <v>0.03</v>
      </c>
      <c r="C37" s="1">
        <f>'DIV 02'!D26</f>
        <v>0</v>
      </c>
      <c r="D37" s="1">
        <f>'DIV 05 '!D26</f>
        <v>0</v>
      </c>
      <c r="E37" s="1">
        <f>'DIV 07'!D26</f>
        <v>10</v>
      </c>
      <c r="F37" s="1">
        <f>'DIV 09'!D26</f>
        <v>15</v>
      </c>
      <c r="G37" s="1">
        <f>'DIV 12'!D26</f>
        <v>16</v>
      </c>
      <c r="H37" s="1">
        <f>BIC!D26</f>
        <v>16</v>
      </c>
      <c r="I37" s="36" t="s">
        <v>108</v>
      </c>
      <c r="J37" s="16">
        <v>41850</v>
      </c>
      <c r="K37" s="1">
        <v>12</v>
      </c>
      <c r="L37" s="51" t="str">
        <f t="shared" si="3"/>
        <v>Bisindolymaleimide 1</v>
      </c>
      <c r="M37" s="52">
        <f t="shared" si="3"/>
        <v>0.03</v>
      </c>
      <c r="N37" s="2">
        <f>'DIV 02'!N26</f>
        <v>0</v>
      </c>
      <c r="O37" s="2">
        <f>'DIV 05 '!N26</f>
        <v>0</v>
      </c>
      <c r="P37" s="2">
        <f>'DIV 07'!N26</f>
        <v>72.393000000000001</v>
      </c>
      <c r="Q37" s="2">
        <f>'DIV 09'!N26</f>
        <v>92.713999999999999</v>
      </c>
      <c r="R37" s="2">
        <f>'DIV 12'!N26</f>
        <v>108.521</v>
      </c>
      <c r="S37" s="2">
        <f>BIC!N26</f>
        <v>245.28399999999999</v>
      </c>
      <c r="T37" s="55">
        <f>'Alamar Blue'!N25</f>
        <v>1.0360632955370963</v>
      </c>
    </row>
    <row r="38" spans="1:20" x14ac:dyDescent="0.25">
      <c r="A38" s="9" t="str">
        <f>'DIV 02'!E15</f>
        <v>Bisindolymaleimide 1</v>
      </c>
      <c r="B38" s="15">
        <f>'DIV 02'!O15</f>
        <v>0.1</v>
      </c>
      <c r="C38" s="1">
        <f>'DIV 02'!E26</f>
        <v>0</v>
      </c>
      <c r="D38" s="1">
        <f>'DIV 05 '!E26</f>
        <v>2</v>
      </c>
      <c r="E38" s="1">
        <f>'DIV 07'!E26</f>
        <v>15</v>
      </c>
      <c r="F38" s="1">
        <f>'DIV 09'!E26</f>
        <v>13</v>
      </c>
      <c r="G38" s="1">
        <f>'DIV 12'!E26</f>
        <v>13</v>
      </c>
      <c r="H38" s="1">
        <f>BIC!E26</f>
        <v>13</v>
      </c>
      <c r="I38" s="36" t="s">
        <v>108</v>
      </c>
      <c r="J38" s="16">
        <v>41850</v>
      </c>
      <c r="K38" s="1">
        <v>12</v>
      </c>
      <c r="L38" s="51" t="str">
        <f t="shared" si="3"/>
        <v>Bisindolymaleimide 1</v>
      </c>
      <c r="M38" s="52">
        <f t="shared" si="3"/>
        <v>0.1</v>
      </c>
      <c r="N38" s="2">
        <f>'DIV 02'!O26</f>
        <v>0</v>
      </c>
      <c r="O38" s="2">
        <f>'DIV 05 '!O26</f>
        <v>27.212</v>
      </c>
      <c r="P38" s="2">
        <f>'DIV 07'!O26</f>
        <v>45.008000000000003</v>
      </c>
      <c r="Q38" s="2">
        <f>'DIV 09'!O26</f>
        <v>59.371000000000002</v>
      </c>
      <c r="R38" s="2">
        <f>'DIV 12'!O26</f>
        <v>115.6</v>
      </c>
      <c r="S38" s="2">
        <f>BIC!O26</f>
        <v>198.13900000000001</v>
      </c>
      <c r="T38" s="55">
        <f>'Alamar Blue'!O25</f>
        <v>0.91807586620763726</v>
      </c>
    </row>
    <row r="39" spans="1:20" x14ac:dyDescent="0.25">
      <c r="A39" s="9" t="str">
        <f>'DIV 02'!F15</f>
        <v>Bisindolymaleimide 1</v>
      </c>
      <c r="B39" s="15">
        <f>'DIV 02'!P15</f>
        <v>0.3</v>
      </c>
      <c r="C39" s="1">
        <f>'DIV 02'!F26</f>
        <v>0</v>
      </c>
      <c r="D39" s="1">
        <f>'DIV 05 '!F26</f>
        <v>3</v>
      </c>
      <c r="E39" s="1">
        <f>'DIV 07'!F26</f>
        <v>15</v>
      </c>
      <c r="F39" s="1">
        <f>'DIV 09'!F26</f>
        <v>16</v>
      </c>
      <c r="G39" s="1">
        <f>'DIV 12'!F26</f>
        <v>16</v>
      </c>
      <c r="H39" s="1">
        <f>BIC!F26</f>
        <v>16</v>
      </c>
      <c r="I39" s="36" t="s">
        <v>108</v>
      </c>
      <c r="J39" s="16">
        <v>41850</v>
      </c>
      <c r="K39" s="1">
        <v>12</v>
      </c>
      <c r="L39" s="51" t="str">
        <f t="shared" si="3"/>
        <v>Bisindolymaleimide 1</v>
      </c>
      <c r="M39" s="52">
        <f t="shared" si="3"/>
        <v>0.3</v>
      </c>
      <c r="N39" s="2">
        <f>'DIV 02'!P26</f>
        <v>0</v>
      </c>
      <c r="O39" s="2">
        <f>'DIV 05 '!P26</f>
        <v>37.167999999999999</v>
      </c>
      <c r="P39" s="2">
        <f>'DIV 07'!P26</f>
        <v>49.606999999999999</v>
      </c>
      <c r="Q39" s="2">
        <f>'DIV 09'!P26</f>
        <v>61.804000000000002</v>
      </c>
      <c r="R39" s="2">
        <f>'DIV 12'!P26</f>
        <v>109.648</v>
      </c>
      <c r="S39" s="2">
        <f>BIC!P26</f>
        <v>320.27600000000001</v>
      </c>
      <c r="T39" s="55">
        <f>'Alamar Blue'!P25</f>
        <v>0.98637440384068742</v>
      </c>
    </row>
    <row r="40" spans="1:20" x14ac:dyDescent="0.25">
      <c r="A40" s="9" t="str">
        <f>'DIV 02'!G15</f>
        <v>Bisindolymaleimide 1</v>
      </c>
      <c r="B40" s="15">
        <f>'DIV 02'!Q15</f>
        <v>1</v>
      </c>
      <c r="C40" s="1">
        <f>'DIV 02'!G26</f>
        <v>0</v>
      </c>
      <c r="D40" s="1">
        <f>'DIV 05 '!G26</f>
        <v>0</v>
      </c>
      <c r="E40" s="1">
        <f>'DIV 07'!G26</f>
        <v>10</v>
      </c>
      <c r="F40" s="1">
        <f>'DIV 09'!G26</f>
        <v>15</v>
      </c>
      <c r="G40" s="1">
        <f>'DIV 12'!G26</f>
        <v>16</v>
      </c>
      <c r="H40" s="1">
        <f>BIC!G26</f>
        <v>16</v>
      </c>
      <c r="I40" s="36" t="s">
        <v>108</v>
      </c>
      <c r="J40" s="16">
        <v>41850</v>
      </c>
      <c r="K40" s="1">
        <v>12</v>
      </c>
      <c r="L40" s="51" t="str">
        <f t="shared" si="3"/>
        <v>Bisindolymaleimide 1</v>
      </c>
      <c r="M40" s="52">
        <f t="shared" si="3"/>
        <v>1</v>
      </c>
      <c r="N40" s="2">
        <f>'DIV 02'!Q26</f>
        <v>0</v>
      </c>
      <c r="O40" s="2">
        <f>'DIV 05 '!Q26</f>
        <v>0</v>
      </c>
      <c r="P40" s="2">
        <f>'DIV 07'!Q26</f>
        <v>65.819999999999993</v>
      </c>
      <c r="Q40" s="2">
        <f>'DIV 09'!Q26</f>
        <v>52.35</v>
      </c>
      <c r="R40" s="2">
        <f>'DIV 12'!Q26</f>
        <v>51.006999999999998</v>
      </c>
      <c r="S40" s="2">
        <f>BIC!Q26</f>
        <v>278.89699999999999</v>
      </c>
      <c r="T40" s="55">
        <f>'Alamar Blue'!Q25</f>
        <v>0.96137835191560606</v>
      </c>
    </row>
    <row r="41" spans="1:20" x14ac:dyDescent="0.25">
      <c r="A41" s="9" t="str">
        <f>'DIV 02'!H15</f>
        <v>Bisindolymaleimide 1</v>
      </c>
      <c r="B41" s="15">
        <f>'DIV 02'!R15</f>
        <v>3</v>
      </c>
      <c r="C41" s="1">
        <f>'DIV 02'!H26</f>
        <v>0</v>
      </c>
      <c r="D41" s="1">
        <f>'DIV 05 '!H26</f>
        <v>0</v>
      </c>
      <c r="E41" s="1">
        <f>'DIV 07'!H26</f>
        <v>3</v>
      </c>
      <c r="F41" s="1">
        <f>'DIV 09'!H26</f>
        <v>4</v>
      </c>
      <c r="G41" s="1">
        <f>'DIV 12'!H26</f>
        <v>15</v>
      </c>
      <c r="H41" s="1">
        <f>BIC!H26</f>
        <v>15</v>
      </c>
      <c r="I41" s="36" t="s">
        <v>108</v>
      </c>
      <c r="J41" s="16">
        <v>41850</v>
      </c>
      <c r="K41" s="1">
        <v>12</v>
      </c>
      <c r="L41" s="51" t="str">
        <f t="shared" si="3"/>
        <v>Bisindolymaleimide 1</v>
      </c>
      <c r="M41" s="52">
        <f t="shared" si="3"/>
        <v>3</v>
      </c>
      <c r="N41" s="2">
        <f>'DIV 02'!R26</f>
        <v>0</v>
      </c>
      <c r="O41" s="2">
        <f>'DIV 05 '!R26</f>
        <v>0</v>
      </c>
      <c r="P41" s="2">
        <f>'DIV 07'!R26</f>
        <v>24.972000000000001</v>
      </c>
      <c r="Q41" s="2">
        <f>'DIV 09'!R26</f>
        <v>18.027000000000001</v>
      </c>
      <c r="R41" s="2">
        <f>'DIV 12'!R26</f>
        <v>61.875999999999998</v>
      </c>
      <c r="S41" s="2">
        <f>BIC!R26</f>
        <v>182.173</v>
      </c>
      <c r="T41" s="55">
        <f>'Alamar Blue'!R25</f>
        <v>0.81521114304665054</v>
      </c>
    </row>
    <row r="42" spans="1:20" x14ac:dyDescent="0.25">
      <c r="A42" s="9" t="str">
        <f>'DIV 02'!I15</f>
        <v>Bisindolymaleimide 1</v>
      </c>
      <c r="B42" s="15">
        <f>'DIV 02'!S15</f>
        <v>10</v>
      </c>
      <c r="C42" s="1">
        <f>'DIV 02'!I26</f>
        <v>0</v>
      </c>
      <c r="D42" s="1">
        <f>'DIV 05 '!I26</f>
        <v>0</v>
      </c>
      <c r="E42" s="1">
        <f>'DIV 07'!I26</f>
        <v>0</v>
      </c>
      <c r="F42" s="1">
        <f>'DIV 09'!I26</f>
        <v>0</v>
      </c>
      <c r="G42" s="1">
        <f>'DIV 12'!I26</f>
        <v>0</v>
      </c>
      <c r="H42" s="1">
        <f>BIC!I26</f>
        <v>0</v>
      </c>
      <c r="I42" s="36" t="s">
        <v>108</v>
      </c>
      <c r="J42" s="16">
        <v>41850</v>
      </c>
      <c r="K42" s="1">
        <v>12</v>
      </c>
      <c r="L42" s="51" t="str">
        <f t="shared" si="3"/>
        <v>Bisindolymaleimide 1</v>
      </c>
      <c r="M42" s="52">
        <f t="shared" si="3"/>
        <v>10</v>
      </c>
      <c r="N42" s="2">
        <f>'DIV 02'!S26</f>
        <v>0</v>
      </c>
      <c r="O42" s="2">
        <f>'DIV 05 '!S26</f>
        <v>0</v>
      </c>
      <c r="P42" s="2">
        <f>'DIV 07'!S26</f>
        <v>0</v>
      </c>
      <c r="Q42" s="2">
        <f>'DIV 09'!S26</f>
        <v>0</v>
      </c>
      <c r="R42" s="2">
        <f>'DIV 12'!S26</f>
        <v>0</v>
      </c>
      <c r="S42" s="2">
        <f>BIC!S26</f>
        <v>0</v>
      </c>
      <c r="T42" s="55">
        <f>'Alamar Blue'!S25</f>
        <v>2.5987808344651146E-2</v>
      </c>
    </row>
    <row r="43" spans="1:20" x14ac:dyDescent="0.25">
      <c r="A43" s="9" t="str">
        <f>'DIV 02'!J15</f>
        <v>Bisindolymaleimide 1</v>
      </c>
      <c r="B43" s="1">
        <f>'DIV 02'!T15</f>
        <v>0</v>
      </c>
      <c r="C43" s="1">
        <f>'DIV 02'!J26</f>
        <v>0</v>
      </c>
      <c r="D43" s="1">
        <f>'DIV 05 '!J26</f>
        <v>1</v>
      </c>
      <c r="E43" s="1">
        <f>'DIV 07'!J26</f>
        <v>7</v>
      </c>
      <c r="F43" s="1">
        <f>'DIV 09'!J26</f>
        <v>8</v>
      </c>
      <c r="G43" s="1">
        <f>'DIV 12'!J26</f>
        <v>15</v>
      </c>
      <c r="H43" s="1">
        <f>BIC!J26</f>
        <v>15</v>
      </c>
      <c r="I43" s="36" t="s">
        <v>108</v>
      </c>
      <c r="J43" s="16">
        <v>41850</v>
      </c>
      <c r="K43" s="1">
        <v>12</v>
      </c>
      <c r="L43" s="51" t="str">
        <f t="shared" si="3"/>
        <v>Bisindolymaleimide 1</v>
      </c>
      <c r="M43" s="52">
        <f t="shared" si="3"/>
        <v>0</v>
      </c>
      <c r="N43" s="2">
        <f>'DIV 02'!T26</f>
        <v>0</v>
      </c>
      <c r="O43" s="2">
        <f>'DIV 05 '!T26</f>
        <v>8.4290000000000003</v>
      </c>
      <c r="P43" s="2">
        <f>'DIV 07'!T26</f>
        <v>68.352999999999994</v>
      </c>
      <c r="Q43" s="2">
        <f>'DIV 09'!T26</f>
        <v>44.11</v>
      </c>
      <c r="R43" s="2">
        <f>'DIV 12'!T26</f>
        <v>89.418999999999997</v>
      </c>
      <c r="S43" s="2">
        <f>BIC!T26</f>
        <v>96.004000000000005</v>
      </c>
      <c r="T43" s="55">
        <f>'Alamar Blue'!T25</f>
        <v>0.86988408452038801</v>
      </c>
    </row>
    <row r="44" spans="1:20" x14ac:dyDescent="0.25">
      <c r="A44" s="9" t="str">
        <f>'DIV 02'!C17</f>
        <v>Sodium Orthovanadate</v>
      </c>
      <c r="B44" s="36">
        <f>'DIV 02'!M17</f>
        <v>0</v>
      </c>
      <c r="C44" s="1">
        <f>'DIV 02'!C27</f>
        <v>0</v>
      </c>
      <c r="D44" s="1">
        <f>'DIV 05 '!C27</f>
        <v>0</v>
      </c>
      <c r="E44" s="1">
        <f>'DIV 07'!C27</f>
        <v>12</v>
      </c>
      <c r="F44" s="1">
        <f>'DIV 09'!C27</f>
        <v>16</v>
      </c>
      <c r="G44" s="1">
        <f>'DIV 12'!C27</f>
        <v>16</v>
      </c>
      <c r="H44" s="1">
        <f>BIC!C27</f>
        <v>16</v>
      </c>
      <c r="I44" s="36" t="s">
        <v>108</v>
      </c>
      <c r="J44" s="16">
        <v>41850</v>
      </c>
      <c r="K44" s="1">
        <v>12</v>
      </c>
      <c r="L44" s="38" t="str">
        <f t="shared" si="1"/>
        <v>Sodium Orthovanadate</v>
      </c>
      <c r="M44" s="1">
        <f t="shared" si="2"/>
        <v>0</v>
      </c>
      <c r="N44" s="2">
        <f>'DIV 02'!M27</f>
        <v>0</v>
      </c>
      <c r="O44" s="2">
        <f>'DIV 05 '!M27</f>
        <v>0</v>
      </c>
      <c r="P44" s="2">
        <f>'DIV 07'!M27</f>
        <v>42.064</v>
      </c>
      <c r="Q44" s="2">
        <f>'DIV 09'!M27</f>
        <v>53.567999999999998</v>
      </c>
      <c r="R44" s="2">
        <f>'DIV 12'!M27</f>
        <v>95.587999999999994</v>
      </c>
      <c r="S44" s="2">
        <f>BIC!M27</f>
        <v>133.30000000000001</v>
      </c>
      <c r="T44" s="55">
        <f>'Alamar Blue'!M27</f>
        <v>0.93704557657686127</v>
      </c>
    </row>
    <row r="45" spans="1:20" x14ac:dyDescent="0.25">
      <c r="A45" s="9" t="str">
        <f>'DIV 02'!D17</f>
        <v>Sodium Orthovanadate</v>
      </c>
      <c r="B45" s="15">
        <f>'DIV 02'!N17</f>
        <v>0.01</v>
      </c>
      <c r="C45" s="1">
        <f>'DIV 02'!D27</f>
        <v>0</v>
      </c>
      <c r="D45" s="1">
        <f>'DIV 05 '!D27</f>
        <v>2</v>
      </c>
      <c r="E45" s="1">
        <f>'DIV 07'!D27</f>
        <v>14</v>
      </c>
      <c r="F45" s="1">
        <f>'DIV 09'!D27</f>
        <v>14</v>
      </c>
      <c r="G45" s="1">
        <f>'DIV 12'!D27</f>
        <v>15</v>
      </c>
      <c r="H45" s="1">
        <f>BIC!D27</f>
        <v>14</v>
      </c>
      <c r="I45" s="36" t="s">
        <v>108</v>
      </c>
      <c r="J45" s="16">
        <v>41850</v>
      </c>
      <c r="K45" s="1">
        <v>12</v>
      </c>
      <c r="L45" s="38" t="str">
        <f t="shared" si="1"/>
        <v>Sodium Orthovanadate</v>
      </c>
      <c r="M45" s="1">
        <f t="shared" si="2"/>
        <v>0.01</v>
      </c>
      <c r="N45" s="2">
        <f>'DIV 02'!N27</f>
        <v>0</v>
      </c>
      <c r="O45" s="2">
        <f>'DIV 05 '!N27</f>
        <v>58.738999999999997</v>
      </c>
      <c r="P45" s="2">
        <f>'DIV 07'!N27</f>
        <v>90.59</v>
      </c>
      <c r="Q45" s="2">
        <f>'DIV 09'!N27</f>
        <v>81.98</v>
      </c>
      <c r="R45" s="2">
        <f>'DIV 12'!N27</f>
        <v>156.18600000000001</v>
      </c>
      <c r="S45" s="2">
        <f>BIC!N27</f>
        <v>387.24900000000002</v>
      </c>
      <c r="T45" s="55">
        <f>'Alamar Blue'!N27</f>
        <v>0.98665866523483159</v>
      </c>
    </row>
    <row r="46" spans="1:20" x14ac:dyDescent="0.25">
      <c r="A46" s="9" t="str">
        <f>'DIV 02'!E17</f>
        <v>Sodium Orthovanadate</v>
      </c>
      <c r="B46" s="15">
        <f>'DIV 02'!O17</f>
        <v>0.03</v>
      </c>
      <c r="C46" s="1">
        <f>'DIV 02'!E27</f>
        <v>0</v>
      </c>
      <c r="D46" s="1">
        <f>'DIV 05 '!E27</f>
        <v>1</v>
      </c>
      <c r="E46" s="1">
        <f>'DIV 07'!E27</f>
        <v>16</v>
      </c>
      <c r="F46" s="1">
        <f>'DIV 09'!E27</f>
        <v>16</v>
      </c>
      <c r="G46" s="1">
        <f>'DIV 12'!E27</f>
        <v>16</v>
      </c>
      <c r="H46" s="1">
        <f>BIC!E27</f>
        <v>16</v>
      </c>
      <c r="I46" s="36" t="s">
        <v>108</v>
      </c>
      <c r="J46" s="16">
        <v>41850</v>
      </c>
      <c r="K46" s="1">
        <v>12</v>
      </c>
      <c r="L46" s="38" t="str">
        <f t="shared" si="1"/>
        <v>Sodium Orthovanadate</v>
      </c>
      <c r="M46" s="1">
        <f t="shared" si="2"/>
        <v>0.03</v>
      </c>
      <c r="N46" s="2">
        <f>'DIV 02'!O27</f>
        <v>0</v>
      </c>
      <c r="O46" s="2">
        <f>'DIV 05 '!O27</f>
        <v>22.102</v>
      </c>
      <c r="P46" s="2">
        <f>'DIV 07'!O27</f>
        <v>107.58</v>
      </c>
      <c r="Q46" s="2">
        <f>'DIV 09'!O27</f>
        <v>97.001000000000005</v>
      </c>
      <c r="R46" s="2">
        <f>'DIV 12'!O27</f>
        <v>143.435</v>
      </c>
      <c r="S46" s="2">
        <f>BIC!O27</f>
        <v>324.71600000000001</v>
      </c>
      <c r="T46" s="55">
        <f>'Alamar Blue'!O27</f>
        <v>0.88161460471873931</v>
      </c>
    </row>
    <row r="47" spans="1:20" x14ac:dyDescent="0.25">
      <c r="A47" s="9" t="str">
        <f>'DIV 02'!F17</f>
        <v>Sodium Orthovanadate</v>
      </c>
      <c r="B47" s="15">
        <f>'DIV 02'!P17</f>
        <v>0.1</v>
      </c>
      <c r="C47" s="1">
        <f>'DIV 02'!F27</f>
        <v>0</v>
      </c>
      <c r="D47" s="1">
        <f>'DIV 05 '!F27</f>
        <v>6</v>
      </c>
      <c r="E47" s="1">
        <f>'DIV 07'!F27</f>
        <v>14</v>
      </c>
      <c r="F47" s="1">
        <f>'DIV 09'!F27</f>
        <v>14</v>
      </c>
      <c r="G47" s="1">
        <f>'DIV 12'!F27</f>
        <v>15</v>
      </c>
      <c r="H47" s="1">
        <f>BIC!F27</f>
        <v>15</v>
      </c>
      <c r="I47" s="36" t="s">
        <v>108</v>
      </c>
      <c r="J47" s="16">
        <v>41850</v>
      </c>
      <c r="K47" s="1">
        <v>12</v>
      </c>
      <c r="L47" s="38" t="str">
        <f t="shared" si="1"/>
        <v>Sodium Orthovanadate</v>
      </c>
      <c r="M47" s="1">
        <f t="shared" si="2"/>
        <v>0.1</v>
      </c>
      <c r="N47" s="2">
        <f>'DIV 02'!P27</f>
        <v>0</v>
      </c>
      <c r="O47" s="2">
        <f>'DIV 05 '!P27</f>
        <v>17.489000000000001</v>
      </c>
      <c r="P47" s="2">
        <f>'DIV 07'!P27</f>
        <v>119.101</v>
      </c>
      <c r="Q47" s="2">
        <f>'DIV 09'!P27</f>
        <v>111.05800000000001</v>
      </c>
      <c r="R47" s="2">
        <f>'DIV 12'!P27</f>
        <v>164.905</v>
      </c>
      <c r="S47" s="2">
        <f>BIC!P27</f>
        <v>255.48599999999999</v>
      </c>
      <c r="T47" s="55">
        <f>'Alamar Blue'!P27</f>
        <v>0.9763305012475918</v>
      </c>
    </row>
    <row r="48" spans="1:20" x14ac:dyDescent="0.25">
      <c r="A48" s="9" t="str">
        <f>'DIV 02'!G17</f>
        <v>Sodium Orthovanadate</v>
      </c>
      <c r="B48" s="15">
        <f>'DIV 02'!Q17</f>
        <v>0.3</v>
      </c>
      <c r="C48" s="1">
        <f>'DIV 02'!G27</f>
        <v>0</v>
      </c>
      <c r="D48" s="1">
        <f>'DIV 05 '!G27</f>
        <v>1</v>
      </c>
      <c r="E48" s="1">
        <f>'DIV 07'!G27</f>
        <v>14</v>
      </c>
      <c r="F48" s="1">
        <f>'DIV 09'!G27</f>
        <v>16</v>
      </c>
      <c r="G48" s="1">
        <f>'DIV 12'!G27</f>
        <v>16</v>
      </c>
      <c r="H48" s="1">
        <f>BIC!G27</f>
        <v>16</v>
      </c>
      <c r="I48" s="36" t="s">
        <v>108</v>
      </c>
      <c r="J48" s="16">
        <v>41850</v>
      </c>
      <c r="K48" s="1">
        <v>12</v>
      </c>
      <c r="L48" s="38" t="str">
        <f t="shared" si="1"/>
        <v>Sodium Orthovanadate</v>
      </c>
      <c r="M48" s="1">
        <f t="shared" si="2"/>
        <v>0.3</v>
      </c>
      <c r="N48" s="2">
        <f>'DIV 02'!Q27</f>
        <v>0</v>
      </c>
      <c r="O48" s="2">
        <f>'DIV 05 '!Q27</f>
        <v>164.00399999999999</v>
      </c>
      <c r="P48" s="2">
        <f>'DIV 07'!Q27</f>
        <v>75.567999999999998</v>
      </c>
      <c r="Q48" s="2">
        <f>'DIV 09'!Q27</f>
        <v>71.915000000000006</v>
      </c>
      <c r="R48" s="2">
        <f>'DIV 12'!Q27</f>
        <v>134.55500000000001</v>
      </c>
      <c r="S48" s="2">
        <f>BIC!Q27</f>
        <v>245.75</v>
      </c>
      <c r="T48" s="55">
        <f>'Alamar Blue'!Q27</f>
        <v>0.94928776728467212</v>
      </c>
    </row>
    <row r="49" spans="1:23" x14ac:dyDescent="0.25">
      <c r="A49" s="9" t="str">
        <f>'DIV 02'!H17</f>
        <v>Sodium Orthovanadate</v>
      </c>
      <c r="B49" s="15">
        <f>'DIV 02'!R17</f>
        <v>1</v>
      </c>
      <c r="C49" s="1">
        <f>'DIV 02'!H27</f>
        <v>0</v>
      </c>
      <c r="D49" s="1">
        <f>'DIV 05 '!H27</f>
        <v>0</v>
      </c>
      <c r="E49" s="1">
        <f>'DIV 07'!H27</f>
        <v>9</v>
      </c>
      <c r="F49" s="1">
        <f>'DIV 09'!H27</f>
        <v>12</v>
      </c>
      <c r="G49" s="1">
        <f>'DIV 12'!H27</f>
        <v>15</v>
      </c>
      <c r="H49" s="1">
        <f>BIC!H27</f>
        <v>12</v>
      </c>
      <c r="I49" s="36" t="s">
        <v>108</v>
      </c>
      <c r="J49" s="16">
        <v>41850</v>
      </c>
      <c r="K49" s="1">
        <v>12</v>
      </c>
      <c r="L49" s="38" t="str">
        <f t="shared" si="1"/>
        <v>Sodium Orthovanadate</v>
      </c>
      <c r="M49" s="1">
        <f t="shared" si="2"/>
        <v>1</v>
      </c>
      <c r="N49" s="2">
        <f>'DIV 02'!R27</f>
        <v>0</v>
      </c>
      <c r="O49" s="2">
        <f>'DIV 05 '!R27</f>
        <v>0</v>
      </c>
      <c r="P49" s="2">
        <f>'DIV 07'!R27</f>
        <v>80.147999999999996</v>
      </c>
      <c r="Q49" s="2">
        <f>'DIV 09'!R27</f>
        <v>55.366</v>
      </c>
      <c r="R49" s="2">
        <f>'DIV 12'!R27</f>
        <v>112.151</v>
      </c>
      <c r="S49" s="2">
        <f>BIC!R27</f>
        <v>205.43799999999999</v>
      </c>
      <c r="T49" s="55">
        <f>'Alamar Blue'!R27</f>
        <v>0.86624553867534204</v>
      </c>
    </row>
    <row r="50" spans="1:23" x14ac:dyDescent="0.25">
      <c r="A50" s="9" t="str">
        <f>'DIV 02'!I17</f>
        <v>Sodium Orthovanadate</v>
      </c>
      <c r="B50" s="15">
        <f>'DIV 02'!S17</f>
        <v>3</v>
      </c>
      <c r="C50" s="1">
        <f>'DIV 02'!I27</f>
        <v>0</v>
      </c>
      <c r="D50" s="1">
        <f>'DIV 05 '!I27</f>
        <v>0</v>
      </c>
      <c r="E50" s="1">
        <f>'DIV 07'!I27</f>
        <v>0</v>
      </c>
      <c r="F50" s="1">
        <f>'DIV 09'!I27</f>
        <v>0</v>
      </c>
      <c r="G50" s="1">
        <f>'DIV 12'!I27</f>
        <v>1</v>
      </c>
      <c r="H50" s="1">
        <f>BIC!I27</f>
        <v>1</v>
      </c>
      <c r="I50" s="36" t="s">
        <v>108</v>
      </c>
      <c r="J50" s="16">
        <v>41850</v>
      </c>
      <c r="K50" s="1">
        <v>12</v>
      </c>
      <c r="L50" s="38" t="str">
        <f t="shared" si="1"/>
        <v>Sodium Orthovanadate</v>
      </c>
      <c r="M50" s="1">
        <f t="shared" si="2"/>
        <v>3</v>
      </c>
      <c r="N50" s="2">
        <f>'DIV 02'!S27</f>
        <v>0</v>
      </c>
      <c r="O50" s="2">
        <f>'DIV 05 '!S27</f>
        <v>0</v>
      </c>
      <c r="P50" s="2">
        <f>'DIV 07'!S27</f>
        <v>0</v>
      </c>
      <c r="Q50" s="2">
        <f>'DIV 09'!S27</f>
        <v>0</v>
      </c>
      <c r="R50" s="2">
        <f>'DIV 12'!S27</f>
        <v>144.41200000000001</v>
      </c>
      <c r="S50" s="2">
        <f>BIC!S27</f>
        <v>37.051000000000002</v>
      </c>
      <c r="T50" s="55">
        <f>'Alamar Blue'!S27</f>
        <v>0.31807586620763717</v>
      </c>
    </row>
    <row r="51" spans="1:23" x14ac:dyDescent="0.25">
      <c r="A51" s="9" t="str">
        <f>'DIV 02'!J17</f>
        <v>Sodium Orthovanadate</v>
      </c>
      <c r="B51" s="36">
        <f>'DIV 02'!T17</f>
        <v>10</v>
      </c>
      <c r="C51" s="1">
        <f>'DIV 02'!J27</f>
        <v>0</v>
      </c>
      <c r="D51" s="1">
        <f>'DIV 05 '!J27</f>
        <v>0</v>
      </c>
      <c r="E51" s="1">
        <f>'DIV 07'!J27</f>
        <v>3</v>
      </c>
      <c r="F51" s="1">
        <f>'DIV 09'!J27</f>
        <v>11</v>
      </c>
      <c r="G51" s="1">
        <f>'DIV 12'!J27</f>
        <v>15</v>
      </c>
      <c r="H51" s="1">
        <f>BIC!J27</f>
        <v>15</v>
      </c>
      <c r="I51" s="36" t="s">
        <v>108</v>
      </c>
      <c r="J51" s="16">
        <v>41850</v>
      </c>
      <c r="K51" s="1">
        <v>12</v>
      </c>
      <c r="L51" s="38" t="str">
        <f t="shared" si="1"/>
        <v>Sodium Orthovanadate</v>
      </c>
      <c r="M51" s="1">
        <f t="shared" si="2"/>
        <v>10</v>
      </c>
      <c r="N51" s="2">
        <f>'DIV 02'!T27</f>
        <v>0</v>
      </c>
      <c r="O51" s="2">
        <f>'DIV 05 '!T27</f>
        <v>0</v>
      </c>
      <c r="P51" s="2">
        <f>'DIV 07'!T27</f>
        <v>24.172999999999998</v>
      </c>
      <c r="Q51" s="2">
        <f>'DIV 09'!T27</f>
        <v>27.725999999999999</v>
      </c>
      <c r="R51" s="2">
        <f>'DIV 12'!T27</f>
        <v>75.863</v>
      </c>
      <c r="S51" s="2">
        <f>BIC!T27</f>
        <v>93.662999999999997</v>
      </c>
      <c r="T51" s="55">
        <f>'Alamar Blue'!T27</f>
        <v>1.026303654338145</v>
      </c>
      <c r="U51" s="1"/>
      <c r="V51" s="16"/>
      <c r="W51" s="1"/>
    </row>
    <row r="52" spans="1:23" x14ac:dyDescent="0.25">
      <c r="U52" s="1"/>
      <c r="V52" s="16"/>
      <c r="W52" s="1"/>
    </row>
    <row r="53" spans="1:23" x14ac:dyDescent="0.25">
      <c r="U53" s="1"/>
      <c r="V53" s="16"/>
      <c r="W53" s="1"/>
    </row>
    <row r="54" spans="1:23" x14ac:dyDescent="0.25">
      <c r="U54" s="1"/>
      <c r="V54" s="16"/>
      <c r="W54" s="1"/>
    </row>
    <row r="55" spans="1:23" x14ac:dyDescent="0.25">
      <c r="U55" s="1"/>
      <c r="V55" s="16"/>
      <c r="W55" s="1"/>
    </row>
    <row r="56" spans="1:23" x14ac:dyDescent="0.25">
      <c r="U56" s="1"/>
      <c r="V56" s="16"/>
      <c r="W56" s="1"/>
    </row>
    <row r="57" spans="1:23" x14ac:dyDescent="0.25">
      <c r="U57" s="1"/>
      <c r="V57" s="16"/>
      <c r="W57" s="1"/>
    </row>
    <row r="58" spans="1:23" x14ac:dyDescent="0.25">
      <c r="U58" s="1"/>
      <c r="V58" s="16"/>
      <c r="W58" s="1"/>
    </row>
    <row r="59" spans="1:23" x14ac:dyDescent="0.25">
      <c r="U59" s="1"/>
      <c r="V59" s="16"/>
      <c r="W59" s="1"/>
    </row>
    <row r="60" spans="1:23" x14ac:dyDescent="0.25">
      <c r="U60" s="1"/>
      <c r="V60" s="16"/>
      <c r="W60" s="1"/>
    </row>
    <row r="61" spans="1:23" x14ac:dyDescent="0.25">
      <c r="U61" s="1"/>
      <c r="V61" s="16"/>
      <c r="W61" s="1"/>
    </row>
    <row r="62" spans="1:23" x14ac:dyDescent="0.25">
      <c r="U62" s="1"/>
      <c r="V62" s="16"/>
      <c r="W62" s="1"/>
    </row>
    <row r="63" spans="1:23" x14ac:dyDescent="0.25">
      <c r="U63" s="1"/>
      <c r="V63" s="16"/>
      <c r="W63" s="1"/>
    </row>
    <row r="64" spans="1:23" x14ac:dyDescent="0.25">
      <c r="U64" s="1"/>
      <c r="V64" s="16"/>
      <c r="W64" s="1"/>
    </row>
    <row r="65" spans="21:23" x14ac:dyDescent="0.25">
      <c r="U65" s="1"/>
      <c r="V65" s="16"/>
      <c r="W65" s="1"/>
    </row>
    <row r="66" spans="21:23" x14ac:dyDescent="0.25">
      <c r="U66" s="1"/>
      <c r="V66" s="16"/>
      <c r="W66" s="1"/>
    </row>
    <row r="67" spans="21:23" x14ac:dyDescent="0.25">
      <c r="U67" s="1"/>
      <c r="V67" s="16"/>
      <c r="W67" s="1"/>
    </row>
    <row r="68" spans="21:23" x14ac:dyDescent="0.25">
      <c r="U68" s="1"/>
      <c r="V68" s="16"/>
      <c r="W68" s="1"/>
    </row>
  </sheetData>
  <sortState ref="A4:T51">
    <sortCondition ref="A4:A51"/>
    <sortCondition ref="B4:B51"/>
  </sortState>
  <pageMargins left="0.7" right="0.7" top="0.75" bottom="0.75" header="0.3" footer="0.3"/>
  <pageSetup scale="91" orientation="portrait" horizontalDpi="300" verticalDpi="300" r:id="rId1"/>
  <headerFooter>
    <oddHeader>&amp;RIRP-NHEERL/ISTD/SBB/TS/2014-01-r0</oddHeader>
    <oddFooter>&amp;R&amp;10&amp;Z&amp;F</oddFooter>
  </headerFooter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"/>
  <sheetViews>
    <sheetView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20.5703125" customWidth="1"/>
    <col min="4" max="8" width="8" customWidth="1"/>
    <col min="9" max="9" width="1.85546875" customWidth="1"/>
    <col min="20" max="20" width="10.7109375" bestFit="1" customWidth="1"/>
  </cols>
  <sheetData>
    <row r="1" spans="1:21" x14ac:dyDescent="0.25">
      <c r="A1" t="s">
        <v>94</v>
      </c>
    </row>
    <row r="2" spans="1:21" ht="6.75" customHeight="1" x14ac:dyDescent="0.25"/>
    <row r="3" spans="1:21" x14ac:dyDescent="0.25">
      <c r="A3" t="s">
        <v>67</v>
      </c>
      <c r="B3" s="36" t="s">
        <v>71</v>
      </c>
      <c r="C3" s="36" t="s">
        <v>75</v>
      </c>
      <c r="D3" s="36" t="s">
        <v>76</v>
      </c>
      <c r="E3" s="36" t="s">
        <v>77</v>
      </c>
      <c r="F3" s="36" t="s">
        <v>78</v>
      </c>
      <c r="G3" s="36" t="s">
        <v>79</v>
      </c>
      <c r="H3" s="36" t="s">
        <v>80</v>
      </c>
      <c r="J3" s="36" t="s">
        <v>67</v>
      </c>
      <c r="K3" s="36" t="s">
        <v>71</v>
      </c>
      <c r="L3" s="36" t="s">
        <v>75</v>
      </c>
      <c r="M3" s="36" t="s">
        <v>76</v>
      </c>
      <c r="N3" s="36" t="s">
        <v>77</v>
      </c>
      <c r="O3" s="36" t="s">
        <v>78</v>
      </c>
      <c r="P3" s="36" t="s">
        <v>79</v>
      </c>
      <c r="Q3" s="36" t="s">
        <v>80</v>
      </c>
      <c r="R3" s="36" t="s">
        <v>91</v>
      </c>
      <c r="S3" s="36" t="s">
        <v>72</v>
      </c>
      <c r="T3" s="36" t="s">
        <v>73</v>
      </c>
      <c r="U3" s="36" t="s">
        <v>74</v>
      </c>
    </row>
    <row r="4" spans="1:21" x14ac:dyDescent="0.25">
      <c r="A4" s="9" t="str">
        <f>'DIV 02'!C13</f>
        <v xml:space="preserve">Glyphosate </v>
      </c>
      <c r="B4" s="36">
        <f>'DIV 02'!M13</f>
        <v>0</v>
      </c>
      <c r="C4" s="36">
        <f>'DIV 02'!C22</f>
        <v>0</v>
      </c>
      <c r="D4" s="36">
        <f>'DIV 05 '!C22</f>
        <v>0</v>
      </c>
      <c r="E4" s="36">
        <f>'DIV 07'!C22</f>
        <v>0</v>
      </c>
      <c r="F4" s="36">
        <f>'DIV 09'!C22</f>
        <v>7</v>
      </c>
      <c r="G4" s="36">
        <f>'DIV 12'!C22</f>
        <v>13</v>
      </c>
      <c r="H4" s="36">
        <f>BIC!C22</f>
        <v>16</v>
      </c>
      <c r="J4" s="2" t="str">
        <f t="shared" ref="J4:J15" si="0">A4</f>
        <v xml:space="preserve">Glyphosate </v>
      </c>
      <c r="K4" s="36">
        <f t="shared" ref="K4:K15" si="1">B4</f>
        <v>0</v>
      </c>
      <c r="L4" s="2">
        <f>'DIV 02'!M22</f>
        <v>0</v>
      </c>
      <c r="M4" s="2">
        <f>'DIV 05 '!M22</f>
        <v>0</v>
      </c>
      <c r="N4" s="2">
        <f>'DIV 07'!M22</f>
        <v>0</v>
      </c>
      <c r="O4" s="2">
        <f>'DIV 09'!M22</f>
        <v>53.518999999999998</v>
      </c>
      <c r="P4" s="2">
        <f>'DIV 12'!M22</f>
        <v>55.881</v>
      </c>
      <c r="Q4" s="2">
        <f>BIC!M22</f>
        <v>74.983000000000004</v>
      </c>
      <c r="R4" s="33">
        <f>'Alamar Blue'!M22</f>
        <v>0.95832727961845821</v>
      </c>
      <c r="S4" s="36" t="s">
        <v>95</v>
      </c>
      <c r="T4" s="16">
        <v>41752</v>
      </c>
      <c r="U4" s="36">
        <v>12</v>
      </c>
    </row>
    <row r="5" spans="1:21" x14ac:dyDescent="0.25">
      <c r="A5" s="9" t="str">
        <f>'DIV 02'!J13</f>
        <v xml:space="preserve">Glyphosate </v>
      </c>
      <c r="B5" s="36">
        <f>'DIV 02'!T13</f>
        <v>100</v>
      </c>
      <c r="C5" s="36">
        <f>'DIV 02'!J22</f>
        <v>0</v>
      </c>
      <c r="D5" s="36">
        <f>'DIV 05 '!J22</f>
        <v>0</v>
      </c>
      <c r="E5" s="36">
        <f>'DIV 07'!J22</f>
        <v>0</v>
      </c>
      <c r="F5" s="36">
        <f>'DIV 09'!J22</f>
        <v>2</v>
      </c>
      <c r="G5" s="36">
        <f>'DIV 12'!J22</f>
        <v>12</v>
      </c>
      <c r="H5" s="36">
        <f>BIC!J22</f>
        <v>15</v>
      </c>
      <c r="J5" s="2" t="str">
        <f t="shared" si="0"/>
        <v xml:space="preserve">Glyphosate </v>
      </c>
      <c r="K5" s="36">
        <f t="shared" si="1"/>
        <v>100</v>
      </c>
      <c r="L5" s="2">
        <f>'DIV 02'!T22</f>
        <v>0</v>
      </c>
      <c r="M5" s="2">
        <f>'DIV 05 '!T22</f>
        <v>0</v>
      </c>
      <c r="N5" s="2">
        <f>'DIV 07'!T22</f>
        <v>0</v>
      </c>
      <c r="O5" s="2">
        <f>'DIV 09'!T22</f>
        <v>33.426000000000002</v>
      </c>
      <c r="P5" s="2">
        <f>'DIV 12'!T22</f>
        <v>50.067</v>
      </c>
      <c r="Q5" s="2">
        <f>BIC!T22</f>
        <v>100.253</v>
      </c>
      <c r="R5" s="33">
        <f>'Alamar Blue'!T22</f>
        <v>0.91121569122895685</v>
      </c>
      <c r="S5" s="36" t="s">
        <v>95</v>
      </c>
      <c r="T5" s="16">
        <v>41752</v>
      </c>
      <c r="U5" s="36">
        <v>12</v>
      </c>
    </row>
    <row r="6" spans="1:21" x14ac:dyDescent="0.25">
      <c r="A6" s="9" t="str">
        <f>'DIV 02'!C12</f>
        <v>Bisindolymaleimide 1</v>
      </c>
      <c r="B6" s="36">
        <f>'DIV 02'!M12</f>
        <v>0</v>
      </c>
      <c r="C6" s="36">
        <f>'DIV 02'!C23</f>
        <v>0</v>
      </c>
      <c r="D6" s="36">
        <f>'DIV 05 '!C23</f>
        <v>1</v>
      </c>
      <c r="E6" s="36">
        <f>'DIV 07'!C23</f>
        <v>8</v>
      </c>
      <c r="F6" s="36">
        <f>'DIV 09'!C23</f>
        <v>7</v>
      </c>
      <c r="G6" s="36">
        <f>'DIV 12'!C23</f>
        <v>12</v>
      </c>
      <c r="H6" s="36">
        <f>BIC!C23</f>
        <v>11</v>
      </c>
      <c r="J6" s="2" t="str">
        <f t="shared" si="0"/>
        <v>Bisindolymaleimide 1</v>
      </c>
      <c r="K6" s="36">
        <f t="shared" si="1"/>
        <v>0</v>
      </c>
      <c r="L6" s="2">
        <f>'DIV 02'!M23</f>
        <v>0</v>
      </c>
      <c r="M6" s="2">
        <f>'DIV 05 '!M23</f>
        <v>5.7080000000000002</v>
      </c>
      <c r="N6" s="2">
        <f>'DIV 07'!M23</f>
        <v>54.838999999999999</v>
      </c>
      <c r="O6" s="2">
        <f>'DIV 09'!M23</f>
        <v>58.213000000000001</v>
      </c>
      <c r="P6" s="2">
        <f>'DIV 12'!M23</f>
        <v>80.709999999999994</v>
      </c>
      <c r="Q6" s="2">
        <f>BIC!M23</f>
        <v>56.933999999999997</v>
      </c>
      <c r="R6" s="33">
        <f>'Alamar Blue'!M23</f>
        <v>1.0353431666719308</v>
      </c>
      <c r="S6" s="36" t="s">
        <v>95</v>
      </c>
      <c r="T6" s="16">
        <v>41752</v>
      </c>
      <c r="U6" s="36">
        <v>12</v>
      </c>
    </row>
    <row r="7" spans="1:21" x14ac:dyDescent="0.25">
      <c r="A7" s="9" t="str">
        <f>'DIV 02'!J12</f>
        <v>Bisindolymaleimide 1</v>
      </c>
      <c r="B7" s="36">
        <f>'DIV 02'!T12</f>
        <v>0</v>
      </c>
      <c r="C7" s="36">
        <f>'DIV 02'!J23</f>
        <v>0</v>
      </c>
      <c r="D7" s="36">
        <f>'DIV 05 '!J23</f>
        <v>0</v>
      </c>
      <c r="E7" s="36">
        <f>'DIV 07'!J23</f>
        <v>0</v>
      </c>
      <c r="F7" s="36">
        <f>'DIV 09'!J23</f>
        <v>0</v>
      </c>
      <c r="G7" s="36">
        <f>'DIV 12'!J23</f>
        <v>0</v>
      </c>
      <c r="H7" s="36">
        <f>BIC!J23</f>
        <v>0</v>
      </c>
      <c r="J7" s="2" t="str">
        <f t="shared" si="0"/>
        <v>Bisindolymaleimide 1</v>
      </c>
      <c r="K7" s="36">
        <f t="shared" si="1"/>
        <v>0</v>
      </c>
      <c r="L7" s="2">
        <f>'DIV 02'!T23</f>
        <v>0</v>
      </c>
      <c r="M7" s="2">
        <f>'DIV 05 '!T23</f>
        <v>0</v>
      </c>
      <c r="N7" s="2">
        <f>'DIV 07'!T23</f>
        <v>0</v>
      </c>
      <c r="O7" s="2">
        <f>'DIV 09'!T23</f>
        <v>0</v>
      </c>
      <c r="P7" s="2">
        <f>'DIV 12'!T23</f>
        <v>0</v>
      </c>
      <c r="Q7" s="2">
        <f>BIC!T23</f>
        <v>0</v>
      </c>
      <c r="R7" s="33">
        <f>'Alamar Blue'!T23</f>
        <v>9.4816967246770481E-2</v>
      </c>
      <c r="S7" s="36" t="s">
        <v>95</v>
      </c>
      <c r="T7" s="16">
        <v>41752</v>
      </c>
      <c r="U7" s="36">
        <v>12</v>
      </c>
    </row>
    <row r="8" spans="1:21" x14ac:dyDescent="0.25">
      <c r="A8" s="9" t="str">
        <f>'DIV 02'!C14</f>
        <v>Sodium Orthovanadate</v>
      </c>
      <c r="B8" s="36">
        <f>'DIV 02'!M14</f>
        <v>0</v>
      </c>
      <c r="C8" s="36">
        <f>'DIV 02'!C24</f>
        <v>0</v>
      </c>
      <c r="D8" s="36">
        <f>'DIV 05 '!C24</f>
        <v>2</v>
      </c>
      <c r="E8" s="36">
        <f>'DIV 07'!C24</f>
        <v>11</v>
      </c>
      <c r="F8" s="36">
        <f>'DIV 09'!C24</f>
        <v>13</v>
      </c>
      <c r="G8" s="36">
        <f>'DIV 12'!C24</f>
        <v>14</v>
      </c>
      <c r="H8" s="36">
        <f>BIC!C24</f>
        <v>14</v>
      </c>
      <c r="J8" s="2" t="str">
        <f t="shared" si="0"/>
        <v>Sodium Orthovanadate</v>
      </c>
      <c r="K8" s="36">
        <f t="shared" si="1"/>
        <v>0</v>
      </c>
      <c r="L8" s="2">
        <f>'DIV 02'!M24</f>
        <v>0</v>
      </c>
      <c r="M8" s="2">
        <f>'DIV 05 '!M24</f>
        <v>21.67</v>
      </c>
      <c r="N8" s="2">
        <f>'DIV 07'!M24</f>
        <v>72.712999999999994</v>
      </c>
      <c r="O8" s="2">
        <f>'DIV 09'!M24</f>
        <v>61.883000000000003</v>
      </c>
      <c r="P8" s="2">
        <f>'DIV 12'!M24</f>
        <v>181.36799999999999</v>
      </c>
      <c r="Q8" s="2">
        <f>BIC!M24</f>
        <v>219.536</v>
      </c>
      <c r="R8" s="33">
        <f>'Alamar Blue'!M24</f>
        <v>1.0078077129591612</v>
      </c>
      <c r="S8" s="36" t="s">
        <v>95</v>
      </c>
      <c r="T8" s="16">
        <v>41752</v>
      </c>
      <c r="U8" s="36">
        <v>12</v>
      </c>
    </row>
    <row r="9" spans="1:21" x14ac:dyDescent="0.25">
      <c r="A9" s="9" t="str">
        <f>'DIV 02'!J14</f>
        <v>Sodium Orthovanadate</v>
      </c>
      <c r="B9" s="36">
        <f>'DIV 02'!T14</f>
        <v>10</v>
      </c>
      <c r="C9" s="36">
        <f>'DIV 02'!J24</f>
        <v>0</v>
      </c>
      <c r="D9" s="36">
        <f>'DIV 05 '!J24</f>
        <v>1</v>
      </c>
      <c r="E9" s="36">
        <f>'DIV 07'!J24</f>
        <v>2</v>
      </c>
      <c r="F9" s="36">
        <f>'DIV 09'!J24</f>
        <v>2</v>
      </c>
      <c r="G9" s="36">
        <f>'DIV 12'!J24</f>
        <v>6</v>
      </c>
      <c r="H9" s="36">
        <f>BIC!J24</f>
        <v>8</v>
      </c>
      <c r="J9" s="2" t="str">
        <f t="shared" si="0"/>
        <v>Sodium Orthovanadate</v>
      </c>
      <c r="K9" s="36">
        <f t="shared" si="1"/>
        <v>10</v>
      </c>
      <c r="L9" s="2">
        <f>'DIV 02'!T24</f>
        <v>0</v>
      </c>
      <c r="M9" s="2">
        <f>'DIV 05 '!T24</f>
        <v>16.393999999999998</v>
      </c>
      <c r="N9" s="2">
        <f>'DIV 07'!T24</f>
        <v>75.283000000000001</v>
      </c>
      <c r="O9" s="2">
        <f>'DIV 09'!T24</f>
        <v>62.295000000000002</v>
      </c>
      <c r="P9" s="2">
        <f>'DIV 12'!T24</f>
        <v>85.953000000000003</v>
      </c>
      <c r="Q9" s="2">
        <f>BIC!T24</f>
        <v>101.724</v>
      </c>
      <c r="R9" s="33">
        <f>'Alamar Blue'!T24</f>
        <v>0.72644578503521695</v>
      </c>
      <c r="S9" s="36" t="s">
        <v>95</v>
      </c>
      <c r="T9" s="16">
        <v>41752</v>
      </c>
      <c r="U9" s="36">
        <v>12</v>
      </c>
    </row>
    <row r="10" spans="1:21" x14ac:dyDescent="0.25">
      <c r="A10" s="9" t="str">
        <f>'DIV 02'!C16</f>
        <v xml:space="preserve">Glyphosate </v>
      </c>
      <c r="B10" s="36">
        <f>'DIV 02'!M16</f>
        <v>0</v>
      </c>
      <c r="C10" s="36">
        <f>'DIV 02'!C25</f>
        <v>0</v>
      </c>
      <c r="D10" s="36">
        <f>'DIV 05 '!C25</f>
        <v>0</v>
      </c>
      <c r="E10" s="36">
        <f>'DIV 07'!C25</f>
        <v>5</v>
      </c>
      <c r="F10" s="36">
        <f>'DIV 09'!C25</f>
        <v>12</v>
      </c>
      <c r="G10" s="36">
        <f>'DIV 12'!C25</f>
        <v>16</v>
      </c>
      <c r="H10" s="36">
        <f>BIC!C25</f>
        <v>16</v>
      </c>
      <c r="J10" s="2" t="str">
        <f t="shared" si="0"/>
        <v xml:space="preserve">Glyphosate </v>
      </c>
      <c r="K10" s="36">
        <f t="shared" si="1"/>
        <v>0</v>
      </c>
      <c r="L10" s="2">
        <f>'DIV 02'!M25</f>
        <v>0</v>
      </c>
      <c r="M10" s="2">
        <f>'DIV 05 '!M25</f>
        <v>0</v>
      </c>
      <c r="N10" s="2">
        <f>'DIV 07'!M25</f>
        <v>57.137</v>
      </c>
      <c r="O10" s="2">
        <f>'DIV 09'!M25</f>
        <v>40.51</v>
      </c>
      <c r="P10" s="2">
        <f>'DIV 12'!M25</f>
        <v>78.546000000000006</v>
      </c>
      <c r="Q10" s="2">
        <f>BIC!M25</f>
        <v>106.36799999999999</v>
      </c>
      <c r="R10" s="33">
        <f>'Alamar Blue'!M25</f>
        <v>1.0438710084962575</v>
      </c>
      <c r="S10" s="36" t="s">
        <v>95</v>
      </c>
      <c r="T10" s="16">
        <v>41752</v>
      </c>
      <c r="U10" s="36">
        <v>12</v>
      </c>
    </row>
    <row r="11" spans="1:21" x14ac:dyDescent="0.25">
      <c r="A11" s="9" t="str">
        <f>'DIV 02'!J16</f>
        <v xml:space="preserve">Glyphosate </v>
      </c>
      <c r="B11" s="36">
        <f>'DIV 02'!T16</f>
        <v>100</v>
      </c>
      <c r="C11" s="36">
        <f>'DIV 02'!J25</f>
        <v>0</v>
      </c>
      <c r="D11" s="36">
        <f>'DIV 05 '!J25</f>
        <v>3</v>
      </c>
      <c r="E11" s="36">
        <f>'DIV 07'!J25</f>
        <v>11</v>
      </c>
      <c r="F11" s="36">
        <f>'DIV 09'!J25</f>
        <v>11</v>
      </c>
      <c r="G11" s="36">
        <f>'DIV 12'!J25</f>
        <v>14</v>
      </c>
      <c r="H11" s="36">
        <f>BIC!J25</f>
        <v>14</v>
      </c>
      <c r="J11" s="2" t="str">
        <f t="shared" si="0"/>
        <v xml:space="preserve">Glyphosate </v>
      </c>
      <c r="K11" s="36">
        <f t="shared" si="1"/>
        <v>100</v>
      </c>
      <c r="L11" s="2">
        <f>'DIV 02'!T25</f>
        <v>0</v>
      </c>
      <c r="M11" s="2">
        <f>'DIV 05 '!T25</f>
        <v>28.363</v>
      </c>
      <c r="N11" s="2">
        <f>'DIV 07'!T25</f>
        <v>23.247</v>
      </c>
      <c r="O11" s="2">
        <f>'DIV 09'!T25</f>
        <v>62.588000000000001</v>
      </c>
      <c r="P11" s="2">
        <f>'DIV 12'!T25</f>
        <v>103.82599999999999</v>
      </c>
      <c r="Q11" s="2">
        <f>BIC!T25</f>
        <v>214.25200000000001</v>
      </c>
      <c r="R11" s="33">
        <f>'Alamar Blue'!T25</f>
        <v>0.86988408452038801</v>
      </c>
      <c r="S11" s="36" t="s">
        <v>95</v>
      </c>
      <c r="T11" s="16">
        <v>41752</v>
      </c>
      <c r="U11" s="36">
        <v>12</v>
      </c>
    </row>
    <row r="12" spans="1:21" x14ac:dyDescent="0.25">
      <c r="A12" s="9" t="str">
        <f>'DIV 02'!C15</f>
        <v>Bisindolymaleimide 1</v>
      </c>
      <c r="B12" s="36">
        <f>'DIV 02'!M15</f>
        <v>0</v>
      </c>
      <c r="C12" s="36">
        <f>'DIV 02'!C26</f>
        <v>0</v>
      </c>
      <c r="D12" s="36">
        <f>'DIV 05 '!C26</f>
        <v>1</v>
      </c>
      <c r="E12" s="36">
        <f>'DIV 07'!C26</f>
        <v>4</v>
      </c>
      <c r="F12" s="36">
        <f>'DIV 09'!C26</f>
        <v>15</v>
      </c>
      <c r="G12" s="36">
        <f>'DIV 12'!C26</f>
        <v>14</v>
      </c>
      <c r="H12" s="36">
        <f>BIC!C26</f>
        <v>14</v>
      </c>
      <c r="J12" s="2" t="str">
        <f t="shared" si="0"/>
        <v>Bisindolymaleimide 1</v>
      </c>
      <c r="K12" s="36">
        <f t="shared" si="1"/>
        <v>0</v>
      </c>
      <c r="L12" s="2">
        <f>'DIV 02'!M26</f>
        <v>0</v>
      </c>
      <c r="M12" s="2">
        <f>'DIV 05 '!M26</f>
        <v>72.278999999999996</v>
      </c>
      <c r="N12" s="2">
        <f>'DIV 07'!M26</f>
        <v>119.883</v>
      </c>
      <c r="O12" s="2">
        <f>'DIV 09'!M26</f>
        <v>41.064</v>
      </c>
      <c r="P12" s="2">
        <f>'DIV 12'!M26</f>
        <v>112.764</v>
      </c>
      <c r="Q12" s="2">
        <f>BIC!M26</f>
        <v>186.72300000000001</v>
      </c>
      <c r="R12" s="33">
        <f>'Alamar Blue'!M26</f>
        <v>1.0158996873124666</v>
      </c>
      <c r="S12" s="36" t="s">
        <v>95</v>
      </c>
      <c r="T12" s="16">
        <v>41752</v>
      </c>
      <c r="U12" s="36">
        <v>12</v>
      </c>
    </row>
    <row r="13" spans="1:21" x14ac:dyDescent="0.25">
      <c r="A13" s="9" t="str">
        <f>'DIV 02'!J15</f>
        <v>Bisindolymaleimide 1</v>
      </c>
      <c r="B13" s="36">
        <f>'DIV 02'!T15</f>
        <v>0</v>
      </c>
      <c r="C13" s="36">
        <f>'DIV 02'!J26</f>
        <v>0</v>
      </c>
      <c r="D13" s="36">
        <f>'DIV 05 '!J26</f>
        <v>1</v>
      </c>
      <c r="E13" s="36">
        <f>'DIV 07'!J26</f>
        <v>7</v>
      </c>
      <c r="F13" s="36">
        <f>'DIV 09'!J26</f>
        <v>8</v>
      </c>
      <c r="G13" s="36">
        <f>'DIV 12'!J26</f>
        <v>15</v>
      </c>
      <c r="H13" s="36">
        <f>BIC!J26</f>
        <v>15</v>
      </c>
      <c r="J13" s="2" t="str">
        <f t="shared" si="0"/>
        <v>Bisindolymaleimide 1</v>
      </c>
      <c r="K13" s="36">
        <f t="shared" si="1"/>
        <v>0</v>
      </c>
      <c r="L13" s="2">
        <f>'DIV 02'!T26</f>
        <v>0</v>
      </c>
      <c r="M13" s="2">
        <f>'DIV 05 '!T26</f>
        <v>8.4290000000000003</v>
      </c>
      <c r="N13" s="2">
        <f>'DIV 07'!T26</f>
        <v>68.352999999999994</v>
      </c>
      <c r="O13" s="2">
        <f>'DIV 09'!T26</f>
        <v>44.11</v>
      </c>
      <c r="P13" s="2">
        <f>'DIV 12'!T26</f>
        <v>89.418999999999997</v>
      </c>
      <c r="Q13" s="2">
        <f>BIC!T26</f>
        <v>96.004000000000005</v>
      </c>
      <c r="R13" s="33">
        <f>'Alamar Blue'!T26</f>
        <v>1.0017055683648655</v>
      </c>
      <c r="S13" s="36" t="s">
        <v>95</v>
      </c>
      <c r="T13" s="16">
        <v>41752</v>
      </c>
      <c r="U13" s="36">
        <v>12</v>
      </c>
    </row>
    <row r="14" spans="1:21" x14ac:dyDescent="0.25">
      <c r="A14" s="9" t="str">
        <f>'DIV 02'!C17</f>
        <v>Sodium Orthovanadate</v>
      </c>
      <c r="B14" s="36">
        <f>'DIV 02'!M17</f>
        <v>0</v>
      </c>
      <c r="C14" s="36">
        <f>'DIV 02'!C27</f>
        <v>0</v>
      </c>
      <c r="D14" s="36">
        <f>'DIV 05 '!C27</f>
        <v>0</v>
      </c>
      <c r="E14" s="36">
        <f>'DIV 07'!C27</f>
        <v>12</v>
      </c>
      <c r="F14" s="36">
        <f>'DIV 09'!C27</f>
        <v>16</v>
      </c>
      <c r="G14" s="36">
        <f>'DIV 12'!C27</f>
        <v>16</v>
      </c>
      <c r="H14" s="36">
        <f>BIC!C27</f>
        <v>16</v>
      </c>
      <c r="J14" s="2" t="str">
        <f t="shared" si="0"/>
        <v>Sodium Orthovanadate</v>
      </c>
      <c r="K14" s="36">
        <f t="shared" si="1"/>
        <v>0</v>
      </c>
      <c r="L14" s="2">
        <f>'DIV 02'!M27</f>
        <v>0</v>
      </c>
      <c r="M14" s="2">
        <f>'DIV 05 '!M27</f>
        <v>0</v>
      </c>
      <c r="N14" s="2">
        <f>'DIV 07'!M27</f>
        <v>42.064</v>
      </c>
      <c r="O14" s="2">
        <f>'DIV 09'!M27</f>
        <v>53.567999999999998</v>
      </c>
      <c r="P14" s="2">
        <f>'DIV 12'!M27</f>
        <v>95.587999999999994</v>
      </c>
      <c r="Q14" s="2">
        <f>BIC!M27</f>
        <v>133.30000000000001</v>
      </c>
      <c r="R14" s="33">
        <f>'Alamar Blue'!M27</f>
        <v>0.93704557657686127</v>
      </c>
      <c r="S14" s="36" t="s">
        <v>95</v>
      </c>
      <c r="T14" s="16">
        <v>41752</v>
      </c>
      <c r="U14" s="36">
        <v>12</v>
      </c>
    </row>
    <row r="15" spans="1:21" x14ac:dyDescent="0.25">
      <c r="A15" s="9" t="str">
        <f>'DIV 02'!J17</f>
        <v>Sodium Orthovanadate</v>
      </c>
      <c r="B15" s="36">
        <f>'DIV 02'!T17</f>
        <v>10</v>
      </c>
      <c r="C15" s="36">
        <f>'DIV 02'!J27</f>
        <v>0</v>
      </c>
      <c r="D15" s="36">
        <f>'DIV 05 '!J27</f>
        <v>0</v>
      </c>
      <c r="E15" s="36">
        <f>'DIV 07'!J27</f>
        <v>3</v>
      </c>
      <c r="F15" s="36">
        <f>'DIV 09'!J27</f>
        <v>11</v>
      </c>
      <c r="G15" s="36">
        <f>'DIV 12'!J27</f>
        <v>15</v>
      </c>
      <c r="H15" s="36">
        <f>BIC!J27</f>
        <v>15</v>
      </c>
      <c r="J15" s="2" t="str">
        <f t="shared" si="0"/>
        <v>Sodium Orthovanadate</v>
      </c>
      <c r="K15" s="36">
        <f t="shared" si="1"/>
        <v>10</v>
      </c>
      <c r="L15" s="2">
        <f>'DIV 02'!T27</f>
        <v>0</v>
      </c>
      <c r="M15" s="2">
        <f>'DIV 05 '!T27</f>
        <v>0</v>
      </c>
      <c r="N15" s="2">
        <f>'DIV 07'!T27</f>
        <v>24.172999999999998</v>
      </c>
      <c r="O15" s="2">
        <f>'DIV 09'!T27</f>
        <v>27.725999999999999</v>
      </c>
      <c r="P15" s="2">
        <f>'DIV 12'!T27</f>
        <v>75.863</v>
      </c>
      <c r="Q15" s="2">
        <f>BIC!T27</f>
        <v>93.662999999999997</v>
      </c>
      <c r="R15" s="33">
        <f>'Alamar Blue'!T27</f>
        <v>1.026303654338145</v>
      </c>
      <c r="S15" s="36" t="s">
        <v>95</v>
      </c>
      <c r="T15" s="16">
        <v>41752</v>
      </c>
      <c r="U15" s="36">
        <v>12</v>
      </c>
    </row>
    <row r="16" spans="1:21" x14ac:dyDescent="0.25">
      <c r="A16" s="9" t="s">
        <v>92</v>
      </c>
      <c r="B16" s="36">
        <v>0</v>
      </c>
      <c r="C16" s="37">
        <f>AVERAGE(C4:C15)</f>
        <v>0</v>
      </c>
      <c r="D16" s="37">
        <f t="shared" ref="D16:H16" si="2">AVERAGE(D4:D15)</f>
        <v>0.75</v>
      </c>
      <c r="E16" s="37">
        <f t="shared" si="2"/>
        <v>5.25</v>
      </c>
      <c r="F16" s="37">
        <f t="shared" si="2"/>
        <v>8.6666666666666661</v>
      </c>
      <c r="G16" s="37">
        <f t="shared" si="2"/>
        <v>12.25</v>
      </c>
      <c r="H16" s="37">
        <f t="shared" si="2"/>
        <v>12.833333333333334</v>
      </c>
      <c r="J16" s="9" t="s">
        <v>92</v>
      </c>
      <c r="K16" s="36">
        <v>0</v>
      </c>
      <c r="L16" s="37">
        <f>AVERAGE(L4:L15)</f>
        <v>0</v>
      </c>
      <c r="M16" s="37">
        <f t="shared" ref="M16" si="3">AVERAGE(M4:M15)</f>
        <v>12.736916666666666</v>
      </c>
      <c r="N16" s="37">
        <f t="shared" ref="N16" si="4">AVERAGE(N4:N15)</f>
        <v>44.80766666666667</v>
      </c>
      <c r="O16" s="37">
        <f t="shared" ref="O16" si="5">AVERAGE(O4:O15)</f>
        <v>44.908500000000004</v>
      </c>
      <c r="P16" s="37">
        <f t="shared" ref="P16" si="6">AVERAGE(P4:P15)</f>
        <v>84.165416666666673</v>
      </c>
      <c r="Q16" s="37">
        <f t="shared" ref="Q16" si="7">AVERAGE(Q4:Q15)</f>
        <v>115.31166666666665</v>
      </c>
      <c r="R16" s="33"/>
      <c r="S16" s="36"/>
      <c r="T16" s="16"/>
      <c r="U16" s="36"/>
    </row>
    <row r="17" spans="1:21" x14ac:dyDescent="0.25">
      <c r="A17" s="9" t="str">
        <f>'DIV 02'!D13</f>
        <v xml:space="preserve">Glyphosate </v>
      </c>
      <c r="B17" s="15">
        <f>'DIV 02'!N13</f>
        <v>0.1</v>
      </c>
      <c r="C17" s="36">
        <f>'DIV 02'!D22</f>
        <v>0</v>
      </c>
      <c r="D17" s="36">
        <f>'DIV 05 '!D22</f>
        <v>1</v>
      </c>
      <c r="E17" s="36">
        <f>'DIV 07'!D22</f>
        <v>7</v>
      </c>
      <c r="F17" s="36">
        <f>'DIV 09'!D22</f>
        <v>14</v>
      </c>
      <c r="G17" s="36">
        <f>'DIV 12'!D22</f>
        <v>15</v>
      </c>
      <c r="H17" s="36">
        <f>BIC!D22</f>
        <v>16</v>
      </c>
      <c r="J17" s="2" t="str">
        <f t="shared" ref="J17:K22" si="8">A17</f>
        <v xml:space="preserve">Glyphosate </v>
      </c>
      <c r="K17" s="36">
        <f t="shared" si="8"/>
        <v>0.1</v>
      </c>
      <c r="L17" s="2">
        <f>'DIV 02'!N22</f>
        <v>0</v>
      </c>
      <c r="M17" s="2">
        <f>'DIV 05 '!N22</f>
        <v>6.6369999999999996</v>
      </c>
      <c r="N17" s="2">
        <f>'DIV 07'!N22</f>
        <v>81.034000000000006</v>
      </c>
      <c r="O17" s="2">
        <f>'DIV 09'!N22</f>
        <v>58.042000000000002</v>
      </c>
      <c r="P17" s="2">
        <f>'DIV 12'!N22</f>
        <v>108.803</v>
      </c>
      <c r="Q17" s="2">
        <f>BIC!N22</f>
        <v>130.876</v>
      </c>
      <c r="R17" s="33">
        <f>'Alamar Blue'!N22</f>
        <v>0.98578693029278941</v>
      </c>
      <c r="S17" s="36" t="s">
        <v>95</v>
      </c>
      <c r="T17" s="16">
        <v>41752</v>
      </c>
      <c r="U17" s="36">
        <v>12</v>
      </c>
    </row>
    <row r="18" spans="1:21" x14ac:dyDescent="0.25">
      <c r="A18" s="9" t="str">
        <f>'DIV 02'!E13</f>
        <v xml:space="preserve">Glyphosate </v>
      </c>
      <c r="B18" s="15">
        <f>'DIV 02'!O13</f>
        <v>0.3</v>
      </c>
      <c r="C18" s="36">
        <f>'DIV 02'!E22</f>
        <v>0</v>
      </c>
      <c r="D18" s="36">
        <f>'DIV 05 '!E22</f>
        <v>0</v>
      </c>
      <c r="E18" s="36">
        <f>'DIV 07'!E22</f>
        <v>7</v>
      </c>
      <c r="F18" s="36">
        <f>'DIV 09'!E22</f>
        <v>13</v>
      </c>
      <c r="G18" s="36">
        <f>'DIV 12'!E22</f>
        <v>14</v>
      </c>
      <c r="H18" s="36">
        <f>BIC!E22</f>
        <v>14</v>
      </c>
      <c r="J18" s="2" t="str">
        <f t="shared" si="8"/>
        <v xml:space="preserve">Glyphosate </v>
      </c>
      <c r="K18" s="36">
        <f t="shared" si="8"/>
        <v>0.3</v>
      </c>
      <c r="L18" s="2">
        <f>'DIV 02'!O22</f>
        <v>0</v>
      </c>
      <c r="M18" s="2">
        <f>'DIV 05 '!O22</f>
        <v>0</v>
      </c>
      <c r="N18" s="2">
        <f>'DIV 07'!O22</f>
        <v>66.754000000000005</v>
      </c>
      <c r="O18" s="2">
        <f>'DIV 09'!O22</f>
        <v>51.654000000000003</v>
      </c>
      <c r="P18" s="2">
        <f>'DIV 12'!O22</f>
        <v>68.552000000000007</v>
      </c>
      <c r="Q18" s="2">
        <f>BIC!O22</f>
        <v>170.07900000000001</v>
      </c>
      <c r="R18" s="33">
        <f>'Alamar Blue'!O22</f>
        <v>0.94642620258362031</v>
      </c>
      <c r="S18" s="36" t="s">
        <v>95</v>
      </c>
      <c r="T18" s="16">
        <v>41752</v>
      </c>
      <c r="U18" s="36">
        <v>12</v>
      </c>
    </row>
    <row r="19" spans="1:21" x14ac:dyDescent="0.25">
      <c r="A19" s="9" t="str">
        <f>'DIV 02'!F13</f>
        <v xml:space="preserve">Glyphosate </v>
      </c>
      <c r="B19" s="15">
        <f>'DIV 02'!P13</f>
        <v>1</v>
      </c>
      <c r="C19" s="36">
        <f>'DIV 02'!F22</f>
        <v>0</v>
      </c>
      <c r="D19" s="36">
        <f>'DIV 05 '!F22</f>
        <v>0</v>
      </c>
      <c r="E19" s="36">
        <f>'DIV 07'!F22</f>
        <v>3</v>
      </c>
      <c r="F19" s="36">
        <f>'DIV 09'!F22</f>
        <v>9</v>
      </c>
      <c r="G19" s="36">
        <f>'DIV 12'!F22</f>
        <v>15</v>
      </c>
      <c r="H19" s="36">
        <f>BIC!F22</f>
        <v>16</v>
      </c>
      <c r="J19" s="2" t="str">
        <f t="shared" si="8"/>
        <v xml:space="preserve">Glyphosate </v>
      </c>
      <c r="K19" s="36">
        <f t="shared" si="8"/>
        <v>1</v>
      </c>
      <c r="L19" s="2">
        <f>'DIV 02'!P22</f>
        <v>0</v>
      </c>
      <c r="M19" s="2">
        <f>'DIV 05 '!P22</f>
        <v>0</v>
      </c>
      <c r="N19" s="2">
        <f>'DIV 07'!P22</f>
        <v>24.905999999999999</v>
      </c>
      <c r="O19" s="2">
        <f>'DIV 09'!P22</f>
        <v>35.972000000000001</v>
      </c>
      <c r="P19" s="2">
        <f>'DIV 12'!P22</f>
        <v>55.085999999999999</v>
      </c>
      <c r="Q19" s="2">
        <f>BIC!P22</f>
        <v>86.899000000000001</v>
      </c>
      <c r="R19" s="33">
        <f>'Alamar Blue'!P22</f>
        <v>0.84649884716212387</v>
      </c>
      <c r="S19" s="36" t="s">
        <v>95</v>
      </c>
      <c r="T19" s="16">
        <v>41752</v>
      </c>
      <c r="U19" s="36">
        <v>12</v>
      </c>
    </row>
    <row r="20" spans="1:21" x14ac:dyDescent="0.25">
      <c r="A20" s="9" t="str">
        <f>'DIV 02'!G13</f>
        <v xml:space="preserve">Glyphosate </v>
      </c>
      <c r="B20" s="15">
        <f>'DIV 02'!Q13</f>
        <v>3</v>
      </c>
      <c r="C20" s="36">
        <f>'DIV 02'!G22</f>
        <v>0</v>
      </c>
      <c r="D20" s="36">
        <f>'DIV 05 '!G22</f>
        <v>0</v>
      </c>
      <c r="E20" s="36">
        <f>'DIV 07'!G22</f>
        <v>3</v>
      </c>
      <c r="F20" s="36">
        <f>'DIV 09'!G22</f>
        <v>9</v>
      </c>
      <c r="G20" s="36">
        <f>'DIV 12'!G22</f>
        <v>12</v>
      </c>
      <c r="H20" s="36">
        <f>BIC!G22</f>
        <v>16</v>
      </c>
      <c r="J20" s="2" t="str">
        <f t="shared" si="8"/>
        <v xml:space="preserve">Glyphosate </v>
      </c>
      <c r="K20" s="36">
        <f t="shared" si="8"/>
        <v>3</v>
      </c>
      <c r="L20" s="2">
        <f>'DIV 02'!Q22</f>
        <v>0</v>
      </c>
      <c r="M20" s="2">
        <f>'DIV 05 '!Q22</f>
        <v>0</v>
      </c>
      <c r="N20" s="2">
        <f>'DIV 07'!Q22</f>
        <v>9.4339999999999993</v>
      </c>
      <c r="O20" s="2">
        <f>'DIV 09'!Q22</f>
        <v>19.593</v>
      </c>
      <c r="P20" s="2">
        <f>'DIV 12'!Q22</f>
        <v>39.451000000000001</v>
      </c>
      <c r="Q20" s="2">
        <f>BIC!Q22</f>
        <v>115.61799999999999</v>
      </c>
      <c r="R20" s="33">
        <f>'Alamar Blue'!Q22</f>
        <v>0.78515523830580225</v>
      </c>
      <c r="S20" s="36" t="s">
        <v>95</v>
      </c>
      <c r="T20" s="16">
        <v>41752</v>
      </c>
      <c r="U20" s="36">
        <v>12</v>
      </c>
    </row>
    <row r="21" spans="1:21" x14ac:dyDescent="0.25">
      <c r="A21" s="9" t="str">
        <f>'DIV 02'!H13</f>
        <v xml:space="preserve">Glyphosate </v>
      </c>
      <c r="B21" s="15">
        <f>'DIV 02'!R13</f>
        <v>10</v>
      </c>
      <c r="C21" s="36">
        <f>'DIV 02'!H22</f>
        <v>0</v>
      </c>
      <c r="D21" s="36">
        <f>'DIV 05 '!H22</f>
        <v>0</v>
      </c>
      <c r="E21" s="36">
        <f>'DIV 07'!H22</f>
        <v>0</v>
      </c>
      <c r="F21" s="36">
        <f>'DIV 09'!H22</f>
        <v>0</v>
      </c>
      <c r="G21" s="36">
        <f>'DIV 12'!H22</f>
        <v>0</v>
      </c>
      <c r="H21" s="36">
        <f>BIC!H22</f>
        <v>0</v>
      </c>
      <c r="J21" s="2" t="str">
        <f t="shared" si="8"/>
        <v xml:space="preserve">Glyphosate </v>
      </c>
      <c r="K21" s="36">
        <f t="shared" si="8"/>
        <v>10</v>
      </c>
      <c r="L21" s="2">
        <f>'DIV 02'!R22</f>
        <v>0</v>
      </c>
      <c r="M21" s="2">
        <f>'DIV 05 '!R22</f>
        <v>0</v>
      </c>
      <c r="N21" s="2">
        <f>'DIV 07'!R22</f>
        <v>0</v>
      </c>
      <c r="O21" s="2">
        <f>'DIV 09'!R22</f>
        <v>0</v>
      </c>
      <c r="P21" s="2">
        <f>'DIV 12'!R22</f>
        <v>0</v>
      </c>
      <c r="Q21" s="2">
        <f>BIC!R22</f>
        <v>0</v>
      </c>
      <c r="R21" s="33">
        <f>'Alamar Blue'!R22</f>
        <v>0.23418085341587441</v>
      </c>
      <c r="S21" s="36" t="s">
        <v>95</v>
      </c>
      <c r="T21" s="16">
        <v>41752</v>
      </c>
      <c r="U21" s="36">
        <v>12</v>
      </c>
    </row>
    <row r="22" spans="1:21" x14ac:dyDescent="0.25">
      <c r="A22" s="9" t="str">
        <f>'DIV 02'!I13</f>
        <v xml:space="preserve">Glyphosate </v>
      </c>
      <c r="B22" s="15">
        <f>'DIV 02'!S13</f>
        <v>30</v>
      </c>
      <c r="C22" s="36">
        <f>'DIV 02'!I22</f>
        <v>0</v>
      </c>
      <c r="D22" s="36">
        <f>'DIV 05 '!I22</f>
        <v>0</v>
      </c>
      <c r="E22" s="36">
        <f>'DIV 07'!I22</f>
        <v>0</v>
      </c>
      <c r="F22" s="36">
        <f>'DIV 09'!I22</f>
        <v>0</v>
      </c>
      <c r="G22" s="36">
        <f>'DIV 12'!I22</f>
        <v>0</v>
      </c>
      <c r="H22" s="36">
        <f>BIC!I22</f>
        <v>0</v>
      </c>
      <c r="J22" s="2" t="str">
        <f t="shared" si="8"/>
        <v xml:space="preserve">Glyphosate </v>
      </c>
      <c r="K22" s="36">
        <f t="shared" si="8"/>
        <v>30</v>
      </c>
      <c r="L22" s="2">
        <f>'DIV 02'!S22</f>
        <v>0</v>
      </c>
      <c r="M22" s="2">
        <f>'DIV 05 '!S22</f>
        <v>0</v>
      </c>
      <c r="N22" s="2">
        <f>'DIV 07'!S22</f>
        <v>0</v>
      </c>
      <c r="O22" s="2">
        <f>'DIV 09'!S22</f>
        <v>0</v>
      </c>
      <c r="P22" s="2">
        <f>'DIV 12'!S22</f>
        <v>0</v>
      </c>
      <c r="Q22" s="2">
        <f>BIC!S22</f>
        <v>0</v>
      </c>
      <c r="R22" s="33">
        <f>'Alamar Blue'!S22</f>
        <v>5.1419727740753558E-3</v>
      </c>
      <c r="S22" s="36" t="s">
        <v>95</v>
      </c>
      <c r="T22" s="16">
        <v>41752</v>
      </c>
      <c r="U22" s="36">
        <v>12</v>
      </c>
    </row>
    <row r="23" spans="1:21" x14ac:dyDescent="0.25">
      <c r="A23" s="9" t="str">
        <f t="shared" ref="A23:Q23" si="9">A16</f>
        <v>Mean</v>
      </c>
      <c r="B23" s="2">
        <f t="shared" si="9"/>
        <v>0</v>
      </c>
      <c r="C23" s="2">
        <f t="shared" si="9"/>
        <v>0</v>
      </c>
      <c r="D23" s="2">
        <f t="shared" si="9"/>
        <v>0.75</v>
      </c>
      <c r="E23" s="2">
        <f t="shared" si="9"/>
        <v>5.25</v>
      </c>
      <c r="F23" s="2">
        <f t="shared" si="9"/>
        <v>8.6666666666666661</v>
      </c>
      <c r="G23" s="2">
        <f t="shared" si="9"/>
        <v>12.25</v>
      </c>
      <c r="H23" s="2">
        <f t="shared" si="9"/>
        <v>12.833333333333334</v>
      </c>
      <c r="I23" s="9"/>
      <c r="J23" s="2" t="str">
        <f t="shared" si="9"/>
        <v>Mean</v>
      </c>
      <c r="K23" s="2">
        <f t="shared" si="9"/>
        <v>0</v>
      </c>
      <c r="L23" s="2">
        <f t="shared" si="9"/>
        <v>0</v>
      </c>
      <c r="M23" s="2">
        <f t="shared" si="9"/>
        <v>12.736916666666666</v>
      </c>
      <c r="N23" s="2">
        <f t="shared" si="9"/>
        <v>44.80766666666667</v>
      </c>
      <c r="O23" s="2">
        <f t="shared" si="9"/>
        <v>44.908500000000004</v>
      </c>
      <c r="P23" s="2">
        <f t="shared" si="9"/>
        <v>84.165416666666673</v>
      </c>
      <c r="Q23" s="2">
        <f t="shared" si="9"/>
        <v>115.31166666666665</v>
      </c>
      <c r="R23" s="33"/>
      <c r="S23" s="36"/>
      <c r="T23" s="16"/>
      <c r="U23" s="36"/>
    </row>
    <row r="24" spans="1:21" x14ac:dyDescent="0.25">
      <c r="A24" s="9" t="str">
        <f>'DIV 02'!D12</f>
        <v>Bisindolymaleimide 1</v>
      </c>
      <c r="B24" s="15">
        <f>'DIV 02'!N12</f>
        <v>0.03</v>
      </c>
      <c r="C24" s="36">
        <f>'DIV 02'!D23</f>
        <v>0</v>
      </c>
      <c r="D24" s="36">
        <f>'DIV 05 '!D23</f>
        <v>0</v>
      </c>
      <c r="E24" s="36">
        <f>'DIV 07'!D23</f>
        <v>13</v>
      </c>
      <c r="F24" s="36">
        <f>'DIV 09'!D23</f>
        <v>14</v>
      </c>
      <c r="G24" s="36">
        <f>'DIV 12'!D23</f>
        <v>15</v>
      </c>
      <c r="H24" s="36">
        <f>BIC!D23</f>
        <v>16</v>
      </c>
      <c r="J24" s="2" t="str">
        <f t="shared" ref="J24:K29" si="10">A24</f>
        <v>Bisindolymaleimide 1</v>
      </c>
      <c r="K24" s="36">
        <f t="shared" si="10"/>
        <v>0.03</v>
      </c>
      <c r="L24" s="2">
        <f>'DIV 02'!N23</f>
        <v>0</v>
      </c>
      <c r="M24" s="2">
        <f>'DIV 05 '!N23</f>
        <v>0</v>
      </c>
      <c r="N24" s="2">
        <f>'DIV 07'!N23</f>
        <v>35.472999999999999</v>
      </c>
      <c r="O24" s="2">
        <f>'DIV 09'!N23</f>
        <v>50.838999999999999</v>
      </c>
      <c r="P24" s="2">
        <f>'DIV 12'!N23</f>
        <v>91.078000000000003</v>
      </c>
      <c r="Q24" s="2">
        <f>BIC!N23</f>
        <v>169.61099999999999</v>
      </c>
      <c r="R24" s="33">
        <f>'Alamar Blue'!N23</f>
        <v>1.0179653201099146</v>
      </c>
      <c r="S24" s="36" t="s">
        <v>95</v>
      </c>
      <c r="T24" s="16">
        <v>41752</v>
      </c>
      <c r="U24" s="36">
        <v>12</v>
      </c>
    </row>
    <row r="25" spans="1:21" x14ac:dyDescent="0.25">
      <c r="A25" s="9" t="str">
        <f>'DIV 02'!E12</f>
        <v>Bisindolymaleimide 1</v>
      </c>
      <c r="B25" s="15">
        <f>'DIV 02'!O12</f>
        <v>0.1</v>
      </c>
      <c r="C25" s="36">
        <f>'DIV 02'!E23</f>
        <v>0</v>
      </c>
      <c r="D25" s="36">
        <f>'DIV 05 '!E23</f>
        <v>3</v>
      </c>
      <c r="E25" s="36">
        <f>'DIV 07'!E23</f>
        <v>14</v>
      </c>
      <c r="F25" s="36">
        <f>'DIV 09'!E23</f>
        <v>12</v>
      </c>
      <c r="G25" s="36">
        <f>'DIV 12'!E23</f>
        <v>15</v>
      </c>
      <c r="H25" s="36">
        <f>BIC!E23</f>
        <v>15</v>
      </c>
      <c r="J25" s="2" t="str">
        <f t="shared" si="10"/>
        <v>Bisindolymaleimide 1</v>
      </c>
      <c r="K25" s="36">
        <f t="shared" si="10"/>
        <v>0.1</v>
      </c>
      <c r="L25" s="2">
        <f>'DIV 02'!O23</f>
        <v>0</v>
      </c>
      <c r="M25" s="2">
        <f>'DIV 05 '!O23</f>
        <v>12.832000000000001</v>
      </c>
      <c r="N25" s="2">
        <f>'DIV 07'!O23</f>
        <v>81.804000000000002</v>
      </c>
      <c r="O25" s="2">
        <f>'DIV 09'!O23</f>
        <v>37.798999999999999</v>
      </c>
      <c r="P25" s="2">
        <f>'DIV 12'!O23</f>
        <v>66.63</v>
      </c>
      <c r="Q25" s="2">
        <f>BIC!O23</f>
        <v>136.38999999999999</v>
      </c>
      <c r="R25" s="33">
        <f>'Alamar Blue'!O23</f>
        <v>0.96986829222071336</v>
      </c>
      <c r="S25" s="36" t="s">
        <v>95</v>
      </c>
      <c r="T25" s="16">
        <v>41752</v>
      </c>
      <c r="U25" s="36">
        <v>12</v>
      </c>
    </row>
    <row r="26" spans="1:21" x14ac:dyDescent="0.25">
      <c r="A26" s="9" t="str">
        <f>'DIV 02'!F12</f>
        <v>Bisindolymaleimide 1</v>
      </c>
      <c r="B26" s="15">
        <f>'DIV 02'!P12</f>
        <v>0.3</v>
      </c>
      <c r="C26" s="36">
        <f>'DIV 02'!F23</f>
        <v>0</v>
      </c>
      <c r="D26" s="36">
        <f>'DIV 05 '!F23</f>
        <v>2</v>
      </c>
      <c r="E26" s="36">
        <f>'DIV 07'!F23</f>
        <v>10</v>
      </c>
      <c r="F26" s="36">
        <f>'DIV 09'!F23</f>
        <v>11</v>
      </c>
      <c r="G26" s="36">
        <f>'DIV 12'!F23</f>
        <v>13</v>
      </c>
      <c r="H26" s="36">
        <f>BIC!F23</f>
        <v>12</v>
      </c>
      <c r="J26" s="2" t="str">
        <f t="shared" si="10"/>
        <v>Bisindolymaleimide 1</v>
      </c>
      <c r="K26" s="36">
        <f t="shared" si="10"/>
        <v>0.3</v>
      </c>
      <c r="L26" s="2">
        <f>'DIV 02'!P23</f>
        <v>0</v>
      </c>
      <c r="M26" s="2">
        <f>'DIV 05 '!P23</f>
        <v>22.533000000000001</v>
      </c>
      <c r="N26" s="2">
        <f>'DIV 07'!P23</f>
        <v>63.529000000000003</v>
      </c>
      <c r="O26" s="2">
        <f>'DIV 09'!P23</f>
        <v>46.11</v>
      </c>
      <c r="P26" s="2">
        <f>'DIV 12'!P23</f>
        <v>65.378</v>
      </c>
      <c r="Q26" s="2">
        <f>BIC!P23</f>
        <v>102.239</v>
      </c>
      <c r="R26" s="33">
        <f>'Alamar Blue'!P23</f>
        <v>0.91271280123811638</v>
      </c>
      <c r="S26" s="36" t="s">
        <v>95</v>
      </c>
      <c r="T26" s="16">
        <v>41752</v>
      </c>
      <c r="U26" s="36">
        <v>12</v>
      </c>
    </row>
    <row r="27" spans="1:21" x14ac:dyDescent="0.25">
      <c r="A27" s="9" t="str">
        <f>'DIV 02'!G12</f>
        <v>Bisindolymaleimide 1</v>
      </c>
      <c r="B27" s="15">
        <f>'DIV 02'!Q12</f>
        <v>1</v>
      </c>
      <c r="C27" s="36">
        <f>'DIV 02'!G23</f>
        <v>0</v>
      </c>
      <c r="D27" s="36">
        <f>'DIV 05 '!G23</f>
        <v>2</v>
      </c>
      <c r="E27" s="36">
        <f>'DIV 07'!G23</f>
        <v>15</v>
      </c>
      <c r="F27" s="36">
        <f>'DIV 09'!G23</f>
        <v>14</v>
      </c>
      <c r="G27" s="36">
        <f>'DIV 12'!G23</f>
        <v>16</v>
      </c>
      <c r="H27" s="36">
        <f>BIC!G23</f>
        <v>16</v>
      </c>
      <c r="J27" s="2" t="str">
        <f t="shared" si="10"/>
        <v>Bisindolymaleimide 1</v>
      </c>
      <c r="K27" s="36">
        <f t="shared" si="10"/>
        <v>1</v>
      </c>
      <c r="L27" s="2">
        <f>'DIV 02'!Q23</f>
        <v>0</v>
      </c>
      <c r="M27" s="2">
        <f>'DIV 05 '!Q23</f>
        <v>14.535</v>
      </c>
      <c r="N27" s="2">
        <f>'DIV 07'!Q23</f>
        <v>102.93</v>
      </c>
      <c r="O27" s="2">
        <f>'DIV 09'!Q23</f>
        <v>31.478000000000002</v>
      </c>
      <c r="P27" s="2">
        <f>'DIV 12'!Q23</f>
        <v>75.965000000000003</v>
      </c>
      <c r="Q27" s="2">
        <f>BIC!Q23</f>
        <v>229.07</v>
      </c>
      <c r="R27" s="33">
        <f>'Alamar Blue'!Q23</f>
        <v>0.97705063011275717</v>
      </c>
      <c r="S27" s="36" t="s">
        <v>95</v>
      </c>
      <c r="T27" s="16">
        <v>41752</v>
      </c>
      <c r="U27" s="36">
        <v>12</v>
      </c>
    </row>
    <row r="28" spans="1:21" x14ac:dyDescent="0.25">
      <c r="A28" s="9" t="str">
        <f>'DIV 02'!H12</f>
        <v>Bisindolymaleimide 1</v>
      </c>
      <c r="B28" s="15">
        <f>'DIV 02'!R12</f>
        <v>3</v>
      </c>
      <c r="C28" s="36">
        <f>'DIV 02'!H23</f>
        <v>0</v>
      </c>
      <c r="D28" s="36">
        <f>'DIV 05 '!H23</f>
        <v>0</v>
      </c>
      <c r="E28" s="36">
        <f>'DIV 07'!H23</f>
        <v>5</v>
      </c>
      <c r="F28" s="36">
        <f>'DIV 09'!H23</f>
        <v>11</v>
      </c>
      <c r="G28" s="36">
        <f>'DIV 12'!H23</f>
        <v>13</v>
      </c>
      <c r="H28" s="36">
        <f>BIC!H23</f>
        <v>16</v>
      </c>
      <c r="J28" s="2" t="str">
        <f t="shared" si="10"/>
        <v>Bisindolymaleimide 1</v>
      </c>
      <c r="K28" s="36">
        <f t="shared" si="10"/>
        <v>3</v>
      </c>
      <c r="L28" s="2">
        <f>'DIV 02'!R23</f>
        <v>0</v>
      </c>
      <c r="M28" s="2">
        <f>'DIV 05 '!R23</f>
        <v>0</v>
      </c>
      <c r="N28" s="2">
        <f>'DIV 07'!R23</f>
        <v>16.408000000000001</v>
      </c>
      <c r="O28" s="2">
        <f>'DIV 09'!R23</f>
        <v>20.506</v>
      </c>
      <c r="P28" s="2">
        <f>'DIV 12'!R23</f>
        <v>41.682000000000002</v>
      </c>
      <c r="Q28" s="2">
        <f>BIC!R23</f>
        <v>112.85299999999999</v>
      </c>
      <c r="R28" s="33">
        <f>'Alamar Blue'!R23</f>
        <v>1.0413884589873978</v>
      </c>
      <c r="S28" s="36" t="s">
        <v>95</v>
      </c>
      <c r="T28" s="16">
        <v>41752</v>
      </c>
      <c r="U28" s="36">
        <v>12</v>
      </c>
    </row>
    <row r="29" spans="1:21" x14ac:dyDescent="0.25">
      <c r="A29" s="9" t="str">
        <f>'DIV 02'!I12</f>
        <v>Bisindolymaleimide 1</v>
      </c>
      <c r="B29" s="15">
        <f>'DIV 02'!S12</f>
        <v>10</v>
      </c>
      <c r="C29" s="36">
        <f>'DIV 02'!I23</f>
        <v>0</v>
      </c>
      <c r="D29" s="36">
        <f>'DIV 05 '!I23</f>
        <v>1</v>
      </c>
      <c r="E29" s="36">
        <f>'DIV 07'!I23</f>
        <v>10</v>
      </c>
      <c r="F29" s="36">
        <f>'DIV 09'!I23</f>
        <v>16</v>
      </c>
      <c r="G29" s="36">
        <f>'DIV 12'!I23</f>
        <v>15</v>
      </c>
      <c r="H29" s="36">
        <f>BIC!I23</f>
        <v>15</v>
      </c>
      <c r="J29" s="2" t="str">
        <f t="shared" si="10"/>
        <v>Bisindolymaleimide 1</v>
      </c>
      <c r="K29" s="36">
        <f t="shared" si="10"/>
        <v>10</v>
      </c>
      <c r="L29" s="2">
        <f>'DIV 02'!S23</f>
        <v>0</v>
      </c>
      <c r="M29" s="2">
        <f>'DIV 05 '!S23</f>
        <v>6.7039999999999997</v>
      </c>
      <c r="N29" s="2">
        <f>'DIV 07'!S23</f>
        <v>107.221</v>
      </c>
      <c r="O29" s="2">
        <f>'DIV 09'!S23</f>
        <v>31.31</v>
      </c>
      <c r="P29" s="2">
        <f>'DIV 12'!S23</f>
        <v>68.08</v>
      </c>
      <c r="Q29" s="2">
        <f>BIC!S23</f>
        <v>129.55699999999999</v>
      </c>
      <c r="R29" s="33">
        <f>'Alamar Blue'!S23</f>
        <v>1.0684690944695368</v>
      </c>
      <c r="S29" s="36" t="s">
        <v>95</v>
      </c>
      <c r="T29" s="16">
        <v>41752</v>
      </c>
      <c r="U29" s="36">
        <v>12</v>
      </c>
    </row>
    <row r="30" spans="1:21" x14ac:dyDescent="0.25">
      <c r="A30" s="9" t="str">
        <f t="shared" ref="A30:Q30" si="11">A16</f>
        <v>Mean</v>
      </c>
      <c r="B30" s="2">
        <f t="shared" si="11"/>
        <v>0</v>
      </c>
      <c r="C30" s="2">
        <f t="shared" si="11"/>
        <v>0</v>
      </c>
      <c r="D30" s="2">
        <f t="shared" si="11"/>
        <v>0.75</v>
      </c>
      <c r="E30" s="2">
        <f t="shared" si="11"/>
        <v>5.25</v>
      </c>
      <c r="F30" s="2">
        <f t="shared" si="11"/>
        <v>8.6666666666666661</v>
      </c>
      <c r="G30" s="2">
        <f t="shared" si="11"/>
        <v>12.25</v>
      </c>
      <c r="H30" s="2">
        <f t="shared" si="11"/>
        <v>12.833333333333334</v>
      </c>
      <c r="I30" s="9"/>
      <c r="J30" s="2" t="str">
        <f t="shared" si="11"/>
        <v>Mean</v>
      </c>
      <c r="K30" s="2">
        <f t="shared" si="11"/>
        <v>0</v>
      </c>
      <c r="L30" s="2">
        <f t="shared" si="11"/>
        <v>0</v>
      </c>
      <c r="M30" s="2">
        <f t="shared" si="11"/>
        <v>12.736916666666666</v>
      </c>
      <c r="N30" s="2">
        <f t="shared" si="11"/>
        <v>44.80766666666667</v>
      </c>
      <c r="O30" s="2">
        <f t="shared" si="11"/>
        <v>44.908500000000004</v>
      </c>
      <c r="P30" s="2">
        <f t="shared" si="11"/>
        <v>84.165416666666673</v>
      </c>
      <c r="Q30" s="2">
        <f t="shared" si="11"/>
        <v>115.31166666666665</v>
      </c>
      <c r="R30" s="33"/>
      <c r="S30" s="36"/>
      <c r="T30" s="16"/>
      <c r="U30" s="36"/>
    </row>
    <row r="31" spans="1:21" x14ac:dyDescent="0.25">
      <c r="A31" s="9" t="str">
        <f>'DIV 02'!D14</f>
        <v>Sodium Orthovanadate</v>
      </c>
      <c r="B31" s="15">
        <f>'DIV 02'!N14</f>
        <v>0.01</v>
      </c>
      <c r="C31" s="36">
        <f>'DIV 02'!D24</f>
        <v>0</v>
      </c>
      <c r="D31" s="36">
        <f>'DIV 05 '!D24</f>
        <v>0</v>
      </c>
      <c r="E31" s="36">
        <f>'DIV 07'!D24</f>
        <v>10</v>
      </c>
      <c r="F31" s="36">
        <f>'DIV 09'!D24</f>
        <v>13</v>
      </c>
      <c r="G31" s="36">
        <f>'DIV 12'!D24</f>
        <v>16</v>
      </c>
      <c r="H31" s="36">
        <f>BIC!D24</f>
        <v>16</v>
      </c>
      <c r="J31" s="2" t="str">
        <f t="shared" ref="J31:K36" si="12">A31</f>
        <v>Sodium Orthovanadate</v>
      </c>
      <c r="K31" s="36">
        <f t="shared" si="12"/>
        <v>0.01</v>
      </c>
      <c r="L31" s="2">
        <f>'DIV 02'!N24</f>
        <v>0</v>
      </c>
      <c r="M31" s="2">
        <f>'DIV 05 '!N24</f>
        <v>0</v>
      </c>
      <c r="N31" s="2">
        <f>'DIV 07'!N24</f>
        <v>27.23</v>
      </c>
      <c r="O31" s="2">
        <f>'DIV 09'!N24</f>
        <v>46.277000000000001</v>
      </c>
      <c r="P31" s="2">
        <f>'DIV 12'!N24</f>
        <v>66.073999999999998</v>
      </c>
      <c r="Q31" s="2">
        <f>BIC!N24</f>
        <v>143.93</v>
      </c>
      <c r="R31" s="33">
        <f>'Alamar Blue'!N24</f>
        <v>1.0106503269006033</v>
      </c>
      <c r="S31" s="36" t="s">
        <v>95</v>
      </c>
      <c r="T31" s="16">
        <v>41752</v>
      </c>
      <c r="U31" s="36">
        <v>12</v>
      </c>
    </row>
    <row r="32" spans="1:21" x14ac:dyDescent="0.25">
      <c r="A32" s="9" t="str">
        <f>'DIV 02'!E14</f>
        <v>Sodium Orthovanadate</v>
      </c>
      <c r="B32" s="15">
        <f>'DIV 02'!O14</f>
        <v>0.03</v>
      </c>
      <c r="C32" s="36">
        <f>'DIV 02'!E24</f>
        <v>0</v>
      </c>
      <c r="D32" s="36">
        <f>'DIV 05 '!E24</f>
        <v>2</v>
      </c>
      <c r="E32" s="36">
        <f>'DIV 07'!E24</f>
        <v>15</v>
      </c>
      <c r="F32" s="36">
        <f>'DIV 09'!E24</f>
        <v>12</v>
      </c>
      <c r="G32" s="36">
        <f>'DIV 12'!E24</f>
        <v>13</v>
      </c>
      <c r="H32" s="36">
        <f>BIC!E24</f>
        <v>13</v>
      </c>
      <c r="J32" s="2" t="str">
        <f t="shared" si="12"/>
        <v>Sodium Orthovanadate</v>
      </c>
      <c r="K32" s="36">
        <f t="shared" si="12"/>
        <v>0.03</v>
      </c>
      <c r="L32" s="2">
        <f>'DIV 02'!O24</f>
        <v>0</v>
      </c>
      <c r="M32" s="2">
        <f>'DIV 05 '!O24</f>
        <v>11.051</v>
      </c>
      <c r="N32" s="2">
        <f>'DIV 07'!O24</f>
        <v>43.441000000000003</v>
      </c>
      <c r="O32" s="2">
        <f>'DIV 09'!O24</f>
        <v>36.341000000000001</v>
      </c>
      <c r="P32" s="2">
        <f>'DIV 12'!O24</f>
        <v>65.081000000000003</v>
      </c>
      <c r="Q32" s="2">
        <f>BIC!O24</f>
        <v>204.571</v>
      </c>
      <c r="R32" s="33">
        <f>'Alamar Blue'!O24</f>
        <v>1.0125075013423457</v>
      </c>
      <c r="S32" s="36" t="s">
        <v>95</v>
      </c>
      <c r="T32" s="16">
        <v>41752</v>
      </c>
      <c r="U32" s="36">
        <v>12</v>
      </c>
    </row>
    <row r="33" spans="1:21" x14ac:dyDescent="0.25">
      <c r="A33" s="9" t="str">
        <f>'DIV 02'!F14</f>
        <v>Sodium Orthovanadate</v>
      </c>
      <c r="B33" s="15">
        <f>'DIV 02'!P14</f>
        <v>0.1</v>
      </c>
      <c r="C33" s="36">
        <f>'DIV 02'!F24</f>
        <v>0</v>
      </c>
      <c r="D33" s="36">
        <f>'DIV 05 '!F24</f>
        <v>5</v>
      </c>
      <c r="E33" s="36">
        <f>'DIV 07'!F24</f>
        <v>14</v>
      </c>
      <c r="F33" s="36">
        <f>'DIV 09'!F24</f>
        <v>14</v>
      </c>
      <c r="G33" s="36">
        <f>'DIV 12'!F24</f>
        <v>14</v>
      </c>
      <c r="H33" s="36">
        <f>BIC!F24</f>
        <v>13</v>
      </c>
      <c r="J33" s="2" t="str">
        <f t="shared" si="12"/>
        <v>Sodium Orthovanadate</v>
      </c>
      <c r="K33" s="36">
        <f t="shared" si="12"/>
        <v>0.1</v>
      </c>
      <c r="L33" s="2">
        <f>'DIV 02'!P24</f>
        <v>0</v>
      </c>
      <c r="M33" s="2">
        <f>'DIV 05 '!P24</f>
        <v>103.673</v>
      </c>
      <c r="N33" s="2">
        <f>'DIV 07'!P24</f>
        <v>94.352000000000004</v>
      </c>
      <c r="O33" s="2">
        <f>'DIV 09'!P24</f>
        <v>35.762999999999998</v>
      </c>
      <c r="P33" s="2">
        <f>'DIV 12'!P24</f>
        <v>77.194999999999993</v>
      </c>
      <c r="Q33" s="2">
        <f>BIC!P24</f>
        <v>152.02600000000001</v>
      </c>
      <c r="R33" s="33">
        <f>'Alamar Blue'!P24</f>
        <v>0.91995199140898909</v>
      </c>
      <c r="S33" s="36" t="s">
        <v>95</v>
      </c>
      <c r="T33" s="16">
        <v>41752</v>
      </c>
      <c r="U33" s="36">
        <v>12</v>
      </c>
    </row>
    <row r="34" spans="1:21" x14ac:dyDescent="0.25">
      <c r="A34" s="9" t="str">
        <f>'DIV 02'!G14</f>
        <v>Sodium Orthovanadate</v>
      </c>
      <c r="B34" s="15">
        <f>'DIV 02'!Q14</f>
        <v>0.3</v>
      </c>
      <c r="C34" s="36">
        <f>'DIV 02'!G24</f>
        <v>0</v>
      </c>
      <c r="D34" s="36">
        <f>'DIV 05 '!G24</f>
        <v>2</v>
      </c>
      <c r="E34" s="36">
        <f>'DIV 07'!G24</f>
        <v>14</v>
      </c>
      <c r="F34" s="36">
        <f>'DIV 09'!G24</f>
        <v>16</v>
      </c>
      <c r="G34" s="36">
        <f>'DIV 12'!G24</f>
        <v>16</v>
      </c>
      <c r="H34" s="36">
        <f>BIC!G24</f>
        <v>16</v>
      </c>
      <c r="J34" s="2" t="str">
        <f t="shared" si="12"/>
        <v>Sodium Orthovanadate</v>
      </c>
      <c r="K34" s="36">
        <f t="shared" si="12"/>
        <v>0.3</v>
      </c>
      <c r="L34" s="2">
        <f>'DIV 02'!Q24</f>
        <v>0</v>
      </c>
      <c r="M34" s="2">
        <f>'DIV 05 '!Q24</f>
        <v>11.781000000000001</v>
      </c>
      <c r="N34" s="2">
        <f>'DIV 07'!Q24</f>
        <v>83.736000000000004</v>
      </c>
      <c r="O34" s="2">
        <f>'DIV 09'!Q24</f>
        <v>59.759</v>
      </c>
      <c r="P34" s="2">
        <f>'DIV 12'!Q24</f>
        <v>86.483000000000004</v>
      </c>
      <c r="Q34" s="2">
        <f>BIC!Q24</f>
        <v>179.173</v>
      </c>
      <c r="R34" s="33">
        <f>'Alamar Blue'!Q24</f>
        <v>0.94019140267205725</v>
      </c>
      <c r="S34" s="36" t="s">
        <v>95</v>
      </c>
      <c r="T34" s="16">
        <v>41752</v>
      </c>
      <c r="U34" s="36">
        <v>12</v>
      </c>
    </row>
    <row r="35" spans="1:21" x14ac:dyDescent="0.25">
      <c r="A35" s="9" t="str">
        <f>'DIV 02'!H14</f>
        <v>Sodium Orthovanadate</v>
      </c>
      <c r="B35" s="15">
        <f>'DIV 02'!R14</f>
        <v>1</v>
      </c>
      <c r="C35" s="36">
        <f>'DIV 02'!H24</f>
        <v>0</v>
      </c>
      <c r="D35" s="36">
        <f>'DIV 05 '!H24</f>
        <v>1</v>
      </c>
      <c r="E35" s="36">
        <f>'DIV 07'!H24</f>
        <v>13</v>
      </c>
      <c r="F35" s="36">
        <f>'DIV 09'!H24</f>
        <v>15</v>
      </c>
      <c r="G35" s="36">
        <f>'DIV 12'!H24</f>
        <v>14</v>
      </c>
      <c r="H35" s="36">
        <f>BIC!H24</f>
        <v>15</v>
      </c>
      <c r="J35" s="2" t="str">
        <f t="shared" si="12"/>
        <v>Sodium Orthovanadate</v>
      </c>
      <c r="K35" s="36">
        <f t="shared" si="12"/>
        <v>1</v>
      </c>
      <c r="L35" s="2">
        <f>'DIV 02'!R24</f>
        <v>0</v>
      </c>
      <c r="M35" s="2">
        <f>'DIV 05 '!R24</f>
        <v>13.739000000000001</v>
      </c>
      <c r="N35" s="2">
        <f>'DIV 07'!R24</f>
        <v>31.021999999999998</v>
      </c>
      <c r="O35" s="2">
        <f>'DIV 09'!R24</f>
        <v>40.200000000000003</v>
      </c>
      <c r="P35" s="2">
        <f>'DIV 12'!R24</f>
        <v>51.585000000000001</v>
      </c>
      <c r="Q35" s="2">
        <f>BIC!R24</f>
        <v>137.738</v>
      </c>
      <c r="R35" s="33">
        <f>'Alamar Blue'!R24</f>
        <v>1.0008717349420424</v>
      </c>
      <c r="S35" s="36" t="s">
        <v>95</v>
      </c>
      <c r="T35" s="16">
        <v>41752</v>
      </c>
      <c r="U35" s="36">
        <v>12</v>
      </c>
    </row>
    <row r="36" spans="1:21" x14ac:dyDescent="0.25">
      <c r="A36" s="9" t="str">
        <f>'DIV 02'!I14</f>
        <v>Sodium Orthovanadate</v>
      </c>
      <c r="B36" s="15">
        <f>'DIV 02'!S14</f>
        <v>3</v>
      </c>
      <c r="C36" s="36">
        <f>'DIV 02'!I24</f>
        <v>0</v>
      </c>
      <c r="D36" s="36">
        <f>'DIV 05 '!I24</f>
        <v>1</v>
      </c>
      <c r="E36" s="36">
        <f>'DIV 07'!I24</f>
        <v>6</v>
      </c>
      <c r="F36" s="36">
        <f>'DIV 09'!I24</f>
        <v>14</v>
      </c>
      <c r="G36" s="36">
        <f>'DIV 12'!I24</f>
        <v>16</v>
      </c>
      <c r="H36" s="36">
        <f>BIC!I24</f>
        <v>16</v>
      </c>
      <c r="J36" s="2" t="str">
        <f t="shared" si="12"/>
        <v>Sodium Orthovanadate</v>
      </c>
      <c r="K36" s="36">
        <f t="shared" si="12"/>
        <v>3</v>
      </c>
      <c r="L36" s="2">
        <f>'DIV 02'!S24</f>
        <v>0</v>
      </c>
      <c r="M36" s="2">
        <f>'DIV 05 '!S24</f>
        <v>112.16800000000001</v>
      </c>
      <c r="N36" s="2">
        <f>'DIV 07'!S24</f>
        <v>42.607999999999997</v>
      </c>
      <c r="O36" s="2">
        <f>'DIV 09'!S24</f>
        <v>35.493000000000002</v>
      </c>
      <c r="P36" s="2">
        <f>'DIV 12'!S24</f>
        <v>71.096000000000004</v>
      </c>
      <c r="Q36" s="2">
        <f>BIC!S24</f>
        <v>115.94199999999999</v>
      </c>
      <c r="R36" s="33">
        <f>'Alamar Blue'!S24</f>
        <v>1.0134929408420457</v>
      </c>
      <c r="S36" s="36" t="s">
        <v>95</v>
      </c>
      <c r="T36" s="16">
        <v>41752</v>
      </c>
      <c r="U36" s="36">
        <v>12</v>
      </c>
    </row>
    <row r="37" spans="1:21" x14ac:dyDescent="0.25">
      <c r="A37" s="9" t="str">
        <f t="shared" ref="A37:Q37" si="13">A16</f>
        <v>Mean</v>
      </c>
      <c r="B37" s="2">
        <f t="shared" si="13"/>
        <v>0</v>
      </c>
      <c r="C37" s="2">
        <f t="shared" si="13"/>
        <v>0</v>
      </c>
      <c r="D37" s="2">
        <f t="shared" si="13"/>
        <v>0.75</v>
      </c>
      <c r="E37" s="2">
        <f t="shared" si="13"/>
        <v>5.25</v>
      </c>
      <c r="F37" s="2">
        <f t="shared" si="13"/>
        <v>8.6666666666666661</v>
      </c>
      <c r="G37" s="2">
        <f t="shared" si="13"/>
        <v>12.25</v>
      </c>
      <c r="H37" s="2">
        <f t="shared" si="13"/>
        <v>12.833333333333334</v>
      </c>
      <c r="I37" s="9"/>
      <c r="J37" s="2" t="str">
        <f t="shared" si="13"/>
        <v>Mean</v>
      </c>
      <c r="K37" s="2">
        <f t="shared" si="13"/>
        <v>0</v>
      </c>
      <c r="L37" s="2">
        <f t="shared" si="13"/>
        <v>0</v>
      </c>
      <c r="M37" s="2">
        <f t="shared" si="13"/>
        <v>12.736916666666666</v>
      </c>
      <c r="N37" s="2">
        <f t="shared" si="13"/>
        <v>44.80766666666667</v>
      </c>
      <c r="O37" s="2">
        <f t="shared" si="13"/>
        <v>44.908500000000004</v>
      </c>
      <c r="P37" s="2">
        <f t="shared" si="13"/>
        <v>84.165416666666673</v>
      </c>
      <c r="Q37" s="2">
        <f t="shared" si="13"/>
        <v>115.31166666666665</v>
      </c>
      <c r="R37" s="33"/>
      <c r="S37" s="36"/>
      <c r="T37" s="16"/>
      <c r="U37" s="36"/>
    </row>
    <row r="38" spans="1:21" x14ac:dyDescent="0.25">
      <c r="A38" s="9" t="str">
        <f>'DIV 02'!D16</f>
        <v xml:space="preserve">Glyphosate </v>
      </c>
      <c r="B38" s="15">
        <f>'DIV 02'!N16</f>
        <v>0.1</v>
      </c>
      <c r="C38" s="36">
        <f>'DIV 02'!D25</f>
        <v>0</v>
      </c>
      <c r="D38" s="36">
        <f>'DIV 05 '!D25</f>
        <v>1</v>
      </c>
      <c r="E38" s="36">
        <f>'DIV 07'!D25</f>
        <v>8</v>
      </c>
      <c r="F38" s="36">
        <f>'DIV 09'!D25</f>
        <v>15</v>
      </c>
      <c r="G38" s="36">
        <f>'DIV 12'!D25</f>
        <v>16</v>
      </c>
      <c r="H38" s="36">
        <f>BIC!D25</f>
        <v>16</v>
      </c>
      <c r="J38" s="2" t="str">
        <f t="shared" ref="J38:K43" si="14">A38</f>
        <v xml:space="preserve">Glyphosate </v>
      </c>
      <c r="K38" s="36">
        <f t="shared" si="14"/>
        <v>0.1</v>
      </c>
      <c r="L38" s="2">
        <f>'DIV 02'!N25</f>
        <v>0</v>
      </c>
      <c r="M38" s="2">
        <f>'DIV 05 '!N25</f>
        <v>6.77</v>
      </c>
      <c r="N38" s="2">
        <f>'DIV 07'!N25</f>
        <v>56.536999999999999</v>
      </c>
      <c r="O38" s="2">
        <f>'DIV 09'!N25</f>
        <v>52.110999999999997</v>
      </c>
      <c r="P38" s="2">
        <f>'DIV 12'!N25</f>
        <v>100.926</v>
      </c>
      <c r="Q38" s="2">
        <f>BIC!N25</f>
        <v>200.13900000000001</v>
      </c>
      <c r="R38" s="33">
        <f>'Alamar Blue'!N25</f>
        <v>1.0360632955370963</v>
      </c>
      <c r="S38" s="36" t="s">
        <v>95</v>
      </c>
      <c r="T38" s="16">
        <v>41752</v>
      </c>
      <c r="U38" s="36">
        <v>12</v>
      </c>
    </row>
    <row r="39" spans="1:21" x14ac:dyDescent="0.25">
      <c r="A39" s="9" t="str">
        <f>'DIV 02'!E16</f>
        <v xml:space="preserve">Glyphosate </v>
      </c>
      <c r="B39" s="15">
        <f>'DIV 02'!O16</f>
        <v>0.3</v>
      </c>
      <c r="C39" s="36">
        <f>'DIV 02'!E25</f>
        <v>0</v>
      </c>
      <c r="D39" s="36">
        <f>'DIV 05 '!E25</f>
        <v>4</v>
      </c>
      <c r="E39" s="36">
        <f>'DIV 07'!E25</f>
        <v>16</v>
      </c>
      <c r="F39" s="36">
        <f>'DIV 09'!E25</f>
        <v>16</v>
      </c>
      <c r="G39" s="36">
        <f>'DIV 12'!E25</f>
        <v>16</v>
      </c>
      <c r="H39" s="36">
        <f>BIC!E25</f>
        <v>16</v>
      </c>
      <c r="J39" s="2" t="str">
        <f t="shared" si="14"/>
        <v xml:space="preserve">Glyphosate </v>
      </c>
      <c r="K39" s="36">
        <f t="shared" si="14"/>
        <v>0.3</v>
      </c>
      <c r="L39" s="2">
        <f>'DIV 02'!O25</f>
        <v>0</v>
      </c>
      <c r="M39" s="2">
        <f>'DIV 05 '!O25</f>
        <v>17.405999999999999</v>
      </c>
      <c r="N39" s="2">
        <f>'DIV 07'!O25</f>
        <v>88.052000000000007</v>
      </c>
      <c r="O39" s="2">
        <f>'DIV 09'!O25</f>
        <v>73.972999999999999</v>
      </c>
      <c r="P39" s="2">
        <f>'DIV 12'!O25</f>
        <v>83.007000000000005</v>
      </c>
      <c r="Q39" s="2">
        <f>BIC!O25</f>
        <v>222.81299999999999</v>
      </c>
      <c r="R39" s="33">
        <f>'Alamar Blue'!O25</f>
        <v>0.91807586620763726</v>
      </c>
      <c r="S39" s="36" t="s">
        <v>95</v>
      </c>
      <c r="T39" s="16">
        <v>41752</v>
      </c>
      <c r="U39" s="36">
        <v>12</v>
      </c>
    </row>
    <row r="40" spans="1:21" x14ac:dyDescent="0.25">
      <c r="A40" s="9" t="str">
        <f>'DIV 02'!F16</f>
        <v xml:space="preserve">Glyphosate </v>
      </c>
      <c r="B40" s="15">
        <f>'DIV 02'!P16</f>
        <v>1</v>
      </c>
      <c r="C40" s="36">
        <f>'DIV 02'!F25</f>
        <v>0</v>
      </c>
      <c r="D40" s="36">
        <f>'DIV 05 '!F25</f>
        <v>3</v>
      </c>
      <c r="E40" s="36">
        <f>'DIV 07'!F25</f>
        <v>14</v>
      </c>
      <c r="F40" s="36">
        <f>'DIV 09'!F25</f>
        <v>13</v>
      </c>
      <c r="G40" s="36">
        <f>'DIV 12'!F25</f>
        <v>13</v>
      </c>
      <c r="H40" s="36">
        <f>BIC!F25</f>
        <v>13</v>
      </c>
      <c r="J40" s="2" t="str">
        <f t="shared" si="14"/>
        <v xml:space="preserve">Glyphosate </v>
      </c>
      <c r="K40" s="36">
        <f t="shared" si="14"/>
        <v>1</v>
      </c>
      <c r="L40" s="2">
        <f>'DIV 02'!P25</f>
        <v>0</v>
      </c>
      <c r="M40" s="2">
        <f>'DIV 05 '!P25</f>
        <v>11.15</v>
      </c>
      <c r="N40" s="2">
        <f>'DIV 07'!P25</f>
        <v>65.037000000000006</v>
      </c>
      <c r="O40" s="2">
        <f>'DIV 09'!P25</f>
        <v>42.511000000000003</v>
      </c>
      <c r="P40" s="2">
        <f>'DIV 12'!P25</f>
        <v>57.344000000000001</v>
      </c>
      <c r="Q40" s="2">
        <f>BIC!P25</f>
        <v>168.958</v>
      </c>
      <c r="R40" s="33">
        <f>'Alamar Blue'!P25</f>
        <v>0.98637440384068742</v>
      </c>
      <c r="S40" s="36" t="s">
        <v>95</v>
      </c>
      <c r="T40" s="16">
        <v>41752</v>
      </c>
      <c r="U40" s="36">
        <v>12</v>
      </c>
    </row>
    <row r="41" spans="1:21" x14ac:dyDescent="0.25">
      <c r="A41" s="9" t="str">
        <f>'DIV 02'!G16</f>
        <v xml:space="preserve">Glyphosate </v>
      </c>
      <c r="B41" s="15">
        <f>'DIV 02'!Q16</f>
        <v>3</v>
      </c>
      <c r="C41" s="36">
        <f>'DIV 02'!G25</f>
        <v>0</v>
      </c>
      <c r="D41" s="36">
        <f>'DIV 05 '!G25</f>
        <v>0</v>
      </c>
      <c r="E41" s="36">
        <f>'DIV 07'!G25</f>
        <v>4</v>
      </c>
      <c r="F41" s="36">
        <f>'DIV 09'!G25</f>
        <v>6</v>
      </c>
      <c r="G41" s="36">
        <f>'DIV 12'!G25</f>
        <v>13</v>
      </c>
      <c r="H41" s="36">
        <f>BIC!G25</f>
        <v>13</v>
      </c>
      <c r="J41" s="2" t="str">
        <f t="shared" si="14"/>
        <v xml:space="preserve">Glyphosate </v>
      </c>
      <c r="K41" s="36">
        <f t="shared" si="14"/>
        <v>3</v>
      </c>
      <c r="L41" s="2">
        <f>'DIV 02'!Q25</f>
        <v>0</v>
      </c>
      <c r="M41" s="2">
        <f>'DIV 05 '!Q25</f>
        <v>0</v>
      </c>
      <c r="N41" s="2">
        <f>'DIV 07'!Q25</f>
        <v>72.786000000000001</v>
      </c>
      <c r="O41" s="2">
        <f>'DIV 09'!Q25</f>
        <v>25.122</v>
      </c>
      <c r="P41" s="2">
        <f>'DIV 12'!Q25</f>
        <v>44.752000000000002</v>
      </c>
      <c r="Q41" s="2">
        <f>BIC!Q25</f>
        <v>85.748000000000005</v>
      </c>
      <c r="R41" s="33">
        <f>'Alamar Blue'!Q25</f>
        <v>0.96137835191560606</v>
      </c>
      <c r="S41" s="36" t="s">
        <v>95</v>
      </c>
      <c r="T41" s="16">
        <v>41752</v>
      </c>
      <c r="U41" s="36">
        <v>12</v>
      </c>
    </row>
    <row r="42" spans="1:21" x14ac:dyDescent="0.25">
      <c r="A42" s="9" t="str">
        <f>'DIV 02'!H16</f>
        <v xml:space="preserve">Glyphosate </v>
      </c>
      <c r="B42" s="15">
        <f>'DIV 02'!R16</f>
        <v>10</v>
      </c>
      <c r="C42" s="36">
        <f>'DIV 02'!H25</f>
        <v>0</v>
      </c>
      <c r="D42" s="36">
        <f>'DIV 05 '!H25</f>
        <v>0</v>
      </c>
      <c r="E42" s="36">
        <f>'DIV 07'!H25</f>
        <v>0</v>
      </c>
      <c r="F42" s="36">
        <f>'DIV 09'!H25</f>
        <v>8</v>
      </c>
      <c r="G42" s="36">
        <f>'DIV 12'!H25</f>
        <v>15</v>
      </c>
      <c r="H42" s="36">
        <f>BIC!H25</f>
        <v>15</v>
      </c>
      <c r="J42" s="2" t="str">
        <f t="shared" si="14"/>
        <v xml:space="preserve">Glyphosate </v>
      </c>
      <c r="K42" s="36">
        <f t="shared" si="14"/>
        <v>10</v>
      </c>
      <c r="L42" s="2">
        <f>'DIV 02'!R25</f>
        <v>0</v>
      </c>
      <c r="M42" s="2">
        <f>'DIV 05 '!R25</f>
        <v>0</v>
      </c>
      <c r="N42" s="2">
        <f>'DIV 07'!R25</f>
        <v>0</v>
      </c>
      <c r="O42" s="2">
        <f>'DIV 09'!R25</f>
        <v>14.85</v>
      </c>
      <c r="P42" s="2">
        <f>'DIV 12'!R25</f>
        <v>30.745000000000001</v>
      </c>
      <c r="Q42" s="2">
        <f>BIC!R25</f>
        <v>79.756</v>
      </c>
      <c r="R42" s="33">
        <f>'Alamar Blue'!R25</f>
        <v>0.81521114304665054</v>
      </c>
      <c r="S42" s="36" t="s">
        <v>95</v>
      </c>
      <c r="T42" s="16">
        <v>41752</v>
      </c>
      <c r="U42" s="36">
        <v>12</v>
      </c>
    </row>
    <row r="43" spans="1:21" x14ac:dyDescent="0.25">
      <c r="A43" s="9" t="str">
        <f>'DIV 02'!I16</f>
        <v xml:space="preserve">Glyphosate </v>
      </c>
      <c r="B43" s="15">
        <f>'DIV 02'!S16</f>
        <v>30</v>
      </c>
      <c r="C43" s="36">
        <f>'DIV 02'!I25</f>
        <v>0</v>
      </c>
      <c r="D43" s="36">
        <f>'DIV 05 '!I25</f>
        <v>0</v>
      </c>
      <c r="E43" s="36">
        <f>'DIV 07'!I25</f>
        <v>0</v>
      </c>
      <c r="F43" s="36">
        <f>'DIV 09'!I25</f>
        <v>0</v>
      </c>
      <c r="G43" s="36">
        <f>'DIV 12'!I25</f>
        <v>0</v>
      </c>
      <c r="H43" s="36">
        <f>BIC!I25</f>
        <v>0</v>
      </c>
      <c r="J43" s="2" t="str">
        <f t="shared" si="14"/>
        <v xml:space="preserve">Glyphosate </v>
      </c>
      <c r="K43" s="36">
        <f t="shared" si="14"/>
        <v>30</v>
      </c>
      <c r="L43" s="2">
        <f>'DIV 02'!S25</f>
        <v>0</v>
      </c>
      <c r="M43" s="2">
        <f>'DIV 05 '!S25</f>
        <v>0</v>
      </c>
      <c r="N43" s="2">
        <f>'DIV 07'!S25</f>
        <v>0</v>
      </c>
      <c r="O43" s="2">
        <f>'DIV 09'!S25</f>
        <v>0</v>
      </c>
      <c r="P43" s="2">
        <f>'DIV 12'!S25</f>
        <v>0</v>
      </c>
      <c r="Q43" s="2">
        <f>BIC!S25</f>
        <v>0</v>
      </c>
      <c r="R43" s="33">
        <f>'Alamar Blue'!S25</f>
        <v>2.5987808344651146E-2</v>
      </c>
      <c r="S43" s="36" t="s">
        <v>95</v>
      </c>
      <c r="T43" s="16">
        <v>41752</v>
      </c>
      <c r="U43" s="36">
        <v>12</v>
      </c>
    </row>
    <row r="44" spans="1:21" x14ac:dyDescent="0.25">
      <c r="A44" s="9" t="str">
        <f t="shared" ref="A44:Q44" si="15">A16</f>
        <v>Mean</v>
      </c>
      <c r="B44" s="2">
        <f t="shared" si="15"/>
        <v>0</v>
      </c>
      <c r="C44" s="2">
        <f t="shared" si="15"/>
        <v>0</v>
      </c>
      <c r="D44" s="2">
        <f t="shared" si="15"/>
        <v>0.75</v>
      </c>
      <c r="E44" s="2">
        <f t="shared" si="15"/>
        <v>5.25</v>
      </c>
      <c r="F44" s="2">
        <f t="shared" si="15"/>
        <v>8.6666666666666661</v>
      </c>
      <c r="G44" s="2">
        <f t="shared" si="15"/>
        <v>12.25</v>
      </c>
      <c r="H44" s="2">
        <f t="shared" si="15"/>
        <v>12.833333333333334</v>
      </c>
      <c r="I44" s="9"/>
      <c r="J44" s="2" t="str">
        <f t="shared" si="15"/>
        <v>Mean</v>
      </c>
      <c r="K44" s="2">
        <f t="shared" si="15"/>
        <v>0</v>
      </c>
      <c r="L44" s="2">
        <f t="shared" si="15"/>
        <v>0</v>
      </c>
      <c r="M44" s="2">
        <f t="shared" si="15"/>
        <v>12.736916666666666</v>
      </c>
      <c r="N44" s="2">
        <f t="shared" si="15"/>
        <v>44.80766666666667</v>
      </c>
      <c r="O44" s="2">
        <f t="shared" si="15"/>
        <v>44.908500000000004</v>
      </c>
      <c r="P44" s="2">
        <f t="shared" si="15"/>
        <v>84.165416666666673</v>
      </c>
      <c r="Q44" s="2">
        <f t="shared" si="15"/>
        <v>115.31166666666665</v>
      </c>
      <c r="R44" s="33"/>
      <c r="S44" s="36"/>
      <c r="T44" s="16"/>
      <c r="U44" s="36"/>
    </row>
    <row r="45" spans="1:21" x14ac:dyDescent="0.25">
      <c r="A45" s="9" t="str">
        <f>'DIV 02'!D15</f>
        <v>Bisindolymaleimide 1</v>
      </c>
      <c r="B45" s="15">
        <f>'DIV 02'!N15</f>
        <v>0.03</v>
      </c>
      <c r="C45" s="36">
        <f>'DIV 02'!D26</f>
        <v>0</v>
      </c>
      <c r="D45" s="36">
        <f>'DIV 05 '!D26</f>
        <v>0</v>
      </c>
      <c r="E45" s="36">
        <f>'DIV 07'!D26</f>
        <v>10</v>
      </c>
      <c r="F45" s="36">
        <f>'DIV 09'!D26</f>
        <v>15</v>
      </c>
      <c r="G45" s="36">
        <f>'DIV 12'!D26</f>
        <v>16</v>
      </c>
      <c r="H45" s="36">
        <f>BIC!D26</f>
        <v>16</v>
      </c>
      <c r="J45" s="2" t="str">
        <f t="shared" ref="J45:K50" si="16">A45</f>
        <v>Bisindolymaleimide 1</v>
      </c>
      <c r="K45" s="36">
        <f t="shared" si="16"/>
        <v>0.03</v>
      </c>
      <c r="L45" s="2">
        <f>'DIV 02'!N26</f>
        <v>0</v>
      </c>
      <c r="M45" s="2">
        <f>'DIV 05 '!N26</f>
        <v>0</v>
      </c>
      <c r="N45" s="2">
        <f>'DIV 07'!N26</f>
        <v>72.393000000000001</v>
      </c>
      <c r="O45" s="2">
        <f>'DIV 09'!N26</f>
        <v>92.713999999999999</v>
      </c>
      <c r="P45" s="2">
        <f>'DIV 12'!N26</f>
        <v>108.521</v>
      </c>
      <c r="Q45" s="2">
        <f>BIC!N26</f>
        <v>245.28399999999999</v>
      </c>
      <c r="R45" s="33">
        <f>'Alamar Blue'!N26</f>
        <v>1.047376899024036</v>
      </c>
      <c r="S45" s="36" t="s">
        <v>95</v>
      </c>
      <c r="T45" s="16">
        <v>41752</v>
      </c>
      <c r="U45" s="36">
        <v>12</v>
      </c>
    </row>
    <row r="46" spans="1:21" x14ac:dyDescent="0.25">
      <c r="A46" s="9" t="str">
        <f>'DIV 02'!E15</f>
        <v>Bisindolymaleimide 1</v>
      </c>
      <c r="B46" s="15">
        <f>'DIV 02'!O15</f>
        <v>0.1</v>
      </c>
      <c r="C46" s="36">
        <f>'DIV 02'!E26</f>
        <v>0</v>
      </c>
      <c r="D46" s="36">
        <f>'DIV 05 '!E26</f>
        <v>2</v>
      </c>
      <c r="E46" s="36">
        <f>'DIV 07'!E26</f>
        <v>15</v>
      </c>
      <c r="F46" s="36">
        <f>'DIV 09'!E26</f>
        <v>13</v>
      </c>
      <c r="G46" s="36">
        <f>'DIV 12'!E26</f>
        <v>13</v>
      </c>
      <c r="H46" s="36">
        <f>BIC!E26</f>
        <v>13</v>
      </c>
      <c r="J46" s="2" t="str">
        <f t="shared" si="16"/>
        <v>Bisindolymaleimide 1</v>
      </c>
      <c r="K46" s="36">
        <f t="shared" si="16"/>
        <v>0.1</v>
      </c>
      <c r="L46" s="2">
        <f>'DIV 02'!O26</f>
        <v>0</v>
      </c>
      <c r="M46" s="2">
        <f>'DIV 05 '!O26</f>
        <v>27.212</v>
      </c>
      <c r="N46" s="2">
        <f>'DIV 07'!O26</f>
        <v>45.008000000000003</v>
      </c>
      <c r="O46" s="2">
        <f>'DIV 09'!O26</f>
        <v>59.371000000000002</v>
      </c>
      <c r="P46" s="2">
        <f>'DIV 12'!O26</f>
        <v>115.6</v>
      </c>
      <c r="Q46" s="2">
        <f>BIC!O26</f>
        <v>198.13900000000001</v>
      </c>
      <c r="R46" s="33">
        <f>'Alamar Blue'!O26</f>
        <v>0.9352452544139479</v>
      </c>
      <c r="S46" s="36" t="s">
        <v>95</v>
      </c>
      <c r="T46" s="16">
        <v>41752</v>
      </c>
      <c r="U46" s="36">
        <v>12</v>
      </c>
    </row>
    <row r="47" spans="1:21" x14ac:dyDescent="0.25">
      <c r="A47" s="9" t="str">
        <f>'DIV 02'!F15</f>
        <v>Bisindolymaleimide 1</v>
      </c>
      <c r="B47" s="15">
        <f>'DIV 02'!P15</f>
        <v>0.3</v>
      </c>
      <c r="C47" s="36">
        <f>'DIV 02'!F26</f>
        <v>0</v>
      </c>
      <c r="D47" s="36">
        <f>'DIV 05 '!F26</f>
        <v>3</v>
      </c>
      <c r="E47" s="36">
        <f>'DIV 07'!F26</f>
        <v>15</v>
      </c>
      <c r="F47" s="36">
        <f>'DIV 09'!F26</f>
        <v>16</v>
      </c>
      <c r="G47" s="36">
        <f>'DIV 12'!F26</f>
        <v>16</v>
      </c>
      <c r="H47" s="36">
        <f>BIC!F26</f>
        <v>16</v>
      </c>
      <c r="J47" s="2" t="str">
        <f t="shared" si="16"/>
        <v>Bisindolymaleimide 1</v>
      </c>
      <c r="K47" s="36">
        <f t="shared" si="16"/>
        <v>0.3</v>
      </c>
      <c r="L47" s="2">
        <f>'DIV 02'!P26</f>
        <v>0</v>
      </c>
      <c r="M47" s="2">
        <f>'DIV 05 '!P26</f>
        <v>37.167999999999999</v>
      </c>
      <c r="N47" s="2">
        <f>'DIV 07'!P26</f>
        <v>49.606999999999999</v>
      </c>
      <c r="O47" s="2">
        <f>'DIV 09'!P26</f>
        <v>61.804000000000002</v>
      </c>
      <c r="P47" s="2">
        <f>'DIV 12'!P26</f>
        <v>109.648</v>
      </c>
      <c r="Q47" s="2">
        <f>BIC!P26</f>
        <v>320.27600000000001</v>
      </c>
      <c r="R47" s="33">
        <f>'Alamar Blue'!P26</f>
        <v>0.97193392501816123</v>
      </c>
      <c r="S47" s="36" t="s">
        <v>95</v>
      </c>
      <c r="T47" s="16">
        <v>41752</v>
      </c>
      <c r="U47" s="36">
        <v>12</v>
      </c>
    </row>
    <row r="48" spans="1:21" x14ac:dyDescent="0.25">
      <c r="A48" s="9" t="str">
        <f>'DIV 02'!G15</f>
        <v>Bisindolymaleimide 1</v>
      </c>
      <c r="B48" s="15">
        <f>'DIV 02'!Q15</f>
        <v>1</v>
      </c>
      <c r="C48" s="36">
        <f>'DIV 02'!G26</f>
        <v>0</v>
      </c>
      <c r="D48" s="36">
        <f>'DIV 05 '!G26</f>
        <v>0</v>
      </c>
      <c r="E48" s="36">
        <f>'DIV 07'!G26</f>
        <v>10</v>
      </c>
      <c r="F48" s="36">
        <f>'DIV 09'!G26</f>
        <v>15</v>
      </c>
      <c r="G48" s="36">
        <f>'DIV 12'!G26</f>
        <v>16</v>
      </c>
      <c r="H48" s="36">
        <f>BIC!G26</f>
        <v>16</v>
      </c>
      <c r="J48" s="2" t="str">
        <f t="shared" si="16"/>
        <v>Bisindolymaleimide 1</v>
      </c>
      <c r="K48" s="36">
        <f t="shared" si="16"/>
        <v>1</v>
      </c>
      <c r="L48" s="2">
        <f>'DIV 02'!Q26</f>
        <v>0</v>
      </c>
      <c r="M48" s="2">
        <f>'DIV 05 '!Q26</f>
        <v>0</v>
      </c>
      <c r="N48" s="2">
        <f>'DIV 07'!Q26</f>
        <v>65.819999999999993</v>
      </c>
      <c r="O48" s="2">
        <f>'DIV 09'!Q26</f>
        <v>52.35</v>
      </c>
      <c r="P48" s="2">
        <f>'DIV 12'!Q26</f>
        <v>51.006999999999998</v>
      </c>
      <c r="Q48" s="2">
        <f>BIC!Q26</f>
        <v>278.89699999999999</v>
      </c>
      <c r="R48" s="33">
        <f>'Alamar Blue'!Q26</f>
        <v>1.0063106029500017</v>
      </c>
      <c r="S48" s="36" t="s">
        <v>95</v>
      </c>
      <c r="T48" s="16">
        <v>41752</v>
      </c>
      <c r="U48" s="36">
        <v>12</v>
      </c>
    </row>
    <row r="49" spans="1:21" x14ac:dyDescent="0.25">
      <c r="A49" s="9" t="str">
        <f>'DIV 02'!H15</f>
        <v>Bisindolymaleimide 1</v>
      </c>
      <c r="B49" s="15">
        <f>'DIV 02'!R15</f>
        <v>3</v>
      </c>
      <c r="C49" s="36">
        <f>'DIV 02'!H26</f>
        <v>0</v>
      </c>
      <c r="D49" s="36">
        <f>'DIV 05 '!H26</f>
        <v>0</v>
      </c>
      <c r="E49" s="36">
        <f>'DIV 07'!H26</f>
        <v>3</v>
      </c>
      <c r="F49" s="36">
        <f>'DIV 09'!H26</f>
        <v>4</v>
      </c>
      <c r="G49" s="36">
        <f>'DIV 12'!H26</f>
        <v>15</v>
      </c>
      <c r="H49" s="36">
        <f>BIC!H26</f>
        <v>15</v>
      </c>
      <c r="J49" s="2" t="str">
        <f t="shared" si="16"/>
        <v>Bisindolymaleimide 1</v>
      </c>
      <c r="K49" s="36">
        <f t="shared" si="16"/>
        <v>3</v>
      </c>
      <c r="L49" s="2">
        <f>'DIV 02'!R26</f>
        <v>0</v>
      </c>
      <c r="M49" s="2">
        <f>'DIV 05 '!R26</f>
        <v>0</v>
      </c>
      <c r="N49" s="2">
        <f>'DIV 07'!R26</f>
        <v>24.972000000000001</v>
      </c>
      <c r="O49" s="2">
        <f>'DIV 09'!R26</f>
        <v>18.027000000000001</v>
      </c>
      <c r="P49" s="2">
        <f>'DIV 12'!R26</f>
        <v>61.875999999999998</v>
      </c>
      <c r="Q49" s="2">
        <f>BIC!R26</f>
        <v>182.173</v>
      </c>
      <c r="R49" s="33">
        <f>'Alamar Blue'!R26</f>
        <v>0.9946558857900889</v>
      </c>
      <c r="S49" s="36" t="s">
        <v>95</v>
      </c>
      <c r="T49" s="16">
        <v>41752</v>
      </c>
      <c r="U49" s="36">
        <v>12</v>
      </c>
    </row>
    <row r="50" spans="1:21" x14ac:dyDescent="0.25">
      <c r="A50" s="9" t="str">
        <f>'DIV 02'!I15</f>
        <v>Bisindolymaleimide 1</v>
      </c>
      <c r="B50" s="15">
        <f>'DIV 02'!S15</f>
        <v>10</v>
      </c>
      <c r="C50" s="36">
        <f>'DIV 02'!I26</f>
        <v>0</v>
      </c>
      <c r="D50" s="36">
        <f>'DIV 05 '!I26</f>
        <v>0</v>
      </c>
      <c r="E50" s="36">
        <f>'DIV 07'!I26</f>
        <v>0</v>
      </c>
      <c r="F50" s="36">
        <f>'DIV 09'!I26</f>
        <v>0</v>
      </c>
      <c r="G50" s="36">
        <f>'DIV 12'!I26</f>
        <v>0</v>
      </c>
      <c r="H50" s="36">
        <f>BIC!I26</f>
        <v>0</v>
      </c>
      <c r="J50" s="2" t="str">
        <f t="shared" si="16"/>
        <v>Bisindolymaleimide 1</v>
      </c>
      <c r="K50" s="36">
        <f t="shared" si="16"/>
        <v>10</v>
      </c>
      <c r="L50" s="2">
        <f>'DIV 02'!S26</f>
        <v>0</v>
      </c>
      <c r="M50" s="2">
        <f>'DIV 05 '!S26</f>
        <v>0</v>
      </c>
      <c r="N50" s="2">
        <f>'DIV 07'!S26</f>
        <v>0</v>
      </c>
      <c r="O50" s="2">
        <f>'DIV 09'!S26</f>
        <v>0</v>
      </c>
      <c r="P50" s="2">
        <f>'DIV 12'!S26</f>
        <v>0</v>
      </c>
      <c r="Q50" s="2">
        <f>BIC!S26</f>
        <v>0</v>
      </c>
      <c r="R50" s="33">
        <f>'Alamar Blue'!S26</f>
        <v>0.41432677426486847</v>
      </c>
      <c r="S50" s="36" t="s">
        <v>95</v>
      </c>
      <c r="T50" s="16">
        <v>41752</v>
      </c>
      <c r="U50" s="36">
        <v>12</v>
      </c>
    </row>
    <row r="51" spans="1:21" x14ac:dyDescent="0.25">
      <c r="A51" s="9" t="str">
        <f t="shared" ref="A51:Q51" si="17">A16</f>
        <v>Mean</v>
      </c>
      <c r="B51" s="2">
        <f t="shared" si="17"/>
        <v>0</v>
      </c>
      <c r="C51" s="2">
        <f t="shared" si="17"/>
        <v>0</v>
      </c>
      <c r="D51" s="2">
        <f t="shared" si="17"/>
        <v>0.75</v>
      </c>
      <c r="E51" s="2">
        <f t="shared" si="17"/>
        <v>5.25</v>
      </c>
      <c r="F51" s="2">
        <f t="shared" si="17"/>
        <v>8.6666666666666661</v>
      </c>
      <c r="G51" s="2">
        <f t="shared" si="17"/>
        <v>12.25</v>
      </c>
      <c r="H51" s="2">
        <f t="shared" si="17"/>
        <v>12.833333333333334</v>
      </c>
      <c r="I51" s="9"/>
      <c r="J51" s="2" t="str">
        <f t="shared" si="17"/>
        <v>Mean</v>
      </c>
      <c r="K51" s="2">
        <f t="shared" si="17"/>
        <v>0</v>
      </c>
      <c r="L51" s="2">
        <f t="shared" si="17"/>
        <v>0</v>
      </c>
      <c r="M51" s="2">
        <f t="shared" si="17"/>
        <v>12.736916666666666</v>
      </c>
      <c r="N51" s="2">
        <f t="shared" si="17"/>
        <v>44.80766666666667</v>
      </c>
      <c r="O51" s="2">
        <f t="shared" si="17"/>
        <v>44.908500000000004</v>
      </c>
      <c r="P51" s="2">
        <f t="shared" si="17"/>
        <v>84.165416666666673</v>
      </c>
      <c r="Q51" s="2">
        <f t="shared" si="17"/>
        <v>115.31166666666665</v>
      </c>
      <c r="R51" s="33"/>
      <c r="S51" s="36"/>
      <c r="T51" s="16"/>
      <c r="U51" s="36"/>
    </row>
    <row r="52" spans="1:21" x14ac:dyDescent="0.25">
      <c r="A52" s="9" t="str">
        <f>'DIV 02'!D17</f>
        <v>Sodium Orthovanadate</v>
      </c>
      <c r="B52" s="15">
        <f>'DIV 02'!N17</f>
        <v>0.01</v>
      </c>
      <c r="C52" s="36">
        <f>'DIV 02'!D27</f>
        <v>0</v>
      </c>
      <c r="D52" s="36">
        <f>'DIV 05 '!D27</f>
        <v>2</v>
      </c>
      <c r="E52" s="36">
        <f>'DIV 07'!D27</f>
        <v>14</v>
      </c>
      <c r="F52" s="36">
        <f>'DIV 09'!D27</f>
        <v>14</v>
      </c>
      <c r="G52" s="36">
        <f>'DIV 12'!D27</f>
        <v>15</v>
      </c>
      <c r="H52" s="36">
        <f>BIC!D27</f>
        <v>14</v>
      </c>
      <c r="J52" s="2" t="str">
        <f t="shared" ref="J52:K57" si="18">A52</f>
        <v>Sodium Orthovanadate</v>
      </c>
      <c r="K52" s="36">
        <f t="shared" si="18"/>
        <v>0.01</v>
      </c>
      <c r="L52" s="2">
        <f>'DIV 02'!N27</f>
        <v>0</v>
      </c>
      <c r="M52" s="2">
        <f>'DIV 05 '!N27</f>
        <v>58.738999999999997</v>
      </c>
      <c r="N52" s="2">
        <f>'DIV 07'!N27</f>
        <v>90.59</v>
      </c>
      <c r="O52" s="2">
        <f>'DIV 09'!N27</f>
        <v>81.98</v>
      </c>
      <c r="P52" s="2">
        <f>'DIV 12'!N27</f>
        <v>156.18600000000001</v>
      </c>
      <c r="Q52" s="2">
        <f>BIC!N27</f>
        <v>387.24900000000002</v>
      </c>
      <c r="R52" s="33">
        <f>'Alamar Blue'!N27</f>
        <v>0.98665866523483159</v>
      </c>
      <c r="S52" s="36" t="s">
        <v>95</v>
      </c>
      <c r="T52" s="16">
        <v>41752</v>
      </c>
      <c r="U52" s="36">
        <v>12</v>
      </c>
    </row>
    <row r="53" spans="1:21" x14ac:dyDescent="0.25">
      <c r="A53" s="9" t="str">
        <f>'DIV 02'!E17</f>
        <v>Sodium Orthovanadate</v>
      </c>
      <c r="B53" s="15">
        <f>'DIV 02'!O17</f>
        <v>0.03</v>
      </c>
      <c r="C53" s="36">
        <f>'DIV 02'!E27</f>
        <v>0</v>
      </c>
      <c r="D53" s="36">
        <f>'DIV 05 '!E27</f>
        <v>1</v>
      </c>
      <c r="E53" s="36">
        <f>'DIV 07'!E27</f>
        <v>16</v>
      </c>
      <c r="F53" s="36">
        <f>'DIV 09'!E27</f>
        <v>16</v>
      </c>
      <c r="G53" s="36">
        <f>'DIV 12'!E27</f>
        <v>16</v>
      </c>
      <c r="H53" s="36">
        <f>BIC!E27</f>
        <v>16</v>
      </c>
      <c r="J53" s="2" t="str">
        <f t="shared" si="18"/>
        <v>Sodium Orthovanadate</v>
      </c>
      <c r="K53" s="36">
        <f t="shared" si="18"/>
        <v>0.03</v>
      </c>
      <c r="L53" s="2">
        <f>'DIV 02'!O27</f>
        <v>0</v>
      </c>
      <c r="M53" s="2">
        <f>'DIV 05 '!O27</f>
        <v>22.102</v>
      </c>
      <c r="N53" s="2">
        <f>'DIV 07'!O27</f>
        <v>107.58</v>
      </c>
      <c r="O53" s="2">
        <f>'DIV 09'!O27</f>
        <v>97.001000000000005</v>
      </c>
      <c r="P53" s="2">
        <f>'DIV 12'!O27</f>
        <v>143.435</v>
      </c>
      <c r="Q53" s="2">
        <f>BIC!O27</f>
        <v>324.71600000000001</v>
      </c>
      <c r="R53" s="33">
        <f>'Alamar Blue'!O27</f>
        <v>0.88161460471873931</v>
      </c>
      <c r="S53" s="36" t="s">
        <v>95</v>
      </c>
      <c r="T53" s="16">
        <v>41752</v>
      </c>
      <c r="U53" s="36">
        <v>12</v>
      </c>
    </row>
    <row r="54" spans="1:21" x14ac:dyDescent="0.25">
      <c r="A54" s="9" t="str">
        <f>'DIV 02'!F17</f>
        <v>Sodium Orthovanadate</v>
      </c>
      <c r="B54" s="15">
        <f>'DIV 02'!P17</f>
        <v>0.1</v>
      </c>
      <c r="C54" s="36">
        <f>'DIV 02'!F27</f>
        <v>0</v>
      </c>
      <c r="D54" s="36">
        <f>'DIV 05 '!F27</f>
        <v>6</v>
      </c>
      <c r="E54" s="36">
        <f>'DIV 07'!F27</f>
        <v>14</v>
      </c>
      <c r="F54" s="36">
        <f>'DIV 09'!F27</f>
        <v>14</v>
      </c>
      <c r="G54" s="36">
        <f>'DIV 12'!F27</f>
        <v>15</v>
      </c>
      <c r="H54" s="36">
        <f>BIC!F27</f>
        <v>15</v>
      </c>
      <c r="J54" s="2" t="str">
        <f t="shared" si="18"/>
        <v>Sodium Orthovanadate</v>
      </c>
      <c r="K54" s="36">
        <f t="shared" si="18"/>
        <v>0.1</v>
      </c>
      <c r="L54" s="2">
        <f>'DIV 02'!P27</f>
        <v>0</v>
      </c>
      <c r="M54" s="2">
        <f>'DIV 05 '!P27</f>
        <v>17.489000000000001</v>
      </c>
      <c r="N54" s="2">
        <f>'DIV 07'!P27</f>
        <v>119.101</v>
      </c>
      <c r="O54" s="2">
        <f>'DIV 09'!P27</f>
        <v>111.05800000000001</v>
      </c>
      <c r="P54" s="2">
        <f>'DIV 12'!P27</f>
        <v>164.905</v>
      </c>
      <c r="Q54" s="2">
        <f>BIC!P27</f>
        <v>255.48599999999999</v>
      </c>
      <c r="R54" s="33">
        <f>'Alamar Blue'!P27</f>
        <v>0.9763305012475918</v>
      </c>
      <c r="S54" s="36" t="s">
        <v>95</v>
      </c>
      <c r="T54" s="16">
        <v>41752</v>
      </c>
      <c r="U54" s="36">
        <v>12</v>
      </c>
    </row>
    <row r="55" spans="1:21" x14ac:dyDescent="0.25">
      <c r="A55" s="9" t="str">
        <f>'DIV 02'!G17</f>
        <v>Sodium Orthovanadate</v>
      </c>
      <c r="B55" s="15">
        <f>'DIV 02'!Q17</f>
        <v>0.3</v>
      </c>
      <c r="C55" s="36">
        <f>'DIV 02'!G27</f>
        <v>0</v>
      </c>
      <c r="D55" s="36">
        <f>'DIV 05 '!G27</f>
        <v>1</v>
      </c>
      <c r="E55" s="36">
        <f>'DIV 07'!G27</f>
        <v>14</v>
      </c>
      <c r="F55" s="36">
        <f>'DIV 09'!G27</f>
        <v>16</v>
      </c>
      <c r="G55" s="36">
        <f>'DIV 12'!G27</f>
        <v>16</v>
      </c>
      <c r="H55" s="36">
        <f>BIC!G27</f>
        <v>16</v>
      </c>
      <c r="J55" s="2" t="str">
        <f t="shared" si="18"/>
        <v>Sodium Orthovanadate</v>
      </c>
      <c r="K55" s="36">
        <f t="shared" si="18"/>
        <v>0.3</v>
      </c>
      <c r="L55" s="2">
        <f>'DIV 02'!Q27</f>
        <v>0</v>
      </c>
      <c r="M55" s="2">
        <f>'DIV 05 '!Q27</f>
        <v>164.00399999999999</v>
      </c>
      <c r="N55" s="2">
        <f>'DIV 07'!Q27</f>
        <v>75.567999999999998</v>
      </c>
      <c r="O55" s="2">
        <f>'DIV 09'!Q27</f>
        <v>71.915000000000006</v>
      </c>
      <c r="P55" s="2">
        <f>'DIV 12'!Q27</f>
        <v>134.55500000000001</v>
      </c>
      <c r="Q55" s="2">
        <f>BIC!Q27</f>
        <v>245.75</v>
      </c>
      <c r="R55" s="33">
        <f>'Alamar Blue'!Q27</f>
        <v>0.94928776728467212</v>
      </c>
      <c r="S55" s="36" t="s">
        <v>95</v>
      </c>
      <c r="T55" s="16">
        <v>41752</v>
      </c>
      <c r="U55" s="36">
        <v>12</v>
      </c>
    </row>
    <row r="56" spans="1:21" x14ac:dyDescent="0.25">
      <c r="A56" s="9" t="str">
        <f>'DIV 02'!H17</f>
        <v>Sodium Orthovanadate</v>
      </c>
      <c r="B56" s="15">
        <f>'DIV 02'!R17</f>
        <v>1</v>
      </c>
      <c r="C56" s="36">
        <f>'DIV 02'!H27</f>
        <v>0</v>
      </c>
      <c r="D56" s="36">
        <f>'DIV 05 '!H27</f>
        <v>0</v>
      </c>
      <c r="E56" s="36">
        <f>'DIV 07'!H27</f>
        <v>9</v>
      </c>
      <c r="F56" s="36">
        <f>'DIV 09'!H27</f>
        <v>12</v>
      </c>
      <c r="G56" s="36">
        <f>'DIV 12'!H27</f>
        <v>15</v>
      </c>
      <c r="H56" s="36">
        <f>BIC!H27</f>
        <v>12</v>
      </c>
      <c r="J56" s="2" t="str">
        <f t="shared" si="18"/>
        <v>Sodium Orthovanadate</v>
      </c>
      <c r="K56" s="36">
        <f t="shared" si="18"/>
        <v>1</v>
      </c>
      <c r="L56" s="2">
        <f>'DIV 02'!R27</f>
        <v>0</v>
      </c>
      <c r="M56" s="2">
        <f>'DIV 05 '!R27</f>
        <v>0</v>
      </c>
      <c r="N56" s="2">
        <f>'DIV 07'!R27</f>
        <v>80.147999999999996</v>
      </c>
      <c r="O56" s="2">
        <f>'DIV 09'!R27</f>
        <v>55.366</v>
      </c>
      <c r="P56" s="2">
        <f>'DIV 12'!R27</f>
        <v>112.151</v>
      </c>
      <c r="Q56" s="2">
        <f>BIC!R27</f>
        <v>205.43799999999999</v>
      </c>
      <c r="R56" s="33">
        <f>'Alamar Blue'!R27</f>
        <v>0.86624553867534204</v>
      </c>
      <c r="S56" s="36" t="s">
        <v>95</v>
      </c>
      <c r="T56" s="16">
        <v>41752</v>
      </c>
      <c r="U56" s="36">
        <v>12</v>
      </c>
    </row>
    <row r="57" spans="1:21" x14ac:dyDescent="0.25">
      <c r="A57" s="9" t="str">
        <f>'DIV 02'!I17</f>
        <v>Sodium Orthovanadate</v>
      </c>
      <c r="B57" s="15">
        <f>'DIV 02'!S17</f>
        <v>3</v>
      </c>
      <c r="C57" s="36">
        <f>'DIV 02'!I27</f>
        <v>0</v>
      </c>
      <c r="D57" s="36">
        <f>'DIV 05 '!I27</f>
        <v>0</v>
      </c>
      <c r="E57" s="36">
        <f>'DIV 07'!I27</f>
        <v>0</v>
      </c>
      <c r="F57" s="36">
        <f>'DIV 09'!I27</f>
        <v>0</v>
      </c>
      <c r="G57" s="36">
        <f>'DIV 12'!I27</f>
        <v>1</v>
      </c>
      <c r="H57" s="36">
        <f>BIC!I27</f>
        <v>1</v>
      </c>
      <c r="J57" s="2" t="str">
        <f t="shared" si="18"/>
        <v>Sodium Orthovanadate</v>
      </c>
      <c r="K57" s="36">
        <f t="shared" si="18"/>
        <v>3</v>
      </c>
      <c r="L57" s="2">
        <f>'DIV 02'!S27</f>
        <v>0</v>
      </c>
      <c r="M57" s="2">
        <f>'DIV 05 '!S27</f>
        <v>0</v>
      </c>
      <c r="N57" s="2">
        <f>'DIV 07'!S27</f>
        <v>0</v>
      </c>
      <c r="O57" s="2">
        <f>'DIV 09'!S27</f>
        <v>0</v>
      </c>
      <c r="P57" s="2">
        <f>'DIV 12'!S27</f>
        <v>144.41200000000001</v>
      </c>
      <c r="Q57" s="2">
        <f>BIC!S27</f>
        <v>37.051000000000002</v>
      </c>
      <c r="R57" s="33">
        <f>'Alamar Blue'!S27</f>
        <v>0.31807586620763717</v>
      </c>
      <c r="S57" s="36" t="s">
        <v>95</v>
      </c>
      <c r="T57" s="16">
        <v>41752</v>
      </c>
      <c r="U57" s="36">
        <v>12</v>
      </c>
    </row>
    <row r="58" spans="1:21" x14ac:dyDescent="0.25">
      <c r="S58" s="36"/>
      <c r="T58" s="16"/>
      <c r="U58" s="36"/>
    </row>
    <row r="59" spans="1:21" x14ac:dyDescent="0.25">
      <c r="S59" s="36"/>
      <c r="T59" s="16"/>
      <c r="U59" s="36"/>
    </row>
    <row r="60" spans="1:21" x14ac:dyDescent="0.25">
      <c r="S60" s="36"/>
      <c r="T60" s="16"/>
      <c r="U60" s="36"/>
    </row>
    <row r="61" spans="1:21" x14ac:dyDescent="0.25">
      <c r="S61" s="36"/>
      <c r="T61" s="16"/>
      <c r="U61" s="36"/>
    </row>
    <row r="62" spans="1:21" x14ac:dyDescent="0.25">
      <c r="S62" s="36"/>
      <c r="T62" s="16"/>
      <c r="U62" s="36"/>
    </row>
    <row r="63" spans="1:21" x14ac:dyDescent="0.25">
      <c r="S63" s="36"/>
      <c r="T63" s="16"/>
      <c r="U63" s="36"/>
    </row>
    <row r="64" spans="1:21" x14ac:dyDescent="0.25">
      <c r="S64" s="36"/>
      <c r="T64" s="16"/>
      <c r="U64" s="36"/>
    </row>
    <row r="65" spans="19:21" x14ac:dyDescent="0.25">
      <c r="S65" s="36"/>
      <c r="T65" s="16"/>
      <c r="U65" s="36"/>
    </row>
    <row r="66" spans="19:21" x14ac:dyDescent="0.25">
      <c r="S66" s="36"/>
      <c r="T66" s="16"/>
      <c r="U66" s="36"/>
    </row>
    <row r="67" spans="19:21" x14ac:dyDescent="0.25">
      <c r="S67" s="36"/>
      <c r="T67" s="16"/>
      <c r="U67" s="36"/>
    </row>
    <row r="68" spans="19:21" x14ac:dyDescent="0.25">
      <c r="S68" s="36"/>
      <c r="T68" s="16"/>
      <c r="U68" s="36"/>
    </row>
    <row r="69" spans="19:21" x14ac:dyDescent="0.25">
      <c r="S69" s="36"/>
      <c r="T69" s="16"/>
      <c r="U69" s="36"/>
    </row>
    <row r="70" spans="19:21" x14ac:dyDescent="0.25">
      <c r="S70" s="36"/>
      <c r="T70" s="16"/>
      <c r="U70" s="36"/>
    </row>
    <row r="71" spans="19:21" x14ac:dyDescent="0.25">
      <c r="S71" s="36"/>
      <c r="T71" s="16"/>
      <c r="U71" s="36"/>
    </row>
    <row r="72" spans="19:21" x14ac:dyDescent="0.25">
      <c r="S72" s="36"/>
      <c r="T72" s="16"/>
      <c r="U72" s="36"/>
    </row>
    <row r="73" spans="19:21" x14ac:dyDescent="0.25">
      <c r="S73" s="36"/>
      <c r="T73" s="16"/>
      <c r="U73" s="36"/>
    </row>
    <row r="74" spans="19:21" x14ac:dyDescent="0.25">
      <c r="S74" s="36"/>
      <c r="T74" s="16"/>
      <c r="U74" s="36"/>
    </row>
    <row r="75" spans="19:21" x14ac:dyDescent="0.25">
      <c r="S75" s="36"/>
      <c r="T75" s="16"/>
      <c r="U75" s="36"/>
    </row>
  </sheetData>
  <sortState ref="A17:U52">
    <sortCondition ref="A17:A52"/>
    <sortCondition ref="B17:B52"/>
  </sortState>
  <pageMargins left="0.7" right="0.7" top="0.75" bottom="0.75" header="0.3" footer="0.3"/>
  <pageSetup orientation="landscape" horizontalDpi="300" verticalDpi="300" r:id="rId1"/>
  <headerFooter>
    <oddHeader>&amp;RIRP-NHEERL/ISTD/SBB/TS/2014-01-r0</oddHeader>
    <oddFooter>&amp;R&amp;10&amp;Z&amp;F</oddFooter>
  </headerFooter>
  <rowBreaks count="1" manualBreakCount="1">
    <brk id="2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DIV 02</vt:lpstr>
      <vt:lpstr>DIV 05 </vt:lpstr>
      <vt:lpstr>DIV 07</vt:lpstr>
      <vt:lpstr>DIV 09</vt:lpstr>
      <vt:lpstr>DIV 12</vt:lpstr>
      <vt:lpstr>BIC</vt:lpstr>
      <vt:lpstr>Alamar Blue</vt:lpstr>
      <vt:lpstr>Summary</vt:lpstr>
      <vt:lpstr>Prism Data</vt:lpstr>
      <vt:lpstr>Waste</vt:lpstr>
      <vt:lpstr>Sheet1</vt:lpstr>
      <vt:lpstr>BIC!Print_Area</vt:lpstr>
      <vt:lpstr>'DIV 02'!Print_Area</vt:lpstr>
      <vt:lpstr>'DIV 05 '!Print_Area</vt:lpstr>
      <vt:lpstr>'DIV 07'!Print_Area</vt:lpstr>
      <vt:lpstr>'DIV 09'!Print_Area</vt:lpstr>
      <vt:lpstr>'DIV 12'!Print_Area</vt:lpstr>
      <vt:lpstr>'Prism Data'!Print_Titles</vt:lpstr>
      <vt:lpstr>Summary!Print_Titles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Maestro-Beta</dc:creator>
  <cp:lastModifiedBy>Brown, Jasmine</cp:lastModifiedBy>
  <cp:lastPrinted>2014-05-28T19:30:04Z</cp:lastPrinted>
  <dcterms:created xsi:type="dcterms:W3CDTF">2012-07-13T11:20:59Z</dcterms:created>
  <dcterms:modified xsi:type="dcterms:W3CDTF">2014-09-12T20:26:51Z</dcterms:modified>
</cp:coreProperties>
</file>