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3"/>
  <workbookPr/>
  <xr:revisionPtr revIDLastSave="0" documentId="8_{E30AF0CF-473A-4FD5-B792-E3023BE2D40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ner" sheetId="1" r:id="rId1"/>
    <sheet name="Calendario de entregas" sheetId="2" r:id="rId2"/>
    <sheet name="Lista" sheetId="3" r:id="rId3"/>
    <sheet name="T. Spring" sheetId="4" r:id="rId4"/>
    <sheet name="T. Persist" sheetId="5" r:id="rId5"/>
    <sheet name="T. MVC" sheetId="6" r:id="rId6"/>
    <sheet name="T. Back" sheetId="7" r:id="rId7"/>
    <sheet name="T. Front" sheetId="8" r:id="rId8"/>
    <sheet name="Tareas" sheetId="11" r:id="rId9"/>
    <sheet name="Main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4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4" i="10"/>
  <c r="K4" i="11"/>
  <c r="K33" i="11"/>
  <c r="D33" i="11"/>
  <c r="C33" i="11"/>
  <c r="B33" i="11"/>
  <c r="K32" i="11"/>
  <c r="D32" i="11"/>
  <c r="C32" i="11"/>
  <c r="B32" i="11"/>
  <c r="K31" i="11"/>
  <c r="D31" i="11"/>
  <c r="C31" i="11"/>
  <c r="B31" i="11"/>
  <c r="K30" i="11"/>
  <c r="D30" i="11"/>
  <c r="C30" i="11"/>
  <c r="B30" i="11"/>
  <c r="K29" i="11"/>
  <c r="D29" i="11"/>
  <c r="C29" i="11"/>
  <c r="B29" i="11"/>
  <c r="K28" i="11"/>
  <c r="D28" i="11"/>
  <c r="C28" i="11"/>
  <c r="B28" i="11"/>
  <c r="K27" i="11"/>
  <c r="D27" i="11"/>
  <c r="C27" i="11"/>
  <c r="B27" i="11"/>
  <c r="K26" i="11"/>
  <c r="D26" i="11"/>
  <c r="C26" i="11"/>
  <c r="B26" i="11"/>
  <c r="K25" i="11"/>
  <c r="D25" i="11"/>
  <c r="C25" i="11"/>
  <c r="B25" i="11"/>
  <c r="K24" i="11"/>
  <c r="D24" i="11"/>
  <c r="C24" i="11"/>
  <c r="B24" i="11"/>
  <c r="K23" i="11"/>
  <c r="D23" i="11"/>
  <c r="C23" i="11"/>
  <c r="B23" i="11"/>
  <c r="K22" i="11"/>
  <c r="D22" i="11"/>
  <c r="C22" i="11"/>
  <c r="B22" i="11"/>
  <c r="K21" i="11"/>
  <c r="D21" i="11"/>
  <c r="C21" i="11"/>
  <c r="B21" i="11"/>
  <c r="K20" i="11"/>
  <c r="D20" i="11"/>
  <c r="C20" i="11"/>
  <c r="B20" i="11"/>
  <c r="K19" i="11"/>
  <c r="D19" i="11"/>
  <c r="C19" i="11"/>
  <c r="B19" i="11"/>
  <c r="K18" i="11"/>
  <c r="D18" i="11"/>
  <c r="C18" i="11"/>
  <c r="B18" i="11"/>
  <c r="K17" i="11"/>
  <c r="D17" i="11"/>
  <c r="C17" i="11"/>
  <c r="B17" i="11"/>
  <c r="K16" i="11"/>
  <c r="D16" i="11"/>
  <c r="C16" i="11"/>
  <c r="B16" i="11"/>
  <c r="K15" i="11"/>
  <c r="D15" i="11"/>
  <c r="C15" i="11"/>
  <c r="B15" i="11"/>
  <c r="K14" i="11"/>
  <c r="D14" i="11"/>
  <c r="C14" i="11"/>
  <c r="B14" i="11"/>
  <c r="K13" i="11"/>
  <c r="D13" i="11"/>
  <c r="C13" i="11"/>
  <c r="B13" i="11"/>
  <c r="K12" i="11"/>
  <c r="D12" i="11"/>
  <c r="C12" i="11"/>
  <c r="B12" i="11"/>
  <c r="K11" i="11"/>
  <c r="D11" i="11"/>
  <c r="C11" i="11"/>
  <c r="B11" i="11"/>
  <c r="K10" i="11"/>
  <c r="D10" i="11"/>
  <c r="C10" i="11"/>
  <c r="B10" i="11"/>
  <c r="K9" i="11"/>
  <c r="D9" i="11"/>
  <c r="C9" i="11"/>
  <c r="B9" i="11"/>
  <c r="K8" i="11"/>
  <c r="D8" i="11"/>
  <c r="C8" i="11"/>
  <c r="B8" i="11"/>
  <c r="K7" i="11"/>
  <c r="D7" i="11"/>
  <c r="C7" i="11"/>
  <c r="B7" i="11"/>
  <c r="K6" i="11"/>
  <c r="D6" i="11"/>
  <c r="C6" i="11"/>
  <c r="B6" i="11"/>
  <c r="K5" i="11"/>
  <c r="D5" i="11"/>
  <c r="C5" i="11"/>
  <c r="B5" i="11"/>
  <c r="D4" i="11"/>
  <c r="C4" i="11"/>
  <c r="B4" i="11"/>
  <c r="K2" i="11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4" i="10"/>
  <c r="K2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X5" i="8"/>
  <c r="J4" i="10" s="1"/>
  <c r="V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U4" i="8"/>
  <c r="X3" i="8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4" i="7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4" i="6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4" i="5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4" i="4"/>
  <c r="X34" i="8"/>
  <c r="J33" i="10" s="1"/>
  <c r="D34" i="8"/>
  <c r="C34" i="8"/>
  <c r="B34" i="8"/>
  <c r="X33" i="8"/>
  <c r="J32" i="10" s="1"/>
  <c r="D33" i="8"/>
  <c r="C33" i="8"/>
  <c r="B33" i="8"/>
  <c r="X32" i="8"/>
  <c r="J31" i="10" s="1"/>
  <c r="D32" i="8"/>
  <c r="C32" i="8"/>
  <c r="B32" i="8"/>
  <c r="X31" i="8"/>
  <c r="J30" i="10" s="1"/>
  <c r="D31" i="8"/>
  <c r="C31" i="8"/>
  <c r="B31" i="8"/>
  <c r="X30" i="8"/>
  <c r="J29" i="10" s="1"/>
  <c r="D30" i="8"/>
  <c r="C30" i="8"/>
  <c r="B30" i="8"/>
  <c r="X29" i="8"/>
  <c r="J28" i="10" s="1"/>
  <c r="D29" i="8"/>
  <c r="C29" i="8"/>
  <c r="B29" i="8"/>
  <c r="X28" i="8"/>
  <c r="J27" i="10" s="1"/>
  <c r="D28" i="8"/>
  <c r="C28" i="8"/>
  <c r="B28" i="8"/>
  <c r="X27" i="8"/>
  <c r="J26" i="10" s="1"/>
  <c r="D27" i="8"/>
  <c r="C27" i="8"/>
  <c r="B27" i="8"/>
  <c r="X26" i="8"/>
  <c r="J25" i="10" s="1"/>
  <c r="D26" i="8"/>
  <c r="C26" i="8"/>
  <c r="B26" i="8"/>
  <c r="X25" i="8"/>
  <c r="J24" i="10" s="1"/>
  <c r="D25" i="8"/>
  <c r="C25" i="8"/>
  <c r="B25" i="8"/>
  <c r="X24" i="8"/>
  <c r="J23" i="10" s="1"/>
  <c r="D24" i="8"/>
  <c r="C24" i="8"/>
  <c r="B24" i="8"/>
  <c r="X23" i="8"/>
  <c r="J22" i="10" s="1"/>
  <c r="D23" i="8"/>
  <c r="C23" i="8"/>
  <c r="B23" i="8"/>
  <c r="X22" i="8"/>
  <c r="J21" i="10" s="1"/>
  <c r="D22" i="8"/>
  <c r="C22" i="8"/>
  <c r="B22" i="8"/>
  <c r="X21" i="8"/>
  <c r="J20" i="10" s="1"/>
  <c r="D21" i="8"/>
  <c r="C21" i="8"/>
  <c r="B21" i="8"/>
  <c r="X20" i="8"/>
  <c r="J19" i="10" s="1"/>
  <c r="D20" i="8"/>
  <c r="C20" i="8"/>
  <c r="B20" i="8"/>
  <c r="X19" i="8"/>
  <c r="J18" i="10" s="1"/>
  <c r="D19" i="8"/>
  <c r="C19" i="8"/>
  <c r="B19" i="8"/>
  <c r="X18" i="8"/>
  <c r="J17" i="10" s="1"/>
  <c r="D18" i="8"/>
  <c r="C18" i="8"/>
  <c r="B18" i="8"/>
  <c r="X17" i="8"/>
  <c r="J16" i="10" s="1"/>
  <c r="D17" i="8"/>
  <c r="C17" i="8"/>
  <c r="B17" i="8"/>
  <c r="X16" i="8"/>
  <c r="J15" i="10" s="1"/>
  <c r="D16" i="8"/>
  <c r="C16" i="8"/>
  <c r="B16" i="8"/>
  <c r="X15" i="8"/>
  <c r="J14" i="10" s="1"/>
  <c r="D15" i="8"/>
  <c r="C15" i="8"/>
  <c r="B15" i="8"/>
  <c r="X14" i="8"/>
  <c r="J13" i="10" s="1"/>
  <c r="D14" i="8"/>
  <c r="C14" i="8"/>
  <c r="B14" i="8"/>
  <c r="X13" i="8"/>
  <c r="J12" i="10" s="1"/>
  <c r="D13" i="8"/>
  <c r="C13" i="8"/>
  <c r="B13" i="8"/>
  <c r="X12" i="8"/>
  <c r="J11" i="10" s="1"/>
  <c r="D12" i="8"/>
  <c r="C12" i="8"/>
  <c r="B12" i="8"/>
  <c r="X11" i="8"/>
  <c r="J10" i="10" s="1"/>
  <c r="D11" i="8"/>
  <c r="C11" i="8"/>
  <c r="B11" i="8"/>
  <c r="X10" i="8"/>
  <c r="J9" i="10" s="1"/>
  <c r="D10" i="8"/>
  <c r="C10" i="8"/>
  <c r="B10" i="8"/>
  <c r="X9" i="8"/>
  <c r="J8" i="10" s="1"/>
  <c r="D9" i="8"/>
  <c r="C9" i="8"/>
  <c r="B9" i="8"/>
  <c r="X8" i="8"/>
  <c r="J7" i="10" s="1"/>
  <c r="D8" i="8"/>
  <c r="C8" i="8"/>
  <c r="B8" i="8"/>
  <c r="X7" i="8"/>
  <c r="J6" i="10" s="1"/>
  <c r="D7" i="8"/>
  <c r="C7" i="8"/>
  <c r="B7" i="8"/>
  <c r="X6" i="8"/>
  <c r="J5" i="10" s="1"/>
  <c r="D6" i="8"/>
  <c r="C6" i="8"/>
  <c r="B6" i="8"/>
  <c r="X36" i="8"/>
  <c r="Y6" i="8" s="1"/>
  <c r="D5" i="8"/>
  <c r="C5" i="8"/>
  <c r="B5" i="8"/>
  <c r="L4" i="7"/>
  <c r="I4" i="10" s="1"/>
  <c r="L33" i="7"/>
  <c r="I33" i="10" s="1"/>
  <c r="D33" i="7"/>
  <c r="C33" i="7"/>
  <c r="B33" i="7"/>
  <c r="L32" i="7"/>
  <c r="I32" i="10" s="1"/>
  <c r="D32" i="7"/>
  <c r="C32" i="7"/>
  <c r="B32" i="7"/>
  <c r="L31" i="7"/>
  <c r="I31" i="10" s="1"/>
  <c r="D31" i="7"/>
  <c r="C31" i="7"/>
  <c r="B31" i="7"/>
  <c r="L30" i="7"/>
  <c r="I30" i="10" s="1"/>
  <c r="D30" i="7"/>
  <c r="C30" i="7"/>
  <c r="B30" i="7"/>
  <c r="L29" i="7"/>
  <c r="I29" i="10" s="1"/>
  <c r="D29" i="7"/>
  <c r="C29" i="7"/>
  <c r="B29" i="7"/>
  <c r="L28" i="7"/>
  <c r="I28" i="10" s="1"/>
  <c r="D28" i="7"/>
  <c r="C28" i="7"/>
  <c r="B28" i="7"/>
  <c r="L27" i="7"/>
  <c r="I27" i="10" s="1"/>
  <c r="D27" i="7"/>
  <c r="C27" i="7"/>
  <c r="B27" i="7"/>
  <c r="L26" i="7"/>
  <c r="I26" i="10" s="1"/>
  <c r="D26" i="7"/>
  <c r="C26" i="7"/>
  <c r="B26" i="7"/>
  <c r="L25" i="7"/>
  <c r="I25" i="10" s="1"/>
  <c r="D25" i="7"/>
  <c r="C25" i="7"/>
  <c r="B25" i="7"/>
  <c r="L24" i="7"/>
  <c r="I24" i="10" s="1"/>
  <c r="D24" i="7"/>
  <c r="C24" i="7"/>
  <c r="B24" i="7"/>
  <c r="L23" i="7"/>
  <c r="I23" i="10" s="1"/>
  <c r="D23" i="7"/>
  <c r="C23" i="7"/>
  <c r="B23" i="7"/>
  <c r="L22" i="7"/>
  <c r="I22" i="10" s="1"/>
  <c r="D22" i="7"/>
  <c r="C22" i="7"/>
  <c r="B22" i="7"/>
  <c r="L21" i="7"/>
  <c r="I21" i="10" s="1"/>
  <c r="D21" i="7"/>
  <c r="C21" i="7"/>
  <c r="B21" i="7"/>
  <c r="L20" i="7"/>
  <c r="I20" i="10" s="1"/>
  <c r="D20" i="7"/>
  <c r="C20" i="7"/>
  <c r="B20" i="7"/>
  <c r="L19" i="7"/>
  <c r="I19" i="10" s="1"/>
  <c r="D19" i="7"/>
  <c r="C19" i="7"/>
  <c r="B19" i="7"/>
  <c r="L18" i="7"/>
  <c r="I18" i="10" s="1"/>
  <c r="D18" i="7"/>
  <c r="C18" i="7"/>
  <c r="B18" i="7"/>
  <c r="L17" i="7"/>
  <c r="I17" i="10" s="1"/>
  <c r="D17" i="7"/>
  <c r="C17" i="7"/>
  <c r="B17" i="7"/>
  <c r="L16" i="7"/>
  <c r="I16" i="10" s="1"/>
  <c r="D16" i="7"/>
  <c r="C16" i="7"/>
  <c r="B16" i="7"/>
  <c r="L15" i="7"/>
  <c r="I15" i="10" s="1"/>
  <c r="D15" i="7"/>
  <c r="C15" i="7"/>
  <c r="B15" i="7"/>
  <c r="L14" i="7"/>
  <c r="I14" i="10" s="1"/>
  <c r="D14" i="7"/>
  <c r="C14" i="7"/>
  <c r="B14" i="7"/>
  <c r="L13" i="7"/>
  <c r="I13" i="10" s="1"/>
  <c r="D13" i="7"/>
  <c r="C13" i="7"/>
  <c r="B13" i="7"/>
  <c r="L12" i="7"/>
  <c r="I12" i="10" s="1"/>
  <c r="D12" i="7"/>
  <c r="C12" i="7"/>
  <c r="B12" i="7"/>
  <c r="L11" i="7"/>
  <c r="I11" i="10" s="1"/>
  <c r="D11" i="7"/>
  <c r="C11" i="7"/>
  <c r="B11" i="7"/>
  <c r="L10" i="7"/>
  <c r="I10" i="10" s="1"/>
  <c r="D10" i="7"/>
  <c r="C10" i="7"/>
  <c r="B10" i="7"/>
  <c r="L9" i="7"/>
  <c r="I9" i="10" s="1"/>
  <c r="D9" i="7"/>
  <c r="C9" i="7"/>
  <c r="B9" i="7"/>
  <c r="L8" i="7"/>
  <c r="I8" i="10" s="1"/>
  <c r="D8" i="7"/>
  <c r="C8" i="7"/>
  <c r="B8" i="7"/>
  <c r="L7" i="7"/>
  <c r="I7" i="10" s="1"/>
  <c r="D7" i="7"/>
  <c r="C7" i="7"/>
  <c r="B7" i="7"/>
  <c r="L6" i="7"/>
  <c r="I6" i="10" s="1"/>
  <c r="D6" i="7"/>
  <c r="C6" i="7"/>
  <c r="B6" i="7"/>
  <c r="L5" i="7"/>
  <c r="I5" i="10" s="1"/>
  <c r="D5" i="7"/>
  <c r="C5" i="7"/>
  <c r="B5" i="7"/>
  <c r="D4" i="7"/>
  <c r="C4" i="7"/>
  <c r="B4" i="7"/>
  <c r="L2" i="7"/>
  <c r="M33" i="6"/>
  <c r="H33" i="10" s="1"/>
  <c r="D33" i="6"/>
  <c r="C33" i="6"/>
  <c r="B33" i="6"/>
  <c r="M32" i="6"/>
  <c r="H32" i="10" s="1"/>
  <c r="D32" i="6"/>
  <c r="C32" i="6"/>
  <c r="B32" i="6"/>
  <c r="M31" i="6"/>
  <c r="H31" i="10" s="1"/>
  <c r="D31" i="6"/>
  <c r="C31" i="6"/>
  <c r="B31" i="6"/>
  <c r="M30" i="6"/>
  <c r="H30" i="10" s="1"/>
  <c r="D30" i="6"/>
  <c r="C30" i="6"/>
  <c r="B30" i="6"/>
  <c r="M29" i="6"/>
  <c r="H29" i="10" s="1"/>
  <c r="D29" i="6"/>
  <c r="C29" i="6"/>
  <c r="B29" i="6"/>
  <c r="M28" i="6"/>
  <c r="H28" i="10" s="1"/>
  <c r="D28" i="6"/>
  <c r="C28" i="6"/>
  <c r="B28" i="6"/>
  <c r="M27" i="6"/>
  <c r="H27" i="10" s="1"/>
  <c r="D27" i="6"/>
  <c r="C27" i="6"/>
  <c r="B27" i="6"/>
  <c r="M26" i="6"/>
  <c r="H26" i="10" s="1"/>
  <c r="D26" i="6"/>
  <c r="C26" i="6"/>
  <c r="B26" i="6"/>
  <c r="M25" i="6"/>
  <c r="H25" i="10" s="1"/>
  <c r="D25" i="6"/>
  <c r="C25" i="6"/>
  <c r="B25" i="6"/>
  <c r="M24" i="6"/>
  <c r="H24" i="10" s="1"/>
  <c r="D24" i="6"/>
  <c r="C24" i="6"/>
  <c r="B24" i="6"/>
  <c r="M23" i="6"/>
  <c r="H23" i="10" s="1"/>
  <c r="D23" i="6"/>
  <c r="C23" i="6"/>
  <c r="B23" i="6"/>
  <c r="M22" i="6"/>
  <c r="H22" i="10" s="1"/>
  <c r="D22" i="6"/>
  <c r="C22" i="6"/>
  <c r="B22" i="6"/>
  <c r="M21" i="6"/>
  <c r="H21" i="10" s="1"/>
  <c r="D21" i="6"/>
  <c r="C21" i="6"/>
  <c r="B21" i="6"/>
  <c r="M20" i="6"/>
  <c r="H20" i="10" s="1"/>
  <c r="D20" i="6"/>
  <c r="C20" i="6"/>
  <c r="B20" i="6"/>
  <c r="M19" i="6"/>
  <c r="H19" i="10" s="1"/>
  <c r="D19" i="6"/>
  <c r="C19" i="6"/>
  <c r="B19" i="6"/>
  <c r="M18" i="6"/>
  <c r="H18" i="10" s="1"/>
  <c r="D18" i="6"/>
  <c r="C18" i="6"/>
  <c r="B18" i="6"/>
  <c r="M17" i="6"/>
  <c r="H17" i="10" s="1"/>
  <c r="D17" i="6"/>
  <c r="C17" i="6"/>
  <c r="B17" i="6"/>
  <c r="M16" i="6"/>
  <c r="H16" i="10" s="1"/>
  <c r="D16" i="6"/>
  <c r="C16" i="6"/>
  <c r="B16" i="6"/>
  <c r="M15" i="6"/>
  <c r="H15" i="10" s="1"/>
  <c r="D15" i="6"/>
  <c r="C15" i="6"/>
  <c r="B15" i="6"/>
  <c r="M14" i="6"/>
  <c r="H14" i="10" s="1"/>
  <c r="D14" i="6"/>
  <c r="C14" i="6"/>
  <c r="B14" i="6"/>
  <c r="M13" i="6"/>
  <c r="H13" i="10" s="1"/>
  <c r="D13" i="6"/>
  <c r="C13" i="6"/>
  <c r="B13" i="6"/>
  <c r="M12" i="6"/>
  <c r="H12" i="10" s="1"/>
  <c r="D12" i="6"/>
  <c r="C12" i="6"/>
  <c r="B12" i="6"/>
  <c r="M11" i="6"/>
  <c r="H11" i="10" s="1"/>
  <c r="D11" i="6"/>
  <c r="C11" i="6"/>
  <c r="B11" i="6"/>
  <c r="M10" i="6"/>
  <c r="H10" i="10" s="1"/>
  <c r="D10" i="6"/>
  <c r="C10" i="6"/>
  <c r="B10" i="6"/>
  <c r="M9" i="6"/>
  <c r="H9" i="10" s="1"/>
  <c r="D9" i="6"/>
  <c r="C9" i="6"/>
  <c r="B9" i="6"/>
  <c r="M8" i="6"/>
  <c r="H8" i="10" s="1"/>
  <c r="D8" i="6"/>
  <c r="C8" i="6"/>
  <c r="B8" i="6"/>
  <c r="M7" i="6"/>
  <c r="H7" i="10" s="1"/>
  <c r="D7" i="6"/>
  <c r="C7" i="6"/>
  <c r="B7" i="6"/>
  <c r="M6" i="6"/>
  <c r="H6" i="10" s="1"/>
  <c r="D6" i="6"/>
  <c r="C6" i="6"/>
  <c r="B6" i="6"/>
  <c r="M5" i="6"/>
  <c r="H5" i="10" s="1"/>
  <c r="D5" i="6"/>
  <c r="C5" i="6"/>
  <c r="B5" i="6"/>
  <c r="M4" i="6"/>
  <c r="H4" i="10" s="1"/>
  <c r="D4" i="6"/>
  <c r="C4" i="6"/>
  <c r="B4" i="6"/>
  <c r="M2" i="6"/>
  <c r="M4" i="5"/>
  <c r="G4" i="10" s="1"/>
  <c r="M33" i="5"/>
  <c r="G33" i="10" s="1"/>
  <c r="D33" i="5"/>
  <c r="C33" i="5"/>
  <c r="B33" i="5"/>
  <c r="M32" i="5"/>
  <c r="G32" i="10" s="1"/>
  <c r="D32" i="5"/>
  <c r="C32" i="5"/>
  <c r="B32" i="5"/>
  <c r="M31" i="5"/>
  <c r="G31" i="10" s="1"/>
  <c r="D31" i="5"/>
  <c r="C31" i="5"/>
  <c r="B31" i="5"/>
  <c r="M30" i="5"/>
  <c r="G30" i="10" s="1"/>
  <c r="D30" i="5"/>
  <c r="C30" i="5"/>
  <c r="B30" i="5"/>
  <c r="M29" i="5"/>
  <c r="G29" i="10" s="1"/>
  <c r="D29" i="5"/>
  <c r="C29" i="5"/>
  <c r="B29" i="5"/>
  <c r="M28" i="5"/>
  <c r="G28" i="10" s="1"/>
  <c r="D28" i="5"/>
  <c r="C28" i="5"/>
  <c r="B28" i="5"/>
  <c r="M27" i="5"/>
  <c r="G27" i="10" s="1"/>
  <c r="D27" i="5"/>
  <c r="C27" i="5"/>
  <c r="B27" i="5"/>
  <c r="M26" i="5"/>
  <c r="G26" i="10" s="1"/>
  <c r="D26" i="5"/>
  <c r="C26" i="5"/>
  <c r="B26" i="5"/>
  <c r="M25" i="5"/>
  <c r="G25" i="10" s="1"/>
  <c r="D25" i="5"/>
  <c r="C25" i="5"/>
  <c r="B25" i="5"/>
  <c r="M24" i="5"/>
  <c r="G24" i="10" s="1"/>
  <c r="D24" i="5"/>
  <c r="C24" i="5"/>
  <c r="B24" i="5"/>
  <c r="M23" i="5"/>
  <c r="G23" i="10" s="1"/>
  <c r="D23" i="5"/>
  <c r="C23" i="5"/>
  <c r="B23" i="5"/>
  <c r="M22" i="5"/>
  <c r="G22" i="10" s="1"/>
  <c r="D22" i="5"/>
  <c r="C22" i="5"/>
  <c r="B22" i="5"/>
  <c r="M21" i="5"/>
  <c r="G21" i="10" s="1"/>
  <c r="D21" i="5"/>
  <c r="C21" i="5"/>
  <c r="B21" i="5"/>
  <c r="M20" i="5"/>
  <c r="G20" i="10" s="1"/>
  <c r="D20" i="5"/>
  <c r="C20" i="5"/>
  <c r="B20" i="5"/>
  <c r="M19" i="5"/>
  <c r="G19" i="10" s="1"/>
  <c r="D19" i="5"/>
  <c r="C19" i="5"/>
  <c r="B19" i="5"/>
  <c r="M18" i="5"/>
  <c r="G18" i="10" s="1"/>
  <c r="D18" i="5"/>
  <c r="C18" i="5"/>
  <c r="B18" i="5"/>
  <c r="M17" i="5"/>
  <c r="G17" i="10" s="1"/>
  <c r="D17" i="5"/>
  <c r="C17" i="5"/>
  <c r="B17" i="5"/>
  <c r="M16" i="5"/>
  <c r="G16" i="10" s="1"/>
  <c r="D16" i="5"/>
  <c r="C16" i="5"/>
  <c r="B16" i="5"/>
  <c r="M15" i="5"/>
  <c r="G15" i="10" s="1"/>
  <c r="D15" i="5"/>
  <c r="C15" i="5"/>
  <c r="B15" i="5"/>
  <c r="M14" i="5"/>
  <c r="G14" i="10" s="1"/>
  <c r="D14" i="5"/>
  <c r="C14" i="5"/>
  <c r="B14" i="5"/>
  <c r="M13" i="5"/>
  <c r="G13" i="10" s="1"/>
  <c r="D13" i="5"/>
  <c r="C13" i="5"/>
  <c r="B13" i="5"/>
  <c r="M12" i="5"/>
  <c r="G12" i="10" s="1"/>
  <c r="D12" i="5"/>
  <c r="C12" i="5"/>
  <c r="B12" i="5"/>
  <c r="M11" i="5"/>
  <c r="G11" i="10" s="1"/>
  <c r="D11" i="5"/>
  <c r="C11" i="5"/>
  <c r="B11" i="5"/>
  <c r="M10" i="5"/>
  <c r="G10" i="10" s="1"/>
  <c r="D10" i="5"/>
  <c r="C10" i="5"/>
  <c r="B10" i="5"/>
  <c r="M9" i="5"/>
  <c r="G9" i="10" s="1"/>
  <c r="D9" i="5"/>
  <c r="C9" i="5"/>
  <c r="B9" i="5"/>
  <c r="M8" i="5"/>
  <c r="G8" i="10" s="1"/>
  <c r="D8" i="5"/>
  <c r="C8" i="5"/>
  <c r="B8" i="5"/>
  <c r="M7" i="5"/>
  <c r="G7" i="10" s="1"/>
  <c r="D7" i="5"/>
  <c r="C7" i="5"/>
  <c r="B7" i="5"/>
  <c r="M6" i="5"/>
  <c r="G6" i="10" s="1"/>
  <c r="D6" i="5"/>
  <c r="C6" i="5"/>
  <c r="B6" i="5"/>
  <c r="M5" i="5"/>
  <c r="G5" i="10" s="1"/>
  <c r="D5" i="5"/>
  <c r="C5" i="5"/>
  <c r="B5" i="5"/>
  <c r="D4" i="5"/>
  <c r="C4" i="5"/>
  <c r="B4" i="5"/>
  <c r="M2" i="5"/>
  <c r="R5" i="4"/>
  <c r="F5" i="10" s="1"/>
  <c r="K5" i="10" s="1"/>
  <c r="R6" i="4"/>
  <c r="F6" i="10" s="1"/>
  <c r="K6" i="10" s="1"/>
  <c r="R7" i="4"/>
  <c r="F7" i="10" s="1"/>
  <c r="K7" i="10" s="1"/>
  <c r="R8" i="4"/>
  <c r="F8" i="10" s="1"/>
  <c r="K8" i="10" s="1"/>
  <c r="R9" i="4"/>
  <c r="F9" i="10" s="1"/>
  <c r="K9" i="10" s="1"/>
  <c r="R10" i="4"/>
  <c r="F10" i="10" s="1"/>
  <c r="K10" i="10" s="1"/>
  <c r="R11" i="4"/>
  <c r="F11" i="10" s="1"/>
  <c r="K11" i="10" s="1"/>
  <c r="R12" i="4"/>
  <c r="F12" i="10" s="1"/>
  <c r="K12" i="10" s="1"/>
  <c r="R13" i="4"/>
  <c r="F13" i="10" s="1"/>
  <c r="K13" i="10" s="1"/>
  <c r="R14" i="4"/>
  <c r="F14" i="10" s="1"/>
  <c r="K14" i="10" s="1"/>
  <c r="R15" i="4"/>
  <c r="F15" i="10" s="1"/>
  <c r="K15" i="10" s="1"/>
  <c r="R16" i="4"/>
  <c r="F16" i="10" s="1"/>
  <c r="K16" i="10" s="1"/>
  <c r="R17" i="4"/>
  <c r="F17" i="10" s="1"/>
  <c r="K17" i="10" s="1"/>
  <c r="R18" i="4"/>
  <c r="F18" i="10" s="1"/>
  <c r="K18" i="10" s="1"/>
  <c r="R19" i="4"/>
  <c r="F19" i="10" s="1"/>
  <c r="K19" i="10" s="1"/>
  <c r="R20" i="4"/>
  <c r="F20" i="10" s="1"/>
  <c r="K20" i="10" s="1"/>
  <c r="R21" i="4"/>
  <c r="F21" i="10" s="1"/>
  <c r="K21" i="10" s="1"/>
  <c r="R22" i="4"/>
  <c r="F22" i="10" s="1"/>
  <c r="K22" i="10" s="1"/>
  <c r="R23" i="4"/>
  <c r="F23" i="10" s="1"/>
  <c r="K23" i="10" s="1"/>
  <c r="R24" i="4"/>
  <c r="F24" i="10" s="1"/>
  <c r="K24" i="10" s="1"/>
  <c r="R25" i="4"/>
  <c r="F25" i="10" s="1"/>
  <c r="K25" i="10" s="1"/>
  <c r="R26" i="4"/>
  <c r="F26" i="10" s="1"/>
  <c r="K26" i="10" s="1"/>
  <c r="R27" i="4"/>
  <c r="F27" i="10" s="1"/>
  <c r="K27" i="10" s="1"/>
  <c r="R28" i="4"/>
  <c r="F28" i="10" s="1"/>
  <c r="K28" i="10" s="1"/>
  <c r="R29" i="4"/>
  <c r="F29" i="10" s="1"/>
  <c r="K29" i="10" s="1"/>
  <c r="R30" i="4"/>
  <c r="F30" i="10" s="1"/>
  <c r="K30" i="10" s="1"/>
  <c r="R31" i="4"/>
  <c r="F31" i="10" s="1"/>
  <c r="K31" i="10" s="1"/>
  <c r="R32" i="4"/>
  <c r="F32" i="10" s="1"/>
  <c r="K32" i="10" s="1"/>
  <c r="R33" i="4"/>
  <c r="F33" i="10" s="1"/>
  <c r="K33" i="10" s="1"/>
  <c r="R4" i="4"/>
  <c r="F4" i="10" s="1"/>
  <c r="K4" i="10" s="1"/>
  <c r="R2" i="4"/>
  <c r="C4" i="4"/>
  <c r="B33" i="4"/>
  <c r="C33" i="4"/>
  <c r="D33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D4" i="4"/>
  <c r="B4" i="4"/>
  <c r="A4" i="2"/>
  <c r="A6" i="2" s="1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A28" i="2" s="1"/>
  <c r="A30" i="2" s="1"/>
  <c r="A32" i="2" s="1"/>
  <c r="A34" i="2" s="1"/>
  <c r="A3" i="2"/>
  <c r="A5" i="2" s="1"/>
  <c r="A7" i="2" s="1"/>
  <c r="A9" i="2" s="1"/>
  <c r="A11" i="2" s="1"/>
  <c r="A13" i="2" s="1"/>
  <c r="A15" i="2" s="1"/>
  <c r="A17" i="2" s="1"/>
  <c r="A19" i="2" s="1"/>
  <c r="A21" i="2" s="1"/>
  <c r="A23" i="2" s="1"/>
  <c r="A25" i="2" s="1"/>
  <c r="A27" i="2" s="1"/>
  <c r="A29" i="2" s="1"/>
  <c r="A31" i="2" s="1"/>
  <c r="A33" i="2" s="1"/>
  <c r="A35" i="2" s="1"/>
  <c r="F1" i="1"/>
  <c r="D4" i="1" s="1"/>
  <c r="F4" i="1" s="1"/>
  <c r="D6" i="1" s="1"/>
  <c r="F6" i="1" s="1"/>
  <c r="D8" i="1" s="1"/>
  <c r="F8" i="1" s="1"/>
  <c r="D10" i="1" s="1"/>
  <c r="F10" i="1" s="1"/>
  <c r="D12" i="1" s="1"/>
  <c r="F12" i="1" s="1"/>
  <c r="D14" i="1" s="1"/>
  <c r="F14" i="1" s="1"/>
  <c r="D16" i="1" s="1"/>
  <c r="F16" i="1" s="1"/>
  <c r="D18" i="1" s="1"/>
  <c r="F18" i="1" s="1"/>
  <c r="D20" i="1" s="1"/>
  <c r="F20" i="1" s="1"/>
  <c r="D22" i="1" s="1"/>
  <c r="F22" i="1" s="1"/>
  <c r="D24" i="1" s="1"/>
  <c r="F24" i="1" s="1"/>
  <c r="D26" i="1" s="1"/>
  <c r="F26" i="1" s="1"/>
  <c r="D28" i="1" s="1"/>
  <c r="F28" i="1" s="1"/>
  <c r="D30" i="1" s="1"/>
  <c r="F30" i="1" s="1"/>
  <c r="D32" i="1" s="1"/>
  <c r="F32" i="1" s="1"/>
  <c r="D34" i="1" s="1"/>
  <c r="F34" i="1" s="1"/>
  <c r="D36" i="1" s="1"/>
  <c r="F36" i="1" s="1"/>
  <c r="K37" i="11" l="1"/>
  <c r="K36" i="11"/>
  <c r="K35" i="11"/>
  <c r="K37" i="10"/>
  <c r="K36" i="10"/>
  <c r="K35" i="10"/>
  <c r="L35" i="7"/>
  <c r="M35" i="5"/>
  <c r="M37" i="5"/>
  <c r="M36" i="5"/>
  <c r="R36" i="4"/>
  <c r="R37" i="4"/>
  <c r="R35" i="4"/>
  <c r="X38" i="8"/>
  <c r="X37" i="8"/>
  <c r="Y5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L37" i="7"/>
  <c r="L36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7" i="6"/>
  <c r="M36" i="6"/>
  <c r="M35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4" i="5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</calcChain>
</file>

<file path=xl/sharedStrings.xml><?xml version="1.0" encoding="utf-8"?>
<sst xmlns="http://schemas.openxmlformats.org/spreadsheetml/2006/main" count="269" uniqueCount="185">
  <si>
    <t>Tema</t>
  </si>
  <si>
    <t>Preparación clase</t>
  </si>
  <si>
    <t>Primera sesión</t>
  </si>
  <si>
    <t>Segunda sesión</t>
  </si>
  <si>
    <t>Anotaciones y Archivos</t>
  </si>
  <si>
    <t>Semana 1</t>
  </si>
  <si>
    <t>Introducción del curso</t>
  </si>
  <si>
    <t>- Presentación del programa
- Retoma de conceptos (TCP, UDP, HTTP)
- Inicio de ejercicio servidor web simple
-Test</t>
  </si>
  <si>
    <t>- Ejercicio de servidor multihilos</t>
  </si>
  <si>
    <t>Semana 2</t>
  </si>
  <si>
    <t>Introducción de Apps
Introducción al Spring Framework</t>
  </si>
  <si>
    <t>- Introducción de Apps
- Ejercicio de manejo de comandos de linux (ssh, scp, tail, head, cat, etc)
- Presentación del Proyecto
- Ejercicio Tomcat (configuración del entorno, primer proyecto y ejecución desde comandos)
- Creación Classroom</t>
  </si>
  <si>
    <t>- Añadir usuario al classroom</t>
  </si>
  <si>
    <t>(Dia festivo, debemos correr los temas)
- Introducción Spring
- IoC Container.
- Beans definition en XML
- Wiring de beans
- Inicializar un contexto y usarlo desde un JSP
- Introducción Spring Guía</t>
  </si>
  <si>
    <t>Primera sesión: Presentación del proyecto</t>
  </si>
  <si>
    <t>Semana 3</t>
  </si>
  <si>
    <t>Dependency injection ApplicationConext
Javax Annotations
Expression Languages</t>
  </si>
  <si>
    <t>- Revisión comandos de maven (clean, package) 
- Presentación del mini proyecto a realizar en el curso
- Revisar Scopes de Beans
- PostConstruct &amp; PreDestroy en XML
- Inyección de dependencias XML
- Asignación de Taller Intro Spring</t>
  </si>
  <si>
    <t>- Transición XML a Annotations
- PostContruct &amp; PreDestroy
- Qualifier
- @Value
- SPEL</t>
  </si>
  <si>
    <t>Primera sesión: Asignación Taller Intro Spring</t>
  </si>
  <si>
    <t>Semana 4</t>
  </si>
  <si>
    <t>Introducción Spring Boot
Spring Data</t>
  </si>
  <si>
    <t>- Introducción Spring boot
- Crear proyecto con Spring Initializr
- Spring Data intro
- Patrón de arquitectura de aplicaciones Spring (capas)</t>
  </si>
  <si>
    <t>- Propuesta Proyecto
- Quiz Spring Context</t>
  </si>
  <si>
    <t>Segunda sesión: Entrega taller Spring Intro</t>
  </si>
  <si>
    <t>Semana 5</t>
  </si>
  <si>
    <t>Spring Data</t>
  </si>
  <si>
    <t>- Pasar de H2 a Postgres
- Creación de entidades 
- Llaves primarias y embebidas
- Relaciones One To Many
- Crear repository
- Asignación Taller persistencia</t>
  </si>
  <si>
    <t>- Crear services
- Transacciones y Rollback
- Relaciones many to many
- Creación tablas usuarios-roles-permisos</t>
  </si>
  <si>
    <t>Primera sesión: Asignación Taller Persistencia</t>
  </si>
  <si>
    <t>Semana 6</t>
  </si>
  <si>
    <t xml:space="preserve">- Query Methods
- Native Queries
- Ejercicios de creación de entidades, repositorios y servicios
 </t>
  </si>
  <si>
    <t>- Paginación
- Ejercicios de creación de entidades, repositorios y servicios</t>
  </si>
  <si>
    <t>Semana 7</t>
  </si>
  <si>
    <t>JUnit - Mockito</t>
  </si>
  <si>
    <t>- Archivos de configuración de Test
- Pruebas de Servicios
- Pruebas de Servicios transaccionales
- Mockeo</t>
  </si>
  <si>
    <t>- Ejercicio pruebas unitarias
- Quiz Spring Persist</t>
  </si>
  <si>
    <t>Segunda sesión: Entrega taller Spring Persist</t>
  </si>
  <si>
    <t>Semana 8</t>
  </si>
  <si>
    <t>MVC</t>
  </si>
  <si>
    <t>- Arquitectura MVC
- Spring MVC ejercicio
- Asignación Taller MVC</t>
  </si>
  <si>
    <t>- Archivos estáticos en Thyemeleaf
- Ordenamiento de archivos en MVC</t>
  </si>
  <si>
    <t>Primera sesión: Asignación taller MVC</t>
  </si>
  <si>
    <t>Semana 9</t>
  </si>
  <si>
    <t>Spring Security</t>
  </si>
  <si>
    <t>- Autenticación
- Concepto de HTTP sessions
- Concepto de cookies</t>
  </si>
  <si>
    <t>- Autorización
- Uso de roles
- Uso de authorities</t>
  </si>
  <si>
    <t>Semana 10</t>
  </si>
  <si>
    <t>Spring Rest  - Backend</t>
  </si>
  <si>
    <t>- RestControllers
- RequestMapping
- GetPostPutDelete Mapping
- Response Entity
- HTTPStatus
- RequestParam, PathVariable, RequestBody
- REST</t>
  </si>
  <si>
    <t>- Quiz Spring MVC
- DTO y MapStruct</t>
  </si>
  <si>
    <t>Segunda sesión: Entrega taller Spring MVC</t>
  </si>
  <si>
    <t>Semana 11</t>
  </si>
  <si>
    <t>Spring JWT</t>
  </si>
  <si>
    <t>- Jwt 
- Asignación Taller Backend</t>
  </si>
  <si>
    <t>- Ejercicios Backend</t>
  </si>
  <si>
    <t>Primera sesión: Asignación Taller Backend</t>
  </si>
  <si>
    <t>Semana 12</t>
  </si>
  <si>
    <t>Postman</t>
  </si>
  <si>
    <t>- Postman
- Pre Post Script
- Run list
- Collections, env variables</t>
  </si>
  <si>
    <t xml:space="preserve">- Pruebas unitarias </t>
  </si>
  <si>
    <t>Semana 13</t>
  </si>
  <si>
    <t>Spring Backend - Final</t>
  </si>
  <si>
    <t>- Examen Spring Backend</t>
  </si>
  <si>
    <t>Segunda sesión: Entrega Taller Backend</t>
  </si>
  <si>
    <t>Semana 14</t>
  </si>
  <si>
    <t>Javascript - React</t>
  </si>
  <si>
    <t>- Javascript
- Callbacks &amp; Promises
- Objects, Lists
- Deconstruction
- Deep &amp; Shallow Copy
- Asignación Taller React</t>
  </si>
  <si>
    <t>- React &amp; Vite
- Dom &amp; Virtual DOM
- Creación primer proyecto react
- Estructura de carpetas</t>
  </si>
  <si>
    <t>Primera sesión: Asignación Taller Frontend</t>
  </si>
  <si>
    <t>Semana 15</t>
  </si>
  <si>
    <t>React Hooks</t>
  </si>
  <si>
    <t>useState
useEffect
State Hoisting
Components y LifeCycle</t>
  </si>
  <si>
    <t xml:space="preserve">useContext
Estado global y state management
</t>
  </si>
  <si>
    <t>Semana 16</t>
  </si>
  <si>
    <t>Libraries - Frontend</t>
  </si>
  <si>
    <t>TanStack for queries
(Sujeto a cambio)</t>
  </si>
  <si>
    <t>TanStack for global state
(Sujeto a cambio)</t>
  </si>
  <si>
    <t>Semana 17</t>
  </si>
  <si>
    <t>Entrega de taller de front</t>
  </si>
  <si>
    <t>- Examen Frontend</t>
  </si>
  <si>
    <t>Semana 18</t>
  </si>
  <si>
    <t>Fechas</t>
  </si>
  <si>
    <t>Semana</t>
  </si>
  <si>
    <t>Taller Spring</t>
  </si>
  <si>
    <t>Persistencia</t>
  </si>
  <si>
    <t>Backend</t>
  </si>
  <si>
    <t>Frontend</t>
  </si>
  <si>
    <t>Id</t>
  </si>
  <si>
    <t>Código</t>
  </si>
  <si>
    <t>Nombres</t>
  </si>
  <si>
    <t>Taller Introducción Spring</t>
  </si>
  <si>
    <t>XML (archivo applicationContext.xml)</t>
  </si>
  <si>
    <t xml:space="preserve">Annotations (@Componet, @Service, @PostConstruct, @Autowired) </t>
  </si>
  <si>
    <t xml:space="preserve">AppConfig (@Configuration, @Bean) </t>
  </si>
  <si>
    <t>Funcionalidades (x/7)</t>
  </si>
  <si>
    <t>Vistas (jsp, servlets)(x/7)</t>
  </si>
  <si>
    <t>Grupo</t>
  </si>
  <si>
    <t>ID</t>
  </si>
  <si>
    <t>No configura ningún metodo usando este metodo 
0</t>
  </si>
  <si>
    <t>Configura al menos un bean, sin embargo no hay inyección de dependencias, usando el metodo.
(3 - 4)</t>
  </si>
  <si>
    <t>Configura al menos un bean  y hace la inyección de dependencias usando el metodo.
(4 - 5)</t>
  </si>
  <si>
    <t>Cantidad de las funcionalidades enunciadas realizadas.
(0 - 7)</t>
  </si>
  <si>
    <t>Cantidad de vistas de las enunciadas realizadas. Pueden usar JSP, Servlets o combinación de ambas.
(0 - 7)</t>
  </si>
  <si>
    <t>Nota grupal</t>
  </si>
  <si>
    <t>Nota individual</t>
  </si>
  <si>
    <t>Total</t>
  </si>
  <si>
    <t>Clasificación</t>
  </si>
  <si>
    <t>Mejor</t>
  </si>
  <si>
    <t>Medio</t>
  </si>
  <si>
    <t>Peor</t>
  </si>
  <si>
    <t>Taller Persistencia</t>
  </si>
  <si>
    <t>Factor multiplicativo</t>
  </si>
  <si>
    <t>Integración JPA</t>
  </si>
  <si>
    <t>Pruebas</t>
  </si>
  <si>
    <t>Esquema y datos iniciales</t>
  </si>
  <si>
    <t>Integración backend</t>
  </si>
  <si>
    <t>Cobertura Jaccoco</t>
  </si>
  <si>
    <t>Commits</t>
  </si>
  <si>
    <t>Taller MVC</t>
  </si>
  <si>
    <t>Integración Servicios</t>
  </si>
  <si>
    <t>Controladores MVC</t>
  </si>
  <si>
    <t>Security</t>
  </si>
  <si>
    <t>Templates</t>
  </si>
  <si>
    <t>Pruebas unitarias</t>
  </si>
  <si>
    <t>Despliegue</t>
  </si>
  <si>
    <t>Taller Backend</t>
  </si>
  <si>
    <t>Integración Rest</t>
  </si>
  <si>
    <t>JWT Security</t>
  </si>
  <si>
    <t>Pruebas Postman</t>
  </si>
  <si>
    <t>Documentación de Api (extra)</t>
  </si>
  <si>
    <t>Desarrollo de componentes</t>
  </si>
  <si>
    <t>Implementación de librerías de calidad de código</t>
  </si>
  <si>
    <t>Integración de servicios y autenticación</t>
  </si>
  <si>
    <t>Diseño de la aplicación</t>
  </si>
  <si>
    <t>Implementación de redux</t>
  </si>
  <si>
    <t>Uso de typescript y vite</t>
  </si>
  <si>
    <t>Taller Frontend</t>
  </si>
  <si>
    <t>- Crea componentes básicos pero con un diseño repetitivo y sin considerar su reutilización en otras partes del proyecto.
- Implementa componentes para vistas principales, pero carecen de estructura o lógica organizada.
- Utiliza únicamente useState para manejar estados básicos, sin comprender su uso en diferentes contextos.
- Aplica estilos básicos en línea o CSS simple, sin integrar librerías de estilización.
- Configura rutas básicas pero sin estructura organizada, como navegación limitada entre un par de vistas.</t>
  </si>
  <si>
    <t>- Crea componentes que son parcialmente reutilizables y reduce duplicación de código en algunas partes.
- Diseña componentes de página que muestran una estructura clara y separan responsabilidades entre lógica y presentación.
- Utiliza useEffect y useState en conjunto para manejar estados y efectos secundarios, aunque con comprensión parcial de dependencias.
- Implementa una librería de estilización (por ejemplo, Material-UI o Bootstrap), pero con personalización limitada.
- Configura rutas dinámicas básicas e implementa una navegación funcional con algunas restricciones.</t>
  </si>
  <si>
    <t>- Diseña componentes altamente reutilizables y organizados, incluyendo propiedades dinámicas (props) para personalización.
- Implementa una jerarquía clara de páginas, respetando principios de modularidad y reutilización de componentes secundarios.
- Utiliza hooks avanzados como useCallback o useMemo en situaciones pertinentes, optimizando el rendimiento de la aplicación.
- Integra y personaliza una librería de estilización, utilizando temas globales y estilos dinámicos basados en el estado del componente.
- Configura rutas dinámicas avanzadas con parámetros, anidación y manejo de errores en la navegación.</t>
  </si>
  <si>
    <t>- Todos los componentes son modulares, reutilizables, facilitando su mantenimiento y escalabilidad.
- Las páginas están completamente estructuradas, separando lógica. Incluyen rutas protegidas (autenticación/autorización).
- Implementa hooks personalizados para encapsular lógica reutilizable y optimiza el rendimiento mediante el uso efectivo de dependencias y memorias.
- Utiliza una librería avanzada (como Material-UI o TailwindCSS) con temas globales personalizados, garantizando coherencia en todo el diseño.
- Configura una navegación completa, incluyendo rutas protegidas, redirecciones condicionales y manejo avanzado de parámetros de URL y estados persistentes.</t>
  </si>
  <si>
    <t>- Instala ESLint en el proyecto pero utiliza una configuración básica o predefinida, sin personalización según las necesidades del proyecto.
- Configura Husky con uno o dos hooks básicos, pero sin integrarlos completamente con las herramientas de calidad de código.</t>
  </si>
  <si>
    <t>- Configura ESLint con reglas personalizadas para aplicar estándares básicos de calidad de código, como evitar variables no utilizadas o errores comunes de sintaxis.
- Configura hooks de git como pre-commit para ejecutar ESLint antes de los commits, pero sin validaciones adicionales para evitar posibles errores durante los pushes.</t>
  </si>
  <si>
    <t>- Configura ESLint con reglas específicas que cubren buenas prácticas de codificación, incluyendo compatibilidad con el estilo del equipo o las guías del proyecto.
- Integra ESLint con el editor (por ejemplo, VSCode) para obtener retroalimentación en tiempo real.
- Configura hooks pre-commit para ejecutar ESLint y evitar commits si se detectan errores.
- Implementa un hook pre-push que asegura que el proyecto pueda construirse correctamente antes de permitir el push.</t>
  </si>
  <si>
    <t xml:space="preserve">- Configura reglas avanzadas de ESLint, incluidas extensiones para la detección de problemas específicos del framework utilizado (por ejemplo, React).
- Garantiza que el proyecto pase las validaciones de ESLint antes de cada commit o push, manteniendo el código limpio y consistente.
- Configura hooks de Husky completamente automatizados:
- pre-commit para ejecutar ESLint y formateo automático (por ejemplo, usando Prettier).
- pre-push para ejecutar una serie de validaciones: verificación de la construcción del proyecto y validación de calidad de código.
</t>
  </si>
  <si>
    <t>- Realiza llamadas HTTP básicas utilizando Axios, pero sin configuración avanzada o manejo de errores.
- Incluye el token JWT en las solicitudes de forma manual pero sin mecanismos para manejar su expiración o errores de autenticación.
- Implementa una lógica básica para ocultar elementos de la UI según el rol, pero no bloquea completamente el acceso a rutas protegidas.</t>
  </si>
  <si>
    <t xml:space="preserve">- Configura un cliente Axios con base URL y encabezados comunes, manejando errores genéricos de manera centralizada.
- Gestiona el token JWT almacenándolo en localStorage o sessionStorage y lo incluye automáticamente en las solicitudes, pero con manejo básico de errores.
- Implementa un componente Wrapper para proteger rutas según el rol del usuario, pero con lógica sencilla y sin manejo de redirecciones complejas.
</t>
  </si>
  <si>
    <t>- Configura un interceptor en Axios para agregar automáticamente el token JWT y manejar errores de autenticación (como 401), incluyendo la actualización o eliminación del token según sea necesario.
- Renueva el token (refresh token) si está cerca de expirar.
- Elimina el token e informa al usuario si expira o es inválido.
- Verifica el rol del usuario antes de cargar una página.
- Redirige automáticamente a una página de acceso denegado o de inicio de sesión si el rol no tiene permisos.</t>
  </si>
  <si>
    <t>Tiene encuenta elmentos de UI/UX</t>
  </si>
  <si>
    <t xml:space="preserve">- Configura Redux para manejar el estado global de la aplicación, pero limita su uso a un par de estados simples o sin estructurar el diseño de las acciones y reducers.
- Implementa almacenamiento básico del estado en localStorage o similar, pero sin sincronización avanzada entre el estado persistido y Redux.
</t>
  </si>
  <si>
    <t xml:space="preserve">- Organiza el estado de la aplicación en slices lógicos y aplica buenas prácticas como normalización de datos.
- Diseña acciones y reducers reutilizables.
- Integra una solución avanzada para persistir el estado (por ejemplo, redux-persist), asegurando sincronización y restauración eficiente al recargar la página.
- Maneja exclusiones de persistencia para evitar almacenar estados temporales o sensibles.
</t>
  </si>
  <si>
    <t>- Realiza la migración básica de la aplicación de CRA a Vite, asegurando que el proyecto funcione, pero sin optimizar las configuraciones específicas para Vite.
- Resuelve problemas menores relacionados con la migración, como ajustar rutas o configuraciones simples.
- Configura ESLint para soportar TypeScript con una configuración media, y puede personalizar reglas según las necesidades del proyecto.</t>
  </si>
  <si>
    <t>Extra</t>
  </si>
  <si>
    <t>0 - 2,5</t>
  </si>
  <si>
    <t>2,5 - 3,5</t>
  </si>
  <si>
    <t>3,5 - 4,5</t>
  </si>
  <si>
    <t>4,5 - 5</t>
  </si>
  <si>
    <t>0 - 3</t>
  </si>
  <si>
    <t>3 - 3,7</t>
  </si>
  <si>
    <t>3,7 - 4,5</t>
  </si>
  <si>
    <t>3 - 4</t>
  </si>
  <si>
    <t>4 - 5</t>
  </si>
  <si>
    <t>0 - 5</t>
  </si>
  <si>
    <t>0 - 3,5</t>
  </si>
  <si>
    <t>3,5 - 5</t>
  </si>
  <si>
    <t>Calificaciones</t>
  </si>
  <si>
    <t>Tarea Servidor Web</t>
  </si>
  <si>
    <t>Tarea Spring</t>
  </si>
  <si>
    <t>Tarea Persist</t>
  </si>
  <si>
    <t>Tarea MVC</t>
  </si>
  <si>
    <t>Tarea Back</t>
  </si>
  <si>
    <t>Tarea Front</t>
  </si>
  <si>
    <t>OT1</t>
  </si>
  <si>
    <t>OT4</t>
  </si>
  <si>
    <t>OT2</t>
  </si>
  <si>
    <t>OT3</t>
  </si>
  <si>
    <t>Tareas</t>
  </si>
  <si>
    <t>T.Spring</t>
  </si>
  <si>
    <t>T.Persistencia</t>
  </si>
  <si>
    <t>T.MVC</t>
  </si>
  <si>
    <t>T.Back</t>
  </si>
  <si>
    <t>T.Frontend</t>
  </si>
  <si>
    <t>Extra entrega final</t>
  </si>
  <si>
    <t>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</si>
</sst>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rial"/>
      <charset val="1"/>
    </font>
    <font>
      <b/>
      <sz val="10"/>
      <color theme="1"/>
      <name val="Arial"/>
      <charset val="1"/>
    </font>
    <font>
      <b/>
      <sz val="18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left" vertical="top"/>
    </xf>
    <xf numFmtId="49" fontId="0" fillId="2" borderId="0" xfId="0" applyNumberFormat="1" applyFill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49" fontId="0" fillId="6" borderId="0" xfId="0" applyNumberFormat="1" applyFill="1" applyAlignment="1">
      <alignment horizontal="left" vertical="top" wrapText="1"/>
    </xf>
    <xf numFmtId="49" fontId="4" fillId="5" borderId="0" xfId="0" applyNumberFormat="1" applyFont="1" applyFill="1" applyAlignment="1">
      <alignment horizontal="left" vertical="top" wrapText="1"/>
    </xf>
    <xf numFmtId="49" fontId="4" fillId="6" borderId="0" xfId="0" applyNumberFormat="1" applyFont="1" applyFill="1" applyAlignment="1">
      <alignment horizontal="left" vertical="top" wrapText="1"/>
    </xf>
    <xf numFmtId="164" fontId="1" fillId="7" borderId="0" xfId="0" applyNumberFormat="1" applyFont="1" applyFill="1" applyAlignment="1">
      <alignment horizontal="center" vertical="center" wrapText="1"/>
    </xf>
    <xf numFmtId="164" fontId="1" fillId="7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 readingOrder="1"/>
    </xf>
    <xf numFmtId="0" fontId="5" fillId="0" borderId="1" xfId="0" applyFont="1" applyBorder="1" applyAlignment="1">
      <alignment readingOrder="1"/>
    </xf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/>
    </xf>
    <xf numFmtId="0" fontId="5" fillId="8" borderId="1" xfId="0" applyFont="1" applyFill="1" applyBorder="1" applyAlignment="1">
      <alignment readingOrder="1"/>
    </xf>
    <xf numFmtId="49" fontId="0" fillId="9" borderId="0" xfId="0" applyNumberFormat="1" applyFill="1" applyAlignment="1">
      <alignment horizontal="left" vertical="top" wrapText="1"/>
    </xf>
    <xf numFmtId="0" fontId="1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readingOrder="1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49" fontId="0" fillId="0" borderId="0" xfId="0" applyNumberFormat="1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/>
    <xf numFmtId="0" fontId="0" fillId="0" borderId="2" xfId="0" applyBorder="1" applyAlignment="1">
      <alignment horizontal="center" vertical="center" wrapText="1"/>
    </xf>
    <xf numFmtId="9" fontId="0" fillId="0" borderId="12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9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20" xfId="0" applyBorder="1"/>
    <xf numFmtId="0" fontId="0" fillId="0" borderId="1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3" xfId="0" applyBorder="1"/>
    <xf numFmtId="0" fontId="0" fillId="0" borderId="14" xfId="0" applyBorder="1"/>
    <xf numFmtId="0" fontId="0" fillId="0" borderId="21" xfId="0" applyBorder="1"/>
    <xf numFmtId="0" fontId="0" fillId="0" borderId="18" xfId="0" applyBorder="1"/>
    <xf numFmtId="9" fontId="0" fillId="6" borderId="12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 wrapText="1"/>
    </xf>
    <xf numFmtId="9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9" fontId="0" fillId="12" borderId="1" xfId="0" applyNumberFormat="1" applyFill="1" applyBorder="1" applyAlignment="1">
      <alignment horizontal="center" vertical="center"/>
    </xf>
    <xf numFmtId="9" fontId="0" fillId="0" borderId="0" xfId="0" applyNumberFormat="1" applyAlignment="1">
      <alignment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20" xfId="0" applyBorder="1" applyAlignment="1">
      <alignment horizontal="center" vertical="top"/>
    </xf>
    <xf numFmtId="0" fontId="0" fillId="0" borderId="17" xfId="0" applyBorder="1" applyAlignment="1">
      <alignment horizontal="center" vertical="top" wrapText="1"/>
    </xf>
    <xf numFmtId="9" fontId="0" fillId="0" borderId="3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9" fontId="0" fillId="0" borderId="29" xfId="0" applyNumberFormat="1" applyBorder="1" applyAlignment="1">
      <alignment horizontal="center" vertical="center"/>
    </xf>
    <xf numFmtId="9" fontId="0" fillId="0" borderId="24" xfId="0" applyNumberFormat="1" applyBorder="1"/>
    <xf numFmtId="9" fontId="0" fillId="0" borderId="27" xfId="0" applyNumberFormat="1" applyBorder="1"/>
    <xf numFmtId="9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/>
    <xf numFmtId="165" fontId="0" fillId="0" borderId="2" xfId="0" applyNumberFormat="1" applyBorder="1"/>
    <xf numFmtId="0" fontId="0" fillId="0" borderId="30" xfId="0" applyBorder="1"/>
    <xf numFmtId="9" fontId="0" fillId="12" borderId="12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12" borderId="15" xfId="0" applyFont="1" applyFill="1" applyBorder="1" applyAlignment="1">
      <alignment horizontal="center" vertical="center"/>
    </xf>
    <xf numFmtId="9" fontId="0" fillId="0" borderId="1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59999389629810485"/>
  </sheetPr>
  <dimension ref="A1:G37"/>
  <sheetViews>
    <sheetView tabSelected="1" topLeftCell="A9" workbookViewId="0">
      <selection activeCell="L9" sqref="L9"/>
    </sheetView>
  </sheetViews>
  <sheetFormatPr defaultRowHeight="15"/>
  <cols>
    <col min="1" max="1" width="12.5703125" customWidth="1"/>
    <col min="2" max="2" width="32.5703125" customWidth="1"/>
    <col min="3" max="3" width="30.7109375" customWidth="1"/>
    <col min="4" max="4" width="37.5703125" customWidth="1"/>
    <col min="5" max="5" width="30.140625" customWidth="1"/>
    <col min="6" max="6" width="31.28515625" customWidth="1"/>
    <col min="7" max="7" width="30.140625" customWidth="1"/>
  </cols>
  <sheetData>
    <row r="1" spans="1:7">
      <c r="D1" s="15">
        <v>45867</v>
      </c>
      <c r="F1" s="15">
        <f>D1+2</f>
        <v>45869</v>
      </c>
    </row>
    <row r="2" spans="1:7" ht="25.5" customHeight="1">
      <c r="A2" s="2"/>
      <c r="B2" s="3" t="s">
        <v>0</v>
      </c>
      <c r="C2" s="4" t="s">
        <v>1</v>
      </c>
      <c r="D2" s="3" t="s">
        <v>2</v>
      </c>
      <c r="E2" s="4" t="s">
        <v>1</v>
      </c>
      <c r="F2" s="3" t="s">
        <v>3</v>
      </c>
      <c r="G2" s="4" t="s">
        <v>4</v>
      </c>
    </row>
    <row r="3" spans="1:7" ht="80.25" customHeight="1">
      <c r="A3" s="1" t="s">
        <v>5</v>
      </c>
      <c r="B3" s="5" t="s">
        <v>6</v>
      </c>
      <c r="C3" s="9"/>
      <c r="D3" s="10" t="s">
        <v>7</v>
      </c>
      <c r="E3" s="10"/>
      <c r="F3" s="10" t="s">
        <v>8</v>
      </c>
      <c r="G3" s="6"/>
    </row>
    <row r="4" spans="1:7">
      <c r="A4" s="1"/>
      <c r="B4" s="5"/>
      <c r="C4" s="8"/>
      <c r="D4" s="14">
        <f>F1+5</f>
        <v>45874</v>
      </c>
      <c r="E4" s="10"/>
      <c r="F4" s="15">
        <f>D4+2</f>
        <v>45876</v>
      </c>
    </row>
    <row r="5" spans="1:7" ht="144.75" customHeight="1">
      <c r="A5" s="1" t="s">
        <v>9</v>
      </c>
      <c r="B5" s="7" t="s">
        <v>10</v>
      </c>
      <c r="C5" s="9"/>
      <c r="D5" s="10" t="s">
        <v>11</v>
      </c>
      <c r="E5" s="10" t="s">
        <v>12</v>
      </c>
      <c r="F5" s="22" t="s">
        <v>13</v>
      </c>
      <c r="G5" s="6" t="s">
        <v>14</v>
      </c>
    </row>
    <row r="6" spans="1:7">
      <c r="A6" s="1"/>
      <c r="B6" s="5"/>
      <c r="C6" s="8"/>
      <c r="D6" s="14">
        <f>F4+5</f>
        <v>45881</v>
      </c>
      <c r="E6" s="10"/>
      <c r="F6" s="14">
        <f>D6+2</f>
        <v>45883</v>
      </c>
    </row>
    <row r="7" spans="1:7" ht="129" customHeight="1">
      <c r="A7" s="1" t="s">
        <v>15</v>
      </c>
      <c r="B7" s="7" t="s">
        <v>16</v>
      </c>
      <c r="C7" s="9"/>
      <c r="D7" s="11" t="s">
        <v>17</v>
      </c>
      <c r="E7" s="10"/>
      <c r="F7" s="10" t="s">
        <v>18</v>
      </c>
      <c r="G7" s="6" t="s">
        <v>19</v>
      </c>
    </row>
    <row r="8" spans="1:7">
      <c r="A8" s="1"/>
      <c r="B8" s="5"/>
      <c r="C8" s="8"/>
      <c r="D8" s="14">
        <f>F6+5</f>
        <v>45888</v>
      </c>
      <c r="E8" s="10"/>
      <c r="F8" s="14">
        <f>D8+2</f>
        <v>45890</v>
      </c>
    </row>
    <row r="9" spans="1:7" ht="80.25" customHeight="1">
      <c r="A9" s="1" t="s">
        <v>20</v>
      </c>
      <c r="B9" s="7" t="s">
        <v>21</v>
      </c>
      <c r="C9" s="9"/>
      <c r="D9" s="10" t="s">
        <v>22</v>
      </c>
      <c r="E9" s="10"/>
      <c r="F9" s="12" t="s">
        <v>23</v>
      </c>
      <c r="G9" s="6" t="s">
        <v>24</v>
      </c>
    </row>
    <row r="10" spans="1:7">
      <c r="A10" s="1"/>
      <c r="B10" s="5"/>
      <c r="C10" s="8"/>
      <c r="D10" s="14">
        <f>F8+5</f>
        <v>45895</v>
      </c>
      <c r="E10" s="10"/>
      <c r="F10" s="14">
        <f>D10+2</f>
        <v>45897</v>
      </c>
    </row>
    <row r="11" spans="1:7" ht="97.5" customHeight="1">
      <c r="A11" s="1" t="s">
        <v>25</v>
      </c>
      <c r="B11" s="5" t="s">
        <v>26</v>
      </c>
      <c r="C11" s="9"/>
      <c r="D11" s="11" t="s">
        <v>27</v>
      </c>
      <c r="E11" s="10"/>
      <c r="F11" s="10" t="s">
        <v>28</v>
      </c>
      <c r="G11" s="6" t="s">
        <v>29</v>
      </c>
    </row>
    <row r="12" spans="1:7">
      <c r="A12" s="1"/>
      <c r="B12" s="5"/>
      <c r="C12" s="8"/>
      <c r="D12" s="14">
        <f>F10+5</f>
        <v>45902</v>
      </c>
      <c r="E12" s="10"/>
      <c r="F12" s="14">
        <f>D12+2</f>
        <v>45904</v>
      </c>
    </row>
    <row r="13" spans="1:7" ht="80.25" customHeight="1">
      <c r="A13" s="1" t="s">
        <v>30</v>
      </c>
      <c r="B13" s="5" t="s">
        <v>26</v>
      </c>
      <c r="C13" s="9"/>
      <c r="D13" s="10" t="s">
        <v>31</v>
      </c>
      <c r="E13" s="10"/>
      <c r="F13" s="10" t="s">
        <v>32</v>
      </c>
    </row>
    <row r="14" spans="1:7">
      <c r="A14" s="1"/>
      <c r="B14" s="5"/>
      <c r="C14" s="8"/>
      <c r="D14" s="14">
        <f>F12+5</f>
        <v>45909</v>
      </c>
      <c r="E14" s="10"/>
      <c r="F14" s="14">
        <f>D14+2</f>
        <v>45911</v>
      </c>
    </row>
    <row r="15" spans="1:7" ht="80.25" customHeight="1">
      <c r="A15" s="1" t="s">
        <v>33</v>
      </c>
      <c r="B15" s="7" t="s">
        <v>34</v>
      </c>
      <c r="C15" s="9"/>
      <c r="D15" s="10" t="s">
        <v>35</v>
      </c>
      <c r="E15" s="10"/>
      <c r="F15" s="12" t="s">
        <v>36</v>
      </c>
      <c r="G15" s="6" t="s">
        <v>37</v>
      </c>
    </row>
    <row r="16" spans="1:7">
      <c r="A16" s="1"/>
      <c r="B16" s="5"/>
      <c r="C16" s="8"/>
      <c r="D16" s="14">
        <f>F14+5</f>
        <v>45916</v>
      </c>
      <c r="E16" s="10"/>
      <c r="F16" s="14">
        <f>D16+2</f>
        <v>45918</v>
      </c>
    </row>
    <row r="17" spans="1:7" ht="80.25" customHeight="1">
      <c r="A17" s="1" t="s">
        <v>38</v>
      </c>
      <c r="B17" s="5" t="s">
        <v>39</v>
      </c>
      <c r="C17" s="9"/>
      <c r="D17" s="13" t="s">
        <v>40</v>
      </c>
      <c r="E17" s="10"/>
      <c r="F17" s="10" t="s">
        <v>41</v>
      </c>
      <c r="G17" s="6" t="s">
        <v>42</v>
      </c>
    </row>
    <row r="18" spans="1:7">
      <c r="A18" s="1"/>
      <c r="B18" s="5"/>
      <c r="C18" s="8"/>
      <c r="D18" s="14">
        <f>F16+5</f>
        <v>45923</v>
      </c>
      <c r="E18" s="10"/>
      <c r="F18" s="14">
        <f>D18+2</f>
        <v>45925</v>
      </c>
    </row>
    <row r="19" spans="1:7" ht="80.25" customHeight="1">
      <c r="A19" s="1" t="s">
        <v>43</v>
      </c>
      <c r="B19" s="5" t="s">
        <v>44</v>
      </c>
      <c r="C19" s="9"/>
      <c r="D19" s="10" t="s">
        <v>45</v>
      </c>
      <c r="E19" s="10"/>
      <c r="F19" s="10" t="s">
        <v>46</v>
      </c>
      <c r="G19" s="6"/>
    </row>
    <row r="20" spans="1:7">
      <c r="A20" s="1"/>
      <c r="B20" s="5"/>
      <c r="C20" s="8"/>
      <c r="D20" s="14">
        <f>F18+5</f>
        <v>45930</v>
      </c>
      <c r="E20" s="10"/>
      <c r="F20" s="14">
        <f>D20+2</f>
        <v>45932</v>
      </c>
    </row>
    <row r="21" spans="1:7" ht="110.25" customHeight="1">
      <c r="A21" s="1" t="s">
        <v>47</v>
      </c>
      <c r="B21" s="5" t="s">
        <v>48</v>
      </c>
      <c r="C21" s="9"/>
      <c r="D21" s="10" t="s">
        <v>49</v>
      </c>
      <c r="E21" s="10"/>
      <c r="F21" s="12" t="s">
        <v>50</v>
      </c>
      <c r="G21" s="6" t="s">
        <v>51</v>
      </c>
    </row>
    <row r="22" spans="1:7">
      <c r="A22" s="1"/>
      <c r="B22" s="5"/>
      <c r="C22" s="8"/>
      <c r="D22" s="14">
        <f>F20+5</f>
        <v>45937</v>
      </c>
      <c r="E22" s="10"/>
      <c r="F22" s="14">
        <f>D22+2</f>
        <v>45939</v>
      </c>
    </row>
    <row r="23" spans="1:7" ht="80.25" customHeight="1">
      <c r="A23" s="1" t="s">
        <v>52</v>
      </c>
      <c r="B23" s="5" t="s">
        <v>53</v>
      </c>
      <c r="C23" s="9"/>
      <c r="D23" s="13" t="s">
        <v>54</v>
      </c>
      <c r="E23" s="10"/>
      <c r="F23" s="10" t="s">
        <v>55</v>
      </c>
      <c r="G23" s="6" t="s">
        <v>56</v>
      </c>
    </row>
    <row r="24" spans="1:7">
      <c r="A24" s="1"/>
      <c r="B24" s="5"/>
      <c r="C24" s="8"/>
      <c r="D24" s="14">
        <f>F22+5</f>
        <v>45944</v>
      </c>
      <c r="E24" s="10"/>
      <c r="F24" s="14">
        <f>D24+2</f>
        <v>45946</v>
      </c>
    </row>
    <row r="25" spans="1:7" ht="80.25" customHeight="1">
      <c r="A25" s="1" t="s">
        <v>57</v>
      </c>
      <c r="B25" s="5" t="s">
        <v>58</v>
      </c>
      <c r="C25" s="9"/>
      <c r="D25" s="10" t="s">
        <v>59</v>
      </c>
      <c r="E25" s="9"/>
      <c r="F25" s="10" t="s">
        <v>60</v>
      </c>
      <c r="G25" s="6"/>
    </row>
    <row r="26" spans="1:7">
      <c r="A26" s="1"/>
      <c r="B26" s="5"/>
      <c r="C26" s="8"/>
      <c r="D26" s="14">
        <f>F24+5</f>
        <v>45951</v>
      </c>
      <c r="E26" s="8"/>
      <c r="F26" s="14">
        <f>D26+2</f>
        <v>45953</v>
      </c>
    </row>
    <row r="27" spans="1:7" ht="80.25" customHeight="1">
      <c r="A27" s="1" t="s">
        <v>61</v>
      </c>
      <c r="B27" s="5" t="s">
        <v>62</v>
      </c>
      <c r="C27" s="9"/>
      <c r="D27" s="10" t="s">
        <v>55</v>
      </c>
      <c r="E27" s="9"/>
      <c r="F27" s="12" t="s">
        <v>63</v>
      </c>
      <c r="G27" s="6" t="s">
        <v>64</v>
      </c>
    </row>
    <row r="28" spans="1:7">
      <c r="A28" s="1"/>
      <c r="B28" s="5"/>
      <c r="C28" s="8"/>
      <c r="D28" s="14">
        <f>F26+5</f>
        <v>45958</v>
      </c>
      <c r="E28" s="8"/>
      <c r="F28" s="14">
        <f>D28+2</f>
        <v>45960</v>
      </c>
    </row>
    <row r="29" spans="1:7" ht="96.75" customHeight="1">
      <c r="A29" s="1" t="s">
        <v>65</v>
      </c>
      <c r="B29" s="5" t="s">
        <v>66</v>
      </c>
      <c r="C29" s="9"/>
      <c r="D29" s="13" t="s">
        <v>67</v>
      </c>
      <c r="E29" s="9"/>
      <c r="F29" s="10" t="s">
        <v>68</v>
      </c>
      <c r="G29" s="6" t="s">
        <v>69</v>
      </c>
    </row>
    <row r="30" spans="1:7">
      <c r="A30" s="1"/>
      <c r="B30" s="5"/>
      <c r="C30" s="8"/>
      <c r="D30" s="14">
        <f>F28+5</f>
        <v>45965</v>
      </c>
      <c r="E30" s="8"/>
      <c r="F30" s="14">
        <f>D30+2</f>
        <v>45967</v>
      </c>
    </row>
    <row r="31" spans="1:7" ht="80.25" customHeight="1">
      <c r="A31" s="1" t="s">
        <v>70</v>
      </c>
      <c r="B31" s="5" t="s">
        <v>71</v>
      </c>
      <c r="C31" s="9"/>
      <c r="D31" s="10" t="s">
        <v>72</v>
      </c>
      <c r="E31" s="9"/>
      <c r="F31" s="10" t="s">
        <v>73</v>
      </c>
      <c r="G31" s="6"/>
    </row>
    <row r="32" spans="1:7">
      <c r="A32" s="1"/>
      <c r="B32" s="5"/>
      <c r="C32" s="8"/>
      <c r="D32" s="14">
        <f>F30+5</f>
        <v>45972</v>
      </c>
      <c r="E32" s="8"/>
      <c r="F32" s="14">
        <f>D32+2</f>
        <v>45974</v>
      </c>
    </row>
    <row r="33" spans="1:7" ht="80.25" customHeight="1">
      <c r="A33" s="1" t="s">
        <v>74</v>
      </c>
      <c r="B33" s="5" t="s">
        <v>75</v>
      </c>
      <c r="C33" s="9"/>
      <c r="D33" s="10" t="s">
        <v>76</v>
      </c>
      <c r="E33" s="9"/>
      <c r="F33" s="10" t="s">
        <v>77</v>
      </c>
      <c r="G33" s="6"/>
    </row>
    <row r="34" spans="1:7">
      <c r="A34" s="1"/>
      <c r="B34" s="5"/>
      <c r="C34" s="8"/>
      <c r="D34" s="14">
        <f>F32+5</f>
        <v>45979</v>
      </c>
      <c r="E34" s="8"/>
      <c r="F34" s="14">
        <f>D34+2</f>
        <v>45981</v>
      </c>
    </row>
    <row r="35" spans="1:7" ht="80.25" customHeight="1">
      <c r="A35" s="1" t="s">
        <v>78</v>
      </c>
      <c r="B35" s="5"/>
      <c r="C35" s="9"/>
      <c r="D35" s="12" t="s">
        <v>79</v>
      </c>
      <c r="E35" s="9"/>
      <c r="F35" s="12" t="s">
        <v>80</v>
      </c>
      <c r="G35" s="6"/>
    </row>
    <row r="36" spans="1:7">
      <c r="A36" s="1"/>
      <c r="B36" s="5"/>
      <c r="C36" s="8"/>
      <c r="D36" s="14">
        <f>F34+5</f>
        <v>45986</v>
      </c>
      <c r="E36" s="8"/>
      <c r="F36" s="14">
        <f>D36+2</f>
        <v>45988</v>
      </c>
    </row>
    <row r="37" spans="1:7" ht="80.25" customHeight="1">
      <c r="A37" s="1" t="s">
        <v>81</v>
      </c>
      <c r="B37" s="5"/>
      <c r="C37" s="9"/>
      <c r="D37" s="8"/>
      <c r="E37" s="9"/>
      <c r="F37" s="8"/>
      <c r="G37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7FCF-8D9C-471D-B0AC-1F2CFD252A18}">
  <sheetPr>
    <tabColor theme="2" tint="-0.499984740745262"/>
  </sheetPr>
  <dimension ref="A1:M37"/>
  <sheetViews>
    <sheetView workbookViewId="0">
      <selection activeCell="D12" sqref="D12"/>
    </sheetView>
  </sheetViews>
  <sheetFormatPr defaultRowHeight="15"/>
  <cols>
    <col min="1" max="1" width="21.42578125" customWidth="1"/>
    <col min="3" max="3" width="15.42578125" customWidth="1"/>
    <col min="4" max="4" width="24.7109375" customWidth="1"/>
    <col min="5" max="10" width="20.7109375" customWidth="1"/>
    <col min="11" max="11" width="24.42578125" customWidth="1"/>
    <col min="12" max="12" width="18.42578125" customWidth="1"/>
    <col min="13" max="13" width="15" customWidth="1"/>
  </cols>
  <sheetData>
    <row r="1" spans="1:13">
      <c r="E1" s="30" t="s">
        <v>173</v>
      </c>
      <c r="F1" s="42" t="s">
        <v>174</v>
      </c>
      <c r="G1" s="42" t="s">
        <v>174</v>
      </c>
      <c r="H1" s="30" t="s">
        <v>173</v>
      </c>
      <c r="I1" s="42" t="s">
        <v>175</v>
      </c>
      <c r="J1" s="42" t="s">
        <v>176</v>
      </c>
      <c r="K1" s="87"/>
    </row>
    <row r="2" spans="1:13" ht="24">
      <c r="A2" s="96" t="s">
        <v>166</v>
      </c>
      <c r="B2" s="96"/>
      <c r="C2" s="96"/>
      <c r="D2" s="96"/>
      <c r="E2" s="78">
        <v>0.2</v>
      </c>
      <c r="F2" s="78">
        <v>0.1</v>
      </c>
      <c r="G2" s="78">
        <v>0.15</v>
      </c>
      <c r="H2" s="78">
        <v>0.15</v>
      </c>
      <c r="I2" s="78">
        <v>0.2</v>
      </c>
      <c r="J2" s="79">
        <v>0.2</v>
      </c>
      <c r="K2" s="62">
        <f>SUM(E2:J2)</f>
        <v>1</v>
      </c>
    </row>
    <row r="3" spans="1:13">
      <c r="A3" s="25" t="s">
        <v>97</v>
      </c>
      <c r="B3" s="25" t="s">
        <v>98</v>
      </c>
      <c r="C3" s="25" t="s">
        <v>89</v>
      </c>
      <c r="D3" s="25" t="s">
        <v>90</v>
      </c>
      <c r="E3" s="92" t="s">
        <v>177</v>
      </c>
      <c r="F3" s="92" t="s">
        <v>178</v>
      </c>
      <c r="G3" s="92" t="s">
        <v>179</v>
      </c>
      <c r="H3" s="92" t="s">
        <v>180</v>
      </c>
      <c r="I3" s="92" t="s">
        <v>181</v>
      </c>
      <c r="J3" s="92" t="s">
        <v>182</v>
      </c>
      <c r="K3" s="93" t="s">
        <v>106</v>
      </c>
      <c r="L3" s="28" t="s">
        <v>183</v>
      </c>
      <c r="M3" s="28" t="s">
        <v>184</v>
      </c>
    </row>
    <row r="4" spans="1:13">
      <c r="B4">
        <f>Lista!A2</f>
        <v>1</v>
      </c>
      <c r="C4">
        <f>Lista!B2</f>
        <v>0</v>
      </c>
      <c r="D4">
        <f>Lista!C2</f>
        <v>0</v>
      </c>
      <c r="E4" s="85">
        <f>Tareas!K4</f>
        <v>0</v>
      </c>
      <c r="F4" s="85">
        <f>'T. Spring'!R4</f>
        <v>0</v>
      </c>
      <c r="G4" s="85">
        <f>'T. Persist'!M4</f>
        <v>0</v>
      </c>
      <c r="H4" s="85">
        <f>'T. MVC'!M4</f>
        <v>0</v>
      </c>
      <c r="I4" s="85">
        <f>'T. Back'!L4</f>
        <v>0</v>
      </c>
      <c r="J4" s="85">
        <f>'T. Front'!X5</f>
        <v>0</v>
      </c>
      <c r="K4" s="86">
        <f>ROUND(SUMPRODUCT(E4:J4,$E$2:$J$2),1)</f>
        <v>0</v>
      </c>
      <c r="L4" s="26">
        <f>'T. Front'!U5</f>
        <v>0</v>
      </c>
      <c r="M4" s="26"/>
    </row>
    <row r="5" spans="1:13">
      <c r="B5">
        <f>Lista!A3</f>
        <v>2</v>
      </c>
      <c r="C5">
        <f>Lista!B3</f>
        <v>0</v>
      </c>
      <c r="D5">
        <f>Lista!C3</f>
        <v>0</v>
      </c>
      <c r="E5" s="85">
        <f>Tareas!K5</f>
        <v>0</v>
      </c>
      <c r="F5" s="85">
        <f>'T. Spring'!R5</f>
        <v>0</v>
      </c>
      <c r="G5" s="85">
        <f>'T. Persist'!M5</f>
        <v>0</v>
      </c>
      <c r="H5" s="85">
        <f>'T. MVC'!M5</f>
        <v>0</v>
      </c>
      <c r="I5" s="85">
        <f>'T. Back'!L5</f>
        <v>0</v>
      </c>
      <c r="J5" s="85">
        <f>'T. Front'!X6</f>
        <v>0</v>
      </c>
      <c r="K5" s="86">
        <f t="shared" ref="K5:K33" si="0">ROUND(SUMPRODUCT(E5:J5,$E$2:$J$2),1)</f>
        <v>0</v>
      </c>
      <c r="L5" s="26">
        <f>'T. Front'!U6</f>
        <v>0</v>
      </c>
      <c r="M5" s="26"/>
    </row>
    <row r="6" spans="1:13">
      <c r="B6">
        <f>Lista!A4</f>
        <v>3</v>
      </c>
      <c r="C6">
        <f>Lista!B4</f>
        <v>0</v>
      </c>
      <c r="D6">
        <f>Lista!C4</f>
        <v>0</v>
      </c>
      <c r="E6" s="85">
        <f>Tareas!K6</f>
        <v>0</v>
      </c>
      <c r="F6" s="85">
        <f>'T. Spring'!R6</f>
        <v>0</v>
      </c>
      <c r="G6" s="85">
        <f>'T. Persist'!M6</f>
        <v>0</v>
      </c>
      <c r="H6" s="85">
        <f>'T. MVC'!M6</f>
        <v>0</v>
      </c>
      <c r="I6" s="85">
        <f>'T. Back'!L6</f>
        <v>0</v>
      </c>
      <c r="J6" s="85">
        <f>'T. Front'!X7</f>
        <v>0</v>
      </c>
      <c r="K6" s="86">
        <f t="shared" si="0"/>
        <v>0</v>
      </c>
      <c r="L6" s="26">
        <f>'T. Front'!U7</f>
        <v>0</v>
      </c>
      <c r="M6" s="26"/>
    </row>
    <row r="7" spans="1:13">
      <c r="B7">
        <f>Lista!A5</f>
        <v>4</v>
      </c>
      <c r="C7">
        <f>Lista!B5</f>
        <v>0</v>
      </c>
      <c r="D7">
        <f>Lista!C5</f>
        <v>0</v>
      </c>
      <c r="E7" s="85">
        <f>Tareas!K7</f>
        <v>0</v>
      </c>
      <c r="F7" s="85">
        <f>'T. Spring'!R7</f>
        <v>0</v>
      </c>
      <c r="G7" s="85">
        <f>'T. Persist'!M7</f>
        <v>0</v>
      </c>
      <c r="H7" s="85">
        <f>'T. MVC'!M7</f>
        <v>0</v>
      </c>
      <c r="I7" s="85">
        <f>'T. Back'!L7</f>
        <v>0</v>
      </c>
      <c r="J7" s="85">
        <f>'T. Front'!X8</f>
        <v>0</v>
      </c>
      <c r="K7" s="86">
        <f t="shared" si="0"/>
        <v>0</v>
      </c>
      <c r="L7" s="26">
        <f>'T. Front'!U8</f>
        <v>0</v>
      </c>
      <c r="M7" s="26"/>
    </row>
    <row r="8" spans="1:13">
      <c r="B8">
        <f>Lista!A6</f>
        <v>5</v>
      </c>
      <c r="C8">
        <f>Lista!B6</f>
        <v>0</v>
      </c>
      <c r="D8">
        <f>Lista!C6</f>
        <v>0</v>
      </c>
      <c r="E8" s="85">
        <f>Tareas!K8</f>
        <v>0</v>
      </c>
      <c r="F8" s="85">
        <f>'T. Spring'!R8</f>
        <v>0</v>
      </c>
      <c r="G8" s="85">
        <f>'T. Persist'!M8</f>
        <v>0</v>
      </c>
      <c r="H8" s="85">
        <f>'T. MVC'!M8</f>
        <v>0</v>
      </c>
      <c r="I8" s="85">
        <f>'T. Back'!L8</f>
        <v>0</v>
      </c>
      <c r="J8" s="85">
        <f>'T. Front'!X9</f>
        <v>0</v>
      </c>
      <c r="K8" s="86">
        <f t="shared" si="0"/>
        <v>0</v>
      </c>
      <c r="L8" s="26">
        <f>'T. Front'!U9</f>
        <v>0</v>
      </c>
      <c r="M8" s="26"/>
    </row>
    <row r="9" spans="1:13">
      <c r="B9">
        <f>Lista!A7</f>
        <v>6</v>
      </c>
      <c r="C9">
        <f>Lista!B7</f>
        <v>0</v>
      </c>
      <c r="D9">
        <f>Lista!C7</f>
        <v>0</v>
      </c>
      <c r="E9" s="85">
        <f>Tareas!K9</f>
        <v>0</v>
      </c>
      <c r="F9" s="85">
        <f>'T. Spring'!R9</f>
        <v>0</v>
      </c>
      <c r="G9" s="85">
        <f>'T. Persist'!M9</f>
        <v>0</v>
      </c>
      <c r="H9" s="85">
        <f>'T. MVC'!M9</f>
        <v>0</v>
      </c>
      <c r="I9" s="85">
        <f>'T. Back'!L9</f>
        <v>0</v>
      </c>
      <c r="J9" s="85">
        <f>'T. Front'!X10</f>
        <v>0</v>
      </c>
      <c r="K9" s="86">
        <f t="shared" si="0"/>
        <v>0</v>
      </c>
      <c r="L9" s="26">
        <f>'T. Front'!U10</f>
        <v>0</v>
      </c>
      <c r="M9" s="26"/>
    </row>
    <row r="10" spans="1:13">
      <c r="B10">
        <f>Lista!A8</f>
        <v>7</v>
      </c>
      <c r="C10">
        <f>Lista!B8</f>
        <v>0</v>
      </c>
      <c r="D10">
        <f>Lista!C8</f>
        <v>0</v>
      </c>
      <c r="E10" s="85">
        <f>Tareas!K10</f>
        <v>0</v>
      </c>
      <c r="F10" s="85">
        <f>'T. Spring'!R10</f>
        <v>0</v>
      </c>
      <c r="G10" s="85">
        <f>'T. Persist'!M10</f>
        <v>0</v>
      </c>
      <c r="H10" s="85">
        <f>'T. MVC'!M10</f>
        <v>0</v>
      </c>
      <c r="I10" s="85">
        <f>'T. Back'!L10</f>
        <v>0</v>
      </c>
      <c r="J10" s="85">
        <f>'T. Front'!X11</f>
        <v>0</v>
      </c>
      <c r="K10" s="86">
        <f t="shared" si="0"/>
        <v>0</v>
      </c>
      <c r="L10" s="26">
        <f>'T. Front'!U11</f>
        <v>0</v>
      </c>
      <c r="M10" s="26"/>
    </row>
    <row r="11" spans="1:13">
      <c r="B11">
        <f>Lista!A9</f>
        <v>8</v>
      </c>
      <c r="C11">
        <f>Lista!B9</f>
        <v>0</v>
      </c>
      <c r="D11">
        <f>Lista!C9</f>
        <v>0</v>
      </c>
      <c r="E11" s="85">
        <f>Tareas!K11</f>
        <v>0</v>
      </c>
      <c r="F11" s="85">
        <f>'T. Spring'!R11</f>
        <v>0</v>
      </c>
      <c r="G11" s="85">
        <f>'T. Persist'!M11</f>
        <v>0</v>
      </c>
      <c r="H11" s="85">
        <f>'T. MVC'!M11</f>
        <v>0</v>
      </c>
      <c r="I11" s="85">
        <f>'T. Back'!L11</f>
        <v>0</v>
      </c>
      <c r="J11" s="85">
        <f>'T. Front'!X12</f>
        <v>0</v>
      </c>
      <c r="K11" s="86">
        <f t="shared" si="0"/>
        <v>0</v>
      </c>
      <c r="L11" s="26">
        <f>'T. Front'!U12</f>
        <v>0</v>
      </c>
      <c r="M11" s="26"/>
    </row>
    <row r="12" spans="1:13">
      <c r="B12">
        <f>Lista!A10</f>
        <v>9</v>
      </c>
      <c r="C12">
        <f>Lista!B10</f>
        <v>0</v>
      </c>
      <c r="D12">
        <f>Lista!C10</f>
        <v>0</v>
      </c>
      <c r="E12" s="85">
        <f>Tareas!K12</f>
        <v>0</v>
      </c>
      <c r="F12" s="85">
        <f>'T. Spring'!R12</f>
        <v>0</v>
      </c>
      <c r="G12" s="85">
        <f>'T. Persist'!M12</f>
        <v>0</v>
      </c>
      <c r="H12" s="85">
        <f>'T. MVC'!M12</f>
        <v>0</v>
      </c>
      <c r="I12" s="85">
        <f>'T. Back'!L12</f>
        <v>0</v>
      </c>
      <c r="J12" s="85">
        <f>'T. Front'!X13</f>
        <v>0</v>
      </c>
      <c r="K12" s="86">
        <f t="shared" si="0"/>
        <v>0</v>
      </c>
      <c r="L12" s="26">
        <f>'T. Front'!U13</f>
        <v>0</v>
      </c>
      <c r="M12" s="26"/>
    </row>
    <row r="13" spans="1:13">
      <c r="B13">
        <f>Lista!A11</f>
        <v>10</v>
      </c>
      <c r="C13">
        <f>Lista!B11</f>
        <v>0</v>
      </c>
      <c r="D13">
        <f>Lista!C11</f>
        <v>0</v>
      </c>
      <c r="E13" s="85">
        <f>Tareas!K13</f>
        <v>0</v>
      </c>
      <c r="F13" s="85">
        <f>'T. Spring'!R13</f>
        <v>0</v>
      </c>
      <c r="G13" s="85">
        <f>'T. Persist'!M13</f>
        <v>0</v>
      </c>
      <c r="H13" s="85">
        <f>'T. MVC'!M13</f>
        <v>0</v>
      </c>
      <c r="I13" s="85">
        <f>'T. Back'!L13</f>
        <v>0</v>
      </c>
      <c r="J13" s="85">
        <f>'T. Front'!X14</f>
        <v>0</v>
      </c>
      <c r="K13" s="86">
        <f t="shared" si="0"/>
        <v>0</v>
      </c>
      <c r="L13" s="26">
        <f>'T. Front'!U14</f>
        <v>0</v>
      </c>
      <c r="M13" s="26"/>
    </row>
    <row r="14" spans="1:13">
      <c r="B14">
        <f>Lista!A12</f>
        <v>11</v>
      </c>
      <c r="C14">
        <f>Lista!B12</f>
        <v>0</v>
      </c>
      <c r="D14">
        <f>Lista!C12</f>
        <v>0</v>
      </c>
      <c r="E14" s="85">
        <f>Tareas!K14</f>
        <v>0</v>
      </c>
      <c r="F14" s="85">
        <f>'T. Spring'!R14</f>
        <v>0</v>
      </c>
      <c r="G14" s="85">
        <f>'T. Persist'!M14</f>
        <v>0</v>
      </c>
      <c r="H14" s="85">
        <f>'T. MVC'!M14</f>
        <v>0</v>
      </c>
      <c r="I14" s="85">
        <f>'T. Back'!L14</f>
        <v>0</v>
      </c>
      <c r="J14" s="85">
        <f>'T. Front'!X15</f>
        <v>0</v>
      </c>
      <c r="K14" s="86">
        <f t="shared" si="0"/>
        <v>0</v>
      </c>
      <c r="L14" s="26">
        <f>'T. Front'!U15</f>
        <v>0</v>
      </c>
      <c r="M14" s="26"/>
    </row>
    <row r="15" spans="1:13">
      <c r="B15">
        <f>Lista!A13</f>
        <v>12</v>
      </c>
      <c r="C15">
        <f>Lista!B13</f>
        <v>0</v>
      </c>
      <c r="D15">
        <f>Lista!C13</f>
        <v>0</v>
      </c>
      <c r="E15" s="85">
        <f>Tareas!K15</f>
        <v>0</v>
      </c>
      <c r="F15" s="85">
        <f>'T. Spring'!R15</f>
        <v>0</v>
      </c>
      <c r="G15" s="85">
        <f>'T. Persist'!M15</f>
        <v>0</v>
      </c>
      <c r="H15" s="85">
        <f>'T. MVC'!M15</f>
        <v>0</v>
      </c>
      <c r="I15" s="85">
        <f>'T. Back'!L15</f>
        <v>0</v>
      </c>
      <c r="J15" s="85">
        <f>'T. Front'!X16</f>
        <v>0</v>
      </c>
      <c r="K15" s="86">
        <f t="shared" si="0"/>
        <v>0</v>
      </c>
      <c r="L15" s="26">
        <f>'T. Front'!U16</f>
        <v>0</v>
      </c>
      <c r="M15" s="26"/>
    </row>
    <row r="16" spans="1:13">
      <c r="B16">
        <f>Lista!A14</f>
        <v>13</v>
      </c>
      <c r="C16">
        <f>Lista!B14</f>
        <v>0</v>
      </c>
      <c r="D16">
        <f>Lista!C14</f>
        <v>0</v>
      </c>
      <c r="E16" s="85">
        <f>Tareas!K16</f>
        <v>0</v>
      </c>
      <c r="F16" s="85">
        <f>'T. Spring'!R16</f>
        <v>0</v>
      </c>
      <c r="G16" s="85">
        <f>'T. Persist'!M16</f>
        <v>0</v>
      </c>
      <c r="H16" s="85">
        <f>'T. MVC'!M16</f>
        <v>0</v>
      </c>
      <c r="I16" s="85">
        <f>'T. Back'!L16</f>
        <v>0</v>
      </c>
      <c r="J16" s="85">
        <f>'T. Front'!X17</f>
        <v>0</v>
      </c>
      <c r="K16" s="86">
        <f t="shared" si="0"/>
        <v>0</v>
      </c>
      <c r="L16" s="26">
        <f>'T. Front'!U17</f>
        <v>0</v>
      </c>
      <c r="M16" s="26"/>
    </row>
    <row r="17" spans="2:13">
      <c r="B17">
        <f>Lista!A15</f>
        <v>14</v>
      </c>
      <c r="C17">
        <f>Lista!B15</f>
        <v>0</v>
      </c>
      <c r="D17">
        <f>Lista!C15</f>
        <v>0</v>
      </c>
      <c r="E17" s="85">
        <f>Tareas!K17</f>
        <v>0</v>
      </c>
      <c r="F17" s="85">
        <f>'T. Spring'!R17</f>
        <v>0</v>
      </c>
      <c r="G17" s="85">
        <f>'T. Persist'!M17</f>
        <v>0</v>
      </c>
      <c r="H17" s="85">
        <f>'T. MVC'!M17</f>
        <v>0</v>
      </c>
      <c r="I17" s="85">
        <f>'T. Back'!L17</f>
        <v>0</v>
      </c>
      <c r="J17" s="85">
        <f>'T. Front'!X18</f>
        <v>0</v>
      </c>
      <c r="K17" s="86">
        <f t="shared" si="0"/>
        <v>0</v>
      </c>
      <c r="L17" s="26">
        <f>'T. Front'!U18</f>
        <v>0</v>
      </c>
      <c r="M17" s="26"/>
    </row>
    <row r="18" spans="2:13">
      <c r="B18">
        <f>Lista!A16</f>
        <v>15</v>
      </c>
      <c r="C18">
        <f>Lista!B16</f>
        <v>0</v>
      </c>
      <c r="D18">
        <f>Lista!C16</f>
        <v>0</v>
      </c>
      <c r="E18" s="85">
        <f>Tareas!K18</f>
        <v>0</v>
      </c>
      <c r="F18" s="85">
        <f>'T. Spring'!R18</f>
        <v>0</v>
      </c>
      <c r="G18" s="85">
        <f>'T. Persist'!M18</f>
        <v>0</v>
      </c>
      <c r="H18" s="85">
        <f>'T. MVC'!M18</f>
        <v>0</v>
      </c>
      <c r="I18" s="85">
        <f>'T. Back'!L18</f>
        <v>0</v>
      </c>
      <c r="J18" s="85">
        <f>'T. Front'!X19</f>
        <v>0</v>
      </c>
      <c r="K18" s="86">
        <f t="shared" si="0"/>
        <v>0</v>
      </c>
      <c r="L18" s="26">
        <f>'T. Front'!U19</f>
        <v>0</v>
      </c>
      <c r="M18" s="26"/>
    </row>
    <row r="19" spans="2:13">
      <c r="B19">
        <f>Lista!A17</f>
        <v>16</v>
      </c>
      <c r="C19">
        <f>Lista!B17</f>
        <v>0</v>
      </c>
      <c r="D19">
        <f>Lista!C17</f>
        <v>0</v>
      </c>
      <c r="E19" s="85">
        <f>Tareas!K19</f>
        <v>0</v>
      </c>
      <c r="F19" s="85">
        <f>'T. Spring'!R19</f>
        <v>0</v>
      </c>
      <c r="G19" s="85">
        <f>'T. Persist'!M19</f>
        <v>0</v>
      </c>
      <c r="H19" s="85">
        <f>'T. MVC'!M19</f>
        <v>0</v>
      </c>
      <c r="I19" s="85">
        <f>'T. Back'!L19</f>
        <v>0</v>
      </c>
      <c r="J19" s="85">
        <f>'T. Front'!X20</f>
        <v>0</v>
      </c>
      <c r="K19" s="86">
        <f t="shared" si="0"/>
        <v>0</v>
      </c>
      <c r="L19" s="26">
        <f>'T. Front'!U20</f>
        <v>0</v>
      </c>
      <c r="M19" s="26"/>
    </row>
    <row r="20" spans="2:13">
      <c r="B20">
        <f>Lista!A18</f>
        <v>17</v>
      </c>
      <c r="C20">
        <f>Lista!B18</f>
        <v>0</v>
      </c>
      <c r="D20">
        <f>Lista!C18</f>
        <v>0</v>
      </c>
      <c r="E20" s="85">
        <f>Tareas!K20</f>
        <v>0</v>
      </c>
      <c r="F20" s="85">
        <f>'T. Spring'!R20</f>
        <v>0</v>
      </c>
      <c r="G20" s="85">
        <f>'T. Persist'!M20</f>
        <v>0</v>
      </c>
      <c r="H20" s="85">
        <f>'T. MVC'!M20</f>
        <v>0</v>
      </c>
      <c r="I20" s="85">
        <f>'T. Back'!L20</f>
        <v>0</v>
      </c>
      <c r="J20" s="85">
        <f>'T. Front'!X21</f>
        <v>0</v>
      </c>
      <c r="K20" s="86">
        <f t="shared" si="0"/>
        <v>0</v>
      </c>
      <c r="L20" s="26">
        <f>'T. Front'!U21</f>
        <v>0</v>
      </c>
      <c r="M20" s="26"/>
    </row>
    <row r="21" spans="2:13">
      <c r="B21">
        <f>Lista!A19</f>
        <v>18</v>
      </c>
      <c r="C21">
        <f>Lista!B19</f>
        <v>0</v>
      </c>
      <c r="D21">
        <f>Lista!C19</f>
        <v>0</v>
      </c>
      <c r="E21" s="85">
        <f>Tareas!K21</f>
        <v>0</v>
      </c>
      <c r="F21" s="85">
        <f>'T. Spring'!R21</f>
        <v>0</v>
      </c>
      <c r="G21" s="85">
        <f>'T. Persist'!M21</f>
        <v>0</v>
      </c>
      <c r="H21" s="85">
        <f>'T. MVC'!M21</f>
        <v>0</v>
      </c>
      <c r="I21" s="85">
        <f>'T. Back'!L21</f>
        <v>0</v>
      </c>
      <c r="J21" s="85">
        <f>'T. Front'!X22</f>
        <v>0</v>
      </c>
      <c r="K21" s="86">
        <f t="shared" si="0"/>
        <v>0</v>
      </c>
      <c r="L21" s="26">
        <f>'T. Front'!U22</f>
        <v>0</v>
      </c>
      <c r="M21" s="26"/>
    </row>
    <row r="22" spans="2:13">
      <c r="B22">
        <f>Lista!A20</f>
        <v>19</v>
      </c>
      <c r="C22">
        <f>Lista!B20</f>
        <v>0</v>
      </c>
      <c r="D22">
        <f>Lista!C20</f>
        <v>0</v>
      </c>
      <c r="E22" s="85">
        <f>Tareas!K22</f>
        <v>0</v>
      </c>
      <c r="F22" s="85">
        <f>'T. Spring'!R22</f>
        <v>0</v>
      </c>
      <c r="G22" s="85">
        <f>'T. Persist'!M22</f>
        <v>0</v>
      </c>
      <c r="H22" s="85">
        <f>'T. MVC'!M22</f>
        <v>0</v>
      </c>
      <c r="I22" s="85">
        <f>'T. Back'!L22</f>
        <v>0</v>
      </c>
      <c r="J22" s="85">
        <f>'T. Front'!X23</f>
        <v>0</v>
      </c>
      <c r="K22" s="86">
        <f t="shared" si="0"/>
        <v>0</v>
      </c>
      <c r="L22" s="26">
        <f>'T. Front'!U23</f>
        <v>0</v>
      </c>
      <c r="M22" s="26"/>
    </row>
    <row r="23" spans="2:13">
      <c r="B23">
        <f>Lista!A21</f>
        <v>20</v>
      </c>
      <c r="C23">
        <f>Lista!B21</f>
        <v>0</v>
      </c>
      <c r="D23">
        <f>Lista!C21</f>
        <v>0</v>
      </c>
      <c r="E23" s="85">
        <f>Tareas!K23</f>
        <v>0</v>
      </c>
      <c r="F23" s="85">
        <f>'T. Spring'!R23</f>
        <v>0</v>
      </c>
      <c r="G23" s="85">
        <f>'T. Persist'!M23</f>
        <v>0</v>
      </c>
      <c r="H23" s="85">
        <f>'T. MVC'!M23</f>
        <v>0</v>
      </c>
      <c r="I23" s="85">
        <f>'T. Back'!L23</f>
        <v>0</v>
      </c>
      <c r="J23" s="85">
        <f>'T. Front'!X24</f>
        <v>0</v>
      </c>
      <c r="K23" s="86">
        <f t="shared" si="0"/>
        <v>0</v>
      </c>
      <c r="L23" s="26">
        <f>'T. Front'!U24</f>
        <v>0</v>
      </c>
      <c r="M23" s="26"/>
    </row>
    <row r="24" spans="2:13">
      <c r="B24">
        <f>Lista!A22</f>
        <v>21</v>
      </c>
      <c r="C24">
        <f>Lista!B22</f>
        <v>0</v>
      </c>
      <c r="D24">
        <f>Lista!C22</f>
        <v>0</v>
      </c>
      <c r="E24" s="85">
        <f>Tareas!K24</f>
        <v>0</v>
      </c>
      <c r="F24" s="85">
        <f>'T. Spring'!R24</f>
        <v>0</v>
      </c>
      <c r="G24" s="85">
        <f>'T. Persist'!M24</f>
        <v>0</v>
      </c>
      <c r="H24" s="85">
        <f>'T. MVC'!M24</f>
        <v>0</v>
      </c>
      <c r="I24" s="85">
        <f>'T. Back'!L24</f>
        <v>0</v>
      </c>
      <c r="J24" s="85">
        <f>'T. Front'!X25</f>
        <v>0</v>
      </c>
      <c r="K24" s="86">
        <f t="shared" si="0"/>
        <v>0</v>
      </c>
      <c r="L24" s="26">
        <f>'T. Front'!U25</f>
        <v>0</v>
      </c>
      <c r="M24" s="26"/>
    </row>
    <row r="25" spans="2:13">
      <c r="B25">
        <f>Lista!A23</f>
        <v>22</v>
      </c>
      <c r="C25">
        <f>Lista!B23</f>
        <v>0</v>
      </c>
      <c r="D25">
        <f>Lista!C23</f>
        <v>0</v>
      </c>
      <c r="E25" s="85">
        <f>Tareas!K25</f>
        <v>0</v>
      </c>
      <c r="F25" s="85">
        <f>'T. Spring'!R25</f>
        <v>0</v>
      </c>
      <c r="G25" s="85">
        <f>'T. Persist'!M25</f>
        <v>0</v>
      </c>
      <c r="H25" s="85">
        <f>'T. MVC'!M25</f>
        <v>0</v>
      </c>
      <c r="I25" s="85">
        <f>'T. Back'!L25</f>
        <v>0</v>
      </c>
      <c r="J25" s="85">
        <f>'T. Front'!X26</f>
        <v>0</v>
      </c>
      <c r="K25" s="86">
        <f t="shared" si="0"/>
        <v>0</v>
      </c>
      <c r="L25" s="26">
        <f>'T. Front'!U26</f>
        <v>0</v>
      </c>
      <c r="M25" s="26"/>
    </row>
    <row r="26" spans="2:13">
      <c r="B26">
        <f>Lista!A24</f>
        <v>23</v>
      </c>
      <c r="C26">
        <f>Lista!B24</f>
        <v>0</v>
      </c>
      <c r="D26">
        <f>Lista!C24</f>
        <v>0</v>
      </c>
      <c r="E26" s="85">
        <f>Tareas!K26</f>
        <v>0</v>
      </c>
      <c r="F26" s="85">
        <f>'T. Spring'!R26</f>
        <v>0</v>
      </c>
      <c r="G26" s="85">
        <f>'T. Persist'!M26</f>
        <v>0</v>
      </c>
      <c r="H26" s="85">
        <f>'T. MVC'!M26</f>
        <v>0</v>
      </c>
      <c r="I26" s="85">
        <f>'T. Back'!L26</f>
        <v>0</v>
      </c>
      <c r="J26" s="85">
        <f>'T. Front'!X27</f>
        <v>0</v>
      </c>
      <c r="K26" s="86">
        <f t="shared" si="0"/>
        <v>0</v>
      </c>
      <c r="L26" s="26">
        <f>'T. Front'!U27</f>
        <v>0</v>
      </c>
      <c r="M26" s="26"/>
    </row>
    <row r="27" spans="2:13">
      <c r="B27">
        <f>Lista!A25</f>
        <v>24</v>
      </c>
      <c r="C27">
        <f>Lista!B25</f>
        <v>0</v>
      </c>
      <c r="D27">
        <f>Lista!C25</f>
        <v>0</v>
      </c>
      <c r="E27" s="85">
        <f>Tareas!K27</f>
        <v>0</v>
      </c>
      <c r="F27" s="85">
        <f>'T. Spring'!R27</f>
        <v>0</v>
      </c>
      <c r="G27" s="85">
        <f>'T. Persist'!M27</f>
        <v>0</v>
      </c>
      <c r="H27" s="85">
        <f>'T. MVC'!M27</f>
        <v>0</v>
      </c>
      <c r="I27" s="85">
        <f>'T. Back'!L27</f>
        <v>0</v>
      </c>
      <c r="J27" s="85">
        <f>'T. Front'!X28</f>
        <v>0</v>
      </c>
      <c r="K27" s="86">
        <f t="shared" si="0"/>
        <v>0</v>
      </c>
      <c r="L27" s="26">
        <f>'T. Front'!U28</f>
        <v>0</v>
      </c>
      <c r="M27" s="26"/>
    </row>
    <row r="28" spans="2:13">
      <c r="B28">
        <f>Lista!A26</f>
        <v>25</v>
      </c>
      <c r="C28">
        <f>Lista!B26</f>
        <v>0</v>
      </c>
      <c r="D28">
        <f>Lista!C26</f>
        <v>0</v>
      </c>
      <c r="E28" s="85">
        <f>Tareas!K28</f>
        <v>0</v>
      </c>
      <c r="F28" s="85">
        <f>'T. Spring'!R28</f>
        <v>0</v>
      </c>
      <c r="G28" s="85">
        <f>'T. Persist'!M28</f>
        <v>0</v>
      </c>
      <c r="H28" s="85">
        <f>'T. MVC'!M28</f>
        <v>0</v>
      </c>
      <c r="I28" s="85">
        <f>'T. Back'!L28</f>
        <v>0</v>
      </c>
      <c r="J28" s="85">
        <f>'T. Front'!X29</f>
        <v>0</v>
      </c>
      <c r="K28" s="86">
        <f t="shared" si="0"/>
        <v>0</v>
      </c>
      <c r="L28" s="26">
        <f>'T. Front'!U29</f>
        <v>0</v>
      </c>
      <c r="M28" s="26"/>
    </row>
    <row r="29" spans="2:13">
      <c r="B29">
        <f>Lista!A27</f>
        <v>26</v>
      </c>
      <c r="C29">
        <f>Lista!B27</f>
        <v>0</v>
      </c>
      <c r="D29">
        <f>Lista!C27</f>
        <v>0</v>
      </c>
      <c r="E29" s="85">
        <f>Tareas!K29</f>
        <v>0</v>
      </c>
      <c r="F29" s="85">
        <f>'T. Spring'!R29</f>
        <v>0</v>
      </c>
      <c r="G29" s="85">
        <f>'T. Persist'!M29</f>
        <v>0</v>
      </c>
      <c r="H29" s="85">
        <f>'T. MVC'!M29</f>
        <v>0</v>
      </c>
      <c r="I29" s="85">
        <f>'T. Back'!L29</f>
        <v>0</v>
      </c>
      <c r="J29" s="85">
        <f>'T. Front'!X30</f>
        <v>0</v>
      </c>
      <c r="K29" s="86">
        <f t="shared" si="0"/>
        <v>0</v>
      </c>
      <c r="L29" s="26">
        <f>'T. Front'!U30</f>
        <v>0</v>
      </c>
      <c r="M29" s="26"/>
    </row>
    <row r="30" spans="2:13">
      <c r="B30">
        <f>Lista!A28</f>
        <v>27</v>
      </c>
      <c r="C30">
        <f>Lista!B28</f>
        <v>0</v>
      </c>
      <c r="D30">
        <f>Lista!C28</f>
        <v>0</v>
      </c>
      <c r="E30" s="85">
        <f>Tareas!K30</f>
        <v>0</v>
      </c>
      <c r="F30" s="85">
        <f>'T. Spring'!R30</f>
        <v>0</v>
      </c>
      <c r="G30" s="85">
        <f>'T. Persist'!M30</f>
        <v>0</v>
      </c>
      <c r="H30" s="85">
        <f>'T. MVC'!M30</f>
        <v>0</v>
      </c>
      <c r="I30" s="85">
        <f>'T. Back'!L30</f>
        <v>0</v>
      </c>
      <c r="J30" s="85">
        <f>'T. Front'!X31</f>
        <v>0</v>
      </c>
      <c r="K30" s="86">
        <f t="shared" si="0"/>
        <v>0</v>
      </c>
      <c r="L30" s="26">
        <f>'T. Front'!U31</f>
        <v>0</v>
      </c>
      <c r="M30" s="26"/>
    </row>
    <row r="31" spans="2:13">
      <c r="B31">
        <f>Lista!A29</f>
        <v>28</v>
      </c>
      <c r="C31">
        <f>Lista!B29</f>
        <v>0</v>
      </c>
      <c r="D31">
        <f>Lista!C29</f>
        <v>0</v>
      </c>
      <c r="E31" s="85">
        <f>Tareas!K31</f>
        <v>0</v>
      </c>
      <c r="F31" s="85">
        <f>'T. Spring'!R31</f>
        <v>0</v>
      </c>
      <c r="G31" s="85">
        <f>'T. Persist'!M31</f>
        <v>0</v>
      </c>
      <c r="H31" s="85">
        <f>'T. MVC'!M31</f>
        <v>0</v>
      </c>
      <c r="I31" s="85">
        <f>'T. Back'!L31</f>
        <v>0</v>
      </c>
      <c r="J31" s="85">
        <f>'T. Front'!X32</f>
        <v>0</v>
      </c>
      <c r="K31" s="86">
        <f t="shared" si="0"/>
        <v>0</v>
      </c>
      <c r="L31" s="26">
        <f>'T. Front'!U32</f>
        <v>0</v>
      </c>
      <c r="M31" s="26"/>
    </row>
    <row r="32" spans="2:13">
      <c r="B32">
        <f>Lista!A30</f>
        <v>29</v>
      </c>
      <c r="C32">
        <f>Lista!B30</f>
        <v>0</v>
      </c>
      <c r="D32">
        <f>Lista!C30</f>
        <v>0</v>
      </c>
      <c r="E32" s="85">
        <f>Tareas!K32</f>
        <v>0</v>
      </c>
      <c r="F32" s="85">
        <f>'T. Spring'!R32</f>
        <v>0</v>
      </c>
      <c r="G32" s="85">
        <f>'T. Persist'!M32</f>
        <v>0</v>
      </c>
      <c r="H32" s="85">
        <f>'T. MVC'!M32</f>
        <v>0</v>
      </c>
      <c r="I32" s="85">
        <f>'T. Back'!L32</f>
        <v>0</v>
      </c>
      <c r="J32" s="85">
        <f>'T. Front'!X33</f>
        <v>0</v>
      </c>
      <c r="K32" s="86">
        <f t="shared" si="0"/>
        <v>0</v>
      </c>
      <c r="L32" s="26">
        <f>'T. Front'!U33</f>
        <v>0</v>
      </c>
      <c r="M32" s="26"/>
    </row>
    <row r="33" spans="2:13">
      <c r="B33">
        <f>Lista!A31</f>
        <v>30</v>
      </c>
      <c r="C33">
        <f>Lista!B31</f>
        <v>0</v>
      </c>
      <c r="D33">
        <f>Lista!C31</f>
        <v>0</v>
      </c>
      <c r="E33" s="85">
        <f>Tareas!K33</f>
        <v>0</v>
      </c>
      <c r="F33" s="85">
        <f>'T. Spring'!R33</f>
        <v>0</v>
      </c>
      <c r="G33" s="85">
        <f>'T. Persist'!M33</f>
        <v>0</v>
      </c>
      <c r="H33" s="85">
        <f>'T. MVC'!M33</f>
        <v>0</v>
      </c>
      <c r="I33" s="85">
        <f>'T. Back'!L33</f>
        <v>0</v>
      </c>
      <c r="J33" s="85">
        <f>'T. Front'!X34</f>
        <v>0</v>
      </c>
      <c r="K33" s="86">
        <f t="shared" si="0"/>
        <v>0</v>
      </c>
      <c r="L33" s="26">
        <f>'T. Front'!U34</f>
        <v>0</v>
      </c>
      <c r="M33" s="26"/>
    </row>
    <row r="35" spans="2:13">
      <c r="J35" s="26" t="s">
        <v>108</v>
      </c>
      <c r="K35" s="26">
        <f>MAX(K4:K33)</f>
        <v>0</v>
      </c>
    </row>
    <row r="36" spans="2:13">
      <c r="J36" s="26" t="s">
        <v>109</v>
      </c>
      <c r="K36" s="26">
        <f>MEDIAN(K4:K33,5)</f>
        <v>0</v>
      </c>
    </row>
    <row r="37" spans="2:13">
      <c r="J37" s="26" t="s">
        <v>110</v>
      </c>
      <c r="K37" s="26">
        <f>MIN(K4:K33)</f>
        <v>0</v>
      </c>
    </row>
  </sheetData>
  <mergeCells count="1">
    <mergeCell ref="A2:D2"/>
  </mergeCells>
  <conditionalFormatting sqref="K4:K33">
    <cfRule type="cellIs" dxfId="1" priority="2" operator="greaterThanOrEqual">
      <formula>3</formula>
    </cfRule>
  </conditionalFormatting>
  <conditionalFormatting sqref="K4:K33">
    <cfRule type="cellIs" dxfId="0" priority="1" operator="lessThan">
      <formula>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37D19-A560-4CF0-A5CE-AFC7152CB990}">
  <sheetPr>
    <tabColor theme="6" tint="0.79998168889431442"/>
  </sheetPr>
  <dimension ref="A1:G35"/>
  <sheetViews>
    <sheetView topLeftCell="J4" workbookViewId="0">
      <selection activeCell="J4" sqref="J4"/>
    </sheetView>
  </sheetViews>
  <sheetFormatPr defaultRowHeight="15"/>
  <cols>
    <col min="1" max="1" width="30.7109375" style="16" customWidth="1"/>
    <col min="2" max="2" width="8" bestFit="1" customWidth="1"/>
    <col min="3" max="7" width="12" customWidth="1"/>
  </cols>
  <sheetData>
    <row r="1" spans="1:7">
      <c r="A1" s="23" t="s">
        <v>82</v>
      </c>
      <c r="B1" s="24" t="s">
        <v>83</v>
      </c>
      <c r="C1" s="24" t="s">
        <v>84</v>
      </c>
      <c r="D1" s="24" t="s">
        <v>85</v>
      </c>
      <c r="E1" s="24" t="s">
        <v>39</v>
      </c>
      <c r="F1" s="24" t="s">
        <v>86</v>
      </c>
      <c r="G1" s="24" t="s">
        <v>87</v>
      </c>
    </row>
    <row r="2" spans="1:7">
      <c r="A2" s="19">
        <v>45867</v>
      </c>
      <c r="B2" s="17">
        <v>1</v>
      </c>
      <c r="C2" s="18"/>
      <c r="D2" s="18"/>
      <c r="E2" s="18"/>
      <c r="F2" s="18"/>
      <c r="G2" s="18"/>
    </row>
    <row r="3" spans="1:7">
      <c r="A3" s="19">
        <f>A2+2</f>
        <v>45869</v>
      </c>
      <c r="B3" s="17">
        <v>1</v>
      </c>
      <c r="C3" s="18"/>
      <c r="D3" s="18"/>
      <c r="E3" s="18"/>
      <c r="F3" s="18"/>
      <c r="G3" s="18"/>
    </row>
    <row r="4" spans="1:7">
      <c r="A4" s="20">
        <f>A2+7</f>
        <v>45874</v>
      </c>
      <c r="B4" s="17">
        <v>2</v>
      </c>
      <c r="C4" s="18"/>
      <c r="D4" s="18"/>
      <c r="E4" s="18"/>
      <c r="F4" s="18"/>
      <c r="G4" s="18"/>
    </row>
    <row r="5" spans="1:7">
      <c r="A5" s="20">
        <f>A3+7</f>
        <v>45876</v>
      </c>
      <c r="B5" s="17">
        <v>2</v>
      </c>
      <c r="C5" s="18"/>
      <c r="D5" s="18"/>
      <c r="E5" s="18"/>
      <c r="F5" s="18"/>
      <c r="G5" s="18"/>
    </row>
    <row r="6" spans="1:7">
      <c r="A6" s="20">
        <f>A4+7</f>
        <v>45881</v>
      </c>
      <c r="B6" s="17">
        <v>3</v>
      </c>
      <c r="C6" s="21"/>
      <c r="D6" s="18"/>
      <c r="E6" s="18"/>
      <c r="F6" s="18"/>
      <c r="G6" s="18"/>
    </row>
    <row r="7" spans="1:7">
      <c r="A7" s="20">
        <f>A5+7</f>
        <v>45883</v>
      </c>
      <c r="B7" s="17">
        <v>3</v>
      </c>
      <c r="C7" s="21"/>
      <c r="D7" s="18"/>
      <c r="E7" s="18"/>
      <c r="F7" s="18"/>
      <c r="G7" s="18"/>
    </row>
    <row r="8" spans="1:7">
      <c r="A8" s="20">
        <f>A6+7</f>
        <v>45888</v>
      </c>
      <c r="B8" s="17">
        <v>4</v>
      </c>
      <c r="C8" s="21"/>
      <c r="D8" s="18"/>
      <c r="E8" s="18"/>
      <c r="F8" s="18"/>
      <c r="G8" s="18"/>
    </row>
    <row r="9" spans="1:7">
      <c r="A9" s="20">
        <f>A7+7</f>
        <v>45890</v>
      </c>
      <c r="B9" s="17">
        <v>4</v>
      </c>
      <c r="C9" s="21"/>
      <c r="D9" s="18"/>
      <c r="E9" s="18"/>
      <c r="F9" s="18"/>
      <c r="G9" s="18"/>
    </row>
    <row r="10" spans="1:7">
      <c r="A10" s="20">
        <f>A8+7</f>
        <v>45895</v>
      </c>
      <c r="B10" s="17">
        <v>5</v>
      </c>
      <c r="C10" s="18"/>
      <c r="D10" s="21"/>
      <c r="E10" s="18"/>
      <c r="F10" s="18"/>
      <c r="G10" s="18"/>
    </row>
    <row r="11" spans="1:7">
      <c r="A11" s="20">
        <f>A9+7</f>
        <v>45897</v>
      </c>
      <c r="B11" s="17">
        <v>5</v>
      </c>
      <c r="C11" s="18"/>
      <c r="D11" s="21"/>
      <c r="E11" s="18"/>
      <c r="F11" s="18"/>
      <c r="G11" s="18"/>
    </row>
    <row r="12" spans="1:7">
      <c r="A12" s="20">
        <f>A10+7</f>
        <v>45902</v>
      </c>
      <c r="B12" s="17">
        <v>6</v>
      </c>
      <c r="C12" s="18"/>
      <c r="D12" s="21"/>
      <c r="E12" s="18"/>
      <c r="F12" s="18"/>
      <c r="G12" s="18"/>
    </row>
    <row r="13" spans="1:7">
      <c r="A13" s="20">
        <f>A11+7</f>
        <v>45904</v>
      </c>
      <c r="B13" s="17">
        <v>6</v>
      </c>
      <c r="C13" s="18"/>
      <c r="D13" s="21"/>
      <c r="E13" s="18"/>
      <c r="F13" s="18"/>
      <c r="G13" s="18"/>
    </row>
    <row r="14" spans="1:7">
      <c r="A14" s="20">
        <f>A12+7</f>
        <v>45909</v>
      </c>
      <c r="B14" s="17">
        <v>7</v>
      </c>
      <c r="C14" s="18"/>
      <c r="D14" s="21"/>
      <c r="E14" s="18"/>
      <c r="F14" s="18"/>
      <c r="G14" s="18"/>
    </row>
    <row r="15" spans="1:7">
      <c r="A15" s="20">
        <f>A13+7</f>
        <v>45911</v>
      </c>
      <c r="B15" s="17">
        <v>7</v>
      </c>
      <c r="C15" s="18"/>
      <c r="D15" s="21"/>
      <c r="E15" s="18"/>
      <c r="F15" s="18"/>
      <c r="G15" s="18"/>
    </row>
    <row r="16" spans="1:7">
      <c r="A16" s="20">
        <f>A14+7</f>
        <v>45916</v>
      </c>
      <c r="B16" s="17">
        <v>8</v>
      </c>
      <c r="C16" s="18"/>
      <c r="D16" s="18"/>
      <c r="E16" s="21"/>
      <c r="F16" s="18"/>
      <c r="G16" s="18"/>
    </row>
    <row r="17" spans="1:7">
      <c r="A17" s="20">
        <f>A15+7</f>
        <v>45918</v>
      </c>
      <c r="B17" s="17">
        <v>8</v>
      </c>
      <c r="C17" s="18"/>
      <c r="D17" s="18"/>
      <c r="E17" s="21"/>
      <c r="F17" s="18"/>
      <c r="G17" s="18"/>
    </row>
    <row r="18" spans="1:7">
      <c r="A18" s="20">
        <f>A16+7</f>
        <v>45923</v>
      </c>
      <c r="B18" s="17">
        <v>9</v>
      </c>
      <c r="C18" s="18"/>
      <c r="D18" s="18"/>
      <c r="E18" s="21"/>
      <c r="F18" s="18"/>
      <c r="G18" s="18"/>
    </row>
    <row r="19" spans="1:7">
      <c r="A19" s="20">
        <f>A17+7</f>
        <v>45925</v>
      </c>
      <c r="B19" s="17">
        <v>9</v>
      </c>
      <c r="C19" s="18"/>
      <c r="D19" s="18"/>
      <c r="E19" s="21"/>
      <c r="F19" s="18"/>
      <c r="G19" s="18"/>
    </row>
    <row r="20" spans="1:7">
      <c r="A20" s="20">
        <f>A18+7</f>
        <v>45930</v>
      </c>
      <c r="B20" s="17">
        <v>10</v>
      </c>
      <c r="C20" s="18"/>
      <c r="D20" s="18"/>
      <c r="E20" s="21"/>
      <c r="F20" s="18"/>
      <c r="G20" s="18"/>
    </row>
    <row r="21" spans="1:7">
      <c r="A21" s="20">
        <f>A19+7</f>
        <v>45932</v>
      </c>
      <c r="B21" s="17">
        <v>10</v>
      </c>
      <c r="C21" s="18"/>
      <c r="D21" s="18"/>
      <c r="E21" s="21"/>
      <c r="F21" s="18"/>
      <c r="G21" s="18"/>
    </row>
    <row r="22" spans="1:7">
      <c r="A22" s="20">
        <f>A20+7</f>
        <v>45937</v>
      </c>
      <c r="B22" s="17">
        <v>11</v>
      </c>
      <c r="C22" s="18"/>
      <c r="D22" s="18"/>
      <c r="E22" s="18"/>
      <c r="F22" s="21"/>
      <c r="G22" s="18"/>
    </row>
    <row r="23" spans="1:7">
      <c r="A23" s="20">
        <f>A21+7</f>
        <v>45939</v>
      </c>
      <c r="B23" s="17">
        <v>11</v>
      </c>
      <c r="C23" s="18"/>
      <c r="D23" s="18"/>
      <c r="E23" s="18"/>
      <c r="F23" s="21"/>
      <c r="G23" s="18"/>
    </row>
    <row r="24" spans="1:7">
      <c r="A24" s="20">
        <f>A22+7</f>
        <v>45944</v>
      </c>
      <c r="B24" s="17">
        <v>12</v>
      </c>
      <c r="C24" s="18"/>
      <c r="D24" s="18"/>
      <c r="E24" s="18"/>
      <c r="F24" s="21"/>
      <c r="G24" s="18"/>
    </row>
    <row r="25" spans="1:7">
      <c r="A25" s="20">
        <f>A23+7</f>
        <v>45946</v>
      </c>
      <c r="B25" s="17">
        <v>12</v>
      </c>
      <c r="C25" s="18"/>
      <c r="D25" s="18"/>
      <c r="E25" s="18"/>
      <c r="F25" s="21"/>
      <c r="G25" s="18"/>
    </row>
    <row r="26" spans="1:7">
      <c r="A26" s="20">
        <f>A24+7</f>
        <v>45951</v>
      </c>
      <c r="B26" s="17">
        <v>13</v>
      </c>
      <c r="C26" s="18"/>
      <c r="D26" s="18"/>
      <c r="E26" s="18"/>
      <c r="F26" s="21"/>
      <c r="G26" s="18"/>
    </row>
    <row r="27" spans="1:7">
      <c r="A27" s="20">
        <f>A25+7</f>
        <v>45953</v>
      </c>
      <c r="B27" s="17">
        <v>13</v>
      </c>
      <c r="C27" s="18"/>
      <c r="D27" s="18"/>
      <c r="E27" s="18"/>
      <c r="F27" s="21"/>
      <c r="G27" s="18"/>
    </row>
    <row r="28" spans="1:7">
      <c r="A28" s="20">
        <f>A26+7</f>
        <v>45958</v>
      </c>
      <c r="B28" s="17">
        <v>14</v>
      </c>
      <c r="C28" s="18"/>
      <c r="D28" s="18"/>
      <c r="E28" s="18"/>
      <c r="F28" s="18"/>
      <c r="G28" s="21"/>
    </row>
    <row r="29" spans="1:7">
      <c r="A29" s="20">
        <f>A27+7</f>
        <v>45960</v>
      </c>
      <c r="B29" s="17">
        <v>14</v>
      </c>
      <c r="C29" s="18"/>
      <c r="D29" s="18"/>
      <c r="E29" s="18"/>
      <c r="F29" s="18"/>
      <c r="G29" s="21"/>
    </row>
    <row r="30" spans="1:7">
      <c r="A30" s="20">
        <f>A28+7</f>
        <v>45965</v>
      </c>
      <c r="B30" s="17">
        <v>15</v>
      </c>
      <c r="C30" s="18"/>
      <c r="D30" s="18"/>
      <c r="E30" s="18"/>
      <c r="F30" s="18"/>
      <c r="G30" s="21"/>
    </row>
    <row r="31" spans="1:7">
      <c r="A31" s="20">
        <f>A29+7</f>
        <v>45967</v>
      </c>
      <c r="B31" s="17">
        <v>15</v>
      </c>
      <c r="C31" s="18"/>
      <c r="D31" s="18"/>
      <c r="E31" s="18"/>
      <c r="F31" s="18"/>
      <c r="G31" s="21"/>
    </row>
    <row r="32" spans="1:7">
      <c r="A32" s="20">
        <f>A30+7</f>
        <v>45972</v>
      </c>
      <c r="B32" s="17">
        <v>16</v>
      </c>
      <c r="C32" s="18"/>
      <c r="D32" s="18"/>
      <c r="E32" s="18"/>
      <c r="F32" s="18"/>
      <c r="G32" s="21"/>
    </row>
    <row r="33" spans="1:7">
      <c r="A33" s="20">
        <f>A31+7</f>
        <v>45974</v>
      </c>
      <c r="B33" s="17">
        <v>16</v>
      </c>
      <c r="C33" s="18"/>
      <c r="D33" s="18"/>
      <c r="E33" s="18"/>
      <c r="F33" s="18"/>
      <c r="G33" s="21"/>
    </row>
    <row r="34" spans="1:7">
      <c r="A34" s="20">
        <f>A32+7</f>
        <v>45979</v>
      </c>
      <c r="B34" s="17">
        <v>17</v>
      </c>
      <c r="C34" s="18"/>
      <c r="D34" s="18"/>
      <c r="E34" s="18"/>
      <c r="F34" s="18"/>
      <c r="G34" s="21"/>
    </row>
    <row r="35" spans="1:7">
      <c r="A35" s="20">
        <f>A33+7</f>
        <v>45981</v>
      </c>
      <c r="B35" s="17">
        <v>17</v>
      </c>
      <c r="C35" s="18"/>
      <c r="D35" s="18"/>
      <c r="E35" s="18"/>
      <c r="F35" s="18"/>
      <c r="G35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10A6-6AE5-4193-A209-8A47F9CB4E1E}">
  <sheetPr>
    <tabColor theme="4" tint="0.59999389629810485"/>
  </sheetPr>
  <dimension ref="A1:C31"/>
  <sheetViews>
    <sheetView workbookViewId="0">
      <selection activeCell="H6" sqref="H6"/>
    </sheetView>
  </sheetViews>
  <sheetFormatPr defaultRowHeight="15"/>
  <cols>
    <col min="2" max="2" width="14.5703125" customWidth="1"/>
    <col min="3" max="3" width="42.7109375" customWidth="1"/>
  </cols>
  <sheetData>
    <row r="1" spans="1:3">
      <c r="A1" s="25" t="s">
        <v>88</v>
      </c>
      <c r="B1" s="25" t="s">
        <v>89</v>
      </c>
      <c r="C1" s="25" t="s">
        <v>90</v>
      </c>
    </row>
    <row r="2" spans="1:3">
      <c r="A2">
        <v>1</v>
      </c>
      <c r="B2" s="27"/>
      <c r="C2" s="27"/>
    </row>
    <row r="3" spans="1:3">
      <c r="A3">
        <v>2</v>
      </c>
      <c r="B3" s="27"/>
      <c r="C3" s="27"/>
    </row>
    <row r="4" spans="1:3">
      <c r="A4">
        <v>3</v>
      </c>
      <c r="B4" s="27"/>
      <c r="C4" s="27"/>
    </row>
    <row r="5" spans="1:3">
      <c r="A5">
        <v>4</v>
      </c>
      <c r="B5" s="27"/>
      <c r="C5" s="27"/>
    </row>
    <row r="6" spans="1:3">
      <c r="A6">
        <v>5</v>
      </c>
      <c r="B6" s="27"/>
      <c r="C6" s="27"/>
    </row>
    <row r="7" spans="1:3">
      <c r="A7">
        <v>6</v>
      </c>
      <c r="B7" s="27"/>
      <c r="C7" s="27"/>
    </row>
    <row r="8" spans="1:3">
      <c r="A8">
        <v>7</v>
      </c>
      <c r="B8" s="27"/>
      <c r="C8" s="27"/>
    </row>
    <row r="9" spans="1:3">
      <c r="A9">
        <v>8</v>
      </c>
      <c r="B9" s="27"/>
      <c r="C9" s="27"/>
    </row>
    <row r="10" spans="1:3">
      <c r="A10">
        <v>9</v>
      </c>
      <c r="B10" s="27"/>
      <c r="C10" s="27"/>
    </row>
    <row r="11" spans="1:3">
      <c r="A11">
        <v>10</v>
      </c>
      <c r="B11" s="27"/>
      <c r="C11" s="27"/>
    </row>
    <row r="12" spans="1:3">
      <c r="A12">
        <v>11</v>
      </c>
      <c r="B12" s="27"/>
      <c r="C12" s="27"/>
    </row>
    <row r="13" spans="1:3">
      <c r="A13">
        <v>12</v>
      </c>
      <c r="B13" s="27"/>
      <c r="C13" s="27"/>
    </row>
    <row r="14" spans="1:3">
      <c r="A14">
        <v>13</v>
      </c>
      <c r="B14" s="27"/>
      <c r="C14" s="27"/>
    </row>
    <row r="15" spans="1:3">
      <c r="A15">
        <v>14</v>
      </c>
      <c r="B15" s="27"/>
      <c r="C15" s="27"/>
    </row>
    <row r="16" spans="1:3">
      <c r="A16">
        <v>15</v>
      </c>
      <c r="B16" s="27"/>
      <c r="C16" s="27"/>
    </row>
    <row r="17" spans="1:3">
      <c r="A17">
        <v>16</v>
      </c>
      <c r="B17" s="27"/>
      <c r="C17" s="27"/>
    </row>
    <row r="18" spans="1:3">
      <c r="A18">
        <v>17</v>
      </c>
      <c r="B18" s="27"/>
      <c r="C18" s="27"/>
    </row>
    <row r="19" spans="1:3">
      <c r="A19">
        <v>18</v>
      </c>
      <c r="B19" s="27"/>
      <c r="C19" s="27"/>
    </row>
    <row r="20" spans="1:3">
      <c r="A20">
        <v>19</v>
      </c>
      <c r="B20" s="27"/>
      <c r="C20" s="27"/>
    </row>
    <row r="21" spans="1:3">
      <c r="A21">
        <v>20</v>
      </c>
      <c r="B21" s="27"/>
      <c r="C21" s="27"/>
    </row>
    <row r="22" spans="1:3">
      <c r="A22">
        <v>21</v>
      </c>
      <c r="B22" s="27"/>
      <c r="C22" s="27"/>
    </row>
    <row r="23" spans="1:3">
      <c r="A23">
        <v>22</v>
      </c>
      <c r="B23" s="27"/>
      <c r="C23" s="27"/>
    </row>
    <row r="24" spans="1:3">
      <c r="A24">
        <v>23</v>
      </c>
      <c r="B24" s="27"/>
      <c r="C24" s="27"/>
    </row>
    <row r="25" spans="1:3">
      <c r="A25">
        <v>24</v>
      </c>
      <c r="B25" s="27"/>
      <c r="C25" s="27"/>
    </row>
    <row r="26" spans="1:3">
      <c r="A26">
        <v>25</v>
      </c>
      <c r="B26" s="27"/>
      <c r="C26" s="27"/>
    </row>
    <row r="27" spans="1:3">
      <c r="A27">
        <v>26</v>
      </c>
      <c r="B27" s="27"/>
      <c r="C27" s="27"/>
    </row>
    <row r="28" spans="1:3">
      <c r="A28">
        <v>27</v>
      </c>
      <c r="B28" s="27"/>
      <c r="C28" s="27"/>
    </row>
    <row r="29" spans="1:3">
      <c r="A29">
        <v>28</v>
      </c>
      <c r="B29" s="27"/>
      <c r="C29" s="27"/>
    </row>
    <row r="30" spans="1:3">
      <c r="A30">
        <v>29</v>
      </c>
      <c r="B30" s="27"/>
      <c r="C30" s="27"/>
    </row>
    <row r="31" spans="1:3">
      <c r="A31">
        <v>30</v>
      </c>
      <c r="B31" s="27"/>
      <c r="C31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83B6-6332-4D9A-A4E3-F758C0CE6346}">
  <sheetPr>
    <tabColor theme="8" tint="0.39997558519241921"/>
  </sheetPr>
  <dimension ref="A1:S37"/>
  <sheetViews>
    <sheetView workbookViewId="0">
      <selection activeCell="F7" sqref="F7"/>
    </sheetView>
  </sheetViews>
  <sheetFormatPr defaultColWidth="9.140625" defaultRowHeight="15"/>
  <cols>
    <col min="1" max="1" width="21.42578125" customWidth="1"/>
    <col min="2" max="2" width="9.140625" bestFit="1" customWidth="1"/>
    <col min="3" max="3" width="15.42578125" customWidth="1"/>
    <col min="4" max="4" width="24.7109375" customWidth="1"/>
    <col min="5" max="15" width="20.7109375" customWidth="1"/>
    <col min="16" max="16" width="16.85546875" customWidth="1"/>
    <col min="17" max="17" width="19" customWidth="1"/>
    <col min="18" max="18" width="24.42578125" customWidth="1"/>
    <col min="19" max="19" width="13.7109375" customWidth="1"/>
  </cols>
  <sheetData>
    <row r="1" spans="1:19">
      <c r="E1" s="102">
        <v>0.15</v>
      </c>
      <c r="F1" s="103"/>
      <c r="G1" s="104"/>
      <c r="H1" s="105">
        <v>0.15</v>
      </c>
      <c r="I1" s="103"/>
      <c r="J1" s="106"/>
      <c r="K1" s="102">
        <v>0.15</v>
      </c>
      <c r="L1" s="103"/>
      <c r="M1" s="106"/>
      <c r="N1" s="40">
        <v>0.3</v>
      </c>
      <c r="O1" s="38">
        <v>0.25</v>
      </c>
      <c r="P1" s="94"/>
      <c r="Q1" s="95"/>
      <c r="R1" s="26"/>
    </row>
    <row r="2" spans="1:19" ht="24">
      <c r="A2" s="96" t="s">
        <v>91</v>
      </c>
      <c r="B2" s="96"/>
      <c r="C2" s="96"/>
      <c r="D2" s="96"/>
      <c r="E2" s="97" t="s">
        <v>92</v>
      </c>
      <c r="F2" s="98"/>
      <c r="G2" s="99"/>
      <c r="H2" s="100" t="s">
        <v>93</v>
      </c>
      <c r="I2" s="98"/>
      <c r="J2" s="101"/>
      <c r="K2" s="97" t="s">
        <v>94</v>
      </c>
      <c r="L2" s="98"/>
      <c r="M2" s="101"/>
      <c r="N2" s="43" t="s">
        <v>95</v>
      </c>
      <c r="O2" s="44" t="s">
        <v>96</v>
      </c>
      <c r="P2" s="58">
        <v>0.4</v>
      </c>
      <c r="Q2" s="60">
        <v>0.6</v>
      </c>
      <c r="R2" s="62">
        <f>P2+Q2</f>
        <v>1</v>
      </c>
    </row>
    <row r="3" spans="1:19" ht="101.25">
      <c r="A3" s="25" t="s">
        <v>97</v>
      </c>
      <c r="B3" s="25" t="s">
        <v>98</v>
      </c>
      <c r="C3" s="25" t="s">
        <v>89</v>
      </c>
      <c r="D3" s="25" t="s">
        <v>90</v>
      </c>
      <c r="E3" s="32" t="s">
        <v>99</v>
      </c>
      <c r="F3" s="31" t="s">
        <v>100</v>
      </c>
      <c r="G3" s="33" t="s">
        <v>101</v>
      </c>
      <c r="H3" s="34" t="s">
        <v>99</v>
      </c>
      <c r="I3" s="31" t="s">
        <v>100</v>
      </c>
      <c r="J3" s="36" t="s">
        <v>101</v>
      </c>
      <c r="K3" s="32" t="s">
        <v>99</v>
      </c>
      <c r="L3" s="31" t="s">
        <v>100</v>
      </c>
      <c r="M3" s="36" t="s">
        <v>101</v>
      </c>
      <c r="N3" s="41" t="s">
        <v>102</v>
      </c>
      <c r="O3" s="39" t="s">
        <v>103</v>
      </c>
      <c r="P3" s="59" t="s">
        <v>104</v>
      </c>
      <c r="Q3" s="61" t="s">
        <v>105</v>
      </c>
      <c r="R3" s="45" t="s">
        <v>106</v>
      </c>
      <c r="S3" s="5" t="s">
        <v>107</v>
      </c>
    </row>
    <row r="4" spans="1:19">
      <c r="B4">
        <f>Lista!A2</f>
        <v>1</v>
      </c>
      <c r="C4">
        <f>Lista!B2</f>
        <v>0</v>
      </c>
      <c r="D4">
        <f>Lista!C2</f>
        <v>0</v>
      </c>
      <c r="E4" s="46"/>
      <c r="F4" s="26"/>
      <c r="G4" s="47"/>
      <c r="H4" s="35"/>
      <c r="I4" s="26"/>
      <c r="J4" s="48"/>
      <c r="K4" s="46"/>
      <c r="L4" s="26"/>
      <c r="M4" s="48"/>
      <c r="N4" s="49"/>
      <c r="O4" s="50"/>
      <c r="P4" s="35">
        <f>MIN(SUM(E4:G4)*$E$1+SUM(H4:J4)*$H$1+SUM(K4:M4)*$K$1+(5*N4/7)*$N$1+(5*O4/7)*$O$1,5)</f>
        <v>0</v>
      </c>
      <c r="Q4" s="26"/>
      <c r="R4" s="26">
        <f>ROUND(SUMPRODUCT(P4:Q4,$P$2:$Q$2),1)</f>
        <v>0</v>
      </c>
      <c r="S4">
        <f>IF(R4=$R$35,1,IF(R4=$R$36,2,IF(R4=$R$37,3,0)))</f>
        <v>1</v>
      </c>
    </row>
    <row r="5" spans="1:19">
      <c r="B5">
        <f>Lista!A3</f>
        <v>2</v>
      </c>
      <c r="C5">
        <f>Lista!B3</f>
        <v>0</v>
      </c>
      <c r="D5">
        <f>Lista!C3</f>
        <v>0</v>
      </c>
      <c r="E5" s="46"/>
      <c r="F5" s="26"/>
      <c r="G5" s="47"/>
      <c r="H5" s="35"/>
      <c r="I5" s="26"/>
      <c r="J5" s="48"/>
      <c r="K5" s="46"/>
      <c r="L5" s="26"/>
      <c r="M5" s="48"/>
      <c r="N5" s="49"/>
      <c r="O5" s="50"/>
      <c r="P5" s="35">
        <f t="shared" ref="P5:P33" si="0">MIN(SUM(E5:G5)*$E$1+SUM(H5:J5)*$H$1+SUM(K5:M5)*$K$1+(5*N5/7)*$N$1+(5*O5/7)*$O$1,5)</f>
        <v>0</v>
      </c>
      <c r="Q5" s="26"/>
      <c r="R5" s="26">
        <f t="shared" ref="R5:R33" si="1">ROUND(SUMPRODUCT(P5:Q5,$P$2:$Q$2),1)</f>
        <v>0</v>
      </c>
      <c r="S5">
        <f t="shared" ref="S5:S33" si="2">IF(R5=$R$35,1,IF(R5=$R$36,2,IF(R5=$R$37,3,0)))</f>
        <v>1</v>
      </c>
    </row>
    <row r="6" spans="1:19">
      <c r="B6">
        <f>Lista!A4</f>
        <v>3</v>
      </c>
      <c r="C6">
        <f>Lista!B4</f>
        <v>0</v>
      </c>
      <c r="D6">
        <f>Lista!C4</f>
        <v>0</v>
      </c>
      <c r="E6" s="46"/>
      <c r="F6" s="26"/>
      <c r="G6" s="47"/>
      <c r="H6" s="35"/>
      <c r="I6" s="26"/>
      <c r="J6" s="48"/>
      <c r="K6" s="46"/>
      <c r="L6" s="26"/>
      <c r="M6" s="48"/>
      <c r="N6" s="49"/>
      <c r="O6" s="50"/>
      <c r="P6" s="35">
        <f t="shared" si="0"/>
        <v>0</v>
      </c>
      <c r="Q6" s="26"/>
      <c r="R6" s="26">
        <f t="shared" si="1"/>
        <v>0</v>
      </c>
      <c r="S6">
        <f t="shared" si="2"/>
        <v>1</v>
      </c>
    </row>
    <row r="7" spans="1:19">
      <c r="B7">
        <f>Lista!A5</f>
        <v>4</v>
      </c>
      <c r="C7">
        <f>Lista!B5</f>
        <v>0</v>
      </c>
      <c r="D7">
        <f>Lista!C5</f>
        <v>0</v>
      </c>
      <c r="E7" s="46"/>
      <c r="F7" s="26"/>
      <c r="G7" s="47"/>
      <c r="H7" s="35"/>
      <c r="I7" s="26"/>
      <c r="J7" s="48"/>
      <c r="K7" s="46"/>
      <c r="L7" s="26"/>
      <c r="M7" s="48"/>
      <c r="N7" s="49"/>
      <c r="O7" s="50"/>
      <c r="P7" s="35">
        <f t="shared" si="0"/>
        <v>0</v>
      </c>
      <c r="Q7" s="26"/>
      <c r="R7" s="26">
        <f t="shared" si="1"/>
        <v>0</v>
      </c>
      <c r="S7">
        <f t="shared" si="2"/>
        <v>1</v>
      </c>
    </row>
    <row r="8" spans="1:19">
      <c r="B8">
        <f>Lista!A6</f>
        <v>5</v>
      </c>
      <c r="C8">
        <f>Lista!B6</f>
        <v>0</v>
      </c>
      <c r="D8">
        <f>Lista!C6</f>
        <v>0</v>
      </c>
      <c r="E8" s="46"/>
      <c r="F8" s="26"/>
      <c r="G8" s="47"/>
      <c r="H8" s="35"/>
      <c r="I8" s="26"/>
      <c r="J8" s="48"/>
      <c r="K8" s="46"/>
      <c r="L8" s="26"/>
      <c r="M8" s="48"/>
      <c r="N8" s="49"/>
      <c r="O8" s="50"/>
      <c r="P8" s="35">
        <f t="shared" si="0"/>
        <v>0</v>
      </c>
      <c r="Q8" s="26"/>
      <c r="R8" s="26">
        <f t="shared" si="1"/>
        <v>0</v>
      </c>
      <c r="S8">
        <f t="shared" si="2"/>
        <v>1</v>
      </c>
    </row>
    <row r="9" spans="1:19">
      <c r="B9">
        <f>Lista!A7</f>
        <v>6</v>
      </c>
      <c r="C9">
        <f>Lista!B7</f>
        <v>0</v>
      </c>
      <c r="D9">
        <f>Lista!C7</f>
        <v>0</v>
      </c>
      <c r="E9" s="46"/>
      <c r="F9" s="26"/>
      <c r="G9" s="47"/>
      <c r="H9" s="35"/>
      <c r="I9" s="26"/>
      <c r="J9" s="48"/>
      <c r="K9" s="46"/>
      <c r="L9" s="26"/>
      <c r="M9" s="48"/>
      <c r="N9" s="49"/>
      <c r="O9" s="50"/>
      <c r="P9" s="35">
        <f t="shared" si="0"/>
        <v>0</v>
      </c>
      <c r="Q9" s="26"/>
      <c r="R9" s="26">
        <f t="shared" si="1"/>
        <v>0</v>
      </c>
      <c r="S9">
        <f t="shared" si="2"/>
        <v>1</v>
      </c>
    </row>
    <row r="10" spans="1:19">
      <c r="B10">
        <f>Lista!A8</f>
        <v>7</v>
      </c>
      <c r="C10">
        <f>Lista!B8</f>
        <v>0</v>
      </c>
      <c r="D10">
        <f>Lista!C8</f>
        <v>0</v>
      </c>
      <c r="E10" s="46"/>
      <c r="F10" s="26"/>
      <c r="G10" s="47"/>
      <c r="H10" s="35"/>
      <c r="I10" s="26"/>
      <c r="J10" s="48"/>
      <c r="K10" s="46"/>
      <c r="L10" s="26"/>
      <c r="M10" s="48"/>
      <c r="N10" s="49"/>
      <c r="O10" s="50"/>
      <c r="P10" s="35">
        <f t="shared" si="0"/>
        <v>0</v>
      </c>
      <c r="Q10" s="26"/>
      <c r="R10" s="26">
        <f t="shared" si="1"/>
        <v>0</v>
      </c>
      <c r="S10">
        <f t="shared" si="2"/>
        <v>1</v>
      </c>
    </row>
    <row r="11" spans="1:19">
      <c r="B11">
        <f>Lista!A9</f>
        <v>8</v>
      </c>
      <c r="C11">
        <f>Lista!B9</f>
        <v>0</v>
      </c>
      <c r="D11">
        <f>Lista!C9</f>
        <v>0</v>
      </c>
      <c r="E11" s="46"/>
      <c r="F11" s="26"/>
      <c r="G11" s="47"/>
      <c r="H11" s="35"/>
      <c r="I11" s="26"/>
      <c r="J11" s="48"/>
      <c r="K11" s="46"/>
      <c r="L11" s="26"/>
      <c r="M11" s="48"/>
      <c r="N11" s="49"/>
      <c r="O11" s="50"/>
      <c r="P11" s="35">
        <f t="shared" si="0"/>
        <v>0</v>
      </c>
      <c r="Q11" s="26"/>
      <c r="R11" s="26">
        <f t="shared" si="1"/>
        <v>0</v>
      </c>
      <c r="S11">
        <f t="shared" si="2"/>
        <v>1</v>
      </c>
    </row>
    <row r="12" spans="1:19">
      <c r="B12">
        <f>Lista!A10</f>
        <v>9</v>
      </c>
      <c r="C12">
        <f>Lista!B10</f>
        <v>0</v>
      </c>
      <c r="D12">
        <f>Lista!C10</f>
        <v>0</v>
      </c>
      <c r="E12" s="46"/>
      <c r="F12" s="26"/>
      <c r="G12" s="47"/>
      <c r="H12" s="35"/>
      <c r="I12" s="26"/>
      <c r="J12" s="48"/>
      <c r="K12" s="46"/>
      <c r="L12" s="26"/>
      <c r="M12" s="48"/>
      <c r="N12" s="49"/>
      <c r="O12" s="50"/>
      <c r="P12" s="35">
        <f t="shared" si="0"/>
        <v>0</v>
      </c>
      <c r="Q12" s="26"/>
      <c r="R12" s="26">
        <f t="shared" si="1"/>
        <v>0</v>
      </c>
      <c r="S12">
        <f t="shared" si="2"/>
        <v>1</v>
      </c>
    </row>
    <row r="13" spans="1:19">
      <c r="B13">
        <f>Lista!A11</f>
        <v>10</v>
      </c>
      <c r="C13">
        <f>Lista!B11</f>
        <v>0</v>
      </c>
      <c r="D13">
        <f>Lista!C11</f>
        <v>0</v>
      </c>
      <c r="E13" s="46"/>
      <c r="F13" s="26"/>
      <c r="G13" s="47"/>
      <c r="H13" s="35"/>
      <c r="I13" s="26"/>
      <c r="J13" s="48"/>
      <c r="K13" s="46"/>
      <c r="L13" s="26"/>
      <c r="M13" s="48"/>
      <c r="N13" s="49"/>
      <c r="O13" s="50"/>
      <c r="P13" s="35">
        <f t="shared" si="0"/>
        <v>0</v>
      </c>
      <c r="Q13" s="26"/>
      <c r="R13" s="26">
        <f t="shared" si="1"/>
        <v>0</v>
      </c>
      <c r="S13">
        <f t="shared" si="2"/>
        <v>1</v>
      </c>
    </row>
    <row r="14" spans="1:19">
      <c r="B14">
        <f>Lista!A12</f>
        <v>11</v>
      </c>
      <c r="C14">
        <f>Lista!B12</f>
        <v>0</v>
      </c>
      <c r="D14">
        <f>Lista!C12</f>
        <v>0</v>
      </c>
      <c r="E14" s="46"/>
      <c r="F14" s="26"/>
      <c r="G14" s="47"/>
      <c r="H14" s="35"/>
      <c r="I14" s="26"/>
      <c r="J14" s="48"/>
      <c r="K14" s="46"/>
      <c r="L14" s="26"/>
      <c r="M14" s="48"/>
      <c r="N14" s="49"/>
      <c r="O14" s="50"/>
      <c r="P14" s="35">
        <f t="shared" si="0"/>
        <v>0</v>
      </c>
      <c r="Q14" s="26"/>
      <c r="R14" s="26">
        <f t="shared" si="1"/>
        <v>0</v>
      </c>
      <c r="S14">
        <f t="shared" si="2"/>
        <v>1</v>
      </c>
    </row>
    <row r="15" spans="1:19">
      <c r="B15">
        <f>Lista!A13</f>
        <v>12</v>
      </c>
      <c r="C15">
        <f>Lista!B13</f>
        <v>0</v>
      </c>
      <c r="D15">
        <f>Lista!C13</f>
        <v>0</v>
      </c>
      <c r="E15" s="46"/>
      <c r="F15" s="26"/>
      <c r="G15" s="47"/>
      <c r="H15" s="35"/>
      <c r="I15" s="26"/>
      <c r="J15" s="48"/>
      <c r="K15" s="46"/>
      <c r="L15" s="26"/>
      <c r="M15" s="48"/>
      <c r="N15" s="49"/>
      <c r="O15" s="50"/>
      <c r="P15" s="35">
        <f t="shared" si="0"/>
        <v>0</v>
      </c>
      <c r="Q15" s="26"/>
      <c r="R15" s="26">
        <f t="shared" si="1"/>
        <v>0</v>
      </c>
      <c r="S15">
        <f t="shared" si="2"/>
        <v>1</v>
      </c>
    </row>
    <row r="16" spans="1:19">
      <c r="B16">
        <f>Lista!A14</f>
        <v>13</v>
      </c>
      <c r="C16">
        <f>Lista!B14</f>
        <v>0</v>
      </c>
      <c r="D16">
        <f>Lista!C14</f>
        <v>0</v>
      </c>
      <c r="E16" s="46"/>
      <c r="F16" s="26"/>
      <c r="G16" s="47"/>
      <c r="H16" s="35"/>
      <c r="I16" s="26"/>
      <c r="J16" s="48"/>
      <c r="K16" s="46"/>
      <c r="L16" s="26"/>
      <c r="M16" s="48"/>
      <c r="N16" s="49"/>
      <c r="O16" s="50"/>
      <c r="P16" s="35">
        <f t="shared" si="0"/>
        <v>0</v>
      </c>
      <c r="Q16" s="26"/>
      <c r="R16" s="26">
        <f t="shared" si="1"/>
        <v>0</v>
      </c>
      <c r="S16">
        <f t="shared" si="2"/>
        <v>1</v>
      </c>
    </row>
    <row r="17" spans="2:19">
      <c r="B17">
        <f>Lista!A15</f>
        <v>14</v>
      </c>
      <c r="C17">
        <f>Lista!B15</f>
        <v>0</v>
      </c>
      <c r="D17">
        <f>Lista!C15</f>
        <v>0</v>
      </c>
      <c r="E17" s="46"/>
      <c r="F17" s="26"/>
      <c r="G17" s="47"/>
      <c r="H17" s="35"/>
      <c r="I17" s="26"/>
      <c r="J17" s="48"/>
      <c r="K17" s="46"/>
      <c r="L17" s="26"/>
      <c r="M17" s="48"/>
      <c r="N17" s="49"/>
      <c r="O17" s="50"/>
      <c r="P17" s="35">
        <f t="shared" si="0"/>
        <v>0</v>
      </c>
      <c r="Q17" s="26"/>
      <c r="R17" s="26">
        <f t="shared" si="1"/>
        <v>0</v>
      </c>
      <c r="S17">
        <f t="shared" si="2"/>
        <v>1</v>
      </c>
    </row>
    <row r="18" spans="2:19">
      <c r="B18">
        <f>Lista!A16</f>
        <v>15</v>
      </c>
      <c r="C18">
        <f>Lista!B16</f>
        <v>0</v>
      </c>
      <c r="D18">
        <f>Lista!C16</f>
        <v>0</v>
      </c>
      <c r="E18" s="46"/>
      <c r="F18" s="26"/>
      <c r="G18" s="47"/>
      <c r="H18" s="35"/>
      <c r="I18" s="26"/>
      <c r="J18" s="48"/>
      <c r="K18" s="46"/>
      <c r="L18" s="26"/>
      <c r="M18" s="48"/>
      <c r="N18" s="49"/>
      <c r="O18" s="50"/>
      <c r="P18" s="35">
        <f t="shared" si="0"/>
        <v>0</v>
      </c>
      <c r="Q18" s="26"/>
      <c r="R18" s="26">
        <f t="shared" si="1"/>
        <v>0</v>
      </c>
      <c r="S18">
        <f t="shared" si="2"/>
        <v>1</v>
      </c>
    </row>
    <row r="19" spans="2:19">
      <c r="B19">
        <f>Lista!A17</f>
        <v>16</v>
      </c>
      <c r="C19">
        <f>Lista!B17</f>
        <v>0</v>
      </c>
      <c r="D19">
        <f>Lista!C17</f>
        <v>0</v>
      </c>
      <c r="E19" s="46"/>
      <c r="F19" s="26"/>
      <c r="G19" s="47"/>
      <c r="H19" s="35"/>
      <c r="I19" s="26"/>
      <c r="J19" s="48"/>
      <c r="K19" s="46"/>
      <c r="L19" s="26"/>
      <c r="M19" s="48"/>
      <c r="N19" s="49"/>
      <c r="O19" s="50"/>
      <c r="P19" s="35">
        <f t="shared" si="0"/>
        <v>0</v>
      </c>
      <c r="Q19" s="26"/>
      <c r="R19" s="26">
        <f t="shared" si="1"/>
        <v>0</v>
      </c>
      <c r="S19">
        <f t="shared" si="2"/>
        <v>1</v>
      </c>
    </row>
    <row r="20" spans="2:19">
      <c r="B20">
        <f>Lista!A18</f>
        <v>17</v>
      </c>
      <c r="C20">
        <f>Lista!B18</f>
        <v>0</v>
      </c>
      <c r="D20">
        <f>Lista!C18</f>
        <v>0</v>
      </c>
      <c r="E20" s="46"/>
      <c r="F20" s="26"/>
      <c r="G20" s="47"/>
      <c r="H20" s="35"/>
      <c r="I20" s="26"/>
      <c r="J20" s="48"/>
      <c r="K20" s="46"/>
      <c r="L20" s="26"/>
      <c r="M20" s="48"/>
      <c r="N20" s="49"/>
      <c r="O20" s="50"/>
      <c r="P20" s="35">
        <f t="shared" si="0"/>
        <v>0</v>
      </c>
      <c r="Q20" s="26"/>
      <c r="R20" s="26">
        <f t="shared" si="1"/>
        <v>0</v>
      </c>
      <c r="S20">
        <f t="shared" si="2"/>
        <v>1</v>
      </c>
    </row>
    <row r="21" spans="2:19">
      <c r="B21">
        <f>Lista!A19</f>
        <v>18</v>
      </c>
      <c r="C21">
        <f>Lista!B19</f>
        <v>0</v>
      </c>
      <c r="D21">
        <f>Lista!C19</f>
        <v>0</v>
      </c>
      <c r="E21" s="46"/>
      <c r="F21" s="26"/>
      <c r="G21" s="47"/>
      <c r="H21" s="35"/>
      <c r="I21" s="26"/>
      <c r="J21" s="48"/>
      <c r="K21" s="46"/>
      <c r="L21" s="26"/>
      <c r="M21" s="48"/>
      <c r="N21" s="49"/>
      <c r="O21" s="50"/>
      <c r="P21" s="35">
        <f t="shared" si="0"/>
        <v>0</v>
      </c>
      <c r="Q21" s="26"/>
      <c r="R21" s="26">
        <f t="shared" si="1"/>
        <v>0</v>
      </c>
      <c r="S21">
        <f t="shared" si="2"/>
        <v>1</v>
      </c>
    </row>
    <row r="22" spans="2:19">
      <c r="B22">
        <f>Lista!A20</f>
        <v>19</v>
      </c>
      <c r="C22">
        <f>Lista!B20</f>
        <v>0</v>
      </c>
      <c r="D22">
        <f>Lista!C20</f>
        <v>0</v>
      </c>
      <c r="E22" s="46"/>
      <c r="F22" s="26"/>
      <c r="G22" s="47"/>
      <c r="H22" s="35"/>
      <c r="I22" s="26"/>
      <c r="J22" s="48"/>
      <c r="K22" s="46"/>
      <c r="L22" s="26"/>
      <c r="M22" s="48"/>
      <c r="N22" s="49"/>
      <c r="O22" s="50"/>
      <c r="P22" s="35">
        <f t="shared" si="0"/>
        <v>0</v>
      </c>
      <c r="Q22" s="26"/>
      <c r="R22" s="26">
        <f t="shared" si="1"/>
        <v>0</v>
      </c>
      <c r="S22">
        <f t="shared" si="2"/>
        <v>1</v>
      </c>
    </row>
    <row r="23" spans="2:19">
      <c r="B23">
        <f>Lista!A21</f>
        <v>20</v>
      </c>
      <c r="C23">
        <f>Lista!B21</f>
        <v>0</v>
      </c>
      <c r="D23">
        <f>Lista!C21</f>
        <v>0</v>
      </c>
      <c r="E23" s="46"/>
      <c r="F23" s="26"/>
      <c r="G23" s="47"/>
      <c r="H23" s="35"/>
      <c r="I23" s="26"/>
      <c r="J23" s="48"/>
      <c r="K23" s="46"/>
      <c r="L23" s="26"/>
      <c r="M23" s="48"/>
      <c r="N23" s="49"/>
      <c r="O23" s="50"/>
      <c r="P23" s="35">
        <f t="shared" si="0"/>
        <v>0</v>
      </c>
      <c r="Q23" s="26"/>
      <c r="R23" s="26">
        <f t="shared" si="1"/>
        <v>0</v>
      </c>
      <c r="S23">
        <f t="shared" si="2"/>
        <v>1</v>
      </c>
    </row>
    <row r="24" spans="2:19">
      <c r="B24">
        <f>Lista!A22</f>
        <v>21</v>
      </c>
      <c r="C24">
        <f>Lista!B22</f>
        <v>0</v>
      </c>
      <c r="D24">
        <f>Lista!C22</f>
        <v>0</v>
      </c>
      <c r="E24" s="46"/>
      <c r="F24" s="26"/>
      <c r="G24" s="47"/>
      <c r="H24" s="35"/>
      <c r="I24" s="26"/>
      <c r="J24" s="48"/>
      <c r="K24" s="46"/>
      <c r="L24" s="26"/>
      <c r="M24" s="48"/>
      <c r="N24" s="49"/>
      <c r="O24" s="50"/>
      <c r="P24" s="35">
        <f t="shared" si="0"/>
        <v>0</v>
      </c>
      <c r="Q24" s="26"/>
      <c r="R24" s="26">
        <f t="shared" si="1"/>
        <v>0</v>
      </c>
      <c r="S24">
        <f t="shared" si="2"/>
        <v>1</v>
      </c>
    </row>
    <row r="25" spans="2:19">
      <c r="B25">
        <f>Lista!A23</f>
        <v>22</v>
      </c>
      <c r="C25">
        <f>Lista!B23</f>
        <v>0</v>
      </c>
      <c r="D25">
        <f>Lista!C23</f>
        <v>0</v>
      </c>
      <c r="E25" s="46"/>
      <c r="F25" s="26"/>
      <c r="G25" s="47"/>
      <c r="H25" s="35"/>
      <c r="I25" s="26"/>
      <c r="J25" s="48"/>
      <c r="K25" s="46"/>
      <c r="L25" s="26"/>
      <c r="M25" s="48"/>
      <c r="N25" s="49"/>
      <c r="O25" s="50"/>
      <c r="P25" s="35">
        <f t="shared" si="0"/>
        <v>0</v>
      </c>
      <c r="Q25" s="26"/>
      <c r="R25" s="26">
        <f t="shared" si="1"/>
        <v>0</v>
      </c>
      <c r="S25">
        <f t="shared" si="2"/>
        <v>1</v>
      </c>
    </row>
    <row r="26" spans="2:19">
      <c r="B26">
        <f>Lista!A24</f>
        <v>23</v>
      </c>
      <c r="C26">
        <f>Lista!B24</f>
        <v>0</v>
      </c>
      <c r="D26">
        <f>Lista!C24</f>
        <v>0</v>
      </c>
      <c r="E26" s="46"/>
      <c r="F26" s="26"/>
      <c r="G26" s="47"/>
      <c r="H26" s="35"/>
      <c r="I26" s="26"/>
      <c r="J26" s="48"/>
      <c r="K26" s="46"/>
      <c r="L26" s="26"/>
      <c r="M26" s="48"/>
      <c r="N26" s="49"/>
      <c r="O26" s="50"/>
      <c r="P26" s="35">
        <f t="shared" si="0"/>
        <v>0</v>
      </c>
      <c r="Q26" s="26"/>
      <c r="R26" s="26">
        <f t="shared" si="1"/>
        <v>0</v>
      </c>
      <c r="S26">
        <f t="shared" si="2"/>
        <v>1</v>
      </c>
    </row>
    <row r="27" spans="2:19">
      <c r="B27">
        <f>Lista!A25</f>
        <v>24</v>
      </c>
      <c r="C27">
        <f>Lista!B25</f>
        <v>0</v>
      </c>
      <c r="D27">
        <f>Lista!C25</f>
        <v>0</v>
      </c>
      <c r="E27" s="46"/>
      <c r="F27" s="26"/>
      <c r="G27" s="47"/>
      <c r="H27" s="35"/>
      <c r="I27" s="26"/>
      <c r="J27" s="48"/>
      <c r="K27" s="46"/>
      <c r="L27" s="26"/>
      <c r="M27" s="48"/>
      <c r="N27" s="49"/>
      <c r="O27" s="50"/>
      <c r="P27" s="35">
        <f t="shared" si="0"/>
        <v>0</v>
      </c>
      <c r="Q27" s="26"/>
      <c r="R27" s="26">
        <f t="shared" si="1"/>
        <v>0</v>
      </c>
      <c r="S27">
        <f t="shared" si="2"/>
        <v>1</v>
      </c>
    </row>
    <row r="28" spans="2:19">
      <c r="B28">
        <f>Lista!A26</f>
        <v>25</v>
      </c>
      <c r="C28">
        <f>Lista!B26</f>
        <v>0</v>
      </c>
      <c r="D28">
        <f>Lista!C26</f>
        <v>0</v>
      </c>
      <c r="E28" s="46"/>
      <c r="F28" s="26"/>
      <c r="G28" s="47"/>
      <c r="H28" s="35"/>
      <c r="I28" s="26"/>
      <c r="J28" s="48"/>
      <c r="K28" s="46"/>
      <c r="L28" s="26"/>
      <c r="M28" s="48"/>
      <c r="N28" s="49"/>
      <c r="O28" s="50"/>
      <c r="P28" s="35">
        <f t="shared" si="0"/>
        <v>0</v>
      </c>
      <c r="Q28" s="26"/>
      <c r="R28" s="26">
        <f t="shared" si="1"/>
        <v>0</v>
      </c>
      <c r="S28">
        <f t="shared" si="2"/>
        <v>1</v>
      </c>
    </row>
    <row r="29" spans="2:19">
      <c r="B29">
        <f>Lista!A27</f>
        <v>26</v>
      </c>
      <c r="C29">
        <f>Lista!B27</f>
        <v>0</v>
      </c>
      <c r="D29">
        <f>Lista!C27</f>
        <v>0</v>
      </c>
      <c r="E29" s="46"/>
      <c r="F29" s="26"/>
      <c r="G29" s="47"/>
      <c r="H29" s="35"/>
      <c r="I29" s="26"/>
      <c r="J29" s="48"/>
      <c r="K29" s="46"/>
      <c r="L29" s="26"/>
      <c r="M29" s="48"/>
      <c r="N29" s="49"/>
      <c r="O29" s="50"/>
      <c r="P29" s="35">
        <f t="shared" si="0"/>
        <v>0</v>
      </c>
      <c r="Q29" s="26"/>
      <c r="R29" s="26">
        <f t="shared" si="1"/>
        <v>0</v>
      </c>
      <c r="S29">
        <f t="shared" si="2"/>
        <v>1</v>
      </c>
    </row>
    <row r="30" spans="2:19">
      <c r="B30">
        <f>Lista!A28</f>
        <v>27</v>
      </c>
      <c r="C30">
        <f>Lista!B28</f>
        <v>0</v>
      </c>
      <c r="D30">
        <f>Lista!C28</f>
        <v>0</v>
      </c>
      <c r="E30" s="46"/>
      <c r="F30" s="26"/>
      <c r="G30" s="47"/>
      <c r="H30" s="35"/>
      <c r="I30" s="26"/>
      <c r="J30" s="48"/>
      <c r="K30" s="46"/>
      <c r="L30" s="26"/>
      <c r="M30" s="48"/>
      <c r="N30" s="49"/>
      <c r="O30" s="50"/>
      <c r="P30" s="35">
        <f t="shared" si="0"/>
        <v>0</v>
      </c>
      <c r="Q30" s="26"/>
      <c r="R30" s="26">
        <f t="shared" si="1"/>
        <v>0</v>
      </c>
      <c r="S30">
        <f t="shared" si="2"/>
        <v>1</v>
      </c>
    </row>
    <row r="31" spans="2:19">
      <c r="B31">
        <f>Lista!A29</f>
        <v>28</v>
      </c>
      <c r="C31">
        <f>Lista!B29</f>
        <v>0</v>
      </c>
      <c r="D31">
        <f>Lista!C29</f>
        <v>0</v>
      </c>
      <c r="E31" s="46"/>
      <c r="F31" s="26"/>
      <c r="G31" s="47"/>
      <c r="H31" s="35"/>
      <c r="I31" s="26"/>
      <c r="J31" s="48"/>
      <c r="K31" s="46"/>
      <c r="L31" s="26"/>
      <c r="M31" s="48"/>
      <c r="N31" s="49"/>
      <c r="O31" s="50"/>
      <c r="P31" s="35">
        <f t="shared" si="0"/>
        <v>0</v>
      </c>
      <c r="Q31" s="26"/>
      <c r="R31" s="26">
        <f t="shared" si="1"/>
        <v>0</v>
      </c>
      <c r="S31">
        <f t="shared" si="2"/>
        <v>1</v>
      </c>
    </row>
    <row r="32" spans="2:19">
      <c r="B32">
        <f>Lista!A30</f>
        <v>29</v>
      </c>
      <c r="C32">
        <f>Lista!B30</f>
        <v>0</v>
      </c>
      <c r="D32">
        <f>Lista!C30</f>
        <v>0</v>
      </c>
      <c r="E32" s="46"/>
      <c r="F32" s="26"/>
      <c r="G32" s="47"/>
      <c r="H32" s="35"/>
      <c r="I32" s="26"/>
      <c r="J32" s="48"/>
      <c r="K32" s="46"/>
      <c r="L32" s="26"/>
      <c r="M32" s="48"/>
      <c r="N32" s="49"/>
      <c r="O32" s="50"/>
      <c r="P32" s="35">
        <f t="shared" si="0"/>
        <v>0</v>
      </c>
      <c r="Q32" s="26"/>
      <c r="R32" s="26">
        <f t="shared" si="1"/>
        <v>0</v>
      </c>
      <c r="S32">
        <f t="shared" si="2"/>
        <v>1</v>
      </c>
    </row>
    <row r="33" spans="2:19">
      <c r="B33">
        <f>Lista!A31</f>
        <v>30</v>
      </c>
      <c r="C33">
        <f>Lista!B31</f>
        <v>0</v>
      </c>
      <c r="D33">
        <f>Lista!C31</f>
        <v>0</v>
      </c>
      <c r="E33" s="51"/>
      <c r="F33" s="52"/>
      <c r="G33" s="53"/>
      <c r="H33" s="54"/>
      <c r="I33" s="52"/>
      <c r="J33" s="55"/>
      <c r="K33" s="51"/>
      <c r="L33" s="52"/>
      <c r="M33" s="55"/>
      <c r="N33" s="56"/>
      <c r="O33" s="57"/>
      <c r="P33" s="35">
        <f t="shared" si="0"/>
        <v>0</v>
      </c>
      <c r="Q33" s="26"/>
      <c r="R33" s="26">
        <f t="shared" si="1"/>
        <v>0</v>
      </c>
      <c r="S33">
        <f t="shared" si="2"/>
        <v>1</v>
      </c>
    </row>
    <row r="35" spans="2:19">
      <c r="Q35" s="26" t="s">
        <v>108</v>
      </c>
      <c r="R35" s="26">
        <f>MAX(R4:R33)</f>
        <v>0</v>
      </c>
    </row>
    <row r="36" spans="2:19">
      <c r="Q36" s="26" t="s">
        <v>109</v>
      </c>
      <c r="R36" s="26">
        <f>MEDIAN(R4:R33,5)</f>
        <v>0</v>
      </c>
    </row>
    <row r="37" spans="2:19">
      <c r="Q37" s="26" t="s">
        <v>110</v>
      </c>
      <c r="R37" s="26">
        <f>MIN(R4:R33)</f>
        <v>0</v>
      </c>
    </row>
  </sheetData>
  <mergeCells count="8">
    <mergeCell ref="P1:Q1"/>
    <mergeCell ref="A2:D2"/>
    <mergeCell ref="E2:G2"/>
    <mergeCell ref="H2:J2"/>
    <mergeCell ref="K2:M2"/>
    <mergeCell ref="E1:G1"/>
    <mergeCell ref="H1:J1"/>
    <mergeCell ref="K1:M1"/>
  </mergeCells>
  <conditionalFormatting sqref="P4:R33">
    <cfRule type="cellIs" dxfId="13" priority="2" operator="greaterThanOrEqual">
      <formula>3</formula>
    </cfRule>
  </conditionalFormatting>
  <conditionalFormatting sqref="P4:R33">
    <cfRule type="cellIs" dxfId="12" priority="1" operator="lessThan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C112-20C9-4A1E-950A-7FDCC18947C5}">
  <sheetPr>
    <tabColor theme="7" tint="0.39997558519241921"/>
  </sheetPr>
  <dimension ref="A1:N37"/>
  <sheetViews>
    <sheetView workbookViewId="0">
      <selection activeCell="F7" sqref="F7"/>
    </sheetView>
  </sheetViews>
  <sheetFormatPr defaultColWidth="9.140625" defaultRowHeight="15"/>
  <cols>
    <col min="1" max="1" width="21.42578125" customWidth="1"/>
    <col min="2" max="2" width="9.140625" bestFit="1" customWidth="1"/>
    <col min="3" max="3" width="15.42578125" customWidth="1"/>
    <col min="4" max="4" width="24.7109375" customWidth="1"/>
    <col min="5" max="10" width="20.7109375" customWidth="1"/>
    <col min="11" max="11" width="16.85546875" customWidth="1"/>
    <col min="12" max="12" width="19" customWidth="1"/>
    <col min="13" max="13" width="24.42578125" customWidth="1"/>
    <col min="14" max="14" width="15.85546875" customWidth="1"/>
  </cols>
  <sheetData>
    <row r="1" spans="1:14">
      <c r="E1" s="107"/>
      <c r="F1" s="108"/>
      <c r="G1" s="108"/>
      <c r="H1" s="107"/>
      <c r="I1" s="108"/>
      <c r="J1" s="108"/>
      <c r="K1" s="94"/>
      <c r="L1" s="95"/>
      <c r="M1" s="26"/>
    </row>
    <row r="2" spans="1:14" ht="24">
      <c r="A2" s="96" t="s">
        <v>111</v>
      </c>
      <c r="B2" s="96"/>
      <c r="C2" s="96"/>
      <c r="D2" s="96"/>
      <c r="E2" s="29">
        <v>0.25</v>
      </c>
      <c r="F2" s="29">
        <v>0.2</v>
      </c>
      <c r="G2" s="29">
        <v>0.2</v>
      </c>
      <c r="H2" s="29">
        <v>0.3</v>
      </c>
      <c r="I2" s="29">
        <v>0.05</v>
      </c>
      <c r="J2" s="28" t="s">
        <v>112</v>
      </c>
      <c r="K2" s="58">
        <v>0.4</v>
      </c>
      <c r="L2" s="60">
        <v>0.6</v>
      </c>
      <c r="M2" s="62">
        <f>K2+L2</f>
        <v>1</v>
      </c>
    </row>
    <row r="3" spans="1:14" ht="29.25">
      <c r="A3" s="25" t="s">
        <v>97</v>
      </c>
      <c r="B3" s="25" t="s">
        <v>98</v>
      </c>
      <c r="C3" s="25" t="s">
        <v>89</v>
      </c>
      <c r="D3" s="25" t="s">
        <v>90</v>
      </c>
      <c r="E3" s="31" t="s">
        <v>113</v>
      </c>
      <c r="F3" s="31" t="s">
        <v>114</v>
      </c>
      <c r="G3" s="31" t="s">
        <v>115</v>
      </c>
      <c r="H3" s="31" t="s">
        <v>116</v>
      </c>
      <c r="I3" s="31" t="s">
        <v>117</v>
      </c>
      <c r="J3" s="31" t="s">
        <v>118</v>
      </c>
      <c r="K3" s="59" t="s">
        <v>104</v>
      </c>
      <c r="L3" s="61" t="s">
        <v>105</v>
      </c>
      <c r="M3" s="45" t="s">
        <v>106</v>
      </c>
      <c r="N3" s="5" t="s">
        <v>107</v>
      </c>
    </row>
    <row r="4" spans="1:14">
      <c r="B4">
        <f>Lista!A2</f>
        <v>1</v>
      </c>
      <c r="C4">
        <f>Lista!B2</f>
        <v>0</v>
      </c>
      <c r="D4">
        <f>Lista!C2</f>
        <v>0</v>
      </c>
      <c r="E4" s="26"/>
      <c r="F4" s="26"/>
      <c r="G4" s="26"/>
      <c r="H4" s="26"/>
      <c r="I4" s="26"/>
      <c r="J4" s="26"/>
      <c r="K4" s="35">
        <f>MIN(SUMPRODUCT(E4:I4,$E$2:$I$2)*J4,5)</f>
        <v>0</v>
      </c>
      <c r="L4" s="26"/>
      <c r="M4" s="26">
        <f>ROUND(SUMPRODUCT(K4:L4,$K$2:$L$2),1)</f>
        <v>0</v>
      </c>
      <c r="N4">
        <f>IF(M4=$M$35,1,IF(M4=$M$36,2,IF(M4=$M$37,3,0)))</f>
        <v>1</v>
      </c>
    </row>
    <row r="5" spans="1:14">
      <c r="B5">
        <f>Lista!A3</f>
        <v>2</v>
      </c>
      <c r="C5">
        <f>Lista!B3</f>
        <v>0</v>
      </c>
      <c r="D5">
        <f>Lista!C3</f>
        <v>0</v>
      </c>
      <c r="E5" s="26"/>
      <c r="F5" s="26"/>
      <c r="G5" s="26"/>
      <c r="H5" s="26"/>
      <c r="I5" s="26"/>
      <c r="J5" s="26"/>
      <c r="K5" s="35">
        <f t="shared" ref="K5:K33" si="0">MIN(SUMPRODUCT(E5:I5,$E$2:$I$2)*J5,5)</f>
        <v>0</v>
      </c>
      <c r="L5" s="26"/>
      <c r="M5" s="26">
        <f t="shared" ref="M5:M33" si="1">ROUND(SUMPRODUCT(K5:L5,$K$2:$L$2),1)</f>
        <v>0</v>
      </c>
      <c r="N5">
        <f t="shared" ref="N5:N33" si="2">IF(M5=$M$35,1,IF(M5=$M$36,2,IF(M5=$M$37,3,0)))</f>
        <v>1</v>
      </c>
    </row>
    <row r="6" spans="1:14">
      <c r="B6">
        <f>Lista!A4</f>
        <v>3</v>
      </c>
      <c r="C6">
        <f>Lista!B4</f>
        <v>0</v>
      </c>
      <c r="D6">
        <f>Lista!C4</f>
        <v>0</v>
      </c>
      <c r="E6" s="26"/>
      <c r="F6" s="26"/>
      <c r="G6" s="26"/>
      <c r="H6" s="26"/>
      <c r="I6" s="26"/>
      <c r="J6" s="26"/>
      <c r="K6" s="35">
        <f t="shared" si="0"/>
        <v>0</v>
      </c>
      <c r="L6" s="26"/>
      <c r="M6" s="26">
        <f t="shared" si="1"/>
        <v>0</v>
      </c>
      <c r="N6">
        <f t="shared" si="2"/>
        <v>1</v>
      </c>
    </row>
    <row r="7" spans="1:14">
      <c r="B7">
        <f>Lista!A5</f>
        <v>4</v>
      </c>
      <c r="C7">
        <f>Lista!B5</f>
        <v>0</v>
      </c>
      <c r="D7">
        <f>Lista!C5</f>
        <v>0</v>
      </c>
      <c r="E7" s="26"/>
      <c r="F7" s="26"/>
      <c r="G7" s="26"/>
      <c r="H7" s="26"/>
      <c r="I7" s="26"/>
      <c r="J7" s="26"/>
      <c r="K7" s="35">
        <f t="shared" si="0"/>
        <v>0</v>
      </c>
      <c r="L7" s="26"/>
      <c r="M7" s="26">
        <f t="shared" si="1"/>
        <v>0</v>
      </c>
      <c r="N7">
        <f t="shared" si="2"/>
        <v>1</v>
      </c>
    </row>
    <row r="8" spans="1:14">
      <c r="B8">
        <f>Lista!A6</f>
        <v>5</v>
      </c>
      <c r="C8">
        <f>Lista!B6</f>
        <v>0</v>
      </c>
      <c r="D8">
        <f>Lista!C6</f>
        <v>0</v>
      </c>
      <c r="E8" s="26"/>
      <c r="F8" s="26"/>
      <c r="G8" s="26"/>
      <c r="H8" s="26"/>
      <c r="I8" s="26"/>
      <c r="J8" s="26"/>
      <c r="K8" s="35">
        <f t="shared" si="0"/>
        <v>0</v>
      </c>
      <c r="L8" s="26"/>
      <c r="M8" s="26">
        <f t="shared" si="1"/>
        <v>0</v>
      </c>
      <c r="N8">
        <f t="shared" si="2"/>
        <v>1</v>
      </c>
    </row>
    <row r="9" spans="1:14">
      <c r="B9">
        <f>Lista!A7</f>
        <v>6</v>
      </c>
      <c r="C9">
        <f>Lista!B7</f>
        <v>0</v>
      </c>
      <c r="D9">
        <f>Lista!C7</f>
        <v>0</v>
      </c>
      <c r="E9" s="26"/>
      <c r="F9" s="26"/>
      <c r="G9" s="26"/>
      <c r="H9" s="26"/>
      <c r="I9" s="26"/>
      <c r="J9" s="26"/>
      <c r="K9" s="35">
        <f t="shared" si="0"/>
        <v>0</v>
      </c>
      <c r="L9" s="26"/>
      <c r="M9" s="26">
        <f t="shared" si="1"/>
        <v>0</v>
      </c>
      <c r="N9">
        <f t="shared" si="2"/>
        <v>1</v>
      </c>
    </row>
    <row r="10" spans="1:14">
      <c r="B10">
        <f>Lista!A8</f>
        <v>7</v>
      </c>
      <c r="C10">
        <f>Lista!B8</f>
        <v>0</v>
      </c>
      <c r="D10">
        <f>Lista!C8</f>
        <v>0</v>
      </c>
      <c r="E10" s="26"/>
      <c r="F10" s="26"/>
      <c r="G10" s="26"/>
      <c r="H10" s="26"/>
      <c r="I10" s="26"/>
      <c r="J10" s="26"/>
      <c r="K10" s="35">
        <f t="shared" si="0"/>
        <v>0</v>
      </c>
      <c r="L10" s="26"/>
      <c r="M10" s="26">
        <f t="shared" si="1"/>
        <v>0</v>
      </c>
      <c r="N10">
        <f t="shared" si="2"/>
        <v>1</v>
      </c>
    </row>
    <row r="11" spans="1:14">
      <c r="B11">
        <f>Lista!A9</f>
        <v>8</v>
      </c>
      <c r="C11">
        <f>Lista!B9</f>
        <v>0</v>
      </c>
      <c r="D11">
        <f>Lista!C9</f>
        <v>0</v>
      </c>
      <c r="E11" s="26"/>
      <c r="F11" s="26"/>
      <c r="G11" s="26"/>
      <c r="H11" s="26"/>
      <c r="I11" s="26"/>
      <c r="J11" s="26"/>
      <c r="K11" s="35">
        <f t="shared" si="0"/>
        <v>0</v>
      </c>
      <c r="L11" s="26"/>
      <c r="M11" s="26">
        <f t="shared" si="1"/>
        <v>0</v>
      </c>
      <c r="N11">
        <f t="shared" si="2"/>
        <v>1</v>
      </c>
    </row>
    <row r="12" spans="1:14">
      <c r="B12">
        <f>Lista!A10</f>
        <v>9</v>
      </c>
      <c r="C12">
        <f>Lista!B10</f>
        <v>0</v>
      </c>
      <c r="D12">
        <f>Lista!C10</f>
        <v>0</v>
      </c>
      <c r="E12" s="26"/>
      <c r="F12" s="26"/>
      <c r="G12" s="26"/>
      <c r="H12" s="26"/>
      <c r="I12" s="26"/>
      <c r="J12" s="26"/>
      <c r="K12" s="35">
        <f t="shared" si="0"/>
        <v>0</v>
      </c>
      <c r="L12" s="26"/>
      <c r="M12" s="26">
        <f t="shared" si="1"/>
        <v>0</v>
      </c>
      <c r="N12">
        <f t="shared" si="2"/>
        <v>1</v>
      </c>
    </row>
    <row r="13" spans="1:14">
      <c r="B13">
        <f>Lista!A11</f>
        <v>10</v>
      </c>
      <c r="C13">
        <f>Lista!B11</f>
        <v>0</v>
      </c>
      <c r="D13">
        <f>Lista!C11</f>
        <v>0</v>
      </c>
      <c r="E13" s="26"/>
      <c r="F13" s="26"/>
      <c r="G13" s="26"/>
      <c r="H13" s="26"/>
      <c r="I13" s="26"/>
      <c r="J13" s="26"/>
      <c r="K13" s="35">
        <f t="shared" si="0"/>
        <v>0</v>
      </c>
      <c r="L13" s="26"/>
      <c r="M13" s="26">
        <f t="shared" si="1"/>
        <v>0</v>
      </c>
      <c r="N13">
        <f t="shared" si="2"/>
        <v>1</v>
      </c>
    </row>
    <row r="14" spans="1:14">
      <c r="B14">
        <f>Lista!A12</f>
        <v>11</v>
      </c>
      <c r="C14">
        <f>Lista!B12</f>
        <v>0</v>
      </c>
      <c r="D14">
        <f>Lista!C12</f>
        <v>0</v>
      </c>
      <c r="E14" s="26"/>
      <c r="F14" s="26"/>
      <c r="G14" s="26"/>
      <c r="H14" s="26"/>
      <c r="I14" s="26"/>
      <c r="J14" s="26"/>
      <c r="K14" s="35">
        <f t="shared" si="0"/>
        <v>0</v>
      </c>
      <c r="L14" s="26"/>
      <c r="M14" s="26">
        <f t="shared" si="1"/>
        <v>0</v>
      </c>
      <c r="N14">
        <f t="shared" si="2"/>
        <v>1</v>
      </c>
    </row>
    <row r="15" spans="1:14">
      <c r="B15">
        <f>Lista!A13</f>
        <v>12</v>
      </c>
      <c r="C15">
        <f>Lista!B13</f>
        <v>0</v>
      </c>
      <c r="D15">
        <f>Lista!C13</f>
        <v>0</v>
      </c>
      <c r="E15" s="26"/>
      <c r="F15" s="26"/>
      <c r="G15" s="26"/>
      <c r="H15" s="26"/>
      <c r="I15" s="26"/>
      <c r="J15" s="26"/>
      <c r="K15" s="35">
        <f t="shared" si="0"/>
        <v>0</v>
      </c>
      <c r="L15" s="26"/>
      <c r="M15" s="26">
        <f t="shared" si="1"/>
        <v>0</v>
      </c>
      <c r="N15">
        <f t="shared" si="2"/>
        <v>1</v>
      </c>
    </row>
    <row r="16" spans="1:14">
      <c r="B16">
        <f>Lista!A14</f>
        <v>13</v>
      </c>
      <c r="C16">
        <f>Lista!B14</f>
        <v>0</v>
      </c>
      <c r="D16">
        <f>Lista!C14</f>
        <v>0</v>
      </c>
      <c r="E16" s="26"/>
      <c r="F16" s="26"/>
      <c r="G16" s="26"/>
      <c r="H16" s="26"/>
      <c r="I16" s="26"/>
      <c r="J16" s="26"/>
      <c r="K16" s="35">
        <f t="shared" si="0"/>
        <v>0</v>
      </c>
      <c r="L16" s="26"/>
      <c r="M16" s="26">
        <f t="shared" si="1"/>
        <v>0</v>
      </c>
      <c r="N16">
        <f t="shared" si="2"/>
        <v>1</v>
      </c>
    </row>
    <row r="17" spans="2:14">
      <c r="B17">
        <f>Lista!A15</f>
        <v>14</v>
      </c>
      <c r="C17">
        <f>Lista!B15</f>
        <v>0</v>
      </c>
      <c r="D17">
        <f>Lista!C15</f>
        <v>0</v>
      </c>
      <c r="E17" s="26"/>
      <c r="F17" s="26"/>
      <c r="G17" s="26"/>
      <c r="H17" s="26"/>
      <c r="I17" s="26"/>
      <c r="J17" s="26"/>
      <c r="K17" s="35">
        <f t="shared" si="0"/>
        <v>0</v>
      </c>
      <c r="L17" s="26"/>
      <c r="M17" s="26">
        <f t="shared" si="1"/>
        <v>0</v>
      </c>
      <c r="N17">
        <f t="shared" si="2"/>
        <v>1</v>
      </c>
    </row>
    <row r="18" spans="2:14">
      <c r="B18">
        <f>Lista!A16</f>
        <v>15</v>
      </c>
      <c r="C18">
        <f>Lista!B16</f>
        <v>0</v>
      </c>
      <c r="D18">
        <f>Lista!C16</f>
        <v>0</v>
      </c>
      <c r="E18" s="26"/>
      <c r="F18" s="26"/>
      <c r="G18" s="26"/>
      <c r="H18" s="26"/>
      <c r="I18" s="26"/>
      <c r="J18" s="26"/>
      <c r="K18" s="35">
        <f t="shared" si="0"/>
        <v>0</v>
      </c>
      <c r="L18" s="26"/>
      <c r="M18" s="26">
        <f t="shared" si="1"/>
        <v>0</v>
      </c>
      <c r="N18">
        <f t="shared" si="2"/>
        <v>1</v>
      </c>
    </row>
    <row r="19" spans="2:14">
      <c r="B19">
        <f>Lista!A17</f>
        <v>16</v>
      </c>
      <c r="C19">
        <f>Lista!B17</f>
        <v>0</v>
      </c>
      <c r="D19">
        <f>Lista!C17</f>
        <v>0</v>
      </c>
      <c r="E19" s="26"/>
      <c r="F19" s="26"/>
      <c r="G19" s="26"/>
      <c r="H19" s="26"/>
      <c r="I19" s="26"/>
      <c r="J19" s="26"/>
      <c r="K19" s="35">
        <f t="shared" si="0"/>
        <v>0</v>
      </c>
      <c r="L19" s="26"/>
      <c r="M19" s="26">
        <f t="shared" si="1"/>
        <v>0</v>
      </c>
      <c r="N19">
        <f t="shared" si="2"/>
        <v>1</v>
      </c>
    </row>
    <row r="20" spans="2:14">
      <c r="B20">
        <f>Lista!A18</f>
        <v>17</v>
      </c>
      <c r="C20">
        <f>Lista!B18</f>
        <v>0</v>
      </c>
      <c r="D20">
        <f>Lista!C18</f>
        <v>0</v>
      </c>
      <c r="E20" s="26"/>
      <c r="F20" s="26"/>
      <c r="G20" s="26"/>
      <c r="H20" s="26"/>
      <c r="I20" s="26"/>
      <c r="J20" s="26"/>
      <c r="K20" s="35">
        <f t="shared" si="0"/>
        <v>0</v>
      </c>
      <c r="L20" s="26"/>
      <c r="M20" s="26">
        <f t="shared" si="1"/>
        <v>0</v>
      </c>
      <c r="N20">
        <f t="shared" si="2"/>
        <v>1</v>
      </c>
    </row>
    <row r="21" spans="2:14">
      <c r="B21">
        <f>Lista!A19</f>
        <v>18</v>
      </c>
      <c r="C21">
        <f>Lista!B19</f>
        <v>0</v>
      </c>
      <c r="D21">
        <f>Lista!C19</f>
        <v>0</v>
      </c>
      <c r="E21" s="26"/>
      <c r="F21" s="26"/>
      <c r="G21" s="26"/>
      <c r="H21" s="26"/>
      <c r="I21" s="26"/>
      <c r="J21" s="26"/>
      <c r="K21" s="35">
        <f t="shared" si="0"/>
        <v>0</v>
      </c>
      <c r="L21" s="26"/>
      <c r="M21" s="26">
        <f t="shared" si="1"/>
        <v>0</v>
      </c>
      <c r="N21">
        <f t="shared" si="2"/>
        <v>1</v>
      </c>
    </row>
    <row r="22" spans="2:14">
      <c r="B22">
        <f>Lista!A20</f>
        <v>19</v>
      </c>
      <c r="C22">
        <f>Lista!B20</f>
        <v>0</v>
      </c>
      <c r="D22">
        <f>Lista!C20</f>
        <v>0</v>
      </c>
      <c r="E22" s="26"/>
      <c r="F22" s="26"/>
      <c r="G22" s="26"/>
      <c r="H22" s="26"/>
      <c r="I22" s="26"/>
      <c r="J22" s="26"/>
      <c r="K22" s="35">
        <f t="shared" si="0"/>
        <v>0</v>
      </c>
      <c r="L22" s="26"/>
      <c r="M22" s="26">
        <f t="shared" si="1"/>
        <v>0</v>
      </c>
      <c r="N22">
        <f t="shared" si="2"/>
        <v>1</v>
      </c>
    </row>
    <row r="23" spans="2:14">
      <c r="B23">
        <f>Lista!A21</f>
        <v>20</v>
      </c>
      <c r="C23">
        <f>Lista!B21</f>
        <v>0</v>
      </c>
      <c r="D23">
        <f>Lista!C21</f>
        <v>0</v>
      </c>
      <c r="E23" s="26"/>
      <c r="F23" s="26"/>
      <c r="G23" s="26"/>
      <c r="H23" s="26"/>
      <c r="I23" s="26"/>
      <c r="J23" s="26"/>
      <c r="K23" s="35">
        <f t="shared" si="0"/>
        <v>0</v>
      </c>
      <c r="L23" s="26"/>
      <c r="M23" s="26">
        <f t="shared" si="1"/>
        <v>0</v>
      </c>
      <c r="N23">
        <f t="shared" si="2"/>
        <v>1</v>
      </c>
    </row>
    <row r="24" spans="2:14">
      <c r="B24">
        <f>Lista!A22</f>
        <v>21</v>
      </c>
      <c r="C24">
        <f>Lista!B22</f>
        <v>0</v>
      </c>
      <c r="D24">
        <f>Lista!C22</f>
        <v>0</v>
      </c>
      <c r="E24" s="26"/>
      <c r="F24" s="26"/>
      <c r="G24" s="26"/>
      <c r="H24" s="26"/>
      <c r="I24" s="26"/>
      <c r="J24" s="26"/>
      <c r="K24" s="35">
        <f t="shared" si="0"/>
        <v>0</v>
      </c>
      <c r="L24" s="26"/>
      <c r="M24" s="26">
        <f t="shared" si="1"/>
        <v>0</v>
      </c>
      <c r="N24">
        <f t="shared" si="2"/>
        <v>1</v>
      </c>
    </row>
    <row r="25" spans="2:14">
      <c r="B25">
        <f>Lista!A23</f>
        <v>22</v>
      </c>
      <c r="C25">
        <f>Lista!B23</f>
        <v>0</v>
      </c>
      <c r="D25">
        <f>Lista!C23</f>
        <v>0</v>
      </c>
      <c r="E25" s="26"/>
      <c r="F25" s="26"/>
      <c r="G25" s="26"/>
      <c r="H25" s="26"/>
      <c r="I25" s="26"/>
      <c r="J25" s="26"/>
      <c r="K25" s="35">
        <f t="shared" si="0"/>
        <v>0</v>
      </c>
      <c r="L25" s="26"/>
      <c r="M25" s="26">
        <f t="shared" si="1"/>
        <v>0</v>
      </c>
      <c r="N25">
        <f t="shared" si="2"/>
        <v>1</v>
      </c>
    </row>
    <row r="26" spans="2:14">
      <c r="B26">
        <f>Lista!A24</f>
        <v>23</v>
      </c>
      <c r="C26">
        <f>Lista!B24</f>
        <v>0</v>
      </c>
      <c r="D26">
        <f>Lista!C24</f>
        <v>0</v>
      </c>
      <c r="E26" s="26"/>
      <c r="F26" s="26"/>
      <c r="G26" s="26"/>
      <c r="H26" s="26"/>
      <c r="I26" s="26"/>
      <c r="J26" s="26"/>
      <c r="K26" s="35">
        <f t="shared" si="0"/>
        <v>0</v>
      </c>
      <c r="L26" s="26"/>
      <c r="M26" s="26">
        <f t="shared" si="1"/>
        <v>0</v>
      </c>
      <c r="N26">
        <f t="shared" si="2"/>
        <v>1</v>
      </c>
    </row>
    <row r="27" spans="2:14">
      <c r="B27">
        <f>Lista!A25</f>
        <v>24</v>
      </c>
      <c r="C27">
        <f>Lista!B25</f>
        <v>0</v>
      </c>
      <c r="D27">
        <f>Lista!C25</f>
        <v>0</v>
      </c>
      <c r="E27" s="26"/>
      <c r="F27" s="26"/>
      <c r="G27" s="26"/>
      <c r="H27" s="26"/>
      <c r="I27" s="26"/>
      <c r="J27" s="26"/>
      <c r="K27" s="35">
        <f t="shared" si="0"/>
        <v>0</v>
      </c>
      <c r="L27" s="26"/>
      <c r="M27" s="26">
        <f t="shared" si="1"/>
        <v>0</v>
      </c>
      <c r="N27">
        <f t="shared" si="2"/>
        <v>1</v>
      </c>
    </row>
    <row r="28" spans="2:14">
      <c r="B28">
        <f>Lista!A26</f>
        <v>25</v>
      </c>
      <c r="C28">
        <f>Lista!B26</f>
        <v>0</v>
      </c>
      <c r="D28">
        <f>Lista!C26</f>
        <v>0</v>
      </c>
      <c r="E28" s="26"/>
      <c r="F28" s="26"/>
      <c r="G28" s="26"/>
      <c r="H28" s="26"/>
      <c r="I28" s="26"/>
      <c r="J28" s="26"/>
      <c r="K28" s="35">
        <f t="shared" si="0"/>
        <v>0</v>
      </c>
      <c r="L28" s="26"/>
      <c r="M28" s="26">
        <f t="shared" si="1"/>
        <v>0</v>
      </c>
      <c r="N28">
        <f t="shared" si="2"/>
        <v>1</v>
      </c>
    </row>
    <row r="29" spans="2:14">
      <c r="B29">
        <f>Lista!A27</f>
        <v>26</v>
      </c>
      <c r="C29">
        <f>Lista!B27</f>
        <v>0</v>
      </c>
      <c r="D29">
        <f>Lista!C27</f>
        <v>0</v>
      </c>
      <c r="E29" s="26"/>
      <c r="F29" s="26"/>
      <c r="G29" s="26"/>
      <c r="H29" s="26"/>
      <c r="I29" s="26"/>
      <c r="J29" s="26"/>
      <c r="K29" s="35">
        <f t="shared" si="0"/>
        <v>0</v>
      </c>
      <c r="L29" s="26"/>
      <c r="M29" s="26">
        <f t="shared" si="1"/>
        <v>0</v>
      </c>
      <c r="N29">
        <f t="shared" si="2"/>
        <v>1</v>
      </c>
    </row>
    <row r="30" spans="2:14">
      <c r="B30">
        <f>Lista!A28</f>
        <v>27</v>
      </c>
      <c r="C30">
        <f>Lista!B28</f>
        <v>0</v>
      </c>
      <c r="D30">
        <f>Lista!C28</f>
        <v>0</v>
      </c>
      <c r="E30" s="26"/>
      <c r="F30" s="26"/>
      <c r="G30" s="26"/>
      <c r="H30" s="26"/>
      <c r="I30" s="26"/>
      <c r="J30" s="26"/>
      <c r="K30" s="35">
        <f t="shared" si="0"/>
        <v>0</v>
      </c>
      <c r="L30" s="26"/>
      <c r="M30" s="26">
        <f t="shared" si="1"/>
        <v>0</v>
      </c>
      <c r="N30">
        <f t="shared" si="2"/>
        <v>1</v>
      </c>
    </row>
    <row r="31" spans="2:14">
      <c r="B31">
        <f>Lista!A29</f>
        <v>28</v>
      </c>
      <c r="C31">
        <f>Lista!B29</f>
        <v>0</v>
      </c>
      <c r="D31">
        <f>Lista!C29</f>
        <v>0</v>
      </c>
      <c r="E31" s="26"/>
      <c r="F31" s="26"/>
      <c r="G31" s="26"/>
      <c r="H31" s="26"/>
      <c r="I31" s="26"/>
      <c r="J31" s="26"/>
      <c r="K31" s="35">
        <f t="shared" si="0"/>
        <v>0</v>
      </c>
      <c r="L31" s="26"/>
      <c r="M31" s="26">
        <f t="shared" si="1"/>
        <v>0</v>
      </c>
      <c r="N31">
        <f t="shared" si="2"/>
        <v>1</v>
      </c>
    </row>
    <row r="32" spans="2:14">
      <c r="B32">
        <f>Lista!A30</f>
        <v>29</v>
      </c>
      <c r="C32">
        <f>Lista!B30</f>
        <v>0</v>
      </c>
      <c r="D32">
        <f>Lista!C30</f>
        <v>0</v>
      </c>
      <c r="E32" s="26"/>
      <c r="F32" s="26"/>
      <c r="G32" s="26"/>
      <c r="H32" s="26"/>
      <c r="I32" s="26"/>
      <c r="J32" s="26"/>
      <c r="K32" s="35">
        <f t="shared" si="0"/>
        <v>0</v>
      </c>
      <c r="L32" s="26"/>
      <c r="M32" s="26">
        <f t="shared" si="1"/>
        <v>0</v>
      </c>
      <c r="N32">
        <f t="shared" si="2"/>
        <v>1</v>
      </c>
    </row>
    <row r="33" spans="2:14">
      <c r="B33">
        <f>Lista!A31</f>
        <v>30</v>
      </c>
      <c r="C33">
        <f>Lista!B31</f>
        <v>0</v>
      </c>
      <c r="D33">
        <f>Lista!C31</f>
        <v>0</v>
      </c>
      <c r="E33" s="26"/>
      <c r="F33" s="26"/>
      <c r="G33" s="26"/>
      <c r="H33" s="26"/>
      <c r="I33" s="26"/>
      <c r="J33" s="26"/>
      <c r="K33" s="35">
        <f t="shared" si="0"/>
        <v>0</v>
      </c>
      <c r="L33" s="26"/>
      <c r="M33" s="26">
        <f t="shared" si="1"/>
        <v>0</v>
      </c>
      <c r="N33">
        <f t="shared" si="2"/>
        <v>1</v>
      </c>
    </row>
    <row r="35" spans="2:14">
      <c r="L35" s="26" t="s">
        <v>108</v>
      </c>
      <c r="M35" s="26">
        <f>MAX(M4:M33)</f>
        <v>0</v>
      </c>
    </row>
    <row r="36" spans="2:14">
      <c r="L36" s="26" t="s">
        <v>109</v>
      </c>
      <c r="M36" s="26">
        <f>MEDIAN(M4:M33,5)</f>
        <v>0</v>
      </c>
    </row>
    <row r="37" spans="2:14">
      <c r="L37" s="26" t="s">
        <v>110</v>
      </c>
      <c r="M37" s="26">
        <f>MIN(M4:M33)</f>
        <v>0</v>
      </c>
    </row>
  </sheetData>
  <mergeCells count="4">
    <mergeCell ref="E1:G1"/>
    <mergeCell ref="H1:J1"/>
    <mergeCell ref="K1:L1"/>
    <mergeCell ref="A2:D2"/>
  </mergeCells>
  <conditionalFormatting sqref="K4:M33">
    <cfRule type="cellIs" dxfId="11" priority="2" operator="greaterThanOrEqual">
      <formula>3</formula>
    </cfRule>
  </conditionalFormatting>
  <conditionalFormatting sqref="K4:M33">
    <cfRule type="cellIs" dxfId="10" priority="1" operator="lessThan">
      <formula>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5F929-0252-4AF0-9F06-CA0E3284D232}">
  <sheetPr>
    <tabColor theme="6" tint="0.39997558519241921"/>
  </sheetPr>
  <dimension ref="A1:N37"/>
  <sheetViews>
    <sheetView workbookViewId="0">
      <selection activeCell="D15" sqref="D15"/>
    </sheetView>
  </sheetViews>
  <sheetFormatPr defaultColWidth="9.140625" defaultRowHeight="15"/>
  <cols>
    <col min="1" max="1" width="21.42578125" customWidth="1"/>
    <col min="2" max="2" width="9.140625" bestFit="1" customWidth="1"/>
    <col min="3" max="3" width="15.42578125" customWidth="1"/>
    <col min="4" max="4" width="24.7109375" customWidth="1"/>
    <col min="5" max="10" width="20.7109375" customWidth="1"/>
    <col min="11" max="11" width="16.85546875" customWidth="1"/>
    <col min="12" max="12" width="19" customWidth="1"/>
    <col min="13" max="13" width="24.42578125" customWidth="1"/>
    <col min="14" max="14" width="15.85546875" customWidth="1"/>
  </cols>
  <sheetData>
    <row r="1" spans="1:14">
      <c r="E1" s="107"/>
      <c r="F1" s="108"/>
      <c r="G1" s="108"/>
      <c r="H1" s="107"/>
      <c r="I1" s="108"/>
      <c r="J1" s="108"/>
      <c r="K1" s="94"/>
      <c r="L1" s="95"/>
      <c r="M1" s="26"/>
    </row>
    <row r="2" spans="1:14" ht="24">
      <c r="A2" s="96" t="s">
        <v>119</v>
      </c>
      <c r="B2" s="96"/>
      <c r="C2" s="96"/>
      <c r="D2" s="96"/>
      <c r="E2" s="29">
        <v>0.2</v>
      </c>
      <c r="F2" s="29">
        <v>0.2</v>
      </c>
      <c r="G2" s="29">
        <v>0.1</v>
      </c>
      <c r="H2" s="29">
        <v>0.4</v>
      </c>
      <c r="I2" s="29">
        <v>0.1</v>
      </c>
      <c r="J2" s="28" t="s">
        <v>112</v>
      </c>
      <c r="K2" s="58">
        <v>0.4</v>
      </c>
      <c r="L2" s="60">
        <v>0.6</v>
      </c>
      <c r="M2" s="62">
        <f>K2+L2</f>
        <v>1</v>
      </c>
    </row>
    <row r="3" spans="1:14" ht="33" customHeight="1">
      <c r="A3" s="25" t="s">
        <v>97</v>
      </c>
      <c r="B3" s="25" t="s">
        <v>98</v>
      </c>
      <c r="C3" s="25" t="s">
        <v>89</v>
      </c>
      <c r="D3" s="25" t="s">
        <v>90</v>
      </c>
      <c r="E3" s="31" t="s">
        <v>120</v>
      </c>
      <c r="F3" s="31" t="s">
        <v>121</v>
      </c>
      <c r="G3" s="31" t="s">
        <v>122</v>
      </c>
      <c r="H3" s="31" t="s">
        <v>123</v>
      </c>
      <c r="I3" s="31" t="s">
        <v>124</v>
      </c>
      <c r="J3" s="31" t="s">
        <v>125</v>
      </c>
      <c r="K3" s="59" t="s">
        <v>104</v>
      </c>
      <c r="L3" s="61" t="s">
        <v>105</v>
      </c>
      <c r="M3" s="45" t="s">
        <v>106</v>
      </c>
      <c r="N3" s="5" t="s">
        <v>107</v>
      </c>
    </row>
    <row r="4" spans="1:14">
      <c r="B4">
        <f>Lista!A2</f>
        <v>1</v>
      </c>
      <c r="C4">
        <f>Lista!B2</f>
        <v>0</v>
      </c>
      <c r="D4">
        <f>Lista!C2</f>
        <v>0</v>
      </c>
      <c r="E4" s="26"/>
      <c r="F4" s="26"/>
      <c r="G4" s="26"/>
      <c r="H4" s="26"/>
      <c r="I4" s="26"/>
      <c r="J4" s="26"/>
      <c r="K4" s="35">
        <f>MIN(SUMPRODUCT(E4:I4,$E$2:$I$2)*J4,5)</f>
        <v>0</v>
      </c>
      <c r="L4" s="26"/>
      <c r="M4" s="26">
        <f>ROUND(SUMPRODUCT(K4:L4,$K$2:$L$2),1)</f>
        <v>0</v>
      </c>
      <c r="N4">
        <f>IF(M4=$M$35,1,IF(M4=$M$36,2,IF(M4=$M$37,3,0)))</f>
        <v>1</v>
      </c>
    </row>
    <row r="5" spans="1:14">
      <c r="B5">
        <f>Lista!A3</f>
        <v>2</v>
      </c>
      <c r="C5">
        <f>Lista!B3</f>
        <v>0</v>
      </c>
      <c r="D5">
        <f>Lista!C3</f>
        <v>0</v>
      </c>
      <c r="E5" s="26"/>
      <c r="F5" s="26"/>
      <c r="G5" s="26"/>
      <c r="H5" s="26"/>
      <c r="I5" s="26"/>
      <c r="J5" s="26"/>
      <c r="K5" s="35">
        <f t="shared" ref="K5:K33" si="0">MIN(SUMPRODUCT(E5:I5,$E$2:$I$2)*J5,5)</f>
        <v>0</v>
      </c>
      <c r="L5" s="26"/>
      <c r="M5" s="26">
        <f t="shared" ref="M5:M33" si="1">ROUND(SUMPRODUCT(K5:L5,$K$2:$L$2),1)</f>
        <v>0</v>
      </c>
      <c r="N5">
        <f t="shared" ref="N5:N33" si="2">IF(M5=$M$35,1,IF(M5=$M$36,2,IF(M5=$M$37,3,0)))</f>
        <v>1</v>
      </c>
    </row>
    <row r="6" spans="1:14">
      <c r="B6">
        <f>Lista!A4</f>
        <v>3</v>
      </c>
      <c r="C6">
        <f>Lista!B4</f>
        <v>0</v>
      </c>
      <c r="D6">
        <f>Lista!C4</f>
        <v>0</v>
      </c>
      <c r="E6" s="26"/>
      <c r="F6" s="26"/>
      <c r="G6" s="26"/>
      <c r="H6" s="26"/>
      <c r="I6" s="26"/>
      <c r="J6" s="26"/>
      <c r="K6" s="35">
        <f t="shared" si="0"/>
        <v>0</v>
      </c>
      <c r="L6" s="26"/>
      <c r="M6" s="26">
        <f t="shared" si="1"/>
        <v>0</v>
      </c>
      <c r="N6">
        <f t="shared" si="2"/>
        <v>1</v>
      </c>
    </row>
    <row r="7" spans="1:14">
      <c r="B7">
        <f>Lista!A5</f>
        <v>4</v>
      </c>
      <c r="C7">
        <f>Lista!B5</f>
        <v>0</v>
      </c>
      <c r="D7">
        <f>Lista!C5</f>
        <v>0</v>
      </c>
      <c r="E7" s="26"/>
      <c r="F7" s="26"/>
      <c r="G7" s="26"/>
      <c r="H7" s="26"/>
      <c r="I7" s="26"/>
      <c r="J7" s="26"/>
      <c r="K7" s="35">
        <f t="shared" si="0"/>
        <v>0</v>
      </c>
      <c r="L7" s="26"/>
      <c r="M7" s="26">
        <f t="shared" si="1"/>
        <v>0</v>
      </c>
      <c r="N7">
        <f t="shared" si="2"/>
        <v>1</v>
      </c>
    </row>
    <row r="8" spans="1:14">
      <c r="B8">
        <f>Lista!A6</f>
        <v>5</v>
      </c>
      <c r="C8">
        <f>Lista!B6</f>
        <v>0</v>
      </c>
      <c r="D8">
        <f>Lista!C6</f>
        <v>0</v>
      </c>
      <c r="E8" s="26"/>
      <c r="F8" s="26"/>
      <c r="G8" s="26"/>
      <c r="H8" s="26"/>
      <c r="I8" s="26"/>
      <c r="J8" s="26"/>
      <c r="K8" s="35">
        <f t="shared" si="0"/>
        <v>0</v>
      </c>
      <c r="L8" s="26"/>
      <c r="M8" s="26">
        <f t="shared" si="1"/>
        <v>0</v>
      </c>
      <c r="N8">
        <f t="shared" si="2"/>
        <v>1</v>
      </c>
    </row>
    <row r="9" spans="1:14">
      <c r="B9">
        <f>Lista!A7</f>
        <v>6</v>
      </c>
      <c r="C9">
        <f>Lista!B7</f>
        <v>0</v>
      </c>
      <c r="D9">
        <f>Lista!C7</f>
        <v>0</v>
      </c>
      <c r="E9" s="26"/>
      <c r="F9" s="26"/>
      <c r="G9" s="26"/>
      <c r="H9" s="26"/>
      <c r="I9" s="26"/>
      <c r="J9" s="26"/>
      <c r="K9" s="35">
        <f t="shared" si="0"/>
        <v>0</v>
      </c>
      <c r="L9" s="26"/>
      <c r="M9" s="26">
        <f t="shared" si="1"/>
        <v>0</v>
      </c>
      <c r="N9">
        <f t="shared" si="2"/>
        <v>1</v>
      </c>
    </row>
    <row r="10" spans="1:14">
      <c r="B10">
        <f>Lista!A8</f>
        <v>7</v>
      </c>
      <c r="C10">
        <f>Lista!B8</f>
        <v>0</v>
      </c>
      <c r="D10">
        <f>Lista!C8</f>
        <v>0</v>
      </c>
      <c r="E10" s="26"/>
      <c r="F10" s="26"/>
      <c r="G10" s="26"/>
      <c r="H10" s="26"/>
      <c r="I10" s="26"/>
      <c r="J10" s="26"/>
      <c r="K10" s="35">
        <f t="shared" si="0"/>
        <v>0</v>
      </c>
      <c r="L10" s="26"/>
      <c r="M10" s="26">
        <f t="shared" si="1"/>
        <v>0</v>
      </c>
      <c r="N10">
        <f t="shared" si="2"/>
        <v>1</v>
      </c>
    </row>
    <row r="11" spans="1:14">
      <c r="B11">
        <f>Lista!A9</f>
        <v>8</v>
      </c>
      <c r="C11">
        <f>Lista!B9</f>
        <v>0</v>
      </c>
      <c r="D11">
        <f>Lista!C9</f>
        <v>0</v>
      </c>
      <c r="E11" s="26"/>
      <c r="F11" s="26"/>
      <c r="G11" s="26"/>
      <c r="H11" s="26"/>
      <c r="I11" s="26"/>
      <c r="J11" s="26"/>
      <c r="K11" s="35">
        <f t="shared" si="0"/>
        <v>0</v>
      </c>
      <c r="L11" s="26"/>
      <c r="M11" s="26">
        <f t="shared" si="1"/>
        <v>0</v>
      </c>
      <c r="N11">
        <f t="shared" si="2"/>
        <v>1</v>
      </c>
    </row>
    <row r="12" spans="1:14">
      <c r="B12">
        <f>Lista!A10</f>
        <v>9</v>
      </c>
      <c r="C12">
        <f>Lista!B10</f>
        <v>0</v>
      </c>
      <c r="D12">
        <f>Lista!C10</f>
        <v>0</v>
      </c>
      <c r="E12" s="26"/>
      <c r="F12" s="26"/>
      <c r="G12" s="26"/>
      <c r="H12" s="26"/>
      <c r="I12" s="26"/>
      <c r="J12" s="26"/>
      <c r="K12" s="35">
        <f t="shared" si="0"/>
        <v>0</v>
      </c>
      <c r="L12" s="26"/>
      <c r="M12" s="26">
        <f t="shared" si="1"/>
        <v>0</v>
      </c>
      <c r="N12">
        <f t="shared" si="2"/>
        <v>1</v>
      </c>
    </row>
    <row r="13" spans="1:14">
      <c r="B13">
        <f>Lista!A11</f>
        <v>10</v>
      </c>
      <c r="C13">
        <f>Lista!B11</f>
        <v>0</v>
      </c>
      <c r="D13">
        <f>Lista!C11</f>
        <v>0</v>
      </c>
      <c r="E13" s="26"/>
      <c r="F13" s="26"/>
      <c r="G13" s="26"/>
      <c r="H13" s="26"/>
      <c r="I13" s="26"/>
      <c r="J13" s="26"/>
      <c r="K13" s="35">
        <f t="shared" si="0"/>
        <v>0</v>
      </c>
      <c r="L13" s="26"/>
      <c r="M13" s="26">
        <f t="shared" si="1"/>
        <v>0</v>
      </c>
      <c r="N13">
        <f t="shared" si="2"/>
        <v>1</v>
      </c>
    </row>
    <row r="14" spans="1:14">
      <c r="B14">
        <f>Lista!A12</f>
        <v>11</v>
      </c>
      <c r="C14">
        <f>Lista!B12</f>
        <v>0</v>
      </c>
      <c r="D14">
        <f>Lista!C12</f>
        <v>0</v>
      </c>
      <c r="E14" s="26"/>
      <c r="F14" s="26"/>
      <c r="G14" s="26"/>
      <c r="H14" s="26"/>
      <c r="I14" s="26"/>
      <c r="J14" s="26"/>
      <c r="K14" s="35">
        <f t="shared" si="0"/>
        <v>0</v>
      </c>
      <c r="L14" s="26"/>
      <c r="M14" s="26">
        <f t="shared" si="1"/>
        <v>0</v>
      </c>
      <c r="N14">
        <f t="shared" si="2"/>
        <v>1</v>
      </c>
    </row>
    <row r="15" spans="1:14">
      <c r="B15">
        <f>Lista!A13</f>
        <v>12</v>
      </c>
      <c r="C15">
        <f>Lista!B13</f>
        <v>0</v>
      </c>
      <c r="D15">
        <f>Lista!C13</f>
        <v>0</v>
      </c>
      <c r="E15" s="26"/>
      <c r="F15" s="26"/>
      <c r="G15" s="26"/>
      <c r="H15" s="26"/>
      <c r="I15" s="26"/>
      <c r="J15" s="26"/>
      <c r="K15" s="35">
        <f t="shared" si="0"/>
        <v>0</v>
      </c>
      <c r="L15" s="26"/>
      <c r="M15" s="26">
        <f t="shared" si="1"/>
        <v>0</v>
      </c>
      <c r="N15">
        <f t="shared" si="2"/>
        <v>1</v>
      </c>
    </row>
    <row r="16" spans="1:14">
      <c r="B16">
        <f>Lista!A14</f>
        <v>13</v>
      </c>
      <c r="C16">
        <f>Lista!B14</f>
        <v>0</v>
      </c>
      <c r="D16">
        <f>Lista!C14</f>
        <v>0</v>
      </c>
      <c r="E16" s="26"/>
      <c r="F16" s="26"/>
      <c r="G16" s="26"/>
      <c r="H16" s="26"/>
      <c r="I16" s="26"/>
      <c r="J16" s="26"/>
      <c r="K16" s="35">
        <f t="shared" si="0"/>
        <v>0</v>
      </c>
      <c r="L16" s="26"/>
      <c r="M16" s="26">
        <f t="shared" si="1"/>
        <v>0</v>
      </c>
      <c r="N16">
        <f t="shared" si="2"/>
        <v>1</v>
      </c>
    </row>
    <row r="17" spans="2:14">
      <c r="B17">
        <f>Lista!A15</f>
        <v>14</v>
      </c>
      <c r="C17">
        <f>Lista!B15</f>
        <v>0</v>
      </c>
      <c r="D17">
        <f>Lista!C15</f>
        <v>0</v>
      </c>
      <c r="E17" s="26"/>
      <c r="F17" s="26"/>
      <c r="G17" s="26"/>
      <c r="H17" s="26"/>
      <c r="I17" s="26"/>
      <c r="J17" s="26"/>
      <c r="K17" s="35">
        <f t="shared" si="0"/>
        <v>0</v>
      </c>
      <c r="L17" s="26"/>
      <c r="M17" s="26">
        <f t="shared" si="1"/>
        <v>0</v>
      </c>
      <c r="N17">
        <f t="shared" si="2"/>
        <v>1</v>
      </c>
    </row>
    <row r="18" spans="2:14">
      <c r="B18">
        <f>Lista!A16</f>
        <v>15</v>
      </c>
      <c r="C18">
        <f>Lista!B16</f>
        <v>0</v>
      </c>
      <c r="D18">
        <f>Lista!C16</f>
        <v>0</v>
      </c>
      <c r="E18" s="26"/>
      <c r="F18" s="26"/>
      <c r="G18" s="26"/>
      <c r="H18" s="26"/>
      <c r="I18" s="26"/>
      <c r="J18" s="26"/>
      <c r="K18" s="35">
        <f t="shared" si="0"/>
        <v>0</v>
      </c>
      <c r="L18" s="26"/>
      <c r="M18" s="26">
        <f t="shared" si="1"/>
        <v>0</v>
      </c>
      <c r="N18">
        <f t="shared" si="2"/>
        <v>1</v>
      </c>
    </row>
    <row r="19" spans="2:14">
      <c r="B19">
        <f>Lista!A17</f>
        <v>16</v>
      </c>
      <c r="C19">
        <f>Lista!B17</f>
        <v>0</v>
      </c>
      <c r="D19">
        <f>Lista!C17</f>
        <v>0</v>
      </c>
      <c r="E19" s="26"/>
      <c r="F19" s="26"/>
      <c r="G19" s="26"/>
      <c r="H19" s="26"/>
      <c r="I19" s="26"/>
      <c r="J19" s="26"/>
      <c r="K19" s="35">
        <f t="shared" si="0"/>
        <v>0</v>
      </c>
      <c r="L19" s="26"/>
      <c r="M19" s="26">
        <f t="shared" si="1"/>
        <v>0</v>
      </c>
      <c r="N19">
        <f t="shared" si="2"/>
        <v>1</v>
      </c>
    </row>
    <row r="20" spans="2:14">
      <c r="B20">
        <f>Lista!A18</f>
        <v>17</v>
      </c>
      <c r="C20">
        <f>Lista!B18</f>
        <v>0</v>
      </c>
      <c r="D20">
        <f>Lista!C18</f>
        <v>0</v>
      </c>
      <c r="E20" s="26"/>
      <c r="F20" s="26"/>
      <c r="G20" s="26"/>
      <c r="H20" s="26"/>
      <c r="I20" s="26"/>
      <c r="J20" s="26"/>
      <c r="K20" s="35">
        <f t="shared" si="0"/>
        <v>0</v>
      </c>
      <c r="L20" s="26"/>
      <c r="M20" s="26">
        <f t="shared" si="1"/>
        <v>0</v>
      </c>
      <c r="N20">
        <f t="shared" si="2"/>
        <v>1</v>
      </c>
    </row>
    <row r="21" spans="2:14">
      <c r="B21">
        <f>Lista!A19</f>
        <v>18</v>
      </c>
      <c r="C21">
        <f>Lista!B19</f>
        <v>0</v>
      </c>
      <c r="D21">
        <f>Lista!C19</f>
        <v>0</v>
      </c>
      <c r="E21" s="26"/>
      <c r="F21" s="26"/>
      <c r="G21" s="26"/>
      <c r="H21" s="26"/>
      <c r="I21" s="26"/>
      <c r="J21" s="26"/>
      <c r="K21" s="35">
        <f t="shared" si="0"/>
        <v>0</v>
      </c>
      <c r="L21" s="26"/>
      <c r="M21" s="26">
        <f t="shared" si="1"/>
        <v>0</v>
      </c>
      <c r="N21">
        <f t="shared" si="2"/>
        <v>1</v>
      </c>
    </row>
    <row r="22" spans="2:14">
      <c r="B22">
        <f>Lista!A20</f>
        <v>19</v>
      </c>
      <c r="C22">
        <f>Lista!B20</f>
        <v>0</v>
      </c>
      <c r="D22">
        <f>Lista!C20</f>
        <v>0</v>
      </c>
      <c r="E22" s="26"/>
      <c r="F22" s="26"/>
      <c r="G22" s="26"/>
      <c r="H22" s="26"/>
      <c r="I22" s="26"/>
      <c r="J22" s="26"/>
      <c r="K22" s="35">
        <f t="shared" si="0"/>
        <v>0</v>
      </c>
      <c r="L22" s="26"/>
      <c r="M22" s="26">
        <f t="shared" si="1"/>
        <v>0</v>
      </c>
      <c r="N22">
        <f t="shared" si="2"/>
        <v>1</v>
      </c>
    </row>
    <row r="23" spans="2:14">
      <c r="B23">
        <f>Lista!A21</f>
        <v>20</v>
      </c>
      <c r="C23">
        <f>Lista!B21</f>
        <v>0</v>
      </c>
      <c r="D23">
        <f>Lista!C21</f>
        <v>0</v>
      </c>
      <c r="E23" s="26"/>
      <c r="F23" s="26"/>
      <c r="G23" s="26"/>
      <c r="H23" s="26"/>
      <c r="I23" s="26"/>
      <c r="J23" s="26"/>
      <c r="K23" s="35">
        <f t="shared" si="0"/>
        <v>0</v>
      </c>
      <c r="L23" s="26"/>
      <c r="M23" s="26">
        <f t="shared" si="1"/>
        <v>0</v>
      </c>
      <c r="N23">
        <f t="shared" si="2"/>
        <v>1</v>
      </c>
    </row>
    <row r="24" spans="2:14">
      <c r="B24">
        <f>Lista!A22</f>
        <v>21</v>
      </c>
      <c r="C24">
        <f>Lista!B22</f>
        <v>0</v>
      </c>
      <c r="D24">
        <f>Lista!C22</f>
        <v>0</v>
      </c>
      <c r="E24" s="26"/>
      <c r="F24" s="26"/>
      <c r="G24" s="26"/>
      <c r="H24" s="26"/>
      <c r="I24" s="26"/>
      <c r="J24" s="26"/>
      <c r="K24" s="35">
        <f t="shared" si="0"/>
        <v>0</v>
      </c>
      <c r="L24" s="26"/>
      <c r="M24" s="26">
        <f t="shared" si="1"/>
        <v>0</v>
      </c>
      <c r="N24">
        <f t="shared" si="2"/>
        <v>1</v>
      </c>
    </row>
    <row r="25" spans="2:14">
      <c r="B25">
        <f>Lista!A23</f>
        <v>22</v>
      </c>
      <c r="C25">
        <f>Lista!B23</f>
        <v>0</v>
      </c>
      <c r="D25">
        <f>Lista!C23</f>
        <v>0</v>
      </c>
      <c r="E25" s="26"/>
      <c r="F25" s="26"/>
      <c r="G25" s="26"/>
      <c r="H25" s="26"/>
      <c r="I25" s="26"/>
      <c r="J25" s="26"/>
      <c r="K25" s="35">
        <f t="shared" si="0"/>
        <v>0</v>
      </c>
      <c r="L25" s="26"/>
      <c r="M25" s="26">
        <f t="shared" si="1"/>
        <v>0</v>
      </c>
      <c r="N25">
        <f t="shared" si="2"/>
        <v>1</v>
      </c>
    </row>
    <row r="26" spans="2:14">
      <c r="B26">
        <f>Lista!A24</f>
        <v>23</v>
      </c>
      <c r="C26">
        <f>Lista!B24</f>
        <v>0</v>
      </c>
      <c r="D26">
        <f>Lista!C24</f>
        <v>0</v>
      </c>
      <c r="E26" s="26"/>
      <c r="F26" s="26"/>
      <c r="G26" s="26"/>
      <c r="H26" s="26"/>
      <c r="I26" s="26"/>
      <c r="J26" s="26"/>
      <c r="K26" s="35">
        <f t="shared" si="0"/>
        <v>0</v>
      </c>
      <c r="L26" s="26"/>
      <c r="M26" s="26">
        <f t="shared" si="1"/>
        <v>0</v>
      </c>
      <c r="N26">
        <f t="shared" si="2"/>
        <v>1</v>
      </c>
    </row>
    <row r="27" spans="2:14">
      <c r="B27">
        <f>Lista!A25</f>
        <v>24</v>
      </c>
      <c r="C27">
        <f>Lista!B25</f>
        <v>0</v>
      </c>
      <c r="D27">
        <f>Lista!C25</f>
        <v>0</v>
      </c>
      <c r="E27" s="26"/>
      <c r="F27" s="26"/>
      <c r="G27" s="26"/>
      <c r="H27" s="26"/>
      <c r="I27" s="26"/>
      <c r="J27" s="26"/>
      <c r="K27" s="35">
        <f t="shared" si="0"/>
        <v>0</v>
      </c>
      <c r="L27" s="26"/>
      <c r="M27" s="26">
        <f t="shared" si="1"/>
        <v>0</v>
      </c>
      <c r="N27">
        <f t="shared" si="2"/>
        <v>1</v>
      </c>
    </row>
    <row r="28" spans="2:14">
      <c r="B28">
        <f>Lista!A26</f>
        <v>25</v>
      </c>
      <c r="C28">
        <f>Lista!B26</f>
        <v>0</v>
      </c>
      <c r="D28">
        <f>Lista!C26</f>
        <v>0</v>
      </c>
      <c r="E28" s="26"/>
      <c r="F28" s="26"/>
      <c r="G28" s="26"/>
      <c r="H28" s="26"/>
      <c r="I28" s="26"/>
      <c r="J28" s="26"/>
      <c r="K28" s="35">
        <f t="shared" si="0"/>
        <v>0</v>
      </c>
      <c r="L28" s="26"/>
      <c r="M28" s="26">
        <f t="shared" si="1"/>
        <v>0</v>
      </c>
      <c r="N28">
        <f t="shared" si="2"/>
        <v>1</v>
      </c>
    </row>
    <row r="29" spans="2:14">
      <c r="B29">
        <f>Lista!A27</f>
        <v>26</v>
      </c>
      <c r="C29">
        <f>Lista!B27</f>
        <v>0</v>
      </c>
      <c r="D29">
        <f>Lista!C27</f>
        <v>0</v>
      </c>
      <c r="E29" s="26"/>
      <c r="F29" s="26"/>
      <c r="G29" s="26"/>
      <c r="H29" s="26"/>
      <c r="I29" s="26"/>
      <c r="J29" s="26"/>
      <c r="K29" s="35">
        <f t="shared" si="0"/>
        <v>0</v>
      </c>
      <c r="L29" s="26"/>
      <c r="M29" s="26">
        <f t="shared" si="1"/>
        <v>0</v>
      </c>
      <c r="N29">
        <f t="shared" si="2"/>
        <v>1</v>
      </c>
    </row>
    <row r="30" spans="2:14">
      <c r="B30">
        <f>Lista!A28</f>
        <v>27</v>
      </c>
      <c r="C30">
        <f>Lista!B28</f>
        <v>0</v>
      </c>
      <c r="D30">
        <f>Lista!C28</f>
        <v>0</v>
      </c>
      <c r="E30" s="26"/>
      <c r="F30" s="26"/>
      <c r="G30" s="26"/>
      <c r="H30" s="26"/>
      <c r="I30" s="26"/>
      <c r="J30" s="26"/>
      <c r="K30" s="35">
        <f t="shared" si="0"/>
        <v>0</v>
      </c>
      <c r="L30" s="26"/>
      <c r="M30" s="26">
        <f t="shared" si="1"/>
        <v>0</v>
      </c>
      <c r="N30">
        <f t="shared" si="2"/>
        <v>1</v>
      </c>
    </row>
    <row r="31" spans="2:14">
      <c r="B31">
        <f>Lista!A29</f>
        <v>28</v>
      </c>
      <c r="C31">
        <f>Lista!B29</f>
        <v>0</v>
      </c>
      <c r="D31">
        <f>Lista!C29</f>
        <v>0</v>
      </c>
      <c r="E31" s="26"/>
      <c r="F31" s="26"/>
      <c r="G31" s="26"/>
      <c r="H31" s="26"/>
      <c r="I31" s="26"/>
      <c r="J31" s="26"/>
      <c r="K31" s="35">
        <f t="shared" si="0"/>
        <v>0</v>
      </c>
      <c r="L31" s="26"/>
      <c r="M31" s="26">
        <f t="shared" si="1"/>
        <v>0</v>
      </c>
      <c r="N31">
        <f t="shared" si="2"/>
        <v>1</v>
      </c>
    </row>
    <row r="32" spans="2:14">
      <c r="B32">
        <f>Lista!A30</f>
        <v>29</v>
      </c>
      <c r="C32">
        <f>Lista!B30</f>
        <v>0</v>
      </c>
      <c r="D32">
        <f>Lista!C30</f>
        <v>0</v>
      </c>
      <c r="E32" s="26"/>
      <c r="F32" s="26"/>
      <c r="G32" s="26"/>
      <c r="H32" s="26"/>
      <c r="I32" s="26"/>
      <c r="J32" s="26"/>
      <c r="K32" s="35">
        <f t="shared" si="0"/>
        <v>0</v>
      </c>
      <c r="L32" s="26"/>
      <c r="M32" s="26">
        <f t="shared" si="1"/>
        <v>0</v>
      </c>
      <c r="N32">
        <f t="shared" si="2"/>
        <v>1</v>
      </c>
    </row>
    <row r="33" spans="2:14">
      <c r="B33">
        <f>Lista!A31</f>
        <v>30</v>
      </c>
      <c r="C33">
        <f>Lista!B31</f>
        <v>0</v>
      </c>
      <c r="D33">
        <f>Lista!C31</f>
        <v>0</v>
      </c>
      <c r="E33" s="26"/>
      <c r="F33" s="26"/>
      <c r="G33" s="26"/>
      <c r="H33" s="26"/>
      <c r="I33" s="26"/>
      <c r="J33" s="26"/>
      <c r="K33" s="35">
        <f t="shared" si="0"/>
        <v>0</v>
      </c>
      <c r="L33" s="26"/>
      <c r="M33" s="26">
        <f t="shared" si="1"/>
        <v>0</v>
      </c>
      <c r="N33">
        <f t="shared" si="2"/>
        <v>1</v>
      </c>
    </row>
    <row r="35" spans="2:14">
      <c r="L35" s="26" t="s">
        <v>108</v>
      </c>
      <c r="M35" s="26">
        <f>MAX(M4:M33)</f>
        <v>0</v>
      </c>
    </row>
    <row r="36" spans="2:14">
      <c r="L36" s="26" t="s">
        <v>109</v>
      </c>
      <c r="M36" s="26">
        <f>MEDIAN(M4:M33,5)</f>
        <v>0</v>
      </c>
    </row>
    <row r="37" spans="2:14">
      <c r="L37" s="26" t="s">
        <v>110</v>
      </c>
      <c r="M37" s="26">
        <f>MIN(M4:M33)</f>
        <v>0</v>
      </c>
    </row>
  </sheetData>
  <mergeCells count="4">
    <mergeCell ref="E1:G1"/>
    <mergeCell ref="H1:J1"/>
    <mergeCell ref="K1:L1"/>
    <mergeCell ref="A2:D2"/>
  </mergeCells>
  <conditionalFormatting sqref="K4:M33">
    <cfRule type="cellIs" dxfId="9" priority="2" operator="greaterThanOrEqual">
      <formula>3</formula>
    </cfRule>
  </conditionalFormatting>
  <conditionalFormatting sqref="K4:M33">
    <cfRule type="cellIs" dxfId="8" priority="1" operator="lessThan">
      <formula>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F6303-5FE3-4567-BC48-FB027B209A75}">
  <sheetPr>
    <tabColor theme="5" tint="0.39997558519241921"/>
  </sheetPr>
  <dimension ref="A1:M37"/>
  <sheetViews>
    <sheetView workbookViewId="0">
      <selection sqref="A1:A1048576"/>
    </sheetView>
  </sheetViews>
  <sheetFormatPr defaultRowHeight="15"/>
  <cols>
    <col min="1" max="1" width="21.42578125" customWidth="1"/>
    <col min="3" max="3" width="15.42578125" customWidth="1"/>
    <col min="4" max="4" width="24.7109375" customWidth="1"/>
    <col min="5" max="9" width="20.7109375" customWidth="1"/>
    <col min="10" max="10" width="16.85546875" customWidth="1"/>
    <col min="11" max="11" width="19" customWidth="1"/>
    <col min="12" max="12" width="24.42578125" customWidth="1"/>
    <col min="13" max="13" width="15.85546875" customWidth="1"/>
  </cols>
  <sheetData>
    <row r="1" spans="1:13">
      <c r="E1" s="107"/>
      <c r="F1" s="108"/>
      <c r="G1" s="108"/>
      <c r="H1" s="107"/>
      <c r="I1" s="108"/>
      <c r="J1" s="94"/>
      <c r="K1" s="95"/>
      <c r="L1" s="26"/>
    </row>
    <row r="2" spans="1:13" ht="24">
      <c r="A2" s="96" t="s">
        <v>126</v>
      </c>
      <c r="B2" s="96"/>
      <c r="C2" s="96"/>
      <c r="D2" s="96"/>
      <c r="E2" s="29">
        <v>0.5</v>
      </c>
      <c r="F2" s="29">
        <v>0.3</v>
      </c>
      <c r="G2" s="29">
        <v>0.2</v>
      </c>
      <c r="H2" s="29">
        <v>0.05</v>
      </c>
      <c r="I2" s="28" t="s">
        <v>112</v>
      </c>
      <c r="J2" s="58">
        <v>0.4</v>
      </c>
      <c r="K2" s="60">
        <v>0.6</v>
      </c>
      <c r="L2" s="62">
        <f>J2+K2</f>
        <v>1</v>
      </c>
    </row>
    <row r="3" spans="1:13" ht="33" customHeight="1">
      <c r="A3" s="25" t="s">
        <v>97</v>
      </c>
      <c r="B3" s="25" t="s">
        <v>98</v>
      </c>
      <c r="C3" s="25" t="s">
        <v>89</v>
      </c>
      <c r="D3" s="25" t="s">
        <v>90</v>
      </c>
      <c r="E3" s="31" t="s">
        <v>127</v>
      </c>
      <c r="F3" s="31" t="s">
        <v>128</v>
      </c>
      <c r="G3" s="31" t="s">
        <v>129</v>
      </c>
      <c r="H3" s="31" t="s">
        <v>130</v>
      </c>
      <c r="I3" s="31" t="s">
        <v>125</v>
      </c>
      <c r="J3" s="59" t="s">
        <v>104</v>
      </c>
      <c r="K3" s="61" t="s">
        <v>105</v>
      </c>
      <c r="L3" s="45" t="s">
        <v>106</v>
      </c>
      <c r="M3" s="5" t="s">
        <v>107</v>
      </c>
    </row>
    <row r="4" spans="1:13">
      <c r="B4">
        <f>Lista!A2</f>
        <v>1</v>
      </c>
      <c r="C4">
        <f>Lista!B2</f>
        <v>0</v>
      </c>
      <c r="D4">
        <f>Lista!C2</f>
        <v>0</v>
      </c>
      <c r="E4" s="26"/>
      <c r="F4" s="26"/>
      <c r="G4" s="26"/>
      <c r="H4" s="26"/>
      <c r="I4" s="26"/>
      <c r="J4" s="35">
        <f>MIN(SUMPRODUCT(E4:H4,$E$2:$H$2)*I4,5)</f>
        <v>0</v>
      </c>
      <c r="K4" s="26"/>
      <c r="L4" s="26">
        <f>ROUND(SUMPRODUCT(J4:K4,$J$2:$K$2),1)</f>
        <v>0</v>
      </c>
      <c r="M4">
        <f>IF(L4=$L$35,1,IF(L4=$L$36,2,IF(L4=$L$37,3,0)))</f>
        <v>1</v>
      </c>
    </row>
    <row r="5" spans="1:13">
      <c r="B5">
        <f>Lista!A3</f>
        <v>2</v>
      </c>
      <c r="C5">
        <f>Lista!B3</f>
        <v>0</v>
      </c>
      <c r="D5">
        <f>Lista!C3</f>
        <v>0</v>
      </c>
      <c r="E5" s="26"/>
      <c r="F5" s="26"/>
      <c r="G5" s="26"/>
      <c r="H5" s="26"/>
      <c r="I5" s="26"/>
      <c r="J5" s="35">
        <f t="shared" ref="J5:J33" si="0">MIN(SUMPRODUCT(E5:H5,$E$2:$H$2)*I5,5)</f>
        <v>0</v>
      </c>
      <c r="K5" s="26"/>
      <c r="L5" s="26">
        <f t="shared" ref="L5:L33" si="1">ROUND(SUMPRODUCT(J5:K5,$J$2:$K$2),1)</f>
        <v>0</v>
      </c>
      <c r="M5">
        <f t="shared" ref="M5:M33" si="2">IF(L5=$L$35,1,IF(L5=$L$36,2,IF(L5=$L$37,3,0)))</f>
        <v>1</v>
      </c>
    </row>
    <row r="6" spans="1:13">
      <c r="B6">
        <f>Lista!A4</f>
        <v>3</v>
      </c>
      <c r="C6">
        <f>Lista!B4</f>
        <v>0</v>
      </c>
      <c r="D6">
        <f>Lista!C4</f>
        <v>0</v>
      </c>
      <c r="E6" s="26"/>
      <c r="F6" s="26"/>
      <c r="G6" s="26"/>
      <c r="H6" s="26"/>
      <c r="I6" s="26"/>
      <c r="J6" s="35">
        <f t="shared" si="0"/>
        <v>0</v>
      </c>
      <c r="K6" s="26"/>
      <c r="L6" s="26">
        <f t="shared" si="1"/>
        <v>0</v>
      </c>
      <c r="M6">
        <f t="shared" si="2"/>
        <v>1</v>
      </c>
    </row>
    <row r="7" spans="1:13">
      <c r="B7">
        <f>Lista!A5</f>
        <v>4</v>
      </c>
      <c r="C7">
        <f>Lista!B5</f>
        <v>0</v>
      </c>
      <c r="D7">
        <f>Lista!C5</f>
        <v>0</v>
      </c>
      <c r="E7" s="26"/>
      <c r="F7" s="26"/>
      <c r="G7" s="26"/>
      <c r="H7" s="26"/>
      <c r="I7" s="26"/>
      <c r="J7" s="35">
        <f t="shared" si="0"/>
        <v>0</v>
      </c>
      <c r="K7" s="26"/>
      <c r="L7" s="26">
        <f t="shared" si="1"/>
        <v>0</v>
      </c>
      <c r="M7">
        <f t="shared" si="2"/>
        <v>1</v>
      </c>
    </row>
    <row r="8" spans="1:13">
      <c r="B8">
        <f>Lista!A6</f>
        <v>5</v>
      </c>
      <c r="C8">
        <f>Lista!B6</f>
        <v>0</v>
      </c>
      <c r="D8">
        <f>Lista!C6</f>
        <v>0</v>
      </c>
      <c r="E8" s="26"/>
      <c r="F8" s="26"/>
      <c r="G8" s="26"/>
      <c r="H8" s="26"/>
      <c r="I8" s="26"/>
      <c r="J8" s="35">
        <f t="shared" si="0"/>
        <v>0</v>
      </c>
      <c r="K8" s="26"/>
      <c r="L8" s="26">
        <f t="shared" si="1"/>
        <v>0</v>
      </c>
      <c r="M8">
        <f t="shared" si="2"/>
        <v>1</v>
      </c>
    </row>
    <row r="9" spans="1:13">
      <c r="B9">
        <f>Lista!A7</f>
        <v>6</v>
      </c>
      <c r="C9">
        <f>Lista!B7</f>
        <v>0</v>
      </c>
      <c r="D9">
        <f>Lista!C7</f>
        <v>0</v>
      </c>
      <c r="E9" s="26"/>
      <c r="F9" s="26"/>
      <c r="G9" s="26"/>
      <c r="H9" s="26"/>
      <c r="I9" s="26"/>
      <c r="J9" s="35">
        <f t="shared" si="0"/>
        <v>0</v>
      </c>
      <c r="K9" s="26"/>
      <c r="L9" s="26">
        <f t="shared" si="1"/>
        <v>0</v>
      </c>
      <c r="M9">
        <f t="shared" si="2"/>
        <v>1</v>
      </c>
    </row>
    <row r="10" spans="1:13">
      <c r="B10">
        <f>Lista!A8</f>
        <v>7</v>
      </c>
      <c r="C10">
        <f>Lista!B8</f>
        <v>0</v>
      </c>
      <c r="D10">
        <f>Lista!C8</f>
        <v>0</v>
      </c>
      <c r="E10" s="26"/>
      <c r="F10" s="26"/>
      <c r="G10" s="26"/>
      <c r="H10" s="26"/>
      <c r="I10" s="26"/>
      <c r="J10" s="35">
        <f t="shared" si="0"/>
        <v>0</v>
      </c>
      <c r="K10" s="26"/>
      <c r="L10" s="26">
        <f t="shared" si="1"/>
        <v>0</v>
      </c>
      <c r="M10">
        <f t="shared" si="2"/>
        <v>1</v>
      </c>
    </row>
    <row r="11" spans="1:13">
      <c r="B11">
        <f>Lista!A9</f>
        <v>8</v>
      </c>
      <c r="C11">
        <f>Lista!B9</f>
        <v>0</v>
      </c>
      <c r="D11">
        <f>Lista!C9</f>
        <v>0</v>
      </c>
      <c r="E11" s="26"/>
      <c r="F11" s="26"/>
      <c r="G11" s="26"/>
      <c r="H11" s="26"/>
      <c r="I11" s="26"/>
      <c r="J11" s="35">
        <f t="shared" si="0"/>
        <v>0</v>
      </c>
      <c r="K11" s="26"/>
      <c r="L11" s="26">
        <f t="shared" si="1"/>
        <v>0</v>
      </c>
      <c r="M11">
        <f t="shared" si="2"/>
        <v>1</v>
      </c>
    </row>
    <row r="12" spans="1:13">
      <c r="B12">
        <f>Lista!A10</f>
        <v>9</v>
      </c>
      <c r="C12">
        <f>Lista!B10</f>
        <v>0</v>
      </c>
      <c r="D12">
        <f>Lista!C10</f>
        <v>0</v>
      </c>
      <c r="E12" s="26"/>
      <c r="F12" s="26"/>
      <c r="G12" s="26"/>
      <c r="H12" s="26"/>
      <c r="I12" s="26"/>
      <c r="J12" s="35">
        <f t="shared" si="0"/>
        <v>0</v>
      </c>
      <c r="K12" s="26"/>
      <c r="L12" s="26">
        <f t="shared" si="1"/>
        <v>0</v>
      </c>
      <c r="M12">
        <f t="shared" si="2"/>
        <v>1</v>
      </c>
    </row>
    <row r="13" spans="1:13">
      <c r="B13">
        <f>Lista!A11</f>
        <v>10</v>
      </c>
      <c r="C13">
        <f>Lista!B11</f>
        <v>0</v>
      </c>
      <c r="D13">
        <f>Lista!C11</f>
        <v>0</v>
      </c>
      <c r="E13" s="26"/>
      <c r="F13" s="26"/>
      <c r="G13" s="26"/>
      <c r="H13" s="26"/>
      <c r="I13" s="26"/>
      <c r="J13" s="35">
        <f t="shared" si="0"/>
        <v>0</v>
      </c>
      <c r="K13" s="26"/>
      <c r="L13" s="26">
        <f t="shared" si="1"/>
        <v>0</v>
      </c>
      <c r="M13">
        <f t="shared" si="2"/>
        <v>1</v>
      </c>
    </row>
    <row r="14" spans="1:13">
      <c r="B14">
        <f>Lista!A12</f>
        <v>11</v>
      </c>
      <c r="C14">
        <f>Lista!B12</f>
        <v>0</v>
      </c>
      <c r="D14">
        <f>Lista!C12</f>
        <v>0</v>
      </c>
      <c r="E14" s="26"/>
      <c r="F14" s="26"/>
      <c r="G14" s="26"/>
      <c r="H14" s="26"/>
      <c r="I14" s="26"/>
      <c r="J14" s="35">
        <f t="shared" si="0"/>
        <v>0</v>
      </c>
      <c r="K14" s="26"/>
      <c r="L14" s="26">
        <f t="shared" si="1"/>
        <v>0</v>
      </c>
      <c r="M14">
        <f t="shared" si="2"/>
        <v>1</v>
      </c>
    </row>
    <row r="15" spans="1:13">
      <c r="B15">
        <f>Lista!A13</f>
        <v>12</v>
      </c>
      <c r="C15">
        <f>Lista!B13</f>
        <v>0</v>
      </c>
      <c r="D15">
        <f>Lista!C13</f>
        <v>0</v>
      </c>
      <c r="E15" s="26"/>
      <c r="F15" s="26"/>
      <c r="G15" s="26"/>
      <c r="H15" s="26"/>
      <c r="I15" s="26"/>
      <c r="J15" s="35">
        <f t="shared" si="0"/>
        <v>0</v>
      </c>
      <c r="K15" s="26"/>
      <c r="L15" s="26">
        <f t="shared" si="1"/>
        <v>0</v>
      </c>
      <c r="M15">
        <f t="shared" si="2"/>
        <v>1</v>
      </c>
    </row>
    <row r="16" spans="1:13">
      <c r="B16">
        <f>Lista!A14</f>
        <v>13</v>
      </c>
      <c r="C16">
        <f>Lista!B14</f>
        <v>0</v>
      </c>
      <c r="D16">
        <f>Lista!C14</f>
        <v>0</v>
      </c>
      <c r="E16" s="26"/>
      <c r="F16" s="26"/>
      <c r="G16" s="26"/>
      <c r="H16" s="26"/>
      <c r="I16" s="26"/>
      <c r="J16" s="35">
        <f t="shared" si="0"/>
        <v>0</v>
      </c>
      <c r="K16" s="26"/>
      <c r="L16" s="26">
        <f t="shared" si="1"/>
        <v>0</v>
      </c>
      <c r="M16">
        <f t="shared" si="2"/>
        <v>1</v>
      </c>
    </row>
    <row r="17" spans="2:13">
      <c r="B17">
        <f>Lista!A15</f>
        <v>14</v>
      </c>
      <c r="C17">
        <f>Lista!B15</f>
        <v>0</v>
      </c>
      <c r="D17">
        <f>Lista!C15</f>
        <v>0</v>
      </c>
      <c r="E17" s="26"/>
      <c r="F17" s="26"/>
      <c r="G17" s="26"/>
      <c r="H17" s="26"/>
      <c r="I17" s="26"/>
      <c r="J17" s="35">
        <f t="shared" si="0"/>
        <v>0</v>
      </c>
      <c r="K17" s="26"/>
      <c r="L17" s="26">
        <f t="shared" si="1"/>
        <v>0</v>
      </c>
      <c r="M17">
        <f t="shared" si="2"/>
        <v>1</v>
      </c>
    </row>
    <row r="18" spans="2:13">
      <c r="B18">
        <f>Lista!A16</f>
        <v>15</v>
      </c>
      <c r="C18">
        <f>Lista!B16</f>
        <v>0</v>
      </c>
      <c r="D18">
        <f>Lista!C16</f>
        <v>0</v>
      </c>
      <c r="E18" s="26"/>
      <c r="F18" s="26"/>
      <c r="G18" s="26"/>
      <c r="H18" s="26"/>
      <c r="I18" s="26"/>
      <c r="J18" s="35">
        <f t="shared" si="0"/>
        <v>0</v>
      </c>
      <c r="K18" s="26"/>
      <c r="L18" s="26">
        <f t="shared" si="1"/>
        <v>0</v>
      </c>
      <c r="M18">
        <f t="shared" si="2"/>
        <v>1</v>
      </c>
    </row>
    <row r="19" spans="2:13">
      <c r="B19">
        <f>Lista!A17</f>
        <v>16</v>
      </c>
      <c r="C19">
        <f>Lista!B17</f>
        <v>0</v>
      </c>
      <c r="D19">
        <f>Lista!C17</f>
        <v>0</v>
      </c>
      <c r="E19" s="26"/>
      <c r="F19" s="26"/>
      <c r="G19" s="26"/>
      <c r="H19" s="26"/>
      <c r="I19" s="26"/>
      <c r="J19" s="35">
        <f t="shared" si="0"/>
        <v>0</v>
      </c>
      <c r="K19" s="26"/>
      <c r="L19" s="26">
        <f t="shared" si="1"/>
        <v>0</v>
      </c>
      <c r="M19">
        <f t="shared" si="2"/>
        <v>1</v>
      </c>
    </row>
    <row r="20" spans="2:13">
      <c r="B20">
        <f>Lista!A18</f>
        <v>17</v>
      </c>
      <c r="C20">
        <f>Lista!B18</f>
        <v>0</v>
      </c>
      <c r="D20">
        <f>Lista!C18</f>
        <v>0</v>
      </c>
      <c r="E20" s="26"/>
      <c r="F20" s="26"/>
      <c r="G20" s="26"/>
      <c r="H20" s="26"/>
      <c r="I20" s="26"/>
      <c r="J20" s="35">
        <f t="shared" si="0"/>
        <v>0</v>
      </c>
      <c r="K20" s="26"/>
      <c r="L20" s="26">
        <f t="shared" si="1"/>
        <v>0</v>
      </c>
      <c r="M20">
        <f t="shared" si="2"/>
        <v>1</v>
      </c>
    </row>
    <row r="21" spans="2:13">
      <c r="B21">
        <f>Lista!A19</f>
        <v>18</v>
      </c>
      <c r="C21">
        <f>Lista!B19</f>
        <v>0</v>
      </c>
      <c r="D21">
        <f>Lista!C19</f>
        <v>0</v>
      </c>
      <c r="E21" s="26"/>
      <c r="F21" s="26"/>
      <c r="G21" s="26"/>
      <c r="H21" s="26"/>
      <c r="I21" s="26"/>
      <c r="J21" s="35">
        <f t="shared" si="0"/>
        <v>0</v>
      </c>
      <c r="K21" s="26"/>
      <c r="L21" s="26">
        <f t="shared" si="1"/>
        <v>0</v>
      </c>
      <c r="M21">
        <f t="shared" si="2"/>
        <v>1</v>
      </c>
    </row>
    <row r="22" spans="2:13">
      <c r="B22">
        <f>Lista!A20</f>
        <v>19</v>
      </c>
      <c r="C22">
        <f>Lista!B20</f>
        <v>0</v>
      </c>
      <c r="D22">
        <f>Lista!C20</f>
        <v>0</v>
      </c>
      <c r="E22" s="26"/>
      <c r="F22" s="26"/>
      <c r="G22" s="26"/>
      <c r="H22" s="26"/>
      <c r="I22" s="26"/>
      <c r="J22" s="35">
        <f t="shared" si="0"/>
        <v>0</v>
      </c>
      <c r="K22" s="26"/>
      <c r="L22" s="26">
        <f t="shared" si="1"/>
        <v>0</v>
      </c>
      <c r="M22">
        <f t="shared" si="2"/>
        <v>1</v>
      </c>
    </row>
    <row r="23" spans="2:13">
      <c r="B23">
        <f>Lista!A21</f>
        <v>20</v>
      </c>
      <c r="C23">
        <f>Lista!B21</f>
        <v>0</v>
      </c>
      <c r="D23">
        <f>Lista!C21</f>
        <v>0</v>
      </c>
      <c r="E23" s="26"/>
      <c r="F23" s="26"/>
      <c r="G23" s="26"/>
      <c r="H23" s="26"/>
      <c r="I23" s="26"/>
      <c r="J23" s="35">
        <f t="shared" si="0"/>
        <v>0</v>
      </c>
      <c r="K23" s="26"/>
      <c r="L23" s="26">
        <f t="shared" si="1"/>
        <v>0</v>
      </c>
      <c r="M23">
        <f t="shared" si="2"/>
        <v>1</v>
      </c>
    </row>
    <row r="24" spans="2:13">
      <c r="B24">
        <f>Lista!A22</f>
        <v>21</v>
      </c>
      <c r="C24">
        <f>Lista!B22</f>
        <v>0</v>
      </c>
      <c r="D24">
        <f>Lista!C22</f>
        <v>0</v>
      </c>
      <c r="E24" s="26"/>
      <c r="F24" s="26"/>
      <c r="G24" s="26"/>
      <c r="H24" s="26"/>
      <c r="I24" s="26"/>
      <c r="J24" s="35">
        <f t="shared" si="0"/>
        <v>0</v>
      </c>
      <c r="K24" s="26"/>
      <c r="L24" s="26">
        <f t="shared" si="1"/>
        <v>0</v>
      </c>
      <c r="M24">
        <f t="shared" si="2"/>
        <v>1</v>
      </c>
    </row>
    <row r="25" spans="2:13">
      <c r="B25">
        <f>Lista!A23</f>
        <v>22</v>
      </c>
      <c r="C25">
        <f>Lista!B23</f>
        <v>0</v>
      </c>
      <c r="D25">
        <f>Lista!C23</f>
        <v>0</v>
      </c>
      <c r="E25" s="26"/>
      <c r="F25" s="26"/>
      <c r="G25" s="26"/>
      <c r="H25" s="26"/>
      <c r="I25" s="26"/>
      <c r="J25" s="35">
        <f t="shared" si="0"/>
        <v>0</v>
      </c>
      <c r="K25" s="26"/>
      <c r="L25" s="26">
        <f t="shared" si="1"/>
        <v>0</v>
      </c>
      <c r="M25">
        <f t="shared" si="2"/>
        <v>1</v>
      </c>
    </row>
    <row r="26" spans="2:13">
      <c r="B26">
        <f>Lista!A24</f>
        <v>23</v>
      </c>
      <c r="C26">
        <f>Lista!B24</f>
        <v>0</v>
      </c>
      <c r="D26">
        <f>Lista!C24</f>
        <v>0</v>
      </c>
      <c r="E26" s="26"/>
      <c r="F26" s="26"/>
      <c r="G26" s="26"/>
      <c r="H26" s="26"/>
      <c r="I26" s="26"/>
      <c r="J26" s="35">
        <f t="shared" si="0"/>
        <v>0</v>
      </c>
      <c r="K26" s="26"/>
      <c r="L26" s="26">
        <f t="shared" si="1"/>
        <v>0</v>
      </c>
      <c r="M26">
        <f t="shared" si="2"/>
        <v>1</v>
      </c>
    </row>
    <row r="27" spans="2:13">
      <c r="B27">
        <f>Lista!A25</f>
        <v>24</v>
      </c>
      <c r="C27">
        <f>Lista!B25</f>
        <v>0</v>
      </c>
      <c r="D27">
        <f>Lista!C25</f>
        <v>0</v>
      </c>
      <c r="E27" s="26"/>
      <c r="F27" s="26"/>
      <c r="G27" s="26"/>
      <c r="H27" s="26"/>
      <c r="I27" s="26"/>
      <c r="J27" s="35">
        <f t="shared" si="0"/>
        <v>0</v>
      </c>
      <c r="K27" s="26"/>
      <c r="L27" s="26">
        <f t="shared" si="1"/>
        <v>0</v>
      </c>
      <c r="M27">
        <f t="shared" si="2"/>
        <v>1</v>
      </c>
    </row>
    <row r="28" spans="2:13">
      <c r="B28">
        <f>Lista!A26</f>
        <v>25</v>
      </c>
      <c r="C28">
        <f>Lista!B26</f>
        <v>0</v>
      </c>
      <c r="D28">
        <f>Lista!C26</f>
        <v>0</v>
      </c>
      <c r="E28" s="26"/>
      <c r="F28" s="26"/>
      <c r="G28" s="26"/>
      <c r="H28" s="26"/>
      <c r="I28" s="26"/>
      <c r="J28" s="35">
        <f t="shared" si="0"/>
        <v>0</v>
      </c>
      <c r="K28" s="26"/>
      <c r="L28" s="26">
        <f t="shared" si="1"/>
        <v>0</v>
      </c>
      <c r="M28">
        <f t="shared" si="2"/>
        <v>1</v>
      </c>
    </row>
    <row r="29" spans="2:13">
      <c r="B29">
        <f>Lista!A27</f>
        <v>26</v>
      </c>
      <c r="C29">
        <f>Lista!B27</f>
        <v>0</v>
      </c>
      <c r="D29">
        <f>Lista!C27</f>
        <v>0</v>
      </c>
      <c r="E29" s="26"/>
      <c r="F29" s="26"/>
      <c r="G29" s="26"/>
      <c r="H29" s="26"/>
      <c r="I29" s="26"/>
      <c r="J29" s="35">
        <f t="shared" si="0"/>
        <v>0</v>
      </c>
      <c r="K29" s="26"/>
      <c r="L29" s="26">
        <f t="shared" si="1"/>
        <v>0</v>
      </c>
      <c r="M29">
        <f t="shared" si="2"/>
        <v>1</v>
      </c>
    </row>
    <row r="30" spans="2:13">
      <c r="B30">
        <f>Lista!A28</f>
        <v>27</v>
      </c>
      <c r="C30">
        <f>Lista!B28</f>
        <v>0</v>
      </c>
      <c r="D30">
        <f>Lista!C28</f>
        <v>0</v>
      </c>
      <c r="E30" s="26"/>
      <c r="F30" s="26"/>
      <c r="G30" s="26"/>
      <c r="H30" s="26"/>
      <c r="I30" s="26"/>
      <c r="J30" s="35">
        <f t="shared" si="0"/>
        <v>0</v>
      </c>
      <c r="K30" s="26"/>
      <c r="L30" s="26">
        <f t="shared" si="1"/>
        <v>0</v>
      </c>
      <c r="M30">
        <f t="shared" si="2"/>
        <v>1</v>
      </c>
    </row>
    <row r="31" spans="2:13">
      <c r="B31">
        <f>Lista!A29</f>
        <v>28</v>
      </c>
      <c r="C31">
        <f>Lista!B29</f>
        <v>0</v>
      </c>
      <c r="D31">
        <f>Lista!C29</f>
        <v>0</v>
      </c>
      <c r="E31" s="26"/>
      <c r="F31" s="26"/>
      <c r="G31" s="26"/>
      <c r="H31" s="26"/>
      <c r="I31" s="26"/>
      <c r="J31" s="35">
        <f t="shared" si="0"/>
        <v>0</v>
      </c>
      <c r="K31" s="26"/>
      <c r="L31" s="26">
        <f t="shared" si="1"/>
        <v>0</v>
      </c>
      <c r="M31">
        <f t="shared" si="2"/>
        <v>1</v>
      </c>
    </row>
    <row r="32" spans="2:13">
      <c r="B32">
        <f>Lista!A30</f>
        <v>29</v>
      </c>
      <c r="C32">
        <f>Lista!B30</f>
        <v>0</v>
      </c>
      <c r="D32">
        <f>Lista!C30</f>
        <v>0</v>
      </c>
      <c r="E32" s="26"/>
      <c r="F32" s="26"/>
      <c r="G32" s="26"/>
      <c r="H32" s="26"/>
      <c r="I32" s="26"/>
      <c r="J32" s="35">
        <f t="shared" si="0"/>
        <v>0</v>
      </c>
      <c r="K32" s="26"/>
      <c r="L32" s="26">
        <f t="shared" si="1"/>
        <v>0</v>
      </c>
      <c r="M32">
        <f t="shared" si="2"/>
        <v>1</v>
      </c>
    </row>
    <row r="33" spans="2:13">
      <c r="B33">
        <f>Lista!A31</f>
        <v>30</v>
      </c>
      <c r="C33">
        <f>Lista!B31</f>
        <v>0</v>
      </c>
      <c r="D33">
        <f>Lista!C31</f>
        <v>0</v>
      </c>
      <c r="E33" s="26"/>
      <c r="F33" s="26"/>
      <c r="G33" s="26"/>
      <c r="H33" s="26"/>
      <c r="I33" s="26"/>
      <c r="J33" s="35">
        <f t="shared" si="0"/>
        <v>0</v>
      </c>
      <c r="K33" s="26"/>
      <c r="L33" s="26">
        <f t="shared" si="1"/>
        <v>0</v>
      </c>
      <c r="M33">
        <f t="shared" si="2"/>
        <v>1</v>
      </c>
    </row>
    <row r="35" spans="2:13">
      <c r="K35" s="26" t="s">
        <v>108</v>
      </c>
      <c r="L35" s="26">
        <f>MAX(L4:L33)</f>
        <v>0</v>
      </c>
    </row>
    <row r="36" spans="2:13">
      <c r="K36" s="26" t="s">
        <v>109</v>
      </c>
      <c r="L36" s="26">
        <f>MEDIAN(L4:L33,5)</f>
        <v>0</v>
      </c>
    </row>
    <row r="37" spans="2:13">
      <c r="K37" s="26" t="s">
        <v>110</v>
      </c>
      <c r="L37" s="26">
        <f>MIN(L4:L33)</f>
        <v>0</v>
      </c>
    </row>
  </sheetData>
  <mergeCells count="4">
    <mergeCell ref="E1:G1"/>
    <mergeCell ref="H1:I1"/>
    <mergeCell ref="J1:K1"/>
    <mergeCell ref="A2:D2"/>
  </mergeCells>
  <conditionalFormatting sqref="J4:L33">
    <cfRule type="cellIs" dxfId="7" priority="2" operator="greaterThanOrEqual">
      <formula>3</formula>
    </cfRule>
  </conditionalFormatting>
  <conditionalFormatting sqref="J4:L33">
    <cfRule type="cellIs" dxfId="6" priority="1" operator="lessThan">
      <formula>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828D-568D-4B92-8178-30AA67890D86}">
  <sheetPr>
    <tabColor theme="4" tint="0.39997558519241921"/>
  </sheetPr>
  <dimension ref="A1:Y38"/>
  <sheetViews>
    <sheetView topLeftCell="R1" workbookViewId="0">
      <selection activeCell="V8" sqref="V8"/>
    </sheetView>
  </sheetViews>
  <sheetFormatPr defaultRowHeight="15"/>
  <cols>
    <col min="1" max="1" width="21.42578125" customWidth="1"/>
    <col min="3" max="3" width="15.42578125" customWidth="1"/>
    <col min="4" max="4" width="24.7109375" customWidth="1"/>
    <col min="5" max="19" width="40.7109375" customWidth="1"/>
    <col min="20" max="20" width="22.5703125" customWidth="1"/>
    <col min="21" max="21" width="18.140625" customWidth="1"/>
    <col min="22" max="22" width="16.85546875" customWidth="1"/>
    <col min="23" max="23" width="19" customWidth="1"/>
    <col min="24" max="24" width="24.42578125" customWidth="1"/>
    <col min="25" max="25" width="13.7109375" customWidth="1"/>
  </cols>
  <sheetData>
    <row r="1" spans="1:25">
      <c r="E1" s="115">
        <v>0.5</v>
      </c>
      <c r="F1" s="116"/>
      <c r="G1" s="116"/>
      <c r="H1" s="116"/>
      <c r="I1" s="115">
        <v>0.1</v>
      </c>
      <c r="J1" s="116"/>
      <c r="K1" s="116"/>
      <c r="L1" s="116"/>
      <c r="M1" s="115">
        <v>0.3</v>
      </c>
      <c r="N1" s="116"/>
      <c r="O1" s="116"/>
      <c r="P1" s="82">
        <v>0.1</v>
      </c>
      <c r="Q1" s="115">
        <v>0.05</v>
      </c>
      <c r="R1" s="116"/>
      <c r="S1" s="83">
        <v>0.1</v>
      </c>
    </row>
    <row r="2" spans="1:25">
      <c r="E2" s="109" t="s">
        <v>131</v>
      </c>
      <c r="F2" s="110"/>
      <c r="G2" s="110"/>
      <c r="H2" s="111"/>
      <c r="I2" s="112" t="s">
        <v>132</v>
      </c>
      <c r="J2" s="113"/>
      <c r="K2" s="113"/>
      <c r="L2" s="114"/>
      <c r="M2" s="112" t="s">
        <v>133</v>
      </c>
      <c r="N2" s="113"/>
      <c r="O2" s="114"/>
      <c r="P2" s="80" t="s">
        <v>134</v>
      </c>
      <c r="Q2" s="109" t="s">
        <v>135</v>
      </c>
      <c r="R2" s="111"/>
      <c r="S2" s="81" t="s">
        <v>136</v>
      </c>
      <c r="T2" s="37" t="s">
        <v>112</v>
      </c>
      <c r="U2" s="30"/>
      <c r="V2" s="94"/>
      <c r="W2" s="95"/>
      <c r="X2" s="26"/>
    </row>
    <row r="3" spans="1:25" ht="51.75" customHeight="1">
      <c r="A3" s="96" t="s">
        <v>137</v>
      </c>
      <c r="B3" s="96"/>
      <c r="C3" s="96"/>
      <c r="D3" s="96"/>
      <c r="E3" s="73" t="s">
        <v>138</v>
      </c>
      <c r="F3" s="74" t="s">
        <v>139</v>
      </c>
      <c r="G3" s="74" t="s">
        <v>140</v>
      </c>
      <c r="H3" s="75" t="s">
        <v>141</v>
      </c>
      <c r="I3" s="73" t="s">
        <v>142</v>
      </c>
      <c r="J3" s="74" t="s">
        <v>143</v>
      </c>
      <c r="K3" s="74" t="s">
        <v>144</v>
      </c>
      <c r="L3" s="75" t="s">
        <v>145</v>
      </c>
      <c r="M3" s="73" t="s">
        <v>146</v>
      </c>
      <c r="N3" s="74" t="s">
        <v>147</v>
      </c>
      <c r="O3" s="75" t="s">
        <v>148</v>
      </c>
      <c r="P3" s="76" t="s">
        <v>149</v>
      </c>
      <c r="Q3" s="73" t="s">
        <v>150</v>
      </c>
      <c r="R3" s="75" t="s">
        <v>151</v>
      </c>
      <c r="S3" s="77" t="s">
        <v>152</v>
      </c>
      <c r="T3" s="34" t="s">
        <v>125</v>
      </c>
      <c r="U3" s="31" t="s">
        <v>153</v>
      </c>
      <c r="V3" s="58">
        <v>0.4</v>
      </c>
      <c r="W3" s="60">
        <v>0.6</v>
      </c>
      <c r="X3" s="62">
        <f>V3+W3</f>
        <v>1</v>
      </c>
    </row>
    <row r="4" spans="1:25">
      <c r="A4" s="25" t="s">
        <v>97</v>
      </c>
      <c r="B4" s="25" t="s">
        <v>98</v>
      </c>
      <c r="C4" s="25" t="s">
        <v>89</v>
      </c>
      <c r="D4" s="25" t="s">
        <v>90</v>
      </c>
      <c r="E4" s="66" t="s">
        <v>154</v>
      </c>
      <c r="F4" s="67" t="s">
        <v>155</v>
      </c>
      <c r="G4" s="67" t="s">
        <v>156</v>
      </c>
      <c r="H4" s="68" t="s">
        <v>157</v>
      </c>
      <c r="I4" s="66" t="s">
        <v>158</v>
      </c>
      <c r="J4" s="67" t="s">
        <v>159</v>
      </c>
      <c r="K4" s="67" t="s">
        <v>160</v>
      </c>
      <c r="L4" s="68" t="s">
        <v>157</v>
      </c>
      <c r="M4" s="66" t="s">
        <v>158</v>
      </c>
      <c r="N4" s="67" t="s">
        <v>161</v>
      </c>
      <c r="O4" s="68" t="s">
        <v>162</v>
      </c>
      <c r="P4" s="69" t="s">
        <v>163</v>
      </c>
      <c r="Q4" s="70" t="s">
        <v>164</v>
      </c>
      <c r="R4" s="71" t="s">
        <v>165</v>
      </c>
      <c r="S4" s="72" t="s">
        <v>163</v>
      </c>
      <c r="T4" s="37" t="s">
        <v>112</v>
      </c>
      <c r="U4" s="84">
        <f>Q1+S1</f>
        <v>0.15000000000000002</v>
      </c>
      <c r="V4" s="59" t="s">
        <v>104</v>
      </c>
      <c r="W4" s="61" t="s">
        <v>105</v>
      </c>
      <c r="X4" s="45" t="s">
        <v>106</v>
      </c>
      <c r="Y4" s="5" t="s">
        <v>107</v>
      </c>
    </row>
    <row r="5" spans="1:25">
      <c r="B5">
        <f>Lista!A2</f>
        <v>1</v>
      </c>
      <c r="C5">
        <f>Lista!B2</f>
        <v>0</v>
      </c>
      <c r="D5">
        <f>Lista!C2</f>
        <v>0</v>
      </c>
      <c r="E5" s="46"/>
      <c r="F5" s="26"/>
      <c r="G5" s="26"/>
      <c r="H5" s="48"/>
      <c r="I5" s="46"/>
      <c r="J5" s="26"/>
      <c r="K5" s="26"/>
      <c r="L5" s="48"/>
      <c r="M5" s="46"/>
      <c r="N5" s="26"/>
      <c r="O5" s="48"/>
      <c r="P5" s="64"/>
      <c r="Q5" s="46"/>
      <c r="R5" s="48"/>
      <c r="S5" s="50"/>
      <c r="T5" s="35"/>
      <c r="U5" s="26">
        <f>SUM(Q5:R5)*$Q$1+S5*$S$1</f>
        <v>0</v>
      </c>
      <c r="V5" s="35">
        <f>(SUM(E5:H5)*$E$1+SUM(I5:L5)*$I$1+SUM(M5:P5)*$M$1)*T5</f>
        <v>0</v>
      </c>
      <c r="W5" s="26"/>
      <c r="X5" s="26">
        <f>ROUND(SUMPRODUCT(V5:W5,$V$3:$W$3),1)</f>
        <v>0</v>
      </c>
      <c r="Y5">
        <f>IF(X5=$X$36,1,IF(X5=$X$37,2,IF(X5=$X$38,3,0)))</f>
        <v>1</v>
      </c>
    </row>
    <row r="6" spans="1:25">
      <c r="B6">
        <f>Lista!A3</f>
        <v>2</v>
      </c>
      <c r="C6">
        <f>Lista!B3</f>
        <v>0</v>
      </c>
      <c r="D6">
        <f>Lista!C3</f>
        <v>0</v>
      </c>
      <c r="E6" s="46"/>
      <c r="F6" s="26"/>
      <c r="G6" s="26"/>
      <c r="H6" s="48"/>
      <c r="I6" s="46"/>
      <c r="J6" s="26"/>
      <c r="K6" s="26"/>
      <c r="L6" s="48"/>
      <c r="M6" s="46"/>
      <c r="N6" s="26"/>
      <c r="O6" s="48"/>
      <c r="P6" s="64"/>
      <c r="Q6" s="46"/>
      <c r="R6" s="48"/>
      <c r="S6" s="50"/>
      <c r="T6" s="35"/>
      <c r="U6" s="26">
        <f t="shared" ref="U6:U34" si="0">SUM(Q6:R6)*$Q$1+S6*$S$1</f>
        <v>0</v>
      </c>
      <c r="V6" s="35">
        <f t="shared" ref="V6:V34" si="1">(SUM(E6:H6)*$E$1+SUM(I6:L6)*$I$1+SUM(M6:P6)*$M$1)*T6</f>
        <v>0</v>
      </c>
      <c r="W6" s="26"/>
      <c r="X6" s="26">
        <f t="shared" ref="X6:X34" si="2">ROUND(SUMPRODUCT(V6:W6,$V$3:$W$3),1)</f>
        <v>0</v>
      </c>
      <c r="Y6">
        <f>IF(X6=$X$36,1,IF(X6=$X$37,2,IF(X6=$X$38,3,0)))</f>
        <v>1</v>
      </c>
    </row>
    <row r="7" spans="1:25">
      <c r="B7">
        <f>Lista!A4</f>
        <v>3</v>
      </c>
      <c r="C7">
        <f>Lista!B4</f>
        <v>0</v>
      </c>
      <c r="D7">
        <f>Lista!C4</f>
        <v>0</v>
      </c>
      <c r="E7" s="46"/>
      <c r="F7" s="26"/>
      <c r="G7" s="26"/>
      <c r="H7" s="48"/>
      <c r="I7" s="46"/>
      <c r="J7" s="26"/>
      <c r="K7" s="26"/>
      <c r="L7" s="48"/>
      <c r="M7" s="46"/>
      <c r="N7" s="26"/>
      <c r="O7" s="48"/>
      <c r="P7" s="64"/>
      <c r="Q7" s="46"/>
      <c r="R7" s="48"/>
      <c r="S7" s="50"/>
      <c r="T7" s="35"/>
      <c r="U7" s="26">
        <f t="shared" si="0"/>
        <v>0</v>
      </c>
      <c r="V7" s="35">
        <f t="shared" si="1"/>
        <v>0</v>
      </c>
      <c r="W7" s="26"/>
      <c r="X7" s="26">
        <f t="shared" si="2"/>
        <v>0</v>
      </c>
      <c r="Y7">
        <f t="shared" ref="Y6:Y34" si="3">IF(X7=$X$36,1,IF(X7=$X$37,2,IF(X7=$X$38,3,0)))</f>
        <v>1</v>
      </c>
    </row>
    <row r="8" spans="1:25">
      <c r="B8">
        <f>Lista!A5</f>
        <v>4</v>
      </c>
      <c r="C8">
        <f>Lista!B5</f>
        <v>0</v>
      </c>
      <c r="D8">
        <f>Lista!C5</f>
        <v>0</v>
      </c>
      <c r="E8" s="46"/>
      <c r="F8" s="26"/>
      <c r="G8" s="26"/>
      <c r="H8" s="48"/>
      <c r="I8" s="46"/>
      <c r="J8" s="26"/>
      <c r="K8" s="26"/>
      <c r="L8" s="48"/>
      <c r="M8" s="46"/>
      <c r="N8" s="26"/>
      <c r="O8" s="48"/>
      <c r="P8" s="64"/>
      <c r="Q8" s="46"/>
      <c r="R8" s="48"/>
      <c r="S8" s="50"/>
      <c r="T8" s="35"/>
      <c r="U8" s="26">
        <f t="shared" si="0"/>
        <v>0</v>
      </c>
      <c r="V8" s="35">
        <f t="shared" si="1"/>
        <v>0</v>
      </c>
      <c r="W8" s="26"/>
      <c r="X8" s="26">
        <f t="shared" si="2"/>
        <v>0</v>
      </c>
      <c r="Y8">
        <f t="shared" si="3"/>
        <v>1</v>
      </c>
    </row>
    <row r="9" spans="1:25">
      <c r="B9">
        <f>Lista!A6</f>
        <v>5</v>
      </c>
      <c r="C9">
        <f>Lista!B6</f>
        <v>0</v>
      </c>
      <c r="D9">
        <f>Lista!C6</f>
        <v>0</v>
      </c>
      <c r="E9" s="46"/>
      <c r="F9" s="26"/>
      <c r="G9" s="26"/>
      <c r="H9" s="48"/>
      <c r="I9" s="46"/>
      <c r="J9" s="26"/>
      <c r="K9" s="26"/>
      <c r="L9" s="48"/>
      <c r="M9" s="46"/>
      <c r="N9" s="26"/>
      <c r="O9" s="48"/>
      <c r="P9" s="64"/>
      <c r="Q9" s="46"/>
      <c r="R9" s="48"/>
      <c r="S9" s="50"/>
      <c r="T9" s="35"/>
      <c r="U9" s="26">
        <f t="shared" si="0"/>
        <v>0</v>
      </c>
      <c r="V9" s="35">
        <f t="shared" si="1"/>
        <v>0</v>
      </c>
      <c r="W9" s="26"/>
      <c r="X9" s="26">
        <f t="shared" si="2"/>
        <v>0</v>
      </c>
      <c r="Y9">
        <f t="shared" si="3"/>
        <v>1</v>
      </c>
    </row>
    <row r="10" spans="1:25">
      <c r="B10">
        <f>Lista!A7</f>
        <v>6</v>
      </c>
      <c r="C10">
        <f>Lista!B7</f>
        <v>0</v>
      </c>
      <c r="D10">
        <f>Lista!C7</f>
        <v>0</v>
      </c>
      <c r="E10" s="46"/>
      <c r="F10" s="26"/>
      <c r="G10" s="26"/>
      <c r="H10" s="48"/>
      <c r="I10" s="46"/>
      <c r="J10" s="26"/>
      <c r="K10" s="26"/>
      <c r="L10" s="48"/>
      <c r="M10" s="46"/>
      <c r="N10" s="26"/>
      <c r="O10" s="48"/>
      <c r="P10" s="64"/>
      <c r="Q10" s="46"/>
      <c r="R10" s="48"/>
      <c r="S10" s="50"/>
      <c r="T10" s="35"/>
      <c r="U10" s="26">
        <f t="shared" si="0"/>
        <v>0</v>
      </c>
      <c r="V10" s="35">
        <f t="shared" si="1"/>
        <v>0</v>
      </c>
      <c r="W10" s="26"/>
      <c r="X10" s="26">
        <f t="shared" si="2"/>
        <v>0</v>
      </c>
      <c r="Y10">
        <f t="shared" si="3"/>
        <v>1</v>
      </c>
    </row>
    <row r="11" spans="1:25">
      <c r="B11">
        <f>Lista!A8</f>
        <v>7</v>
      </c>
      <c r="C11">
        <f>Lista!B8</f>
        <v>0</v>
      </c>
      <c r="D11">
        <f>Lista!C8</f>
        <v>0</v>
      </c>
      <c r="E11" s="46"/>
      <c r="F11" s="26"/>
      <c r="G11" s="26"/>
      <c r="H11" s="48"/>
      <c r="I11" s="46"/>
      <c r="J11" s="26"/>
      <c r="K11" s="26"/>
      <c r="L11" s="48"/>
      <c r="M11" s="46"/>
      <c r="N11" s="26"/>
      <c r="O11" s="48"/>
      <c r="P11" s="64"/>
      <c r="Q11" s="46"/>
      <c r="R11" s="48"/>
      <c r="S11" s="50"/>
      <c r="T11" s="35"/>
      <c r="U11" s="26">
        <f t="shared" si="0"/>
        <v>0</v>
      </c>
      <c r="V11" s="35">
        <f t="shared" si="1"/>
        <v>0</v>
      </c>
      <c r="W11" s="26"/>
      <c r="X11" s="26">
        <f t="shared" si="2"/>
        <v>0</v>
      </c>
      <c r="Y11">
        <f t="shared" si="3"/>
        <v>1</v>
      </c>
    </row>
    <row r="12" spans="1:25">
      <c r="B12">
        <f>Lista!A9</f>
        <v>8</v>
      </c>
      <c r="C12">
        <f>Lista!B9</f>
        <v>0</v>
      </c>
      <c r="D12">
        <f>Lista!C9</f>
        <v>0</v>
      </c>
      <c r="E12" s="46"/>
      <c r="F12" s="26"/>
      <c r="G12" s="26"/>
      <c r="H12" s="48"/>
      <c r="I12" s="46"/>
      <c r="J12" s="26"/>
      <c r="K12" s="26"/>
      <c r="L12" s="48"/>
      <c r="M12" s="46"/>
      <c r="N12" s="26"/>
      <c r="O12" s="48"/>
      <c r="P12" s="64"/>
      <c r="Q12" s="46"/>
      <c r="R12" s="48"/>
      <c r="S12" s="50"/>
      <c r="T12" s="35"/>
      <c r="U12" s="26">
        <f t="shared" si="0"/>
        <v>0</v>
      </c>
      <c r="V12" s="35">
        <f t="shared" si="1"/>
        <v>0</v>
      </c>
      <c r="W12" s="26"/>
      <c r="X12" s="26">
        <f t="shared" si="2"/>
        <v>0</v>
      </c>
      <c r="Y12">
        <f t="shared" si="3"/>
        <v>1</v>
      </c>
    </row>
    <row r="13" spans="1:25">
      <c r="B13">
        <f>Lista!A10</f>
        <v>9</v>
      </c>
      <c r="C13">
        <f>Lista!B10</f>
        <v>0</v>
      </c>
      <c r="D13">
        <f>Lista!C10</f>
        <v>0</v>
      </c>
      <c r="E13" s="46"/>
      <c r="F13" s="26"/>
      <c r="G13" s="26"/>
      <c r="H13" s="48"/>
      <c r="I13" s="46"/>
      <c r="J13" s="26"/>
      <c r="K13" s="26"/>
      <c r="L13" s="48"/>
      <c r="M13" s="46"/>
      <c r="N13" s="26"/>
      <c r="O13" s="48"/>
      <c r="P13" s="64"/>
      <c r="Q13" s="46"/>
      <c r="R13" s="48"/>
      <c r="S13" s="50"/>
      <c r="T13" s="35"/>
      <c r="U13" s="26">
        <f t="shared" si="0"/>
        <v>0</v>
      </c>
      <c r="V13" s="35">
        <f t="shared" si="1"/>
        <v>0</v>
      </c>
      <c r="W13" s="26"/>
      <c r="X13" s="26">
        <f t="shared" si="2"/>
        <v>0</v>
      </c>
      <c r="Y13">
        <f t="shared" si="3"/>
        <v>1</v>
      </c>
    </row>
    <row r="14" spans="1:25">
      <c r="B14">
        <f>Lista!A11</f>
        <v>10</v>
      </c>
      <c r="C14">
        <f>Lista!B11</f>
        <v>0</v>
      </c>
      <c r="D14">
        <f>Lista!C11</f>
        <v>0</v>
      </c>
      <c r="E14" s="46"/>
      <c r="F14" s="26"/>
      <c r="G14" s="26"/>
      <c r="H14" s="48"/>
      <c r="I14" s="46"/>
      <c r="J14" s="26"/>
      <c r="K14" s="26"/>
      <c r="L14" s="48"/>
      <c r="M14" s="46"/>
      <c r="N14" s="26"/>
      <c r="O14" s="48"/>
      <c r="P14" s="64"/>
      <c r="Q14" s="46"/>
      <c r="R14" s="48"/>
      <c r="S14" s="50"/>
      <c r="T14" s="35"/>
      <c r="U14" s="26">
        <f t="shared" si="0"/>
        <v>0</v>
      </c>
      <c r="V14" s="35">
        <f t="shared" si="1"/>
        <v>0</v>
      </c>
      <c r="W14" s="26"/>
      <c r="X14" s="26">
        <f t="shared" si="2"/>
        <v>0</v>
      </c>
      <c r="Y14">
        <f t="shared" si="3"/>
        <v>1</v>
      </c>
    </row>
    <row r="15" spans="1:25">
      <c r="B15">
        <f>Lista!A12</f>
        <v>11</v>
      </c>
      <c r="C15">
        <f>Lista!B12</f>
        <v>0</v>
      </c>
      <c r="D15">
        <f>Lista!C12</f>
        <v>0</v>
      </c>
      <c r="E15" s="46"/>
      <c r="F15" s="26"/>
      <c r="G15" s="26"/>
      <c r="H15" s="48"/>
      <c r="I15" s="46"/>
      <c r="J15" s="26"/>
      <c r="K15" s="26"/>
      <c r="L15" s="48"/>
      <c r="M15" s="46"/>
      <c r="N15" s="26"/>
      <c r="O15" s="48"/>
      <c r="P15" s="64"/>
      <c r="Q15" s="46"/>
      <c r="R15" s="48"/>
      <c r="S15" s="50"/>
      <c r="T15" s="35"/>
      <c r="U15" s="26">
        <f t="shared" si="0"/>
        <v>0</v>
      </c>
      <c r="V15" s="35">
        <f t="shared" si="1"/>
        <v>0</v>
      </c>
      <c r="W15" s="26"/>
      <c r="X15" s="26">
        <f t="shared" si="2"/>
        <v>0</v>
      </c>
      <c r="Y15">
        <f t="shared" si="3"/>
        <v>1</v>
      </c>
    </row>
    <row r="16" spans="1:25">
      <c r="B16">
        <f>Lista!A13</f>
        <v>12</v>
      </c>
      <c r="C16">
        <f>Lista!B13</f>
        <v>0</v>
      </c>
      <c r="D16">
        <f>Lista!C13</f>
        <v>0</v>
      </c>
      <c r="E16" s="46"/>
      <c r="F16" s="26"/>
      <c r="G16" s="26"/>
      <c r="H16" s="48"/>
      <c r="I16" s="46"/>
      <c r="J16" s="26"/>
      <c r="K16" s="26"/>
      <c r="L16" s="48"/>
      <c r="M16" s="46"/>
      <c r="N16" s="26"/>
      <c r="O16" s="48"/>
      <c r="P16" s="64"/>
      <c r="Q16" s="46"/>
      <c r="R16" s="48"/>
      <c r="S16" s="50"/>
      <c r="T16" s="35"/>
      <c r="U16" s="26">
        <f t="shared" si="0"/>
        <v>0</v>
      </c>
      <c r="V16" s="35">
        <f t="shared" si="1"/>
        <v>0</v>
      </c>
      <c r="W16" s="26"/>
      <c r="X16" s="26">
        <f t="shared" si="2"/>
        <v>0</v>
      </c>
      <c r="Y16">
        <f t="shared" si="3"/>
        <v>1</v>
      </c>
    </row>
    <row r="17" spans="2:25">
      <c r="B17">
        <f>Lista!A14</f>
        <v>13</v>
      </c>
      <c r="C17">
        <f>Lista!B14</f>
        <v>0</v>
      </c>
      <c r="D17">
        <f>Lista!C14</f>
        <v>0</v>
      </c>
      <c r="E17" s="46"/>
      <c r="F17" s="26"/>
      <c r="G17" s="26"/>
      <c r="H17" s="48"/>
      <c r="I17" s="46"/>
      <c r="J17" s="26"/>
      <c r="K17" s="26"/>
      <c r="L17" s="48"/>
      <c r="M17" s="46"/>
      <c r="N17" s="26"/>
      <c r="O17" s="48"/>
      <c r="P17" s="64"/>
      <c r="Q17" s="46"/>
      <c r="R17" s="48"/>
      <c r="S17" s="50"/>
      <c r="T17" s="35"/>
      <c r="U17" s="26">
        <f t="shared" si="0"/>
        <v>0</v>
      </c>
      <c r="V17" s="35">
        <f t="shared" si="1"/>
        <v>0</v>
      </c>
      <c r="W17" s="26"/>
      <c r="X17" s="26">
        <f t="shared" si="2"/>
        <v>0</v>
      </c>
      <c r="Y17">
        <f t="shared" si="3"/>
        <v>1</v>
      </c>
    </row>
    <row r="18" spans="2:25">
      <c r="B18">
        <f>Lista!A15</f>
        <v>14</v>
      </c>
      <c r="C18">
        <f>Lista!B15</f>
        <v>0</v>
      </c>
      <c r="D18">
        <f>Lista!C15</f>
        <v>0</v>
      </c>
      <c r="E18" s="46"/>
      <c r="F18" s="26"/>
      <c r="G18" s="26"/>
      <c r="H18" s="48"/>
      <c r="I18" s="46"/>
      <c r="J18" s="26"/>
      <c r="K18" s="26"/>
      <c r="L18" s="48"/>
      <c r="M18" s="46"/>
      <c r="N18" s="26"/>
      <c r="O18" s="48"/>
      <c r="P18" s="64"/>
      <c r="Q18" s="46"/>
      <c r="R18" s="48"/>
      <c r="S18" s="50"/>
      <c r="T18" s="35"/>
      <c r="U18" s="26">
        <f t="shared" si="0"/>
        <v>0</v>
      </c>
      <c r="V18" s="35">
        <f t="shared" si="1"/>
        <v>0</v>
      </c>
      <c r="W18" s="26"/>
      <c r="X18" s="26">
        <f t="shared" si="2"/>
        <v>0</v>
      </c>
      <c r="Y18">
        <f t="shared" si="3"/>
        <v>1</v>
      </c>
    </row>
    <row r="19" spans="2:25">
      <c r="B19">
        <f>Lista!A16</f>
        <v>15</v>
      </c>
      <c r="C19">
        <f>Lista!B16</f>
        <v>0</v>
      </c>
      <c r="D19">
        <f>Lista!C16</f>
        <v>0</v>
      </c>
      <c r="E19" s="46"/>
      <c r="F19" s="26"/>
      <c r="G19" s="26"/>
      <c r="H19" s="48"/>
      <c r="I19" s="46"/>
      <c r="J19" s="26"/>
      <c r="K19" s="26"/>
      <c r="L19" s="48"/>
      <c r="M19" s="46"/>
      <c r="N19" s="26"/>
      <c r="O19" s="48"/>
      <c r="P19" s="64"/>
      <c r="Q19" s="46"/>
      <c r="R19" s="48"/>
      <c r="S19" s="50"/>
      <c r="T19" s="35"/>
      <c r="U19" s="26">
        <f t="shared" si="0"/>
        <v>0</v>
      </c>
      <c r="V19" s="35">
        <f t="shared" si="1"/>
        <v>0</v>
      </c>
      <c r="W19" s="26"/>
      <c r="X19" s="26">
        <f t="shared" si="2"/>
        <v>0</v>
      </c>
      <c r="Y19">
        <f t="shared" si="3"/>
        <v>1</v>
      </c>
    </row>
    <row r="20" spans="2:25">
      <c r="B20">
        <f>Lista!A17</f>
        <v>16</v>
      </c>
      <c r="C20">
        <f>Lista!B17</f>
        <v>0</v>
      </c>
      <c r="D20">
        <f>Lista!C17</f>
        <v>0</v>
      </c>
      <c r="E20" s="46"/>
      <c r="F20" s="26"/>
      <c r="G20" s="26"/>
      <c r="H20" s="48"/>
      <c r="I20" s="46"/>
      <c r="J20" s="26"/>
      <c r="K20" s="26"/>
      <c r="L20" s="48"/>
      <c r="M20" s="46"/>
      <c r="N20" s="26"/>
      <c r="O20" s="48"/>
      <c r="P20" s="64"/>
      <c r="Q20" s="46"/>
      <c r="R20" s="48"/>
      <c r="S20" s="50"/>
      <c r="T20" s="35"/>
      <c r="U20" s="26">
        <f t="shared" si="0"/>
        <v>0</v>
      </c>
      <c r="V20" s="35">
        <f t="shared" si="1"/>
        <v>0</v>
      </c>
      <c r="W20" s="26"/>
      <c r="X20" s="26">
        <f t="shared" si="2"/>
        <v>0</v>
      </c>
      <c r="Y20">
        <f t="shared" si="3"/>
        <v>1</v>
      </c>
    </row>
    <row r="21" spans="2:25">
      <c r="B21">
        <f>Lista!A18</f>
        <v>17</v>
      </c>
      <c r="C21">
        <f>Lista!B18</f>
        <v>0</v>
      </c>
      <c r="D21">
        <f>Lista!C18</f>
        <v>0</v>
      </c>
      <c r="E21" s="46"/>
      <c r="F21" s="26"/>
      <c r="G21" s="26"/>
      <c r="H21" s="48"/>
      <c r="I21" s="46"/>
      <c r="J21" s="26"/>
      <c r="K21" s="26"/>
      <c r="L21" s="48"/>
      <c r="M21" s="46"/>
      <c r="N21" s="26"/>
      <c r="O21" s="48"/>
      <c r="P21" s="64"/>
      <c r="Q21" s="46"/>
      <c r="R21" s="48"/>
      <c r="S21" s="50"/>
      <c r="T21" s="35"/>
      <c r="U21" s="26">
        <f t="shared" si="0"/>
        <v>0</v>
      </c>
      <c r="V21" s="35">
        <f t="shared" si="1"/>
        <v>0</v>
      </c>
      <c r="W21" s="26"/>
      <c r="X21" s="26">
        <f t="shared" si="2"/>
        <v>0</v>
      </c>
      <c r="Y21">
        <f t="shared" si="3"/>
        <v>1</v>
      </c>
    </row>
    <row r="22" spans="2:25">
      <c r="B22">
        <f>Lista!A19</f>
        <v>18</v>
      </c>
      <c r="C22">
        <f>Lista!B19</f>
        <v>0</v>
      </c>
      <c r="D22">
        <f>Lista!C19</f>
        <v>0</v>
      </c>
      <c r="E22" s="46"/>
      <c r="F22" s="26"/>
      <c r="G22" s="26"/>
      <c r="H22" s="48"/>
      <c r="I22" s="46"/>
      <c r="J22" s="26"/>
      <c r="K22" s="26"/>
      <c r="L22" s="48"/>
      <c r="M22" s="46"/>
      <c r="N22" s="26"/>
      <c r="O22" s="48"/>
      <c r="P22" s="64"/>
      <c r="Q22" s="46"/>
      <c r="R22" s="48"/>
      <c r="S22" s="50"/>
      <c r="T22" s="35"/>
      <c r="U22" s="26">
        <f t="shared" si="0"/>
        <v>0</v>
      </c>
      <c r="V22" s="35">
        <f t="shared" si="1"/>
        <v>0</v>
      </c>
      <c r="W22" s="26"/>
      <c r="X22" s="26">
        <f t="shared" si="2"/>
        <v>0</v>
      </c>
      <c r="Y22">
        <f t="shared" si="3"/>
        <v>1</v>
      </c>
    </row>
    <row r="23" spans="2:25">
      <c r="B23">
        <f>Lista!A20</f>
        <v>19</v>
      </c>
      <c r="C23">
        <f>Lista!B20</f>
        <v>0</v>
      </c>
      <c r="D23">
        <f>Lista!C20</f>
        <v>0</v>
      </c>
      <c r="E23" s="46"/>
      <c r="F23" s="26"/>
      <c r="G23" s="26"/>
      <c r="H23" s="48"/>
      <c r="I23" s="46"/>
      <c r="J23" s="26"/>
      <c r="K23" s="26"/>
      <c r="L23" s="48"/>
      <c r="M23" s="46"/>
      <c r="N23" s="26"/>
      <c r="O23" s="48"/>
      <c r="P23" s="64"/>
      <c r="Q23" s="46"/>
      <c r="R23" s="48"/>
      <c r="S23" s="50"/>
      <c r="T23" s="35"/>
      <c r="U23" s="26">
        <f t="shared" si="0"/>
        <v>0</v>
      </c>
      <c r="V23" s="35">
        <f t="shared" si="1"/>
        <v>0</v>
      </c>
      <c r="W23" s="26"/>
      <c r="X23" s="26">
        <f t="shared" si="2"/>
        <v>0</v>
      </c>
      <c r="Y23">
        <f t="shared" si="3"/>
        <v>1</v>
      </c>
    </row>
    <row r="24" spans="2:25">
      <c r="B24">
        <f>Lista!A21</f>
        <v>20</v>
      </c>
      <c r="C24">
        <f>Lista!B21</f>
        <v>0</v>
      </c>
      <c r="D24">
        <f>Lista!C21</f>
        <v>0</v>
      </c>
      <c r="E24" s="46"/>
      <c r="F24" s="26"/>
      <c r="G24" s="26"/>
      <c r="H24" s="48"/>
      <c r="I24" s="46"/>
      <c r="J24" s="26"/>
      <c r="K24" s="26"/>
      <c r="L24" s="48"/>
      <c r="M24" s="46"/>
      <c r="N24" s="26"/>
      <c r="O24" s="48"/>
      <c r="P24" s="64"/>
      <c r="Q24" s="46"/>
      <c r="R24" s="48"/>
      <c r="S24" s="50"/>
      <c r="T24" s="35"/>
      <c r="U24" s="26">
        <f t="shared" si="0"/>
        <v>0</v>
      </c>
      <c r="V24" s="35">
        <f t="shared" si="1"/>
        <v>0</v>
      </c>
      <c r="W24" s="26"/>
      <c r="X24" s="26">
        <f t="shared" si="2"/>
        <v>0</v>
      </c>
      <c r="Y24">
        <f t="shared" si="3"/>
        <v>1</v>
      </c>
    </row>
    <row r="25" spans="2:25">
      <c r="B25">
        <f>Lista!A22</f>
        <v>21</v>
      </c>
      <c r="C25">
        <f>Lista!B22</f>
        <v>0</v>
      </c>
      <c r="D25">
        <f>Lista!C22</f>
        <v>0</v>
      </c>
      <c r="E25" s="46"/>
      <c r="F25" s="26"/>
      <c r="G25" s="26"/>
      <c r="H25" s="48"/>
      <c r="I25" s="46"/>
      <c r="J25" s="26"/>
      <c r="K25" s="26"/>
      <c r="L25" s="48"/>
      <c r="M25" s="46"/>
      <c r="N25" s="26"/>
      <c r="O25" s="48"/>
      <c r="P25" s="64"/>
      <c r="Q25" s="46"/>
      <c r="R25" s="48"/>
      <c r="S25" s="50"/>
      <c r="T25" s="35"/>
      <c r="U25" s="26">
        <f t="shared" si="0"/>
        <v>0</v>
      </c>
      <c r="V25" s="35">
        <f t="shared" si="1"/>
        <v>0</v>
      </c>
      <c r="W25" s="26"/>
      <c r="X25" s="26">
        <f t="shared" si="2"/>
        <v>0</v>
      </c>
      <c r="Y25">
        <f t="shared" si="3"/>
        <v>1</v>
      </c>
    </row>
    <row r="26" spans="2:25">
      <c r="B26">
        <f>Lista!A23</f>
        <v>22</v>
      </c>
      <c r="C26">
        <f>Lista!B23</f>
        <v>0</v>
      </c>
      <c r="D26">
        <f>Lista!C23</f>
        <v>0</v>
      </c>
      <c r="E26" s="46"/>
      <c r="F26" s="26"/>
      <c r="G26" s="26"/>
      <c r="H26" s="48"/>
      <c r="I26" s="46"/>
      <c r="J26" s="26"/>
      <c r="K26" s="26"/>
      <c r="L26" s="48"/>
      <c r="M26" s="46"/>
      <c r="N26" s="26"/>
      <c r="O26" s="48"/>
      <c r="P26" s="64"/>
      <c r="Q26" s="46"/>
      <c r="R26" s="48"/>
      <c r="S26" s="50"/>
      <c r="T26" s="35"/>
      <c r="U26" s="26">
        <f t="shared" si="0"/>
        <v>0</v>
      </c>
      <c r="V26" s="35">
        <f t="shared" si="1"/>
        <v>0</v>
      </c>
      <c r="W26" s="26"/>
      <c r="X26" s="26">
        <f t="shared" si="2"/>
        <v>0</v>
      </c>
      <c r="Y26">
        <f t="shared" si="3"/>
        <v>1</v>
      </c>
    </row>
    <row r="27" spans="2:25">
      <c r="B27">
        <f>Lista!A24</f>
        <v>23</v>
      </c>
      <c r="C27">
        <f>Lista!B24</f>
        <v>0</v>
      </c>
      <c r="D27">
        <f>Lista!C24</f>
        <v>0</v>
      </c>
      <c r="E27" s="46"/>
      <c r="F27" s="26"/>
      <c r="G27" s="26"/>
      <c r="H27" s="48"/>
      <c r="I27" s="46"/>
      <c r="J27" s="26"/>
      <c r="K27" s="26"/>
      <c r="L27" s="48"/>
      <c r="M27" s="46"/>
      <c r="N27" s="26"/>
      <c r="O27" s="48"/>
      <c r="P27" s="64"/>
      <c r="Q27" s="46"/>
      <c r="R27" s="48"/>
      <c r="S27" s="50"/>
      <c r="T27" s="35"/>
      <c r="U27" s="26">
        <f t="shared" si="0"/>
        <v>0</v>
      </c>
      <c r="V27" s="35">
        <f t="shared" si="1"/>
        <v>0</v>
      </c>
      <c r="W27" s="26"/>
      <c r="X27" s="26">
        <f t="shared" si="2"/>
        <v>0</v>
      </c>
      <c r="Y27">
        <f t="shared" si="3"/>
        <v>1</v>
      </c>
    </row>
    <row r="28" spans="2:25">
      <c r="B28">
        <f>Lista!A25</f>
        <v>24</v>
      </c>
      <c r="C28">
        <f>Lista!B25</f>
        <v>0</v>
      </c>
      <c r="D28">
        <f>Lista!C25</f>
        <v>0</v>
      </c>
      <c r="E28" s="46"/>
      <c r="F28" s="26"/>
      <c r="G28" s="26"/>
      <c r="H28" s="48"/>
      <c r="I28" s="46"/>
      <c r="J28" s="26"/>
      <c r="K28" s="26"/>
      <c r="L28" s="48"/>
      <c r="M28" s="46"/>
      <c r="N28" s="26"/>
      <c r="O28" s="48"/>
      <c r="P28" s="64"/>
      <c r="Q28" s="46"/>
      <c r="R28" s="48"/>
      <c r="S28" s="50"/>
      <c r="T28" s="35"/>
      <c r="U28" s="26">
        <f t="shared" si="0"/>
        <v>0</v>
      </c>
      <c r="V28" s="35">
        <f t="shared" si="1"/>
        <v>0</v>
      </c>
      <c r="W28" s="26"/>
      <c r="X28" s="26">
        <f t="shared" si="2"/>
        <v>0</v>
      </c>
      <c r="Y28">
        <f t="shared" si="3"/>
        <v>1</v>
      </c>
    </row>
    <row r="29" spans="2:25">
      <c r="B29">
        <f>Lista!A26</f>
        <v>25</v>
      </c>
      <c r="C29">
        <f>Lista!B26</f>
        <v>0</v>
      </c>
      <c r="D29">
        <f>Lista!C26</f>
        <v>0</v>
      </c>
      <c r="E29" s="46"/>
      <c r="F29" s="26"/>
      <c r="G29" s="26"/>
      <c r="H29" s="48"/>
      <c r="I29" s="46"/>
      <c r="J29" s="26"/>
      <c r="K29" s="26"/>
      <c r="L29" s="48"/>
      <c r="M29" s="46"/>
      <c r="N29" s="26"/>
      <c r="O29" s="48"/>
      <c r="P29" s="64"/>
      <c r="Q29" s="46"/>
      <c r="R29" s="48"/>
      <c r="S29" s="50"/>
      <c r="T29" s="35"/>
      <c r="U29" s="26">
        <f t="shared" si="0"/>
        <v>0</v>
      </c>
      <c r="V29" s="35">
        <f t="shared" si="1"/>
        <v>0</v>
      </c>
      <c r="W29" s="26"/>
      <c r="X29" s="26">
        <f t="shared" si="2"/>
        <v>0</v>
      </c>
      <c r="Y29">
        <f t="shared" si="3"/>
        <v>1</v>
      </c>
    </row>
    <row r="30" spans="2:25">
      <c r="B30">
        <f>Lista!A27</f>
        <v>26</v>
      </c>
      <c r="C30">
        <f>Lista!B27</f>
        <v>0</v>
      </c>
      <c r="D30">
        <f>Lista!C27</f>
        <v>0</v>
      </c>
      <c r="E30" s="46"/>
      <c r="F30" s="26"/>
      <c r="G30" s="26"/>
      <c r="H30" s="48"/>
      <c r="I30" s="46"/>
      <c r="J30" s="26"/>
      <c r="K30" s="26"/>
      <c r="L30" s="48"/>
      <c r="M30" s="46"/>
      <c r="N30" s="26"/>
      <c r="O30" s="48"/>
      <c r="P30" s="64"/>
      <c r="Q30" s="46"/>
      <c r="R30" s="48"/>
      <c r="S30" s="50"/>
      <c r="T30" s="35"/>
      <c r="U30" s="26">
        <f t="shared" si="0"/>
        <v>0</v>
      </c>
      <c r="V30" s="35">
        <f t="shared" si="1"/>
        <v>0</v>
      </c>
      <c r="W30" s="26"/>
      <c r="X30" s="26">
        <f t="shared" si="2"/>
        <v>0</v>
      </c>
      <c r="Y30">
        <f t="shared" si="3"/>
        <v>1</v>
      </c>
    </row>
    <row r="31" spans="2:25">
      <c r="B31">
        <f>Lista!A28</f>
        <v>27</v>
      </c>
      <c r="C31">
        <f>Lista!B28</f>
        <v>0</v>
      </c>
      <c r="D31">
        <f>Lista!C28</f>
        <v>0</v>
      </c>
      <c r="E31" s="46"/>
      <c r="F31" s="26"/>
      <c r="G31" s="26"/>
      <c r="H31" s="48"/>
      <c r="I31" s="46"/>
      <c r="J31" s="26"/>
      <c r="K31" s="26"/>
      <c r="L31" s="48"/>
      <c r="M31" s="46"/>
      <c r="N31" s="26"/>
      <c r="O31" s="48"/>
      <c r="P31" s="64"/>
      <c r="Q31" s="46"/>
      <c r="R31" s="48"/>
      <c r="S31" s="50"/>
      <c r="T31" s="35"/>
      <c r="U31" s="26">
        <f t="shared" si="0"/>
        <v>0</v>
      </c>
      <c r="V31" s="35">
        <f t="shared" si="1"/>
        <v>0</v>
      </c>
      <c r="W31" s="26"/>
      <c r="X31" s="26">
        <f t="shared" si="2"/>
        <v>0</v>
      </c>
      <c r="Y31">
        <f t="shared" si="3"/>
        <v>1</v>
      </c>
    </row>
    <row r="32" spans="2:25">
      <c r="B32">
        <f>Lista!A29</f>
        <v>28</v>
      </c>
      <c r="C32">
        <f>Lista!B29</f>
        <v>0</v>
      </c>
      <c r="D32">
        <f>Lista!C29</f>
        <v>0</v>
      </c>
      <c r="E32" s="46"/>
      <c r="F32" s="26"/>
      <c r="G32" s="26"/>
      <c r="H32" s="48"/>
      <c r="I32" s="46"/>
      <c r="J32" s="26"/>
      <c r="K32" s="26"/>
      <c r="L32" s="48"/>
      <c r="M32" s="46"/>
      <c r="N32" s="26"/>
      <c r="O32" s="48"/>
      <c r="P32" s="64"/>
      <c r="Q32" s="46"/>
      <c r="R32" s="48"/>
      <c r="S32" s="50"/>
      <c r="T32" s="35"/>
      <c r="U32" s="26">
        <f t="shared" si="0"/>
        <v>0</v>
      </c>
      <c r="V32" s="35">
        <f t="shared" si="1"/>
        <v>0</v>
      </c>
      <c r="W32" s="26"/>
      <c r="X32" s="26">
        <f t="shared" si="2"/>
        <v>0</v>
      </c>
      <c r="Y32">
        <f t="shared" si="3"/>
        <v>1</v>
      </c>
    </row>
    <row r="33" spans="2:25">
      <c r="B33">
        <f>Lista!A30</f>
        <v>29</v>
      </c>
      <c r="C33">
        <f>Lista!B30</f>
        <v>0</v>
      </c>
      <c r="D33">
        <f>Lista!C30</f>
        <v>0</v>
      </c>
      <c r="E33" s="46"/>
      <c r="F33" s="26"/>
      <c r="G33" s="26"/>
      <c r="H33" s="48"/>
      <c r="I33" s="46"/>
      <c r="J33" s="26"/>
      <c r="K33" s="26"/>
      <c r="L33" s="48"/>
      <c r="M33" s="46"/>
      <c r="N33" s="26"/>
      <c r="O33" s="48"/>
      <c r="P33" s="64"/>
      <c r="Q33" s="46"/>
      <c r="R33" s="48"/>
      <c r="S33" s="50"/>
      <c r="T33" s="35"/>
      <c r="U33" s="26">
        <f t="shared" si="0"/>
        <v>0</v>
      </c>
      <c r="V33" s="35">
        <f t="shared" si="1"/>
        <v>0</v>
      </c>
      <c r="W33" s="26"/>
      <c r="X33" s="26">
        <f t="shared" si="2"/>
        <v>0</v>
      </c>
      <c r="Y33">
        <f t="shared" si="3"/>
        <v>1</v>
      </c>
    </row>
    <row r="34" spans="2:25">
      <c r="B34">
        <f>Lista!A31</f>
        <v>30</v>
      </c>
      <c r="C34">
        <f>Lista!B31</f>
        <v>0</v>
      </c>
      <c r="D34">
        <f>Lista!C31</f>
        <v>0</v>
      </c>
      <c r="E34" s="51"/>
      <c r="F34" s="52"/>
      <c r="G34" s="52"/>
      <c r="H34" s="55"/>
      <c r="I34" s="51"/>
      <c r="J34" s="52"/>
      <c r="K34" s="52"/>
      <c r="L34" s="55"/>
      <c r="M34" s="51"/>
      <c r="N34" s="52"/>
      <c r="O34" s="55"/>
      <c r="P34" s="65"/>
      <c r="Q34" s="51"/>
      <c r="R34" s="55"/>
      <c r="S34" s="57"/>
      <c r="T34" s="35"/>
      <c r="U34" s="26">
        <f t="shared" si="0"/>
        <v>0</v>
      </c>
      <c r="V34" s="35">
        <f t="shared" si="1"/>
        <v>0</v>
      </c>
      <c r="W34" s="26"/>
      <c r="X34" s="26">
        <f t="shared" si="2"/>
        <v>0</v>
      </c>
      <c r="Y34">
        <f t="shared" si="3"/>
        <v>1</v>
      </c>
    </row>
    <row r="36" spans="2:25">
      <c r="W36" s="26" t="s">
        <v>108</v>
      </c>
      <c r="X36" s="26">
        <f>MAX(X5:X34)</f>
        <v>0</v>
      </c>
    </row>
    <row r="37" spans="2:25">
      <c r="W37" s="26" t="s">
        <v>109</v>
      </c>
      <c r="X37" s="26">
        <f>MEDIAN(X5:X34,5)</f>
        <v>0</v>
      </c>
    </row>
    <row r="38" spans="2:25">
      <c r="W38" s="26" t="s">
        <v>110</v>
      </c>
      <c r="X38" s="26">
        <f>MIN(X5:X34)</f>
        <v>0</v>
      </c>
    </row>
  </sheetData>
  <mergeCells count="10">
    <mergeCell ref="E1:H1"/>
    <mergeCell ref="I1:L1"/>
    <mergeCell ref="M1:O1"/>
    <mergeCell ref="Q1:R1"/>
    <mergeCell ref="V2:W2"/>
    <mergeCell ref="A3:D3"/>
    <mergeCell ref="E2:H2"/>
    <mergeCell ref="I2:L2"/>
    <mergeCell ref="M2:O2"/>
    <mergeCell ref="Q2:R2"/>
  </mergeCells>
  <conditionalFormatting sqref="V5:X34">
    <cfRule type="cellIs" dxfId="5" priority="2" operator="greaterThanOrEqual">
      <formula>3</formula>
    </cfRule>
  </conditionalFormatting>
  <conditionalFormatting sqref="V5:X34">
    <cfRule type="cellIs" dxfId="4" priority="1" operator="lessThan">
      <formula>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3677-C95F-40AF-A4A5-1D65D01E117C}">
  <sheetPr>
    <tabColor theme="3" tint="0.499984740745262"/>
  </sheetPr>
  <dimension ref="A1:K37"/>
  <sheetViews>
    <sheetView workbookViewId="0">
      <selection activeCell="J42" sqref="J42"/>
    </sheetView>
  </sheetViews>
  <sheetFormatPr defaultRowHeight="15"/>
  <cols>
    <col min="1" max="1" width="21.42578125" customWidth="1"/>
    <col min="3" max="3" width="15.42578125" customWidth="1"/>
    <col min="4" max="4" width="24.7109375" customWidth="1"/>
    <col min="5" max="10" width="20.7109375" customWidth="1"/>
    <col min="11" max="11" width="24.42578125" customWidth="1"/>
  </cols>
  <sheetData>
    <row r="1" spans="1:11">
      <c r="E1" s="63"/>
      <c r="F1" s="1"/>
      <c r="G1" s="1"/>
      <c r="H1" s="63"/>
      <c r="I1" s="1"/>
      <c r="J1" s="1"/>
      <c r="K1" s="35"/>
    </row>
    <row r="2" spans="1:11" ht="24">
      <c r="A2" s="96" t="s">
        <v>166</v>
      </c>
      <c r="B2" s="96"/>
      <c r="C2" s="96"/>
      <c r="D2" s="96"/>
      <c r="E2" s="91">
        <v>0.16666666666666666</v>
      </c>
      <c r="F2" s="91">
        <v>0.16666666666666666</v>
      </c>
      <c r="G2" s="91">
        <v>0.16666666666666666</v>
      </c>
      <c r="H2" s="91">
        <v>0.16666666666666666</v>
      </c>
      <c r="I2" s="91">
        <v>0.16666666666666666</v>
      </c>
      <c r="J2" s="91">
        <v>0.16666666666666666</v>
      </c>
      <c r="K2" s="88">
        <f>SUM(E2:J2)</f>
        <v>0.99999999999999989</v>
      </c>
    </row>
    <row r="3" spans="1:11">
      <c r="A3" s="25" t="s">
        <v>97</v>
      </c>
      <c r="B3" s="25" t="s">
        <v>98</v>
      </c>
      <c r="C3" s="25" t="s">
        <v>89</v>
      </c>
      <c r="D3" s="25" t="s">
        <v>90</v>
      </c>
      <c r="E3" s="89" t="s">
        <v>167</v>
      </c>
      <c r="F3" s="89" t="s">
        <v>168</v>
      </c>
      <c r="G3" s="89" t="s">
        <v>169</v>
      </c>
      <c r="H3" s="89" t="s">
        <v>170</v>
      </c>
      <c r="I3" s="89" t="s">
        <v>171</v>
      </c>
      <c r="J3" s="90" t="s">
        <v>172</v>
      </c>
      <c r="K3" s="45" t="s">
        <v>106</v>
      </c>
    </row>
    <row r="4" spans="1:11">
      <c r="B4">
        <f>Lista!A2</f>
        <v>1</v>
      </c>
      <c r="C4">
        <f>Lista!B2</f>
        <v>0</v>
      </c>
      <c r="D4">
        <f>Lista!C2</f>
        <v>0</v>
      </c>
      <c r="E4" s="85"/>
      <c r="F4" s="85"/>
      <c r="G4" s="85"/>
      <c r="H4" s="85"/>
      <c r="I4" s="85"/>
      <c r="J4" s="86"/>
      <c r="K4" s="85">
        <f>ROUND(SUMPRODUCT(E4:J4,$E$2:$J$2),1)</f>
        <v>0</v>
      </c>
    </row>
    <row r="5" spans="1:11">
      <c r="B5">
        <f>Lista!A3</f>
        <v>2</v>
      </c>
      <c r="C5">
        <f>Lista!B3</f>
        <v>0</v>
      </c>
      <c r="D5">
        <f>Lista!C3</f>
        <v>0</v>
      </c>
      <c r="E5" s="85"/>
      <c r="F5" s="85"/>
      <c r="G5" s="85"/>
      <c r="H5" s="85"/>
      <c r="I5" s="85"/>
      <c r="J5" s="86"/>
      <c r="K5" s="85">
        <f t="shared" ref="K5:K33" si="0">ROUND(SUMPRODUCT(E5:J5,$E$2:$J$2),1)</f>
        <v>0</v>
      </c>
    </row>
    <row r="6" spans="1:11">
      <c r="B6">
        <f>Lista!A4</f>
        <v>3</v>
      </c>
      <c r="C6">
        <f>Lista!B4</f>
        <v>0</v>
      </c>
      <c r="D6">
        <f>Lista!C4</f>
        <v>0</v>
      </c>
      <c r="E6" s="85"/>
      <c r="F6" s="85"/>
      <c r="G6" s="85"/>
      <c r="H6" s="85"/>
      <c r="I6" s="85"/>
      <c r="J6" s="86"/>
      <c r="K6" s="85">
        <f t="shared" si="0"/>
        <v>0</v>
      </c>
    </row>
    <row r="7" spans="1:11">
      <c r="B7">
        <f>Lista!A5</f>
        <v>4</v>
      </c>
      <c r="C7">
        <f>Lista!B5</f>
        <v>0</v>
      </c>
      <c r="D7">
        <f>Lista!C5</f>
        <v>0</v>
      </c>
      <c r="E7" s="85"/>
      <c r="F7" s="85"/>
      <c r="G7" s="85"/>
      <c r="H7" s="85"/>
      <c r="I7" s="85"/>
      <c r="J7" s="86"/>
      <c r="K7" s="85">
        <f t="shared" si="0"/>
        <v>0</v>
      </c>
    </row>
    <row r="8" spans="1:11">
      <c r="B8">
        <f>Lista!A6</f>
        <v>5</v>
      </c>
      <c r="C8">
        <f>Lista!B6</f>
        <v>0</v>
      </c>
      <c r="D8">
        <f>Lista!C6</f>
        <v>0</v>
      </c>
      <c r="E8" s="85"/>
      <c r="F8" s="85"/>
      <c r="G8" s="85"/>
      <c r="H8" s="85"/>
      <c r="I8" s="85"/>
      <c r="J8" s="86"/>
      <c r="K8" s="85">
        <f t="shared" si="0"/>
        <v>0</v>
      </c>
    </row>
    <row r="9" spans="1:11">
      <c r="B9">
        <f>Lista!A7</f>
        <v>6</v>
      </c>
      <c r="C9">
        <f>Lista!B7</f>
        <v>0</v>
      </c>
      <c r="D9">
        <f>Lista!C7</f>
        <v>0</v>
      </c>
      <c r="E9" s="85"/>
      <c r="F9" s="85"/>
      <c r="G9" s="85"/>
      <c r="H9" s="85"/>
      <c r="I9" s="85"/>
      <c r="J9" s="86"/>
      <c r="K9" s="85">
        <f t="shared" si="0"/>
        <v>0</v>
      </c>
    </row>
    <row r="10" spans="1:11">
      <c r="B10">
        <f>Lista!A8</f>
        <v>7</v>
      </c>
      <c r="C10">
        <f>Lista!B8</f>
        <v>0</v>
      </c>
      <c r="D10">
        <f>Lista!C8</f>
        <v>0</v>
      </c>
      <c r="E10" s="85"/>
      <c r="F10" s="85"/>
      <c r="G10" s="85"/>
      <c r="H10" s="85"/>
      <c r="I10" s="85"/>
      <c r="J10" s="86"/>
      <c r="K10" s="85">
        <f t="shared" si="0"/>
        <v>0</v>
      </c>
    </row>
    <row r="11" spans="1:11">
      <c r="B11">
        <f>Lista!A9</f>
        <v>8</v>
      </c>
      <c r="C11">
        <f>Lista!B9</f>
        <v>0</v>
      </c>
      <c r="D11">
        <f>Lista!C9</f>
        <v>0</v>
      </c>
      <c r="E11" s="85"/>
      <c r="F11" s="85"/>
      <c r="G11" s="85"/>
      <c r="H11" s="85"/>
      <c r="I11" s="85"/>
      <c r="J11" s="86"/>
      <c r="K11" s="85">
        <f t="shared" si="0"/>
        <v>0</v>
      </c>
    </row>
    <row r="12" spans="1:11">
      <c r="B12">
        <f>Lista!A10</f>
        <v>9</v>
      </c>
      <c r="C12">
        <f>Lista!B10</f>
        <v>0</v>
      </c>
      <c r="D12">
        <f>Lista!C10</f>
        <v>0</v>
      </c>
      <c r="E12" s="85"/>
      <c r="F12" s="85"/>
      <c r="G12" s="85"/>
      <c r="H12" s="85"/>
      <c r="I12" s="85"/>
      <c r="J12" s="86"/>
      <c r="K12" s="85">
        <f t="shared" si="0"/>
        <v>0</v>
      </c>
    </row>
    <row r="13" spans="1:11">
      <c r="B13">
        <f>Lista!A11</f>
        <v>10</v>
      </c>
      <c r="C13">
        <f>Lista!B11</f>
        <v>0</v>
      </c>
      <c r="D13">
        <f>Lista!C11</f>
        <v>0</v>
      </c>
      <c r="E13" s="85"/>
      <c r="F13" s="85"/>
      <c r="G13" s="85"/>
      <c r="H13" s="85"/>
      <c r="I13" s="85"/>
      <c r="J13" s="86"/>
      <c r="K13" s="85">
        <f t="shared" si="0"/>
        <v>0</v>
      </c>
    </row>
    <row r="14" spans="1:11">
      <c r="B14">
        <f>Lista!A12</f>
        <v>11</v>
      </c>
      <c r="C14">
        <f>Lista!B12</f>
        <v>0</v>
      </c>
      <c r="D14">
        <f>Lista!C12</f>
        <v>0</v>
      </c>
      <c r="E14" s="85"/>
      <c r="F14" s="85"/>
      <c r="G14" s="85"/>
      <c r="H14" s="85"/>
      <c r="I14" s="85"/>
      <c r="J14" s="86"/>
      <c r="K14" s="85">
        <f t="shared" si="0"/>
        <v>0</v>
      </c>
    </row>
    <row r="15" spans="1:11">
      <c r="B15">
        <f>Lista!A13</f>
        <v>12</v>
      </c>
      <c r="C15">
        <f>Lista!B13</f>
        <v>0</v>
      </c>
      <c r="D15">
        <f>Lista!C13</f>
        <v>0</v>
      </c>
      <c r="E15" s="85"/>
      <c r="F15" s="85"/>
      <c r="G15" s="85"/>
      <c r="H15" s="85"/>
      <c r="I15" s="85"/>
      <c r="J15" s="86"/>
      <c r="K15" s="85">
        <f t="shared" si="0"/>
        <v>0</v>
      </c>
    </row>
    <row r="16" spans="1:11">
      <c r="B16">
        <f>Lista!A14</f>
        <v>13</v>
      </c>
      <c r="C16">
        <f>Lista!B14</f>
        <v>0</v>
      </c>
      <c r="D16">
        <f>Lista!C14</f>
        <v>0</v>
      </c>
      <c r="E16" s="85"/>
      <c r="F16" s="85"/>
      <c r="G16" s="85"/>
      <c r="H16" s="85"/>
      <c r="I16" s="85"/>
      <c r="J16" s="86"/>
      <c r="K16" s="85">
        <f t="shared" si="0"/>
        <v>0</v>
      </c>
    </row>
    <row r="17" spans="2:11">
      <c r="B17">
        <f>Lista!A15</f>
        <v>14</v>
      </c>
      <c r="C17">
        <f>Lista!B15</f>
        <v>0</v>
      </c>
      <c r="D17">
        <f>Lista!C15</f>
        <v>0</v>
      </c>
      <c r="E17" s="85"/>
      <c r="F17" s="85"/>
      <c r="G17" s="85"/>
      <c r="H17" s="85"/>
      <c r="I17" s="85"/>
      <c r="J17" s="86"/>
      <c r="K17" s="85">
        <f t="shared" si="0"/>
        <v>0</v>
      </c>
    </row>
    <row r="18" spans="2:11">
      <c r="B18">
        <f>Lista!A16</f>
        <v>15</v>
      </c>
      <c r="C18">
        <f>Lista!B16</f>
        <v>0</v>
      </c>
      <c r="D18">
        <f>Lista!C16</f>
        <v>0</v>
      </c>
      <c r="E18" s="85"/>
      <c r="F18" s="85"/>
      <c r="G18" s="85"/>
      <c r="H18" s="85"/>
      <c r="I18" s="85"/>
      <c r="J18" s="86"/>
      <c r="K18" s="85">
        <f t="shared" si="0"/>
        <v>0</v>
      </c>
    </row>
    <row r="19" spans="2:11">
      <c r="B19">
        <f>Lista!A17</f>
        <v>16</v>
      </c>
      <c r="C19">
        <f>Lista!B17</f>
        <v>0</v>
      </c>
      <c r="D19">
        <f>Lista!C17</f>
        <v>0</v>
      </c>
      <c r="E19" s="85"/>
      <c r="F19" s="85"/>
      <c r="G19" s="85"/>
      <c r="H19" s="85"/>
      <c r="I19" s="85"/>
      <c r="J19" s="86"/>
      <c r="K19" s="85">
        <f t="shared" si="0"/>
        <v>0</v>
      </c>
    </row>
    <row r="20" spans="2:11">
      <c r="B20">
        <f>Lista!A18</f>
        <v>17</v>
      </c>
      <c r="C20">
        <f>Lista!B18</f>
        <v>0</v>
      </c>
      <c r="D20">
        <f>Lista!C18</f>
        <v>0</v>
      </c>
      <c r="E20" s="85"/>
      <c r="F20" s="85"/>
      <c r="G20" s="85"/>
      <c r="H20" s="85"/>
      <c r="I20" s="85"/>
      <c r="J20" s="86"/>
      <c r="K20" s="85">
        <f t="shared" si="0"/>
        <v>0</v>
      </c>
    </row>
    <row r="21" spans="2:11">
      <c r="B21">
        <f>Lista!A19</f>
        <v>18</v>
      </c>
      <c r="C21">
        <f>Lista!B19</f>
        <v>0</v>
      </c>
      <c r="D21">
        <f>Lista!C19</f>
        <v>0</v>
      </c>
      <c r="E21" s="85"/>
      <c r="F21" s="85"/>
      <c r="G21" s="85"/>
      <c r="H21" s="85"/>
      <c r="I21" s="85"/>
      <c r="J21" s="86"/>
      <c r="K21" s="85">
        <f t="shared" si="0"/>
        <v>0</v>
      </c>
    </row>
    <row r="22" spans="2:11">
      <c r="B22">
        <f>Lista!A20</f>
        <v>19</v>
      </c>
      <c r="C22">
        <f>Lista!B20</f>
        <v>0</v>
      </c>
      <c r="D22">
        <f>Lista!C20</f>
        <v>0</v>
      </c>
      <c r="E22" s="85"/>
      <c r="F22" s="85"/>
      <c r="G22" s="85"/>
      <c r="H22" s="85"/>
      <c r="I22" s="85"/>
      <c r="J22" s="86"/>
      <c r="K22" s="85">
        <f t="shared" si="0"/>
        <v>0</v>
      </c>
    </row>
    <row r="23" spans="2:11">
      <c r="B23">
        <f>Lista!A21</f>
        <v>20</v>
      </c>
      <c r="C23">
        <f>Lista!B21</f>
        <v>0</v>
      </c>
      <c r="D23">
        <f>Lista!C21</f>
        <v>0</v>
      </c>
      <c r="E23" s="85"/>
      <c r="F23" s="85"/>
      <c r="G23" s="85"/>
      <c r="H23" s="85"/>
      <c r="I23" s="85"/>
      <c r="J23" s="86"/>
      <c r="K23" s="85">
        <f t="shared" si="0"/>
        <v>0</v>
      </c>
    </row>
    <row r="24" spans="2:11">
      <c r="B24">
        <f>Lista!A22</f>
        <v>21</v>
      </c>
      <c r="C24">
        <f>Lista!B22</f>
        <v>0</v>
      </c>
      <c r="D24">
        <f>Lista!C22</f>
        <v>0</v>
      </c>
      <c r="E24" s="85"/>
      <c r="F24" s="85"/>
      <c r="G24" s="85"/>
      <c r="H24" s="85"/>
      <c r="I24" s="85"/>
      <c r="J24" s="86"/>
      <c r="K24" s="85">
        <f t="shared" si="0"/>
        <v>0</v>
      </c>
    </row>
    <row r="25" spans="2:11">
      <c r="B25">
        <f>Lista!A23</f>
        <v>22</v>
      </c>
      <c r="C25">
        <f>Lista!B23</f>
        <v>0</v>
      </c>
      <c r="D25">
        <f>Lista!C23</f>
        <v>0</v>
      </c>
      <c r="E25" s="85"/>
      <c r="F25" s="85"/>
      <c r="G25" s="85"/>
      <c r="H25" s="85"/>
      <c r="I25" s="85"/>
      <c r="J25" s="86"/>
      <c r="K25" s="85">
        <f t="shared" si="0"/>
        <v>0</v>
      </c>
    </row>
    <row r="26" spans="2:11">
      <c r="B26">
        <f>Lista!A24</f>
        <v>23</v>
      </c>
      <c r="C26">
        <f>Lista!B24</f>
        <v>0</v>
      </c>
      <c r="D26">
        <f>Lista!C24</f>
        <v>0</v>
      </c>
      <c r="E26" s="85"/>
      <c r="F26" s="85"/>
      <c r="G26" s="85"/>
      <c r="H26" s="85"/>
      <c r="I26" s="85"/>
      <c r="J26" s="86"/>
      <c r="K26" s="85">
        <f t="shared" si="0"/>
        <v>0</v>
      </c>
    </row>
    <row r="27" spans="2:11">
      <c r="B27">
        <f>Lista!A25</f>
        <v>24</v>
      </c>
      <c r="C27">
        <f>Lista!B25</f>
        <v>0</v>
      </c>
      <c r="D27">
        <f>Lista!C25</f>
        <v>0</v>
      </c>
      <c r="E27" s="85"/>
      <c r="F27" s="85"/>
      <c r="G27" s="85"/>
      <c r="H27" s="85"/>
      <c r="I27" s="85"/>
      <c r="J27" s="86"/>
      <c r="K27" s="85">
        <f t="shared" si="0"/>
        <v>0</v>
      </c>
    </row>
    <row r="28" spans="2:11">
      <c r="B28">
        <f>Lista!A26</f>
        <v>25</v>
      </c>
      <c r="C28">
        <f>Lista!B26</f>
        <v>0</v>
      </c>
      <c r="D28">
        <f>Lista!C26</f>
        <v>0</v>
      </c>
      <c r="E28" s="85"/>
      <c r="F28" s="85"/>
      <c r="G28" s="85"/>
      <c r="H28" s="85"/>
      <c r="I28" s="85"/>
      <c r="J28" s="86"/>
      <c r="K28" s="85">
        <f t="shared" si="0"/>
        <v>0</v>
      </c>
    </row>
    <row r="29" spans="2:11">
      <c r="B29">
        <f>Lista!A27</f>
        <v>26</v>
      </c>
      <c r="C29">
        <f>Lista!B27</f>
        <v>0</v>
      </c>
      <c r="D29">
        <f>Lista!C27</f>
        <v>0</v>
      </c>
      <c r="E29" s="85"/>
      <c r="F29" s="85"/>
      <c r="G29" s="85"/>
      <c r="H29" s="85"/>
      <c r="I29" s="85"/>
      <c r="J29" s="86"/>
      <c r="K29" s="85">
        <f t="shared" si="0"/>
        <v>0</v>
      </c>
    </row>
    <row r="30" spans="2:11">
      <c r="B30">
        <f>Lista!A28</f>
        <v>27</v>
      </c>
      <c r="C30">
        <f>Lista!B28</f>
        <v>0</v>
      </c>
      <c r="D30">
        <f>Lista!C28</f>
        <v>0</v>
      </c>
      <c r="E30" s="85"/>
      <c r="F30" s="85"/>
      <c r="G30" s="85"/>
      <c r="H30" s="85"/>
      <c r="I30" s="85"/>
      <c r="J30" s="86"/>
      <c r="K30" s="85">
        <f t="shared" si="0"/>
        <v>0</v>
      </c>
    </row>
    <row r="31" spans="2:11">
      <c r="B31">
        <f>Lista!A29</f>
        <v>28</v>
      </c>
      <c r="C31">
        <f>Lista!B29</f>
        <v>0</v>
      </c>
      <c r="D31">
        <f>Lista!C29</f>
        <v>0</v>
      </c>
      <c r="E31" s="85"/>
      <c r="F31" s="85"/>
      <c r="G31" s="85"/>
      <c r="H31" s="85"/>
      <c r="I31" s="85"/>
      <c r="J31" s="86"/>
      <c r="K31" s="85">
        <f t="shared" si="0"/>
        <v>0</v>
      </c>
    </row>
    <row r="32" spans="2:11">
      <c r="B32">
        <f>Lista!A30</f>
        <v>29</v>
      </c>
      <c r="C32">
        <f>Lista!B30</f>
        <v>0</v>
      </c>
      <c r="D32">
        <f>Lista!C30</f>
        <v>0</v>
      </c>
      <c r="E32" s="85"/>
      <c r="F32" s="85"/>
      <c r="G32" s="85"/>
      <c r="H32" s="85"/>
      <c r="I32" s="85"/>
      <c r="J32" s="86"/>
      <c r="K32" s="85">
        <f t="shared" si="0"/>
        <v>0</v>
      </c>
    </row>
    <row r="33" spans="2:11">
      <c r="B33">
        <f>Lista!A31</f>
        <v>30</v>
      </c>
      <c r="C33">
        <f>Lista!B31</f>
        <v>0</v>
      </c>
      <c r="D33">
        <f>Lista!C31</f>
        <v>0</v>
      </c>
      <c r="E33" s="85"/>
      <c r="F33" s="85"/>
      <c r="G33" s="85"/>
      <c r="H33" s="85"/>
      <c r="I33" s="85"/>
      <c r="J33" s="86"/>
      <c r="K33" s="85">
        <f t="shared" si="0"/>
        <v>0</v>
      </c>
    </row>
    <row r="35" spans="2:11">
      <c r="J35" s="26" t="s">
        <v>108</v>
      </c>
      <c r="K35" s="26">
        <f>MAX(K4:K33)</f>
        <v>0</v>
      </c>
    </row>
    <row r="36" spans="2:11">
      <c r="J36" s="26" t="s">
        <v>109</v>
      </c>
      <c r="K36" s="26">
        <f>MEDIAN(K4:K33,5)</f>
        <v>0</v>
      </c>
    </row>
    <row r="37" spans="2:11">
      <c r="J37" s="26" t="s">
        <v>110</v>
      </c>
      <c r="K37" s="26">
        <f>MIN(K4:K33)</f>
        <v>0</v>
      </c>
    </row>
  </sheetData>
  <mergeCells count="1">
    <mergeCell ref="A2:D2"/>
  </mergeCells>
  <conditionalFormatting sqref="K4:K33">
    <cfRule type="cellIs" dxfId="3" priority="2" operator="greaterThanOrEqual">
      <formula>3</formula>
    </cfRule>
  </conditionalFormatting>
  <conditionalFormatting sqref="K4:K33">
    <cfRule type="cellIs" dxfId="2" priority="1" operator="less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2025-07-11T15:30:42Z</dcterms:created>
  <dcterms:modified xsi:type="dcterms:W3CDTF">2025-07-18T15:33:09Z</dcterms:modified>
  <cp:category/>
  <cp:contentStatus/>
</cp:coreProperties>
</file>