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\Desktop\Class\Boot_Camp\Homework\week1\Starter_Code\"/>
    </mc:Choice>
  </mc:AlternateContent>
  <xr:revisionPtr revIDLastSave="0" documentId="13_ncr:1_{DBD68802-AED7-4FE9-BCAA-A97CCA5C3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Success Per Category" sheetId="4" r:id="rId2"/>
    <sheet name="Success Per Sub-Category" sheetId="5" r:id="rId3"/>
    <sheet name="Campaigns By Month" sheetId="6" r:id="rId4"/>
    <sheet name="Percentage Per Goals" sheetId="7" r:id="rId5"/>
    <sheet name="Number of Backers " sheetId="9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9" l="1"/>
  <c r="H7" i="9"/>
  <c r="H6" i="9"/>
  <c r="I6" i="9"/>
  <c r="I5" i="9"/>
  <c r="H5" i="9"/>
  <c r="I4" i="9"/>
  <c r="H4" i="9"/>
  <c r="I3" i="9"/>
  <c r="H3" i="9"/>
  <c r="I2" i="9"/>
  <c r="H2" i="9"/>
  <c r="D2" i="9" a="1"/>
  <c r="D2" i="9" s="1"/>
  <c r="A2" i="9" a="1"/>
  <c r="A2" i="9" s="1"/>
  <c r="H3" i="7"/>
  <c r="H4" i="7"/>
  <c r="H5" i="7"/>
  <c r="H6" i="7"/>
  <c r="H7" i="7"/>
  <c r="H8" i="7"/>
  <c r="H9" i="7"/>
  <c r="H10" i="7"/>
  <c r="H11" i="7"/>
  <c r="H12" i="7"/>
  <c r="H13" i="7"/>
  <c r="G3" i="7"/>
  <c r="G4" i="7"/>
  <c r="G5" i="7"/>
  <c r="G6" i="7"/>
  <c r="G7" i="7"/>
  <c r="G8" i="7"/>
  <c r="G9" i="7"/>
  <c r="G10" i="7"/>
  <c r="G11" i="7"/>
  <c r="G12" i="7"/>
  <c r="G13" i="7"/>
  <c r="F3" i="7"/>
  <c r="F4" i="7"/>
  <c r="F5" i="7"/>
  <c r="F6" i="7"/>
  <c r="F7" i="7"/>
  <c r="F8" i="7"/>
  <c r="F9" i="7"/>
  <c r="F10" i="7"/>
  <c r="F11" i="7"/>
  <c r="F12" i="7"/>
  <c r="F13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D4" i="7"/>
  <c r="D3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D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1" i="7" l="1"/>
  <c r="E7" i="7"/>
  <c r="E6" i="7"/>
  <c r="E4" i="7"/>
  <c r="E12" i="7"/>
  <c r="E8" i="7"/>
  <c r="E5" i="7"/>
  <c r="E13" i="7"/>
  <c r="E9" i="7"/>
  <c r="E10" i="7"/>
  <c r="E3" i="7"/>
  <c r="E2" i="7"/>
  <c r="H2" i="7"/>
  <c r="G2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<sst xmlns="http://schemas.openxmlformats.org/spreadsheetml/2006/main" count="8133" uniqueCount="2116">
  <si>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</si>
  <si>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</si>
  <si>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</si>
  <si>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</si>
  <si>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</si>
  <si>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</si>
  <si>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</si>
  <si>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</si>
  <si>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</si>
  <si>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</si>
  <si>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</si>
  <si>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</si>
  <si>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</si>
  <si>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</si>
  <si>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</si>
  <si>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</si>
  <si>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</si>
  <si>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</si>
  <si>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</si>
  <si>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</si>
  <si>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</si>
  <si>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</si>
  <si>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</si>
  <si>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</si>
  <si>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</si>
  <si>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</si>
  <si>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</si>
  <si>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</si>
  <si>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</si>
  <si>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</si>
  <si>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</si>
  <si>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</si>
  <si>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</si>
  <si>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</si>
  <si>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</si>
  <si>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</si>
  <si>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</si>
  <si>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</si>
  <si>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</si>
  <si>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</si>
  <si>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</si>
  <si>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</si>
  <si>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</si>
  <si>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</si>
  <si>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</si>
  <si>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</si>
  <si>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</si>
  <si>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</si>
  <si>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</si>
  <si>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</si>
  <si>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</si>
  <si>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</si>
  <si>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</si>
  <si>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</si>
  <si>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</si>
  <si>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</si>
  <si>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</si>
  <si>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</si>
  <si>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</si>
  <si>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</si>
  <si>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</si>
  <si>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</si>
  <si>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</si>
  <si>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</si>
  <si>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</si>
  <si>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</si>
  <si>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</si>
  <si>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</si>
  <si>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</si>
  <si>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</si>
  <si>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</si>
  <si>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</si>
  <si>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</si>
  <si>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</si>
  <si>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</si>
  <si>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</si>
  <si>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</si>
  <si>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</si>
  <si>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</si>
  <si>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</si>
  <si>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</si>
  <si>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</si>
  <si>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</si>
  <si>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</si>
  <si>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</si>
  <si>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</si>
  <si>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</si>
  <si>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</si>
  <si>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</si>
  <si>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</si>
  <si>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</si>
  <si>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</si>
  <si>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</si>
  <si>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</si>
  <si>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</si>
  <si>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</si>
  <si>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</si>
  <si>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</si>
  <si>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</si>
  <si>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</si>
  <si>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</si>
  <si>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</si>
  <si>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</si>
  <si>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</si>
  <si>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</si>
  <si>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</si>
  <si>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</si>
  <si>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</si>
  <si>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</si>
  <si>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</si>
  <si>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</si>
  <si>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</si>
  <si>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</si>
  <si>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</si>
  <si>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</si>
  <si>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</si>
  <si>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</si>
  <si>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</si>
  <si>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</si>
  <si>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</si>
  <si>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</si>
  <si>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</si>
  <si>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</si>
  <si>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</si>
  <si>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</si>
  <si>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</si>
  <si>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</si>
  <si>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</si>
  <si>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</si>
  <si>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</si>
  <si>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</si>
  <si>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</si>
  <si>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</si>
  <si>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</si>
  <si>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</si>
  <si>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</si>
  <si>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</si>
  <si>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</si>
  <si>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</si>
  <si>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</si>
  <si>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</si>
  <si>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</si>
  <si>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</si>
  <si>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</si>
  <si>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</si>
  <si>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</si>
  <si>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</si>
  <si>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</si>
  <si>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</si>
  <si>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</si>
  <si>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</si>
  <si>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</si>
  <si>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</si>
  <si>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</si>
  <si>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</si>
  <si>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</si>
  <si>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</si>
  <si>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</si>
  <si>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</si>
  <si>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</si>
  <si>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</si>
  <si>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</si>
  <si>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</si>
  <si>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</si>
  <si>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</si>
  <si>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</si>
  <si>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</si>
  <si>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</si>
  <si>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</si>
  <si>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</si>
  <si>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</si>
  <si>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</si>
  <si>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</si>
  <si>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</si>
  <si>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</si>
  <si>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</si>
  <si>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</si>
  <si>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</si>
  <si>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</si>
  <si>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</si>
  <si>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</si>
  <si>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</si>
  <si>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</si>
  <si>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</si>
  <si>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</si>
  <si>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</si>
  <si>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</si>
  <si>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</si>
  <si>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</si>
  <si>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</si>
  <si>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</si>
  <si>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</si>
  <si>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</si>
  <si>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</si>
  <si>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</si>
  <si>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</si>
  <si>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</si>
  <si>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</si>
  <si>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</si>
  <si>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</si>
  <si>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</si>
  <si>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</si>
  <si>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</si>
  <si>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</si>
  <si>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</si>
  <si>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</si>
  <si>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</si>
  <si>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</si>
  <si>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</si>
  <si>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</si>
  <si>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</si>
  <si>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</si>
  <si>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</si>
  <si>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</si>
  <si>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</si>
  <si>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</si>
  <si>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</si>
  <si>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</si>
  <si>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</si>
  <si>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</si>
  <si>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</si>
  <si>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</si>
  <si>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</si>
  <si>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</si>
  <si>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</si>
  <si>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</si>
  <si>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</si>
  <si>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</si>
  <si>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</si>
  <si>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</si>
  <si>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</si>
  <si>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</si>
  <si>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</si>
  <si>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</si>
  <si>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</si>
  <si>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</si>
  <si>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</si>
  <si>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</si>
  <si>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</si>
  <si>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</si>
  <si>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</si>
  <si>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</si>
  <si>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</si>
  <si>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</si>
  <si>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</si>
  <si>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</si>
  <si>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</si>
  <si>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</si>
  <si>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</si>
  <si>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</si>
  <si>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</si>
  <si>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</si>
  <si>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</si>
  <si>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</si>
  <si>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</si>
  <si>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</si>
  <si>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</si>
  <si>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</si>
  <si>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</si>
  <si>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</si>
  <si>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</si>
  <si>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</si>
  <si>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</si>
  <si>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</si>
  <si>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</si>
  <si>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</si>
  <si>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</si>
  <si>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</si>
  <si>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</si>
  <si>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</si>
  <si>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</si>
  <si>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</si>
  <si>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</si>
  <si>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</si>
  <si>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</si>
  <si>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</si>
  <si>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</si>
  <si>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</si>
  <si>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</si>
  <si>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</si>
  <si>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</si>
  <si>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</si>
  <si>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</si>
  <si>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</si>
  <si>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</si>
  <si>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</si>
  <si>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</si>
  <si>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</si>
  <si>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</si>
  <si>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</si>
  <si>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</si>
  <si>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</si>
  <si>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</si>
  <si>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</si>
  <si>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</si>
  <si>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</si>
  <si>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</si>
  <si>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</si>
  <si>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</si>
  <si>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</si>
  <si>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</si>
  <si>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</si>
  <si>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</si>
  <si>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</si>
  <si>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</si>
  <si>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</si>
  <si>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</si>
  <si>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</si>
  <si>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</si>
  <si>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</si>
  <si>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</si>
  <si>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</si>
  <si>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</si>
  <si>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</si>
  <si>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</si>
  <si>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</si>
  <si>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</si>
  <si>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</si>
  <si>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</si>
  <si>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</si>
  <si>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</si>
  <si>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</si>
  <si>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</si>
  <si>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</si>
  <si>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</si>
  <si>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</si>
  <si>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</si>
  <si>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</si>
  <si>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</si>
  <si>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</si>
  <si>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</si>
  <si>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</si>
  <si>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</si>
  <si>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</si>
  <si>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</si>
  <si>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</si>
  <si>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</si>
  <si>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</si>
  <si>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</si>
  <si>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</si>
  <si>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</si>
  <si>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</si>
  <si>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</si>
  <si>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</si>
  <si>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</si>
  <si>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</si>
  <si>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</si>
  <si>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</si>
  <si>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</si>
  <si>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</si>
  <si>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</si>
  <si>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</si>
  <si>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</si>
  <si>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</si>
  <si>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</si>
  <si>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</si>
  <si>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</si>
  <si>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</si>
  <si>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</si>
  <si>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</si>
  <si>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</si>
  <si>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</si>
  <si>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</si>
  <si>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</si>
  <si>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</si>
  <si>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</si>
  <si>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</si>
  <si>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</si>
  <si>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</si>
  <si>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</si>
  <si>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</si>
  <si>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</si>
  <si>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</si>
  <si>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</si>
  <si>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</si>
  <si>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</si>
  <si>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</si>
  <si>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</si>
  <si>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</si>
  <si>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</si>
  <si>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</si>
  <si>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</si>
  <si>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</si>
  <si>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</si>
  <si>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</si>
  <si>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</si>
  <si>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</si>
  <si>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</si>
  <si>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</si>
  <si>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</si>
  <si>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</si>
  <si>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</si>
  <si>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</si>
  <si>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</si>
  <si>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</si>
  <si>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</si>
  <si>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</si>
  <si>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</si>
  <si>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</si>
  <si>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</si>
  <si>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</si>
  <si>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</si>
  <si>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</si>
  <si>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</si>
  <si>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</si>
  <si>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</si>
  <si>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</si>
  <si>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</si>
  <si>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</si>
  <si>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</si>
  <si>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</si>
  <si>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</si>
  <si>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</si>
  <si>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</si>
  <si>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</si>
  <si>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</si>
  <si>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</si>
  <si>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</si>
  <si>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</si>
  <si>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</si>
  <si>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</si>
  <si>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</si>
  <si>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</si>
  <si>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</si>
  <si>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</si>
  <si>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</si>
  <si>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</si>
  <si>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</si>
  <si>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</si>
  <si>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</si>
  <si>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</si>
  <si>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</si>
  <si>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</si>
  <si>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</si>
  <si>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</si>
  <si>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</si>
  <si>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</si>
  <si>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</si>
  <si>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</si>
  <si>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</si>
  <si>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</si>
  <si>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</si>
  <si>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</si>
  <si>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</si>
  <si>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</si>
  <si>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</si>
  <si>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</si>
  <si>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</si>
  <si>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</si>
  <si>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</si>
  <si>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</si>
  <si>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</si>
  <si>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</si>
  <si>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</si>
  <si>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</si>
  <si>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</si>
  <si>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</si>
  <si>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</si>
  <si>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</si>
  <si>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</si>
  <si>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</si>
  <si>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</si>
  <si>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</si>
  <si>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</si>
  <si>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</si>
  <si>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</si>
  <si>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</si>
  <si>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</si>
  <si>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</si>
  <si>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</si>
  <si>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</si>
  <si>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</si>
  <si>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</si>
  <si>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</si>
  <si>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</si>
  <si>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</si>
  <si>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</si>
  <si>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</si>
  <si>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</si>
  <si>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</si>
  <si>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</si>
  <si>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</si>
  <si>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</si>
  <si>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</si>
  <si>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</si>
  <si>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</si>
  <si>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</si>
  <si>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</si>
  <si>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</si>
  <si>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</si>
  <si>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</si>
  <si>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</si>
  <si>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</si>
  <si>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</si>
  <si>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</si>
  <si>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</si>
  <si>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</si>
  <si>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</si>
  <si>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</si>
  <si>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</si>
  <si>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</si>
  <si>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</si>
  <si>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</si>
  <si>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</si>
  <si>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</si>
  <si>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</si>
  <si>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</si>
  <si>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</si>
  <si>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</si>
  <si>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</si>
  <si>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</si>
  <si>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</si>
  <si>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</si>
  <si>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</si>
  <si>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</si>
  <si>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</si>
  <si>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</si>
  <si>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</si>
  <si>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</si>
  <si>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</si>
  <si>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</si>
  <si>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</si>
  <si>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</si>
  <si>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</si>
  <si>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</si>
  <si>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</si>
  <si>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</si>
  <si>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</si>
  <si>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</si>
  <si>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</si>
  <si>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</si>
  <si>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</si>
  <si>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</si>
  <si>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</si>
  <si>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</si>
  <si>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</si>
  <si>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</si>
  <si>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</si>
  <si>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</si>
  <si>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</si>
  <si>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</si>
  <si>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</si>
  <si>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</si>
  <si>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</si>
  <si>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</si>
  <si>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</si>
  <si>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</si>
  <si>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</si>
  <si>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</si>
  <si>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</si>
  <si>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</si>
  <si>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</si>
  <si>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</si>
  <si>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</si>
  <si>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</si>
  <si>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</si>
  <si>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</si>
  <si>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</si>
  <si>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</si>
  <si>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</si>
  <si>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</si>
  <si>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</si>
  <si>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</si>
  <si>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</si>
  <si>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</si>
  <si>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</si>
  <si>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</si>
  <si>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</si>
  <si>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</si>
  <si>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</si>
  <si>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</si>
  <si>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</si>
  <si>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</si>
  <si>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</si>
  <si>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</si>
  <si>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</si>
  <si>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</si>
  <si>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</si>
  <si>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</si>
  <si>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</si>
  <si>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</si>
  <si>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</si>
  <si>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</si>
  <si>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</si>
  <si>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</si>
  <si>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</si>
  <si>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</si>
  <si>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</si>
  <si>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</si>
  <si>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</si>
  <si>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</si>
  <si>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</si>
  <si>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</si>
  <si>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</si>
  <si>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</si>
  <si>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</si>
  <si>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</si>
  <si>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</si>
  <si>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</si>
  <si>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</si>
  <si>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</si>
  <si>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</si>
  <si>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</si>
  <si>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</si>
  <si>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</si>
  <si>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</si>
  <si>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</si>
  <si>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</si>
  <si>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</si>
  <si>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</si>
  <si>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</si>
  <si>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</si>
  <si>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</si>
  <si>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</si>
  <si>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</si>
  <si>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</si>
  <si>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</si>
  <si>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</si>
  <si>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</si>
  <si>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</si>
  <si>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</si>
  <si>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</si>
  <si>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</si>
  <si>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</si>
  <si>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</si>
  <si>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</si>
  <si>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</si>
  <si>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</si>
  <si>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</si>
  <si>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</si>
  <si>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</si>
  <si>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</si>
  <si>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</si>
  <si>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</si>
  <si>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</si>
  <si>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</si>
  <si>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</si>
  <si>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</si>
  <si>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</si>
  <si>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</si>
  <si>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</si>
  <si>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</si>
  <si>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</si>
  <si>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</si>
  <si>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</si>
  <si>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</si>
  <si>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</si>
  <si>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</si>
  <si>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</si>
  <si>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</si>
  <si>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</si>
  <si>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</si>
  <si>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</si>
  <si>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</si>
  <si>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</si>
  <si>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</si>
  <si>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</si>
  <si>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</si>
  <si>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</si>
  <si>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</si>
  <si>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</si>
  <si>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</si>
  <si>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</si>
  <si>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</si>
  <si>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</si>
  <si>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</si>
  <si>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</si>
  <si>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</si>
  <si>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</si>
  <si>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</si>
  <si>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</si>
  <si>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</si>
  <si>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</si>
  <si>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</si>
  <si>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</si>
  <si>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</si>
  <si>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</si>
  <si>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</si>
  <si>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</si>
  <si>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</si>
  <si>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</si>
  <si>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</si>
  <si>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</si>
  <si>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</si>
  <si>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</si>
  <si>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</si>
  <si>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</si>
  <si>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</si>
  <si>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</si>
  <si>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</si>
  <si>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</si>
  <si>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</si>
  <si>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</si>
  <si>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</si>
  <si>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</si>
  <si>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</si>
  <si>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</si>
  <si>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</si>
  <si>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</si>
  <si>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</si>
  <si>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</si>
  <si>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</si>
  <si>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</si>
  <si>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</si>
  <si>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</si>
  <si>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</si>
  <si>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</si>
  <si>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</si>
  <si>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</si>
  <si>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</si>
  <si>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</si>
  <si>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</si>
  <si>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</si>
  <si>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</si>
  <si>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</si>
  <si>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</si>
  <si>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</si>
  <si>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</si>
  <si>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</si>
  <si>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</si>
  <si>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</si>
  <si>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</si>
  <si>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</si>
  <si>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</si>
  <si>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</si>
  <si>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</si>
  <si>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</si>
  <si>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</si>
  <si>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</si>
  <si>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</si>
  <si>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</si>
  <si>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</si>
  <si>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</si>
  <si>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</si>
  <si>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</si>
  <si>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</si>
  <si>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</si>
  <si>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</si>
  <si>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</si>
  <si>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</si>
  <si>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</si>
  <si>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</si>
  <si>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</si>
  <si>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</si>
  <si>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</si>
  <si>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</si>
  <si>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</si>
  <si>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</si>
  <si>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</si>
  <si>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</si>
  <si>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</si>
  <si>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</si>
  <si>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</si>
  <si>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</si>
  <si>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</si>
  <si>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</si>
  <si>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</si>
  <si>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</si>
  <si>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</si>
  <si>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</si>
  <si>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</si>
  <si>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</si>
  <si>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</si>
  <si>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</si>
  <si>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</si>
  <si>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</si>
  <si>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</si>
  <si>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</si>
  <si>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</si>
  <si>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</si>
  <si>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</si>
  <si>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</si>
  <si>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</si>
  <si>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</si>
  <si>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</si>
  <si>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</si>
  <si>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</si>
  <si>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</si>
  <si>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</si>
  <si>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</si>
  <si>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</si>
  <si>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</si>
  <si>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</si>
  <si>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</si>
  <si>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</si>
  <si>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</si>
  <si>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</si>
  <si>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</si>
  <si>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</si>
  <si>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</si>
  <si>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</si>
  <si>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</si>
  <si>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</si>
  <si>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</si>
  <si>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</si>
  <si>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</si>
  <si>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</si>
  <si>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</si>
  <si>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</si>
  <si>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</si>
  <si>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</si>
  <si>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</si>
  <si>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</si>
  <si>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</si>
  <si>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</si>
  <si>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</si>
  <si>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</si>
  <si>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</si>
  <si>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</si>
  <si>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</si>
  <si>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</si>
  <si>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</si>
  <si>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</si>
  <si>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</si>
  <si>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</si>
  <si>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</si>
  <si>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</si>
  <si>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</si>
  <si>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</si>
  <si>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</si>
  <si>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</si>
  <si>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</si>
  <si>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</si>
  <si>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</si>
  <si>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</si>
  <si>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</si>
  <si>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</si>
  <si>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</si>
  <si>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</si>
  <si>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</si>
  <si>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</si>
  <si>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</si>
  <si>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</si>
  <si>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</si>
  <si>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</si>
  <si>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</si>
  <si>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</si>
  <si>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</si>
  <si>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</si>
  <si>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</si>
  <si>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</si>
  <si>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</si>
  <si>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</si>
  <si>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</si>
  <si>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</si>
  <si>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</si>
  <si>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</si>
  <si>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</si>
  <si>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</si>
  <si>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</si>
  <si>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</si>
  <si>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</si>
  <si>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</si>
  <si>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</si>
  <si>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</si>
  <si>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</si>
  <si>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</si>
  <si>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</si>
  <si>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</si>
  <si>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</si>
  <si>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</si>
  <si>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</si>
  <si>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</si>
  <si>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</si>
  <si>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</si>
  <si>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</si>
  <si>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</si>
  <si>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</si>
  <si>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</si>
  <si>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</si>
  <si>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</si>
  <si>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</si>
  <si>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</si>
  <si>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</si>
  <si>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</si>
  <si>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</si>
  <si>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</si>
  <si>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</si>
  <si>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</si>
  <si>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</si>
  <si>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</si>
  <si>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</si>
  <si>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</si>
  <si>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</si>
  <si>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</si>
  <si>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</si>
  <si>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</si>
  <si>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</si>
  <si>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</si>
  <si>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</si>
  <si>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</si>
  <si>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</si>
  <si>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</si>
  <si>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</si>
  <si>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</si>
  <si>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</si>
  <si>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</si>
  <si>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</si>
  <si>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</si>
  <si>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</si>
  <si>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</si>
  <si>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</si>
  <si>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</si>
  <si>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</si>
  <si>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</si>
  <si>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</si>
  <si>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</si>
  <si>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</si>
  <si>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</si>
  <si>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</si>
  <si>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</si>
  <si>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</si>
  <si>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</si>
  <si>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</si>
  <si>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</si>
  <si>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</si>
  <si>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</si>
  <si>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</si>
  <si>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</si>
  <si>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</si>
  <si>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</si>
  <si>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</si>
  <si>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</si>
  <si>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</si>
  <si>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</si>
  <si>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</si>
  <si>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</si>
  <si>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</si>
  <si>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</si>
  <si>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</si>
  <si>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</si>
  <si>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</si>
  <si>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</si>
  <si>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</si>
  <si>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</si>
  <si>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</si>
  <si>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</si>
  <si>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</si>
  <si>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</si>
  <si>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</si>
  <si>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</si>
  <si>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</si>
  <si>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</si>
  <si>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</si>
  <si>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</si>
  <si>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</si>
  <si>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</si>
  <si>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</si>
  <si>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</si>
  <si>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</si>
  <si>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</si>
  <si>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</si>
  <si>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</si>
  <si>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</si>
  <si>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</si>
  <si>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</si>
  <si>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</si>
  <si>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</si>
  <si>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</si>
  <si>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</si>
  <si>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</si>
  <si>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</si>
  <si>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</si>
  <si>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</si>
  <si>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</si>
  <si>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</si>
  <si>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</si>
  <si>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</si>
  <si>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</si>
  <si>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</si>
  <si>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</si>
  <si>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</si>
  <si>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</si>
  <si>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</si>
  <si>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</si>
  <si>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</si>
  <si>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</si>
  <si>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</si>
  <si>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</si>
  <si>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</si>
  <si>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</si>
  <si>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</si>
  <si>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</si>
  <si>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</si>
  <si>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</si>
  <si>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</si>
  <si>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</si>
  <si>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</si>
  <si>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</si>
  <si>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</si>
  <si>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</si>
  <si>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</si>
  <si>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</si>
  <si>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</si>
  <si>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</si>
  <si>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</si>
  <si>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</si>
  <si>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</si>
  <si>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</si>
  <si>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</si>
  <si>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</si>
  <si>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</si>
  <si>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</si>
  <si>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</si>
  <si>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</si>
  <si>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</si>
  <si>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</si>
  <si>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</si>
  <si>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</si>
  <si>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</si>
  <si>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</si>
  <si>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</si>
  <si>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</si>
  <si>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</si>
  <si>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</si>
  <si>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</si>
  <si>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</si>
  <si>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</si>
  <si>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</si>
  <si>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</si>
  <si>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</si>
  <si>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</si>
  <si>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</si>
  <si>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</si>
  <si>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</si>
  <si>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</si>
  <si>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</si>
  <si>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</si>
  <si>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</si>
  <si>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</si>
  <si>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</si>
  <si>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</si>
  <si>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</si>
  <si>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</si>
  <si>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</si>
  <si>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</si>
  <si>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</si>
  <si>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</si>
  <si>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</si>
  <si>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</si>
  <si>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</si>
  <si>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</si>
  <si>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</si>
  <si>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</si>
  <si>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</si>
  <si>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</si>
  <si>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</si>
  <si>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</si>
  <si>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</si>
  <si>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</si>
  <si>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</si>
  <si>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</si>
  <si>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</si>
  <si>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</si>
  <si>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</si>
  <si>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</si>
  <si>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</si>
  <si>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</si>
  <si>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</si>
  <si>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</si>
  <si>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</si>
  <si>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</si>
  <si>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</si>
  <si>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</si>
  <si>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</si>
  <si>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</si>
  <si>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</si>
  <si>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</si>
  <si>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</si>
  <si>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</si>
  <si>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</si>
  <si>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</si>
  <si>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</si>
  <si>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</si>
  <si>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</si>
  <si>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</si>
  <si>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</si>
  <si>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</si>
  <si>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</si>
  <si>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</si>
  <si>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</si>
  <si>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</si>
  <si>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</si>
  <si>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</si>
  <si>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</si>
  <si>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</si>
  <si>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</si>
  <si>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</si>
  <si>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</si>
  <si>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</si>
  <si>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</si>
  <si>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</si>
  <si>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</si>
  <si>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</si>
  <si>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</si>
  <si>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</si>
  <si>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</si>
  <si>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</si>
  <si>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</si>
  <si>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</si>
  <si>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</si>
  <si>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</si>
  <si>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</si>
  <si>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</si>
  <si>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</si>
  <si>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</si>
  <si>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</si>
  <si>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</si>
  <si>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</si>
  <si>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</si>
  <si>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</si>
  <si>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</si>
  <si>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</si>
  <si>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</si>
  <si>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</si>
  <si>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</si>
  <si>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</si>
  <si>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</si>
  <si>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</si>
  <si>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</si>
  <si>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</si>
  <si>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</si>
  <si>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</si>
  <si>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</si>
  <si>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</si>
  <si>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</si>
  <si>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</si>
  <si>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</si>
  <si>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</si>
  <si>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</si>
  <si>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</si>
  <si>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</si>
  <si>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</si>
  <si>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</si>
  <si>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</si>
  <si>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</si>
  <si>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</si>
  <si>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</si>
  <si>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</si>
  <si>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</si>
  <si>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</si>
  <si>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</si>
  <si>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</si>
  <si>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</si>
  <si>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</si>
  <si>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</si>
  <si>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</si>
  <si>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</si>
  <si>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</si>
  <si>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</si>
  <si>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</si>
  <si>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</si>
  <si>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</si>
  <si>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</si>
  <si>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</si>
  <si>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</si>
  <si>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</si>
  <si>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</si>
  <si>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</si>
  <si>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</si>
  <si>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</si>
  <si>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</si>
  <si>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</si>
  <si>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</si>
  <si>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</si>
  <si>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</si>
  <si>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</si>
  <si>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</si>
  <si>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</si>
  <si>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</si>
  <si>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</si>
  <si>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</si>
  <si>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</si>
  <si>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</si>
  <si>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</si>
  <si>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</si>
  <si>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</si>
  <si>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</si>
  <si>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</si>
  <si>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</si>
  <si>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</si>
  <si>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</si>
  <si>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</si>
  <si>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</si>
  <si>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</si>
  <si>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</si>
  <si>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</si>
  <si>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</si>
  <si>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</si>
  <si>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</si>
  <si>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</si>
  <si>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</si>
  <si>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</si>
  <si>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</si>
  <si>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</si>
  <si>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</si>
  <si>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</si>
  <si>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</si>
  <si>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</si>
  <si>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</si>
  <si>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</si>
  <si>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</si>
  <si>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</si>
  <si>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</si>
  <si>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</si>
  <si>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</si>
  <si>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</si>
  <si>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</si>
  <si>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</si>
  <si>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</si>
  <si>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</si>
  <si>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</si>
  <si>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</si>
  <si>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</si>
  <si>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</si>
  <si>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</si>
  <si>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</si>
  <si>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</si>
  <si>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</si>
  <si>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</si>
  <si>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</si>
  <si>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</si>
  <si>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</si>
  <si>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</si>
  <si>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</si>
  <si>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</si>
  <si>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</si>
  <si>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</si>
  <si>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</si>
  <si>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</si>
  <si>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</si>
  <si>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</si>
  <si>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</si>
  <si>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</si>
  <si>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</si>
  <si>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</si>
  <si>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</si>
  <si>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</si>
  <si>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</si>
  <si>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</si>
  <si>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</si>
  <si>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</si>
  <si>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</si>
  <si>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</si>
  <si>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</si>
  <si>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</si>
  <si>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</si>
  <si>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</si>
  <si>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</si>
  <si>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</si>
  <si>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</si>
  <si>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</si>
  <si>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</si>
  <si>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</si>
  <si>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</si>
  <si>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</si>
  <si>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</si>
  <si>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</si>
  <si>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</si>
  <si>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</si>
  <si>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</si>
  <si>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</si>
  <si>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</si>
  <si>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</si>
  <si>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</si>
  <si>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</si>
  <si>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</si>
  <si>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</si>
  <si>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</si>
  <si>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</si>
  <si>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</si>
  <si>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</si>
  <si>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</si>
  <si>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</si>
  <si>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</si>
  <si>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</si>
  <si>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</si>
  <si>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</si>
  <si>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</si>
  <si>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</si>
  <si>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</si>
  <si>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</si>
  <si>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</si>
  <si>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</si>
  <si>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</si>
  <si>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</si>
  <si>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</si>
  <si>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</si>
  <si>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</si>
  <si>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</si>
  <si>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</si>
  <si>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</si>
  <si>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</si>
  <si>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</si>
  <si>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</si>
  <si>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</si>
  <si>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</si>
  <si>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</si>
  <si>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</si>
  <si>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</si>
  <si>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</si>
  <si>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</si>
  <si>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</si>
  <si>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</si>
  <si>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</si>
  <si>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</si>
  <si>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</si>
  <si>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</si>
  <si>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</si>
  <si>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</si>
  <si>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</si>
  <si>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</si>
  <si>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</si>
  <si>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</si>
  <si>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</si>
  <si>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</si>
  <si>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</si>
  <si>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</si>
  <si>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</si>
  <si>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</si>
  <si>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</si>
  <si>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</si>
  <si>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</si>
  <si>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</si>
  <si>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</si>
  <si>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</si>
  <si>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</si>
  <si>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</si>
  <si>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</si>
  <si>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</si>
  <si>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</si>
  <si>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</si>
  <si>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</si>
  <si>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</si>
  <si>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</si>
  <si>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</si>
  <si>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</si>
  <si>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</si>
  <si>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</si>
  <si>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</si>
  <si>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</si>
  <si>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</si>
  <si>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</si>
  <si>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</si>
  <si>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</si>
  <si>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</si>
  <si>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</si>
  <si>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</si>
  <si>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</si>
  <si>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</si>
  <si>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</si>
  <si>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</si>
  <si>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</si>
  <si>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</si>
  <si>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</si>
  <si>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</si>
  <si>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</si>
  <si>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</si>
  <si>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</si>
  <si>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</si>
  <si>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</si>
  <si>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</si>
  <si>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</si>
  <si>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</si>
  <si>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</si>
  <si>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</si>
  <si>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</si>
  <si>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</si>
  <si>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</si>
  <si>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</si>
  <si>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</si>
  <si>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</si>
  <si>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</si>
  <si>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</si>
  <si>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</si>
  <si>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</si>
  <si>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</si>
  <si>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</si>
  <si>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</si>
  <si>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</si>
  <si>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</si>
  <si>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</si>
  <si>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</si>
  <si>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</si>
  <si>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</si>
  <si>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</si>
  <si>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</si>
  <si>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</si>
  <si>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</si>
  <si>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</si>
  <si>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</si>
  <si>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</si>
  <si>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</si>
  <si>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</si>
  <si>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</si>
  <si>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</si>
  <si>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</si>
  <si>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</si>
  <si>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</si>
  <si>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</si>
  <si>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</si>
  <si>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</si>
  <si>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</si>
  <si>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</si>
  <si>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</si>
  <si>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</si>
  <si>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</si>
  <si>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</si>
  <si>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</si>
  <si>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</si>
  <si>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</si>
  <si>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</si>
  <si>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</si>
  <si>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</si>
  <si>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</si>
  <si>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</si>
  <si>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</si>
  <si>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</si>
  <si>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</si>
  <si>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</si>
  <si>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</si>
  <si>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</si>
  <si>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</si>
  <si>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</si>
  <si>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</si>
  <si>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</si>
  <si>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</si>
  <si>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</si>
  <si>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</si>
  <si>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</si>
  <si>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</si>
  <si>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</si>
  <si>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</si>
  <si>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</si>
  <si>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</si>
  <si>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</si>
  <si>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</si>
  <si>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</si>
  <si>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</si>
  <si>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</si>
  <si>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</si>
  <si>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</si>
  <si>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</si>
  <si>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</si>
  <si>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</si>
  <si>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</si>
  <si>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</si>
  <si>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</si>
  <si>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</si>
  <si>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</si>
  <si>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</si>
  <si>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</si>
  <si>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</si>
  <si>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</si>
  <si>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</si>
  <si>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</si>
  <si>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</si>
  <si>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</si>
  <si>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</si>
  <si>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</si>
  <si>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</si>
  <si>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</si>
  <si>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</si>
  <si>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</si>
  <si>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</si>
  <si>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</si>
  <si>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</si>
  <si>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</si>
  <si>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</si>
  <si>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</si>
  <si>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</si>
  <si>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</si>
  <si>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</si>
  <si>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</si>
  <si>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</si>
  <si>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</si>
  <si>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</si>
  <si>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</si>
  <si>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</si>
  <si>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</si>
  <si>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</si>
  <si>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</si>
  <si>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</si>
  <si>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</si>
  <si>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</si>
  <si>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</si>
  <si>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</si>
  <si>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</si>
  <si>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</si>
  <si>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</si>
  <si>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</si>
  <si>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</si>
  <si>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</si>
  <si>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</si>
  <si>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</si>
  <si>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</si>
  <si>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</si>
  <si>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</si>
  <si>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</si>
  <si>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</si>
  <si>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</si>
  <si>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</si>
  <si>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</si>
  <si>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</si>
  <si>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</si>
  <si>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</si>
  <si>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</si>
  <si>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</si>
  <si>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</si>
  <si>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</si>
  <si>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</si>
  <si>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</si>
  <si>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</si>
  <si>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</si>
  <si>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</si>
  <si>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</si>
  <si>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</si>
  <si>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</si>
  <si>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</si>
  <si>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</si>
  <si>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</si>
  <si>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</si>
  <si>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</si>
  <si>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</si>
  <si>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</si>
  <si>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</si>
  <si>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</si>
  <si>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</si>
  <si>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</si>
  <si>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</si>
  <si>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</si>
  <si>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</si>
  <si>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</si>
  <si>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</si>
  <si>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</si>
  <si>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</si>
  <si>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</si>
  <si>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</si>
  <si>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</si>
  <si>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</si>
  <si>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</si>
  <si>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</si>
  <si>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</si>
  <si>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</si>
  <si>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</si>
  <si>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</si>
  <si>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</si>
  <si>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</si>
  <si>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</si>
  <si>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</si>
  <si>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</si>
  <si>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</si>
  <si>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</si>
  <si>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</si>
  <si>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</si>
  <si>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</si>
  <si>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</si>
  <si>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</si>
  <si>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</si>
  <si>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</si>
  <si>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</si>
  <si>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</si>
  <si>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</si>
  <si>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</si>
  <si>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</si>
  <si>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</si>
  <si>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</si>
  <si>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</si>
  <si>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</si>
  <si>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</si>
  <si>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</si>
  <si>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</si>
  <si>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</si>
  <si>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</si>
  <si>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</si>
  <si>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</si>
  <si>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</si>
  <si>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</si>
  <si>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</si>
  <si>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</si>
  <si>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</si>
  <si>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</si>
  <si>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</si>
  <si>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</si>
  <si>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</si>
  <si>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</si>
  <si>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</si>
  <si>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</si>
  <si>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</si>
  <si>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</si>
  <si>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</si>
  <si>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</si>
  <si>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</si>
  <si>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</si>
  <si>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</si>
  <si>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</si>
  <si>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</si>
  <si>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</si>
  <si>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</si>
  <si>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</si>
  <si>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</si>
  <si>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</si>
  <si>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</si>
  <si>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</si>
  <si>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</si>
  <si>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</si>
  <si>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</si>
  <si>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</si>
  <si>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</si>
  <si>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</si>
  <si>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</si>
  <si>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</si>
  <si>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</si>
  <si>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</si>
  <si>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</si>
  <si>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</si>
  <si>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</si>
  <si>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</si>
  <si>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</si>
  <si>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</si>
  <si>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</si>
  <si>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</si>
  <si>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</si>
  <si>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</si>
  <si>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</si>
  <si>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</si>
  <si>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</si>
  <si>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</si>
  <si>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</si>
  <si>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</si>
  <si>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</si>
  <si>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</si>
  <si>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</si>
  <si>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</si>
  <si>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</si>
  <si>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</si>
  <si>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</si>
  <si>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</si>
  <si>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</si>
  <si>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</si>
  <si>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</si>
  <si>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</si>
  <si>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</si>
  <si>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</si>
  <si>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</si>
  <si>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</si>
  <si>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</si>
  <si>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</si>
  <si>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</si>
  <si>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</si>
  <si>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</si>
  <si>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</si>
  <si>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</si>
  <si>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</si>
  <si>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</si>
  <si>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</si>
  <si>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</si>
  <si>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</si>
  <si>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</si>
  <si>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</si>
  <si>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</si>
  <si>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</si>
  <si>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</si>
  <si>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</si>
  <si>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</si>
  <si>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</si>
  <si>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</si>
  <si>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</si>
  <si>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</si>
  <si>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</si>
  <si>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</si>
  <si>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</si>
  <si>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</si>
  <si>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</si>
  <si>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</si>
  <si>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</si>
  <si>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</si>
  <si>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</si>
  <si>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</si>
  <si>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</si>
  <si>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</si>
  <si>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</si>
  <si>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</si>
  <si>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</si>
  <si>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</si>
  <si>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</si>
  <si>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</si>
  <si>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</si>
  <si>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</si>
  <si>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</si>
  <si>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</si>
  <si>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</si>
  <si>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</si>
  <si>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</si>
  <si>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</si>
  <si>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</si>
  <si>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</si>
  <si>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</si>
  <si>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</si>
  <si>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</si>
  <si>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</si>
  <si>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</si>
  <si>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</si>
  <si>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</si>
  <si>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</si>
  <si>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</si>
  <si>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</si>
  <si>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</si>
  <si>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</si>
  <si>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</si>
  <si>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</si>
  <si>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</si>
  <si>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</si>
  <si>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</si>
  <si>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</si>
  <si>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</si>
  <si>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</si>
  <si>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</si>
  <si>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</si>
  <si>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</si>
  <si>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</si>
  <si>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</si>
  <si>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</si>
  <si>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</si>
  <si>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</si>
  <si>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</si>
  <si>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</si>
  <si>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</si>
  <si>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</si>
  <si>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</si>
  <si>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</si>
  <si>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</si>
  <si>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</si>
  <si>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</si>
  <si>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</si>
  <si>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</si>
  <si>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</si>
  <si>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</si>
  <si>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</si>
  <si>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</si>
  <si>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</si>
  <si>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</si>
  <si>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</si>
  <si>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</si>
  <si>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</si>
  <si>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</si>
  <si>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</si>
  <si>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</si>
  <si>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</si>
  <si>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</si>
  <si>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</si>
  <si>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</si>
  <si>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</si>
  <si>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</si>
  <si>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</si>
  <si>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</si>
  <si>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</si>
  <si>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</si>
  <si>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</si>
  <si>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</si>
  <si>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</si>
  <si>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</si>
  <si>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</si>
  <si>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</si>
  <si>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</si>
  <si>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</si>
  <si>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</si>
  <si>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</si>
  <si>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</si>
  <si>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</si>
  <si>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</si>
  <si>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</si>
  <si>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</si>
  <si>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</si>
  <si>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</si>
  <si>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</si>
  <si>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</si>
  <si>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</si>
  <si>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</si>
  <si>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</si>
  <si>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</si>
  <si>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</si>
  <si>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</si>
  <si>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</si>
  <si>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</si>
  <si>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</si>
  <si>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</si>
  <si>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</si>
  <si>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</si>
  <si>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</si>
  <si>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</si>
  <si>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</si>
  <si>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</si>
  <si>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</si>
  <si>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</si>
  <si>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</si>
  <si>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</si>
  <si>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</si>
  <si>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</si>
  <si>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</si>
  <si>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</si>
  <si>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</si>
  <si>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</si>
  <si>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</si>
  <si>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</si>
  <si>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</si>
  <si>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</si>
  <si>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</si>
  <si>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</si>
  <si>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</si>
  <si>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</si>
  <si>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</si>
  <si>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</si>
  <si>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</si>
  <si>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</si>
  <si>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</si>
  <si>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</si>
  <si>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</si>
  <si>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</si>
  <si>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</si>
  <si>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</si>
  <si>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</si>
  <si>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</si>
  <si>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</si>
  <si>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</si>
  <si>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</si>
  <si>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</si>
  <si>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</si>
  <si>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</si>
  <si>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</si>
  <si>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</si>
  <si>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</si>
  <si>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</si>
  <si>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</si>
  <si>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</si>
  <si>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</si>
  <si>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</si>
  <si>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</si>
  <si>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</si>
  <si>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</si>
  <si>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</si>
  <si>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</si>
  <si>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</si>
  <si>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</si>
  <si>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</si>
  <si>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</si>
  <si>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</si>
  <si>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</si>
  <si>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</si>
  <si>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</si>
  <si>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</si>
  <si>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</si>
  <si>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</si>
  <si>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</si>
  <si>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</si>
  <si>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</si>
  <si>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</si>
  <si>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</si>
  <si>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</si>
  <si>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</si>
  <si>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</si>
  <si>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</si>
  <si>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</si>
  <si>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</si>
  <si>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</si>
  <si>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</si>
  <si>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</si>
  <si>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</si>
  <si>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</si>
  <si>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</si>
  <si>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</si>
  <si>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</si>
  <si>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</si>
  <si>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</si>
  <si>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</si>
  <si>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</si>
  <si>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</si>
  <si>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</si>
  <si>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</si>
  <si>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</si>
  <si>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</si>
  <si>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</si>
  <si>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</si>
  <si>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</si>
  <si>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</si>
  <si>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</si>
  <si>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</si>
  <si>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</si>
  <si>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</si>
  <si>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</si>
  <si>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</si>
  <si>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</si>
  <si>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</si>
  <si>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</si>
  <si>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</si>
  <si>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</si>
  <si>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</si>
  <si>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</si>
  <si>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</si>
  <si>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</si>
  <si>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</si>
  <si>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</si>
  <si>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</si>
  <si>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</si>
  <si>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</si>
  <si>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</si>
  <si>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</si>
  <si>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</si>
  <si>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</si>
  <si>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</si>
  <si>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</si>
  <si>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</si>
  <si>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</si>
  <si>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</si>
  <si>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</si>
  <si>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</si>
  <si>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</si>
  <si>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</si>
  <si>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</si>
  <si>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</si>
  <si>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</si>
  <si>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</si>
  <si>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</si>
  <si>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</si>
  <si>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</si>
  <si>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</si>
  <si>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</si>
  <si>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</si>
  <si>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</si>
  <si>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</si>
  <si>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</si>
  <si>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</si>
  <si>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</si>
  <si>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</si>
  <si>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</si>
  <si>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</si>
  <si>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</si>
  <si>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</si>
  <si>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</si>
  <si>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</si>
  <si>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</si>
  <si>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</si>
  <si>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</si>
  <si>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</si>
  <si>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</si>
  <si>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</si>
  <si>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</si>
  <si>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</si>
  <si>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</si>
  <si>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</si>
  <si>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</si>
  <si>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</si>
  <si>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</si>
  <si>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</si>
  <si>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</si>
  <si>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</si>
  <si>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</si>
  <si>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</si>
  <si>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</si>
  <si>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</si>
  <si>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</si>
  <si>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</si>
  <si>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</si>
  <si>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</si>
  <si>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</si>
  <si>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</si>
  <si>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</si>
  <si>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</si>
  <si>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</si>
  <si>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</si>
  <si>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</si>
  <si>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</si>
  <si>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</si>
  <si>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</si>
  <si>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</si>
  <si>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</si>
  <si>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</si>
  <si>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</si>
  <si>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</si>
  <si>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</si>
  <si>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</si>
  <si>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</si>
  <si>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</si>
  <si>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</si>
  <si>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</si>
  <si>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</si>
  <si>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</si>
  <si>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</si>
  <si>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</si>
  <si>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</si>
  <si>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</si>
  <si>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</si>
  <si>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</si>
  <si>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</si>
  <si>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</si>
  <si>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</si>
  <si>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</si>
  <si>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</si>
  <si>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</si>
  <si>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</si>
  <si>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</si>
  <si>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</si>
  <si>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</si>
  <si>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</si>
  <si>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</si>
  <si>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</si>
  <si>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</si>
  <si>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</si>
  <si>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</si>
  <si>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</si>
  <si>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</si>
  <si>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</si>
  <si>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</si>
  <si>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</si>
  <si>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</si>
  <si>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</si>
  <si>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</si>
  <si>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</si>
  <si>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</si>
  <si>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</si>
  <si>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</si>
  <si>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</si>
  <si>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</si>
  <si>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</si>
  <si>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</si>
  <si>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</si>
  <si>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</si>
  <si>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</si>
  <si>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</si>
  <si>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</si>
  <si>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</si>
  <si>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</si>
  <si>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</si>
  <si>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</si>
  <si>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</si>
  <si>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</si>
  <si>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</si>
  <si>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</si>
  <si>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</si>
  <si>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</si>
  <si>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</si>
  <si>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</si>
  <si>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</si>
  <si>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</si>
  <si>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</si>
  <si>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</si>
  <si>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</si>
  <si>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</si>
  <si>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</si>
  <si>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</si>
  <si>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</si>
  <si>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</si>
  <si>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</si>
  <si>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</si>
  <si>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</si>
  <si>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</si>
  <si>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</si>
  <si>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</si>
  <si>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</si>
  <si>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</si>
  <si>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</si>
  <si>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</si>
  <si>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</si>
  <si>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</si>
  <si>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</si>
  <si>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</si>
  <si>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</si>
  <si>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</si>
  <si>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Column Labels</t>
  </si>
  <si>
    <t>(All)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</si>
  <si>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</si>
  <si>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</si>
  <si>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</si>
  <si>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</si>
  <si>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</si>
  <si>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</si>
  <si>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</si>
  <si>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</si>
  <si>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</si>
  <si>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</si>
  <si>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</si>
  <si>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</si>
  <si>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</si>
  <si>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</si>
  <si>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</si>
  <si>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</si>
  <si>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</si>
  <si>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Sucessful</t>
  </si>
  <si>
    <t>Number Failed</t>
  </si>
  <si>
    <t>Number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</si>
  <si>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</si>
  <si>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</si>
  <si>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</si>
  <si>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</si>
  <si>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</si>
  <si>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</si>
  <si>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</si>
  <si>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</si>
  <si>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</si>
  <si>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</si>
  <si>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</si>
  <si>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</si>
  <si>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then or Equal to 50000</t>
  </si>
  <si>
    <t>Total Projects</t>
  </si>
  <si>
    <t>Outcomb</t>
  </si>
  <si>
    <t>Backers_count</t>
  </si>
  <si>
    <t xml:space="preserve">outcome </t>
  </si>
  <si>
    <t>Successful</t>
  </si>
  <si>
    <t xml:space="preserve">mean </t>
  </si>
  <si>
    <t xml:space="preserve">median </t>
  </si>
  <si>
    <t>min</t>
  </si>
  <si>
    <t>max</t>
  </si>
  <si>
    <t>varience</t>
  </si>
  <si>
    <t>S.D</t>
  </si>
  <si>
    <t>Percentage Canceled</t>
  </si>
  <si>
    <t xml:space="preserve">Percentage 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</si>
</sst>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1D57D9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1D57D9"/>
      <color rgb="FFA82D0C"/>
      <color rgb="FFC80000"/>
      <color rgb="FFFF5050"/>
      <color rgb="FF4693F0"/>
      <color rgb="FF31579B"/>
      <color rgb="FF37CBFF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Per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Per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693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8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4-48E6-AC47-441DBBE288E3}"/>
            </c:ext>
          </c:extLst>
        </c:ser>
        <c:ser>
          <c:idx val="1"/>
          <c:order val="1"/>
          <c:tx>
            <c:strRef>
              <c:f>'Success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80000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4-48E6-AC47-441DBBE288E3}"/>
            </c:ext>
          </c:extLst>
        </c:ser>
        <c:ser>
          <c:idx val="2"/>
          <c:order val="2"/>
          <c:tx>
            <c:strRef>
              <c:f>'Success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64-48E6-AC47-441DBBE288E3}"/>
            </c:ext>
          </c:extLst>
        </c:ser>
        <c:ser>
          <c:idx val="3"/>
          <c:order val="3"/>
          <c:tx>
            <c:strRef>
              <c:f>'Success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693F0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64-48E6-AC47-441DBBE28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1948687"/>
        <c:axId val="921949167"/>
      </c:barChart>
      <c:catAx>
        <c:axId val="92194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 of Crowdfunding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49167"/>
        <c:crosses val="autoZero"/>
        <c:auto val="1"/>
        <c:lblAlgn val="ctr"/>
        <c:lblOffset val="100"/>
        <c:noMultiLvlLbl val="0"/>
      </c:catAx>
      <c:valAx>
        <c:axId val="9219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556692141022477E-2"/>
              <c:y val="0.40838861961476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4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Per 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Per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A-4CDA-AE1B-CF41ABA84839}"/>
            </c:ext>
          </c:extLst>
        </c:ser>
        <c:ser>
          <c:idx val="1"/>
          <c:order val="1"/>
          <c:tx>
            <c:strRef>
              <c:f>'Success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80000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7A-4CDA-AE1B-CF41ABA84839}"/>
            </c:ext>
          </c:extLst>
        </c:ser>
        <c:ser>
          <c:idx val="2"/>
          <c:order val="2"/>
          <c:tx>
            <c:strRef>
              <c:f>'Success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7A-4CDA-AE1B-CF41ABA84839}"/>
            </c:ext>
          </c:extLst>
        </c:ser>
        <c:ser>
          <c:idx val="3"/>
          <c:order val="3"/>
          <c:tx>
            <c:strRef>
              <c:f>'Success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3-4D41-8736-5BF178BE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747519"/>
        <c:axId val="1175747999"/>
      </c:barChart>
      <c:catAx>
        <c:axId val="117574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47999"/>
        <c:crosses val="autoZero"/>
        <c:auto val="1"/>
        <c:lblAlgn val="ctr"/>
        <c:lblOffset val="100"/>
        <c:noMultiLvlLbl val="0"/>
      </c:catAx>
      <c:valAx>
        <c:axId val="117574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By Month!PivotTable4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 By Month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4-4470-8499-EA11BE66F96D}"/>
            </c:ext>
          </c:extLst>
        </c:ser>
        <c:ser>
          <c:idx val="1"/>
          <c:order val="1"/>
          <c:tx>
            <c:strRef>
              <c:f>'Campaigns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5-49E3-A922-A7786015D1AB}"/>
            </c:ext>
          </c:extLst>
        </c:ser>
        <c:ser>
          <c:idx val="2"/>
          <c:order val="2"/>
          <c:tx>
            <c:strRef>
              <c:f>'Campaigns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D5-49E3-A922-A7786015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705103"/>
        <c:axId val="923707983"/>
      </c:lineChart>
      <c:catAx>
        <c:axId val="92370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7983"/>
        <c:crosses val="autoZero"/>
        <c:auto val="1"/>
        <c:lblAlgn val="ctr"/>
        <c:lblOffset val="100"/>
        <c:noMultiLvlLbl val="0"/>
      </c:catAx>
      <c:valAx>
        <c:axId val="923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 Started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Per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29403441525872E-2"/>
          <c:y val="0.15913832199546485"/>
          <c:w val="0.91637810105901851"/>
          <c:h val="0.62284178763368869"/>
        </c:manualLayout>
      </c:layout>
      <c:lineChart>
        <c:grouping val="standard"/>
        <c:varyColors val="0"/>
        <c:ser>
          <c:idx val="0"/>
          <c:order val="0"/>
          <c:tx>
            <c:strRef>
              <c:f>'Percentage Per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1D57D9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9-4C35-B19B-6F70EE2ADA3B}"/>
            </c:ext>
          </c:extLst>
        </c:ser>
        <c:ser>
          <c:idx val="1"/>
          <c:order val="1"/>
          <c:tx>
            <c:strRef>
              <c:f>'Percentage Per Goals'!$G$1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rgbClr val="A82D0C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9-4C35-B19B-6F70EE2ADA3B}"/>
            </c:ext>
          </c:extLst>
        </c:ser>
        <c:ser>
          <c:idx val="2"/>
          <c:order val="2"/>
          <c:tx>
            <c:strRef>
              <c:f>'Percentage Per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1000</c:v>
              </c:pt>
              <c:pt idx="1">
                <c:v> 1000 to 4999</c:v>
              </c:pt>
              <c:pt idx="2">
                <c:v> 5000 to 9999</c:v>
              </c:pt>
              <c:pt idx="3">
                <c:v> 10000 to 14999</c:v>
              </c:pt>
              <c:pt idx="4">
                <c:v> 15000 to 19999</c:v>
              </c:pt>
              <c:pt idx="5">
                <c:v> 20000 to 24999</c:v>
              </c:pt>
              <c:pt idx="6">
                <c:v> 25000 to 29999</c:v>
              </c:pt>
              <c:pt idx="7">
                <c:v> 30000 to 34999</c:v>
              </c:pt>
              <c:pt idx="8">
                <c:v> 35000 to 39999</c:v>
              </c:pt>
              <c:pt idx="9">
                <c:v> 40000 to 44999</c:v>
              </c:pt>
              <c:pt idx="10">
                <c:v> 45000 to 49999</c:v>
              </c:pt>
              <c:pt idx="11">
                <c:v> Greater Than 50000</c:v>
              </c:pt>
            </c:strLit>
          </c:cat>
          <c:val>
            <c:numRef>
              <c:f>'Percentage Per Goals'!$H$2:$H$13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9-4C35-B19B-6F70EE2A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317439"/>
        <c:axId val="1169315519"/>
      </c:lineChart>
      <c:catAx>
        <c:axId val="116931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</a:t>
                </a:r>
                <a:r>
                  <a:rPr lang="en-US" baseline="0"/>
                  <a:t> of Goals in Dollars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15519"/>
        <c:crosses val="autoZero"/>
        <c:auto val="1"/>
        <c:lblAlgn val="ctr"/>
        <c:lblOffset val="100"/>
        <c:noMultiLvlLbl val="0"/>
      </c:catAx>
      <c:valAx>
        <c:axId val="11693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Successful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1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0</xdr:row>
      <xdr:rowOff>152399</xdr:rowOff>
    </xdr:from>
    <xdr:to>
      <xdr:col>13</xdr:col>
      <xdr:colOff>1000125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24F96-39D0-A9DC-EC3E-B8944F1F3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2</xdr:row>
      <xdr:rowOff>190499</xdr:rowOff>
    </xdr:from>
    <xdr:to>
      <xdr:col>19</xdr:col>
      <xdr:colOff>361950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2D9AA-E791-B882-FDA0-B41867F22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1</xdr:row>
      <xdr:rowOff>171449</xdr:rowOff>
    </xdr:from>
    <xdr:to>
      <xdr:col>15</xdr:col>
      <xdr:colOff>76200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EB5A4-704D-FAEF-27F2-09A39E7EF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13</xdr:row>
      <xdr:rowOff>200024</xdr:rowOff>
    </xdr:from>
    <xdr:to>
      <xdr:col>7</xdr:col>
      <xdr:colOff>1114425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AFD32-7277-6FFF-B3C5-7FD655AAF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ey" refreshedDate="45402.472299189816" createdVersion="8" refreshedVersion="8" minRefreshableVersion="3" recordCount="1000" xr:uid="{5DDBAD84-1A88-4E3A-8F36-2D38EC65244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0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n v="0"/>
    <n v="0"/>
    <x v="0"/>
    <s v="CAD"/>
    <n v="1448690400"/>
    <n v="1450159200"/>
    <x v="0"/>
    <d v="2015-12-15T06:00:00"/>
    <b v="0"/>
    <b v="0"/>
    <x v="0"/>
    <x v="0"/>
    <s v="food/food trucks"/>
  </r>
  <r>
    <n v="1"/>
    <s v="Odom Inc"/>
    <s v="Managed bottom-line architecture"/>
    <x v="1"/>
    <n v="14560"/>
    <x v="1"/>
    <x v="1"/>
    <n v="92.151898734177209"/>
    <n v="158"/>
    <x v="1"/>
    <s v="USD"/>
    <n v="1408424400"/>
    <n v="1408597200"/>
    <x v="1"/>
    <d v="2014-08-21T05:00:00"/>
    <b v="0"/>
    <b v="1"/>
    <x v="1"/>
    <x v="1"/>
    <s v="music/rock"/>
  </r>
  <r>
    <n v="2"/>
    <s v="Melton, Robinson and Fritz"/>
    <s v="Function-based leadingedge pricing structure"/>
    <x v="2"/>
    <n v="142523"/>
    <x v="1"/>
    <x v="2"/>
    <n v="100.01614035087719"/>
    <n v="1425"/>
    <x v="2"/>
    <s v="AUD"/>
    <n v="1384668000"/>
    <n v="1384840800"/>
    <x v="2"/>
    <d v="2013-11-19T06:00:00"/>
    <b v="0"/>
    <b v="0"/>
    <x v="2"/>
    <x v="2"/>
    <s v="technology/web"/>
  </r>
  <r>
    <n v="3"/>
    <s v="Mcdonald, Gonzalez and Ross"/>
    <s v="Vision-oriented fresh-thinking conglomeration"/>
    <x v="3"/>
    <n v="2477"/>
    <x v="0"/>
    <x v="3"/>
    <n v="103.20833333333333"/>
    <n v="24"/>
    <x v="1"/>
    <s v="USD"/>
    <n v="1565499600"/>
    <n v="1568955600"/>
    <x v="3"/>
    <d v="2019-09-20T05:00:00"/>
    <b v="0"/>
    <b v="0"/>
    <x v="1"/>
    <x v="1"/>
    <s v="music/rock"/>
  </r>
  <r>
    <n v="4"/>
    <s v="Larson-Little"/>
    <s v="Proactive foreground core"/>
    <x v="4"/>
    <n v="5265"/>
    <x v="0"/>
    <x v="4"/>
    <n v="99.339622641509436"/>
    <n v="53"/>
    <x v="1"/>
    <s v="USD"/>
    <n v="1547964000"/>
    <n v="1548309600"/>
    <x v="4"/>
    <d v="2019-01-24T06:00:00"/>
    <b v="0"/>
    <b v="0"/>
    <x v="3"/>
    <x v="3"/>
    <s v="theater/plays"/>
  </r>
  <r>
    <n v="5"/>
    <s v="Harris Group"/>
    <s v="Open-source optimizing database"/>
    <x v="4"/>
    <n v="13195"/>
    <x v="1"/>
    <x v="5"/>
    <n v="75.833333333333329"/>
    <n v="174"/>
    <x v="3"/>
    <s v="DKK"/>
    <n v="1346130000"/>
    <n v="1347080400"/>
    <x v="5"/>
    <d v="2012-09-08T05:00:00"/>
    <b v="0"/>
    <b v="0"/>
    <x v="3"/>
    <x v="3"/>
    <s v="theater/plays"/>
  </r>
  <r>
    <n v="6"/>
    <s v="Ortiz, Coleman and Mitchell"/>
    <s v="Operative upward-trending algorithm"/>
    <x v="5"/>
    <n v="1090"/>
    <x v="0"/>
    <x v="6"/>
    <n v="60.555555555555557"/>
    <n v="18"/>
    <x v="4"/>
    <s v="GBP"/>
    <n v="1505278800"/>
    <n v="1505365200"/>
    <x v="6"/>
    <d v="2017-09-14T05:00:00"/>
    <b v="0"/>
    <b v="0"/>
    <x v="4"/>
    <x v="4"/>
    <s v="film &amp; video/documentary"/>
  </r>
  <r>
    <n v="7"/>
    <s v="Carter-Guzman"/>
    <s v="Centralized cohesive challenge"/>
    <x v="6"/>
    <n v="14741"/>
    <x v="1"/>
    <x v="7"/>
    <n v="64.93832599118943"/>
    <n v="227"/>
    <x v="3"/>
    <s v="DKK"/>
    <n v="1439442000"/>
    <n v="1439614800"/>
    <x v="7"/>
    <d v="2015-08-15T05:00:00"/>
    <b v="0"/>
    <b v="0"/>
    <x v="3"/>
    <x v="3"/>
    <s v="theater/plays"/>
  </r>
  <r>
    <n v="8"/>
    <s v="Nunez-Richards"/>
    <s v="Exclusive attitude-oriented intranet"/>
    <x v="7"/>
    <n v="21946"/>
    <x v="2"/>
    <x v="8"/>
    <n v="30.997175141242938"/>
    <n v="708"/>
    <x v="3"/>
    <s v="DKK"/>
    <n v="1281330000"/>
    <n v="1281502800"/>
    <x v="8"/>
    <d v="2010-08-11T05:00:00"/>
    <b v="0"/>
    <b v="0"/>
    <x v="3"/>
    <x v="3"/>
    <s v="theater/plays"/>
  </r>
  <r>
    <n v="9"/>
    <s v="Rangel, Holt and Jones"/>
    <s v="Open-source fresh-thinking model"/>
    <x v="8"/>
    <n v="3208"/>
    <x v="0"/>
    <x v="9"/>
    <n v="72.909090909090907"/>
    <n v="44"/>
    <x v="1"/>
    <s v="USD"/>
    <n v="1379566800"/>
    <n v="1383804000"/>
    <x v="9"/>
    <d v="2013-11-07T06:00:00"/>
    <b v="0"/>
    <b v="0"/>
    <x v="1"/>
    <x v="5"/>
    <s v="music/electric music"/>
  </r>
  <r>
    <n v="10"/>
    <s v="Green Ltd"/>
    <s v="Monitored empowering installation"/>
    <x v="5"/>
    <n v="13838"/>
    <x v="1"/>
    <x v="10"/>
    <n v="62.9"/>
    <n v="220"/>
    <x v="1"/>
    <s v="USD"/>
    <n v="1281762000"/>
    <n v="1285909200"/>
    <x v="10"/>
    <d v="2010-10-01T05:00:00"/>
    <b v="0"/>
    <b v="0"/>
    <x v="4"/>
    <x v="6"/>
    <s v="film &amp; video/drama"/>
  </r>
  <r>
    <n v="11"/>
    <s v="Perez, Johnson and Gardner"/>
    <s v="Grass-roots zero administration system engine"/>
    <x v="9"/>
    <n v="3030"/>
    <x v="0"/>
    <x v="11"/>
    <n v="112.22222222222223"/>
    <n v="27"/>
    <x v="1"/>
    <s v="USD"/>
    <n v="1285045200"/>
    <n v="1285563600"/>
    <x v="11"/>
    <d v="2010-09-27T05:00:00"/>
    <b v="0"/>
    <b v="1"/>
    <x v="3"/>
    <x v="3"/>
    <s v="theater/plays"/>
  </r>
  <r>
    <n v="12"/>
    <s v="Kim Ltd"/>
    <s v="Assimilated hybrid intranet"/>
    <x v="9"/>
    <n v="5629"/>
    <x v="0"/>
    <x v="12"/>
    <n v="102.34545454545454"/>
    <n v="55"/>
    <x v="1"/>
    <s v="USD"/>
    <n v="1571720400"/>
    <n v="1572411600"/>
    <x v="12"/>
    <d v="2019-10-30T05:00:00"/>
    <b v="0"/>
    <b v="0"/>
    <x v="4"/>
    <x v="6"/>
    <s v="film &amp; video/drama"/>
  </r>
  <r>
    <n v="13"/>
    <s v="Walker, Taylor and Coleman"/>
    <s v="Multi-tiered directional open architecture"/>
    <x v="3"/>
    <n v="10295"/>
    <x v="1"/>
    <x v="13"/>
    <n v="105.05102040816327"/>
    <n v="98"/>
    <x v="1"/>
    <s v="USD"/>
    <n v="1465621200"/>
    <n v="1466658000"/>
    <x v="13"/>
    <d v="2016-06-23T05:00:00"/>
    <b v="0"/>
    <b v="0"/>
    <x v="1"/>
    <x v="7"/>
    <s v="music/indie rock"/>
  </r>
  <r>
    <n v="14"/>
    <s v="Rodriguez, Rose and Stewart"/>
    <s v="Cloned directional synergy"/>
    <x v="10"/>
    <n v="18829"/>
    <x v="0"/>
    <x v="14"/>
    <n v="94.144999999999996"/>
    <n v="200"/>
    <x v="1"/>
    <s v="USD"/>
    <n v="1331013600"/>
    <n v="1333342800"/>
    <x v="14"/>
    <d v="2012-04-02T05:00:00"/>
    <b v="0"/>
    <b v="0"/>
    <x v="1"/>
    <x v="7"/>
    <s v="music/indie rock"/>
  </r>
  <r>
    <n v="15"/>
    <s v="Wright, Hunt and Rowe"/>
    <s v="Extended eco-centric pricing structure"/>
    <x v="11"/>
    <n v="38414"/>
    <x v="0"/>
    <x v="15"/>
    <n v="84.986725663716811"/>
    <n v="452"/>
    <x v="1"/>
    <s v="USD"/>
    <n v="1575957600"/>
    <n v="1576303200"/>
    <x v="15"/>
    <d v="2019-12-14T06:00:00"/>
    <b v="0"/>
    <b v="0"/>
    <x v="2"/>
    <x v="8"/>
    <s v="technology/wearables"/>
  </r>
  <r>
    <n v="16"/>
    <s v="Hines Inc"/>
    <s v="Cross-platform systemic adapter"/>
    <x v="12"/>
    <n v="11041"/>
    <x v="1"/>
    <x v="16"/>
    <n v="110.41"/>
    <n v="100"/>
    <x v="1"/>
    <s v="USD"/>
    <n v="1390370400"/>
    <n v="1392271200"/>
    <x v="16"/>
    <d v="2014-02-13T06:00:00"/>
    <b v="0"/>
    <b v="0"/>
    <x v="5"/>
    <x v="9"/>
    <s v="publishing/nonfiction"/>
  </r>
  <r>
    <n v="17"/>
    <s v="Cochran-Nguyen"/>
    <s v="Seamless 4thgeneration methodology"/>
    <x v="13"/>
    <n v="134845"/>
    <x v="1"/>
    <x v="17"/>
    <n v="107.96236989591674"/>
    <n v="1249"/>
    <x v="1"/>
    <s v="USD"/>
    <n v="1294812000"/>
    <n v="1294898400"/>
    <x v="17"/>
    <d v="2011-01-13T06:00:00"/>
    <b v="0"/>
    <b v="0"/>
    <x v="4"/>
    <x v="10"/>
    <s v="film &amp; video/animation"/>
  </r>
  <r>
    <n v="18"/>
    <s v="Johnson-Gould"/>
    <s v="Exclusive needs-based adapter"/>
    <x v="14"/>
    <n v="6089"/>
    <x v="3"/>
    <x v="18"/>
    <n v="45.103703703703701"/>
    <n v="135"/>
    <x v="1"/>
    <s v="USD"/>
    <n v="1536382800"/>
    <n v="1537074000"/>
    <x v="18"/>
    <d v="2018-09-16T05:00:00"/>
    <b v="0"/>
    <b v="0"/>
    <x v="3"/>
    <x v="3"/>
    <s v="theater/plays"/>
  </r>
  <r>
    <n v="19"/>
    <s v="Perez-Hess"/>
    <s v="Down-sized cohesive archive"/>
    <x v="15"/>
    <n v="30331"/>
    <x v="0"/>
    <x v="19"/>
    <n v="45.001483679525222"/>
    <n v="674"/>
    <x v="1"/>
    <s v="USD"/>
    <n v="1551679200"/>
    <n v="1553490000"/>
    <x v="19"/>
    <d v="2019-03-25T05:00:00"/>
    <b v="0"/>
    <b v="1"/>
    <x v="3"/>
    <x v="3"/>
    <s v="theater/plays"/>
  </r>
  <r>
    <n v="20"/>
    <s v="Reeves, Thompson and Richardson"/>
    <s v="Proactive composite alliance"/>
    <x v="16"/>
    <n v="147936"/>
    <x v="1"/>
    <x v="20"/>
    <n v="105.97134670487107"/>
    <n v="1396"/>
    <x v="1"/>
    <s v="USD"/>
    <n v="1406523600"/>
    <n v="1406523600"/>
    <x v="20"/>
    <d v="2014-07-28T05:00:00"/>
    <b v="0"/>
    <b v="0"/>
    <x v="4"/>
    <x v="6"/>
    <s v="film &amp; video/drama"/>
  </r>
  <r>
    <n v="21"/>
    <s v="Simmons-Reynolds"/>
    <s v="Re-engineered intangible definition"/>
    <x v="17"/>
    <n v="38533"/>
    <x v="0"/>
    <x v="21"/>
    <n v="69.055555555555557"/>
    <n v="558"/>
    <x v="1"/>
    <s v="USD"/>
    <n v="1313384400"/>
    <n v="1316322000"/>
    <x v="21"/>
    <d v="2011-09-18T05:00:00"/>
    <b v="0"/>
    <b v="0"/>
    <x v="3"/>
    <x v="3"/>
    <s v="theater/plays"/>
  </r>
  <r>
    <n v="22"/>
    <s v="Collier Inc"/>
    <s v="Enhanced dynamic definition"/>
    <x v="18"/>
    <n v="75690"/>
    <x v="1"/>
    <x v="22"/>
    <n v="85.044943820224717"/>
    <n v="890"/>
    <x v="1"/>
    <s v="USD"/>
    <n v="1522731600"/>
    <n v="1524027600"/>
    <x v="22"/>
    <d v="2018-04-18T05:00:00"/>
    <b v="0"/>
    <b v="0"/>
    <x v="3"/>
    <x v="3"/>
    <s v="theater/plays"/>
  </r>
  <r>
    <n v="23"/>
    <s v="Gray-Jenkins"/>
    <s v="Devolved next generation adapter"/>
    <x v="6"/>
    <n v="14942"/>
    <x v="1"/>
    <x v="23"/>
    <n v="105.22535211267606"/>
    <n v="142"/>
    <x v="4"/>
    <s v="GBP"/>
    <n v="1550124000"/>
    <n v="1554699600"/>
    <x v="23"/>
    <d v="2019-04-08T05:00:00"/>
    <b v="0"/>
    <b v="0"/>
    <x v="4"/>
    <x v="4"/>
    <s v="film &amp; video/documentary"/>
  </r>
  <r>
    <n v="24"/>
    <s v="Scott, Wilson and Martin"/>
    <s v="Cross-platform intermediate frame"/>
    <x v="19"/>
    <n v="104257"/>
    <x v="1"/>
    <x v="24"/>
    <n v="39.003741114852225"/>
    <n v="2673"/>
    <x v="1"/>
    <s v="USD"/>
    <n v="1403326800"/>
    <n v="1403499600"/>
    <x v="24"/>
    <d v="2014-06-23T05:00:00"/>
    <b v="0"/>
    <b v="0"/>
    <x v="2"/>
    <x v="8"/>
    <s v="technology/wearables"/>
  </r>
  <r>
    <n v="25"/>
    <s v="Caldwell, Velazquez and Wilson"/>
    <s v="Monitored impactful analyzer"/>
    <x v="20"/>
    <n v="11904"/>
    <x v="1"/>
    <x v="25"/>
    <n v="73.030674846625772"/>
    <n v="163"/>
    <x v="1"/>
    <s v="USD"/>
    <n v="1305694800"/>
    <n v="1307422800"/>
    <x v="25"/>
    <d v="2011-06-07T05:00:00"/>
    <b v="0"/>
    <b v="1"/>
    <x v="6"/>
    <x v="11"/>
    <s v="games/video games"/>
  </r>
  <r>
    <n v="26"/>
    <s v="Spencer-Bates"/>
    <s v="Optional responsive customer loyalty"/>
    <x v="21"/>
    <n v="51814"/>
    <x v="3"/>
    <x v="26"/>
    <n v="35.009459459459457"/>
    <n v="1480"/>
    <x v="1"/>
    <s v="USD"/>
    <n v="1533013200"/>
    <n v="1535346000"/>
    <x v="26"/>
    <d v="2018-08-27T05:00:00"/>
    <b v="0"/>
    <b v="0"/>
    <x v="3"/>
    <x v="3"/>
    <s v="theater/plays"/>
  </r>
  <r>
    <n v="27"/>
    <s v="Best, Carr and Williams"/>
    <s v="Diverse transitional migration"/>
    <x v="22"/>
    <n v="1599"/>
    <x v="0"/>
    <x v="27"/>
    <n v="106.6"/>
    <n v="15"/>
    <x v="1"/>
    <s v="USD"/>
    <n v="1443848400"/>
    <n v="1444539600"/>
    <x v="27"/>
    <d v="2015-10-11T05:00:00"/>
    <b v="0"/>
    <b v="0"/>
    <x v="1"/>
    <x v="1"/>
    <s v="music/rock"/>
  </r>
  <r>
    <n v="28"/>
    <s v="Campbell, Brown and Powell"/>
    <s v="Synchronized global task-force"/>
    <x v="23"/>
    <n v="137635"/>
    <x v="1"/>
    <x v="28"/>
    <n v="61.997747747747745"/>
    <n v="2220"/>
    <x v="1"/>
    <s v="USD"/>
    <n v="1265695200"/>
    <n v="1267682400"/>
    <x v="28"/>
    <d v="2010-03-04T06:00:00"/>
    <b v="0"/>
    <b v="1"/>
    <x v="3"/>
    <x v="3"/>
    <s v="theater/plays"/>
  </r>
  <r>
    <n v="29"/>
    <s v="Johnson, Parker and Haynes"/>
    <s v="Focused 6thgeneration forecast"/>
    <x v="24"/>
    <n v="150965"/>
    <x v="1"/>
    <x v="29"/>
    <n v="94.000622665006233"/>
    <n v="1606"/>
    <x v="5"/>
    <s v="CHF"/>
    <n v="1532062800"/>
    <n v="1535518800"/>
    <x v="29"/>
    <d v="2018-08-29T05:00:00"/>
    <b v="0"/>
    <b v="0"/>
    <x v="4"/>
    <x v="12"/>
    <s v="film &amp; video/shorts"/>
  </r>
  <r>
    <n v="30"/>
    <s v="Clark-Cooke"/>
    <s v="Down-sized analyzing challenge"/>
    <x v="25"/>
    <n v="14455"/>
    <x v="1"/>
    <x v="30"/>
    <n v="112.05426356589147"/>
    <n v="129"/>
    <x v="1"/>
    <s v="USD"/>
    <n v="1558674000"/>
    <n v="1559106000"/>
    <x v="30"/>
    <d v="2019-05-29T05:00:00"/>
    <b v="0"/>
    <b v="0"/>
    <x v="4"/>
    <x v="10"/>
    <s v="film &amp; video/animation"/>
  </r>
  <r>
    <n v="31"/>
    <s v="Schroeder Ltd"/>
    <s v="Progressive needs-based focus group"/>
    <x v="26"/>
    <n v="10850"/>
    <x v="1"/>
    <x v="31"/>
    <n v="48.008849557522126"/>
    <n v="226"/>
    <x v="4"/>
    <s v="GBP"/>
    <n v="1451973600"/>
    <n v="1454392800"/>
    <x v="31"/>
    <d v="2016-02-02T06:00:00"/>
    <b v="0"/>
    <b v="0"/>
    <x v="6"/>
    <x v="11"/>
    <s v="games/video games"/>
  </r>
  <r>
    <n v="32"/>
    <s v="Jackson PLC"/>
    <s v="Ergonomic 6thgeneration success"/>
    <x v="27"/>
    <n v="87676"/>
    <x v="0"/>
    <x v="32"/>
    <n v="38.004334633723452"/>
    <n v="2307"/>
    <x v="6"/>
    <s v="EUR"/>
    <n v="1515564000"/>
    <n v="1517896800"/>
    <x v="32"/>
    <d v="2018-02-06T06:00:00"/>
    <b v="0"/>
    <b v="0"/>
    <x v="4"/>
    <x v="4"/>
    <s v="film &amp; video/documentary"/>
  </r>
  <r>
    <n v="33"/>
    <s v="Blair, Collins and Carter"/>
    <s v="Exclusive interactive approach"/>
    <x v="28"/>
    <n v="189666"/>
    <x v="1"/>
    <x v="33"/>
    <n v="35.000184535892231"/>
    <n v="5419"/>
    <x v="1"/>
    <s v="USD"/>
    <n v="1412485200"/>
    <n v="1415685600"/>
    <x v="33"/>
    <d v="2014-11-11T06:00:00"/>
    <b v="0"/>
    <b v="0"/>
    <x v="3"/>
    <x v="3"/>
    <s v="theater/plays"/>
  </r>
  <r>
    <n v="34"/>
    <s v="Maldonado and Sons"/>
    <s v="Reverse-engineered asynchronous archive"/>
    <x v="29"/>
    <n v="14025"/>
    <x v="1"/>
    <x v="34"/>
    <n v="85"/>
    <n v="165"/>
    <x v="1"/>
    <s v="USD"/>
    <n v="1490245200"/>
    <n v="1490677200"/>
    <x v="34"/>
    <d v="2017-03-28T05:00:00"/>
    <b v="0"/>
    <b v="0"/>
    <x v="4"/>
    <x v="4"/>
    <s v="film &amp; video/documentary"/>
  </r>
  <r>
    <n v="35"/>
    <s v="Mitchell and Sons"/>
    <s v="Synergized intangible challenge"/>
    <x v="30"/>
    <n v="188628"/>
    <x v="1"/>
    <x v="35"/>
    <n v="95.993893129770996"/>
    <n v="1965"/>
    <x v="3"/>
    <s v="DKK"/>
    <n v="1547877600"/>
    <n v="1551506400"/>
    <x v="35"/>
    <d v="2019-03-02T06:00:00"/>
    <b v="0"/>
    <b v="1"/>
    <x v="4"/>
    <x v="6"/>
    <s v="film &amp; video/drama"/>
  </r>
  <r>
    <n v="36"/>
    <s v="Jackson-Lewis"/>
    <s v="Monitored multi-state encryption"/>
    <x v="31"/>
    <n v="1101"/>
    <x v="1"/>
    <x v="36"/>
    <n v="68.8125"/>
    <n v="16"/>
    <x v="1"/>
    <s v="USD"/>
    <n v="1298700000"/>
    <n v="1300856400"/>
    <x v="36"/>
    <d v="2011-03-23T05:00:00"/>
    <b v="0"/>
    <b v="0"/>
    <x v="3"/>
    <x v="3"/>
    <s v="theater/plays"/>
  </r>
  <r>
    <n v="37"/>
    <s v="Black, Armstrong and Anderson"/>
    <s v="Profound attitude-oriented functionalities"/>
    <x v="32"/>
    <n v="11339"/>
    <x v="1"/>
    <x v="37"/>
    <n v="105.97196261682242"/>
    <n v="107"/>
    <x v="1"/>
    <s v="USD"/>
    <n v="1570338000"/>
    <n v="1573192800"/>
    <x v="37"/>
    <d v="2019-11-08T06:00:00"/>
    <b v="0"/>
    <b v="1"/>
    <x v="5"/>
    <x v="13"/>
    <s v="publishing/fiction"/>
  </r>
  <r>
    <n v="38"/>
    <s v="Maldonado-Gonzalez"/>
    <s v="Digitized client-driven database"/>
    <x v="33"/>
    <n v="10085"/>
    <x v="1"/>
    <x v="38"/>
    <n v="75.261194029850742"/>
    <n v="134"/>
    <x v="1"/>
    <s v="USD"/>
    <n v="1287378000"/>
    <n v="1287810000"/>
    <x v="38"/>
    <d v="2010-10-23T05:00:00"/>
    <b v="0"/>
    <b v="0"/>
    <x v="7"/>
    <x v="14"/>
    <s v="photography/photography books"/>
  </r>
  <r>
    <n v="39"/>
    <s v="Kim-Rice"/>
    <s v="Organized bi-directional function"/>
    <x v="34"/>
    <n v="5027"/>
    <x v="0"/>
    <x v="39"/>
    <n v="57.125"/>
    <n v="88"/>
    <x v="3"/>
    <s v="DKK"/>
    <n v="1361772000"/>
    <n v="1362978000"/>
    <x v="39"/>
    <d v="2013-03-11T05:00:00"/>
    <b v="0"/>
    <b v="0"/>
    <x v="3"/>
    <x v="3"/>
    <s v="theater/plays"/>
  </r>
  <r>
    <n v="40"/>
    <s v="Garcia, Garcia and Lopez"/>
    <s v="Reduced stable middleware"/>
    <x v="35"/>
    <n v="14878"/>
    <x v="1"/>
    <x v="40"/>
    <n v="75.141414141414145"/>
    <n v="198"/>
    <x v="1"/>
    <s v="USD"/>
    <n v="1275714000"/>
    <n v="1277355600"/>
    <x v="40"/>
    <d v="2010-06-24T05:00:00"/>
    <b v="0"/>
    <b v="1"/>
    <x v="2"/>
    <x v="8"/>
    <s v="technology/wearables"/>
  </r>
  <r>
    <n v="41"/>
    <s v="Watts Group"/>
    <s v="Universal 5thgeneration neural-net"/>
    <x v="36"/>
    <n v="11924"/>
    <x v="1"/>
    <x v="41"/>
    <n v="107.42342342342343"/>
    <n v="111"/>
    <x v="6"/>
    <s v="EUR"/>
    <n v="1346734800"/>
    <n v="1348981200"/>
    <x v="41"/>
    <d v="2012-09-30T05:00:00"/>
    <b v="0"/>
    <b v="1"/>
    <x v="1"/>
    <x v="1"/>
    <s v="music/rock"/>
  </r>
  <r>
    <n v="42"/>
    <s v="Werner-Bryant"/>
    <s v="Virtual uniform frame"/>
    <x v="37"/>
    <n v="7991"/>
    <x v="1"/>
    <x v="42"/>
    <n v="35.995495495495497"/>
    <n v="222"/>
    <x v="1"/>
    <s v="USD"/>
    <n v="1309755600"/>
    <n v="1310533200"/>
    <x v="42"/>
    <d v="2011-07-13T05:00:00"/>
    <b v="0"/>
    <b v="0"/>
    <x v="0"/>
    <x v="0"/>
    <s v="food/food trucks"/>
  </r>
  <r>
    <n v="43"/>
    <s v="Schmitt-Mendoza"/>
    <s v="Profound explicit paradigm"/>
    <x v="38"/>
    <n v="167717"/>
    <x v="1"/>
    <x v="43"/>
    <n v="26.998873148744366"/>
    <n v="6212"/>
    <x v="1"/>
    <s v="USD"/>
    <n v="1406178000"/>
    <n v="1407560400"/>
    <x v="43"/>
    <d v="2014-08-09T05:00:00"/>
    <b v="0"/>
    <b v="0"/>
    <x v="5"/>
    <x v="15"/>
    <s v="publishing/radio &amp; podcasts"/>
  </r>
  <r>
    <n v="44"/>
    <s v="Reid-Mccullough"/>
    <s v="Visionary real-time groupware"/>
    <x v="39"/>
    <n v="10541"/>
    <x v="1"/>
    <x v="44"/>
    <n v="107.56122448979592"/>
    <n v="98"/>
    <x v="3"/>
    <s v="DKK"/>
    <n v="1552798800"/>
    <n v="1552885200"/>
    <x v="44"/>
    <d v="2019-03-18T05:00:00"/>
    <b v="0"/>
    <b v="0"/>
    <x v="5"/>
    <x v="13"/>
    <s v="publishing/fiction"/>
  </r>
  <r>
    <n v="45"/>
    <s v="Woods-Clark"/>
    <s v="Networked tertiary Graphical User Interface"/>
    <x v="40"/>
    <n v="4530"/>
    <x v="0"/>
    <x v="45"/>
    <n v="94.375"/>
    <n v="48"/>
    <x v="1"/>
    <s v="USD"/>
    <n v="1478062800"/>
    <n v="1479362400"/>
    <x v="45"/>
    <d v="2016-11-17T06:00:00"/>
    <b v="0"/>
    <b v="1"/>
    <x v="3"/>
    <x v="3"/>
    <s v="theater/plays"/>
  </r>
  <r>
    <n v="46"/>
    <s v="Vaughn, Hunt and Caldwell"/>
    <s v="Virtual grid-enabled task-force"/>
    <x v="41"/>
    <n v="4247"/>
    <x v="1"/>
    <x v="46"/>
    <n v="46.163043478260867"/>
    <n v="92"/>
    <x v="1"/>
    <s v="USD"/>
    <n v="1278565200"/>
    <n v="1280552400"/>
    <x v="46"/>
    <d v="2010-07-31T05:00:00"/>
    <b v="0"/>
    <b v="0"/>
    <x v="1"/>
    <x v="1"/>
    <s v="music/rock"/>
  </r>
  <r>
    <n v="47"/>
    <s v="Bennett and Sons"/>
    <s v="Function-based multi-state software"/>
    <x v="42"/>
    <n v="7129"/>
    <x v="1"/>
    <x v="47"/>
    <n v="47.845637583892618"/>
    <n v="149"/>
    <x v="1"/>
    <s v="USD"/>
    <n v="1396069200"/>
    <n v="1398661200"/>
    <x v="47"/>
    <d v="2014-04-28T05:00:00"/>
    <b v="0"/>
    <b v="0"/>
    <x v="3"/>
    <x v="3"/>
    <s v="theater/plays"/>
  </r>
  <r>
    <n v="48"/>
    <s v="Lamb Inc"/>
    <s v="Optimized leadingedge concept"/>
    <x v="43"/>
    <n v="128862"/>
    <x v="1"/>
    <x v="48"/>
    <n v="53.007815713698065"/>
    <n v="2431"/>
    <x v="1"/>
    <s v="USD"/>
    <n v="1435208400"/>
    <n v="1436245200"/>
    <x v="48"/>
    <d v="2015-07-07T05:00:00"/>
    <b v="0"/>
    <b v="0"/>
    <x v="3"/>
    <x v="3"/>
    <s v="theater/plays"/>
  </r>
  <r>
    <n v="49"/>
    <s v="Casey-Kelly"/>
    <s v="Sharable holistic interface"/>
    <x v="44"/>
    <n v="13653"/>
    <x v="1"/>
    <x v="49"/>
    <n v="45.059405940594061"/>
    <n v="303"/>
    <x v="1"/>
    <s v="USD"/>
    <n v="1571547600"/>
    <n v="1575439200"/>
    <x v="49"/>
    <d v="2019-12-04T06:00:00"/>
    <b v="0"/>
    <b v="0"/>
    <x v="1"/>
    <x v="1"/>
    <s v="music/rock"/>
  </r>
  <r>
    <n v="50"/>
    <s v="Jones, Taylor and Moore"/>
    <s v="Down-sized system-worthy secured line"/>
    <x v="0"/>
    <n v="2"/>
    <x v="0"/>
    <x v="50"/>
    <n v="2"/>
    <n v="1"/>
    <x v="6"/>
    <s v="EUR"/>
    <n v="1375333200"/>
    <n v="1377752400"/>
    <x v="50"/>
    <d v="2013-08-29T05:00:00"/>
    <b v="0"/>
    <b v="0"/>
    <x v="1"/>
    <x v="16"/>
    <s v="music/metal"/>
  </r>
  <r>
    <n v="51"/>
    <s v="Bradshaw, Gill and Donovan"/>
    <s v="Inverse secondary infrastructure"/>
    <x v="45"/>
    <n v="145243"/>
    <x v="0"/>
    <x v="51"/>
    <n v="99.006816632583508"/>
    <n v="1467"/>
    <x v="4"/>
    <s v="GBP"/>
    <n v="1332824400"/>
    <n v="1334206800"/>
    <x v="51"/>
    <d v="2012-04-12T05:00:00"/>
    <b v="0"/>
    <b v="1"/>
    <x v="2"/>
    <x v="8"/>
    <s v="technology/wearables"/>
  </r>
  <r>
    <n v="52"/>
    <s v="Hernandez, Rodriguez and Clark"/>
    <s v="Organic foreground leverage"/>
    <x v="44"/>
    <n v="2459"/>
    <x v="0"/>
    <x v="52"/>
    <n v="32.786666666666669"/>
    <n v="75"/>
    <x v="1"/>
    <s v="USD"/>
    <n v="1284526800"/>
    <n v="1284872400"/>
    <x v="52"/>
    <d v="2010-09-19T05:00:00"/>
    <b v="0"/>
    <b v="0"/>
    <x v="3"/>
    <x v="3"/>
    <s v="theater/plays"/>
  </r>
  <r>
    <n v="53"/>
    <s v="Smith-Jones"/>
    <s v="Reverse-engineered static concept"/>
    <x v="35"/>
    <n v="12356"/>
    <x v="1"/>
    <x v="53"/>
    <n v="59.119617224880386"/>
    <n v="209"/>
    <x v="1"/>
    <s v="USD"/>
    <n v="1400562000"/>
    <n v="1403931600"/>
    <x v="53"/>
    <d v="2014-06-28T05:00:00"/>
    <b v="0"/>
    <b v="0"/>
    <x v="4"/>
    <x v="6"/>
    <s v="film &amp; video/drama"/>
  </r>
  <r>
    <n v="54"/>
    <s v="Roy PLC"/>
    <s v="Multi-channeled neutral customer loyalty"/>
    <x v="46"/>
    <n v="5392"/>
    <x v="0"/>
    <x v="54"/>
    <n v="44.93333333333333"/>
    <n v="120"/>
    <x v="1"/>
    <s v="USD"/>
    <n v="1520748000"/>
    <n v="1521262800"/>
    <x v="54"/>
    <d v="2018-03-17T05:00:00"/>
    <b v="0"/>
    <b v="0"/>
    <x v="2"/>
    <x v="8"/>
    <s v="technology/wearables"/>
  </r>
  <r>
    <n v="55"/>
    <s v="Wright, Brooks and Villarreal"/>
    <s v="Reverse-engineered bifurcated strategy"/>
    <x v="47"/>
    <n v="11746"/>
    <x v="1"/>
    <x v="55"/>
    <n v="89.664122137404576"/>
    <n v="131"/>
    <x v="1"/>
    <s v="USD"/>
    <n v="1532926800"/>
    <n v="1533358800"/>
    <x v="55"/>
    <d v="2018-08-04T05:00:00"/>
    <b v="0"/>
    <b v="0"/>
    <x v="1"/>
    <x v="17"/>
    <s v="music/jazz"/>
  </r>
  <r>
    <n v="56"/>
    <s v="Flores, Miller and Johnson"/>
    <s v="Horizontal context-sensitive knowledge user"/>
    <x v="48"/>
    <n v="11493"/>
    <x v="1"/>
    <x v="56"/>
    <n v="70.079268292682926"/>
    <n v="164"/>
    <x v="1"/>
    <s v="USD"/>
    <n v="1420869600"/>
    <n v="1421474400"/>
    <x v="56"/>
    <d v="2015-01-17T06:00:00"/>
    <b v="0"/>
    <b v="0"/>
    <x v="2"/>
    <x v="8"/>
    <s v="technology/wearables"/>
  </r>
  <r>
    <n v="57"/>
    <s v="Bridges, Freeman and Kim"/>
    <s v="Cross-group multi-state task-force"/>
    <x v="49"/>
    <n v="6243"/>
    <x v="1"/>
    <x v="57"/>
    <n v="31.059701492537314"/>
    <n v="201"/>
    <x v="1"/>
    <s v="USD"/>
    <n v="1504242000"/>
    <n v="1505278800"/>
    <x v="57"/>
    <d v="2017-09-13T05:00:00"/>
    <b v="0"/>
    <b v="0"/>
    <x v="6"/>
    <x v="11"/>
    <s v="games/video games"/>
  </r>
  <r>
    <n v="58"/>
    <s v="Anderson-Perez"/>
    <s v="Expanded 3rdgeneration strategy"/>
    <x v="50"/>
    <n v="6132"/>
    <x v="1"/>
    <x v="58"/>
    <n v="29.061611374407583"/>
    <n v="211"/>
    <x v="1"/>
    <s v="USD"/>
    <n v="1442811600"/>
    <n v="1443934800"/>
    <x v="58"/>
    <d v="2015-10-04T05:00:00"/>
    <b v="0"/>
    <b v="0"/>
    <x v="3"/>
    <x v="3"/>
    <s v="theater/plays"/>
  </r>
  <r>
    <n v="59"/>
    <s v="Wright, Fox and Marks"/>
    <s v="Assimilated real-time support"/>
    <x v="1"/>
    <n v="3851"/>
    <x v="1"/>
    <x v="59"/>
    <n v="30.0859375"/>
    <n v="128"/>
    <x v="1"/>
    <s v="USD"/>
    <n v="1497243600"/>
    <n v="1498539600"/>
    <x v="59"/>
    <d v="2017-06-27T05:00:00"/>
    <b v="0"/>
    <b v="1"/>
    <x v="3"/>
    <x v="3"/>
    <s v="theater/plays"/>
  </r>
  <r>
    <n v="60"/>
    <s v="Crawford-Peters"/>
    <s v="User-centric regional database"/>
    <x v="51"/>
    <n v="135997"/>
    <x v="1"/>
    <x v="60"/>
    <n v="84.998125000000002"/>
    <n v="1600"/>
    <x v="0"/>
    <s v="CAD"/>
    <n v="1342501200"/>
    <n v="1342760400"/>
    <x v="60"/>
    <d v="2012-07-20T05:00:00"/>
    <b v="0"/>
    <b v="0"/>
    <x v="3"/>
    <x v="3"/>
    <s v="theater/plays"/>
  </r>
  <r>
    <n v="61"/>
    <s v="Romero-Hoffman"/>
    <s v="Open-source zero administration complexity"/>
    <x v="52"/>
    <n v="184750"/>
    <x v="0"/>
    <x v="61"/>
    <n v="82.001775410563695"/>
    <n v="2253"/>
    <x v="0"/>
    <s v="CAD"/>
    <n v="1298268000"/>
    <n v="1301720400"/>
    <x v="61"/>
    <d v="2011-04-02T05:00:00"/>
    <b v="0"/>
    <b v="0"/>
    <x v="3"/>
    <x v="3"/>
    <s v="theater/plays"/>
  </r>
  <r>
    <n v="62"/>
    <s v="Sparks-West"/>
    <s v="Organized incremental standardization"/>
    <x v="22"/>
    <n v="14452"/>
    <x v="1"/>
    <x v="62"/>
    <n v="58.040160642570278"/>
    <n v="249"/>
    <x v="1"/>
    <s v="USD"/>
    <n v="1433480400"/>
    <n v="1433566800"/>
    <x v="62"/>
    <d v="2015-06-06T05:00:00"/>
    <b v="0"/>
    <b v="0"/>
    <x v="2"/>
    <x v="2"/>
    <s v="technology/web"/>
  </r>
  <r>
    <n v="63"/>
    <s v="Baker, Morgan and Brown"/>
    <s v="Assimilated didactic open system"/>
    <x v="53"/>
    <n v="557"/>
    <x v="0"/>
    <x v="63"/>
    <n v="111.4"/>
    <n v="5"/>
    <x v="1"/>
    <s v="USD"/>
    <n v="1493355600"/>
    <n v="1493874000"/>
    <x v="63"/>
    <d v="2017-05-04T05:00:00"/>
    <b v="0"/>
    <b v="0"/>
    <x v="3"/>
    <x v="3"/>
    <s v="theater/plays"/>
  </r>
  <r>
    <n v="64"/>
    <s v="Mosley-Gilbert"/>
    <s v="Vision-oriented logistical intranet"/>
    <x v="54"/>
    <n v="2734"/>
    <x v="0"/>
    <x v="64"/>
    <n v="71.94736842105263"/>
    <n v="38"/>
    <x v="1"/>
    <s v="USD"/>
    <n v="1530507600"/>
    <n v="1531803600"/>
    <x v="64"/>
    <d v="2018-07-17T05:00:00"/>
    <b v="0"/>
    <b v="1"/>
    <x v="2"/>
    <x v="2"/>
    <s v="technology/web"/>
  </r>
  <r>
    <n v="65"/>
    <s v="Berry-Boyer"/>
    <s v="Mandatory incremental projection"/>
    <x v="55"/>
    <n v="14405"/>
    <x v="1"/>
    <x v="65"/>
    <n v="61.038135593220339"/>
    <n v="236"/>
    <x v="1"/>
    <s v="USD"/>
    <n v="1296108000"/>
    <n v="1296712800"/>
    <x v="65"/>
    <d v="2011-02-03T06:00:00"/>
    <b v="0"/>
    <b v="0"/>
    <x v="3"/>
    <x v="3"/>
    <s v="theater/plays"/>
  </r>
  <r>
    <n v="66"/>
    <s v="Sanders-Allen"/>
    <s v="Grass-roots needs-based encryption"/>
    <x v="49"/>
    <n v="1307"/>
    <x v="0"/>
    <x v="66"/>
    <n v="108.91666666666667"/>
    <n v="12"/>
    <x v="1"/>
    <s v="USD"/>
    <n v="1428469200"/>
    <n v="1428901200"/>
    <x v="66"/>
    <d v="2015-04-13T05:00:00"/>
    <b v="0"/>
    <b v="1"/>
    <x v="3"/>
    <x v="3"/>
    <s v="theater/plays"/>
  </r>
  <r>
    <n v="67"/>
    <s v="Lopez Inc"/>
    <s v="Team-oriented 6thgeneration middleware"/>
    <x v="56"/>
    <n v="117892"/>
    <x v="1"/>
    <x v="67"/>
    <n v="29.001722017220171"/>
    <n v="4065"/>
    <x v="4"/>
    <s v="GBP"/>
    <n v="1264399200"/>
    <n v="1264831200"/>
    <x v="67"/>
    <d v="2010-01-30T06:00:00"/>
    <b v="0"/>
    <b v="1"/>
    <x v="2"/>
    <x v="8"/>
    <s v="technology/wearables"/>
  </r>
  <r>
    <n v="68"/>
    <s v="Moreno-Turner"/>
    <s v="Inverse multi-tasking installation"/>
    <x v="57"/>
    <n v="14508"/>
    <x v="1"/>
    <x v="68"/>
    <n v="58.975609756097562"/>
    <n v="246"/>
    <x v="6"/>
    <s v="EUR"/>
    <n v="1501131600"/>
    <n v="1505192400"/>
    <x v="68"/>
    <d v="2017-09-12T05:00:00"/>
    <b v="0"/>
    <b v="1"/>
    <x v="3"/>
    <x v="3"/>
    <s v="theater/plays"/>
  </r>
  <r>
    <n v="69"/>
    <s v="Jones-Watson"/>
    <s v="Switchable disintermediate moderator"/>
    <x v="58"/>
    <n v="1901"/>
    <x v="3"/>
    <x v="69"/>
    <n v="111.82352941176471"/>
    <n v="17"/>
    <x v="1"/>
    <s v="USD"/>
    <n v="1292738400"/>
    <n v="1295676000"/>
    <x v="69"/>
    <d v="2011-01-22T06:00:00"/>
    <b v="0"/>
    <b v="0"/>
    <x v="3"/>
    <x v="3"/>
    <s v="theater/plays"/>
  </r>
  <r>
    <n v="70"/>
    <s v="Barker Inc"/>
    <s v="Re-engineered 24/7 task-force"/>
    <x v="59"/>
    <n v="158389"/>
    <x v="1"/>
    <x v="70"/>
    <n v="63.995555555555555"/>
    <n v="2475"/>
    <x v="6"/>
    <s v="EUR"/>
    <n v="1288674000"/>
    <n v="1292911200"/>
    <x v="70"/>
    <d v="2010-12-21T06:00:00"/>
    <b v="0"/>
    <b v="1"/>
    <x v="3"/>
    <x v="3"/>
    <s v="theater/plays"/>
  </r>
  <r>
    <n v="71"/>
    <s v="Tate, Bass and House"/>
    <s v="Organic object-oriented budgetary management"/>
    <x v="46"/>
    <n v="6484"/>
    <x v="1"/>
    <x v="71"/>
    <n v="85.315789473684205"/>
    <n v="76"/>
    <x v="1"/>
    <s v="USD"/>
    <n v="1575093600"/>
    <n v="1575439200"/>
    <x v="71"/>
    <d v="2019-12-04T06:00:00"/>
    <b v="0"/>
    <b v="0"/>
    <x v="3"/>
    <x v="3"/>
    <s v="theater/plays"/>
  </r>
  <r>
    <n v="72"/>
    <s v="Hampton, Lewis and Ray"/>
    <s v="Seamless coherent parallelism"/>
    <x v="60"/>
    <n v="4022"/>
    <x v="1"/>
    <x v="72"/>
    <n v="74.481481481481481"/>
    <n v="54"/>
    <x v="1"/>
    <s v="USD"/>
    <n v="1435726800"/>
    <n v="1438837200"/>
    <x v="72"/>
    <d v="2015-08-06T05:00:00"/>
    <b v="0"/>
    <b v="0"/>
    <x v="4"/>
    <x v="10"/>
    <s v="film &amp; video/animation"/>
  </r>
  <r>
    <n v="73"/>
    <s v="Collins-Goodman"/>
    <s v="Cross-platform even-keeled initiative"/>
    <x v="1"/>
    <n v="9253"/>
    <x v="1"/>
    <x v="73"/>
    <n v="105.14772727272727"/>
    <n v="88"/>
    <x v="1"/>
    <s v="USD"/>
    <n v="1480226400"/>
    <n v="1480485600"/>
    <x v="73"/>
    <d v="2016-11-30T06:00:00"/>
    <b v="0"/>
    <b v="0"/>
    <x v="1"/>
    <x v="17"/>
    <s v="music/jazz"/>
  </r>
  <r>
    <n v="74"/>
    <s v="Davis-Michael"/>
    <s v="Progressive tertiary framework"/>
    <x v="61"/>
    <n v="4776"/>
    <x v="1"/>
    <x v="74"/>
    <n v="56.188235294117646"/>
    <n v="85"/>
    <x v="4"/>
    <s v="GBP"/>
    <n v="1459054800"/>
    <n v="1459141200"/>
    <x v="74"/>
    <d v="2016-03-28T05:00:00"/>
    <b v="0"/>
    <b v="0"/>
    <x v="1"/>
    <x v="16"/>
    <s v="music/metal"/>
  </r>
  <r>
    <n v="75"/>
    <s v="White, Torres and Bishop"/>
    <s v="Multi-layered dynamic protocol"/>
    <x v="62"/>
    <n v="14606"/>
    <x v="1"/>
    <x v="75"/>
    <n v="85.917647058823533"/>
    <n v="170"/>
    <x v="1"/>
    <s v="USD"/>
    <n v="1531630800"/>
    <n v="1532322000"/>
    <x v="75"/>
    <d v="2018-07-23T05:00:00"/>
    <b v="0"/>
    <b v="0"/>
    <x v="7"/>
    <x v="14"/>
    <s v="photography/photography books"/>
  </r>
  <r>
    <n v="76"/>
    <s v="Martin, Conway and Larsen"/>
    <s v="Horizontal next generation function"/>
    <x v="63"/>
    <n v="95993"/>
    <x v="0"/>
    <x v="76"/>
    <n v="57.00296912114014"/>
    <n v="1684"/>
    <x v="1"/>
    <s v="USD"/>
    <n v="1421992800"/>
    <n v="1426222800"/>
    <x v="76"/>
    <d v="2015-03-13T05:00:00"/>
    <b v="1"/>
    <b v="1"/>
    <x v="3"/>
    <x v="3"/>
    <s v="theater/plays"/>
  </r>
  <r>
    <n v="77"/>
    <s v="Acevedo-Huffman"/>
    <s v="Pre-emptive impactful model"/>
    <x v="40"/>
    <n v="4460"/>
    <x v="0"/>
    <x v="77"/>
    <n v="79.642857142857139"/>
    <n v="56"/>
    <x v="1"/>
    <s v="USD"/>
    <n v="1285563600"/>
    <n v="1286773200"/>
    <x v="77"/>
    <d v="2010-10-11T05:00:00"/>
    <b v="0"/>
    <b v="1"/>
    <x v="4"/>
    <x v="10"/>
    <s v="film &amp; video/animation"/>
  </r>
  <r>
    <n v="78"/>
    <s v="Montgomery, Larson and Spencer"/>
    <s v="User-centric bifurcated knowledge user"/>
    <x v="6"/>
    <n v="13536"/>
    <x v="1"/>
    <x v="78"/>
    <n v="41.018181818181816"/>
    <n v="330"/>
    <x v="1"/>
    <s v="USD"/>
    <n v="1523854800"/>
    <n v="1523941200"/>
    <x v="78"/>
    <d v="2018-04-17T05:00:00"/>
    <b v="0"/>
    <b v="0"/>
    <x v="5"/>
    <x v="18"/>
    <s v="publishing/translations"/>
  </r>
  <r>
    <n v="79"/>
    <s v="Soto LLC"/>
    <s v="Triple-buffered reciprocal project"/>
    <x v="64"/>
    <n v="40228"/>
    <x v="0"/>
    <x v="79"/>
    <n v="48.004773269689736"/>
    <n v="838"/>
    <x v="1"/>
    <s v="USD"/>
    <n v="1529125200"/>
    <n v="1529557200"/>
    <x v="79"/>
    <d v="2018-06-21T05:00:00"/>
    <b v="0"/>
    <b v="0"/>
    <x v="3"/>
    <x v="3"/>
    <s v="theater/plays"/>
  </r>
  <r>
    <n v="80"/>
    <s v="Sutton, Barrett and Tucker"/>
    <s v="Cross-platform needs-based approach"/>
    <x v="65"/>
    <n v="7012"/>
    <x v="1"/>
    <x v="80"/>
    <n v="55.212598425196852"/>
    <n v="127"/>
    <x v="1"/>
    <s v="USD"/>
    <n v="1503982800"/>
    <n v="1506574800"/>
    <x v="80"/>
    <d v="2017-09-28T05:00:00"/>
    <b v="0"/>
    <b v="0"/>
    <x v="6"/>
    <x v="11"/>
    <s v="games/video games"/>
  </r>
  <r>
    <n v="81"/>
    <s v="Gomez, Bailey and Flores"/>
    <s v="User-friendly static contingency"/>
    <x v="66"/>
    <n v="37857"/>
    <x v="1"/>
    <x v="81"/>
    <n v="92.109489051094897"/>
    <n v="411"/>
    <x v="1"/>
    <s v="USD"/>
    <n v="1511416800"/>
    <n v="1513576800"/>
    <x v="81"/>
    <d v="2017-12-18T06:00:00"/>
    <b v="0"/>
    <b v="0"/>
    <x v="1"/>
    <x v="1"/>
    <s v="music/rock"/>
  </r>
  <r>
    <n v="82"/>
    <s v="Porter-George"/>
    <s v="Reactive content-based framework"/>
    <x v="67"/>
    <n v="14973"/>
    <x v="1"/>
    <x v="82"/>
    <n v="83.183333333333337"/>
    <n v="180"/>
    <x v="4"/>
    <s v="GBP"/>
    <n v="1547704800"/>
    <n v="1548309600"/>
    <x v="82"/>
    <d v="2019-01-24T06:00:00"/>
    <b v="0"/>
    <b v="1"/>
    <x v="6"/>
    <x v="11"/>
    <s v="games/video games"/>
  </r>
  <r>
    <n v="83"/>
    <s v="Fitzgerald PLC"/>
    <s v="Realigned user-facing concept"/>
    <x v="68"/>
    <n v="39996"/>
    <x v="0"/>
    <x v="83"/>
    <n v="39.996000000000002"/>
    <n v="1000"/>
    <x v="1"/>
    <s v="USD"/>
    <n v="1469682000"/>
    <n v="1471582800"/>
    <x v="83"/>
    <d v="2016-08-19T05:00:00"/>
    <b v="0"/>
    <b v="0"/>
    <x v="1"/>
    <x v="5"/>
    <s v="music/electric music"/>
  </r>
  <r>
    <n v="84"/>
    <s v="Cisneros-Burton"/>
    <s v="Public-key zero tolerance orchestration"/>
    <x v="69"/>
    <n v="41564"/>
    <x v="1"/>
    <x v="84"/>
    <n v="111.1336898395722"/>
    <n v="374"/>
    <x v="1"/>
    <s v="USD"/>
    <n v="1343451600"/>
    <n v="1344315600"/>
    <x v="84"/>
    <d v="2012-08-07T05:00:00"/>
    <b v="0"/>
    <b v="0"/>
    <x v="2"/>
    <x v="8"/>
    <s v="technology/wearables"/>
  </r>
  <r>
    <n v="85"/>
    <s v="Hill, Lawson and Wilkinson"/>
    <s v="Multi-tiered eco-centric architecture"/>
    <x v="70"/>
    <n v="6430"/>
    <x v="1"/>
    <x v="85"/>
    <n v="90.563380281690144"/>
    <n v="71"/>
    <x v="2"/>
    <s v="AUD"/>
    <n v="1315717200"/>
    <n v="1316408400"/>
    <x v="85"/>
    <d v="2011-09-19T05:00:00"/>
    <b v="0"/>
    <b v="0"/>
    <x v="1"/>
    <x v="7"/>
    <s v="music/indie rock"/>
  </r>
  <r>
    <n v="86"/>
    <s v="Davis-Smith"/>
    <s v="Organic motivating firmware"/>
    <x v="71"/>
    <n v="12405"/>
    <x v="1"/>
    <x v="86"/>
    <n v="61.108374384236456"/>
    <n v="203"/>
    <x v="1"/>
    <s v="USD"/>
    <n v="1430715600"/>
    <n v="1431838800"/>
    <x v="86"/>
    <d v="2015-05-17T05:00:00"/>
    <b v="1"/>
    <b v="0"/>
    <x v="3"/>
    <x v="3"/>
    <s v="theater/plays"/>
  </r>
  <r>
    <n v="87"/>
    <s v="Farrell and Sons"/>
    <s v="Synergized 4thgeneration conglomeration"/>
    <x v="72"/>
    <n v="123040"/>
    <x v="0"/>
    <x v="87"/>
    <n v="83.022941970310384"/>
    <n v="1482"/>
    <x v="2"/>
    <s v="AUD"/>
    <n v="1299564000"/>
    <n v="1300510800"/>
    <x v="87"/>
    <d v="2011-03-19T05:00:00"/>
    <b v="0"/>
    <b v="1"/>
    <x v="1"/>
    <x v="1"/>
    <s v="music/rock"/>
  </r>
  <r>
    <n v="88"/>
    <s v="Clark Group"/>
    <s v="Grass-roots fault-tolerant policy"/>
    <x v="73"/>
    <n v="12516"/>
    <x v="1"/>
    <x v="88"/>
    <n v="110.76106194690266"/>
    <n v="113"/>
    <x v="1"/>
    <s v="USD"/>
    <n v="1429160400"/>
    <n v="1431061200"/>
    <x v="88"/>
    <d v="2015-05-08T05:00:00"/>
    <b v="0"/>
    <b v="0"/>
    <x v="5"/>
    <x v="18"/>
    <s v="publishing/translations"/>
  </r>
  <r>
    <n v="89"/>
    <s v="White, Singleton and Zimmerman"/>
    <s v="Monitored scalable knowledgebase"/>
    <x v="74"/>
    <n v="8588"/>
    <x v="1"/>
    <x v="89"/>
    <n v="89.458333333333329"/>
    <n v="96"/>
    <x v="1"/>
    <s v="USD"/>
    <n v="1271307600"/>
    <n v="1271480400"/>
    <x v="89"/>
    <d v="2010-04-17T05:00:00"/>
    <b v="0"/>
    <b v="0"/>
    <x v="3"/>
    <x v="3"/>
    <s v="theater/plays"/>
  </r>
  <r>
    <n v="90"/>
    <s v="Kramer Group"/>
    <s v="Synergistic explicit parallelism"/>
    <x v="75"/>
    <n v="6132"/>
    <x v="0"/>
    <x v="90"/>
    <n v="57.849056603773583"/>
    <n v="106"/>
    <x v="1"/>
    <s v="USD"/>
    <n v="1456380000"/>
    <n v="1456380000"/>
    <x v="90"/>
    <d v="2016-02-25T06:00:00"/>
    <b v="0"/>
    <b v="1"/>
    <x v="3"/>
    <x v="3"/>
    <s v="theater/plays"/>
  </r>
  <r>
    <n v="91"/>
    <s v="Frazier, Patrick and Smith"/>
    <s v="Enhanced systemic analyzer"/>
    <x v="76"/>
    <n v="74688"/>
    <x v="0"/>
    <x v="91"/>
    <n v="109.99705449189985"/>
    <n v="679"/>
    <x v="6"/>
    <s v="EUR"/>
    <n v="1470459600"/>
    <n v="1472878800"/>
    <x v="91"/>
    <d v="2016-09-03T05:00:00"/>
    <b v="0"/>
    <b v="0"/>
    <x v="5"/>
    <x v="18"/>
    <s v="publishing/translations"/>
  </r>
  <r>
    <n v="92"/>
    <s v="Santos, Bell and Lloyd"/>
    <s v="Object-based analyzing knowledge user"/>
    <x v="77"/>
    <n v="51775"/>
    <x v="1"/>
    <x v="92"/>
    <n v="103.96586345381526"/>
    <n v="498"/>
    <x v="5"/>
    <s v="CHF"/>
    <n v="1277269200"/>
    <n v="1277355600"/>
    <x v="92"/>
    <d v="2010-06-24T05:00:00"/>
    <b v="0"/>
    <b v="1"/>
    <x v="6"/>
    <x v="11"/>
    <s v="games/video games"/>
  </r>
  <r>
    <n v="93"/>
    <s v="Hall and Sons"/>
    <s v="Pre-emptive radical architecture"/>
    <x v="78"/>
    <n v="65877"/>
    <x v="3"/>
    <x v="93"/>
    <n v="107.99508196721311"/>
    <n v="610"/>
    <x v="1"/>
    <s v="USD"/>
    <n v="1350709200"/>
    <n v="1351054800"/>
    <x v="93"/>
    <d v="2012-10-24T05:00:00"/>
    <b v="0"/>
    <b v="1"/>
    <x v="3"/>
    <x v="3"/>
    <s v="theater/plays"/>
  </r>
  <r>
    <n v="94"/>
    <s v="Hanson Inc"/>
    <s v="Grass-roots web-enabled contingency"/>
    <x v="49"/>
    <n v="8807"/>
    <x v="1"/>
    <x v="94"/>
    <n v="48.927777777777777"/>
    <n v="180"/>
    <x v="4"/>
    <s v="GBP"/>
    <n v="1554613200"/>
    <n v="1555563600"/>
    <x v="94"/>
    <d v="2019-04-18T05:00:00"/>
    <b v="0"/>
    <b v="0"/>
    <x v="2"/>
    <x v="2"/>
    <s v="technology/web"/>
  </r>
  <r>
    <n v="95"/>
    <s v="Sanchez LLC"/>
    <s v="Stand-alone system-worthy standardization"/>
    <x v="79"/>
    <n v="1017"/>
    <x v="1"/>
    <x v="95"/>
    <n v="37.666666666666664"/>
    <n v="27"/>
    <x v="1"/>
    <s v="USD"/>
    <n v="1571029200"/>
    <n v="1571634000"/>
    <x v="95"/>
    <d v="2019-10-21T05:00:00"/>
    <b v="0"/>
    <b v="0"/>
    <x v="4"/>
    <x v="4"/>
    <s v="film &amp; video/documentary"/>
  </r>
  <r>
    <n v="96"/>
    <s v="Howard Ltd"/>
    <s v="Down-sized systematic policy"/>
    <x v="80"/>
    <n v="151513"/>
    <x v="1"/>
    <x v="96"/>
    <n v="64.999141999141997"/>
    <n v="2331"/>
    <x v="1"/>
    <s v="USD"/>
    <n v="1299736800"/>
    <n v="1300856400"/>
    <x v="96"/>
    <d v="2011-03-23T05:00:00"/>
    <b v="0"/>
    <b v="0"/>
    <x v="3"/>
    <x v="3"/>
    <s v="theater/plays"/>
  </r>
  <r>
    <n v="97"/>
    <s v="Stewart LLC"/>
    <s v="Cloned bi-directional architecture"/>
    <x v="81"/>
    <n v="12047"/>
    <x v="1"/>
    <x v="97"/>
    <n v="106.61061946902655"/>
    <n v="113"/>
    <x v="1"/>
    <s v="USD"/>
    <n v="1435208400"/>
    <n v="1439874000"/>
    <x v="48"/>
    <d v="2015-08-18T05:00:00"/>
    <b v="0"/>
    <b v="0"/>
    <x v="0"/>
    <x v="0"/>
    <s v="food/food trucks"/>
  </r>
  <r>
    <n v="98"/>
    <s v="Arias, Allen and Miller"/>
    <s v="Seamless transitional portal"/>
    <x v="82"/>
    <n v="32951"/>
    <x v="0"/>
    <x v="98"/>
    <n v="27.009016393442622"/>
    <n v="1220"/>
    <x v="2"/>
    <s v="AUD"/>
    <n v="1437973200"/>
    <n v="1438318800"/>
    <x v="97"/>
    <d v="2015-07-31T05:00:00"/>
    <b v="0"/>
    <b v="0"/>
    <x v="6"/>
    <x v="11"/>
    <s v="games/video games"/>
  </r>
  <r>
    <n v="99"/>
    <s v="Baker-Morris"/>
    <s v="Fully-configurable motivating approach"/>
    <x v="4"/>
    <n v="14951"/>
    <x v="1"/>
    <x v="99"/>
    <n v="91.16463414634147"/>
    <n v="164"/>
    <x v="1"/>
    <s v="USD"/>
    <n v="1416895200"/>
    <n v="1419400800"/>
    <x v="98"/>
    <d v="2014-12-24T06:00:00"/>
    <b v="0"/>
    <b v="0"/>
    <x v="3"/>
    <x v="3"/>
    <s v="theater/plays"/>
  </r>
  <r>
    <n v="100"/>
    <s v="Tucker, Fox and Green"/>
    <s v="Upgradable fault-tolerant approach"/>
    <x v="0"/>
    <n v="1"/>
    <x v="0"/>
    <x v="100"/>
    <n v="1"/>
    <n v="1"/>
    <x v="1"/>
    <s v="USD"/>
    <n v="1319000400"/>
    <n v="1320555600"/>
    <x v="99"/>
    <d v="2011-11-06T05:00:00"/>
    <b v="0"/>
    <b v="0"/>
    <x v="3"/>
    <x v="3"/>
    <s v="theater/plays"/>
  </r>
  <r>
    <n v="101"/>
    <s v="Douglas LLC"/>
    <s v="Reduced heuristic moratorium"/>
    <x v="79"/>
    <n v="9193"/>
    <x v="1"/>
    <x v="101"/>
    <n v="56.054878048780488"/>
    <n v="164"/>
    <x v="1"/>
    <s v="USD"/>
    <n v="1424498400"/>
    <n v="1425103200"/>
    <x v="100"/>
    <d v="2015-02-28T06:00:00"/>
    <b v="0"/>
    <b v="1"/>
    <x v="1"/>
    <x v="5"/>
    <s v="music/electric music"/>
  </r>
  <r>
    <n v="102"/>
    <s v="Garcia Inc"/>
    <s v="Front-line web-enabled model"/>
    <x v="41"/>
    <n v="10422"/>
    <x v="1"/>
    <x v="102"/>
    <n v="31.017857142857142"/>
    <n v="336"/>
    <x v="1"/>
    <s v="USD"/>
    <n v="1526274000"/>
    <n v="1526878800"/>
    <x v="101"/>
    <d v="2018-05-21T05:00:00"/>
    <b v="0"/>
    <b v="1"/>
    <x v="2"/>
    <x v="8"/>
    <s v="technology/wearables"/>
  </r>
  <r>
    <n v="103"/>
    <s v="Frye, Hunt and Powell"/>
    <s v="Polarized incremental emulation"/>
    <x v="83"/>
    <n v="2461"/>
    <x v="0"/>
    <x v="103"/>
    <n v="66.513513513513516"/>
    <n v="37"/>
    <x v="6"/>
    <s v="EUR"/>
    <n v="1287896400"/>
    <n v="1288674000"/>
    <x v="102"/>
    <d v="2010-11-02T05:00:00"/>
    <b v="0"/>
    <b v="0"/>
    <x v="1"/>
    <x v="5"/>
    <s v="music/electric music"/>
  </r>
  <r>
    <n v="104"/>
    <s v="Smith, Wells and Nguyen"/>
    <s v="Self-enabling grid-enabled initiative"/>
    <x v="84"/>
    <n v="170623"/>
    <x v="1"/>
    <x v="104"/>
    <n v="89.005216484089729"/>
    <n v="1917"/>
    <x v="1"/>
    <s v="USD"/>
    <n v="1495515600"/>
    <n v="1495602000"/>
    <x v="103"/>
    <d v="2017-05-24T05:00:00"/>
    <b v="0"/>
    <b v="0"/>
    <x v="1"/>
    <x v="7"/>
    <s v="music/indie rock"/>
  </r>
  <r>
    <n v="105"/>
    <s v="Charles-Johnson"/>
    <s v="Total fresh-thinking system engine"/>
    <x v="85"/>
    <n v="9829"/>
    <x v="1"/>
    <x v="105"/>
    <n v="103.46315789473684"/>
    <n v="95"/>
    <x v="1"/>
    <s v="USD"/>
    <n v="1364878800"/>
    <n v="1366434000"/>
    <x v="104"/>
    <d v="2013-04-20T05:00:00"/>
    <b v="0"/>
    <b v="0"/>
    <x v="2"/>
    <x v="2"/>
    <s v="technology/web"/>
  </r>
  <r>
    <n v="106"/>
    <s v="Brandt, Carter and Wood"/>
    <s v="Ameliorated clear-thinking circuit"/>
    <x v="61"/>
    <n v="14006"/>
    <x v="1"/>
    <x v="106"/>
    <n v="95.278911564625844"/>
    <n v="147"/>
    <x v="1"/>
    <s v="USD"/>
    <n v="1567918800"/>
    <n v="1568350800"/>
    <x v="105"/>
    <d v="2019-09-13T05:00:00"/>
    <b v="0"/>
    <b v="0"/>
    <x v="3"/>
    <x v="3"/>
    <s v="theater/plays"/>
  </r>
  <r>
    <n v="107"/>
    <s v="Tucker, Schmidt and Reid"/>
    <s v="Multi-layered encompassing installation"/>
    <x v="26"/>
    <n v="6527"/>
    <x v="1"/>
    <x v="107"/>
    <n v="75.895348837209298"/>
    <n v="86"/>
    <x v="1"/>
    <s v="USD"/>
    <n v="1524459600"/>
    <n v="1525928400"/>
    <x v="106"/>
    <d v="2018-05-10T05:00:00"/>
    <b v="0"/>
    <b v="1"/>
    <x v="3"/>
    <x v="3"/>
    <s v="theater/plays"/>
  </r>
  <r>
    <n v="108"/>
    <s v="Decker Inc"/>
    <s v="Universal encompassing implementation"/>
    <x v="42"/>
    <n v="8929"/>
    <x v="1"/>
    <x v="108"/>
    <n v="107.57831325301204"/>
    <n v="83"/>
    <x v="1"/>
    <s v="USD"/>
    <n v="1333688400"/>
    <n v="1336885200"/>
    <x v="107"/>
    <d v="2012-05-13T05:00:00"/>
    <b v="0"/>
    <b v="0"/>
    <x v="4"/>
    <x v="4"/>
    <s v="film &amp; video/documentary"/>
  </r>
  <r>
    <n v="109"/>
    <s v="Romero and Sons"/>
    <s v="Object-based client-server application"/>
    <x v="5"/>
    <n v="3079"/>
    <x v="0"/>
    <x v="109"/>
    <n v="51.31666666666667"/>
    <n v="60"/>
    <x v="1"/>
    <s v="USD"/>
    <n v="1389506400"/>
    <n v="1389679200"/>
    <x v="108"/>
    <d v="2014-01-14T06:00:00"/>
    <b v="0"/>
    <b v="0"/>
    <x v="4"/>
    <x v="19"/>
    <s v="film &amp; video/television"/>
  </r>
  <r>
    <n v="110"/>
    <s v="Castillo-Carey"/>
    <s v="Cross-platform solution-oriented process improvement"/>
    <x v="86"/>
    <n v="21307"/>
    <x v="0"/>
    <x v="110"/>
    <n v="71.983108108108112"/>
    <n v="296"/>
    <x v="1"/>
    <s v="USD"/>
    <n v="1536642000"/>
    <n v="1538283600"/>
    <x v="109"/>
    <d v="2018-09-30T05:00:00"/>
    <b v="0"/>
    <b v="0"/>
    <x v="0"/>
    <x v="0"/>
    <s v="food/food trucks"/>
  </r>
  <r>
    <n v="111"/>
    <s v="Hart-Briggs"/>
    <s v="Re-engineered user-facing approach"/>
    <x v="87"/>
    <n v="73653"/>
    <x v="1"/>
    <x v="111"/>
    <n v="108.95414201183432"/>
    <n v="676"/>
    <x v="1"/>
    <s v="USD"/>
    <n v="1348290000"/>
    <n v="1348808400"/>
    <x v="110"/>
    <d v="2012-09-28T05:00:00"/>
    <b v="0"/>
    <b v="0"/>
    <x v="5"/>
    <x v="15"/>
    <s v="publishing/radio &amp; podcasts"/>
  </r>
  <r>
    <n v="112"/>
    <s v="Jones-Meyer"/>
    <s v="Re-engineered client-driven hub"/>
    <x v="53"/>
    <n v="12635"/>
    <x v="1"/>
    <x v="112"/>
    <n v="35"/>
    <n v="361"/>
    <x v="2"/>
    <s v="AUD"/>
    <n v="1408856400"/>
    <n v="1410152400"/>
    <x v="111"/>
    <d v="2014-09-08T05:00:00"/>
    <b v="0"/>
    <b v="0"/>
    <x v="2"/>
    <x v="2"/>
    <s v="technology/web"/>
  </r>
  <r>
    <n v="113"/>
    <s v="Wright, Hartman and Yu"/>
    <s v="User-friendly tertiary array"/>
    <x v="88"/>
    <n v="12437"/>
    <x v="1"/>
    <x v="113"/>
    <n v="94.938931297709928"/>
    <n v="131"/>
    <x v="1"/>
    <s v="USD"/>
    <n v="1505192400"/>
    <n v="1505797200"/>
    <x v="112"/>
    <d v="2017-09-19T05:00:00"/>
    <b v="0"/>
    <b v="0"/>
    <x v="0"/>
    <x v="0"/>
    <s v="food/food trucks"/>
  </r>
  <r>
    <n v="114"/>
    <s v="Harper-Davis"/>
    <s v="Robust heuristic encoding"/>
    <x v="89"/>
    <n v="13816"/>
    <x v="1"/>
    <x v="114"/>
    <n v="109.65079365079364"/>
    <n v="126"/>
    <x v="1"/>
    <s v="USD"/>
    <n v="1554786000"/>
    <n v="1554872400"/>
    <x v="113"/>
    <d v="2019-04-10T05:00:00"/>
    <b v="0"/>
    <b v="1"/>
    <x v="2"/>
    <x v="8"/>
    <s v="technology/wearables"/>
  </r>
  <r>
    <n v="115"/>
    <s v="Barrett PLC"/>
    <s v="Team-oriented clear-thinking capacity"/>
    <x v="90"/>
    <n v="145382"/>
    <x v="0"/>
    <x v="115"/>
    <n v="44.001815980629537"/>
    <n v="3304"/>
    <x v="6"/>
    <s v="EUR"/>
    <n v="1510898400"/>
    <n v="1513922400"/>
    <x v="114"/>
    <d v="2017-12-22T06:00:00"/>
    <b v="0"/>
    <b v="0"/>
    <x v="5"/>
    <x v="13"/>
    <s v="publishing/fiction"/>
  </r>
  <r>
    <n v="116"/>
    <s v="David-Clark"/>
    <s v="De-engineered motivating standardization"/>
    <x v="44"/>
    <n v="6336"/>
    <x v="0"/>
    <x v="116"/>
    <n v="86.794520547945211"/>
    <n v="73"/>
    <x v="1"/>
    <s v="USD"/>
    <n v="1442552400"/>
    <n v="1442638800"/>
    <x v="115"/>
    <d v="2015-09-19T05:00:00"/>
    <b v="0"/>
    <b v="0"/>
    <x v="3"/>
    <x v="3"/>
    <s v="theater/plays"/>
  </r>
  <r>
    <n v="117"/>
    <s v="Chaney-Dennis"/>
    <s v="Business-focused 24hour groupware"/>
    <x v="70"/>
    <n v="8523"/>
    <x v="1"/>
    <x v="117"/>
    <n v="30.992727272727272"/>
    <n v="275"/>
    <x v="1"/>
    <s v="USD"/>
    <n v="1316667600"/>
    <n v="1317186000"/>
    <x v="116"/>
    <d v="2011-09-28T05:00:00"/>
    <b v="0"/>
    <b v="0"/>
    <x v="4"/>
    <x v="19"/>
    <s v="film &amp; video/television"/>
  </r>
  <r>
    <n v="118"/>
    <s v="Robinson, Lopez and Christensen"/>
    <s v="Organic next generation protocol"/>
    <x v="91"/>
    <n v="6351"/>
    <x v="1"/>
    <x v="118"/>
    <n v="94.791044776119406"/>
    <n v="67"/>
    <x v="1"/>
    <s v="USD"/>
    <n v="1390716000"/>
    <n v="1391234400"/>
    <x v="117"/>
    <d v="2014-02-01T06:00:00"/>
    <b v="0"/>
    <b v="0"/>
    <x v="7"/>
    <x v="14"/>
    <s v="photography/photography books"/>
  </r>
  <r>
    <n v="119"/>
    <s v="Clark and Sons"/>
    <s v="Reverse-engineered full-range Internet solution"/>
    <x v="92"/>
    <n v="10748"/>
    <x v="1"/>
    <x v="119"/>
    <n v="69.79220779220779"/>
    <n v="154"/>
    <x v="1"/>
    <s v="USD"/>
    <n v="1402894800"/>
    <n v="1404363600"/>
    <x v="118"/>
    <d v="2014-07-03T05:00:00"/>
    <b v="0"/>
    <b v="1"/>
    <x v="4"/>
    <x v="4"/>
    <s v="film &amp; video/documentary"/>
  </r>
  <r>
    <n v="120"/>
    <s v="Vega Group"/>
    <s v="Synchronized regional synergy"/>
    <x v="93"/>
    <n v="112272"/>
    <x v="1"/>
    <x v="120"/>
    <n v="63.003367003367003"/>
    <n v="1782"/>
    <x v="1"/>
    <s v="USD"/>
    <n v="1429246800"/>
    <n v="1429592400"/>
    <x v="119"/>
    <d v="2015-04-21T05:00:00"/>
    <b v="0"/>
    <b v="1"/>
    <x v="6"/>
    <x v="20"/>
    <s v="games/mobile games"/>
  </r>
  <r>
    <n v="121"/>
    <s v="Brown-Brown"/>
    <s v="Multi-lateral homogeneous success"/>
    <x v="94"/>
    <n v="99361"/>
    <x v="1"/>
    <x v="121"/>
    <n v="110.0343300110742"/>
    <n v="903"/>
    <x v="1"/>
    <s v="USD"/>
    <n v="1412485200"/>
    <n v="1413608400"/>
    <x v="33"/>
    <d v="2014-10-18T05:00:00"/>
    <b v="0"/>
    <b v="0"/>
    <x v="6"/>
    <x v="11"/>
    <s v="games/video games"/>
  </r>
  <r>
    <n v="122"/>
    <s v="Taylor PLC"/>
    <s v="Seamless zero-defect solution"/>
    <x v="95"/>
    <n v="88055"/>
    <x v="0"/>
    <x v="122"/>
    <n v="25.997933274284026"/>
    <n v="3387"/>
    <x v="1"/>
    <s v="USD"/>
    <n v="1417068000"/>
    <n v="1419400800"/>
    <x v="120"/>
    <d v="2014-12-24T06:00:00"/>
    <b v="0"/>
    <b v="0"/>
    <x v="5"/>
    <x v="13"/>
    <s v="publishing/fiction"/>
  </r>
  <r>
    <n v="123"/>
    <s v="Edwards-Lewis"/>
    <s v="Enhanced scalable concept"/>
    <x v="96"/>
    <n v="33092"/>
    <x v="0"/>
    <x v="123"/>
    <n v="49.987915407854985"/>
    <n v="662"/>
    <x v="0"/>
    <s v="CAD"/>
    <n v="1448344800"/>
    <n v="1448604000"/>
    <x v="121"/>
    <d v="2015-11-27T06:00:00"/>
    <b v="1"/>
    <b v="0"/>
    <x v="3"/>
    <x v="3"/>
    <s v="theater/plays"/>
  </r>
  <r>
    <n v="124"/>
    <s v="Stanton, Neal and Rodriguez"/>
    <s v="Polarized uniform software"/>
    <x v="97"/>
    <n v="9562"/>
    <x v="1"/>
    <x v="124"/>
    <n v="101.72340425531915"/>
    <n v="94"/>
    <x v="6"/>
    <s v="EUR"/>
    <n v="1557723600"/>
    <n v="1562302800"/>
    <x v="122"/>
    <d v="2019-07-05T05:00:00"/>
    <b v="0"/>
    <b v="0"/>
    <x v="7"/>
    <x v="14"/>
    <s v="photography/photography books"/>
  </r>
  <r>
    <n v="125"/>
    <s v="Pratt LLC"/>
    <s v="Stand-alone web-enabled moderator"/>
    <x v="98"/>
    <n v="8475"/>
    <x v="1"/>
    <x v="125"/>
    <n v="47.083333333333336"/>
    <n v="180"/>
    <x v="1"/>
    <s v="USD"/>
    <n v="1537333200"/>
    <n v="1537678800"/>
    <x v="123"/>
    <d v="2018-09-23T05:00:00"/>
    <b v="0"/>
    <b v="0"/>
    <x v="3"/>
    <x v="3"/>
    <s v="theater/plays"/>
  </r>
  <r>
    <n v="126"/>
    <s v="Gross PLC"/>
    <s v="Proactive methodical benchmark"/>
    <x v="99"/>
    <n v="69617"/>
    <x v="0"/>
    <x v="126"/>
    <n v="89.944444444444443"/>
    <n v="774"/>
    <x v="1"/>
    <s v="USD"/>
    <n v="1471150800"/>
    <n v="1473570000"/>
    <x v="124"/>
    <d v="2016-09-11T05:00:00"/>
    <b v="0"/>
    <b v="1"/>
    <x v="3"/>
    <x v="3"/>
    <s v="theater/plays"/>
  </r>
  <r>
    <n v="127"/>
    <s v="Martinez, Gomez and Dalton"/>
    <s v="Team-oriented 6thgeneration matrix"/>
    <x v="100"/>
    <n v="53067"/>
    <x v="0"/>
    <x v="127"/>
    <n v="78.96875"/>
    <n v="672"/>
    <x v="0"/>
    <s v="CAD"/>
    <n v="1273640400"/>
    <n v="1273899600"/>
    <x v="125"/>
    <d v="2010-05-15T05:00:00"/>
    <b v="0"/>
    <b v="0"/>
    <x v="3"/>
    <x v="3"/>
    <s v="theater/plays"/>
  </r>
  <r>
    <n v="128"/>
    <s v="Allen-Curtis"/>
    <s v="Phased human-resource core"/>
    <x v="101"/>
    <n v="42596"/>
    <x v="3"/>
    <x v="128"/>
    <n v="80.067669172932327"/>
    <n v="532"/>
    <x v="1"/>
    <s v="USD"/>
    <n v="1282885200"/>
    <n v="1284008400"/>
    <x v="126"/>
    <d v="2010-09-09T05:00:00"/>
    <b v="0"/>
    <b v="0"/>
    <x v="1"/>
    <x v="1"/>
    <s v="music/rock"/>
  </r>
  <r>
    <n v="129"/>
    <s v="Morgan-Martinez"/>
    <s v="Mandatory tertiary implementation"/>
    <x v="102"/>
    <n v="4756"/>
    <x v="3"/>
    <x v="129"/>
    <n v="86.472727272727269"/>
    <n v="55"/>
    <x v="2"/>
    <s v="AUD"/>
    <n v="1422943200"/>
    <n v="1425103200"/>
    <x v="127"/>
    <d v="2015-02-28T06:00:00"/>
    <b v="0"/>
    <b v="0"/>
    <x v="0"/>
    <x v="0"/>
    <s v="food/food trucks"/>
  </r>
  <r>
    <n v="130"/>
    <s v="Luna, Anderson and Fox"/>
    <s v="Secured directional encryption"/>
    <x v="103"/>
    <n v="14925"/>
    <x v="1"/>
    <x v="130"/>
    <n v="28.001876172607879"/>
    <n v="533"/>
    <x v="3"/>
    <s v="DKK"/>
    <n v="1319605200"/>
    <n v="1320991200"/>
    <x v="128"/>
    <d v="2011-11-11T06:00:00"/>
    <b v="0"/>
    <b v="0"/>
    <x v="4"/>
    <x v="6"/>
    <s v="film &amp; video/drama"/>
  </r>
  <r>
    <n v="131"/>
    <s v="Fleming, Zhang and Henderson"/>
    <s v="Distributed 5thgeneration implementation"/>
    <x v="104"/>
    <n v="166116"/>
    <x v="1"/>
    <x v="131"/>
    <n v="67.996725337699544"/>
    <n v="2443"/>
    <x v="4"/>
    <s v="GBP"/>
    <n v="1385704800"/>
    <n v="1386828000"/>
    <x v="129"/>
    <d v="2013-12-12T06:00:00"/>
    <b v="0"/>
    <b v="0"/>
    <x v="2"/>
    <x v="2"/>
    <s v="technology/web"/>
  </r>
  <r>
    <n v="132"/>
    <s v="Flowers and Sons"/>
    <s v="Virtual static core"/>
    <x v="88"/>
    <n v="3834"/>
    <x v="1"/>
    <x v="132"/>
    <n v="43.078651685393261"/>
    <n v="89"/>
    <x v="1"/>
    <s v="USD"/>
    <n v="1515736800"/>
    <n v="1517119200"/>
    <x v="130"/>
    <d v="2018-01-28T06:00:00"/>
    <b v="0"/>
    <b v="1"/>
    <x v="3"/>
    <x v="3"/>
    <s v="theater/plays"/>
  </r>
  <r>
    <n v="133"/>
    <s v="Gates PLC"/>
    <s v="Secured content-based product"/>
    <x v="6"/>
    <n v="13985"/>
    <x v="1"/>
    <x v="133"/>
    <n v="87.95597484276729"/>
    <n v="159"/>
    <x v="1"/>
    <s v="USD"/>
    <n v="1313125200"/>
    <n v="1315026000"/>
    <x v="131"/>
    <d v="2011-09-03T05:00:00"/>
    <b v="0"/>
    <b v="0"/>
    <x v="1"/>
    <x v="21"/>
    <s v="music/world music"/>
  </r>
  <r>
    <n v="134"/>
    <s v="Caldwell LLC"/>
    <s v="Secured executive concept"/>
    <x v="105"/>
    <n v="89288"/>
    <x v="0"/>
    <x v="134"/>
    <n v="94.987234042553197"/>
    <n v="940"/>
    <x v="5"/>
    <s v="CHF"/>
    <n v="1308459600"/>
    <n v="1312693200"/>
    <x v="132"/>
    <d v="2011-08-07T05:00:00"/>
    <b v="0"/>
    <b v="1"/>
    <x v="4"/>
    <x v="4"/>
    <s v="film &amp; video/documentary"/>
  </r>
  <r>
    <n v="135"/>
    <s v="Le, Burton and Evans"/>
    <s v="Balanced zero-defect software"/>
    <x v="106"/>
    <n v="5488"/>
    <x v="0"/>
    <x v="135"/>
    <n v="46.905982905982903"/>
    <n v="117"/>
    <x v="1"/>
    <s v="USD"/>
    <n v="1362636000"/>
    <n v="1363064400"/>
    <x v="133"/>
    <d v="2013-03-12T05:00:00"/>
    <b v="0"/>
    <b v="1"/>
    <x v="3"/>
    <x v="3"/>
    <s v="theater/plays"/>
  </r>
  <r>
    <n v="136"/>
    <s v="Briggs PLC"/>
    <s v="Distributed context-sensitive flexibility"/>
    <x v="107"/>
    <n v="2721"/>
    <x v="3"/>
    <x v="136"/>
    <n v="46.913793103448278"/>
    <n v="58"/>
    <x v="1"/>
    <s v="USD"/>
    <n v="1402117200"/>
    <n v="1403154000"/>
    <x v="134"/>
    <d v="2014-06-19T05:00:00"/>
    <b v="0"/>
    <b v="1"/>
    <x v="4"/>
    <x v="6"/>
    <s v="film &amp; video/drama"/>
  </r>
  <r>
    <n v="137"/>
    <s v="Hudson-Nguyen"/>
    <s v="Down-sized disintermediate support"/>
    <x v="37"/>
    <n v="4712"/>
    <x v="1"/>
    <x v="137"/>
    <n v="94.24"/>
    <n v="50"/>
    <x v="1"/>
    <s v="USD"/>
    <n v="1286341200"/>
    <n v="1286859600"/>
    <x v="135"/>
    <d v="2010-10-12T05:00:00"/>
    <b v="0"/>
    <b v="0"/>
    <x v="5"/>
    <x v="9"/>
    <s v="publishing/nonfiction"/>
  </r>
  <r>
    <n v="138"/>
    <s v="Hogan Ltd"/>
    <s v="Stand-alone mission-critical moratorium"/>
    <x v="103"/>
    <n v="9216"/>
    <x v="0"/>
    <x v="138"/>
    <n v="80.139130434782615"/>
    <n v="115"/>
    <x v="1"/>
    <s v="USD"/>
    <n v="1348808400"/>
    <n v="1349326800"/>
    <x v="136"/>
    <d v="2012-10-04T05:00:00"/>
    <b v="0"/>
    <b v="0"/>
    <x v="6"/>
    <x v="20"/>
    <s v="games/mobile games"/>
  </r>
  <r>
    <n v="139"/>
    <s v="Hamilton, Wright and Chavez"/>
    <s v="Down-sized empowering protocol"/>
    <x v="108"/>
    <n v="19246"/>
    <x v="0"/>
    <x v="139"/>
    <n v="59.036809815950917"/>
    <n v="326"/>
    <x v="1"/>
    <s v="USD"/>
    <n v="1429592400"/>
    <n v="1430974800"/>
    <x v="137"/>
    <d v="2015-05-07T05:00:00"/>
    <b v="0"/>
    <b v="1"/>
    <x v="2"/>
    <x v="8"/>
    <s v="technology/wearables"/>
  </r>
  <r>
    <n v="140"/>
    <s v="Bautista-Cross"/>
    <s v="Fully-configurable coherent Internet solution"/>
    <x v="20"/>
    <n v="12274"/>
    <x v="1"/>
    <x v="140"/>
    <n v="65.989247311827953"/>
    <n v="186"/>
    <x v="1"/>
    <s v="USD"/>
    <n v="1519538400"/>
    <n v="1519970400"/>
    <x v="138"/>
    <d v="2018-03-02T06:00:00"/>
    <b v="0"/>
    <b v="0"/>
    <x v="4"/>
    <x v="4"/>
    <s v="film &amp; video/documentary"/>
  </r>
  <r>
    <n v="141"/>
    <s v="Jackson LLC"/>
    <s v="Distributed motivating algorithm"/>
    <x v="109"/>
    <n v="65323"/>
    <x v="1"/>
    <x v="141"/>
    <n v="60.992530345471522"/>
    <n v="1071"/>
    <x v="1"/>
    <s v="USD"/>
    <n v="1434085200"/>
    <n v="1434603600"/>
    <x v="139"/>
    <d v="2015-06-18T05:00:00"/>
    <b v="0"/>
    <b v="0"/>
    <x v="2"/>
    <x v="2"/>
    <s v="technology/web"/>
  </r>
  <r>
    <n v="142"/>
    <s v="Figueroa Ltd"/>
    <s v="Expanded solution-oriented benchmark"/>
    <x v="92"/>
    <n v="11502"/>
    <x v="1"/>
    <x v="142"/>
    <n v="98.307692307692307"/>
    <n v="117"/>
    <x v="1"/>
    <s v="USD"/>
    <n v="1333688400"/>
    <n v="1337230800"/>
    <x v="107"/>
    <d v="2012-05-17T05:00:00"/>
    <b v="0"/>
    <b v="0"/>
    <x v="2"/>
    <x v="2"/>
    <s v="technology/web"/>
  </r>
  <r>
    <n v="143"/>
    <s v="Avila-Jones"/>
    <s v="Implemented discrete secured line"/>
    <x v="91"/>
    <n v="7322"/>
    <x v="1"/>
    <x v="143"/>
    <n v="104.6"/>
    <n v="70"/>
    <x v="1"/>
    <s v="USD"/>
    <n v="1277701200"/>
    <n v="1279429200"/>
    <x v="140"/>
    <d v="2010-07-18T05:00:00"/>
    <b v="0"/>
    <b v="0"/>
    <x v="1"/>
    <x v="7"/>
    <s v="music/indie rock"/>
  </r>
  <r>
    <n v="144"/>
    <s v="Martin, Lopez and Hunter"/>
    <s v="Multi-lateral actuating installation"/>
    <x v="25"/>
    <n v="11619"/>
    <x v="1"/>
    <x v="144"/>
    <n v="86.066666666666663"/>
    <n v="135"/>
    <x v="1"/>
    <s v="USD"/>
    <n v="1560747600"/>
    <n v="1561438800"/>
    <x v="141"/>
    <d v="2019-06-25T05:00:00"/>
    <b v="0"/>
    <b v="0"/>
    <x v="3"/>
    <x v="3"/>
    <s v="theater/plays"/>
  </r>
  <r>
    <n v="145"/>
    <s v="Fields-Moore"/>
    <s v="Secured reciprocal array"/>
    <x v="110"/>
    <n v="59128"/>
    <x v="1"/>
    <x v="145"/>
    <n v="76.989583333333329"/>
    <n v="768"/>
    <x v="5"/>
    <s v="CHF"/>
    <n v="1410066000"/>
    <n v="1410498000"/>
    <x v="142"/>
    <d v="2014-09-12T05:00:00"/>
    <b v="0"/>
    <b v="0"/>
    <x v="2"/>
    <x v="8"/>
    <s v="technology/wearables"/>
  </r>
  <r>
    <n v="146"/>
    <s v="Harris-Golden"/>
    <s v="Optional bandwidth-monitored middleware"/>
    <x v="35"/>
    <n v="1518"/>
    <x v="3"/>
    <x v="146"/>
    <n v="29.764705882352942"/>
    <n v="51"/>
    <x v="1"/>
    <s v="USD"/>
    <n v="1320732000"/>
    <n v="1322460000"/>
    <x v="143"/>
    <d v="2011-11-28T06:00:00"/>
    <b v="0"/>
    <b v="0"/>
    <x v="3"/>
    <x v="3"/>
    <s v="theater/plays"/>
  </r>
  <r>
    <n v="147"/>
    <s v="Moss, Norman and Dunlap"/>
    <s v="Upgradable upward-trending workforce"/>
    <x v="111"/>
    <n v="9337"/>
    <x v="1"/>
    <x v="147"/>
    <n v="46.91959798994975"/>
    <n v="199"/>
    <x v="1"/>
    <s v="USD"/>
    <n v="1465794000"/>
    <n v="1466312400"/>
    <x v="144"/>
    <d v="2016-06-19T05:00:00"/>
    <b v="0"/>
    <b v="1"/>
    <x v="3"/>
    <x v="3"/>
    <s v="theater/plays"/>
  </r>
  <r>
    <n v="148"/>
    <s v="White, Larson and Wright"/>
    <s v="Upgradable hybrid capability"/>
    <x v="29"/>
    <n v="11255"/>
    <x v="1"/>
    <x v="148"/>
    <n v="105.18691588785046"/>
    <n v="107"/>
    <x v="1"/>
    <s v="USD"/>
    <n v="1500958800"/>
    <n v="1501736400"/>
    <x v="145"/>
    <d v="2017-08-03T05:00:00"/>
    <b v="0"/>
    <b v="0"/>
    <x v="2"/>
    <x v="8"/>
    <s v="technology/wearables"/>
  </r>
  <r>
    <n v="149"/>
    <s v="Payne, Oliver and Burch"/>
    <s v="Managed fresh-thinking flexibility"/>
    <x v="8"/>
    <n v="13632"/>
    <x v="1"/>
    <x v="149"/>
    <n v="69.907692307692301"/>
    <n v="195"/>
    <x v="1"/>
    <s v="USD"/>
    <n v="1357020000"/>
    <n v="1361512800"/>
    <x v="146"/>
    <d v="2013-02-22T06:00:00"/>
    <b v="0"/>
    <b v="0"/>
    <x v="1"/>
    <x v="7"/>
    <s v="music/indie rock"/>
  </r>
  <r>
    <n v="150"/>
    <s v="Brown, Palmer and Pace"/>
    <s v="Networked stable workforce"/>
    <x v="0"/>
    <n v="1"/>
    <x v="0"/>
    <x v="100"/>
    <n v="1"/>
    <n v="1"/>
    <x v="1"/>
    <s v="USD"/>
    <n v="1544940000"/>
    <n v="1545026400"/>
    <x v="147"/>
    <d v="2018-12-17T06:00:00"/>
    <b v="0"/>
    <b v="0"/>
    <x v="1"/>
    <x v="1"/>
    <s v="music/rock"/>
  </r>
  <r>
    <n v="151"/>
    <s v="Parker LLC"/>
    <s v="Customizable intermediate extranet"/>
    <x v="112"/>
    <n v="88037"/>
    <x v="0"/>
    <x v="150"/>
    <n v="60.011588275391958"/>
    <n v="1467"/>
    <x v="1"/>
    <s v="USD"/>
    <n v="1402290000"/>
    <n v="1406696400"/>
    <x v="148"/>
    <d v="2014-07-30T05:00:00"/>
    <b v="0"/>
    <b v="0"/>
    <x v="1"/>
    <x v="5"/>
    <s v="music/electric music"/>
  </r>
  <r>
    <n v="152"/>
    <s v="Bowen, Mcdonald and Hall"/>
    <s v="User-centric fault-tolerant task-force"/>
    <x v="113"/>
    <n v="175573"/>
    <x v="1"/>
    <x v="151"/>
    <n v="52.006220379146917"/>
    <n v="3376"/>
    <x v="1"/>
    <s v="USD"/>
    <n v="1487311200"/>
    <n v="1487916000"/>
    <x v="149"/>
    <d v="2017-02-24T06:00:00"/>
    <b v="0"/>
    <b v="0"/>
    <x v="1"/>
    <x v="7"/>
    <s v="music/indie rock"/>
  </r>
  <r>
    <n v="153"/>
    <s v="Whitehead, Bell and Hughes"/>
    <s v="Multi-tiered radical definition"/>
    <x v="114"/>
    <n v="176112"/>
    <x v="0"/>
    <x v="152"/>
    <n v="31.000176025347649"/>
    <n v="5681"/>
    <x v="1"/>
    <s v="USD"/>
    <n v="1350622800"/>
    <n v="1351141200"/>
    <x v="150"/>
    <d v="2012-10-25T05:00:00"/>
    <b v="0"/>
    <b v="0"/>
    <x v="3"/>
    <x v="3"/>
    <s v="theater/plays"/>
  </r>
  <r>
    <n v="154"/>
    <s v="Rodriguez-Brown"/>
    <s v="Devolved foreground benchmark"/>
    <x v="115"/>
    <n v="100650"/>
    <x v="0"/>
    <x v="153"/>
    <n v="95.042492917847028"/>
    <n v="1059"/>
    <x v="1"/>
    <s v="USD"/>
    <n v="1463029200"/>
    <n v="1465016400"/>
    <x v="151"/>
    <d v="2016-06-04T05:00:00"/>
    <b v="0"/>
    <b v="1"/>
    <x v="1"/>
    <x v="7"/>
    <s v="music/indie rock"/>
  </r>
  <r>
    <n v="155"/>
    <s v="Hall-Schaefer"/>
    <s v="Distributed eco-centric methodology"/>
    <x v="116"/>
    <n v="90706"/>
    <x v="0"/>
    <x v="154"/>
    <n v="75.968174204355108"/>
    <n v="1194"/>
    <x v="1"/>
    <s v="USD"/>
    <n v="1269493200"/>
    <n v="1270789200"/>
    <x v="152"/>
    <d v="2010-04-09T05:00:00"/>
    <b v="0"/>
    <b v="0"/>
    <x v="3"/>
    <x v="3"/>
    <s v="theater/plays"/>
  </r>
  <r>
    <n v="156"/>
    <s v="Meza-Rogers"/>
    <s v="Streamlined encompassing encryption"/>
    <x v="117"/>
    <n v="26914"/>
    <x v="3"/>
    <x v="155"/>
    <n v="71.013192612137203"/>
    <n v="379"/>
    <x v="2"/>
    <s v="AUD"/>
    <n v="1570251600"/>
    <n v="1572325200"/>
    <x v="153"/>
    <d v="2019-10-29T05:00:00"/>
    <b v="0"/>
    <b v="0"/>
    <x v="1"/>
    <x v="1"/>
    <s v="music/rock"/>
  </r>
  <r>
    <n v="157"/>
    <s v="Curtis-Curtis"/>
    <s v="User-friendly reciprocal initiative"/>
    <x v="3"/>
    <n v="2212"/>
    <x v="0"/>
    <x v="156"/>
    <n v="73.733333333333334"/>
    <n v="30"/>
    <x v="2"/>
    <s v="AUD"/>
    <n v="1388383200"/>
    <n v="1389420000"/>
    <x v="154"/>
    <d v="2014-01-11T06:00:00"/>
    <b v="0"/>
    <b v="0"/>
    <x v="7"/>
    <x v="14"/>
    <s v="photography/photography books"/>
  </r>
  <r>
    <n v="158"/>
    <s v="Carlson Inc"/>
    <s v="Ergonomic fresh-thinking installation"/>
    <x v="118"/>
    <n v="4640"/>
    <x v="1"/>
    <x v="157"/>
    <n v="113.17073170731707"/>
    <n v="41"/>
    <x v="1"/>
    <s v="USD"/>
    <n v="1449554400"/>
    <n v="1449640800"/>
    <x v="155"/>
    <d v="2015-12-09T06:00:00"/>
    <b v="0"/>
    <b v="0"/>
    <x v="1"/>
    <x v="1"/>
    <s v="music/rock"/>
  </r>
  <r>
    <n v="159"/>
    <s v="Clarke, Anderson and Lee"/>
    <s v="Robust explicit hardware"/>
    <x v="119"/>
    <n v="191222"/>
    <x v="1"/>
    <x v="158"/>
    <n v="105.00933552992861"/>
    <n v="1821"/>
    <x v="1"/>
    <s v="USD"/>
    <n v="1553662800"/>
    <n v="1555218000"/>
    <x v="156"/>
    <d v="2019-04-14T05:00:00"/>
    <b v="0"/>
    <b v="1"/>
    <x v="3"/>
    <x v="3"/>
    <s v="theater/plays"/>
  </r>
  <r>
    <n v="160"/>
    <s v="Evans Group"/>
    <s v="Stand-alone actuating support"/>
    <x v="48"/>
    <n v="12985"/>
    <x v="1"/>
    <x v="159"/>
    <n v="79.176829268292678"/>
    <n v="164"/>
    <x v="1"/>
    <s v="USD"/>
    <n v="1556341200"/>
    <n v="1557723600"/>
    <x v="157"/>
    <d v="2019-05-13T05:00:00"/>
    <b v="0"/>
    <b v="0"/>
    <x v="2"/>
    <x v="8"/>
    <s v="technology/wearables"/>
  </r>
  <r>
    <n v="161"/>
    <s v="Bruce Group"/>
    <s v="Cross-platform methodical process improvement"/>
    <x v="20"/>
    <n v="4300"/>
    <x v="0"/>
    <x v="160"/>
    <n v="57.333333333333336"/>
    <n v="75"/>
    <x v="1"/>
    <s v="USD"/>
    <n v="1442984400"/>
    <n v="1443502800"/>
    <x v="158"/>
    <d v="2015-09-29T05:00:00"/>
    <b v="0"/>
    <b v="1"/>
    <x v="2"/>
    <x v="2"/>
    <s v="technology/web"/>
  </r>
  <r>
    <n v="162"/>
    <s v="Keith, Alvarez and Potter"/>
    <s v="Extended bottom-line open architecture"/>
    <x v="55"/>
    <n v="9134"/>
    <x v="1"/>
    <x v="161"/>
    <n v="58.178343949044589"/>
    <n v="157"/>
    <x v="5"/>
    <s v="CHF"/>
    <n v="1544248800"/>
    <n v="1546840800"/>
    <x v="159"/>
    <d v="2019-01-07T06:00:00"/>
    <b v="0"/>
    <b v="0"/>
    <x v="1"/>
    <x v="1"/>
    <s v="music/rock"/>
  </r>
  <r>
    <n v="163"/>
    <s v="Burton-Watkins"/>
    <s v="Extended reciprocal circuit"/>
    <x v="26"/>
    <n v="8864"/>
    <x v="1"/>
    <x v="162"/>
    <n v="36.032520325203251"/>
    <n v="246"/>
    <x v="1"/>
    <s v="USD"/>
    <n v="1508475600"/>
    <n v="1512712800"/>
    <x v="160"/>
    <d v="2017-12-08T06:00:00"/>
    <b v="0"/>
    <b v="1"/>
    <x v="7"/>
    <x v="14"/>
    <s v="photography/photography books"/>
  </r>
  <r>
    <n v="164"/>
    <s v="Lopez and Sons"/>
    <s v="Polarized human-resource protocol"/>
    <x v="120"/>
    <n v="150755"/>
    <x v="1"/>
    <x v="163"/>
    <n v="107.99068767908309"/>
    <n v="1396"/>
    <x v="1"/>
    <s v="USD"/>
    <n v="1507438800"/>
    <n v="1507525200"/>
    <x v="161"/>
    <d v="2017-10-09T05:00:00"/>
    <b v="0"/>
    <b v="0"/>
    <x v="3"/>
    <x v="3"/>
    <s v="theater/plays"/>
  </r>
  <r>
    <n v="165"/>
    <s v="Cordova Ltd"/>
    <s v="Synergized radical product"/>
    <x v="121"/>
    <n v="110279"/>
    <x v="1"/>
    <x v="164"/>
    <n v="44.005985634477256"/>
    <n v="2506"/>
    <x v="1"/>
    <s v="USD"/>
    <n v="1501563600"/>
    <n v="1504328400"/>
    <x v="162"/>
    <d v="2017-09-02T05:00:00"/>
    <b v="0"/>
    <b v="0"/>
    <x v="2"/>
    <x v="2"/>
    <s v="technology/web"/>
  </r>
  <r>
    <n v="166"/>
    <s v="Brown-Vang"/>
    <s v="Robust heuristic artificial intelligence"/>
    <x v="122"/>
    <n v="13439"/>
    <x v="1"/>
    <x v="165"/>
    <n v="55.077868852459019"/>
    <n v="244"/>
    <x v="1"/>
    <s v="USD"/>
    <n v="1292997600"/>
    <n v="1293343200"/>
    <x v="163"/>
    <d v="2010-12-26T06:00:00"/>
    <b v="0"/>
    <b v="0"/>
    <x v="7"/>
    <x v="14"/>
    <s v="photography/photography books"/>
  </r>
  <r>
    <n v="167"/>
    <s v="Cruz-Ward"/>
    <s v="Robust content-based emulation"/>
    <x v="97"/>
    <n v="10804"/>
    <x v="1"/>
    <x v="166"/>
    <n v="74"/>
    <n v="146"/>
    <x v="2"/>
    <s v="AUD"/>
    <n v="1370840400"/>
    <n v="1371704400"/>
    <x v="164"/>
    <d v="2013-06-20T05:00:00"/>
    <b v="0"/>
    <b v="0"/>
    <x v="3"/>
    <x v="3"/>
    <s v="theater/plays"/>
  </r>
  <r>
    <n v="168"/>
    <s v="Hernandez Group"/>
    <s v="Ergonomic uniform open system"/>
    <x v="123"/>
    <n v="40107"/>
    <x v="0"/>
    <x v="167"/>
    <n v="41.996858638743454"/>
    <n v="955"/>
    <x v="3"/>
    <s v="DKK"/>
    <n v="1550815200"/>
    <n v="1552798800"/>
    <x v="165"/>
    <d v="2019-03-17T05:00:00"/>
    <b v="0"/>
    <b v="1"/>
    <x v="1"/>
    <x v="7"/>
    <s v="music/indie rock"/>
  </r>
  <r>
    <n v="169"/>
    <s v="Tran, Steele and Wilson"/>
    <s v="Profit-focused modular product"/>
    <x v="124"/>
    <n v="98811"/>
    <x v="1"/>
    <x v="168"/>
    <n v="77.988161010260455"/>
    <n v="1267"/>
    <x v="1"/>
    <s v="USD"/>
    <n v="1339909200"/>
    <n v="1342328400"/>
    <x v="166"/>
    <d v="2012-07-15T05:00:00"/>
    <b v="0"/>
    <b v="1"/>
    <x v="4"/>
    <x v="12"/>
    <s v="film &amp; video/shorts"/>
  </r>
  <r>
    <n v="170"/>
    <s v="Summers, Gallegos and Stein"/>
    <s v="Mandatory mobile product"/>
    <x v="125"/>
    <n v="5528"/>
    <x v="0"/>
    <x v="169"/>
    <n v="82.507462686567166"/>
    <n v="67"/>
    <x v="1"/>
    <s v="USD"/>
    <n v="1501736400"/>
    <n v="1502341200"/>
    <x v="167"/>
    <d v="2017-08-10T05:00:00"/>
    <b v="0"/>
    <b v="0"/>
    <x v="1"/>
    <x v="7"/>
    <s v="music/indie rock"/>
  </r>
  <r>
    <n v="171"/>
    <s v="Blair Group"/>
    <s v="Public-key 3rdgeneration budgetary management"/>
    <x v="70"/>
    <n v="521"/>
    <x v="0"/>
    <x v="170"/>
    <n v="104.2"/>
    <n v="5"/>
    <x v="1"/>
    <s v="USD"/>
    <n v="1395291600"/>
    <n v="1397192400"/>
    <x v="168"/>
    <d v="2014-04-11T05:00:00"/>
    <b v="0"/>
    <b v="0"/>
    <x v="5"/>
    <x v="18"/>
    <s v="publishing/translations"/>
  </r>
  <r>
    <n v="172"/>
    <s v="Nixon Inc"/>
    <s v="Centralized national firmware"/>
    <x v="126"/>
    <n v="663"/>
    <x v="0"/>
    <x v="171"/>
    <n v="25.5"/>
    <n v="26"/>
    <x v="1"/>
    <s v="USD"/>
    <n v="1405746000"/>
    <n v="1407042000"/>
    <x v="169"/>
    <d v="2014-08-03T05:00:00"/>
    <b v="0"/>
    <b v="1"/>
    <x v="4"/>
    <x v="4"/>
    <s v="film &amp; video/documentary"/>
  </r>
  <r>
    <n v="173"/>
    <s v="White LLC"/>
    <s v="Cross-group 4thgeneration middleware"/>
    <x v="127"/>
    <n v="157635"/>
    <x v="1"/>
    <x v="172"/>
    <n v="100.98334401024984"/>
    <n v="1561"/>
    <x v="1"/>
    <s v="USD"/>
    <n v="1368853200"/>
    <n v="1369371600"/>
    <x v="170"/>
    <d v="2013-05-24T05:00:00"/>
    <b v="0"/>
    <b v="0"/>
    <x v="3"/>
    <x v="3"/>
    <s v="theater/plays"/>
  </r>
  <r>
    <n v="174"/>
    <s v="Santos, Black and Donovan"/>
    <s v="Pre-emptive scalable access"/>
    <x v="60"/>
    <n v="5368"/>
    <x v="1"/>
    <x v="173"/>
    <n v="111.83333333333333"/>
    <n v="48"/>
    <x v="1"/>
    <s v="USD"/>
    <n v="1444021200"/>
    <n v="1444107600"/>
    <x v="171"/>
    <d v="2015-10-06T05:00:00"/>
    <b v="0"/>
    <b v="1"/>
    <x v="2"/>
    <x v="8"/>
    <s v="technology/wearables"/>
  </r>
  <r>
    <n v="175"/>
    <s v="Jones, Contreras and Burnett"/>
    <s v="Sharable intangible migration"/>
    <x v="128"/>
    <n v="47459"/>
    <x v="0"/>
    <x v="174"/>
    <n v="41.999115044247787"/>
    <n v="1130"/>
    <x v="1"/>
    <s v="USD"/>
    <n v="1472619600"/>
    <n v="1474261200"/>
    <x v="172"/>
    <d v="2016-09-19T05:00:00"/>
    <b v="0"/>
    <b v="0"/>
    <x v="3"/>
    <x v="3"/>
    <s v="theater/plays"/>
  </r>
  <r>
    <n v="176"/>
    <s v="Stone-Orozco"/>
    <s v="Proactive scalable Graphical User Interface"/>
    <x v="129"/>
    <n v="86060"/>
    <x v="0"/>
    <x v="175"/>
    <n v="110.05115089514067"/>
    <n v="782"/>
    <x v="1"/>
    <s v="USD"/>
    <n v="1472878800"/>
    <n v="1473656400"/>
    <x v="173"/>
    <d v="2016-09-12T05:00:00"/>
    <b v="0"/>
    <b v="0"/>
    <x v="3"/>
    <x v="3"/>
    <s v="theater/plays"/>
  </r>
  <r>
    <n v="177"/>
    <s v="Lee, Gibson and Morgan"/>
    <s v="Digitized solution-oriented product"/>
    <x v="130"/>
    <n v="161593"/>
    <x v="1"/>
    <x v="176"/>
    <n v="58.997079225994888"/>
    <n v="2739"/>
    <x v="1"/>
    <s v="USD"/>
    <n v="1289800800"/>
    <n v="1291960800"/>
    <x v="174"/>
    <d v="2010-12-10T06:00:00"/>
    <b v="0"/>
    <b v="0"/>
    <x v="3"/>
    <x v="3"/>
    <s v="theater/plays"/>
  </r>
  <r>
    <n v="178"/>
    <s v="Alexander-Williams"/>
    <s v="Triple-buffered cohesive structure"/>
    <x v="44"/>
    <n v="6927"/>
    <x v="0"/>
    <x v="177"/>
    <n v="32.985714285714288"/>
    <n v="210"/>
    <x v="1"/>
    <s v="USD"/>
    <n v="1505970000"/>
    <n v="1506747600"/>
    <x v="175"/>
    <d v="2017-09-30T05:00:00"/>
    <b v="0"/>
    <b v="0"/>
    <x v="0"/>
    <x v="0"/>
    <s v="food/food trucks"/>
  </r>
  <r>
    <n v="179"/>
    <s v="Marks Ltd"/>
    <s v="Realigned human-resource orchestration"/>
    <x v="131"/>
    <n v="159185"/>
    <x v="1"/>
    <x v="178"/>
    <n v="45.005654509471306"/>
    <n v="3537"/>
    <x v="0"/>
    <s v="CAD"/>
    <n v="1363496400"/>
    <n v="1363582800"/>
    <x v="176"/>
    <d v="2013-03-18T05:00:00"/>
    <b v="0"/>
    <b v="1"/>
    <x v="3"/>
    <x v="3"/>
    <s v="theater/plays"/>
  </r>
  <r>
    <n v="180"/>
    <s v="Olsen, Edwards and Reid"/>
    <s v="Optional clear-thinking software"/>
    <x v="132"/>
    <n v="172736"/>
    <x v="1"/>
    <x v="179"/>
    <n v="81.98196487897485"/>
    <n v="2107"/>
    <x v="2"/>
    <s v="AUD"/>
    <n v="1269234000"/>
    <n v="1269666000"/>
    <x v="177"/>
    <d v="2010-03-27T05:00:00"/>
    <b v="0"/>
    <b v="0"/>
    <x v="2"/>
    <x v="8"/>
    <s v="technology/wearables"/>
  </r>
  <r>
    <n v="181"/>
    <s v="Daniels, Rose and Tyler"/>
    <s v="Centralized global approach"/>
    <x v="133"/>
    <n v="5315"/>
    <x v="0"/>
    <x v="180"/>
    <n v="39.080882352941174"/>
    <n v="136"/>
    <x v="1"/>
    <s v="USD"/>
    <n v="1507093200"/>
    <n v="1508648400"/>
    <x v="178"/>
    <d v="2017-10-22T05:00:00"/>
    <b v="0"/>
    <b v="0"/>
    <x v="2"/>
    <x v="2"/>
    <s v="technology/web"/>
  </r>
  <r>
    <n v="182"/>
    <s v="Adams Group"/>
    <s v="Reverse-engineered bandwidth-monitored contingency"/>
    <x v="134"/>
    <n v="195750"/>
    <x v="1"/>
    <x v="181"/>
    <n v="58.996383363471971"/>
    <n v="3318"/>
    <x v="3"/>
    <s v="DKK"/>
    <n v="1560574800"/>
    <n v="1561957200"/>
    <x v="179"/>
    <d v="2019-07-01T05:00:00"/>
    <b v="0"/>
    <b v="0"/>
    <x v="3"/>
    <x v="3"/>
    <s v="theater/plays"/>
  </r>
  <r>
    <n v="183"/>
    <s v="Rogers, Huerta and Medina"/>
    <s v="Pre-emptive bandwidth-monitored instruction set"/>
    <x v="135"/>
    <n v="3525"/>
    <x v="0"/>
    <x v="182"/>
    <n v="40.988372093023258"/>
    <n v="86"/>
    <x v="0"/>
    <s v="CAD"/>
    <n v="1284008400"/>
    <n v="1285131600"/>
    <x v="180"/>
    <d v="2010-09-22T05:00:00"/>
    <b v="0"/>
    <b v="0"/>
    <x v="1"/>
    <x v="1"/>
    <s v="music/rock"/>
  </r>
  <r>
    <n v="184"/>
    <s v="Howard, Carter and Griffith"/>
    <s v="Adaptive asynchronous emulation"/>
    <x v="136"/>
    <n v="10550"/>
    <x v="1"/>
    <x v="183"/>
    <n v="31.029411764705884"/>
    <n v="340"/>
    <x v="1"/>
    <s v="USD"/>
    <n v="1556859600"/>
    <n v="1556946000"/>
    <x v="181"/>
    <d v="2019-05-04T05:00:00"/>
    <b v="0"/>
    <b v="0"/>
    <x v="3"/>
    <x v="3"/>
    <s v="theater/plays"/>
  </r>
  <r>
    <n v="185"/>
    <s v="Bailey PLC"/>
    <s v="Innovative actuating conglomeration"/>
    <x v="67"/>
    <n v="718"/>
    <x v="0"/>
    <x v="184"/>
    <n v="37.789473684210527"/>
    <n v="19"/>
    <x v="1"/>
    <s v="USD"/>
    <n v="1526187600"/>
    <n v="1527138000"/>
    <x v="182"/>
    <d v="2018-05-24T05:00:00"/>
    <b v="0"/>
    <b v="0"/>
    <x v="4"/>
    <x v="19"/>
    <s v="film &amp; video/television"/>
  </r>
  <r>
    <n v="186"/>
    <s v="Parker Group"/>
    <s v="Grass-roots foreground policy"/>
    <x v="137"/>
    <n v="28358"/>
    <x v="0"/>
    <x v="185"/>
    <n v="32.006772009029348"/>
    <n v="886"/>
    <x v="1"/>
    <s v="USD"/>
    <n v="1400821200"/>
    <n v="1402117200"/>
    <x v="183"/>
    <d v="2014-06-07T05:00:00"/>
    <b v="0"/>
    <b v="0"/>
    <x v="3"/>
    <x v="3"/>
    <s v="theater/plays"/>
  </r>
  <r>
    <n v="187"/>
    <s v="Fox Group"/>
    <s v="Horizontal transitional paradigm"/>
    <x v="138"/>
    <n v="138384"/>
    <x v="1"/>
    <x v="186"/>
    <n v="95.966712898751737"/>
    <n v="1442"/>
    <x v="0"/>
    <s v="CAD"/>
    <n v="1361599200"/>
    <n v="1364014800"/>
    <x v="184"/>
    <d v="2013-03-23T05:00:00"/>
    <b v="0"/>
    <b v="1"/>
    <x v="4"/>
    <x v="12"/>
    <s v="film &amp; video/shorts"/>
  </r>
  <r>
    <n v="188"/>
    <s v="Walker, Jones and Rodriguez"/>
    <s v="Networked didactic info-mediaries"/>
    <x v="139"/>
    <n v="2625"/>
    <x v="0"/>
    <x v="187"/>
    <n v="75"/>
    <n v="35"/>
    <x v="6"/>
    <s v="EUR"/>
    <n v="1417500000"/>
    <n v="1417586400"/>
    <x v="185"/>
    <d v="2014-12-03T06:00:00"/>
    <b v="0"/>
    <b v="0"/>
    <x v="3"/>
    <x v="3"/>
    <s v="theater/plays"/>
  </r>
  <r>
    <n v="189"/>
    <s v="Anthony-Shaw"/>
    <s v="Switchable contextually-based access"/>
    <x v="140"/>
    <n v="45004"/>
    <x v="3"/>
    <x v="188"/>
    <n v="102.0498866213152"/>
    <n v="441"/>
    <x v="1"/>
    <s v="USD"/>
    <n v="1457071200"/>
    <n v="1457071200"/>
    <x v="186"/>
    <d v="2016-03-04T06:00:00"/>
    <b v="0"/>
    <b v="0"/>
    <x v="3"/>
    <x v="3"/>
    <s v="theater/plays"/>
  </r>
  <r>
    <n v="190"/>
    <s v="Cook LLC"/>
    <s v="Up-sized dynamic throughput"/>
    <x v="41"/>
    <n v="2538"/>
    <x v="0"/>
    <x v="189"/>
    <n v="105.75"/>
    <n v="24"/>
    <x v="1"/>
    <s v="USD"/>
    <n v="1370322000"/>
    <n v="1370408400"/>
    <x v="187"/>
    <d v="2013-06-05T05:00:00"/>
    <b v="0"/>
    <b v="1"/>
    <x v="3"/>
    <x v="3"/>
    <s v="theater/plays"/>
  </r>
  <r>
    <n v="191"/>
    <s v="Sutton PLC"/>
    <s v="Mandatory reciprocal superstructure"/>
    <x v="141"/>
    <n v="3188"/>
    <x v="0"/>
    <x v="190"/>
    <n v="37.069767441860463"/>
    <n v="86"/>
    <x v="6"/>
    <s v="EUR"/>
    <n v="1552366800"/>
    <n v="1552626000"/>
    <x v="188"/>
    <d v="2019-03-15T05:00:00"/>
    <b v="0"/>
    <b v="0"/>
    <x v="3"/>
    <x v="3"/>
    <s v="theater/plays"/>
  </r>
  <r>
    <n v="192"/>
    <s v="Long, Morgan and Mitchell"/>
    <s v="Upgradable 4thgeneration productivity"/>
    <x v="142"/>
    <n v="8517"/>
    <x v="0"/>
    <x v="191"/>
    <n v="35.049382716049379"/>
    <n v="243"/>
    <x v="1"/>
    <s v="USD"/>
    <n v="1403845200"/>
    <n v="1404190800"/>
    <x v="189"/>
    <d v="2014-07-01T05:00:00"/>
    <b v="0"/>
    <b v="0"/>
    <x v="1"/>
    <x v="1"/>
    <s v="music/rock"/>
  </r>
  <r>
    <n v="193"/>
    <s v="Calhoun, Rogers and Long"/>
    <s v="Progressive discrete hub"/>
    <x v="47"/>
    <n v="3012"/>
    <x v="0"/>
    <x v="192"/>
    <n v="46.338461538461537"/>
    <n v="65"/>
    <x v="1"/>
    <s v="USD"/>
    <n v="1523163600"/>
    <n v="1523509200"/>
    <x v="190"/>
    <d v="2018-04-12T05:00:00"/>
    <b v="1"/>
    <b v="0"/>
    <x v="1"/>
    <x v="7"/>
    <s v="music/indie rock"/>
  </r>
  <r>
    <n v="194"/>
    <s v="Sandoval Group"/>
    <s v="Assimilated multi-tasking archive"/>
    <x v="143"/>
    <n v="8716"/>
    <x v="1"/>
    <x v="193"/>
    <n v="69.174603174603178"/>
    <n v="126"/>
    <x v="1"/>
    <s v="USD"/>
    <n v="1442206800"/>
    <n v="1443589200"/>
    <x v="191"/>
    <d v="2015-09-30T05:00:00"/>
    <b v="0"/>
    <b v="0"/>
    <x v="1"/>
    <x v="16"/>
    <s v="music/metal"/>
  </r>
  <r>
    <n v="195"/>
    <s v="Smith and Sons"/>
    <s v="Upgradable high-level solution"/>
    <x v="144"/>
    <n v="57157"/>
    <x v="1"/>
    <x v="194"/>
    <n v="109.07824427480917"/>
    <n v="524"/>
    <x v="1"/>
    <s v="USD"/>
    <n v="1532840400"/>
    <n v="1533445200"/>
    <x v="192"/>
    <d v="2018-08-05T05:00:00"/>
    <b v="0"/>
    <b v="0"/>
    <x v="1"/>
    <x v="5"/>
    <s v="music/electric music"/>
  </r>
  <r>
    <n v="196"/>
    <s v="King Inc"/>
    <s v="Organic bandwidth-monitored frame"/>
    <x v="139"/>
    <n v="5178"/>
    <x v="0"/>
    <x v="195"/>
    <n v="51.78"/>
    <n v="100"/>
    <x v="3"/>
    <s v="DKK"/>
    <n v="1472878800"/>
    <n v="1474520400"/>
    <x v="173"/>
    <d v="2016-09-22T05:00:00"/>
    <b v="0"/>
    <b v="0"/>
    <x v="2"/>
    <x v="8"/>
    <s v="technology/wearables"/>
  </r>
  <r>
    <n v="197"/>
    <s v="Perry and Sons"/>
    <s v="Business-focused logistical framework"/>
    <x v="145"/>
    <n v="163118"/>
    <x v="1"/>
    <x v="196"/>
    <n v="82.010055304172951"/>
    <n v="1989"/>
    <x v="1"/>
    <s v="USD"/>
    <n v="1498194000"/>
    <n v="1499403600"/>
    <x v="193"/>
    <d v="2017-07-07T05:00:00"/>
    <b v="0"/>
    <b v="0"/>
    <x v="4"/>
    <x v="6"/>
    <s v="film &amp; video/drama"/>
  </r>
  <r>
    <n v="198"/>
    <s v="Palmer Inc"/>
    <s v="Universal multi-state capability"/>
    <x v="146"/>
    <n v="6041"/>
    <x v="0"/>
    <x v="197"/>
    <n v="35.958333333333336"/>
    <n v="168"/>
    <x v="1"/>
    <s v="USD"/>
    <n v="1281070800"/>
    <n v="1283576400"/>
    <x v="194"/>
    <d v="2010-09-04T05:00:00"/>
    <b v="0"/>
    <b v="0"/>
    <x v="1"/>
    <x v="5"/>
    <s v="music/electric music"/>
  </r>
  <r>
    <n v="199"/>
    <s v="Hull, Baker and Martinez"/>
    <s v="Digitized reciprocal infrastructure"/>
    <x v="37"/>
    <n v="968"/>
    <x v="0"/>
    <x v="198"/>
    <n v="74.461538461538467"/>
    <n v="13"/>
    <x v="1"/>
    <s v="USD"/>
    <n v="1436245200"/>
    <n v="1436590800"/>
    <x v="195"/>
    <d v="2015-07-11T05:00:00"/>
    <b v="0"/>
    <b v="0"/>
    <x v="1"/>
    <x v="1"/>
    <s v="music/rock"/>
  </r>
  <r>
    <n v="200"/>
    <s v="Becker, Rice and White"/>
    <s v="Reduced dedicated capability"/>
    <x v="0"/>
    <n v="2"/>
    <x v="0"/>
    <x v="50"/>
    <n v="2"/>
    <n v="1"/>
    <x v="0"/>
    <s v="CAD"/>
    <n v="1269493200"/>
    <n v="1270443600"/>
    <x v="152"/>
    <d v="2010-04-05T05:00:00"/>
    <b v="0"/>
    <b v="0"/>
    <x v="3"/>
    <x v="3"/>
    <s v="theater/plays"/>
  </r>
  <r>
    <n v="201"/>
    <s v="Osborne, Perkins and Knox"/>
    <s v="Cross-platform bi-directional workforce"/>
    <x v="118"/>
    <n v="14305"/>
    <x v="1"/>
    <x v="199"/>
    <n v="91.114649681528661"/>
    <n v="157"/>
    <x v="1"/>
    <s v="USD"/>
    <n v="1406264400"/>
    <n v="1407819600"/>
    <x v="196"/>
    <d v="2014-08-12T05:00:00"/>
    <b v="0"/>
    <b v="0"/>
    <x v="2"/>
    <x v="2"/>
    <s v="technology/web"/>
  </r>
  <r>
    <n v="202"/>
    <s v="Mcknight-Freeman"/>
    <s v="Upgradable scalable methodology"/>
    <x v="111"/>
    <n v="6543"/>
    <x v="3"/>
    <x v="200"/>
    <n v="79.792682926829272"/>
    <n v="82"/>
    <x v="1"/>
    <s v="USD"/>
    <n v="1317531600"/>
    <n v="1317877200"/>
    <x v="197"/>
    <d v="2011-10-06T05:00:00"/>
    <b v="0"/>
    <b v="0"/>
    <x v="0"/>
    <x v="0"/>
    <s v="food/food trucks"/>
  </r>
  <r>
    <n v="203"/>
    <s v="Hayden, Shannon and Stein"/>
    <s v="Customer-focused client-server service-desk"/>
    <x v="147"/>
    <n v="193413"/>
    <x v="1"/>
    <x v="201"/>
    <n v="42.999777678968428"/>
    <n v="4498"/>
    <x v="2"/>
    <s v="AUD"/>
    <n v="1484632800"/>
    <n v="1484805600"/>
    <x v="198"/>
    <d v="2017-01-19T06:00:00"/>
    <b v="0"/>
    <b v="0"/>
    <x v="3"/>
    <x v="3"/>
    <s v="theater/plays"/>
  </r>
  <r>
    <n v="204"/>
    <s v="Daniel-Luna"/>
    <s v="Mandatory multimedia leverage"/>
    <x v="148"/>
    <n v="2529"/>
    <x v="0"/>
    <x v="202"/>
    <n v="63.225000000000001"/>
    <n v="40"/>
    <x v="1"/>
    <s v="USD"/>
    <n v="1301806800"/>
    <n v="1302670800"/>
    <x v="199"/>
    <d v="2011-04-13T05:00:00"/>
    <b v="0"/>
    <b v="0"/>
    <x v="1"/>
    <x v="17"/>
    <s v="music/jazz"/>
  </r>
  <r>
    <n v="205"/>
    <s v="Weaver-Marquez"/>
    <s v="Focused analyzing circuit"/>
    <x v="81"/>
    <n v="5614"/>
    <x v="1"/>
    <x v="203"/>
    <n v="70.174999999999997"/>
    <n v="80"/>
    <x v="1"/>
    <s v="USD"/>
    <n v="1539752400"/>
    <n v="1540789200"/>
    <x v="200"/>
    <d v="2018-10-29T05:00:00"/>
    <b v="1"/>
    <b v="0"/>
    <x v="3"/>
    <x v="3"/>
    <s v="theater/plays"/>
  </r>
  <r>
    <n v="206"/>
    <s v="Austin, Baker and Kelley"/>
    <s v="Fundamental grid-enabled strategy"/>
    <x v="25"/>
    <n v="3496"/>
    <x v="3"/>
    <x v="204"/>
    <n v="61.333333333333336"/>
    <n v="57"/>
    <x v="1"/>
    <s v="USD"/>
    <n v="1267250400"/>
    <n v="1268028000"/>
    <x v="201"/>
    <d v="2010-03-08T06:00:00"/>
    <b v="0"/>
    <b v="0"/>
    <x v="5"/>
    <x v="13"/>
    <s v="publishing/fiction"/>
  </r>
  <r>
    <n v="207"/>
    <s v="Carney-Anderson"/>
    <s v="Digitized 5thgeneration knowledgebase"/>
    <x v="67"/>
    <n v="4257"/>
    <x v="1"/>
    <x v="205"/>
    <n v="99"/>
    <n v="43"/>
    <x v="1"/>
    <s v="USD"/>
    <n v="1535432400"/>
    <n v="1537160400"/>
    <x v="202"/>
    <d v="2018-09-17T05:00:00"/>
    <b v="0"/>
    <b v="1"/>
    <x v="1"/>
    <x v="1"/>
    <s v="music/rock"/>
  </r>
  <r>
    <n v="208"/>
    <s v="Jackson Inc"/>
    <s v="Mandatory multi-tasking encryption"/>
    <x v="149"/>
    <n v="199110"/>
    <x v="1"/>
    <x v="206"/>
    <n v="96.984900146127615"/>
    <n v="2053"/>
    <x v="1"/>
    <s v="USD"/>
    <n v="1510207200"/>
    <n v="1512280800"/>
    <x v="203"/>
    <d v="2017-12-03T06:00:00"/>
    <b v="0"/>
    <b v="0"/>
    <x v="4"/>
    <x v="4"/>
    <s v="film &amp; video/documentary"/>
  </r>
  <r>
    <n v="209"/>
    <s v="Warren Ltd"/>
    <s v="Distributed system-worthy application"/>
    <x v="150"/>
    <n v="41212"/>
    <x v="2"/>
    <x v="207"/>
    <n v="51.004950495049506"/>
    <n v="808"/>
    <x v="2"/>
    <s v="AUD"/>
    <n v="1462510800"/>
    <n v="1463115600"/>
    <x v="204"/>
    <d v="2016-05-13T05:00:00"/>
    <b v="0"/>
    <b v="0"/>
    <x v="4"/>
    <x v="4"/>
    <s v="film &amp; video/documentary"/>
  </r>
  <r>
    <n v="210"/>
    <s v="Schultz Inc"/>
    <s v="Synergistic tertiary time-frame"/>
    <x v="151"/>
    <n v="6338"/>
    <x v="0"/>
    <x v="208"/>
    <n v="28.044247787610619"/>
    <n v="226"/>
    <x v="3"/>
    <s v="DKK"/>
    <n v="1488520800"/>
    <n v="1490850000"/>
    <x v="205"/>
    <d v="2017-03-30T05:00:00"/>
    <b v="0"/>
    <b v="0"/>
    <x v="4"/>
    <x v="22"/>
    <s v="film &amp; video/science fiction"/>
  </r>
  <r>
    <n v="211"/>
    <s v="Thompson LLC"/>
    <s v="Customer-focused impactful benchmark"/>
    <x v="152"/>
    <n v="99100"/>
    <x v="0"/>
    <x v="209"/>
    <n v="60.984615384615381"/>
    <n v="1625"/>
    <x v="1"/>
    <s v="USD"/>
    <n v="1377579600"/>
    <n v="1379653200"/>
    <x v="206"/>
    <d v="2013-09-20T05:00:00"/>
    <b v="0"/>
    <b v="0"/>
    <x v="3"/>
    <x v="3"/>
    <s v="theater/plays"/>
  </r>
  <r>
    <n v="212"/>
    <s v="Johnson Inc"/>
    <s v="Profound next generation infrastructure"/>
    <x v="32"/>
    <n v="12300"/>
    <x v="1"/>
    <x v="210"/>
    <n v="73.214285714285708"/>
    <n v="168"/>
    <x v="1"/>
    <s v="USD"/>
    <n v="1576389600"/>
    <n v="1580364000"/>
    <x v="207"/>
    <d v="2020-01-30T06:00:00"/>
    <b v="0"/>
    <b v="0"/>
    <x v="3"/>
    <x v="3"/>
    <s v="theater/plays"/>
  </r>
  <r>
    <n v="213"/>
    <s v="Morgan-Warren"/>
    <s v="Face-to-face encompassing info-mediaries"/>
    <x v="153"/>
    <n v="171549"/>
    <x v="1"/>
    <x v="211"/>
    <n v="39.997435299603637"/>
    <n v="4289"/>
    <x v="1"/>
    <s v="USD"/>
    <n v="1289019600"/>
    <n v="1289714400"/>
    <x v="208"/>
    <d v="2010-11-14T06:00:00"/>
    <b v="0"/>
    <b v="1"/>
    <x v="1"/>
    <x v="7"/>
    <s v="music/indie rock"/>
  </r>
  <r>
    <n v="214"/>
    <s v="Sullivan Group"/>
    <s v="Open-source fresh-thinking policy"/>
    <x v="1"/>
    <n v="14324"/>
    <x v="1"/>
    <x v="212"/>
    <n v="86.812121212121212"/>
    <n v="165"/>
    <x v="1"/>
    <s v="USD"/>
    <n v="1282194000"/>
    <n v="1282712400"/>
    <x v="209"/>
    <d v="2010-08-25T05:00:00"/>
    <b v="0"/>
    <b v="0"/>
    <x v="1"/>
    <x v="1"/>
    <s v="music/rock"/>
  </r>
  <r>
    <n v="215"/>
    <s v="Vargas, Banks and Palmer"/>
    <s v="Extended 24/7 implementation"/>
    <x v="154"/>
    <n v="6024"/>
    <x v="0"/>
    <x v="213"/>
    <n v="42.125874125874127"/>
    <n v="143"/>
    <x v="1"/>
    <s v="USD"/>
    <n v="1550037600"/>
    <n v="1550210400"/>
    <x v="210"/>
    <d v="2019-02-15T06:00:00"/>
    <b v="0"/>
    <b v="0"/>
    <x v="3"/>
    <x v="3"/>
    <s v="theater/plays"/>
  </r>
  <r>
    <n v="216"/>
    <s v="Johnson, Dixon and Zimmerman"/>
    <s v="Organic dynamic algorithm"/>
    <x v="155"/>
    <n v="188721"/>
    <x v="1"/>
    <x v="214"/>
    <n v="103.97851239669421"/>
    <n v="1815"/>
    <x v="1"/>
    <s v="USD"/>
    <n v="1321941600"/>
    <n v="1322114400"/>
    <x v="211"/>
    <d v="2011-11-24T06:00:00"/>
    <b v="0"/>
    <b v="0"/>
    <x v="3"/>
    <x v="3"/>
    <s v="theater/plays"/>
  </r>
  <r>
    <n v="217"/>
    <s v="Moore, Dudley and Navarro"/>
    <s v="Organic multi-tasking focus group"/>
    <x v="156"/>
    <n v="57911"/>
    <x v="0"/>
    <x v="215"/>
    <n v="62.003211991434689"/>
    <n v="934"/>
    <x v="1"/>
    <s v="USD"/>
    <n v="1556427600"/>
    <n v="1557205200"/>
    <x v="212"/>
    <d v="2019-05-07T05:00:00"/>
    <b v="0"/>
    <b v="0"/>
    <x v="4"/>
    <x v="22"/>
    <s v="film &amp; video/science fiction"/>
  </r>
  <r>
    <n v="218"/>
    <s v="Price-Rodriguez"/>
    <s v="Adaptive logistical initiative"/>
    <x v="57"/>
    <n v="12309"/>
    <x v="1"/>
    <x v="216"/>
    <n v="31.005037783375315"/>
    <n v="397"/>
    <x v="4"/>
    <s v="GBP"/>
    <n v="1320991200"/>
    <n v="1323928800"/>
    <x v="213"/>
    <d v="2011-12-15T06:00:00"/>
    <b v="0"/>
    <b v="1"/>
    <x v="4"/>
    <x v="12"/>
    <s v="film &amp; video/shorts"/>
  </r>
  <r>
    <n v="219"/>
    <s v="Huang-Henderson"/>
    <s v="Stand-alone mobile customer loyalty"/>
    <x v="157"/>
    <n v="138497"/>
    <x v="1"/>
    <x v="217"/>
    <n v="89.991552956465242"/>
    <n v="1539"/>
    <x v="1"/>
    <s v="USD"/>
    <n v="1345093200"/>
    <n v="1346130000"/>
    <x v="214"/>
    <d v="2012-08-28T05:00:00"/>
    <b v="0"/>
    <b v="0"/>
    <x v="4"/>
    <x v="10"/>
    <s v="film &amp; video/animation"/>
  </r>
  <r>
    <n v="220"/>
    <s v="Owens-Le"/>
    <s v="Focused composite approach"/>
    <x v="58"/>
    <n v="667"/>
    <x v="0"/>
    <x v="218"/>
    <n v="39.235294117647058"/>
    <n v="17"/>
    <x v="1"/>
    <s v="USD"/>
    <n v="1309496400"/>
    <n v="1311051600"/>
    <x v="215"/>
    <d v="2011-07-19T05:00:00"/>
    <b v="1"/>
    <b v="0"/>
    <x v="3"/>
    <x v="3"/>
    <s v="theater/plays"/>
  </r>
  <r>
    <n v="221"/>
    <s v="Huff LLC"/>
    <s v="Face-to-face clear-thinking Local Area Network"/>
    <x v="158"/>
    <n v="119830"/>
    <x v="0"/>
    <x v="219"/>
    <n v="54.993116108306566"/>
    <n v="2179"/>
    <x v="1"/>
    <s v="USD"/>
    <n v="1340254800"/>
    <n v="1340427600"/>
    <x v="216"/>
    <d v="2012-06-23T05:00:00"/>
    <b v="1"/>
    <b v="0"/>
    <x v="0"/>
    <x v="0"/>
    <s v="food/food trucks"/>
  </r>
  <r>
    <n v="222"/>
    <s v="Johnson LLC"/>
    <s v="Cross-group cohesive circuit"/>
    <x v="73"/>
    <n v="6623"/>
    <x v="1"/>
    <x v="220"/>
    <n v="47.992753623188406"/>
    <n v="138"/>
    <x v="1"/>
    <s v="USD"/>
    <n v="1412226000"/>
    <n v="1412312400"/>
    <x v="217"/>
    <d v="2014-10-03T05:00:00"/>
    <b v="0"/>
    <b v="0"/>
    <x v="7"/>
    <x v="14"/>
    <s v="photography/photography books"/>
  </r>
  <r>
    <n v="223"/>
    <s v="Chavez, Garcia and Cantu"/>
    <s v="Synergistic explicit capability"/>
    <x v="159"/>
    <n v="81897"/>
    <x v="0"/>
    <x v="221"/>
    <n v="87.966702470461868"/>
    <n v="931"/>
    <x v="1"/>
    <s v="USD"/>
    <n v="1458104400"/>
    <n v="1459314000"/>
    <x v="218"/>
    <d v="2016-03-30T05:00:00"/>
    <b v="0"/>
    <b v="0"/>
    <x v="3"/>
    <x v="3"/>
    <s v="theater/plays"/>
  </r>
  <r>
    <n v="224"/>
    <s v="Lester-Moore"/>
    <s v="Diverse analyzing definition"/>
    <x v="160"/>
    <n v="186885"/>
    <x v="1"/>
    <x v="222"/>
    <n v="51.999165275459099"/>
    <n v="3594"/>
    <x v="1"/>
    <s v="USD"/>
    <n v="1411534800"/>
    <n v="1415426400"/>
    <x v="219"/>
    <d v="2014-11-08T06:00:00"/>
    <b v="0"/>
    <b v="0"/>
    <x v="4"/>
    <x v="22"/>
    <s v="film &amp; video/science fiction"/>
  </r>
  <r>
    <n v="225"/>
    <s v="Fox-Quinn"/>
    <s v="Enterprise-wide reciprocal success"/>
    <x v="161"/>
    <n v="176398"/>
    <x v="1"/>
    <x v="223"/>
    <n v="29.999659863945578"/>
    <n v="5880"/>
    <x v="1"/>
    <s v="USD"/>
    <n v="1399093200"/>
    <n v="1399093200"/>
    <x v="220"/>
    <d v="2014-05-03T05:00:00"/>
    <b v="1"/>
    <b v="0"/>
    <x v="1"/>
    <x v="1"/>
    <s v="music/rock"/>
  </r>
  <r>
    <n v="226"/>
    <s v="Garcia Inc"/>
    <s v="Progressive neutral middleware"/>
    <x v="162"/>
    <n v="10999"/>
    <x v="1"/>
    <x v="224"/>
    <n v="98.205357142857139"/>
    <n v="112"/>
    <x v="1"/>
    <s v="USD"/>
    <n v="1270702800"/>
    <n v="1273899600"/>
    <x v="221"/>
    <d v="2010-05-15T05:00:00"/>
    <b v="0"/>
    <b v="0"/>
    <x v="7"/>
    <x v="14"/>
    <s v="photography/photography books"/>
  </r>
  <r>
    <n v="227"/>
    <s v="Johnson-Lee"/>
    <s v="Intuitive exuding process improvement"/>
    <x v="163"/>
    <n v="102751"/>
    <x v="1"/>
    <x v="225"/>
    <n v="108.96182396606575"/>
    <n v="943"/>
    <x v="1"/>
    <s v="USD"/>
    <n v="1431666000"/>
    <n v="1432184400"/>
    <x v="222"/>
    <d v="2015-05-21T05:00:00"/>
    <b v="0"/>
    <b v="0"/>
    <x v="6"/>
    <x v="20"/>
    <s v="games/mobile games"/>
  </r>
  <r>
    <n v="228"/>
    <s v="Pineda Group"/>
    <s v="Exclusive real-time protocol"/>
    <x v="164"/>
    <n v="165352"/>
    <x v="1"/>
    <x v="226"/>
    <n v="66.998379254457049"/>
    <n v="2468"/>
    <x v="1"/>
    <s v="USD"/>
    <n v="1472619600"/>
    <n v="1474779600"/>
    <x v="172"/>
    <d v="2016-09-25T05:00:00"/>
    <b v="0"/>
    <b v="0"/>
    <x v="4"/>
    <x v="10"/>
    <s v="film &amp; video/animation"/>
  </r>
  <r>
    <n v="229"/>
    <s v="Hoffman-Howard"/>
    <s v="Extended encompassing application"/>
    <x v="165"/>
    <n v="165798"/>
    <x v="1"/>
    <x v="227"/>
    <n v="64.99333594668758"/>
    <n v="2551"/>
    <x v="1"/>
    <s v="USD"/>
    <n v="1496293200"/>
    <n v="1500440400"/>
    <x v="223"/>
    <d v="2017-07-19T05:00:00"/>
    <b v="0"/>
    <b v="1"/>
    <x v="6"/>
    <x v="20"/>
    <s v="games/mobile games"/>
  </r>
  <r>
    <n v="230"/>
    <s v="Miranda, Hall and Mcgrath"/>
    <s v="Progressive value-added ability"/>
    <x v="166"/>
    <n v="10084"/>
    <x v="1"/>
    <x v="228"/>
    <n v="99.841584158415841"/>
    <n v="101"/>
    <x v="1"/>
    <s v="USD"/>
    <n v="1575612000"/>
    <n v="1575612000"/>
    <x v="224"/>
    <d v="2019-12-06T06:00:00"/>
    <b v="0"/>
    <b v="0"/>
    <x v="6"/>
    <x v="11"/>
    <s v="games/video games"/>
  </r>
  <r>
    <n v="231"/>
    <s v="Williams, Carter and Gonzalez"/>
    <s v="Cross-platform uniform hardware"/>
    <x v="44"/>
    <n v="5523"/>
    <x v="3"/>
    <x v="229"/>
    <n v="82.432835820895519"/>
    <n v="67"/>
    <x v="1"/>
    <s v="USD"/>
    <n v="1369112400"/>
    <n v="1374123600"/>
    <x v="225"/>
    <d v="2013-07-18T05:00:00"/>
    <b v="0"/>
    <b v="0"/>
    <x v="3"/>
    <x v="3"/>
    <s v="theater/plays"/>
  </r>
  <r>
    <n v="232"/>
    <s v="Davis-Rodriguez"/>
    <s v="Progressive secondary portal"/>
    <x v="74"/>
    <n v="5823"/>
    <x v="1"/>
    <x v="230"/>
    <n v="63.293478260869563"/>
    <n v="92"/>
    <x v="1"/>
    <s v="USD"/>
    <n v="1469422800"/>
    <n v="1469509200"/>
    <x v="226"/>
    <d v="2016-07-26T05:00:00"/>
    <b v="0"/>
    <b v="0"/>
    <x v="3"/>
    <x v="3"/>
    <s v="theater/plays"/>
  </r>
  <r>
    <n v="233"/>
    <s v="Reid, Rivera and Perry"/>
    <s v="Multi-lateral national adapter"/>
    <x v="167"/>
    <n v="6000"/>
    <x v="1"/>
    <x v="231"/>
    <n v="96.774193548387103"/>
    <n v="62"/>
    <x v="1"/>
    <s v="USD"/>
    <n v="1307854800"/>
    <n v="1309237200"/>
    <x v="227"/>
    <d v="2011-06-28T05:00:00"/>
    <b v="0"/>
    <b v="0"/>
    <x v="4"/>
    <x v="10"/>
    <s v="film &amp; video/animation"/>
  </r>
  <r>
    <n v="234"/>
    <s v="Mendoza-Parker"/>
    <s v="Enterprise-wide motivating matrices"/>
    <x v="168"/>
    <n v="8181"/>
    <x v="1"/>
    <x v="232"/>
    <n v="54.906040268456373"/>
    <n v="149"/>
    <x v="6"/>
    <s v="EUR"/>
    <n v="1503378000"/>
    <n v="1503982800"/>
    <x v="228"/>
    <d v="2017-08-29T05:00:00"/>
    <b v="0"/>
    <b v="1"/>
    <x v="6"/>
    <x v="11"/>
    <s v="games/video games"/>
  </r>
  <r>
    <n v="235"/>
    <s v="Lee, Ali and Guzman"/>
    <s v="Polarized upward-trending Local Area Network"/>
    <x v="133"/>
    <n v="3589"/>
    <x v="0"/>
    <x v="233"/>
    <n v="39.010869565217391"/>
    <n v="92"/>
    <x v="1"/>
    <s v="USD"/>
    <n v="1486965600"/>
    <n v="1487397600"/>
    <x v="229"/>
    <d v="2017-02-18T06:00:00"/>
    <b v="0"/>
    <b v="0"/>
    <x v="4"/>
    <x v="10"/>
    <s v="film &amp; video/animation"/>
  </r>
  <r>
    <n v="236"/>
    <s v="Gallegos-Cobb"/>
    <s v="Object-based directional function"/>
    <x v="169"/>
    <n v="4323"/>
    <x v="0"/>
    <x v="234"/>
    <n v="75.84210526315789"/>
    <n v="57"/>
    <x v="2"/>
    <s v="AUD"/>
    <n v="1561438800"/>
    <n v="1562043600"/>
    <x v="230"/>
    <d v="2019-07-02T05:00:00"/>
    <b v="0"/>
    <b v="1"/>
    <x v="1"/>
    <x v="1"/>
    <s v="music/rock"/>
  </r>
  <r>
    <n v="237"/>
    <s v="Ellison PLC"/>
    <s v="Re-contextualized tangible open architecture"/>
    <x v="29"/>
    <n v="14822"/>
    <x v="1"/>
    <x v="235"/>
    <n v="45.051671732522799"/>
    <n v="329"/>
    <x v="1"/>
    <s v="USD"/>
    <n v="1398402000"/>
    <n v="1398574800"/>
    <x v="231"/>
    <d v="2014-04-27T05:00:00"/>
    <b v="0"/>
    <b v="0"/>
    <x v="4"/>
    <x v="10"/>
    <s v="film &amp; video/animation"/>
  </r>
  <r>
    <n v="238"/>
    <s v="Bolton, Sanchez and Carrillo"/>
    <s v="Distributed systemic adapter"/>
    <x v="166"/>
    <n v="10138"/>
    <x v="1"/>
    <x v="236"/>
    <n v="104.51546391752578"/>
    <n v="97"/>
    <x v="3"/>
    <s v="DKK"/>
    <n v="1513231200"/>
    <n v="1515391200"/>
    <x v="232"/>
    <d v="2018-01-08T06:00:00"/>
    <b v="0"/>
    <b v="1"/>
    <x v="3"/>
    <x v="3"/>
    <s v="theater/plays"/>
  </r>
  <r>
    <n v="239"/>
    <s v="Mason-Sanders"/>
    <s v="Networked web-enabled instruction set"/>
    <x v="170"/>
    <n v="3127"/>
    <x v="0"/>
    <x v="237"/>
    <n v="76.268292682926827"/>
    <n v="41"/>
    <x v="1"/>
    <s v="USD"/>
    <n v="1440824400"/>
    <n v="1441170000"/>
    <x v="233"/>
    <d v="2015-09-02T05:00:00"/>
    <b v="0"/>
    <b v="0"/>
    <x v="2"/>
    <x v="8"/>
    <s v="technology/wearables"/>
  </r>
  <r>
    <n v="240"/>
    <s v="Pitts-Reed"/>
    <s v="Vision-oriented dynamic service-desk"/>
    <x v="171"/>
    <n v="123124"/>
    <x v="1"/>
    <x v="238"/>
    <n v="69.015695067264573"/>
    <n v="1784"/>
    <x v="1"/>
    <s v="USD"/>
    <n v="1281070800"/>
    <n v="1281157200"/>
    <x v="194"/>
    <d v="2010-08-07T05:00:00"/>
    <b v="0"/>
    <b v="0"/>
    <x v="3"/>
    <x v="3"/>
    <s v="theater/plays"/>
  </r>
  <r>
    <n v="241"/>
    <s v="Gonzalez-Martinez"/>
    <s v="Vision-oriented actuating open system"/>
    <x v="172"/>
    <n v="171729"/>
    <x v="1"/>
    <x v="239"/>
    <n v="101.97684085510689"/>
    <n v="1684"/>
    <x v="2"/>
    <s v="AUD"/>
    <n v="1397365200"/>
    <n v="1398229200"/>
    <x v="234"/>
    <d v="2014-04-23T05:00:00"/>
    <b v="0"/>
    <b v="1"/>
    <x v="5"/>
    <x v="9"/>
    <s v="publishing/nonfiction"/>
  </r>
  <r>
    <n v="242"/>
    <s v="Hill, Martin and Garcia"/>
    <s v="Sharable scalable core"/>
    <x v="141"/>
    <n v="10729"/>
    <x v="1"/>
    <x v="240"/>
    <n v="42.915999999999997"/>
    <n v="250"/>
    <x v="1"/>
    <s v="USD"/>
    <n v="1494392400"/>
    <n v="1495256400"/>
    <x v="235"/>
    <d v="2017-05-20T05:00:00"/>
    <b v="0"/>
    <b v="1"/>
    <x v="1"/>
    <x v="1"/>
    <s v="music/rock"/>
  </r>
  <r>
    <n v="243"/>
    <s v="Garcia PLC"/>
    <s v="Customer-focused attitude-oriented function"/>
    <x v="173"/>
    <n v="10240"/>
    <x v="1"/>
    <x v="241"/>
    <n v="43.025210084033617"/>
    <n v="238"/>
    <x v="1"/>
    <s v="USD"/>
    <n v="1520143200"/>
    <n v="1520402400"/>
    <x v="236"/>
    <d v="2018-03-07T06:00:00"/>
    <b v="0"/>
    <b v="0"/>
    <x v="3"/>
    <x v="3"/>
    <s v="theater/plays"/>
  </r>
  <r>
    <n v="244"/>
    <s v="Herring-Bailey"/>
    <s v="Reverse-engineered system-worthy extranet"/>
    <x v="31"/>
    <n v="3988"/>
    <x v="1"/>
    <x v="242"/>
    <n v="75.245283018867923"/>
    <n v="53"/>
    <x v="1"/>
    <s v="USD"/>
    <n v="1405314000"/>
    <n v="1409806800"/>
    <x v="237"/>
    <d v="2014-09-04T05:00:00"/>
    <b v="0"/>
    <b v="0"/>
    <x v="3"/>
    <x v="3"/>
    <s v="theater/plays"/>
  </r>
  <r>
    <n v="245"/>
    <s v="Russell-Gardner"/>
    <s v="Re-engineered systematic monitoring"/>
    <x v="49"/>
    <n v="14771"/>
    <x v="1"/>
    <x v="243"/>
    <n v="69.023364485981304"/>
    <n v="214"/>
    <x v="1"/>
    <s v="USD"/>
    <n v="1396846800"/>
    <n v="1396933200"/>
    <x v="238"/>
    <d v="2014-04-08T05:00:00"/>
    <b v="0"/>
    <b v="0"/>
    <x v="3"/>
    <x v="3"/>
    <s v="theater/plays"/>
  </r>
  <r>
    <n v="246"/>
    <s v="Walters-Carter"/>
    <s v="Seamless value-added standardization"/>
    <x v="6"/>
    <n v="14649"/>
    <x v="1"/>
    <x v="244"/>
    <n v="65.986486486486484"/>
    <n v="222"/>
    <x v="1"/>
    <s v="USD"/>
    <n v="1375678800"/>
    <n v="1376024400"/>
    <x v="239"/>
    <d v="2013-08-09T05:00:00"/>
    <b v="0"/>
    <b v="0"/>
    <x v="2"/>
    <x v="2"/>
    <s v="technology/web"/>
  </r>
  <r>
    <n v="247"/>
    <s v="Johnson, Patterson and Montoya"/>
    <s v="Triple-buffered fresh-thinking frame"/>
    <x v="174"/>
    <n v="184658"/>
    <x v="1"/>
    <x v="245"/>
    <n v="98.013800424628457"/>
    <n v="1884"/>
    <x v="1"/>
    <s v="USD"/>
    <n v="1482386400"/>
    <n v="1483682400"/>
    <x v="240"/>
    <d v="2017-01-06T06:00:00"/>
    <b v="0"/>
    <b v="1"/>
    <x v="5"/>
    <x v="13"/>
    <s v="publishing/fiction"/>
  </r>
  <r>
    <n v="248"/>
    <s v="Roberts and Sons"/>
    <s v="Streamlined holistic knowledgebase"/>
    <x v="8"/>
    <n v="13103"/>
    <x v="1"/>
    <x v="246"/>
    <n v="60.105504587155963"/>
    <n v="218"/>
    <x v="2"/>
    <s v="AUD"/>
    <n v="1420005600"/>
    <n v="1420437600"/>
    <x v="241"/>
    <d v="2015-01-05T06:00:00"/>
    <b v="0"/>
    <b v="0"/>
    <x v="6"/>
    <x v="20"/>
    <s v="games/mobile games"/>
  </r>
  <r>
    <n v="249"/>
    <s v="Avila-Nelson"/>
    <s v="Up-sized intermediate website"/>
    <x v="175"/>
    <n v="168095"/>
    <x v="1"/>
    <x v="247"/>
    <n v="26.000773395204948"/>
    <n v="6465"/>
    <x v="1"/>
    <s v="USD"/>
    <n v="1420178400"/>
    <n v="1420783200"/>
    <x v="242"/>
    <d v="2015-01-09T06:00:00"/>
    <b v="0"/>
    <b v="0"/>
    <x v="5"/>
    <x v="18"/>
    <s v="publishing/translations"/>
  </r>
  <r>
    <n v="250"/>
    <s v="Robbins and Sons"/>
    <s v="Future-proofed directional synergy"/>
    <x v="0"/>
    <n v="3"/>
    <x v="0"/>
    <x v="248"/>
    <n v="3"/>
    <n v="1"/>
    <x v="1"/>
    <s v="USD"/>
    <n v="1264399200"/>
    <n v="1267423200"/>
    <x v="67"/>
    <d v="2010-03-01T06:00:00"/>
    <b v="0"/>
    <b v="0"/>
    <x v="1"/>
    <x v="1"/>
    <s v="music/rock"/>
  </r>
  <r>
    <n v="251"/>
    <s v="Singleton Ltd"/>
    <s v="Enhanced user-facing function"/>
    <x v="143"/>
    <n v="3840"/>
    <x v="0"/>
    <x v="249"/>
    <n v="38.019801980198018"/>
    <n v="101"/>
    <x v="1"/>
    <s v="USD"/>
    <n v="1355032800"/>
    <n v="1355205600"/>
    <x v="243"/>
    <d v="2012-12-11T06:00:00"/>
    <b v="0"/>
    <b v="0"/>
    <x v="3"/>
    <x v="3"/>
    <s v="theater/plays"/>
  </r>
  <r>
    <n v="252"/>
    <s v="Perez PLC"/>
    <s v="Operative bandwidth-monitored interface"/>
    <x v="67"/>
    <n v="6263"/>
    <x v="1"/>
    <x v="250"/>
    <n v="106.15254237288136"/>
    <n v="59"/>
    <x v="1"/>
    <s v="USD"/>
    <n v="1382677200"/>
    <n v="1383109200"/>
    <x v="244"/>
    <d v="2013-10-30T05:00:00"/>
    <b v="0"/>
    <b v="0"/>
    <x v="3"/>
    <x v="3"/>
    <s v="theater/plays"/>
  </r>
  <r>
    <n v="253"/>
    <s v="Rogers, Jacobs and Jackson"/>
    <s v="Upgradable multi-state instruction set"/>
    <x v="158"/>
    <n v="108161"/>
    <x v="0"/>
    <x v="251"/>
    <n v="81.019475655430711"/>
    <n v="1335"/>
    <x v="0"/>
    <s v="CAD"/>
    <n v="1302238800"/>
    <n v="1303275600"/>
    <x v="245"/>
    <d v="2011-04-20T05:00:00"/>
    <b v="0"/>
    <b v="0"/>
    <x v="4"/>
    <x v="6"/>
    <s v="film &amp; video/drama"/>
  </r>
  <r>
    <n v="254"/>
    <s v="Barry Group"/>
    <s v="De-engineered static Local Area Network"/>
    <x v="176"/>
    <n v="8505"/>
    <x v="1"/>
    <x v="252"/>
    <n v="96.647727272727266"/>
    <n v="88"/>
    <x v="1"/>
    <s v="USD"/>
    <n v="1487656800"/>
    <n v="1487829600"/>
    <x v="246"/>
    <d v="2017-02-23T06:00:00"/>
    <b v="0"/>
    <b v="0"/>
    <x v="5"/>
    <x v="9"/>
    <s v="publishing/nonfiction"/>
  </r>
  <r>
    <n v="255"/>
    <s v="Rosales, Branch and Harmon"/>
    <s v="Upgradable grid-enabled superstructure"/>
    <x v="177"/>
    <n v="96735"/>
    <x v="1"/>
    <x v="253"/>
    <n v="57.003535651149086"/>
    <n v="1697"/>
    <x v="1"/>
    <s v="USD"/>
    <n v="1297836000"/>
    <n v="1298268000"/>
    <x v="247"/>
    <d v="2011-02-21T06:00:00"/>
    <b v="0"/>
    <b v="1"/>
    <x v="1"/>
    <x v="1"/>
    <s v="music/rock"/>
  </r>
  <r>
    <n v="256"/>
    <s v="Smith-Reid"/>
    <s v="Optimized actuating toolset"/>
    <x v="178"/>
    <n v="959"/>
    <x v="0"/>
    <x v="254"/>
    <n v="63.93333333333333"/>
    <n v="15"/>
    <x v="4"/>
    <s v="GBP"/>
    <n v="1453615200"/>
    <n v="1456812000"/>
    <x v="248"/>
    <d v="2016-03-01T06:00:00"/>
    <b v="0"/>
    <b v="0"/>
    <x v="1"/>
    <x v="1"/>
    <s v="music/rock"/>
  </r>
  <r>
    <n v="257"/>
    <s v="Williams Inc"/>
    <s v="Decentralized exuding strategy"/>
    <x v="57"/>
    <n v="8322"/>
    <x v="1"/>
    <x v="255"/>
    <n v="90.456521739130437"/>
    <n v="92"/>
    <x v="1"/>
    <s v="USD"/>
    <n v="1362463200"/>
    <n v="1363669200"/>
    <x v="249"/>
    <d v="2013-03-19T05:00:00"/>
    <b v="0"/>
    <b v="0"/>
    <x v="3"/>
    <x v="3"/>
    <s v="theater/plays"/>
  </r>
  <r>
    <n v="258"/>
    <s v="Duncan, Mcdonald and Miller"/>
    <s v="Assimilated coherent hardware"/>
    <x v="92"/>
    <n v="13424"/>
    <x v="1"/>
    <x v="256"/>
    <n v="72.172043010752688"/>
    <n v="186"/>
    <x v="1"/>
    <s v="USD"/>
    <n v="1481176800"/>
    <n v="1482904800"/>
    <x v="250"/>
    <d v="2016-12-28T06:00:00"/>
    <b v="0"/>
    <b v="1"/>
    <x v="3"/>
    <x v="3"/>
    <s v="theater/plays"/>
  </r>
  <r>
    <n v="259"/>
    <s v="Watkins Ltd"/>
    <s v="Multi-channeled responsive implementation"/>
    <x v="37"/>
    <n v="10755"/>
    <x v="1"/>
    <x v="257"/>
    <n v="77.934782608695656"/>
    <n v="138"/>
    <x v="1"/>
    <s v="USD"/>
    <n v="1354946400"/>
    <n v="1356588000"/>
    <x v="251"/>
    <d v="2012-12-27T06:00:00"/>
    <b v="1"/>
    <b v="0"/>
    <x v="7"/>
    <x v="14"/>
    <s v="photography/photography books"/>
  </r>
  <r>
    <n v="260"/>
    <s v="Allen-Jones"/>
    <s v="Centralized modular initiative"/>
    <x v="9"/>
    <n v="9935"/>
    <x v="1"/>
    <x v="258"/>
    <n v="38.065134099616856"/>
    <n v="261"/>
    <x v="1"/>
    <s v="USD"/>
    <n v="1348808400"/>
    <n v="1349845200"/>
    <x v="136"/>
    <d v="2012-10-10T05:00:00"/>
    <b v="0"/>
    <b v="0"/>
    <x v="1"/>
    <x v="1"/>
    <s v="music/rock"/>
  </r>
  <r>
    <n v="261"/>
    <s v="Mason-Smith"/>
    <s v="Reverse-engineered cohesive migration"/>
    <x v="179"/>
    <n v="26303"/>
    <x v="0"/>
    <x v="259"/>
    <n v="57.936123348017624"/>
    <n v="454"/>
    <x v="1"/>
    <s v="USD"/>
    <n v="1282712400"/>
    <n v="1283058000"/>
    <x v="252"/>
    <d v="2010-08-29T05:00:00"/>
    <b v="0"/>
    <b v="1"/>
    <x v="1"/>
    <x v="1"/>
    <s v="music/rock"/>
  </r>
  <r>
    <n v="262"/>
    <s v="Lloyd, Kennedy and Davis"/>
    <s v="Compatible multimedia hub"/>
    <x v="12"/>
    <n v="5328"/>
    <x v="1"/>
    <x v="260"/>
    <n v="49.794392523364486"/>
    <n v="107"/>
    <x v="1"/>
    <s v="USD"/>
    <n v="1301979600"/>
    <n v="1304226000"/>
    <x v="253"/>
    <d v="2011-05-01T05:00:00"/>
    <b v="0"/>
    <b v="1"/>
    <x v="1"/>
    <x v="7"/>
    <s v="music/indie rock"/>
  </r>
  <r>
    <n v="263"/>
    <s v="Walker Ltd"/>
    <s v="Organic eco-centric success"/>
    <x v="49"/>
    <n v="10756"/>
    <x v="1"/>
    <x v="261"/>
    <n v="54.050251256281406"/>
    <n v="199"/>
    <x v="1"/>
    <s v="USD"/>
    <n v="1263016800"/>
    <n v="1263016800"/>
    <x v="254"/>
    <d v="2010-01-09T06:00:00"/>
    <b v="0"/>
    <b v="0"/>
    <x v="7"/>
    <x v="14"/>
    <s v="photography/photography books"/>
  </r>
  <r>
    <n v="264"/>
    <s v="Gordon PLC"/>
    <s v="Virtual reciprocal policy"/>
    <x v="180"/>
    <n v="165375"/>
    <x v="1"/>
    <x v="262"/>
    <n v="30.002721335268504"/>
    <n v="5512"/>
    <x v="1"/>
    <s v="USD"/>
    <n v="1360648800"/>
    <n v="1362031200"/>
    <x v="255"/>
    <d v="2013-02-28T06:00:00"/>
    <b v="0"/>
    <b v="0"/>
    <x v="3"/>
    <x v="3"/>
    <s v="theater/plays"/>
  </r>
  <r>
    <n v="265"/>
    <s v="Lee and Sons"/>
    <s v="Persevering interactive emulation"/>
    <x v="70"/>
    <n v="6031"/>
    <x v="1"/>
    <x v="263"/>
    <n v="70.127906976744185"/>
    <n v="86"/>
    <x v="1"/>
    <s v="USD"/>
    <n v="1451800800"/>
    <n v="1455602400"/>
    <x v="256"/>
    <d v="2016-02-16T06:00:00"/>
    <b v="0"/>
    <b v="0"/>
    <x v="3"/>
    <x v="3"/>
    <s v="theater/plays"/>
  </r>
  <r>
    <n v="266"/>
    <s v="Cole LLC"/>
    <s v="Proactive responsive emulation"/>
    <x v="181"/>
    <n v="85902"/>
    <x v="0"/>
    <x v="264"/>
    <n v="26.996228786926462"/>
    <n v="3182"/>
    <x v="6"/>
    <s v="EUR"/>
    <n v="1415340000"/>
    <n v="1418191200"/>
    <x v="257"/>
    <d v="2014-12-10T06:00:00"/>
    <b v="0"/>
    <b v="1"/>
    <x v="1"/>
    <x v="17"/>
    <s v="music/jazz"/>
  </r>
  <r>
    <n v="267"/>
    <s v="Acosta PLC"/>
    <s v="Extended eco-centric function"/>
    <x v="182"/>
    <n v="143910"/>
    <x v="1"/>
    <x v="265"/>
    <n v="51.990606936416185"/>
    <n v="2768"/>
    <x v="2"/>
    <s v="AUD"/>
    <n v="1351054800"/>
    <n v="1352440800"/>
    <x v="258"/>
    <d v="2012-11-09T06:00:00"/>
    <b v="0"/>
    <b v="0"/>
    <x v="3"/>
    <x v="3"/>
    <s v="theater/plays"/>
  </r>
  <r>
    <n v="268"/>
    <s v="Brown-Mckee"/>
    <s v="Networked optimal productivity"/>
    <x v="42"/>
    <n v="2708"/>
    <x v="1"/>
    <x v="266"/>
    <n v="56.416666666666664"/>
    <n v="48"/>
    <x v="1"/>
    <s v="USD"/>
    <n v="1349326800"/>
    <n v="1353304800"/>
    <x v="259"/>
    <d v="2012-11-19T06:00:00"/>
    <b v="0"/>
    <b v="0"/>
    <x v="4"/>
    <x v="4"/>
    <s v="film &amp; video/documentary"/>
  </r>
  <r>
    <n v="269"/>
    <s v="Miles and Sons"/>
    <s v="Persistent attitude-oriented approach"/>
    <x v="26"/>
    <n v="8842"/>
    <x v="1"/>
    <x v="267"/>
    <n v="101.63218390804597"/>
    <n v="87"/>
    <x v="1"/>
    <s v="USD"/>
    <n v="1548914400"/>
    <n v="1550728800"/>
    <x v="260"/>
    <d v="2019-02-21T06:00:00"/>
    <b v="0"/>
    <b v="0"/>
    <x v="4"/>
    <x v="19"/>
    <s v="film &amp; video/television"/>
  </r>
  <r>
    <n v="270"/>
    <s v="Sawyer, Horton and Williams"/>
    <s v="Triple-buffered 4thgeneration toolset"/>
    <x v="183"/>
    <n v="47260"/>
    <x v="3"/>
    <x v="268"/>
    <n v="25.005291005291006"/>
    <n v="1890"/>
    <x v="1"/>
    <s v="USD"/>
    <n v="1291269600"/>
    <n v="1291442400"/>
    <x v="261"/>
    <d v="2010-12-04T06:00:00"/>
    <b v="0"/>
    <b v="0"/>
    <x v="6"/>
    <x v="11"/>
    <s v="games/video games"/>
  </r>
  <r>
    <n v="271"/>
    <s v="Foley-Cox"/>
    <s v="Progressive zero administration leverage"/>
    <x v="184"/>
    <n v="1953"/>
    <x v="2"/>
    <x v="269"/>
    <n v="32.016393442622949"/>
    <n v="61"/>
    <x v="1"/>
    <s v="USD"/>
    <n v="1449468000"/>
    <n v="1452146400"/>
    <x v="262"/>
    <d v="2016-01-07T06:00:00"/>
    <b v="0"/>
    <b v="0"/>
    <x v="7"/>
    <x v="14"/>
    <s v="photography/photography books"/>
  </r>
  <r>
    <n v="272"/>
    <s v="Horton, Morrison and Clark"/>
    <s v="Networked radical neural-net"/>
    <x v="185"/>
    <n v="155349"/>
    <x v="1"/>
    <x v="270"/>
    <n v="82.021647307286173"/>
    <n v="1894"/>
    <x v="1"/>
    <s v="USD"/>
    <n v="1562734800"/>
    <n v="1564894800"/>
    <x v="263"/>
    <d v="2019-08-04T05:00:00"/>
    <b v="0"/>
    <b v="1"/>
    <x v="3"/>
    <x v="3"/>
    <s v="theater/plays"/>
  </r>
  <r>
    <n v="273"/>
    <s v="Thomas and Sons"/>
    <s v="Re-engineered heuristic forecast"/>
    <x v="75"/>
    <n v="10704"/>
    <x v="1"/>
    <x v="271"/>
    <n v="37.957446808510639"/>
    <n v="282"/>
    <x v="0"/>
    <s v="CAD"/>
    <n v="1505624400"/>
    <n v="1505883600"/>
    <x v="264"/>
    <d v="2017-09-20T05:00:00"/>
    <b v="0"/>
    <b v="0"/>
    <x v="3"/>
    <x v="3"/>
    <s v="theater/plays"/>
  </r>
  <r>
    <n v="274"/>
    <s v="Morgan-Jenkins"/>
    <s v="Fully-configurable background algorithm"/>
    <x v="166"/>
    <n v="773"/>
    <x v="0"/>
    <x v="272"/>
    <n v="51.533333333333331"/>
    <n v="15"/>
    <x v="1"/>
    <s v="USD"/>
    <n v="1509948000"/>
    <n v="1510380000"/>
    <x v="265"/>
    <d v="2017-11-11T06:00:00"/>
    <b v="0"/>
    <b v="0"/>
    <x v="3"/>
    <x v="3"/>
    <s v="theater/plays"/>
  </r>
  <r>
    <n v="275"/>
    <s v="Ward, Sanchez and Kemp"/>
    <s v="Stand-alone discrete Graphical User Interface"/>
    <x v="61"/>
    <n v="9419"/>
    <x v="1"/>
    <x v="273"/>
    <n v="81.198275862068968"/>
    <n v="116"/>
    <x v="1"/>
    <s v="USD"/>
    <n v="1554526800"/>
    <n v="1555218000"/>
    <x v="266"/>
    <d v="2019-04-14T05:00:00"/>
    <b v="0"/>
    <b v="0"/>
    <x v="5"/>
    <x v="18"/>
    <s v="publishing/translations"/>
  </r>
  <r>
    <n v="276"/>
    <s v="Fields Ltd"/>
    <s v="Front-line foreground project"/>
    <x v="20"/>
    <n v="5324"/>
    <x v="0"/>
    <x v="274"/>
    <n v="40.030075187969928"/>
    <n v="133"/>
    <x v="1"/>
    <s v="USD"/>
    <n v="1334811600"/>
    <n v="1335243600"/>
    <x v="267"/>
    <d v="2012-04-24T05:00:00"/>
    <b v="0"/>
    <b v="1"/>
    <x v="6"/>
    <x v="11"/>
    <s v="games/video games"/>
  </r>
  <r>
    <n v="277"/>
    <s v="Ramos-Mitchell"/>
    <s v="Persevering system-worthy info-mediaries"/>
    <x v="31"/>
    <n v="7465"/>
    <x v="1"/>
    <x v="275"/>
    <n v="89.939759036144579"/>
    <n v="83"/>
    <x v="1"/>
    <s v="USD"/>
    <n v="1279515600"/>
    <n v="1279688400"/>
    <x v="268"/>
    <d v="2010-07-21T05:00:00"/>
    <b v="0"/>
    <b v="0"/>
    <x v="3"/>
    <x v="3"/>
    <s v="theater/plays"/>
  </r>
  <r>
    <n v="278"/>
    <s v="Higgins, Davis and Salazar"/>
    <s v="Distributed multi-tasking strategy"/>
    <x v="50"/>
    <n v="8799"/>
    <x v="1"/>
    <x v="276"/>
    <n v="96.692307692307693"/>
    <n v="91"/>
    <x v="1"/>
    <s v="USD"/>
    <n v="1353909600"/>
    <n v="1356069600"/>
    <x v="269"/>
    <d v="2012-12-21T06:00:00"/>
    <b v="0"/>
    <b v="0"/>
    <x v="2"/>
    <x v="2"/>
    <s v="technology/web"/>
  </r>
  <r>
    <n v="279"/>
    <s v="Smith-Jenkins"/>
    <s v="Vision-oriented methodical application"/>
    <x v="48"/>
    <n v="13656"/>
    <x v="1"/>
    <x v="277"/>
    <n v="25.010989010989011"/>
    <n v="546"/>
    <x v="1"/>
    <s v="USD"/>
    <n v="1535950800"/>
    <n v="1536210000"/>
    <x v="270"/>
    <d v="2018-09-06T05:00:00"/>
    <b v="0"/>
    <b v="0"/>
    <x v="3"/>
    <x v="3"/>
    <s v="theater/plays"/>
  </r>
  <r>
    <n v="280"/>
    <s v="Braun PLC"/>
    <s v="Function-based high-level infrastructure"/>
    <x v="186"/>
    <n v="14536"/>
    <x v="1"/>
    <x v="278"/>
    <n v="36.987277353689571"/>
    <n v="393"/>
    <x v="1"/>
    <s v="USD"/>
    <n v="1511244000"/>
    <n v="1511762400"/>
    <x v="271"/>
    <d v="2017-11-27T06:00:00"/>
    <b v="0"/>
    <b v="0"/>
    <x v="4"/>
    <x v="10"/>
    <s v="film &amp; video/animation"/>
  </r>
  <r>
    <n v="281"/>
    <s v="Drake PLC"/>
    <s v="Profound object-oriented paradigm"/>
    <x v="187"/>
    <n v="150552"/>
    <x v="0"/>
    <x v="279"/>
    <n v="73.012609117361791"/>
    <n v="2062"/>
    <x v="1"/>
    <s v="USD"/>
    <n v="1331445600"/>
    <n v="1333256400"/>
    <x v="272"/>
    <d v="2012-04-01T05:00:00"/>
    <b v="0"/>
    <b v="1"/>
    <x v="3"/>
    <x v="3"/>
    <s v="theater/plays"/>
  </r>
  <r>
    <n v="282"/>
    <s v="Ross, Kelly and Brown"/>
    <s v="Virtual contextually-based circuit"/>
    <x v="141"/>
    <n v="9076"/>
    <x v="1"/>
    <x v="280"/>
    <n v="68.240601503759393"/>
    <n v="133"/>
    <x v="1"/>
    <s v="USD"/>
    <n v="1480226400"/>
    <n v="1480744800"/>
    <x v="73"/>
    <d v="2016-12-03T06:00:00"/>
    <b v="0"/>
    <b v="1"/>
    <x v="4"/>
    <x v="19"/>
    <s v="film &amp; video/television"/>
  </r>
  <r>
    <n v="283"/>
    <s v="Lucas-Mullins"/>
    <s v="Business-focused dynamic instruction set"/>
    <x v="32"/>
    <n v="1517"/>
    <x v="0"/>
    <x v="281"/>
    <n v="52.310344827586206"/>
    <n v="29"/>
    <x v="3"/>
    <s v="DKK"/>
    <n v="1464584400"/>
    <n v="1465016400"/>
    <x v="273"/>
    <d v="2016-06-04T05:00:00"/>
    <b v="0"/>
    <b v="0"/>
    <x v="1"/>
    <x v="1"/>
    <s v="music/rock"/>
  </r>
  <r>
    <n v="284"/>
    <s v="Tran LLC"/>
    <s v="Ameliorated fresh-thinking protocol"/>
    <x v="122"/>
    <n v="8153"/>
    <x v="0"/>
    <x v="282"/>
    <n v="61.765151515151516"/>
    <n v="132"/>
    <x v="1"/>
    <s v="USD"/>
    <n v="1335848400"/>
    <n v="1336280400"/>
    <x v="274"/>
    <d v="2012-05-06T05:00:00"/>
    <b v="0"/>
    <b v="0"/>
    <x v="2"/>
    <x v="2"/>
    <s v="technology/web"/>
  </r>
  <r>
    <n v="285"/>
    <s v="Dawson, Brady and Gilbert"/>
    <s v="Front-line optimizing emulation"/>
    <x v="79"/>
    <n v="6357"/>
    <x v="1"/>
    <x v="283"/>
    <n v="25.027559055118111"/>
    <n v="254"/>
    <x v="1"/>
    <s v="USD"/>
    <n v="1473483600"/>
    <n v="1476766800"/>
    <x v="275"/>
    <d v="2016-10-18T05:00:00"/>
    <b v="0"/>
    <b v="0"/>
    <x v="3"/>
    <x v="3"/>
    <s v="theater/plays"/>
  </r>
  <r>
    <n v="286"/>
    <s v="Obrien-Aguirre"/>
    <s v="Devolved uniform complexity"/>
    <x v="188"/>
    <n v="19557"/>
    <x v="3"/>
    <x v="284"/>
    <n v="106.28804347826087"/>
    <n v="184"/>
    <x v="1"/>
    <s v="USD"/>
    <n v="1479880800"/>
    <n v="1480485600"/>
    <x v="276"/>
    <d v="2016-11-30T06:00:00"/>
    <b v="0"/>
    <b v="0"/>
    <x v="3"/>
    <x v="3"/>
    <s v="theater/plays"/>
  </r>
  <r>
    <n v="287"/>
    <s v="Ferguson PLC"/>
    <s v="Public-key intangible superstructure"/>
    <x v="9"/>
    <n v="13213"/>
    <x v="1"/>
    <x v="285"/>
    <n v="75.07386363636364"/>
    <n v="176"/>
    <x v="1"/>
    <s v="USD"/>
    <n v="1430197200"/>
    <n v="1430197200"/>
    <x v="277"/>
    <d v="2015-04-28T05:00:00"/>
    <b v="0"/>
    <b v="0"/>
    <x v="1"/>
    <x v="5"/>
    <s v="music/electric music"/>
  </r>
  <r>
    <n v="288"/>
    <s v="Garcia Ltd"/>
    <s v="Secured global success"/>
    <x v="36"/>
    <n v="5476"/>
    <x v="0"/>
    <x v="286"/>
    <n v="39.970802919708028"/>
    <n v="137"/>
    <x v="3"/>
    <s v="DKK"/>
    <n v="1331701200"/>
    <n v="1331787600"/>
    <x v="278"/>
    <d v="2012-03-15T05:00:00"/>
    <b v="0"/>
    <b v="1"/>
    <x v="1"/>
    <x v="16"/>
    <s v="music/metal"/>
  </r>
  <r>
    <n v="289"/>
    <s v="Smith, Love and Smith"/>
    <s v="Grass-roots mission-critical capability"/>
    <x v="126"/>
    <n v="13474"/>
    <x v="1"/>
    <x v="287"/>
    <n v="39.982195845697326"/>
    <n v="337"/>
    <x v="0"/>
    <s v="CAD"/>
    <n v="1438578000"/>
    <n v="1438837200"/>
    <x v="279"/>
    <d v="2015-08-06T05:00:00"/>
    <b v="0"/>
    <b v="0"/>
    <x v="3"/>
    <x v="3"/>
    <s v="theater/plays"/>
  </r>
  <r>
    <n v="290"/>
    <s v="Wilson, Hall and Osborne"/>
    <s v="Advanced global data-warehouse"/>
    <x v="189"/>
    <n v="91722"/>
    <x v="0"/>
    <x v="288"/>
    <n v="101.01541850220265"/>
    <n v="908"/>
    <x v="1"/>
    <s v="USD"/>
    <n v="1368162000"/>
    <n v="1370926800"/>
    <x v="280"/>
    <d v="2013-06-11T05:00:00"/>
    <b v="0"/>
    <b v="1"/>
    <x v="4"/>
    <x v="4"/>
    <s v="film &amp; video/documentary"/>
  </r>
  <r>
    <n v="291"/>
    <s v="Bell, Grimes and Kerr"/>
    <s v="Self-enabling uniform complexity"/>
    <x v="37"/>
    <n v="8219"/>
    <x v="1"/>
    <x v="289"/>
    <n v="76.813084112149539"/>
    <n v="107"/>
    <x v="1"/>
    <s v="USD"/>
    <n v="1318654800"/>
    <n v="1319000400"/>
    <x v="281"/>
    <d v="2011-10-19T05:00:00"/>
    <b v="1"/>
    <b v="0"/>
    <x v="2"/>
    <x v="2"/>
    <s v="technology/web"/>
  </r>
  <r>
    <n v="292"/>
    <s v="Ho-Harris"/>
    <s v="Versatile cohesive encoding"/>
    <x v="190"/>
    <n v="717"/>
    <x v="0"/>
    <x v="290"/>
    <n v="71.7"/>
    <n v="10"/>
    <x v="1"/>
    <s v="USD"/>
    <n v="1331874000"/>
    <n v="1333429200"/>
    <x v="282"/>
    <d v="2012-04-03T05:00:00"/>
    <b v="0"/>
    <b v="0"/>
    <x v="0"/>
    <x v="0"/>
    <s v="food/food trucks"/>
  </r>
  <r>
    <n v="293"/>
    <s v="Ross Group"/>
    <s v="Organized executive solution"/>
    <x v="191"/>
    <n v="1065"/>
    <x v="3"/>
    <x v="291"/>
    <n v="33.28125"/>
    <n v="32"/>
    <x v="6"/>
    <s v="EUR"/>
    <n v="1286254800"/>
    <n v="1287032400"/>
    <x v="283"/>
    <d v="2010-10-14T05:00:00"/>
    <b v="0"/>
    <b v="0"/>
    <x v="3"/>
    <x v="3"/>
    <s v="theater/plays"/>
  </r>
  <r>
    <n v="294"/>
    <s v="Turner-Davis"/>
    <s v="Automated local emulation"/>
    <x v="60"/>
    <n v="8038"/>
    <x v="1"/>
    <x v="292"/>
    <n v="43.923497267759565"/>
    <n v="183"/>
    <x v="1"/>
    <s v="USD"/>
    <n v="1540530000"/>
    <n v="1541570400"/>
    <x v="284"/>
    <d v="2018-11-07T06:00:00"/>
    <b v="0"/>
    <b v="0"/>
    <x v="3"/>
    <x v="3"/>
    <s v="theater/plays"/>
  </r>
  <r>
    <n v="295"/>
    <s v="Smith, Jackson and Herrera"/>
    <s v="Enterprise-wide intermediate middleware"/>
    <x v="192"/>
    <n v="68769"/>
    <x v="0"/>
    <x v="293"/>
    <n v="36.004712041884815"/>
    <n v="1910"/>
    <x v="5"/>
    <s v="CHF"/>
    <n v="1381813200"/>
    <n v="1383976800"/>
    <x v="285"/>
    <d v="2013-11-09T06:00:00"/>
    <b v="0"/>
    <b v="0"/>
    <x v="3"/>
    <x v="3"/>
    <s v="theater/plays"/>
  </r>
  <r>
    <n v="296"/>
    <s v="Smith-Hess"/>
    <s v="Grass-roots real-time Local Area Network"/>
    <x v="55"/>
    <n v="3352"/>
    <x v="0"/>
    <x v="294"/>
    <n v="88.21052631578948"/>
    <n v="38"/>
    <x v="2"/>
    <s v="AUD"/>
    <n v="1548655200"/>
    <n v="1550556000"/>
    <x v="286"/>
    <d v="2019-02-19T06:00:00"/>
    <b v="0"/>
    <b v="0"/>
    <x v="3"/>
    <x v="3"/>
    <s v="theater/plays"/>
  </r>
  <r>
    <n v="297"/>
    <s v="Brown, Herring and Bass"/>
    <s v="Organized client-driven capacity"/>
    <x v="44"/>
    <n v="6785"/>
    <x v="0"/>
    <x v="295"/>
    <n v="65.240384615384613"/>
    <n v="104"/>
    <x v="2"/>
    <s v="AUD"/>
    <n v="1389679200"/>
    <n v="1390456800"/>
    <x v="287"/>
    <d v="2014-01-23T06:00:00"/>
    <b v="0"/>
    <b v="1"/>
    <x v="3"/>
    <x v="3"/>
    <s v="theater/plays"/>
  </r>
  <r>
    <n v="298"/>
    <s v="Chase, Garcia and Johnson"/>
    <s v="Adaptive intangible database"/>
    <x v="26"/>
    <n v="5037"/>
    <x v="1"/>
    <x v="296"/>
    <n v="69.958333333333329"/>
    <n v="72"/>
    <x v="1"/>
    <s v="USD"/>
    <n v="1456466400"/>
    <n v="1458018000"/>
    <x v="288"/>
    <d v="2016-03-15T05:00:00"/>
    <b v="0"/>
    <b v="1"/>
    <x v="1"/>
    <x v="1"/>
    <s v="music/rock"/>
  </r>
  <r>
    <n v="299"/>
    <s v="Ramsey and Sons"/>
    <s v="Grass-roots contextually-based algorithm"/>
    <x v="167"/>
    <n v="1954"/>
    <x v="0"/>
    <x v="297"/>
    <n v="39.877551020408163"/>
    <n v="49"/>
    <x v="1"/>
    <s v="USD"/>
    <n v="1456984800"/>
    <n v="1461819600"/>
    <x v="289"/>
    <d v="2016-04-28T05:00:00"/>
    <b v="0"/>
    <b v="0"/>
    <x v="0"/>
    <x v="0"/>
    <s v="food/food trucks"/>
  </r>
  <r>
    <n v="300"/>
    <s v="Cooke PLC"/>
    <s v="Focused executive core"/>
    <x v="0"/>
    <n v="5"/>
    <x v="0"/>
    <x v="298"/>
    <n v="5"/>
    <n v="1"/>
    <x v="3"/>
    <s v="DKK"/>
    <n v="1504069200"/>
    <n v="1504155600"/>
    <x v="290"/>
    <d v="2017-08-31T05:00:00"/>
    <b v="0"/>
    <b v="1"/>
    <x v="5"/>
    <x v="9"/>
    <s v="publishing/nonfiction"/>
  </r>
  <r>
    <n v="301"/>
    <s v="Wong-Walker"/>
    <s v="Multi-channeled disintermediate policy"/>
    <x v="79"/>
    <n v="12102"/>
    <x v="1"/>
    <x v="299"/>
    <n v="41.023728813559323"/>
    <n v="295"/>
    <x v="1"/>
    <s v="USD"/>
    <n v="1424930400"/>
    <n v="1426395600"/>
    <x v="291"/>
    <d v="2015-03-15T05:00:00"/>
    <b v="0"/>
    <b v="0"/>
    <x v="4"/>
    <x v="4"/>
    <s v="film &amp; video/documentary"/>
  </r>
  <r>
    <n v="302"/>
    <s v="Ferguson, Collins and Mata"/>
    <s v="Customizable bi-directional hardware"/>
    <x v="193"/>
    <n v="24234"/>
    <x v="0"/>
    <x v="300"/>
    <n v="98.914285714285711"/>
    <n v="245"/>
    <x v="1"/>
    <s v="USD"/>
    <n v="1535864400"/>
    <n v="1537074000"/>
    <x v="292"/>
    <d v="2018-09-16T05:00:00"/>
    <b v="0"/>
    <b v="0"/>
    <x v="3"/>
    <x v="3"/>
    <s v="theater/plays"/>
  </r>
  <r>
    <n v="303"/>
    <s v="Guerrero, Flores and Jenkins"/>
    <s v="Networked optimal architecture"/>
    <x v="74"/>
    <n v="2809"/>
    <x v="0"/>
    <x v="301"/>
    <n v="87.78125"/>
    <n v="32"/>
    <x v="1"/>
    <s v="USD"/>
    <n v="1452146400"/>
    <n v="1452578400"/>
    <x v="293"/>
    <d v="2016-01-12T06:00:00"/>
    <b v="0"/>
    <b v="0"/>
    <x v="1"/>
    <x v="7"/>
    <s v="music/indie rock"/>
  </r>
  <r>
    <n v="304"/>
    <s v="Peterson PLC"/>
    <s v="User-friendly discrete benchmark"/>
    <x v="118"/>
    <n v="11469"/>
    <x v="1"/>
    <x v="302"/>
    <n v="80.767605633802816"/>
    <n v="142"/>
    <x v="1"/>
    <s v="USD"/>
    <n v="1470546000"/>
    <n v="1474088400"/>
    <x v="294"/>
    <d v="2016-09-17T05:00:00"/>
    <b v="0"/>
    <b v="0"/>
    <x v="4"/>
    <x v="4"/>
    <s v="film &amp; video/documentary"/>
  </r>
  <r>
    <n v="305"/>
    <s v="Townsend Ltd"/>
    <s v="Grass-roots actuating policy"/>
    <x v="54"/>
    <n v="8014"/>
    <x v="1"/>
    <x v="303"/>
    <n v="94.28235294117647"/>
    <n v="85"/>
    <x v="1"/>
    <s v="USD"/>
    <n v="1458363600"/>
    <n v="1461906000"/>
    <x v="295"/>
    <d v="2016-04-29T05:00:00"/>
    <b v="0"/>
    <b v="0"/>
    <x v="3"/>
    <x v="3"/>
    <s v="theater/plays"/>
  </r>
  <r>
    <n v="306"/>
    <s v="Rush, Reed and Hall"/>
    <s v="Enterprise-wide 3rdgeneration knowledge user"/>
    <x v="191"/>
    <n v="514"/>
    <x v="0"/>
    <x v="304"/>
    <n v="73.428571428571431"/>
    <n v="7"/>
    <x v="1"/>
    <s v="USD"/>
    <n v="1500008400"/>
    <n v="1500267600"/>
    <x v="296"/>
    <d v="2017-07-17T05:00:00"/>
    <b v="0"/>
    <b v="1"/>
    <x v="3"/>
    <x v="3"/>
    <s v="theater/plays"/>
  </r>
  <r>
    <n v="307"/>
    <s v="Salazar-Dodson"/>
    <s v="Face-to-face zero tolerance moderator"/>
    <x v="194"/>
    <n v="43473"/>
    <x v="1"/>
    <x v="305"/>
    <n v="65.968133535660087"/>
    <n v="659"/>
    <x v="3"/>
    <s v="DKK"/>
    <n v="1338958800"/>
    <n v="1340686800"/>
    <x v="297"/>
    <d v="2012-06-26T05:00:00"/>
    <b v="0"/>
    <b v="1"/>
    <x v="5"/>
    <x v="13"/>
    <s v="publishing/fiction"/>
  </r>
  <r>
    <n v="308"/>
    <s v="Davis Ltd"/>
    <s v="Grass-roots optimizing projection"/>
    <x v="195"/>
    <n v="87560"/>
    <x v="0"/>
    <x v="306"/>
    <n v="109.04109589041096"/>
    <n v="803"/>
    <x v="1"/>
    <s v="USD"/>
    <n v="1303102800"/>
    <n v="1303189200"/>
    <x v="298"/>
    <d v="2011-04-19T05:00:00"/>
    <b v="0"/>
    <b v="0"/>
    <x v="3"/>
    <x v="3"/>
    <s v="theater/plays"/>
  </r>
  <r>
    <n v="309"/>
    <s v="Harris-Perry"/>
    <s v="User-centric 6thgeneration attitude"/>
    <x v="178"/>
    <n v="3087"/>
    <x v="3"/>
    <x v="307"/>
    <n v="41.16"/>
    <n v="75"/>
    <x v="1"/>
    <s v="USD"/>
    <n v="1316581200"/>
    <n v="1318309200"/>
    <x v="299"/>
    <d v="2011-10-11T05:00:00"/>
    <b v="0"/>
    <b v="1"/>
    <x v="1"/>
    <x v="7"/>
    <s v="music/indie rock"/>
  </r>
  <r>
    <n v="310"/>
    <s v="Velazquez, Hunt and Ortiz"/>
    <s v="Switchable zero tolerance website"/>
    <x v="75"/>
    <n v="1586"/>
    <x v="0"/>
    <x v="308"/>
    <n v="99.125"/>
    <n v="16"/>
    <x v="1"/>
    <s v="USD"/>
    <n v="1270789200"/>
    <n v="1272171600"/>
    <x v="300"/>
    <d v="2010-04-25T05:00:00"/>
    <b v="0"/>
    <b v="0"/>
    <x v="6"/>
    <x v="11"/>
    <s v="games/video games"/>
  </r>
  <r>
    <n v="311"/>
    <s v="Flores PLC"/>
    <s v="Focused real-time help-desk"/>
    <x v="9"/>
    <n v="12812"/>
    <x v="1"/>
    <x v="309"/>
    <n v="105.88429752066116"/>
    <n v="121"/>
    <x v="1"/>
    <s v="USD"/>
    <n v="1297836000"/>
    <n v="1298872800"/>
    <x v="247"/>
    <d v="2011-02-28T06:00:00"/>
    <b v="0"/>
    <b v="0"/>
    <x v="3"/>
    <x v="3"/>
    <s v="theater/plays"/>
  </r>
  <r>
    <n v="312"/>
    <s v="Martinez LLC"/>
    <s v="Robust impactful approach"/>
    <x v="18"/>
    <n v="183345"/>
    <x v="1"/>
    <x v="310"/>
    <n v="48.996525921966864"/>
    <n v="3742"/>
    <x v="1"/>
    <s v="USD"/>
    <n v="1382677200"/>
    <n v="1383282000"/>
    <x v="244"/>
    <d v="2013-11-01T05:00:00"/>
    <b v="0"/>
    <b v="0"/>
    <x v="3"/>
    <x v="3"/>
    <s v="theater/plays"/>
  </r>
  <r>
    <n v="313"/>
    <s v="Miller-Irwin"/>
    <s v="Secured maximized policy"/>
    <x v="196"/>
    <n v="8697"/>
    <x v="1"/>
    <x v="311"/>
    <n v="39"/>
    <n v="223"/>
    <x v="1"/>
    <s v="USD"/>
    <n v="1330322400"/>
    <n v="1330495200"/>
    <x v="301"/>
    <d v="2012-02-29T06:00:00"/>
    <b v="0"/>
    <b v="0"/>
    <x v="1"/>
    <x v="1"/>
    <s v="music/rock"/>
  </r>
  <r>
    <n v="314"/>
    <s v="Sanchez-Morgan"/>
    <s v="Realigned upward-trending strategy"/>
    <x v="1"/>
    <n v="4126"/>
    <x v="1"/>
    <x v="312"/>
    <n v="31.022556390977442"/>
    <n v="133"/>
    <x v="1"/>
    <s v="USD"/>
    <n v="1552366800"/>
    <n v="1552798800"/>
    <x v="188"/>
    <d v="2019-03-17T05:00:00"/>
    <b v="0"/>
    <b v="1"/>
    <x v="4"/>
    <x v="4"/>
    <s v="film &amp; video/documentary"/>
  </r>
  <r>
    <n v="315"/>
    <s v="Lopez, Adams and Johnson"/>
    <s v="Open-source interactive knowledge user"/>
    <x v="40"/>
    <n v="3220"/>
    <x v="0"/>
    <x v="313"/>
    <n v="103.87096774193549"/>
    <n v="31"/>
    <x v="1"/>
    <s v="USD"/>
    <n v="1400907600"/>
    <n v="1403413200"/>
    <x v="302"/>
    <d v="2014-06-22T05:00:00"/>
    <b v="0"/>
    <b v="0"/>
    <x v="3"/>
    <x v="3"/>
    <s v="theater/plays"/>
  </r>
  <r>
    <n v="316"/>
    <s v="Martin-Marshall"/>
    <s v="Configurable demand-driven matrix"/>
    <x v="103"/>
    <n v="6401"/>
    <x v="0"/>
    <x v="314"/>
    <n v="59.268518518518519"/>
    <n v="108"/>
    <x v="6"/>
    <s v="EUR"/>
    <n v="1574143200"/>
    <n v="1574229600"/>
    <x v="303"/>
    <d v="2019-11-20T06:00:00"/>
    <b v="0"/>
    <b v="1"/>
    <x v="0"/>
    <x v="0"/>
    <s v="food/food trucks"/>
  </r>
  <r>
    <n v="317"/>
    <s v="Summers PLC"/>
    <s v="Cross-group coherent hierarchy"/>
    <x v="47"/>
    <n v="1269"/>
    <x v="0"/>
    <x v="315"/>
    <n v="42.3"/>
    <n v="30"/>
    <x v="1"/>
    <s v="USD"/>
    <n v="1494738000"/>
    <n v="1495861200"/>
    <x v="304"/>
    <d v="2017-05-27T05:00:00"/>
    <b v="0"/>
    <b v="0"/>
    <x v="3"/>
    <x v="3"/>
    <s v="theater/plays"/>
  </r>
  <r>
    <n v="318"/>
    <s v="Young, Hart and Ryan"/>
    <s v="Decentralized demand-driven open system"/>
    <x v="57"/>
    <n v="903"/>
    <x v="0"/>
    <x v="316"/>
    <n v="53.117647058823529"/>
    <n v="17"/>
    <x v="1"/>
    <s v="USD"/>
    <n v="1392357600"/>
    <n v="1392530400"/>
    <x v="305"/>
    <d v="2014-02-16T06:00:00"/>
    <b v="0"/>
    <b v="0"/>
    <x v="1"/>
    <x v="1"/>
    <s v="music/rock"/>
  </r>
  <r>
    <n v="319"/>
    <s v="Mills Group"/>
    <s v="Advanced empowering matrix"/>
    <x v="141"/>
    <n v="3251"/>
    <x v="3"/>
    <x v="317"/>
    <n v="50.796875"/>
    <n v="64"/>
    <x v="1"/>
    <s v="USD"/>
    <n v="1281589200"/>
    <n v="1283662800"/>
    <x v="306"/>
    <d v="2010-09-05T05:00:00"/>
    <b v="0"/>
    <b v="0"/>
    <x v="2"/>
    <x v="2"/>
    <s v="technology/web"/>
  </r>
  <r>
    <n v="320"/>
    <s v="Sandoval-Powell"/>
    <s v="Phased holistic implementation"/>
    <x v="197"/>
    <n v="8092"/>
    <x v="0"/>
    <x v="318"/>
    <n v="101.15"/>
    <n v="80"/>
    <x v="1"/>
    <s v="USD"/>
    <n v="1305003600"/>
    <n v="1305781200"/>
    <x v="307"/>
    <d v="2011-05-19T05:00:00"/>
    <b v="0"/>
    <b v="0"/>
    <x v="5"/>
    <x v="13"/>
    <s v="publishing/fiction"/>
  </r>
  <r>
    <n v="321"/>
    <s v="Mills, Frazier and Perez"/>
    <s v="Proactive attitude-oriented knowledge user"/>
    <x v="198"/>
    <n v="160422"/>
    <x v="0"/>
    <x v="319"/>
    <n v="65.000810372771468"/>
    <n v="2468"/>
    <x v="1"/>
    <s v="USD"/>
    <n v="1301634000"/>
    <n v="1302325200"/>
    <x v="308"/>
    <d v="2011-04-09T05:00:00"/>
    <b v="0"/>
    <b v="0"/>
    <x v="4"/>
    <x v="12"/>
    <s v="film &amp; video/shorts"/>
  </r>
  <r>
    <n v="322"/>
    <s v="Hebert Group"/>
    <s v="Visionary asymmetric Graphical User Interface"/>
    <x v="199"/>
    <n v="196377"/>
    <x v="1"/>
    <x v="320"/>
    <n v="37.998645510835914"/>
    <n v="5168"/>
    <x v="1"/>
    <s v="USD"/>
    <n v="1290664800"/>
    <n v="1291788000"/>
    <x v="309"/>
    <d v="2010-12-08T06:00:00"/>
    <b v="0"/>
    <b v="0"/>
    <x v="3"/>
    <x v="3"/>
    <s v="theater/plays"/>
  </r>
  <r>
    <n v="323"/>
    <s v="Cole, Smith and Wood"/>
    <s v="Integrated zero-defect help-desk"/>
    <x v="200"/>
    <n v="2148"/>
    <x v="0"/>
    <x v="321"/>
    <n v="82.615384615384613"/>
    <n v="26"/>
    <x v="4"/>
    <s v="GBP"/>
    <n v="1395896400"/>
    <n v="1396069200"/>
    <x v="310"/>
    <d v="2014-03-29T05:00:00"/>
    <b v="0"/>
    <b v="0"/>
    <x v="4"/>
    <x v="4"/>
    <s v="film &amp; video/documentary"/>
  </r>
  <r>
    <n v="324"/>
    <s v="Harris, Hall and Harris"/>
    <s v="Inverse analyzing matrices"/>
    <x v="143"/>
    <n v="11648"/>
    <x v="1"/>
    <x v="322"/>
    <n v="37.941368078175898"/>
    <n v="307"/>
    <x v="1"/>
    <s v="USD"/>
    <n v="1434862800"/>
    <n v="1435899600"/>
    <x v="311"/>
    <d v="2015-07-03T05:00:00"/>
    <b v="0"/>
    <b v="1"/>
    <x v="3"/>
    <x v="3"/>
    <s v="theater/plays"/>
  </r>
  <r>
    <n v="325"/>
    <s v="Saunders Group"/>
    <s v="Programmable systemic implementation"/>
    <x v="191"/>
    <n v="5897"/>
    <x v="0"/>
    <x v="323"/>
    <n v="80.780821917808225"/>
    <n v="73"/>
    <x v="1"/>
    <s v="USD"/>
    <n v="1529125200"/>
    <n v="1531112400"/>
    <x v="79"/>
    <d v="2018-07-09T05:00:00"/>
    <b v="0"/>
    <b v="1"/>
    <x v="3"/>
    <x v="3"/>
    <s v="theater/plays"/>
  </r>
  <r>
    <n v="326"/>
    <s v="Pham, Avila and Nash"/>
    <s v="Multi-channeled next generation architecture"/>
    <x v="44"/>
    <n v="3326"/>
    <x v="0"/>
    <x v="324"/>
    <n v="25.984375"/>
    <n v="128"/>
    <x v="1"/>
    <s v="USD"/>
    <n v="1451109600"/>
    <n v="1451628000"/>
    <x v="312"/>
    <d v="2016-01-01T06:00:00"/>
    <b v="0"/>
    <b v="0"/>
    <x v="4"/>
    <x v="10"/>
    <s v="film &amp; video/animation"/>
  </r>
  <r>
    <n v="327"/>
    <s v="Patterson, Salinas and Lucas"/>
    <s v="Digitized 3rdgeneration encoding"/>
    <x v="97"/>
    <n v="1002"/>
    <x v="0"/>
    <x v="325"/>
    <n v="30.363636363636363"/>
    <n v="33"/>
    <x v="1"/>
    <s v="USD"/>
    <n v="1566968400"/>
    <n v="1567314000"/>
    <x v="313"/>
    <d v="2019-09-01T05:00:00"/>
    <b v="0"/>
    <b v="1"/>
    <x v="3"/>
    <x v="3"/>
    <s v="theater/plays"/>
  </r>
  <r>
    <n v="328"/>
    <s v="Young PLC"/>
    <s v="Innovative well-modulated functionalities"/>
    <x v="201"/>
    <n v="131826"/>
    <x v="1"/>
    <x v="326"/>
    <n v="54.004916018025398"/>
    <n v="2441"/>
    <x v="1"/>
    <s v="USD"/>
    <n v="1543557600"/>
    <n v="1544508000"/>
    <x v="314"/>
    <d v="2018-12-11T06:00:00"/>
    <b v="0"/>
    <b v="0"/>
    <x v="1"/>
    <x v="1"/>
    <s v="music/rock"/>
  </r>
  <r>
    <n v="329"/>
    <s v="Willis and Sons"/>
    <s v="Fundamental incremental database"/>
    <x v="202"/>
    <n v="21477"/>
    <x v="2"/>
    <x v="327"/>
    <n v="101.78672985781991"/>
    <n v="211"/>
    <x v="1"/>
    <s v="USD"/>
    <n v="1481522400"/>
    <n v="1482472800"/>
    <x v="315"/>
    <d v="2016-12-23T06:00:00"/>
    <b v="0"/>
    <b v="0"/>
    <x v="6"/>
    <x v="11"/>
    <s v="games/video games"/>
  </r>
  <r>
    <n v="330"/>
    <s v="Thompson-Bates"/>
    <s v="Expanded encompassing open architecture"/>
    <x v="203"/>
    <n v="62330"/>
    <x v="1"/>
    <x v="328"/>
    <n v="45.003610108303249"/>
    <n v="1385"/>
    <x v="4"/>
    <s v="GBP"/>
    <n v="1512712800"/>
    <n v="1512799200"/>
    <x v="316"/>
    <d v="2017-12-09T06:00:00"/>
    <b v="0"/>
    <b v="0"/>
    <x v="4"/>
    <x v="4"/>
    <s v="film &amp; video/documentary"/>
  </r>
  <r>
    <n v="331"/>
    <s v="Rose-Silva"/>
    <s v="Intuitive static portal"/>
    <x v="88"/>
    <n v="14643"/>
    <x v="1"/>
    <x v="329"/>
    <n v="77.068421052631578"/>
    <n v="190"/>
    <x v="1"/>
    <s v="USD"/>
    <n v="1324274400"/>
    <n v="1324360800"/>
    <x v="317"/>
    <d v="2011-12-20T06:00:00"/>
    <b v="0"/>
    <b v="0"/>
    <x v="0"/>
    <x v="0"/>
    <s v="food/food trucks"/>
  </r>
  <r>
    <n v="332"/>
    <s v="Pacheco, Johnson and Torres"/>
    <s v="Optional bandwidth-monitored definition"/>
    <x v="204"/>
    <n v="41396"/>
    <x v="1"/>
    <x v="330"/>
    <n v="88.076595744680844"/>
    <n v="470"/>
    <x v="1"/>
    <s v="USD"/>
    <n v="1364446800"/>
    <n v="1364533200"/>
    <x v="318"/>
    <d v="2013-03-29T05:00:00"/>
    <b v="0"/>
    <b v="0"/>
    <x v="2"/>
    <x v="8"/>
    <s v="technology/wearables"/>
  </r>
  <r>
    <n v="333"/>
    <s v="Carlson, Dixon and Jones"/>
    <s v="Persistent well-modulated synergy"/>
    <x v="103"/>
    <n v="11900"/>
    <x v="1"/>
    <x v="331"/>
    <n v="47.035573122529641"/>
    <n v="253"/>
    <x v="1"/>
    <s v="USD"/>
    <n v="1542693600"/>
    <n v="1545112800"/>
    <x v="319"/>
    <d v="2018-12-18T06:00:00"/>
    <b v="0"/>
    <b v="0"/>
    <x v="3"/>
    <x v="3"/>
    <s v="theater/plays"/>
  </r>
  <r>
    <n v="334"/>
    <s v="Mcgee Group"/>
    <s v="Assimilated discrete algorithm"/>
    <x v="205"/>
    <n v="123538"/>
    <x v="1"/>
    <x v="332"/>
    <n v="110.99550763701707"/>
    <n v="1113"/>
    <x v="1"/>
    <s v="USD"/>
    <n v="1515564000"/>
    <n v="1516168800"/>
    <x v="32"/>
    <d v="2018-01-17T06:00:00"/>
    <b v="0"/>
    <b v="0"/>
    <x v="1"/>
    <x v="1"/>
    <s v="music/rock"/>
  </r>
  <r>
    <n v="335"/>
    <s v="Jordan-Acosta"/>
    <s v="Operative uniform hub"/>
    <x v="206"/>
    <n v="198628"/>
    <x v="1"/>
    <x v="333"/>
    <n v="87.003066141042481"/>
    <n v="2283"/>
    <x v="1"/>
    <s v="USD"/>
    <n v="1573797600"/>
    <n v="1574920800"/>
    <x v="320"/>
    <d v="2019-11-28T06:00:00"/>
    <b v="0"/>
    <b v="0"/>
    <x v="1"/>
    <x v="1"/>
    <s v="music/rock"/>
  </r>
  <r>
    <n v="336"/>
    <s v="Nunez Inc"/>
    <s v="Customizable intangible capability"/>
    <x v="207"/>
    <n v="68602"/>
    <x v="0"/>
    <x v="334"/>
    <n v="63.994402985074629"/>
    <n v="1072"/>
    <x v="1"/>
    <s v="USD"/>
    <n v="1292392800"/>
    <n v="1292479200"/>
    <x v="321"/>
    <d v="2010-12-16T06:00:00"/>
    <b v="0"/>
    <b v="1"/>
    <x v="1"/>
    <x v="1"/>
    <s v="music/rock"/>
  </r>
  <r>
    <n v="337"/>
    <s v="Hayden Ltd"/>
    <s v="Innovative didactic analyzer"/>
    <x v="208"/>
    <n v="116064"/>
    <x v="1"/>
    <x v="335"/>
    <n v="105.9945205479452"/>
    <n v="1095"/>
    <x v="1"/>
    <s v="USD"/>
    <n v="1573452000"/>
    <n v="1573538400"/>
    <x v="322"/>
    <d v="2019-11-12T06:00:00"/>
    <b v="0"/>
    <b v="0"/>
    <x v="3"/>
    <x v="3"/>
    <s v="theater/plays"/>
  </r>
  <r>
    <n v="338"/>
    <s v="Gonzalez-Burton"/>
    <s v="Decentralized intangible encoding"/>
    <x v="209"/>
    <n v="125042"/>
    <x v="1"/>
    <x v="336"/>
    <n v="73.989349112426041"/>
    <n v="1690"/>
    <x v="1"/>
    <s v="USD"/>
    <n v="1317790800"/>
    <n v="1320382800"/>
    <x v="323"/>
    <d v="2011-11-04T05:00:00"/>
    <b v="0"/>
    <b v="0"/>
    <x v="3"/>
    <x v="3"/>
    <s v="theater/plays"/>
  </r>
  <r>
    <n v="339"/>
    <s v="Lewis, Taylor and Rivers"/>
    <s v="Front-line transitional algorithm"/>
    <x v="210"/>
    <n v="108974"/>
    <x v="3"/>
    <x v="337"/>
    <n v="84.02004626060139"/>
    <n v="1297"/>
    <x v="0"/>
    <s v="CAD"/>
    <n v="1501650000"/>
    <n v="1502859600"/>
    <x v="324"/>
    <d v="2017-08-16T05:00:00"/>
    <b v="0"/>
    <b v="0"/>
    <x v="3"/>
    <x v="3"/>
    <s v="theater/plays"/>
  </r>
  <r>
    <n v="340"/>
    <s v="Butler, Henry and Espinoza"/>
    <s v="Switchable didactic matrices"/>
    <x v="211"/>
    <n v="34964"/>
    <x v="0"/>
    <x v="338"/>
    <n v="88.966921119592882"/>
    <n v="393"/>
    <x v="1"/>
    <s v="USD"/>
    <n v="1323669600"/>
    <n v="1323756000"/>
    <x v="325"/>
    <d v="2011-12-13T06:00:00"/>
    <b v="0"/>
    <b v="0"/>
    <x v="7"/>
    <x v="14"/>
    <s v="photography/photography books"/>
  </r>
  <r>
    <n v="341"/>
    <s v="Guzman Group"/>
    <s v="Ameliorated disintermediate utilization"/>
    <x v="212"/>
    <n v="96777"/>
    <x v="0"/>
    <x v="339"/>
    <n v="76.990453460620529"/>
    <n v="1257"/>
    <x v="1"/>
    <s v="USD"/>
    <n v="1440738000"/>
    <n v="1441342800"/>
    <x v="326"/>
    <d v="2015-09-04T05:00:00"/>
    <b v="0"/>
    <b v="0"/>
    <x v="1"/>
    <x v="7"/>
    <s v="music/indie rock"/>
  </r>
  <r>
    <n v="342"/>
    <s v="Gibson-Hernandez"/>
    <s v="Visionary foreground middleware"/>
    <x v="213"/>
    <n v="31864"/>
    <x v="0"/>
    <x v="340"/>
    <n v="97.146341463414629"/>
    <n v="328"/>
    <x v="1"/>
    <s v="USD"/>
    <n v="1374296400"/>
    <n v="1375333200"/>
    <x v="327"/>
    <d v="2013-08-01T05:00:00"/>
    <b v="0"/>
    <b v="0"/>
    <x v="3"/>
    <x v="3"/>
    <s v="theater/plays"/>
  </r>
  <r>
    <n v="343"/>
    <s v="Spencer-Weber"/>
    <s v="Optional zero-defect task-force"/>
    <x v="25"/>
    <n v="4853"/>
    <x v="0"/>
    <x v="341"/>
    <n v="33.013605442176868"/>
    <n v="147"/>
    <x v="1"/>
    <s v="USD"/>
    <n v="1384840800"/>
    <n v="1389420000"/>
    <x v="328"/>
    <d v="2014-01-11T06:00:00"/>
    <b v="0"/>
    <b v="0"/>
    <x v="3"/>
    <x v="3"/>
    <s v="theater/plays"/>
  </r>
  <r>
    <n v="344"/>
    <s v="Berger, Johnson and Marshall"/>
    <s v="Devolved exuding emulation"/>
    <x v="214"/>
    <n v="82959"/>
    <x v="0"/>
    <x v="342"/>
    <n v="99.950602409638549"/>
    <n v="830"/>
    <x v="1"/>
    <s v="USD"/>
    <n v="1516600800"/>
    <n v="1520056800"/>
    <x v="329"/>
    <d v="2018-03-03T06:00:00"/>
    <b v="0"/>
    <b v="0"/>
    <x v="6"/>
    <x v="11"/>
    <s v="games/video games"/>
  </r>
  <r>
    <n v="345"/>
    <s v="Taylor, Cisneros and Romero"/>
    <s v="Open-source neutral task-force"/>
    <x v="215"/>
    <n v="23159"/>
    <x v="0"/>
    <x v="343"/>
    <n v="69.966767371601208"/>
    <n v="331"/>
    <x v="4"/>
    <s v="GBP"/>
    <n v="1436418000"/>
    <n v="1436504400"/>
    <x v="330"/>
    <d v="2015-07-10T05:00:00"/>
    <b v="0"/>
    <b v="0"/>
    <x v="4"/>
    <x v="6"/>
    <s v="film &amp; video/drama"/>
  </r>
  <r>
    <n v="346"/>
    <s v="Little-Marsh"/>
    <s v="Virtual attitude-oriented migration"/>
    <x v="48"/>
    <n v="2758"/>
    <x v="0"/>
    <x v="344"/>
    <n v="110.32"/>
    <n v="25"/>
    <x v="1"/>
    <s v="USD"/>
    <n v="1503550800"/>
    <n v="1508302800"/>
    <x v="331"/>
    <d v="2017-10-18T05:00:00"/>
    <b v="0"/>
    <b v="1"/>
    <x v="1"/>
    <x v="7"/>
    <s v="music/indie rock"/>
  </r>
  <r>
    <n v="347"/>
    <s v="Petersen and Sons"/>
    <s v="Open-source full-range portal"/>
    <x v="79"/>
    <n v="12607"/>
    <x v="1"/>
    <x v="345"/>
    <n v="66.005235602094245"/>
    <n v="191"/>
    <x v="1"/>
    <s v="USD"/>
    <n v="1423634400"/>
    <n v="1425708000"/>
    <x v="332"/>
    <d v="2015-03-07T06:00:00"/>
    <b v="0"/>
    <b v="0"/>
    <x v="2"/>
    <x v="2"/>
    <s v="technology/web"/>
  </r>
  <r>
    <n v="348"/>
    <s v="Hensley Ltd"/>
    <s v="Versatile cohesive open system"/>
    <x v="216"/>
    <n v="142823"/>
    <x v="0"/>
    <x v="346"/>
    <n v="41.005742176284812"/>
    <n v="3483"/>
    <x v="1"/>
    <s v="USD"/>
    <n v="1487224800"/>
    <n v="1488348000"/>
    <x v="333"/>
    <d v="2017-03-01T06:00:00"/>
    <b v="0"/>
    <b v="0"/>
    <x v="0"/>
    <x v="0"/>
    <s v="food/food trucks"/>
  </r>
  <r>
    <n v="349"/>
    <s v="Navarro and Sons"/>
    <s v="Multi-layered bottom-line frame"/>
    <x v="217"/>
    <n v="95958"/>
    <x v="0"/>
    <x v="347"/>
    <n v="103.96316359696641"/>
    <n v="923"/>
    <x v="1"/>
    <s v="USD"/>
    <n v="1500008400"/>
    <n v="1502600400"/>
    <x v="296"/>
    <d v="2017-08-13T05:00:00"/>
    <b v="0"/>
    <b v="0"/>
    <x v="3"/>
    <x v="3"/>
    <s v="theater/plays"/>
  </r>
  <r>
    <n v="350"/>
    <s v="Shannon Ltd"/>
    <s v="Pre-emptive neutral capacity"/>
    <x v="0"/>
    <n v="5"/>
    <x v="0"/>
    <x v="298"/>
    <n v="5"/>
    <n v="1"/>
    <x v="1"/>
    <s v="USD"/>
    <n v="1432098000"/>
    <n v="1433653200"/>
    <x v="334"/>
    <d v="2015-06-07T05:00:00"/>
    <b v="0"/>
    <b v="1"/>
    <x v="1"/>
    <x v="17"/>
    <s v="music/jazz"/>
  </r>
  <r>
    <n v="351"/>
    <s v="Young LLC"/>
    <s v="Universal maximized methodology"/>
    <x v="218"/>
    <n v="94631"/>
    <x v="1"/>
    <x v="348"/>
    <n v="47.009935419771487"/>
    <n v="2013"/>
    <x v="1"/>
    <s v="USD"/>
    <n v="1440392400"/>
    <n v="1441602000"/>
    <x v="335"/>
    <d v="2015-09-07T05:00:00"/>
    <b v="0"/>
    <b v="0"/>
    <x v="1"/>
    <x v="1"/>
    <s v="music/rock"/>
  </r>
  <r>
    <n v="352"/>
    <s v="Adams, Willis and Sanchez"/>
    <s v="Expanded hybrid hardware"/>
    <x v="54"/>
    <n v="977"/>
    <x v="0"/>
    <x v="349"/>
    <n v="29.606060606060606"/>
    <n v="33"/>
    <x v="0"/>
    <s v="CAD"/>
    <n v="1446876000"/>
    <n v="1447567200"/>
    <x v="336"/>
    <d v="2015-11-15T06:00:00"/>
    <b v="0"/>
    <b v="0"/>
    <x v="3"/>
    <x v="3"/>
    <s v="theater/plays"/>
  </r>
  <r>
    <n v="353"/>
    <s v="Mills-Roy"/>
    <s v="Profit-focused multi-tasking access"/>
    <x v="219"/>
    <n v="137961"/>
    <x v="1"/>
    <x v="350"/>
    <n v="81.010569583088667"/>
    <n v="1703"/>
    <x v="1"/>
    <s v="USD"/>
    <n v="1562302800"/>
    <n v="1562389200"/>
    <x v="337"/>
    <d v="2019-07-06T05:00:00"/>
    <b v="0"/>
    <b v="0"/>
    <x v="3"/>
    <x v="3"/>
    <s v="theater/plays"/>
  </r>
  <r>
    <n v="354"/>
    <s v="Brown Group"/>
    <s v="Profit-focused transitional capability"/>
    <x v="55"/>
    <n v="7548"/>
    <x v="1"/>
    <x v="351"/>
    <n v="94.35"/>
    <n v="80"/>
    <x v="3"/>
    <s v="DKK"/>
    <n v="1378184400"/>
    <n v="1378789200"/>
    <x v="338"/>
    <d v="2013-09-10T05:00:00"/>
    <b v="0"/>
    <b v="0"/>
    <x v="4"/>
    <x v="4"/>
    <s v="film &amp; video/documentary"/>
  </r>
  <r>
    <n v="355"/>
    <s v="Burns-Burnett"/>
    <s v="Front-line scalable definition"/>
    <x v="167"/>
    <n v="2241"/>
    <x v="2"/>
    <x v="352"/>
    <n v="26.058139534883722"/>
    <n v="86"/>
    <x v="1"/>
    <s v="USD"/>
    <n v="1485064800"/>
    <n v="1488520800"/>
    <x v="339"/>
    <d v="2017-03-03T06:00:00"/>
    <b v="0"/>
    <b v="0"/>
    <x v="2"/>
    <x v="8"/>
    <s v="technology/wearables"/>
  </r>
  <r>
    <n v="356"/>
    <s v="Glass, Nunez and Mcdonald"/>
    <s v="Open-source systematic protocol"/>
    <x v="29"/>
    <n v="3431"/>
    <x v="0"/>
    <x v="353"/>
    <n v="85.775000000000006"/>
    <n v="40"/>
    <x v="6"/>
    <s v="EUR"/>
    <n v="1326520800"/>
    <n v="1327298400"/>
    <x v="340"/>
    <d v="2012-01-23T06:00:00"/>
    <b v="0"/>
    <b v="0"/>
    <x v="3"/>
    <x v="3"/>
    <s v="theater/plays"/>
  </r>
  <r>
    <n v="357"/>
    <s v="Perez, Davis and Wilson"/>
    <s v="Implemented tangible algorithm"/>
    <x v="173"/>
    <n v="4253"/>
    <x v="1"/>
    <x v="354"/>
    <n v="103.73170731707317"/>
    <n v="41"/>
    <x v="1"/>
    <s v="USD"/>
    <n v="1441256400"/>
    <n v="1443416400"/>
    <x v="341"/>
    <d v="2015-09-28T05:00:00"/>
    <b v="0"/>
    <b v="0"/>
    <x v="6"/>
    <x v="11"/>
    <s v="games/video games"/>
  </r>
  <r>
    <n v="358"/>
    <s v="Diaz-Garcia"/>
    <s v="Profit-focused 3rdgeneration circuit"/>
    <x v="62"/>
    <n v="1146"/>
    <x v="0"/>
    <x v="355"/>
    <n v="49.826086956521742"/>
    <n v="23"/>
    <x v="0"/>
    <s v="CAD"/>
    <n v="1533877200"/>
    <n v="1534136400"/>
    <x v="342"/>
    <d v="2018-08-13T05:00:00"/>
    <b v="1"/>
    <b v="0"/>
    <x v="7"/>
    <x v="14"/>
    <s v="photography/photography books"/>
  </r>
  <r>
    <n v="359"/>
    <s v="Salazar-Moon"/>
    <s v="Compatible needs-based architecture"/>
    <x v="220"/>
    <n v="11948"/>
    <x v="1"/>
    <x v="356"/>
    <n v="63.893048128342244"/>
    <n v="187"/>
    <x v="1"/>
    <s v="USD"/>
    <n v="1314421200"/>
    <n v="1315026000"/>
    <x v="343"/>
    <d v="2011-09-03T05:00:00"/>
    <b v="0"/>
    <b v="0"/>
    <x v="4"/>
    <x v="10"/>
    <s v="film &amp; video/animation"/>
  </r>
  <r>
    <n v="360"/>
    <s v="Larsen-Chung"/>
    <s v="Right-sized zero tolerance migration"/>
    <x v="221"/>
    <n v="135132"/>
    <x v="1"/>
    <x v="357"/>
    <n v="47.002434782608695"/>
    <n v="2875"/>
    <x v="4"/>
    <s v="GBP"/>
    <n v="1293861600"/>
    <n v="1295071200"/>
    <x v="344"/>
    <d v="2011-01-15T06:00:00"/>
    <b v="0"/>
    <b v="1"/>
    <x v="3"/>
    <x v="3"/>
    <s v="theater/plays"/>
  </r>
  <r>
    <n v="361"/>
    <s v="Anderson and Sons"/>
    <s v="Quality-focused reciprocal structure"/>
    <x v="20"/>
    <n v="9546"/>
    <x v="1"/>
    <x v="358"/>
    <n v="108.47727272727273"/>
    <n v="88"/>
    <x v="1"/>
    <s v="USD"/>
    <n v="1507352400"/>
    <n v="1509426000"/>
    <x v="345"/>
    <d v="2017-10-31T05:00:00"/>
    <b v="0"/>
    <b v="0"/>
    <x v="3"/>
    <x v="3"/>
    <s v="theater/plays"/>
  </r>
  <r>
    <n v="362"/>
    <s v="Lawrence Group"/>
    <s v="Automated actuating conglomeration"/>
    <x v="41"/>
    <n v="13755"/>
    <x v="1"/>
    <x v="359"/>
    <n v="72.015706806282722"/>
    <n v="191"/>
    <x v="1"/>
    <s v="USD"/>
    <n v="1296108000"/>
    <n v="1299391200"/>
    <x v="65"/>
    <d v="2011-03-06T06:00:00"/>
    <b v="0"/>
    <b v="0"/>
    <x v="1"/>
    <x v="1"/>
    <s v="music/rock"/>
  </r>
  <r>
    <n v="363"/>
    <s v="Gray-Davis"/>
    <s v="Re-contextualized local initiative"/>
    <x v="5"/>
    <n v="8330"/>
    <x v="1"/>
    <x v="360"/>
    <n v="59.928057553956833"/>
    <n v="139"/>
    <x v="1"/>
    <s v="USD"/>
    <n v="1324965600"/>
    <n v="1325052000"/>
    <x v="346"/>
    <d v="2011-12-28T06:00:00"/>
    <b v="0"/>
    <b v="0"/>
    <x v="1"/>
    <x v="1"/>
    <s v="music/rock"/>
  </r>
  <r>
    <n v="364"/>
    <s v="Ramirez-Myers"/>
    <s v="Switchable intangible definition"/>
    <x v="79"/>
    <n v="14547"/>
    <x v="1"/>
    <x v="361"/>
    <n v="78.209677419354833"/>
    <n v="186"/>
    <x v="1"/>
    <s v="USD"/>
    <n v="1520229600"/>
    <n v="1522818000"/>
    <x v="347"/>
    <d v="2018-04-04T05:00:00"/>
    <b v="0"/>
    <b v="0"/>
    <x v="1"/>
    <x v="7"/>
    <s v="music/indie rock"/>
  </r>
  <r>
    <n v="365"/>
    <s v="Lucas, Hall and Bonilla"/>
    <s v="Networked bottom-line initiative"/>
    <x v="39"/>
    <n v="11735"/>
    <x v="1"/>
    <x v="362"/>
    <n v="104.77678571428571"/>
    <n v="112"/>
    <x v="2"/>
    <s v="AUD"/>
    <n v="1482991200"/>
    <n v="1485324000"/>
    <x v="348"/>
    <d v="2017-01-25T06:00:00"/>
    <b v="0"/>
    <b v="0"/>
    <x v="3"/>
    <x v="3"/>
    <s v="theater/plays"/>
  </r>
  <r>
    <n v="366"/>
    <s v="Williams, Perez and Villegas"/>
    <s v="Robust directional system engine"/>
    <x v="37"/>
    <n v="10658"/>
    <x v="1"/>
    <x v="363"/>
    <n v="105.52475247524752"/>
    <n v="101"/>
    <x v="1"/>
    <s v="USD"/>
    <n v="1294034400"/>
    <n v="1294120800"/>
    <x v="349"/>
    <d v="2011-01-04T06:00:00"/>
    <b v="0"/>
    <b v="1"/>
    <x v="3"/>
    <x v="3"/>
    <s v="theater/plays"/>
  </r>
  <r>
    <n v="367"/>
    <s v="Brooks, Jones and Ingram"/>
    <s v="Triple-buffered explicit methodology"/>
    <x v="34"/>
    <n v="1870"/>
    <x v="0"/>
    <x v="364"/>
    <n v="24.933333333333334"/>
    <n v="75"/>
    <x v="1"/>
    <s v="USD"/>
    <n v="1413608400"/>
    <n v="1415685600"/>
    <x v="350"/>
    <d v="2014-11-11T06:00:00"/>
    <b v="0"/>
    <b v="1"/>
    <x v="3"/>
    <x v="3"/>
    <s v="theater/plays"/>
  </r>
  <r>
    <n v="368"/>
    <s v="Whitaker, Wallace and Daniels"/>
    <s v="Reactive directional capacity"/>
    <x v="5"/>
    <n v="14394"/>
    <x v="1"/>
    <x v="365"/>
    <n v="69.873786407766985"/>
    <n v="206"/>
    <x v="4"/>
    <s v="GBP"/>
    <n v="1286946000"/>
    <n v="1288933200"/>
    <x v="351"/>
    <d v="2010-11-05T05:00:00"/>
    <b v="0"/>
    <b v="1"/>
    <x v="4"/>
    <x v="4"/>
    <s v="film &amp; video/documentary"/>
  </r>
  <r>
    <n v="369"/>
    <s v="Smith-Gonzalez"/>
    <s v="Polarized needs-based approach"/>
    <x v="91"/>
    <n v="14743"/>
    <x v="1"/>
    <x v="366"/>
    <n v="95.733766233766232"/>
    <n v="154"/>
    <x v="1"/>
    <s v="USD"/>
    <n v="1359871200"/>
    <n v="1363237200"/>
    <x v="352"/>
    <d v="2013-03-14T05:00:00"/>
    <b v="0"/>
    <b v="1"/>
    <x v="4"/>
    <x v="19"/>
    <s v="film &amp; video/television"/>
  </r>
  <r>
    <n v="370"/>
    <s v="Skinner PLC"/>
    <s v="Intuitive well-modulated middleware"/>
    <x v="222"/>
    <n v="178965"/>
    <x v="1"/>
    <x v="367"/>
    <n v="29.997485752598056"/>
    <n v="5966"/>
    <x v="1"/>
    <s v="USD"/>
    <n v="1555304400"/>
    <n v="1555822800"/>
    <x v="353"/>
    <d v="2019-04-21T05:00:00"/>
    <b v="0"/>
    <b v="0"/>
    <x v="3"/>
    <x v="3"/>
    <s v="theater/plays"/>
  </r>
  <r>
    <n v="371"/>
    <s v="Nolan, Smith and Sanchez"/>
    <s v="Multi-channeled logistical matrices"/>
    <x v="223"/>
    <n v="128410"/>
    <x v="0"/>
    <x v="368"/>
    <n v="59.011948529411768"/>
    <n v="2176"/>
    <x v="1"/>
    <s v="USD"/>
    <n v="1423375200"/>
    <n v="1427778000"/>
    <x v="354"/>
    <d v="2015-03-31T05:00:00"/>
    <b v="0"/>
    <b v="0"/>
    <x v="3"/>
    <x v="3"/>
    <s v="theater/plays"/>
  </r>
  <r>
    <n v="372"/>
    <s v="Green-Carr"/>
    <s v="Pre-emptive bifurcated artificial intelligence"/>
    <x v="79"/>
    <n v="14324"/>
    <x v="1"/>
    <x v="369"/>
    <n v="84.757396449704146"/>
    <n v="169"/>
    <x v="1"/>
    <s v="USD"/>
    <n v="1420696800"/>
    <n v="1422424800"/>
    <x v="355"/>
    <d v="2015-01-28T06:00:00"/>
    <b v="0"/>
    <b v="1"/>
    <x v="4"/>
    <x v="4"/>
    <s v="film &amp; video/documentary"/>
  </r>
  <r>
    <n v="373"/>
    <s v="Brown-Parker"/>
    <s v="Down-sized coherent toolset"/>
    <x v="224"/>
    <n v="164291"/>
    <x v="1"/>
    <x v="370"/>
    <n v="78.010921177587846"/>
    <n v="2106"/>
    <x v="1"/>
    <s v="USD"/>
    <n v="1502946000"/>
    <n v="1503637200"/>
    <x v="356"/>
    <d v="2017-08-25T05:00:00"/>
    <b v="0"/>
    <b v="0"/>
    <x v="3"/>
    <x v="3"/>
    <s v="theater/plays"/>
  </r>
  <r>
    <n v="374"/>
    <s v="Marshall Inc"/>
    <s v="Open-source multi-tasking data-warehouse"/>
    <x v="225"/>
    <n v="22073"/>
    <x v="0"/>
    <x v="371"/>
    <n v="50.05215419501134"/>
    <n v="441"/>
    <x v="1"/>
    <s v="USD"/>
    <n v="1547186400"/>
    <n v="1547618400"/>
    <x v="357"/>
    <d v="2019-01-16T06:00:00"/>
    <b v="0"/>
    <b v="1"/>
    <x v="4"/>
    <x v="4"/>
    <s v="film &amp; video/documentary"/>
  </r>
  <r>
    <n v="375"/>
    <s v="Leblanc-Pineda"/>
    <s v="Future-proofed upward-trending contingency"/>
    <x v="50"/>
    <n v="1479"/>
    <x v="0"/>
    <x v="372"/>
    <n v="59.16"/>
    <n v="25"/>
    <x v="1"/>
    <s v="USD"/>
    <n v="1444971600"/>
    <n v="1449900000"/>
    <x v="358"/>
    <d v="2015-12-12T06:00:00"/>
    <b v="0"/>
    <b v="0"/>
    <x v="1"/>
    <x v="7"/>
    <s v="music/indie rock"/>
  </r>
  <r>
    <n v="376"/>
    <s v="Perry PLC"/>
    <s v="Mandatory uniform matrix"/>
    <x v="74"/>
    <n v="12275"/>
    <x v="1"/>
    <x v="373"/>
    <n v="93.702290076335885"/>
    <n v="131"/>
    <x v="1"/>
    <s v="USD"/>
    <n v="1404622800"/>
    <n v="1405141200"/>
    <x v="359"/>
    <d v="2014-07-12T05:00:00"/>
    <b v="0"/>
    <b v="0"/>
    <x v="1"/>
    <x v="1"/>
    <s v="music/rock"/>
  </r>
  <r>
    <n v="377"/>
    <s v="Klein, Stark and Livingston"/>
    <s v="Phased methodical initiative"/>
    <x v="226"/>
    <n v="5098"/>
    <x v="0"/>
    <x v="374"/>
    <n v="40.14173228346457"/>
    <n v="127"/>
    <x v="1"/>
    <s v="USD"/>
    <n v="1571720400"/>
    <n v="1572933600"/>
    <x v="12"/>
    <d v="2019-11-05T06:00:00"/>
    <b v="0"/>
    <b v="0"/>
    <x v="3"/>
    <x v="3"/>
    <s v="theater/plays"/>
  </r>
  <r>
    <n v="378"/>
    <s v="Fleming-Oliver"/>
    <s v="Managed stable function"/>
    <x v="227"/>
    <n v="24882"/>
    <x v="0"/>
    <x v="375"/>
    <n v="70.090140845070422"/>
    <n v="355"/>
    <x v="1"/>
    <s v="USD"/>
    <n v="1526878800"/>
    <n v="1530162000"/>
    <x v="360"/>
    <d v="2018-06-28T05:00:00"/>
    <b v="0"/>
    <b v="0"/>
    <x v="4"/>
    <x v="4"/>
    <s v="film &amp; video/documentary"/>
  </r>
  <r>
    <n v="379"/>
    <s v="Reilly, Aguirre and Johnson"/>
    <s v="Realigned clear-thinking migration"/>
    <x v="44"/>
    <n v="2912"/>
    <x v="0"/>
    <x v="376"/>
    <n v="66.181818181818187"/>
    <n v="44"/>
    <x v="4"/>
    <s v="GBP"/>
    <n v="1319691600"/>
    <n v="1320904800"/>
    <x v="361"/>
    <d v="2011-11-10T06:00:00"/>
    <b v="0"/>
    <b v="0"/>
    <x v="3"/>
    <x v="3"/>
    <s v="theater/plays"/>
  </r>
  <r>
    <n v="380"/>
    <s v="Davidson, Wilcox and Lewis"/>
    <s v="Optional clear-thinking process improvement"/>
    <x v="186"/>
    <n v="4008"/>
    <x v="1"/>
    <x v="377"/>
    <n v="47.714285714285715"/>
    <n v="84"/>
    <x v="1"/>
    <s v="USD"/>
    <n v="1371963600"/>
    <n v="1372395600"/>
    <x v="362"/>
    <d v="2013-06-28T05:00:00"/>
    <b v="0"/>
    <b v="0"/>
    <x v="3"/>
    <x v="3"/>
    <s v="theater/plays"/>
  </r>
  <r>
    <n v="381"/>
    <s v="Michael, Anderson and Vincent"/>
    <s v="Cross-group global moratorium"/>
    <x v="98"/>
    <n v="9749"/>
    <x v="1"/>
    <x v="378"/>
    <n v="62.896774193548389"/>
    <n v="155"/>
    <x v="1"/>
    <s v="USD"/>
    <n v="1433739600"/>
    <n v="1437714000"/>
    <x v="363"/>
    <d v="2015-07-24T05:00:00"/>
    <b v="0"/>
    <b v="0"/>
    <x v="3"/>
    <x v="3"/>
    <s v="theater/plays"/>
  </r>
  <r>
    <n v="382"/>
    <s v="King Ltd"/>
    <s v="Visionary systemic process improvement"/>
    <x v="14"/>
    <n v="5803"/>
    <x v="0"/>
    <x v="379"/>
    <n v="86.611940298507463"/>
    <n v="67"/>
    <x v="1"/>
    <s v="USD"/>
    <n v="1508130000"/>
    <n v="1509771600"/>
    <x v="364"/>
    <d v="2017-11-04T05:00:00"/>
    <b v="0"/>
    <b v="0"/>
    <x v="7"/>
    <x v="14"/>
    <s v="photography/photography books"/>
  </r>
  <r>
    <n v="383"/>
    <s v="Baker Ltd"/>
    <s v="Progressive intangible flexibility"/>
    <x v="9"/>
    <n v="14199"/>
    <x v="1"/>
    <x v="380"/>
    <n v="75.126984126984127"/>
    <n v="189"/>
    <x v="1"/>
    <s v="USD"/>
    <n v="1550037600"/>
    <n v="1550556000"/>
    <x v="210"/>
    <d v="2019-02-19T06:00:00"/>
    <b v="0"/>
    <b v="1"/>
    <x v="0"/>
    <x v="0"/>
    <s v="food/food trucks"/>
  </r>
  <r>
    <n v="384"/>
    <s v="Baker, Collins and Smith"/>
    <s v="Reactive real-time software"/>
    <x v="228"/>
    <n v="196779"/>
    <x v="1"/>
    <x v="381"/>
    <n v="41.004167534903104"/>
    <n v="4799"/>
    <x v="1"/>
    <s v="USD"/>
    <n v="1486706400"/>
    <n v="1489039200"/>
    <x v="365"/>
    <d v="2017-03-09T06:00:00"/>
    <b v="1"/>
    <b v="1"/>
    <x v="4"/>
    <x v="4"/>
    <s v="film &amp; video/documentary"/>
  </r>
  <r>
    <n v="385"/>
    <s v="Warren-Harrison"/>
    <s v="Programmable incremental knowledge user"/>
    <x v="229"/>
    <n v="56859"/>
    <x v="1"/>
    <x v="382"/>
    <n v="50.007915567282325"/>
    <n v="1137"/>
    <x v="1"/>
    <s v="USD"/>
    <n v="1553835600"/>
    <n v="1556600400"/>
    <x v="366"/>
    <d v="2019-04-30T05:00:00"/>
    <b v="0"/>
    <b v="0"/>
    <x v="5"/>
    <x v="9"/>
    <s v="publishing/nonfiction"/>
  </r>
  <r>
    <n v="386"/>
    <s v="Gardner Group"/>
    <s v="Progressive 5thgeneration customer loyalty"/>
    <x v="230"/>
    <n v="103554"/>
    <x v="0"/>
    <x v="383"/>
    <n v="96.960674157303373"/>
    <n v="1068"/>
    <x v="1"/>
    <s v="USD"/>
    <n v="1277528400"/>
    <n v="1278565200"/>
    <x v="367"/>
    <d v="2010-07-08T05:00:00"/>
    <b v="0"/>
    <b v="0"/>
    <x v="3"/>
    <x v="3"/>
    <s v="theater/plays"/>
  </r>
  <r>
    <n v="387"/>
    <s v="Flores-Lambert"/>
    <s v="Triple-buffered logistical frame"/>
    <x v="231"/>
    <n v="42795"/>
    <x v="0"/>
    <x v="384"/>
    <n v="100.93160377358491"/>
    <n v="424"/>
    <x v="1"/>
    <s v="USD"/>
    <n v="1339477200"/>
    <n v="1339909200"/>
    <x v="368"/>
    <d v="2012-06-17T05:00:00"/>
    <b v="0"/>
    <b v="0"/>
    <x v="2"/>
    <x v="8"/>
    <s v="technology/wearables"/>
  </r>
  <r>
    <n v="388"/>
    <s v="Cruz Ltd"/>
    <s v="Exclusive dynamic adapter"/>
    <x v="232"/>
    <n v="12938"/>
    <x v="3"/>
    <x v="385"/>
    <n v="89.227586206896547"/>
    <n v="145"/>
    <x v="5"/>
    <s v="CHF"/>
    <n v="1325656800"/>
    <n v="1325829600"/>
    <x v="369"/>
    <d v="2012-01-06T06:00:00"/>
    <b v="0"/>
    <b v="0"/>
    <x v="1"/>
    <x v="7"/>
    <s v="music/indie rock"/>
  </r>
  <r>
    <n v="389"/>
    <s v="Knox-Garner"/>
    <s v="Automated systemic hierarchy"/>
    <x v="233"/>
    <n v="101352"/>
    <x v="1"/>
    <x v="386"/>
    <n v="87.979166666666671"/>
    <n v="1152"/>
    <x v="1"/>
    <s v="USD"/>
    <n v="1288242000"/>
    <n v="1290578400"/>
    <x v="370"/>
    <d v="2010-11-24T06:00:00"/>
    <b v="0"/>
    <b v="0"/>
    <x v="3"/>
    <x v="3"/>
    <s v="theater/plays"/>
  </r>
  <r>
    <n v="390"/>
    <s v="Davis-Allen"/>
    <s v="Digitized eco-centric core"/>
    <x v="166"/>
    <n v="4477"/>
    <x v="1"/>
    <x v="387"/>
    <n v="89.54"/>
    <n v="50"/>
    <x v="1"/>
    <s v="USD"/>
    <n v="1379048400"/>
    <n v="1380344400"/>
    <x v="371"/>
    <d v="2013-09-28T05:00:00"/>
    <b v="0"/>
    <b v="0"/>
    <x v="7"/>
    <x v="14"/>
    <s v="photography/photography books"/>
  </r>
  <r>
    <n v="391"/>
    <s v="Miller-Patel"/>
    <s v="Mandatory uniform strategy"/>
    <x v="234"/>
    <n v="4393"/>
    <x v="0"/>
    <x v="388"/>
    <n v="29.09271523178808"/>
    <n v="151"/>
    <x v="1"/>
    <s v="USD"/>
    <n v="1389679200"/>
    <n v="1389852000"/>
    <x v="287"/>
    <d v="2014-01-16T06:00:00"/>
    <b v="0"/>
    <b v="0"/>
    <x v="5"/>
    <x v="9"/>
    <s v="publishing/nonfiction"/>
  </r>
  <r>
    <n v="392"/>
    <s v="Hernandez-Grimes"/>
    <s v="Profit-focused zero administration forecast"/>
    <x v="235"/>
    <n v="67546"/>
    <x v="0"/>
    <x v="389"/>
    <n v="42.006218905472636"/>
    <n v="1608"/>
    <x v="1"/>
    <s v="USD"/>
    <n v="1294293600"/>
    <n v="1294466400"/>
    <x v="372"/>
    <d v="2011-01-08T06:00:00"/>
    <b v="0"/>
    <b v="0"/>
    <x v="2"/>
    <x v="8"/>
    <s v="technology/wearables"/>
  </r>
  <r>
    <n v="393"/>
    <s v="Owens, Hall and Gonzalez"/>
    <s v="De-engineered static orchestration"/>
    <x v="236"/>
    <n v="143788"/>
    <x v="1"/>
    <x v="390"/>
    <n v="47.004903563255965"/>
    <n v="3059"/>
    <x v="0"/>
    <s v="CAD"/>
    <n v="1500267600"/>
    <n v="1500354000"/>
    <x v="373"/>
    <d v="2017-07-18T05:00:00"/>
    <b v="0"/>
    <b v="0"/>
    <x v="1"/>
    <x v="17"/>
    <s v="music/jazz"/>
  </r>
  <r>
    <n v="394"/>
    <s v="Noble-Bailey"/>
    <s v="Customizable dynamic info-mediaries"/>
    <x v="126"/>
    <n v="3755"/>
    <x v="1"/>
    <x v="391"/>
    <n v="110.44117647058823"/>
    <n v="34"/>
    <x v="1"/>
    <s v="USD"/>
    <n v="1375074000"/>
    <n v="1375938000"/>
    <x v="374"/>
    <d v="2013-08-08T05:00:00"/>
    <b v="0"/>
    <b v="1"/>
    <x v="4"/>
    <x v="4"/>
    <s v="film &amp; video/documentary"/>
  </r>
  <r>
    <n v="395"/>
    <s v="Taylor PLC"/>
    <s v="Enhanced incremental budgetary management"/>
    <x v="143"/>
    <n v="9238"/>
    <x v="1"/>
    <x v="392"/>
    <n v="41.990909090909092"/>
    <n v="220"/>
    <x v="1"/>
    <s v="USD"/>
    <n v="1323324000"/>
    <n v="1323410400"/>
    <x v="375"/>
    <d v="2011-12-09T06:00:00"/>
    <b v="1"/>
    <b v="0"/>
    <x v="3"/>
    <x v="3"/>
    <s v="theater/plays"/>
  </r>
  <r>
    <n v="396"/>
    <s v="Holmes PLC"/>
    <s v="Digitized local info-mediaries"/>
    <x v="237"/>
    <n v="77012"/>
    <x v="1"/>
    <x v="393"/>
    <n v="48.012468827930178"/>
    <n v="1604"/>
    <x v="2"/>
    <s v="AUD"/>
    <n v="1538715600"/>
    <n v="1539406800"/>
    <x v="376"/>
    <d v="2018-10-13T05:00:00"/>
    <b v="0"/>
    <b v="0"/>
    <x v="4"/>
    <x v="6"/>
    <s v="film &amp; video/drama"/>
  </r>
  <r>
    <n v="397"/>
    <s v="Jones-Martin"/>
    <s v="Virtual systematic monitoring"/>
    <x v="32"/>
    <n v="14083"/>
    <x v="1"/>
    <x v="394"/>
    <n v="31.019823788546255"/>
    <n v="454"/>
    <x v="1"/>
    <s v="USD"/>
    <n v="1369285200"/>
    <n v="1369803600"/>
    <x v="377"/>
    <d v="2013-05-29T05:00:00"/>
    <b v="0"/>
    <b v="0"/>
    <x v="1"/>
    <x v="1"/>
    <s v="music/rock"/>
  </r>
  <r>
    <n v="398"/>
    <s v="Myers LLC"/>
    <s v="Reactive bottom-line open architecture"/>
    <x v="12"/>
    <n v="12202"/>
    <x v="1"/>
    <x v="395"/>
    <n v="99.203252032520325"/>
    <n v="123"/>
    <x v="6"/>
    <s v="EUR"/>
    <n v="1525755600"/>
    <n v="1525928400"/>
    <x v="378"/>
    <d v="2018-05-10T05:00:00"/>
    <b v="0"/>
    <b v="1"/>
    <x v="4"/>
    <x v="10"/>
    <s v="film &amp; video/animation"/>
  </r>
  <r>
    <n v="399"/>
    <s v="Acosta, Mullins and Morris"/>
    <s v="Pre-emptive interactive model"/>
    <x v="238"/>
    <n v="62127"/>
    <x v="0"/>
    <x v="396"/>
    <n v="66.022316684378325"/>
    <n v="941"/>
    <x v="1"/>
    <s v="USD"/>
    <n v="1296626400"/>
    <n v="1297231200"/>
    <x v="379"/>
    <d v="2011-02-09T06:00:00"/>
    <b v="0"/>
    <b v="0"/>
    <x v="1"/>
    <x v="7"/>
    <s v="music/indie rock"/>
  </r>
  <r>
    <n v="400"/>
    <s v="Bell PLC"/>
    <s v="Ergonomic eco-centric open architecture"/>
    <x v="0"/>
    <n v="2"/>
    <x v="0"/>
    <x v="50"/>
    <n v="2"/>
    <n v="1"/>
    <x v="1"/>
    <s v="USD"/>
    <n v="1376629200"/>
    <n v="1378530000"/>
    <x v="380"/>
    <d v="2013-09-07T05:00:00"/>
    <b v="0"/>
    <b v="1"/>
    <x v="7"/>
    <x v="14"/>
    <s v="photography/photography books"/>
  </r>
  <r>
    <n v="401"/>
    <s v="Smith-Schmidt"/>
    <s v="Inverse radical hierarchy"/>
    <x v="79"/>
    <n v="13772"/>
    <x v="1"/>
    <x v="397"/>
    <n v="46.060200668896321"/>
    <n v="299"/>
    <x v="1"/>
    <s v="USD"/>
    <n v="1572152400"/>
    <n v="1572152400"/>
    <x v="381"/>
    <d v="2019-10-27T05:00:00"/>
    <b v="0"/>
    <b v="0"/>
    <x v="3"/>
    <x v="3"/>
    <s v="theater/plays"/>
  </r>
  <r>
    <n v="402"/>
    <s v="Ruiz, Richardson and Cole"/>
    <s v="Team-oriented static interface"/>
    <x v="190"/>
    <n v="2946"/>
    <x v="0"/>
    <x v="398"/>
    <n v="73.650000000000006"/>
    <n v="40"/>
    <x v="1"/>
    <s v="USD"/>
    <n v="1325829600"/>
    <n v="1329890400"/>
    <x v="382"/>
    <d v="2012-02-22T06:00:00"/>
    <b v="0"/>
    <b v="1"/>
    <x v="4"/>
    <x v="12"/>
    <s v="film &amp; video/shorts"/>
  </r>
  <r>
    <n v="403"/>
    <s v="Leonard-Mcclain"/>
    <s v="Virtual foreground throughput"/>
    <x v="239"/>
    <n v="168820"/>
    <x v="0"/>
    <x v="399"/>
    <n v="55.99336650082919"/>
    <n v="3015"/>
    <x v="0"/>
    <s v="CAD"/>
    <n v="1273640400"/>
    <n v="1276750800"/>
    <x v="125"/>
    <d v="2010-06-17T05:00:00"/>
    <b v="0"/>
    <b v="1"/>
    <x v="3"/>
    <x v="3"/>
    <s v="theater/plays"/>
  </r>
  <r>
    <n v="404"/>
    <s v="Bailey-Boyer"/>
    <s v="Visionary exuding Internet solution"/>
    <x v="240"/>
    <n v="154321"/>
    <x v="1"/>
    <x v="400"/>
    <n v="68.985695127402778"/>
    <n v="2237"/>
    <x v="1"/>
    <s v="USD"/>
    <n v="1510639200"/>
    <n v="1510898400"/>
    <x v="383"/>
    <d v="2017-11-17T06:00:00"/>
    <b v="0"/>
    <b v="0"/>
    <x v="3"/>
    <x v="3"/>
    <s v="theater/plays"/>
  </r>
  <r>
    <n v="405"/>
    <s v="Lee LLC"/>
    <s v="Synchronized secondary analyzer"/>
    <x v="241"/>
    <n v="26527"/>
    <x v="0"/>
    <x v="401"/>
    <n v="60.981609195402299"/>
    <n v="435"/>
    <x v="1"/>
    <s v="USD"/>
    <n v="1528088400"/>
    <n v="1532408400"/>
    <x v="384"/>
    <d v="2018-07-24T05:00:00"/>
    <b v="0"/>
    <b v="0"/>
    <x v="3"/>
    <x v="3"/>
    <s v="theater/plays"/>
  </r>
  <r>
    <n v="406"/>
    <s v="Lyons Inc"/>
    <s v="Balanced attitude-oriented parallelism"/>
    <x v="242"/>
    <n v="71583"/>
    <x v="1"/>
    <x v="402"/>
    <n v="110.98139534883721"/>
    <n v="645"/>
    <x v="1"/>
    <s v="USD"/>
    <n v="1359525600"/>
    <n v="1360562400"/>
    <x v="385"/>
    <d v="2013-02-11T06:00:00"/>
    <b v="1"/>
    <b v="0"/>
    <x v="4"/>
    <x v="4"/>
    <s v="film &amp; video/documentary"/>
  </r>
  <r>
    <n v="407"/>
    <s v="Herrera-Wilson"/>
    <s v="Organized bandwidth-monitored core"/>
    <x v="74"/>
    <n v="12100"/>
    <x v="1"/>
    <x v="403"/>
    <n v="25"/>
    <n v="484"/>
    <x v="3"/>
    <s v="DKK"/>
    <n v="1570942800"/>
    <n v="1571547600"/>
    <x v="386"/>
    <d v="2019-10-20T05:00:00"/>
    <b v="0"/>
    <b v="0"/>
    <x v="3"/>
    <x v="3"/>
    <s v="theater/plays"/>
  </r>
  <r>
    <n v="408"/>
    <s v="Mahoney, Adams and Lucas"/>
    <s v="Cloned leadingedge utilization"/>
    <x v="243"/>
    <n v="12129"/>
    <x v="1"/>
    <x v="404"/>
    <n v="78.759740259740255"/>
    <n v="154"/>
    <x v="0"/>
    <s v="CAD"/>
    <n v="1466398800"/>
    <n v="1468126800"/>
    <x v="387"/>
    <d v="2016-07-10T05:00:00"/>
    <b v="0"/>
    <b v="0"/>
    <x v="4"/>
    <x v="4"/>
    <s v="film &amp; video/documentary"/>
  </r>
  <r>
    <n v="409"/>
    <s v="Stewart LLC"/>
    <s v="Secured asymmetric projection"/>
    <x v="244"/>
    <n v="62804"/>
    <x v="0"/>
    <x v="405"/>
    <n v="87.960784313725483"/>
    <n v="714"/>
    <x v="1"/>
    <s v="USD"/>
    <n v="1492491600"/>
    <n v="1492837200"/>
    <x v="388"/>
    <d v="2017-04-22T05:00:00"/>
    <b v="0"/>
    <b v="0"/>
    <x v="1"/>
    <x v="1"/>
    <s v="music/rock"/>
  </r>
  <r>
    <n v="410"/>
    <s v="Mcmillan Group"/>
    <s v="Advanced cohesive Graphic Interface"/>
    <x v="184"/>
    <n v="55536"/>
    <x v="2"/>
    <x v="406"/>
    <n v="49.987398739873989"/>
    <n v="1111"/>
    <x v="1"/>
    <s v="USD"/>
    <n v="1430197200"/>
    <n v="1430197200"/>
    <x v="277"/>
    <d v="2015-04-28T05:00:00"/>
    <b v="0"/>
    <b v="0"/>
    <x v="6"/>
    <x v="20"/>
    <s v="games/mobile games"/>
  </r>
  <r>
    <n v="411"/>
    <s v="Beck, Thompson and Martinez"/>
    <s v="Down-sized maximized function"/>
    <x v="75"/>
    <n v="8161"/>
    <x v="1"/>
    <x v="407"/>
    <n v="99.524390243902445"/>
    <n v="82"/>
    <x v="1"/>
    <s v="USD"/>
    <n v="1496034000"/>
    <n v="1496206800"/>
    <x v="389"/>
    <d v="2017-05-31T05:00:00"/>
    <b v="0"/>
    <b v="0"/>
    <x v="3"/>
    <x v="3"/>
    <s v="theater/plays"/>
  </r>
  <r>
    <n v="412"/>
    <s v="Rodriguez-Scott"/>
    <s v="Realigned zero tolerance software"/>
    <x v="118"/>
    <n v="14046"/>
    <x v="1"/>
    <x v="408"/>
    <n v="104.82089552238806"/>
    <n v="134"/>
    <x v="1"/>
    <s v="USD"/>
    <n v="1388728800"/>
    <n v="1389592800"/>
    <x v="390"/>
    <d v="2014-01-13T06:00:00"/>
    <b v="0"/>
    <b v="0"/>
    <x v="5"/>
    <x v="13"/>
    <s v="publishing/fiction"/>
  </r>
  <r>
    <n v="413"/>
    <s v="Rush-Bowers"/>
    <s v="Persevering analyzing extranet"/>
    <x v="245"/>
    <n v="117628"/>
    <x v="2"/>
    <x v="409"/>
    <n v="108.01469237832875"/>
    <n v="1089"/>
    <x v="1"/>
    <s v="USD"/>
    <n v="1543298400"/>
    <n v="1545631200"/>
    <x v="391"/>
    <d v="2018-12-24T06:00:00"/>
    <b v="0"/>
    <b v="0"/>
    <x v="4"/>
    <x v="10"/>
    <s v="film &amp; video/animation"/>
  </r>
  <r>
    <n v="414"/>
    <s v="Davis and Sons"/>
    <s v="Innovative human-resource migration"/>
    <x v="246"/>
    <n v="159405"/>
    <x v="0"/>
    <x v="410"/>
    <n v="28.998544660724033"/>
    <n v="5497"/>
    <x v="1"/>
    <s v="USD"/>
    <n v="1271739600"/>
    <n v="1272430800"/>
    <x v="392"/>
    <d v="2010-04-28T05:00:00"/>
    <b v="0"/>
    <b v="1"/>
    <x v="0"/>
    <x v="0"/>
    <s v="food/food trucks"/>
  </r>
  <r>
    <n v="415"/>
    <s v="Anderson-Pham"/>
    <s v="Intuitive needs-based monitoring"/>
    <x v="247"/>
    <n v="12552"/>
    <x v="0"/>
    <x v="411"/>
    <n v="30.028708133971293"/>
    <n v="418"/>
    <x v="1"/>
    <s v="USD"/>
    <n v="1326434400"/>
    <n v="1327903200"/>
    <x v="393"/>
    <d v="2012-01-30T06:00:00"/>
    <b v="0"/>
    <b v="0"/>
    <x v="3"/>
    <x v="3"/>
    <s v="theater/plays"/>
  </r>
  <r>
    <n v="416"/>
    <s v="Stewart-Coleman"/>
    <s v="Customer-focused disintermediate toolset"/>
    <x v="248"/>
    <n v="59007"/>
    <x v="0"/>
    <x v="412"/>
    <n v="41.005559416261292"/>
    <n v="1439"/>
    <x v="1"/>
    <s v="USD"/>
    <n v="1295244000"/>
    <n v="1296021600"/>
    <x v="394"/>
    <d v="2011-01-26T06:00:00"/>
    <b v="0"/>
    <b v="1"/>
    <x v="4"/>
    <x v="4"/>
    <s v="film &amp; video/documentary"/>
  </r>
  <r>
    <n v="417"/>
    <s v="Bradshaw, Smith and Ryan"/>
    <s v="Upgradable 24/7 emulation"/>
    <x v="12"/>
    <n v="943"/>
    <x v="0"/>
    <x v="413"/>
    <n v="62.866666666666667"/>
    <n v="15"/>
    <x v="1"/>
    <s v="USD"/>
    <n v="1541221200"/>
    <n v="1543298400"/>
    <x v="395"/>
    <d v="2018-11-27T06:00:00"/>
    <b v="0"/>
    <b v="0"/>
    <x v="3"/>
    <x v="3"/>
    <s v="theater/plays"/>
  </r>
  <r>
    <n v="418"/>
    <s v="Jackson PLC"/>
    <s v="Quality-focused client-server core"/>
    <x v="249"/>
    <n v="93963"/>
    <x v="0"/>
    <x v="414"/>
    <n v="47.005002501250623"/>
    <n v="1999"/>
    <x v="0"/>
    <s v="CAD"/>
    <n v="1336280400"/>
    <n v="1336366800"/>
    <x v="396"/>
    <d v="2012-05-07T05:00:00"/>
    <b v="0"/>
    <b v="0"/>
    <x v="4"/>
    <x v="4"/>
    <s v="film &amp; video/documentary"/>
  </r>
  <r>
    <n v="419"/>
    <s v="Ware-Arias"/>
    <s v="Upgradable maximized protocol"/>
    <x v="250"/>
    <n v="140469"/>
    <x v="1"/>
    <x v="415"/>
    <n v="26.997693638285604"/>
    <n v="5203"/>
    <x v="1"/>
    <s v="USD"/>
    <n v="1324533600"/>
    <n v="1325052000"/>
    <x v="397"/>
    <d v="2011-12-28T06:00:00"/>
    <b v="0"/>
    <b v="0"/>
    <x v="2"/>
    <x v="2"/>
    <s v="technology/web"/>
  </r>
  <r>
    <n v="420"/>
    <s v="Blair, Reyes and Woods"/>
    <s v="Cross-platform interactive synergy"/>
    <x v="92"/>
    <n v="6423"/>
    <x v="1"/>
    <x v="416"/>
    <n v="68.329787234042556"/>
    <n v="94"/>
    <x v="1"/>
    <s v="USD"/>
    <n v="1498366800"/>
    <n v="1499576400"/>
    <x v="398"/>
    <d v="2017-07-09T05:00:00"/>
    <b v="0"/>
    <b v="0"/>
    <x v="3"/>
    <x v="3"/>
    <s v="theater/plays"/>
  </r>
  <r>
    <n v="421"/>
    <s v="Thomas-Lopez"/>
    <s v="User-centric fault-tolerant archive"/>
    <x v="151"/>
    <n v="6015"/>
    <x v="0"/>
    <x v="417"/>
    <n v="50.974576271186443"/>
    <n v="118"/>
    <x v="1"/>
    <s v="USD"/>
    <n v="1498712400"/>
    <n v="1501304400"/>
    <x v="399"/>
    <d v="2017-07-29T05:00:00"/>
    <b v="0"/>
    <b v="1"/>
    <x v="2"/>
    <x v="8"/>
    <s v="technology/wearables"/>
  </r>
  <r>
    <n v="422"/>
    <s v="Brown, Davies and Pacheco"/>
    <s v="Reverse-engineered regional knowledge user"/>
    <x v="251"/>
    <n v="11075"/>
    <x v="1"/>
    <x v="418"/>
    <n v="54.024390243902438"/>
    <n v="205"/>
    <x v="1"/>
    <s v="USD"/>
    <n v="1271480400"/>
    <n v="1273208400"/>
    <x v="400"/>
    <d v="2010-05-07T05:00:00"/>
    <b v="0"/>
    <b v="1"/>
    <x v="3"/>
    <x v="3"/>
    <s v="theater/plays"/>
  </r>
  <r>
    <n v="423"/>
    <s v="Jones-Riddle"/>
    <s v="Self-enabling real-time definition"/>
    <x v="252"/>
    <n v="15723"/>
    <x v="0"/>
    <x v="419"/>
    <n v="97.055555555555557"/>
    <n v="162"/>
    <x v="1"/>
    <s v="USD"/>
    <n v="1316667600"/>
    <n v="1316840400"/>
    <x v="116"/>
    <d v="2011-09-24T05:00:00"/>
    <b v="0"/>
    <b v="1"/>
    <x v="0"/>
    <x v="0"/>
    <s v="food/food trucks"/>
  </r>
  <r>
    <n v="424"/>
    <s v="Schmidt-Gomez"/>
    <s v="User-centric impactful projection"/>
    <x v="135"/>
    <n v="2064"/>
    <x v="0"/>
    <x v="420"/>
    <n v="24.867469879518072"/>
    <n v="83"/>
    <x v="1"/>
    <s v="USD"/>
    <n v="1524027600"/>
    <n v="1524546000"/>
    <x v="401"/>
    <d v="2018-04-24T05:00:00"/>
    <b v="0"/>
    <b v="0"/>
    <x v="1"/>
    <x v="7"/>
    <s v="music/indie rock"/>
  </r>
  <r>
    <n v="425"/>
    <s v="Sullivan, Davis and Booth"/>
    <s v="Vision-oriented actuating hardware"/>
    <x v="50"/>
    <n v="7767"/>
    <x v="1"/>
    <x v="421"/>
    <n v="84.423913043478265"/>
    <n v="92"/>
    <x v="1"/>
    <s v="USD"/>
    <n v="1438059600"/>
    <n v="1438578000"/>
    <x v="402"/>
    <d v="2015-08-03T05:00:00"/>
    <b v="0"/>
    <b v="0"/>
    <x v="7"/>
    <x v="14"/>
    <s v="photography/photography books"/>
  </r>
  <r>
    <n v="426"/>
    <s v="Edwards-Kane"/>
    <s v="Virtual leadingedge framework"/>
    <x v="37"/>
    <n v="10313"/>
    <x v="1"/>
    <x v="422"/>
    <n v="47.091324200913242"/>
    <n v="219"/>
    <x v="1"/>
    <s v="USD"/>
    <n v="1361944800"/>
    <n v="1362549600"/>
    <x v="403"/>
    <d v="2013-03-06T06:00:00"/>
    <b v="0"/>
    <b v="0"/>
    <x v="3"/>
    <x v="3"/>
    <s v="theater/plays"/>
  </r>
  <r>
    <n v="427"/>
    <s v="Hicks, Wall and Webb"/>
    <s v="Managed discrete framework"/>
    <x v="253"/>
    <n v="197018"/>
    <x v="1"/>
    <x v="423"/>
    <n v="77.996041171813147"/>
    <n v="2526"/>
    <x v="1"/>
    <s v="USD"/>
    <n v="1410584400"/>
    <n v="1413349200"/>
    <x v="404"/>
    <d v="2014-10-15T05:00:00"/>
    <b v="0"/>
    <b v="1"/>
    <x v="3"/>
    <x v="3"/>
    <s v="theater/plays"/>
  </r>
  <r>
    <n v="428"/>
    <s v="Mayer-Richmond"/>
    <s v="Progressive zero-defect capability"/>
    <x v="254"/>
    <n v="47037"/>
    <x v="0"/>
    <x v="424"/>
    <n v="62.967871485943775"/>
    <n v="747"/>
    <x v="1"/>
    <s v="USD"/>
    <n v="1297404000"/>
    <n v="1298008800"/>
    <x v="405"/>
    <d v="2011-02-18T06:00:00"/>
    <b v="0"/>
    <b v="0"/>
    <x v="4"/>
    <x v="10"/>
    <s v="film &amp; video/animation"/>
  </r>
  <r>
    <n v="429"/>
    <s v="Robles Ltd"/>
    <s v="Right-sized demand-driven adapter"/>
    <x v="255"/>
    <n v="173191"/>
    <x v="3"/>
    <x v="425"/>
    <n v="81.006080449017773"/>
    <n v="2138"/>
    <x v="1"/>
    <s v="USD"/>
    <n v="1392012000"/>
    <n v="1394427600"/>
    <x v="406"/>
    <d v="2014-03-10T05:00:00"/>
    <b v="0"/>
    <b v="1"/>
    <x v="7"/>
    <x v="14"/>
    <s v="photography/photography books"/>
  </r>
  <r>
    <n v="430"/>
    <s v="Cochran Ltd"/>
    <s v="Re-engineered attitude-oriented frame"/>
    <x v="32"/>
    <n v="5487"/>
    <x v="0"/>
    <x v="426"/>
    <n v="65.321428571428569"/>
    <n v="84"/>
    <x v="1"/>
    <s v="USD"/>
    <n v="1569733200"/>
    <n v="1572670800"/>
    <x v="407"/>
    <d v="2019-11-02T05:00:00"/>
    <b v="0"/>
    <b v="0"/>
    <x v="3"/>
    <x v="3"/>
    <s v="theater/plays"/>
  </r>
  <r>
    <n v="431"/>
    <s v="Rosales LLC"/>
    <s v="Compatible multimedia utilization"/>
    <x v="135"/>
    <n v="9817"/>
    <x v="1"/>
    <x v="427"/>
    <n v="104.43617021276596"/>
    <n v="94"/>
    <x v="1"/>
    <s v="USD"/>
    <n v="1529643600"/>
    <n v="1531112400"/>
    <x v="408"/>
    <d v="2018-07-09T05:00:00"/>
    <b v="1"/>
    <b v="0"/>
    <x v="3"/>
    <x v="3"/>
    <s v="theater/plays"/>
  </r>
  <r>
    <n v="432"/>
    <s v="Harper-Bryan"/>
    <s v="Re-contextualized dedicated hardware"/>
    <x v="106"/>
    <n v="6369"/>
    <x v="0"/>
    <x v="428"/>
    <n v="69.989010989010993"/>
    <n v="91"/>
    <x v="1"/>
    <s v="USD"/>
    <n v="1399006800"/>
    <n v="1400734800"/>
    <x v="409"/>
    <d v="2014-05-22T05:00:00"/>
    <b v="0"/>
    <b v="0"/>
    <x v="3"/>
    <x v="3"/>
    <s v="theater/plays"/>
  </r>
  <r>
    <n v="433"/>
    <s v="Potter, Harper and Everett"/>
    <s v="Decentralized composite paradigm"/>
    <x v="256"/>
    <n v="65755"/>
    <x v="0"/>
    <x v="429"/>
    <n v="83.023989898989896"/>
    <n v="792"/>
    <x v="1"/>
    <s v="USD"/>
    <n v="1385359200"/>
    <n v="1386741600"/>
    <x v="410"/>
    <d v="2013-12-11T06:00:00"/>
    <b v="0"/>
    <b v="1"/>
    <x v="4"/>
    <x v="4"/>
    <s v="film &amp; video/documentary"/>
  </r>
  <r>
    <n v="434"/>
    <s v="Floyd-Sims"/>
    <s v="Cloned transitional hierarchy"/>
    <x v="91"/>
    <n v="903"/>
    <x v="3"/>
    <x v="430"/>
    <n v="90.3"/>
    <n v="10"/>
    <x v="0"/>
    <s v="CAD"/>
    <n v="1480572000"/>
    <n v="1481781600"/>
    <x v="411"/>
    <d v="2016-12-15T06:00:00"/>
    <b v="1"/>
    <b v="0"/>
    <x v="3"/>
    <x v="3"/>
    <s v="theater/plays"/>
  </r>
  <r>
    <n v="435"/>
    <s v="Spence, Jackson and Kelly"/>
    <s v="Advanced discrete leverage"/>
    <x v="257"/>
    <n v="178120"/>
    <x v="1"/>
    <x v="431"/>
    <n v="103.98131932282546"/>
    <n v="1713"/>
    <x v="6"/>
    <s v="EUR"/>
    <n v="1418623200"/>
    <n v="1419660000"/>
    <x v="412"/>
    <d v="2014-12-27T06:00:00"/>
    <b v="0"/>
    <b v="1"/>
    <x v="3"/>
    <x v="3"/>
    <s v="theater/plays"/>
  </r>
  <r>
    <n v="436"/>
    <s v="King-Nguyen"/>
    <s v="Open-source incremental throughput"/>
    <x v="81"/>
    <n v="13678"/>
    <x v="1"/>
    <x v="432"/>
    <n v="54.931726907630519"/>
    <n v="249"/>
    <x v="1"/>
    <s v="USD"/>
    <n v="1555736400"/>
    <n v="1555822800"/>
    <x v="413"/>
    <d v="2019-04-21T05:00:00"/>
    <b v="0"/>
    <b v="0"/>
    <x v="1"/>
    <x v="17"/>
    <s v="music/jazz"/>
  </r>
  <r>
    <n v="437"/>
    <s v="Hansen Group"/>
    <s v="Centralized regional interface"/>
    <x v="32"/>
    <n v="9969"/>
    <x v="1"/>
    <x v="433"/>
    <n v="51.921875"/>
    <n v="192"/>
    <x v="1"/>
    <s v="USD"/>
    <n v="1442120400"/>
    <n v="1442379600"/>
    <x v="414"/>
    <d v="2015-09-16T05:00:00"/>
    <b v="0"/>
    <b v="1"/>
    <x v="4"/>
    <x v="10"/>
    <s v="film &amp; video/animation"/>
  </r>
  <r>
    <n v="438"/>
    <s v="Mathis, Hall and Hansen"/>
    <s v="Streamlined web-enabled knowledgebase"/>
    <x v="111"/>
    <n v="14827"/>
    <x v="1"/>
    <x v="434"/>
    <n v="60.02834008097166"/>
    <n v="247"/>
    <x v="1"/>
    <s v="USD"/>
    <n v="1362376800"/>
    <n v="1364965200"/>
    <x v="415"/>
    <d v="2013-04-03T05:00:00"/>
    <b v="0"/>
    <b v="0"/>
    <x v="3"/>
    <x v="3"/>
    <s v="theater/plays"/>
  </r>
  <r>
    <n v="439"/>
    <s v="Cummings Inc"/>
    <s v="Digitized transitional monitoring"/>
    <x v="258"/>
    <n v="100900"/>
    <x v="1"/>
    <x v="435"/>
    <n v="44.003488879197555"/>
    <n v="2293"/>
    <x v="1"/>
    <s v="USD"/>
    <n v="1478408400"/>
    <n v="1479016800"/>
    <x v="416"/>
    <d v="2016-11-13T06:00:00"/>
    <b v="0"/>
    <b v="0"/>
    <x v="4"/>
    <x v="22"/>
    <s v="film &amp; video/science fiction"/>
  </r>
  <r>
    <n v="440"/>
    <s v="Miller-Poole"/>
    <s v="Networked optimal adapter"/>
    <x v="259"/>
    <n v="165954"/>
    <x v="1"/>
    <x v="436"/>
    <n v="53.003513254551258"/>
    <n v="3131"/>
    <x v="1"/>
    <s v="USD"/>
    <n v="1498798800"/>
    <n v="1499662800"/>
    <x v="417"/>
    <d v="2017-07-10T05:00:00"/>
    <b v="0"/>
    <b v="0"/>
    <x v="4"/>
    <x v="19"/>
    <s v="film &amp; video/television"/>
  </r>
  <r>
    <n v="441"/>
    <s v="Rodriguez-West"/>
    <s v="Automated optimal function"/>
    <x v="260"/>
    <n v="1744"/>
    <x v="0"/>
    <x v="437"/>
    <n v="54.5"/>
    <n v="32"/>
    <x v="1"/>
    <s v="USD"/>
    <n v="1335416400"/>
    <n v="1337835600"/>
    <x v="418"/>
    <d v="2012-05-24T05:00:00"/>
    <b v="0"/>
    <b v="0"/>
    <x v="2"/>
    <x v="8"/>
    <s v="technology/wearables"/>
  </r>
  <r>
    <n v="442"/>
    <s v="Calderon, Bradford and Dean"/>
    <s v="Devolved system-worthy framework"/>
    <x v="91"/>
    <n v="10731"/>
    <x v="1"/>
    <x v="438"/>
    <n v="75.04195804195804"/>
    <n v="143"/>
    <x v="6"/>
    <s v="EUR"/>
    <n v="1504328400"/>
    <n v="1505710800"/>
    <x v="419"/>
    <d v="2017-09-18T05:00:00"/>
    <b v="0"/>
    <b v="0"/>
    <x v="3"/>
    <x v="3"/>
    <s v="theater/plays"/>
  </r>
  <r>
    <n v="443"/>
    <s v="Clark-Bowman"/>
    <s v="Stand-alone user-facing service-desk"/>
    <x v="29"/>
    <n v="3232"/>
    <x v="3"/>
    <x v="439"/>
    <n v="35.911111111111111"/>
    <n v="90"/>
    <x v="1"/>
    <s v="USD"/>
    <n v="1285822800"/>
    <n v="1287464400"/>
    <x v="420"/>
    <d v="2010-10-19T05:00:00"/>
    <b v="0"/>
    <b v="0"/>
    <x v="3"/>
    <x v="3"/>
    <s v="theater/plays"/>
  </r>
  <r>
    <n v="444"/>
    <s v="Hensley Ltd"/>
    <s v="Versatile global attitude"/>
    <x v="8"/>
    <n v="10938"/>
    <x v="1"/>
    <x v="440"/>
    <n v="36.952702702702702"/>
    <n v="296"/>
    <x v="1"/>
    <s v="USD"/>
    <n v="1311483600"/>
    <n v="1311656400"/>
    <x v="421"/>
    <d v="2011-07-26T05:00:00"/>
    <b v="0"/>
    <b v="1"/>
    <x v="1"/>
    <x v="7"/>
    <s v="music/indie rock"/>
  </r>
  <r>
    <n v="445"/>
    <s v="Anderson-Pearson"/>
    <s v="Intuitive demand-driven Local Area Network"/>
    <x v="118"/>
    <n v="10739"/>
    <x v="1"/>
    <x v="441"/>
    <n v="63.170588235294119"/>
    <n v="170"/>
    <x v="1"/>
    <s v="USD"/>
    <n v="1291356000"/>
    <n v="1293170400"/>
    <x v="422"/>
    <d v="2010-12-24T06:00:00"/>
    <b v="0"/>
    <b v="1"/>
    <x v="3"/>
    <x v="3"/>
    <s v="theater/plays"/>
  </r>
  <r>
    <n v="446"/>
    <s v="Martin, Martin and Solis"/>
    <s v="Assimilated uniform methodology"/>
    <x v="85"/>
    <n v="5579"/>
    <x v="0"/>
    <x v="442"/>
    <n v="29.99462365591398"/>
    <n v="186"/>
    <x v="1"/>
    <s v="USD"/>
    <n v="1355810400"/>
    <n v="1355983200"/>
    <x v="423"/>
    <d v="2012-12-20T06:00:00"/>
    <b v="0"/>
    <b v="0"/>
    <x v="2"/>
    <x v="8"/>
    <s v="technology/wearables"/>
  </r>
  <r>
    <n v="447"/>
    <s v="Harrington-Harper"/>
    <s v="Self-enabling next generation algorithm"/>
    <x v="261"/>
    <n v="37754"/>
    <x v="3"/>
    <x v="443"/>
    <n v="86"/>
    <n v="439"/>
    <x v="4"/>
    <s v="GBP"/>
    <n v="1513663200"/>
    <n v="1515045600"/>
    <x v="424"/>
    <d v="2018-01-04T06:00:00"/>
    <b v="0"/>
    <b v="0"/>
    <x v="4"/>
    <x v="19"/>
    <s v="film &amp; video/television"/>
  </r>
  <r>
    <n v="448"/>
    <s v="Price and Sons"/>
    <s v="Object-based demand-driven strategy"/>
    <x v="262"/>
    <n v="45384"/>
    <x v="0"/>
    <x v="444"/>
    <n v="75.014876033057845"/>
    <n v="605"/>
    <x v="1"/>
    <s v="USD"/>
    <n v="1365915600"/>
    <n v="1366088400"/>
    <x v="425"/>
    <d v="2013-04-16T05:00:00"/>
    <b v="0"/>
    <b v="1"/>
    <x v="6"/>
    <x v="11"/>
    <s v="games/video games"/>
  </r>
  <r>
    <n v="449"/>
    <s v="Cuevas-Morales"/>
    <s v="Public-key coherent ability"/>
    <x v="79"/>
    <n v="8703"/>
    <x v="1"/>
    <x v="445"/>
    <n v="101.19767441860465"/>
    <n v="86"/>
    <x v="3"/>
    <s v="DKK"/>
    <n v="1551852000"/>
    <n v="1553317200"/>
    <x v="426"/>
    <d v="2019-03-23T05:00:00"/>
    <b v="0"/>
    <b v="0"/>
    <x v="6"/>
    <x v="11"/>
    <s v="games/video games"/>
  </r>
  <r>
    <n v="450"/>
    <s v="Delgado-Hatfield"/>
    <s v="Up-sized composite success"/>
    <x v="0"/>
    <n v="4"/>
    <x v="0"/>
    <x v="446"/>
    <n v="4"/>
    <n v="1"/>
    <x v="0"/>
    <s v="CAD"/>
    <n v="1540098000"/>
    <n v="1542088800"/>
    <x v="427"/>
    <d v="2018-11-13T06:00:00"/>
    <b v="0"/>
    <b v="0"/>
    <x v="4"/>
    <x v="10"/>
    <s v="film &amp; video/animation"/>
  </r>
  <r>
    <n v="451"/>
    <s v="Padilla-Porter"/>
    <s v="Innovative exuding matrix"/>
    <x v="263"/>
    <n v="182302"/>
    <x v="1"/>
    <x v="447"/>
    <n v="29.001272669424118"/>
    <n v="6286"/>
    <x v="1"/>
    <s v="USD"/>
    <n v="1500440400"/>
    <n v="1503118800"/>
    <x v="428"/>
    <d v="2017-08-19T05:00:00"/>
    <b v="0"/>
    <b v="0"/>
    <x v="1"/>
    <x v="1"/>
    <s v="music/rock"/>
  </r>
  <r>
    <n v="452"/>
    <s v="Morris Group"/>
    <s v="Realigned impactful artificial intelligence"/>
    <x v="73"/>
    <n v="3045"/>
    <x v="0"/>
    <x v="448"/>
    <n v="98.225806451612897"/>
    <n v="31"/>
    <x v="1"/>
    <s v="USD"/>
    <n v="1278392400"/>
    <n v="1278478800"/>
    <x v="429"/>
    <d v="2010-07-07T05:00:00"/>
    <b v="0"/>
    <b v="0"/>
    <x v="4"/>
    <x v="6"/>
    <s v="film &amp; video/drama"/>
  </r>
  <r>
    <n v="453"/>
    <s v="Saunders Ltd"/>
    <s v="Multi-layered multi-tasking secured line"/>
    <x v="264"/>
    <n v="102749"/>
    <x v="0"/>
    <x v="449"/>
    <n v="87.001693480101608"/>
    <n v="1181"/>
    <x v="1"/>
    <s v="USD"/>
    <n v="1480572000"/>
    <n v="1484114400"/>
    <x v="411"/>
    <d v="2017-01-11T06:00:00"/>
    <b v="0"/>
    <b v="0"/>
    <x v="4"/>
    <x v="22"/>
    <s v="film &amp; video/science fiction"/>
  </r>
  <r>
    <n v="454"/>
    <s v="Woods Inc"/>
    <s v="Upgradable upward-trending portal"/>
    <x v="220"/>
    <n v="1763"/>
    <x v="0"/>
    <x v="450"/>
    <n v="45.205128205128204"/>
    <n v="39"/>
    <x v="1"/>
    <s v="USD"/>
    <n v="1382331600"/>
    <n v="1385445600"/>
    <x v="430"/>
    <d v="2013-11-26T06:00:00"/>
    <b v="0"/>
    <b v="1"/>
    <x v="4"/>
    <x v="6"/>
    <s v="film &amp; video/drama"/>
  </r>
  <r>
    <n v="455"/>
    <s v="Villanueva, Wright and Richardson"/>
    <s v="Profit-focused global product"/>
    <x v="265"/>
    <n v="137904"/>
    <x v="1"/>
    <x v="451"/>
    <n v="37.001341561577675"/>
    <n v="3727"/>
    <x v="1"/>
    <s v="USD"/>
    <n v="1316754000"/>
    <n v="1318741200"/>
    <x v="431"/>
    <d v="2011-10-16T05:00:00"/>
    <b v="0"/>
    <b v="0"/>
    <x v="3"/>
    <x v="3"/>
    <s v="theater/plays"/>
  </r>
  <r>
    <n v="456"/>
    <s v="Wilson, Brooks and Clark"/>
    <s v="Operative well-modulated data-warehouse"/>
    <x v="266"/>
    <n v="152438"/>
    <x v="1"/>
    <x v="452"/>
    <n v="94.976947040498445"/>
    <n v="1605"/>
    <x v="1"/>
    <s v="USD"/>
    <n v="1518242400"/>
    <n v="1518242400"/>
    <x v="432"/>
    <d v="2018-02-10T06:00:00"/>
    <b v="0"/>
    <b v="1"/>
    <x v="1"/>
    <x v="7"/>
    <s v="music/indie rock"/>
  </r>
  <r>
    <n v="457"/>
    <s v="Sheppard, Smith and Spence"/>
    <s v="Cloned asymmetric functionalities"/>
    <x v="92"/>
    <n v="1332"/>
    <x v="0"/>
    <x v="453"/>
    <n v="28.956521739130434"/>
    <n v="46"/>
    <x v="1"/>
    <s v="USD"/>
    <n v="1476421200"/>
    <n v="1476594000"/>
    <x v="433"/>
    <d v="2016-10-16T05:00:00"/>
    <b v="0"/>
    <b v="0"/>
    <x v="3"/>
    <x v="3"/>
    <s v="theater/plays"/>
  </r>
  <r>
    <n v="458"/>
    <s v="Wise, Thompson and Allen"/>
    <s v="Pre-emptive neutral portal"/>
    <x v="267"/>
    <n v="118706"/>
    <x v="1"/>
    <x v="454"/>
    <n v="55.993396226415094"/>
    <n v="2120"/>
    <x v="1"/>
    <s v="USD"/>
    <n v="1269752400"/>
    <n v="1273554000"/>
    <x v="434"/>
    <d v="2010-05-11T05:00:00"/>
    <b v="0"/>
    <b v="0"/>
    <x v="3"/>
    <x v="3"/>
    <s v="theater/plays"/>
  </r>
  <r>
    <n v="459"/>
    <s v="Lane, Ryan and Chapman"/>
    <s v="Switchable demand-driven help-desk"/>
    <x v="9"/>
    <n v="5674"/>
    <x v="0"/>
    <x v="455"/>
    <n v="54.038095238095238"/>
    <n v="105"/>
    <x v="1"/>
    <s v="USD"/>
    <n v="1419746400"/>
    <n v="1421906400"/>
    <x v="435"/>
    <d v="2015-01-22T06:00:00"/>
    <b v="0"/>
    <b v="0"/>
    <x v="4"/>
    <x v="4"/>
    <s v="film &amp; video/documentary"/>
  </r>
  <r>
    <n v="460"/>
    <s v="Rich, Alvarez and King"/>
    <s v="Business-focused static ability"/>
    <x v="166"/>
    <n v="4119"/>
    <x v="1"/>
    <x v="456"/>
    <n v="82.38"/>
    <n v="50"/>
    <x v="1"/>
    <s v="USD"/>
    <n v="1281330000"/>
    <n v="1281589200"/>
    <x v="8"/>
    <d v="2010-08-12T05:00:00"/>
    <b v="0"/>
    <b v="0"/>
    <x v="3"/>
    <x v="3"/>
    <s v="theater/plays"/>
  </r>
  <r>
    <n v="461"/>
    <s v="Terry-Salinas"/>
    <s v="Networked secondary structure"/>
    <x v="268"/>
    <n v="139354"/>
    <x v="1"/>
    <x v="457"/>
    <n v="66.997115384615384"/>
    <n v="2080"/>
    <x v="1"/>
    <s v="USD"/>
    <n v="1398661200"/>
    <n v="1400389200"/>
    <x v="436"/>
    <d v="2014-05-18T05:00:00"/>
    <b v="0"/>
    <b v="0"/>
    <x v="4"/>
    <x v="6"/>
    <s v="film &amp; video/drama"/>
  </r>
  <r>
    <n v="462"/>
    <s v="Wang-Rodriguez"/>
    <s v="Total multimedia website"/>
    <x v="269"/>
    <n v="57734"/>
    <x v="0"/>
    <x v="458"/>
    <n v="107.91401869158878"/>
    <n v="535"/>
    <x v="1"/>
    <s v="USD"/>
    <n v="1359525600"/>
    <n v="1362808800"/>
    <x v="385"/>
    <d v="2013-03-09T06:00:00"/>
    <b v="0"/>
    <b v="0"/>
    <x v="6"/>
    <x v="20"/>
    <s v="games/mobile games"/>
  </r>
  <r>
    <n v="463"/>
    <s v="Mckee-Hill"/>
    <s v="Cross-platform upward-trending parallelism"/>
    <x v="270"/>
    <n v="145265"/>
    <x v="1"/>
    <x v="459"/>
    <n v="69.009501187648453"/>
    <n v="2105"/>
    <x v="1"/>
    <s v="USD"/>
    <n v="1388469600"/>
    <n v="1388815200"/>
    <x v="437"/>
    <d v="2014-01-04T06:00:00"/>
    <b v="0"/>
    <b v="0"/>
    <x v="4"/>
    <x v="10"/>
    <s v="film &amp; video/animation"/>
  </r>
  <r>
    <n v="464"/>
    <s v="Gomez LLC"/>
    <s v="Pre-emptive mission-critical hardware"/>
    <x v="271"/>
    <n v="95020"/>
    <x v="1"/>
    <x v="460"/>
    <n v="39.006568144499177"/>
    <n v="2436"/>
    <x v="1"/>
    <s v="USD"/>
    <n v="1518328800"/>
    <n v="1519538400"/>
    <x v="438"/>
    <d v="2018-02-25T06:00:00"/>
    <b v="0"/>
    <b v="0"/>
    <x v="3"/>
    <x v="3"/>
    <s v="theater/plays"/>
  </r>
  <r>
    <n v="465"/>
    <s v="Gonzalez-Robbins"/>
    <s v="Up-sized responsive protocol"/>
    <x v="53"/>
    <n v="8829"/>
    <x v="1"/>
    <x v="461"/>
    <n v="110.3625"/>
    <n v="80"/>
    <x v="1"/>
    <s v="USD"/>
    <n v="1517032800"/>
    <n v="1517810400"/>
    <x v="439"/>
    <d v="2018-02-05T06:00:00"/>
    <b v="0"/>
    <b v="0"/>
    <x v="5"/>
    <x v="18"/>
    <s v="publishing/translations"/>
  </r>
  <r>
    <n v="466"/>
    <s v="Obrien and Sons"/>
    <s v="Pre-emptive transitional frame"/>
    <x v="272"/>
    <n v="3984"/>
    <x v="1"/>
    <x v="462"/>
    <n v="94.857142857142861"/>
    <n v="42"/>
    <x v="1"/>
    <s v="USD"/>
    <n v="1368594000"/>
    <n v="1370581200"/>
    <x v="440"/>
    <d v="2013-06-07T05:00:00"/>
    <b v="0"/>
    <b v="1"/>
    <x v="2"/>
    <x v="8"/>
    <s v="technology/wearables"/>
  </r>
  <r>
    <n v="467"/>
    <s v="Shaw Ltd"/>
    <s v="Profit-focused content-based application"/>
    <x v="1"/>
    <n v="8053"/>
    <x v="1"/>
    <x v="463"/>
    <n v="57.935251798561154"/>
    <n v="139"/>
    <x v="0"/>
    <s v="CAD"/>
    <n v="1448258400"/>
    <n v="1448863200"/>
    <x v="441"/>
    <d v="2015-11-30T06:00:00"/>
    <b v="0"/>
    <b v="1"/>
    <x v="2"/>
    <x v="2"/>
    <s v="technology/web"/>
  </r>
  <r>
    <n v="468"/>
    <s v="Hughes Inc"/>
    <s v="Streamlined neutral analyzer"/>
    <x v="220"/>
    <n v="1620"/>
    <x v="0"/>
    <x v="464"/>
    <n v="101.25"/>
    <n v="16"/>
    <x v="1"/>
    <s v="USD"/>
    <n v="1555218000"/>
    <n v="1556600400"/>
    <x v="442"/>
    <d v="2019-04-30T05:00:00"/>
    <b v="0"/>
    <b v="0"/>
    <x v="3"/>
    <x v="3"/>
    <s v="theater/plays"/>
  </r>
  <r>
    <n v="469"/>
    <s v="Olsen-Ryan"/>
    <s v="Assimilated neutral utilization"/>
    <x v="36"/>
    <n v="10328"/>
    <x v="1"/>
    <x v="465"/>
    <n v="64.95597484276729"/>
    <n v="159"/>
    <x v="1"/>
    <s v="USD"/>
    <n v="1431925200"/>
    <n v="1432098000"/>
    <x v="443"/>
    <d v="2015-05-20T05:00:00"/>
    <b v="0"/>
    <b v="0"/>
    <x v="4"/>
    <x v="6"/>
    <s v="film &amp; video/drama"/>
  </r>
  <r>
    <n v="470"/>
    <s v="Grimes, Holland and Sloan"/>
    <s v="Extended dedicated archive"/>
    <x v="136"/>
    <n v="10289"/>
    <x v="1"/>
    <x v="466"/>
    <n v="27.00524934383202"/>
    <n v="381"/>
    <x v="1"/>
    <s v="USD"/>
    <n v="1481522400"/>
    <n v="1482127200"/>
    <x v="315"/>
    <d v="2016-12-19T06:00:00"/>
    <b v="0"/>
    <b v="0"/>
    <x v="2"/>
    <x v="8"/>
    <s v="technology/wearables"/>
  </r>
  <r>
    <n v="471"/>
    <s v="Perry and Sons"/>
    <s v="Configurable static help-desk"/>
    <x v="33"/>
    <n v="9889"/>
    <x v="1"/>
    <x v="467"/>
    <n v="50.97422680412371"/>
    <n v="194"/>
    <x v="4"/>
    <s v="GBP"/>
    <n v="1335934800"/>
    <n v="1335934800"/>
    <x v="444"/>
    <d v="2012-05-02T05:00:00"/>
    <b v="0"/>
    <b v="1"/>
    <x v="0"/>
    <x v="0"/>
    <s v="food/food trucks"/>
  </r>
  <r>
    <n v="472"/>
    <s v="Turner, Young and Collins"/>
    <s v="Self-enabling clear-thinking framework"/>
    <x v="273"/>
    <n v="60342"/>
    <x v="0"/>
    <x v="468"/>
    <n v="104.94260869565217"/>
    <n v="575"/>
    <x v="1"/>
    <s v="USD"/>
    <n v="1552280400"/>
    <n v="1556946000"/>
    <x v="445"/>
    <d v="2019-05-04T05:00:00"/>
    <b v="0"/>
    <b v="0"/>
    <x v="1"/>
    <x v="1"/>
    <s v="music/rock"/>
  </r>
  <r>
    <n v="473"/>
    <s v="Richardson Inc"/>
    <s v="Assimilated fault-tolerant capacity"/>
    <x v="92"/>
    <n v="8907"/>
    <x v="1"/>
    <x v="469"/>
    <n v="84.028301886792448"/>
    <n v="106"/>
    <x v="1"/>
    <s v="USD"/>
    <n v="1529989200"/>
    <n v="1530075600"/>
    <x v="446"/>
    <d v="2018-06-27T05:00:00"/>
    <b v="0"/>
    <b v="0"/>
    <x v="1"/>
    <x v="5"/>
    <s v="music/electric music"/>
  </r>
  <r>
    <n v="474"/>
    <s v="Santos-Young"/>
    <s v="Enhanced neutral ability"/>
    <x v="220"/>
    <n v="14606"/>
    <x v="1"/>
    <x v="470"/>
    <n v="102.85915492957747"/>
    <n v="142"/>
    <x v="1"/>
    <s v="USD"/>
    <n v="1418709600"/>
    <n v="1418796000"/>
    <x v="447"/>
    <d v="2014-12-17T06:00:00"/>
    <b v="0"/>
    <b v="0"/>
    <x v="4"/>
    <x v="19"/>
    <s v="film &amp; video/television"/>
  </r>
  <r>
    <n v="475"/>
    <s v="Nichols Ltd"/>
    <s v="Function-based attitude-oriented groupware"/>
    <x v="71"/>
    <n v="8432"/>
    <x v="1"/>
    <x v="471"/>
    <n v="39.962085308056871"/>
    <n v="211"/>
    <x v="1"/>
    <s v="USD"/>
    <n v="1372136400"/>
    <n v="1372482000"/>
    <x v="448"/>
    <d v="2013-06-29T05:00:00"/>
    <b v="0"/>
    <b v="1"/>
    <x v="5"/>
    <x v="18"/>
    <s v="publishing/translations"/>
  </r>
  <r>
    <n v="476"/>
    <s v="Murphy PLC"/>
    <s v="Optional solution-oriented instruction set"/>
    <x v="274"/>
    <n v="57122"/>
    <x v="0"/>
    <x v="472"/>
    <n v="51.001785714285717"/>
    <n v="1120"/>
    <x v="1"/>
    <s v="USD"/>
    <n v="1533877200"/>
    <n v="1534395600"/>
    <x v="342"/>
    <d v="2018-08-16T05:00:00"/>
    <b v="0"/>
    <b v="0"/>
    <x v="5"/>
    <x v="13"/>
    <s v="publishing/fiction"/>
  </r>
  <r>
    <n v="477"/>
    <s v="Hogan, Porter and Rivera"/>
    <s v="Organic object-oriented core"/>
    <x v="275"/>
    <n v="4613"/>
    <x v="0"/>
    <x v="473"/>
    <n v="40.823008849557525"/>
    <n v="113"/>
    <x v="1"/>
    <s v="USD"/>
    <n v="1309064400"/>
    <n v="1311397200"/>
    <x v="449"/>
    <d v="2011-07-23T05:00:00"/>
    <b v="0"/>
    <b v="0"/>
    <x v="4"/>
    <x v="22"/>
    <s v="film &amp; video/science fiction"/>
  </r>
  <r>
    <n v="478"/>
    <s v="Lyons LLC"/>
    <s v="Balanced impactful circuit"/>
    <x v="276"/>
    <n v="162603"/>
    <x v="1"/>
    <x v="474"/>
    <n v="58.999637155297535"/>
    <n v="2756"/>
    <x v="1"/>
    <s v="USD"/>
    <n v="1425877200"/>
    <n v="1426914000"/>
    <x v="450"/>
    <d v="2015-03-21T05:00:00"/>
    <b v="0"/>
    <b v="0"/>
    <x v="2"/>
    <x v="8"/>
    <s v="technology/wearables"/>
  </r>
  <r>
    <n v="479"/>
    <s v="Long-Greene"/>
    <s v="Future-proofed heuristic encryption"/>
    <x v="166"/>
    <n v="12310"/>
    <x v="1"/>
    <x v="475"/>
    <n v="71.156069364161851"/>
    <n v="173"/>
    <x v="4"/>
    <s v="GBP"/>
    <n v="1501304400"/>
    <n v="1501477200"/>
    <x v="451"/>
    <d v="2017-07-31T05:00:00"/>
    <b v="0"/>
    <b v="0"/>
    <x v="0"/>
    <x v="0"/>
    <s v="food/food trucks"/>
  </r>
  <r>
    <n v="480"/>
    <s v="Robles-Hudson"/>
    <s v="Balanced bifurcated leverage"/>
    <x v="133"/>
    <n v="8656"/>
    <x v="1"/>
    <x v="476"/>
    <n v="99.494252873563212"/>
    <n v="87"/>
    <x v="1"/>
    <s v="USD"/>
    <n v="1268287200"/>
    <n v="1269061200"/>
    <x v="452"/>
    <d v="2010-03-20T05:00:00"/>
    <b v="0"/>
    <b v="1"/>
    <x v="7"/>
    <x v="14"/>
    <s v="photography/photography books"/>
  </r>
  <r>
    <n v="481"/>
    <s v="Mcclure LLC"/>
    <s v="Sharable discrete budgetary management"/>
    <x v="277"/>
    <n v="159931"/>
    <x v="0"/>
    <x v="477"/>
    <n v="103.98634590377114"/>
    <n v="1538"/>
    <x v="1"/>
    <s v="USD"/>
    <n v="1412139600"/>
    <n v="1415772000"/>
    <x v="453"/>
    <d v="2014-11-12T06:00:00"/>
    <b v="0"/>
    <b v="1"/>
    <x v="3"/>
    <x v="3"/>
    <s v="theater/plays"/>
  </r>
  <r>
    <n v="482"/>
    <s v="Martin, Russell and Baker"/>
    <s v="Focused solution-oriented instruction set"/>
    <x v="3"/>
    <n v="689"/>
    <x v="0"/>
    <x v="478"/>
    <n v="76.555555555555557"/>
    <n v="9"/>
    <x v="1"/>
    <s v="USD"/>
    <n v="1330063200"/>
    <n v="1331013600"/>
    <x v="454"/>
    <d v="2012-03-06T06:00:00"/>
    <b v="0"/>
    <b v="1"/>
    <x v="5"/>
    <x v="13"/>
    <s v="publishing/fiction"/>
  </r>
  <r>
    <n v="483"/>
    <s v="Rice-Parker"/>
    <s v="Down-sized actuating infrastructure"/>
    <x v="278"/>
    <n v="48236"/>
    <x v="0"/>
    <x v="479"/>
    <n v="87.068592057761734"/>
    <n v="554"/>
    <x v="1"/>
    <s v="USD"/>
    <n v="1576130400"/>
    <n v="1576735200"/>
    <x v="455"/>
    <d v="2019-12-19T06:00:00"/>
    <b v="0"/>
    <b v="0"/>
    <x v="3"/>
    <x v="3"/>
    <s v="theater/plays"/>
  </r>
  <r>
    <n v="484"/>
    <s v="Landry Inc"/>
    <s v="Synergistic cohesive adapter"/>
    <x v="241"/>
    <n v="77021"/>
    <x v="1"/>
    <x v="480"/>
    <n v="48.99554707379135"/>
    <n v="1572"/>
    <x v="4"/>
    <s v="GBP"/>
    <n v="1407128400"/>
    <n v="1411362000"/>
    <x v="456"/>
    <d v="2014-09-22T05:00:00"/>
    <b v="0"/>
    <b v="1"/>
    <x v="0"/>
    <x v="0"/>
    <s v="food/food trucks"/>
  </r>
  <r>
    <n v="485"/>
    <s v="Richards-Davis"/>
    <s v="Quality-focused mission-critical structure"/>
    <x v="279"/>
    <n v="27844"/>
    <x v="0"/>
    <x v="481"/>
    <n v="42.969135802469133"/>
    <n v="648"/>
    <x v="4"/>
    <s v="GBP"/>
    <n v="1560142800"/>
    <n v="1563685200"/>
    <x v="457"/>
    <d v="2019-07-21T05:00:00"/>
    <b v="0"/>
    <b v="0"/>
    <x v="3"/>
    <x v="3"/>
    <s v="theater/plays"/>
  </r>
  <r>
    <n v="486"/>
    <s v="Davis, Cox and Fox"/>
    <s v="Compatible exuding Graphical User Interface"/>
    <x v="5"/>
    <n v="702"/>
    <x v="0"/>
    <x v="482"/>
    <n v="33.428571428571431"/>
    <n v="21"/>
    <x v="4"/>
    <s v="GBP"/>
    <n v="1520575200"/>
    <n v="1521867600"/>
    <x v="458"/>
    <d v="2018-03-24T05:00:00"/>
    <b v="0"/>
    <b v="1"/>
    <x v="5"/>
    <x v="18"/>
    <s v="publishing/translations"/>
  </r>
  <r>
    <n v="487"/>
    <s v="Smith-Wallace"/>
    <s v="Monitored 24/7 time-frame"/>
    <x v="280"/>
    <n v="197024"/>
    <x v="1"/>
    <x v="483"/>
    <n v="83.982949701619773"/>
    <n v="2346"/>
    <x v="1"/>
    <s v="USD"/>
    <n v="1492664400"/>
    <n v="1495515600"/>
    <x v="459"/>
    <d v="2017-05-23T05:00:00"/>
    <b v="0"/>
    <b v="0"/>
    <x v="3"/>
    <x v="3"/>
    <s v="theater/plays"/>
  </r>
  <r>
    <n v="488"/>
    <s v="Cordova, Shaw and Wang"/>
    <s v="Virtual secondary open architecture"/>
    <x v="98"/>
    <n v="11663"/>
    <x v="1"/>
    <x v="484"/>
    <n v="101.41739130434783"/>
    <n v="115"/>
    <x v="1"/>
    <s v="USD"/>
    <n v="1454479200"/>
    <n v="1455948000"/>
    <x v="460"/>
    <d v="2016-02-20T06:00:00"/>
    <b v="0"/>
    <b v="0"/>
    <x v="3"/>
    <x v="3"/>
    <s v="theater/plays"/>
  </r>
  <r>
    <n v="489"/>
    <s v="Clark Inc"/>
    <s v="Down-sized mobile time-frame"/>
    <x v="243"/>
    <n v="9339"/>
    <x v="1"/>
    <x v="485"/>
    <n v="109.87058823529412"/>
    <n v="85"/>
    <x v="6"/>
    <s v="EUR"/>
    <n v="1281934800"/>
    <n v="1282366800"/>
    <x v="461"/>
    <d v="2010-08-21T05:00:00"/>
    <b v="0"/>
    <b v="0"/>
    <x v="2"/>
    <x v="8"/>
    <s v="technology/wearables"/>
  </r>
  <r>
    <n v="490"/>
    <s v="Young and Sons"/>
    <s v="Innovative disintermediate encryption"/>
    <x v="166"/>
    <n v="4596"/>
    <x v="1"/>
    <x v="486"/>
    <n v="31.916666666666668"/>
    <n v="144"/>
    <x v="1"/>
    <s v="USD"/>
    <n v="1573970400"/>
    <n v="1574575200"/>
    <x v="462"/>
    <d v="2019-11-24T06:00:00"/>
    <b v="0"/>
    <b v="0"/>
    <x v="8"/>
    <x v="23"/>
    <s v="journalism/audio"/>
  </r>
  <r>
    <n v="491"/>
    <s v="Henson PLC"/>
    <s v="Universal contextually-based knowledgebase"/>
    <x v="281"/>
    <n v="173437"/>
    <x v="1"/>
    <x v="487"/>
    <n v="70.993450675399103"/>
    <n v="2443"/>
    <x v="1"/>
    <s v="USD"/>
    <n v="1372654800"/>
    <n v="1374901200"/>
    <x v="463"/>
    <d v="2013-07-27T05:00:00"/>
    <b v="0"/>
    <b v="1"/>
    <x v="0"/>
    <x v="0"/>
    <s v="food/food trucks"/>
  </r>
  <r>
    <n v="492"/>
    <s v="Garcia Group"/>
    <s v="Persevering interactive matrix"/>
    <x v="255"/>
    <n v="45831"/>
    <x v="3"/>
    <x v="488"/>
    <n v="77.026890756302521"/>
    <n v="595"/>
    <x v="1"/>
    <s v="USD"/>
    <n v="1275886800"/>
    <n v="1278910800"/>
    <x v="464"/>
    <d v="2010-07-12T05:00:00"/>
    <b v="1"/>
    <b v="1"/>
    <x v="4"/>
    <x v="12"/>
    <s v="film &amp; video/shorts"/>
  </r>
  <r>
    <n v="493"/>
    <s v="Adams, Walker and Wong"/>
    <s v="Seamless background framework"/>
    <x v="79"/>
    <n v="6514"/>
    <x v="1"/>
    <x v="489"/>
    <n v="101.78125"/>
    <n v="64"/>
    <x v="1"/>
    <s v="USD"/>
    <n v="1561784400"/>
    <n v="1562907600"/>
    <x v="465"/>
    <d v="2019-07-12T05:00:00"/>
    <b v="0"/>
    <b v="0"/>
    <x v="7"/>
    <x v="14"/>
    <s v="photography/photography books"/>
  </r>
  <r>
    <n v="494"/>
    <s v="Hopkins-Browning"/>
    <s v="Balanced upward-trending productivity"/>
    <x v="186"/>
    <n v="13684"/>
    <x v="1"/>
    <x v="490"/>
    <n v="51.059701492537314"/>
    <n v="268"/>
    <x v="1"/>
    <s v="USD"/>
    <n v="1332392400"/>
    <n v="1332478800"/>
    <x v="466"/>
    <d v="2012-03-23T05:00:00"/>
    <b v="0"/>
    <b v="0"/>
    <x v="2"/>
    <x v="8"/>
    <s v="technology/wearables"/>
  </r>
  <r>
    <n v="495"/>
    <s v="Bell, Edwards and Andersen"/>
    <s v="Centralized clear-thinking solution"/>
    <x v="170"/>
    <n v="13264"/>
    <x v="1"/>
    <x v="491"/>
    <n v="68.02051282051282"/>
    <n v="195"/>
    <x v="3"/>
    <s v="DKK"/>
    <n v="1402376400"/>
    <n v="1402722000"/>
    <x v="467"/>
    <d v="2014-06-14T05:00:00"/>
    <b v="0"/>
    <b v="0"/>
    <x v="3"/>
    <x v="3"/>
    <s v="theater/plays"/>
  </r>
  <r>
    <n v="496"/>
    <s v="Morales Group"/>
    <s v="Optimized bi-directional extranet"/>
    <x v="282"/>
    <n v="1667"/>
    <x v="0"/>
    <x v="492"/>
    <n v="30.87037037037037"/>
    <n v="54"/>
    <x v="1"/>
    <s v="USD"/>
    <n v="1495342800"/>
    <n v="1496811600"/>
    <x v="468"/>
    <d v="2017-06-07T05:00:00"/>
    <b v="0"/>
    <b v="0"/>
    <x v="4"/>
    <x v="10"/>
    <s v="film &amp; video/animation"/>
  </r>
  <r>
    <n v="497"/>
    <s v="Lucero Group"/>
    <s v="Intuitive actuating benchmark"/>
    <x v="122"/>
    <n v="3349"/>
    <x v="0"/>
    <x v="493"/>
    <n v="27.908333333333335"/>
    <n v="120"/>
    <x v="1"/>
    <s v="USD"/>
    <n v="1482213600"/>
    <n v="1482213600"/>
    <x v="469"/>
    <d v="2016-12-20T06:00:00"/>
    <b v="0"/>
    <b v="1"/>
    <x v="2"/>
    <x v="8"/>
    <s v="technology/wearables"/>
  </r>
  <r>
    <n v="498"/>
    <s v="Smith, Brown and Davis"/>
    <s v="Devolved background project"/>
    <x v="283"/>
    <n v="46317"/>
    <x v="0"/>
    <x v="494"/>
    <n v="79.994818652849744"/>
    <n v="579"/>
    <x v="3"/>
    <s v="DKK"/>
    <n v="1420092000"/>
    <n v="1420264800"/>
    <x v="470"/>
    <d v="2015-01-03T06:00:00"/>
    <b v="0"/>
    <b v="0"/>
    <x v="2"/>
    <x v="2"/>
    <s v="technology/web"/>
  </r>
  <r>
    <n v="499"/>
    <s v="Hunt Group"/>
    <s v="Reverse-engineered executive emulation"/>
    <x v="284"/>
    <n v="78743"/>
    <x v="0"/>
    <x v="495"/>
    <n v="38.003378378378379"/>
    <n v="2072"/>
    <x v="1"/>
    <s v="USD"/>
    <n v="1458018000"/>
    <n v="1458450000"/>
    <x v="471"/>
    <d v="2016-03-20T05:00:00"/>
    <b v="0"/>
    <b v="1"/>
    <x v="4"/>
    <x v="4"/>
    <s v="film &amp; video/documentary"/>
  </r>
  <r>
    <n v="500"/>
    <s v="Valdez Ltd"/>
    <s v="Team-oriented clear-thinking matrix"/>
    <x v="0"/>
    <n v="0"/>
    <x v="0"/>
    <x v="0"/>
    <n v="0"/>
    <n v="0"/>
    <x v="1"/>
    <s v="USD"/>
    <n v="1367384400"/>
    <n v="1369803600"/>
    <x v="472"/>
    <d v="2013-05-29T05:00:00"/>
    <b v="0"/>
    <b v="1"/>
    <x v="3"/>
    <x v="3"/>
    <s v="theater/plays"/>
  </r>
  <r>
    <n v="501"/>
    <s v="Mccann-Le"/>
    <s v="Focused coherent methodology"/>
    <x v="285"/>
    <n v="107743"/>
    <x v="0"/>
    <x v="496"/>
    <n v="59.990534521158132"/>
    <n v="1796"/>
    <x v="1"/>
    <s v="USD"/>
    <n v="1363064400"/>
    <n v="1363237200"/>
    <x v="473"/>
    <d v="2013-03-14T05:00:00"/>
    <b v="0"/>
    <b v="0"/>
    <x v="4"/>
    <x v="4"/>
    <s v="film &amp; video/documentary"/>
  </r>
  <r>
    <n v="502"/>
    <s v="Johnson Inc"/>
    <s v="Reduced context-sensitive complexity"/>
    <x v="81"/>
    <n v="6889"/>
    <x v="1"/>
    <x v="497"/>
    <n v="37.037634408602152"/>
    <n v="186"/>
    <x v="2"/>
    <s v="AUD"/>
    <n v="1343365200"/>
    <n v="1345870800"/>
    <x v="474"/>
    <d v="2012-08-25T05:00:00"/>
    <b v="0"/>
    <b v="1"/>
    <x v="6"/>
    <x v="11"/>
    <s v="games/video games"/>
  </r>
  <r>
    <n v="503"/>
    <s v="Collins LLC"/>
    <s v="Decentralized 4thgeneration time-frame"/>
    <x v="286"/>
    <n v="45983"/>
    <x v="1"/>
    <x v="498"/>
    <n v="99.963043478260872"/>
    <n v="460"/>
    <x v="1"/>
    <s v="USD"/>
    <n v="1435726800"/>
    <n v="1437454800"/>
    <x v="72"/>
    <d v="2015-07-21T05:00:00"/>
    <b v="0"/>
    <b v="0"/>
    <x v="4"/>
    <x v="6"/>
    <s v="film &amp; video/drama"/>
  </r>
  <r>
    <n v="504"/>
    <s v="Smith-Miller"/>
    <s v="De-engineered cohesive moderator"/>
    <x v="168"/>
    <n v="6924"/>
    <x v="0"/>
    <x v="499"/>
    <n v="111.6774193548387"/>
    <n v="62"/>
    <x v="6"/>
    <s v="EUR"/>
    <n v="1431925200"/>
    <n v="1432011600"/>
    <x v="443"/>
    <d v="2015-05-19T05:00:00"/>
    <b v="0"/>
    <b v="0"/>
    <x v="1"/>
    <x v="1"/>
    <s v="music/rock"/>
  </r>
  <r>
    <n v="505"/>
    <s v="Jensen-Vargas"/>
    <s v="Ameliorated explicit parallelism"/>
    <x v="262"/>
    <n v="12497"/>
    <x v="0"/>
    <x v="500"/>
    <n v="36.014409221902014"/>
    <n v="347"/>
    <x v="1"/>
    <s v="USD"/>
    <n v="1362722400"/>
    <n v="1366347600"/>
    <x v="475"/>
    <d v="2013-04-19T05:00:00"/>
    <b v="0"/>
    <b v="1"/>
    <x v="5"/>
    <x v="15"/>
    <s v="publishing/radio &amp; podcasts"/>
  </r>
  <r>
    <n v="506"/>
    <s v="Robles, Bell and Gonzalez"/>
    <s v="Customizable background monitoring"/>
    <x v="287"/>
    <n v="166874"/>
    <x v="1"/>
    <x v="501"/>
    <n v="66.010284810126578"/>
    <n v="2528"/>
    <x v="1"/>
    <s v="USD"/>
    <n v="1511416800"/>
    <n v="1512885600"/>
    <x v="81"/>
    <d v="2017-12-10T06:00:00"/>
    <b v="0"/>
    <b v="1"/>
    <x v="3"/>
    <x v="3"/>
    <s v="theater/plays"/>
  </r>
  <r>
    <n v="507"/>
    <s v="Turner, Miller and Francis"/>
    <s v="Compatible well-modulated budgetary management"/>
    <x v="118"/>
    <n v="837"/>
    <x v="0"/>
    <x v="502"/>
    <n v="44.05263157894737"/>
    <n v="19"/>
    <x v="1"/>
    <s v="USD"/>
    <n v="1365483600"/>
    <n v="1369717200"/>
    <x v="476"/>
    <d v="2013-05-28T05:00:00"/>
    <b v="0"/>
    <b v="1"/>
    <x v="2"/>
    <x v="2"/>
    <s v="technology/web"/>
  </r>
  <r>
    <n v="508"/>
    <s v="Roberts Group"/>
    <s v="Up-sized radical pricing structure"/>
    <x v="288"/>
    <n v="193820"/>
    <x v="1"/>
    <x v="503"/>
    <n v="52.999726551818434"/>
    <n v="3657"/>
    <x v="1"/>
    <s v="USD"/>
    <n v="1532840400"/>
    <n v="1534654800"/>
    <x v="192"/>
    <d v="2018-08-19T05:00:00"/>
    <b v="0"/>
    <b v="0"/>
    <x v="3"/>
    <x v="3"/>
    <s v="theater/plays"/>
  </r>
  <r>
    <n v="509"/>
    <s v="White LLC"/>
    <s v="Robust zero-defect project"/>
    <x v="172"/>
    <n v="119510"/>
    <x v="0"/>
    <x v="504"/>
    <n v="95"/>
    <n v="1258"/>
    <x v="1"/>
    <s v="USD"/>
    <n v="1336194000"/>
    <n v="1337058000"/>
    <x v="477"/>
    <d v="2012-05-15T05:00:00"/>
    <b v="0"/>
    <b v="0"/>
    <x v="3"/>
    <x v="3"/>
    <s v="theater/plays"/>
  </r>
  <r>
    <n v="510"/>
    <s v="Best, Miller and Thomas"/>
    <s v="Re-engineered mobile task-force"/>
    <x v="75"/>
    <n v="9289"/>
    <x v="1"/>
    <x v="505"/>
    <n v="70.908396946564892"/>
    <n v="131"/>
    <x v="2"/>
    <s v="AUD"/>
    <n v="1527742800"/>
    <n v="1529816400"/>
    <x v="478"/>
    <d v="2018-06-24T05:00:00"/>
    <b v="0"/>
    <b v="0"/>
    <x v="4"/>
    <x v="6"/>
    <s v="film &amp; video/drama"/>
  </r>
  <r>
    <n v="511"/>
    <s v="Smith-Mullins"/>
    <s v="User-centric intangible neural-net"/>
    <x v="252"/>
    <n v="35498"/>
    <x v="0"/>
    <x v="506"/>
    <n v="98.060773480662988"/>
    <n v="362"/>
    <x v="1"/>
    <s v="USD"/>
    <n v="1564030800"/>
    <n v="1564894800"/>
    <x v="479"/>
    <d v="2019-08-04T05:00:00"/>
    <b v="0"/>
    <b v="0"/>
    <x v="3"/>
    <x v="3"/>
    <s v="theater/plays"/>
  </r>
  <r>
    <n v="512"/>
    <s v="Williams-Walsh"/>
    <s v="Organized explicit core"/>
    <x v="14"/>
    <n v="12678"/>
    <x v="1"/>
    <x v="507"/>
    <n v="53.046025104602514"/>
    <n v="239"/>
    <x v="1"/>
    <s v="USD"/>
    <n v="1404536400"/>
    <n v="1404622800"/>
    <x v="480"/>
    <d v="2014-07-06T05:00:00"/>
    <b v="0"/>
    <b v="1"/>
    <x v="6"/>
    <x v="11"/>
    <s v="games/video games"/>
  </r>
  <r>
    <n v="513"/>
    <s v="Harrison, Blackwell and Mendez"/>
    <s v="Synchronized 6thgeneration adapter"/>
    <x v="111"/>
    <n v="3260"/>
    <x v="3"/>
    <x v="508"/>
    <n v="93.142857142857139"/>
    <n v="35"/>
    <x v="1"/>
    <s v="USD"/>
    <n v="1284008400"/>
    <n v="1284181200"/>
    <x v="180"/>
    <d v="2010-09-11T05:00:00"/>
    <b v="0"/>
    <b v="0"/>
    <x v="4"/>
    <x v="19"/>
    <s v="film &amp; video/television"/>
  </r>
  <r>
    <n v="514"/>
    <s v="Sanchez, Bradley and Flores"/>
    <s v="Centralized motivating capacity"/>
    <x v="289"/>
    <n v="31123"/>
    <x v="3"/>
    <x v="509"/>
    <n v="58.945075757575758"/>
    <n v="528"/>
    <x v="5"/>
    <s v="CHF"/>
    <n v="1386309600"/>
    <n v="1386741600"/>
    <x v="481"/>
    <d v="2013-12-11T06:00:00"/>
    <b v="0"/>
    <b v="1"/>
    <x v="1"/>
    <x v="1"/>
    <s v="music/rock"/>
  </r>
  <r>
    <n v="515"/>
    <s v="Cox LLC"/>
    <s v="Phased 24hour flexibility"/>
    <x v="133"/>
    <n v="4797"/>
    <x v="0"/>
    <x v="510"/>
    <n v="36.067669172932334"/>
    <n v="133"/>
    <x v="0"/>
    <s v="CAD"/>
    <n v="1324620000"/>
    <n v="1324792800"/>
    <x v="482"/>
    <d v="2011-12-25T06:00:00"/>
    <b v="0"/>
    <b v="1"/>
    <x v="3"/>
    <x v="3"/>
    <s v="theater/plays"/>
  </r>
  <r>
    <n v="516"/>
    <s v="Morales-Odonnell"/>
    <s v="Exclusive 5thgeneration structure"/>
    <x v="290"/>
    <n v="53324"/>
    <x v="0"/>
    <x v="511"/>
    <n v="63.030732860520096"/>
    <n v="846"/>
    <x v="1"/>
    <s v="USD"/>
    <n v="1281070800"/>
    <n v="1284354000"/>
    <x v="194"/>
    <d v="2010-09-13T05:00:00"/>
    <b v="0"/>
    <b v="0"/>
    <x v="5"/>
    <x v="9"/>
    <s v="publishing/nonfiction"/>
  </r>
  <r>
    <n v="517"/>
    <s v="Ramirez LLC"/>
    <s v="Multi-tiered maximized orchestration"/>
    <x v="291"/>
    <n v="6608"/>
    <x v="1"/>
    <x v="512"/>
    <n v="84.717948717948715"/>
    <n v="78"/>
    <x v="1"/>
    <s v="USD"/>
    <n v="1493960400"/>
    <n v="1494392400"/>
    <x v="483"/>
    <d v="2017-05-10T05:00:00"/>
    <b v="0"/>
    <b v="0"/>
    <x v="0"/>
    <x v="0"/>
    <s v="food/food trucks"/>
  </r>
  <r>
    <n v="518"/>
    <s v="Ramirez Group"/>
    <s v="Open-architected uniform instruction set"/>
    <x v="35"/>
    <n v="622"/>
    <x v="0"/>
    <x v="513"/>
    <n v="62.2"/>
    <n v="10"/>
    <x v="1"/>
    <s v="USD"/>
    <n v="1519365600"/>
    <n v="1519538400"/>
    <x v="484"/>
    <d v="2018-02-25T06:00:00"/>
    <b v="0"/>
    <b v="1"/>
    <x v="4"/>
    <x v="10"/>
    <s v="film &amp; video/animation"/>
  </r>
  <r>
    <n v="519"/>
    <s v="Marsh-Coleman"/>
    <s v="Exclusive asymmetric analyzer"/>
    <x v="96"/>
    <n v="180802"/>
    <x v="1"/>
    <x v="514"/>
    <n v="101.97518330513255"/>
    <n v="1773"/>
    <x v="1"/>
    <s v="USD"/>
    <n v="1420696800"/>
    <n v="1421906400"/>
    <x v="355"/>
    <d v="2015-01-22T06:00:00"/>
    <b v="0"/>
    <b v="1"/>
    <x v="1"/>
    <x v="1"/>
    <s v="music/rock"/>
  </r>
  <r>
    <n v="520"/>
    <s v="Frederick, Jenkins and Collins"/>
    <s v="Organic radical collaboration"/>
    <x v="126"/>
    <n v="3406"/>
    <x v="1"/>
    <x v="515"/>
    <n v="106.4375"/>
    <n v="32"/>
    <x v="1"/>
    <s v="USD"/>
    <n v="1555650000"/>
    <n v="1555909200"/>
    <x v="485"/>
    <d v="2019-04-22T05:00:00"/>
    <b v="0"/>
    <b v="0"/>
    <x v="3"/>
    <x v="3"/>
    <s v="theater/plays"/>
  </r>
  <r>
    <n v="521"/>
    <s v="Wilson Ltd"/>
    <s v="Function-based multi-state software"/>
    <x v="4"/>
    <n v="11061"/>
    <x v="1"/>
    <x v="516"/>
    <n v="29.975609756097562"/>
    <n v="369"/>
    <x v="1"/>
    <s v="USD"/>
    <n v="1471928400"/>
    <n v="1472446800"/>
    <x v="486"/>
    <d v="2016-08-29T05:00:00"/>
    <b v="0"/>
    <b v="1"/>
    <x v="4"/>
    <x v="6"/>
    <s v="film &amp; video/drama"/>
  </r>
  <r>
    <n v="522"/>
    <s v="Cline, Peterson and Lowery"/>
    <s v="Innovative static budgetary management"/>
    <x v="292"/>
    <n v="16389"/>
    <x v="0"/>
    <x v="517"/>
    <n v="85.806282722513089"/>
    <n v="191"/>
    <x v="1"/>
    <s v="USD"/>
    <n v="1341291600"/>
    <n v="1342328400"/>
    <x v="487"/>
    <d v="2012-07-15T05:00:00"/>
    <b v="0"/>
    <b v="0"/>
    <x v="4"/>
    <x v="12"/>
    <s v="film &amp; video/shorts"/>
  </r>
  <r>
    <n v="523"/>
    <s v="Underwood, James and Jones"/>
    <s v="Triple-buffered holistic ability"/>
    <x v="79"/>
    <n v="6303"/>
    <x v="1"/>
    <x v="518"/>
    <n v="70.82022471910112"/>
    <n v="89"/>
    <x v="1"/>
    <s v="USD"/>
    <n v="1267682400"/>
    <n v="1268114400"/>
    <x v="488"/>
    <d v="2010-03-09T06:00:00"/>
    <b v="0"/>
    <b v="0"/>
    <x v="4"/>
    <x v="12"/>
    <s v="film &amp; video/shorts"/>
  </r>
  <r>
    <n v="524"/>
    <s v="Johnson-Contreras"/>
    <s v="Diverse scalable superstructure"/>
    <x v="127"/>
    <n v="81136"/>
    <x v="0"/>
    <x v="519"/>
    <n v="40.998484082870135"/>
    <n v="1979"/>
    <x v="1"/>
    <s v="USD"/>
    <n v="1272258000"/>
    <n v="1273381200"/>
    <x v="489"/>
    <d v="2010-05-09T05:00:00"/>
    <b v="0"/>
    <b v="0"/>
    <x v="3"/>
    <x v="3"/>
    <s v="theater/plays"/>
  </r>
  <r>
    <n v="525"/>
    <s v="Greene, Lloyd and Sims"/>
    <s v="Balanced leadingedge data-warehouse"/>
    <x v="118"/>
    <n v="1768"/>
    <x v="0"/>
    <x v="520"/>
    <n v="28.063492063492063"/>
    <n v="63"/>
    <x v="1"/>
    <s v="USD"/>
    <n v="1290492000"/>
    <n v="1290837600"/>
    <x v="490"/>
    <d v="2010-11-27T06:00:00"/>
    <b v="0"/>
    <b v="0"/>
    <x v="2"/>
    <x v="8"/>
    <s v="technology/wearables"/>
  </r>
  <r>
    <n v="526"/>
    <s v="Smith-Sparks"/>
    <s v="Digitized bandwidth-monitored open architecture"/>
    <x v="111"/>
    <n v="12944"/>
    <x v="1"/>
    <x v="521"/>
    <n v="88.054421768707485"/>
    <n v="147"/>
    <x v="1"/>
    <s v="USD"/>
    <n v="1451109600"/>
    <n v="1454306400"/>
    <x v="312"/>
    <d v="2016-02-01T06:00:00"/>
    <b v="0"/>
    <b v="1"/>
    <x v="3"/>
    <x v="3"/>
    <s v="theater/plays"/>
  </r>
  <r>
    <n v="527"/>
    <s v="Rosario-Smith"/>
    <s v="Enterprise-wide intermediate portal"/>
    <x v="223"/>
    <n v="188480"/>
    <x v="0"/>
    <x v="522"/>
    <n v="31"/>
    <n v="6080"/>
    <x v="0"/>
    <s v="CAD"/>
    <n v="1454652000"/>
    <n v="1457762400"/>
    <x v="491"/>
    <d v="2016-03-12T06:00:00"/>
    <b v="0"/>
    <b v="0"/>
    <x v="4"/>
    <x v="10"/>
    <s v="film &amp; video/animation"/>
  </r>
  <r>
    <n v="528"/>
    <s v="Avila, Ford and Welch"/>
    <s v="Focused leadingedge matrix"/>
    <x v="25"/>
    <n v="7227"/>
    <x v="0"/>
    <x v="523"/>
    <n v="90.337500000000006"/>
    <n v="80"/>
    <x v="4"/>
    <s v="GBP"/>
    <n v="1385186400"/>
    <n v="1389074400"/>
    <x v="492"/>
    <d v="2014-01-07T06:00:00"/>
    <b v="0"/>
    <b v="0"/>
    <x v="1"/>
    <x v="7"/>
    <s v="music/indie rock"/>
  </r>
  <r>
    <n v="529"/>
    <s v="Gallegos Inc"/>
    <s v="Seamless logistical encryption"/>
    <x v="135"/>
    <n v="574"/>
    <x v="0"/>
    <x v="524"/>
    <n v="63.777777777777779"/>
    <n v="9"/>
    <x v="1"/>
    <s v="USD"/>
    <n v="1399698000"/>
    <n v="1402117200"/>
    <x v="493"/>
    <d v="2014-06-07T05:00:00"/>
    <b v="0"/>
    <b v="0"/>
    <x v="6"/>
    <x v="11"/>
    <s v="games/video games"/>
  </r>
  <r>
    <n v="530"/>
    <s v="Morrow, Santiago and Soto"/>
    <s v="Stand-alone human-resource workforce"/>
    <x v="293"/>
    <n v="96328"/>
    <x v="0"/>
    <x v="525"/>
    <n v="53.995515695067262"/>
    <n v="1784"/>
    <x v="1"/>
    <s v="USD"/>
    <n v="1283230800"/>
    <n v="1284440400"/>
    <x v="494"/>
    <d v="2010-09-14T05:00:00"/>
    <b v="0"/>
    <b v="1"/>
    <x v="5"/>
    <x v="13"/>
    <s v="publishing/fiction"/>
  </r>
  <r>
    <n v="531"/>
    <s v="Berry-Richardson"/>
    <s v="Automated zero tolerance implementation"/>
    <x v="294"/>
    <n v="178338"/>
    <x v="2"/>
    <x v="526"/>
    <n v="48.993956043956047"/>
    <n v="3640"/>
    <x v="5"/>
    <s v="CHF"/>
    <n v="1384149600"/>
    <n v="1388988000"/>
    <x v="495"/>
    <d v="2014-01-06T06:00:00"/>
    <b v="0"/>
    <b v="0"/>
    <x v="6"/>
    <x v="11"/>
    <s v="games/video games"/>
  </r>
  <r>
    <n v="532"/>
    <s v="Cordova-Torres"/>
    <s v="Pre-emptive grid-enabled contingency"/>
    <x v="39"/>
    <n v="8046"/>
    <x v="1"/>
    <x v="527"/>
    <n v="63.857142857142854"/>
    <n v="126"/>
    <x v="0"/>
    <s v="CAD"/>
    <n v="1516860000"/>
    <n v="1516946400"/>
    <x v="496"/>
    <d v="2018-01-26T06:00:00"/>
    <b v="0"/>
    <b v="0"/>
    <x v="3"/>
    <x v="3"/>
    <s v="theater/plays"/>
  </r>
  <r>
    <n v="533"/>
    <s v="Holt, Bernard and Johnson"/>
    <s v="Multi-lateral didactic encoding"/>
    <x v="295"/>
    <n v="184086"/>
    <x v="1"/>
    <x v="528"/>
    <n v="82.996393146979258"/>
    <n v="2218"/>
    <x v="4"/>
    <s v="GBP"/>
    <n v="1374642000"/>
    <n v="1377752400"/>
    <x v="497"/>
    <d v="2013-08-29T05:00:00"/>
    <b v="0"/>
    <b v="0"/>
    <x v="1"/>
    <x v="7"/>
    <s v="music/indie rock"/>
  </r>
  <r>
    <n v="534"/>
    <s v="Clark, Mccormick and Mendoza"/>
    <s v="Self-enabling didactic orchestration"/>
    <x v="296"/>
    <n v="13385"/>
    <x v="0"/>
    <x v="529"/>
    <n v="55.08230452674897"/>
    <n v="243"/>
    <x v="1"/>
    <s v="USD"/>
    <n v="1534482000"/>
    <n v="1534568400"/>
    <x v="498"/>
    <d v="2018-08-18T05:00:00"/>
    <b v="0"/>
    <b v="1"/>
    <x v="4"/>
    <x v="6"/>
    <s v="film &amp; video/drama"/>
  </r>
  <r>
    <n v="535"/>
    <s v="Garrison LLC"/>
    <s v="Profit-focused 24/7 data-warehouse"/>
    <x v="97"/>
    <n v="12533"/>
    <x v="1"/>
    <x v="530"/>
    <n v="62.044554455445542"/>
    <n v="202"/>
    <x v="6"/>
    <s v="EUR"/>
    <n v="1528434000"/>
    <n v="1528606800"/>
    <x v="499"/>
    <d v="2018-06-10T05:00:00"/>
    <b v="0"/>
    <b v="1"/>
    <x v="3"/>
    <x v="3"/>
    <s v="theater/plays"/>
  </r>
  <r>
    <n v="536"/>
    <s v="Shannon-Olson"/>
    <s v="Enhanced methodical middleware"/>
    <x v="122"/>
    <n v="14697"/>
    <x v="1"/>
    <x v="531"/>
    <n v="104.97857142857143"/>
    <n v="140"/>
    <x v="6"/>
    <s v="EUR"/>
    <n v="1282626000"/>
    <n v="1284872400"/>
    <x v="500"/>
    <d v="2010-09-19T05:00:00"/>
    <b v="0"/>
    <b v="0"/>
    <x v="5"/>
    <x v="13"/>
    <s v="publishing/fiction"/>
  </r>
  <r>
    <n v="537"/>
    <s v="Murillo-Mcfarland"/>
    <s v="Synchronized client-driven projection"/>
    <x v="197"/>
    <n v="98935"/>
    <x v="1"/>
    <x v="532"/>
    <n v="94.044676806083643"/>
    <n v="1052"/>
    <x v="3"/>
    <s v="DKK"/>
    <n v="1535605200"/>
    <n v="1537592400"/>
    <x v="501"/>
    <d v="2018-09-22T05:00:00"/>
    <b v="1"/>
    <b v="1"/>
    <x v="4"/>
    <x v="4"/>
    <s v="film &amp; video/documentary"/>
  </r>
  <r>
    <n v="538"/>
    <s v="Young, Gilbert and Escobar"/>
    <s v="Networked didactic time-frame"/>
    <x v="297"/>
    <n v="57034"/>
    <x v="0"/>
    <x v="533"/>
    <n v="44.007716049382715"/>
    <n v="1296"/>
    <x v="1"/>
    <s v="USD"/>
    <n v="1379826000"/>
    <n v="1381208400"/>
    <x v="502"/>
    <d v="2013-10-08T05:00:00"/>
    <b v="0"/>
    <b v="0"/>
    <x v="6"/>
    <x v="20"/>
    <s v="games/mobile games"/>
  </r>
  <r>
    <n v="539"/>
    <s v="Thomas, Welch and Santana"/>
    <s v="Assimilated exuding toolset"/>
    <x v="122"/>
    <n v="7120"/>
    <x v="0"/>
    <x v="534"/>
    <n v="92.467532467532465"/>
    <n v="77"/>
    <x v="1"/>
    <s v="USD"/>
    <n v="1561957200"/>
    <n v="1562475600"/>
    <x v="503"/>
    <d v="2019-07-07T05:00:00"/>
    <b v="0"/>
    <b v="1"/>
    <x v="0"/>
    <x v="0"/>
    <s v="food/food trucks"/>
  </r>
  <r>
    <n v="540"/>
    <s v="Brown-Pena"/>
    <s v="Front-line client-server secured line"/>
    <x v="98"/>
    <n v="14097"/>
    <x v="1"/>
    <x v="535"/>
    <n v="57.072874493927124"/>
    <n v="247"/>
    <x v="1"/>
    <s v="USD"/>
    <n v="1525496400"/>
    <n v="1527397200"/>
    <x v="504"/>
    <d v="2018-05-27T05:00:00"/>
    <b v="0"/>
    <b v="0"/>
    <x v="7"/>
    <x v="14"/>
    <s v="photography/photography books"/>
  </r>
  <r>
    <n v="541"/>
    <s v="Holder, Caldwell and Vance"/>
    <s v="Polarized systemic Internet solution"/>
    <x v="298"/>
    <n v="43086"/>
    <x v="0"/>
    <x v="536"/>
    <n v="109.07848101265823"/>
    <n v="395"/>
    <x v="6"/>
    <s v="EUR"/>
    <n v="1433912400"/>
    <n v="1436158800"/>
    <x v="505"/>
    <d v="2015-07-06T05:00:00"/>
    <b v="0"/>
    <b v="0"/>
    <x v="6"/>
    <x v="20"/>
    <s v="games/mobile games"/>
  </r>
  <r>
    <n v="542"/>
    <s v="Harrison-Bridges"/>
    <s v="Profit-focused exuding moderator"/>
    <x v="299"/>
    <n v="1930"/>
    <x v="0"/>
    <x v="537"/>
    <n v="39.387755102040813"/>
    <n v="49"/>
    <x v="4"/>
    <s v="GBP"/>
    <n v="1453442400"/>
    <n v="1456034400"/>
    <x v="506"/>
    <d v="2016-02-21T06:00:00"/>
    <b v="0"/>
    <b v="0"/>
    <x v="1"/>
    <x v="7"/>
    <s v="music/indie rock"/>
  </r>
  <r>
    <n v="543"/>
    <s v="Johnson, Murphy and Peterson"/>
    <s v="Cross-group high-level moderator"/>
    <x v="300"/>
    <n v="13864"/>
    <x v="0"/>
    <x v="538"/>
    <n v="77.022222222222226"/>
    <n v="180"/>
    <x v="1"/>
    <s v="USD"/>
    <n v="1378875600"/>
    <n v="1380171600"/>
    <x v="507"/>
    <d v="2013-09-26T05:00:00"/>
    <b v="0"/>
    <b v="0"/>
    <x v="6"/>
    <x v="11"/>
    <s v="games/video games"/>
  </r>
  <r>
    <n v="544"/>
    <s v="Taylor Inc"/>
    <s v="Public-key 3rdgeneration system engine"/>
    <x v="54"/>
    <n v="7742"/>
    <x v="1"/>
    <x v="539"/>
    <n v="92.166666666666671"/>
    <n v="84"/>
    <x v="1"/>
    <s v="USD"/>
    <n v="1452232800"/>
    <n v="1453356000"/>
    <x v="508"/>
    <d v="2016-01-21T06:00:00"/>
    <b v="0"/>
    <b v="0"/>
    <x v="1"/>
    <x v="1"/>
    <s v="music/rock"/>
  </r>
  <r>
    <n v="545"/>
    <s v="Deleon and Sons"/>
    <s v="Organized value-added access"/>
    <x v="301"/>
    <n v="164109"/>
    <x v="0"/>
    <x v="540"/>
    <n v="61.007063197026021"/>
    <n v="2690"/>
    <x v="1"/>
    <s v="USD"/>
    <n v="1577253600"/>
    <n v="1578981600"/>
    <x v="509"/>
    <d v="2020-01-14T06:00:00"/>
    <b v="0"/>
    <b v="0"/>
    <x v="3"/>
    <x v="3"/>
    <s v="theater/plays"/>
  </r>
  <r>
    <n v="546"/>
    <s v="Benjamin, Paul and Ferguson"/>
    <s v="Cloned global Graphical User Interface"/>
    <x v="3"/>
    <n v="6870"/>
    <x v="1"/>
    <x v="541"/>
    <n v="78.068181818181813"/>
    <n v="88"/>
    <x v="1"/>
    <s v="USD"/>
    <n v="1537160400"/>
    <n v="1537419600"/>
    <x v="510"/>
    <d v="2018-09-20T05:00:00"/>
    <b v="0"/>
    <b v="1"/>
    <x v="3"/>
    <x v="3"/>
    <s v="theater/plays"/>
  </r>
  <r>
    <n v="547"/>
    <s v="Hardin-Dixon"/>
    <s v="Focused solution-oriented matrix"/>
    <x v="81"/>
    <n v="12597"/>
    <x v="1"/>
    <x v="542"/>
    <n v="80.75"/>
    <n v="156"/>
    <x v="1"/>
    <s v="USD"/>
    <n v="1422165600"/>
    <n v="1423202400"/>
    <x v="511"/>
    <d v="2015-02-06T06:00:00"/>
    <b v="0"/>
    <b v="0"/>
    <x v="4"/>
    <x v="6"/>
    <s v="film &amp; video/drama"/>
  </r>
  <r>
    <n v="548"/>
    <s v="York-Pitts"/>
    <s v="Monitored discrete toolset"/>
    <x v="302"/>
    <n v="179074"/>
    <x v="1"/>
    <x v="543"/>
    <n v="59.991289782244557"/>
    <n v="2985"/>
    <x v="1"/>
    <s v="USD"/>
    <n v="1459486800"/>
    <n v="1460610000"/>
    <x v="512"/>
    <d v="2016-04-14T05:00:00"/>
    <b v="0"/>
    <b v="0"/>
    <x v="3"/>
    <x v="3"/>
    <s v="theater/plays"/>
  </r>
  <r>
    <n v="549"/>
    <s v="Jarvis and Sons"/>
    <s v="Business-focused intermediate system engine"/>
    <x v="303"/>
    <n v="83843"/>
    <x v="1"/>
    <x v="544"/>
    <n v="110.03018372703411"/>
    <n v="762"/>
    <x v="1"/>
    <s v="USD"/>
    <n v="1369717200"/>
    <n v="1370494800"/>
    <x v="513"/>
    <d v="2013-06-06T05:00:00"/>
    <b v="0"/>
    <b v="0"/>
    <x v="2"/>
    <x v="8"/>
    <s v="technology/wearables"/>
  </r>
  <r>
    <n v="550"/>
    <s v="Morrison-Henderson"/>
    <s v="De-engineered disintermediate encoding"/>
    <x v="0"/>
    <n v="4"/>
    <x v="3"/>
    <x v="446"/>
    <n v="4"/>
    <n v="1"/>
    <x v="5"/>
    <s v="CHF"/>
    <n v="1330495200"/>
    <n v="1332306000"/>
    <x v="514"/>
    <d v="2012-03-21T05:00:00"/>
    <b v="0"/>
    <b v="0"/>
    <x v="1"/>
    <x v="7"/>
    <s v="music/indie rock"/>
  </r>
  <r>
    <n v="551"/>
    <s v="Martin-James"/>
    <s v="Streamlined upward-trending analyzer"/>
    <x v="304"/>
    <n v="105598"/>
    <x v="0"/>
    <x v="545"/>
    <n v="37.99856063332134"/>
    <n v="2779"/>
    <x v="2"/>
    <s v="AUD"/>
    <n v="1419055200"/>
    <n v="1422511200"/>
    <x v="515"/>
    <d v="2015-01-29T06:00:00"/>
    <b v="0"/>
    <b v="1"/>
    <x v="2"/>
    <x v="2"/>
    <s v="technology/web"/>
  </r>
  <r>
    <n v="552"/>
    <s v="Mercer, Solomon and Singleton"/>
    <s v="Distributed human-resource policy"/>
    <x v="25"/>
    <n v="8866"/>
    <x v="0"/>
    <x v="546"/>
    <n v="96.369565217391298"/>
    <n v="92"/>
    <x v="1"/>
    <s v="USD"/>
    <n v="1480140000"/>
    <n v="1480312800"/>
    <x v="516"/>
    <d v="2016-11-28T06:00:00"/>
    <b v="0"/>
    <b v="0"/>
    <x v="3"/>
    <x v="3"/>
    <s v="theater/plays"/>
  </r>
  <r>
    <n v="553"/>
    <s v="Dougherty, Austin and Mills"/>
    <s v="De-engineered 5thgeneration contingency"/>
    <x v="305"/>
    <n v="75022"/>
    <x v="0"/>
    <x v="547"/>
    <n v="72.978599221789878"/>
    <n v="1028"/>
    <x v="1"/>
    <s v="USD"/>
    <n v="1293948000"/>
    <n v="1294034400"/>
    <x v="517"/>
    <d v="2011-01-03T06:00:00"/>
    <b v="0"/>
    <b v="0"/>
    <x v="1"/>
    <x v="1"/>
    <s v="music/rock"/>
  </r>
  <r>
    <n v="554"/>
    <s v="Ritter PLC"/>
    <s v="Multi-channeled upward-trending application"/>
    <x v="40"/>
    <n v="14408"/>
    <x v="1"/>
    <x v="548"/>
    <n v="26.007220216606498"/>
    <n v="554"/>
    <x v="0"/>
    <s v="CAD"/>
    <n v="1482127200"/>
    <n v="1482645600"/>
    <x v="518"/>
    <d v="2016-12-25T06:00:00"/>
    <b v="0"/>
    <b v="0"/>
    <x v="1"/>
    <x v="7"/>
    <s v="music/indie rock"/>
  </r>
  <r>
    <n v="555"/>
    <s v="Anderson Group"/>
    <s v="Organic maximized database"/>
    <x v="9"/>
    <n v="14089"/>
    <x v="1"/>
    <x v="549"/>
    <n v="104.36296296296297"/>
    <n v="135"/>
    <x v="3"/>
    <s v="DKK"/>
    <n v="1396414800"/>
    <n v="1399093200"/>
    <x v="519"/>
    <d v="2014-05-03T05:00:00"/>
    <b v="0"/>
    <b v="0"/>
    <x v="1"/>
    <x v="1"/>
    <s v="music/rock"/>
  </r>
  <r>
    <n v="556"/>
    <s v="Smith and Sons"/>
    <s v="Grass-roots 24/7 attitude"/>
    <x v="5"/>
    <n v="12467"/>
    <x v="1"/>
    <x v="550"/>
    <n v="102.18852459016394"/>
    <n v="122"/>
    <x v="1"/>
    <s v="USD"/>
    <n v="1315285200"/>
    <n v="1315890000"/>
    <x v="520"/>
    <d v="2011-09-13T05:00:00"/>
    <b v="0"/>
    <b v="1"/>
    <x v="5"/>
    <x v="18"/>
    <s v="publishing/translations"/>
  </r>
  <r>
    <n v="557"/>
    <s v="Lam-Hamilton"/>
    <s v="Team-oriented global strategy"/>
    <x v="46"/>
    <n v="11960"/>
    <x v="1"/>
    <x v="551"/>
    <n v="54.117647058823529"/>
    <n v="221"/>
    <x v="1"/>
    <s v="USD"/>
    <n v="1443762000"/>
    <n v="1444021200"/>
    <x v="521"/>
    <d v="2015-10-05T05:00:00"/>
    <b v="0"/>
    <b v="1"/>
    <x v="4"/>
    <x v="22"/>
    <s v="film &amp; video/science fiction"/>
  </r>
  <r>
    <n v="558"/>
    <s v="Ho Ltd"/>
    <s v="Enhanced client-driven capacity"/>
    <x v="306"/>
    <n v="7966"/>
    <x v="1"/>
    <x v="552"/>
    <n v="63.222222222222221"/>
    <n v="126"/>
    <x v="1"/>
    <s v="USD"/>
    <n v="1456293600"/>
    <n v="1460005200"/>
    <x v="522"/>
    <d v="2016-04-07T05:00:00"/>
    <b v="0"/>
    <b v="0"/>
    <x v="3"/>
    <x v="3"/>
    <s v="theater/plays"/>
  </r>
  <r>
    <n v="559"/>
    <s v="Brown, Estrada and Jensen"/>
    <s v="Exclusive systematic productivity"/>
    <x v="307"/>
    <n v="106321"/>
    <x v="1"/>
    <x v="553"/>
    <n v="104.03228962818004"/>
    <n v="1022"/>
    <x v="1"/>
    <s v="USD"/>
    <n v="1470114000"/>
    <n v="1470718800"/>
    <x v="523"/>
    <d v="2016-08-09T05:00:00"/>
    <b v="0"/>
    <b v="0"/>
    <x v="3"/>
    <x v="3"/>
    <s v="theater/plays"/>
  </r>
  <r>
    <n v="560"/>
    <s v="Hunt LLC"/>
    <s v="Re-engineered radical policy"/>
    <x v="77"/>
    <n v="158832"/>
    <x v="1"/>
    <x v="554"/>
    <n v="49.994334277620396"/>
    <n v="3177"/>
    <x v="1"/>
    <s v="USD"/>
    <n v="1321596000"/>
    <n v="1325052000"/>
    <x v="524"/>
    <d v="2011-12-28T06:00:00"/>
    <b v="0"/>
    <b v="0"/>
    <x v="4"/>
    <x v="10"/>
    <s v="film &amp; video/animation"/>
  </r>
  <r>
    <n v="561"/>
    <s v="Fowler-Smith"/>
    <s v="Down-sized logistical adapter"/>
    <x v="162"/>
    <n v="11091"/>
    <x v="1"/>
    <x v="555"/>
    <n v="56.015151515151516"/>
    <n v="198"/>
    <x v="5"/>
    <s v="CHF"/>
    <n v="1318827600"/>
    <n v="1319000400"/>
    <x v="525"/>
    <d v="2011-10-19T05:00:00"/>
    <b v="0"/>
    <b v="0"/>
    <x v="3"/>
    <x v="3"/>
    <s v="theater/plays"/>
  </r>
  <r>
    <n v="562"/>
    <s v="Blair Inc"/>
    <s v="Configurable bandwidth-monitored throughput"/>
    <x v="34"/>
    <n v="1269"/>
    <x v="0"/>
    <x v="556"/>
    <n v="48.807692307692307"/>
    <n v="26"/>
    <x v="5"/>
    <s v="CHF"/>
    <n v="1552366800"/>
    <n v="1552539600"/>
    <x v="188"/>
    <d v="2019-03-14T05:00:00"/>
    <b v="0"/>
    <b v="0"/>
    <x v="1"/>
    <x v="1"/>
    <s v="music/rock"/>
  </r>
  <r>
    <n v="563"/>
    <s v="Kelley, Stanton and Sanchez"/>
    <s v="Optional tangible pricing structure"/>
    <x v="41"/>
    <n v="5107"/>
    <x v="1"/>
    <x v="557"/>
    <n v="60.082352941176474"/>
    <n v="85"/>
    <x v="2"/>
    <s v="AUD"/>
    <n v="1542088800"/>
    <n v="1543816800"/>
    <x v="526"/>
    <d v="2018-12-03T06:00:00"/>
    <b v="0"/>
    <b v="0"/>
    <x v="4"/>
    <x v="4"/>
    <s v="film &amp; video/documentary"/>
  </r>
  <r>
    <n v="564"/>
    <s v="Hernandez-Macdonald"/>
    <s v="Organic high-level implementation"/>
    <x v="308"/>
    <n v="141393"/>
    <x v="0"/>
    <x v="558"/>
    <n v="78.990502793296088"/>
    <n v="1790"/>
    <x v="1"/>
    <s v="USD"/>
    <n v="1426395600"/>
    <n v="1427086800"/>
    <x v="527"/>
    <d v="2015-03-23T05:00:00"/>
    <b v="0"/>
    <b v="0"/>
    <x v="3"/>
    <x v="3"/>
    <s v="theater/plays"/>
  </r>
  <r>
    <n v="565"/>
    <s v="Joseph LLC"/>
    <s v="Decentralized logistical collaboration"/>
    <x v="309"/>
    <n v="194166"/>
    <x v="1"/>
    <x v="559"/>
    <n v="53.99499443826474"/>
    <n v="3596"/>
    <x v="1"/>
    <s v="USD"/>
    <n v="1321336800"/>
    <n v="1323064800"/>
    <x v="528"/>
    <d v="2011-12-05T06:00:00"/>
    <b v="0"/>
    <b v="0"/>
    <x v="3"/>
    <x v="3"/>
    <s v="theater/plays"/>
  </r>
  <r>
    <n v="566"/>
    <s v="Webb-Smith"/>
    <s v="Advanced content-based installation"/>
    <x v="29"/>
    <n v="4124"/>
    <x v="0"/>
    <x v="560"/>
    <n v="111.45945945945945"/>
    <n v="37"/>
    <x v="1"/>
    <s v="USD"/>
    <n v="1456293600"/>
    <n v="1458277200"/>
    <x v="522"/>
    <d v="2016-03-18T05:00:00"/>
    <b v="0"/>
    <b v="1"/>
    <x v="1"/>
    <x v="5"/>
    <s v="music/electric music"/>
  </r>
  <r>
    <n v="567"/>
    <s v="Johns PLC"/>
    <s v="Distributed high-level open architecture"/>
    <x v="85"/>
    <n v="14865"/>
    <x v="1"/>
    <x v="561"/>
    <n v="60.922131147540981"/>
    <n v="244"/>
    <x v="1"/>
    <s v="USD"/>
    <n v="1404968400"/>
    <n v="1405141200"/>
    <x v="529"/>
    <d v="2014-07-12T05:00:00"/>
    <b v="0"/>
    <b v="0"/>
    <x v="1"/>
    <x v="1"/>
    <s v="music/rock"/>
  </r>
  <r>
    <n v="568"/>
    <s v="Hardin-Foley"/>
    <s v="Synergized zero tolerance help-desk"/>
    <x v="310"/>
    <n v="134688"/>
    <x v="1"/>
    <x v="562"/>
    <n v="26.0015444015444"/>
    <n v="5180"/>
    <x v="1"/>
    <s v="USD"/>
    <n v="1279170000"/>
    <n v="1283058000"/>
    <x v="530"/>
    <d v="2010-08-29T05:00:00"/>
    <b v="0"/>
    <b v="0"/>
    <x v="3"/>
    <x v="3"/>
    <s v="theater/plays"/>
  </r>
  <r>
    <n v="569"/>
    <s v="Fischer, Fowler and Arnold"/>
    <s v="Extended multi-tasking definition"/>
    <x v="311"/>
    <n v="47705"/>
    <x v="1"/>
    <x v="563"/>
    <n v="80.993208828522924"/>
    <n v="589"/>
    <x v="6"/>
    <s v="EUR"/>
    <n v="1294725600"/>
    <n v="1295762400"/>
    <x v="531"/>
    <d v="2011-01-23T06:00:00"/>
    <b v="0"/>
    <b v="0"/>
    <x v="4"/>
    <x v="10"/>
    <s v="film &amp; video/animation"/>
  </r>
  <r>
    <n v="570"/>
    <s v="Martinez-Juarez"/>
    <s v="Realigned uniform knowledge user"/>
    <x v="312"/>
    <n v="95364"/>
    <x v="1"/>
    <x v="564"/>
    <n v="34.995963302752294"/>
    <n v="2725"/>
    <x v="1"/>
    <s v="USD"/>
    <n v="1419055200"/>
    <n v="1419573600"/>
    <x v="515"/>
    <d v="2014-12-26T06:00:00"/>
    <b v="0"/>
    <b v="1"/>
    <x v="1"/>
    <x v="1"/>
    <s v="music/rock"/>
  </r>
  <r>
    <n v="571"/>
    <s v="Wilson and Sons"/>
    <s v="Monitored grid-enabled model"/>
    <x v="26"/>
    <n v="3295"/>
    <x v="0"/>
    <x v="565"/>
    <n v="94.142857142857139"/>
    <n v="35"/>
    <x v="6"/>
    <s v="EUR"/>
    <n v="1434690000"/>
    <n v="1438750800"/>
    <x v="532"/>
    <d v="2015-08-05T05:00:00"/>
    <b v="0"/>
    <b v="0"/>
    <x v="4"/>
    <x v="12"/>
    <s v="film &amp; video/shorts"/>
  </r>
  <r>
    <n v="572"/>
    <s v="Clements Group"/>
    <s v="Assimilated actuating policy"/>
    <x v="25"/>
    <n v="4896"/>
    <x v="3"/>
    <x v="566"/>
    <n v="52.085106382978722"/>
    <n v="94"/>
    <x v="1"/>
    <s v="USD"/>
    <n v="1443416400"/>
    <n v="1444798800"/>
    <x v="533"/>
    <d v="2015-10-14T05:00:00"/>
    <b v="0"/>
    <b v="1"/>
    <x v="1"/>
    <x v="1"/>
    <s v="music/rock"/>
  </r>
  <r>
    <n v="573"/>
    <s v="Valenzuela-Cook"/>
    <s v="Total incremental productivity"/>
    <x v="313"/>
    <n v="7496"/>
    <x v="1"/>
    <x v="567"/>
    <n v="24.986666666666668"/>
    <n v="300"/>
    <x v="1"/>
    <s v="USD"/>
    <n v="1399006800"/>
    <n v="1399179600"/>
    <x v="409"/>
    <d v="2014-05-04T05:00:00"/>
    <b v="0"/>
    <b v="0"/>
    <x v="8"/>
    <x v="23"/>
    <s v="journalism/audio"/>
  </r>
  <r>
    <n v="574"/>
    <s v="Parker, Haley and Foster"/>
    <s v="Adaptive local task-force"/>
    <x v="50"/>
    <n v="9967"/>
    <x v="1"/>
    <x v="568"/>
    <n v="69.215277777777771"/>
    <n v="144"/>
    <x v="1"/>
    <s v="USD"/>
    <n v="1575698400"/>
    <n v="1576562400"/>
    <x v="534"/>
    <d v="2019-12-17T06:00:00"/>
    <b v="0"/>
    <b v="1"/>
    <x v="0"/>
    <x v="0"/>
    <s v="food/food trucks"/>
  </r>
  <r>
    <n v="575"/>
    <s v="Fuentes LLC"/>
    <s v="Universal zero-defect concept"/>
    <x v="314"/>
    <n v="52421"/>
    <x v="0"/>
    <x v="569"/>
    <n v="93.944444444444443"/>
    <n v="558"/>
    <x v="1"/>
    <s v="USD"/>
    <n v="1400562000"/>
    <n v="1400821200"/>
    <x v="53"/>
    <d v="2014-05-23T05:00:00"/>
    <b v="0"/>
    <b v="1"/>
    <x v="3"/>
    <x v="3"/>
    <s v="theater/plays"/>
  </r>
  <r>
    <n v="576"/>
    <s v="Moran and Sons"/>
    <s v="Object-based bottom-line superstructure"/>
    <x v="62"/>
    <n v="6298"/>
    <x v="0"/>
    <x v="570"/>
    <n v="98.40625"/>
    <n v="64"/>
    <x v="1"/>
    <s v="USD"/>
    <n v="1509512400"/>
    <n v="1510984800"/>
    <x v="535"/>
    <d v="2017-11-18T06:00:00"/>
    <b v="0"/>
    <b v="0"/>
    <x v="3"/>
    <x v="3"/>
    <s v="theater/plays"/>
  </r>
  <r>
    <n v="577"/>
    <s v="Stevens Inc"/>
    <s v="Adaptive 24hour projection"/>
    <x v="139"/>
    <n v="1546"/>
    <x v="3"/>
    <x v="571"/>
    <n v="41.783783783783782"/>
    <n v="37"/>
    <x v="1"/>
    <s v="USD"/>
    <n v="1299823200"/>
    <n v="1302066000"/>
    <x v="536"/>
    <d v="2011-04-06T05:00:00"/>
    <b v="0"/>
    <b v="0"/>
    <x v="1"/>
    <x v="17"/>
    <s v="music/jazz"/>
  </r>
  <r>
    <n v="578"/>
    <s v="Martinez-Johnson"/>
    <s v="Sharable radical toolset"/>
    <x v="315"/>
    <n v="16168"/>
    <x v="0"/>
    <x v="572"/>
    <n v="65.991836734693877"/>
    <n v="245"/>
    <x v="1"/>
    <s v="USD"/>
    <n v="1322719200"/>
    <n v="1322978400"/>
    <x v="537"/>
    <d v="2011-12-04T06:00:00"/>
    <b v="0"/>
    <b v="0"/>
    <x v="4"/>
    <x v="22"/>
    <s v="film &amp; video/science fiction"/>
  </r>
  <r>
    <n v="579"/>
    <s v="Franklin Inc"/>
    <s v="Focused multimedia knowledgebase"/>
    <x v="8"/>
    <n v="6269"/>
    <x v="1"/>
    <x v="573"/>
    <n v="72.05747126436782"/>
    <n v="87"/>
    <x v="1"/>
    <s v="USD"/>
    <n v="1312693200"/>
    <n v="1313730000"/>
    <x v="538"/>
    <d v="2011-08-19T05:00:00"/>
    <b v="0"/>
    <b v="0"/>
    <x v="1"/>
    <x v="17"/>
    <s v="music/jazz"/>
  </r>
  <r>
    <n v="580"/>
    <s v="Perez PLC"/>
    <s v="Seamless 6thgeneration extranet"/>
    <x v="316"/>
    <n v="149578"/>
    <x v="1"/>
    <x v="574"/>
    <n v="48.003209242618745"/>
    <n v="3116"/>
    <x v="1"/>
    <s v="USD"/>
    <n v="1393394400"/>
    <n v="1394085600"/>
    <x v="539"/>
    <d v="2014-03-06T06:00:00"/>
    <b v="0"/>
    <b v="0"/>
    <x v="3"/>
    <x v="3"/>
    <s v="theater/plays"/>
  </r>
  <r>
    <n v="581"/>
    <s v="Sanchez, Cross and Savage"/>
    <s v="Sharable mobile knowledgebase"/>
    <x v="46"/>
    <n v="3841"/>
    <x v="0"/>
    <x v="575"/>
    <n v="54.098591549295776"/>
    <n v="71"/>
    <x v="1"/>
    <s v="USD"/>
    <n v="1304053200"/>
    <n v="1305349200"/>
    <x v="540"/>
    <d v="2011-05-14T05:00:00"/>
    <b v="0"/>
    <b v="0"/>
    <x v="2"/>
    <x v="2"/>
    <s v="technology/web"/>
  </r>
  <r>
    <n v="582"/>
    <s v="Pineda Ltd"/>
    <s v="Cross-group global system engine"/>
    <x v="251"/>
    <n v="4531"/>
    <x v="0"/>
    <x v="576"/>
    <n v="107.88095238095238"/>
    <n v="42"/>
    <x v="1"/>
    <s v="USD"/>
    <n v="1433912400"/>
    <n v="1434344400"/>
    <x v="505"/>
    <d v="2015-06-15T05:00:00"/>
    <b v="0"/>
    <b v="1"/>
    <x v="6"/>
    <x v="11"/>
    <s v="games/video games"/>
  </r>
  <r>
    <n v="583"/>
    <s v="Powell and Sons"/>
    <s v="Centralized clear-thinking conglomeration"/>
    <x v="317"/>
    <n v="60934"/>
    <x v="1"/>
    <x v="577"/>
    <n v="67.034103410341032"/>
    <n v="909"/>
    <x v="1"/>
    <s v="USD"/>
    <n v="1329717600"/>
    <n v="1331186400"/>
    <x v="541"/>
    <d v="2012-03-08T06:00:00"/>
    <b v="0"/>
    <b v="0"/>
    <x v="4"/>
    <x v="4"/>
    <s v="film &amp; video/documentary"/>
  </r>
  <r>
    <n v="584"/>
    <s v="Nunez-Richards"/>
    <s v="De-engineered cohesive system engine"/>
    <x v="318"/>
    <n v="103255"/>
    <x v="1"/>
    <x v="578"/>
    <n v="64.01425914445133"/>
    <n v="1613"/>
    <x v="1"/>
    <s v="USD"/>
    <n v="1335330000"/>
    <n v="1336539600"/>
    <x v="542"/>
    <d v="2012-05-09T05:00:00"/>
    <b v="0"/>
    <b v="0"/>
    <x v="2"/>
    <x v="2"/>
    <s v="technology/web"/>
  </r>
  <r>
    <n v="585"/>
    <s v="Pugh LLC"/>
    <s v="Reactive analyzing function"/>
    <x v="200"/>
    <n v="13065"/>
    <x v="1"/>
    <x v="579"/>
    <n v="96.066176470588232"/>
    <n v="136"/>
    <x v="1"/>
    <s v="USD"/>
    <n v="1268888400"/>
    <n v="1269752400"/>
    <x v="543"/>
    <d v="2010-03-28T05:00:00"/>
    <b v="0"/>
    <b v="0"/>
    <x v="5"/>
    <x v="18"/>
    <s v="publishing/translations"/>
  </r>
  <r>
    <n v="586"/>
    <s v="Rowe-Wong"/>
    <s v="Robust hybrid budgetary management"/>
    <x v="31"/>
    <n v="6654"/>
    <x v="1"/>
    <x v="580"/>
    <n v="51.184615384615384"/>
    <n v="130"/>
    <x v="1"/>
    <s v="USD"/>
    <n v="1289973600"/>
    <n v="1291615200"/>
    <x v="544"/>
    <d v="2010-12-06T06:00:00"/>
    <b v="0"/>
    <b v="0"/>
    <x v="1"/>
    <x v="1"/>
    <s v="music/rock"/>
  </r>
  <r>
    <n v="587"/>
    <s v="Williams-Santos"/>
    <s v="Open-source analyzing monitoring"/>
    <x v="151"/>
    <n v="6852"/>
    <x v="0"/>
    <x v="581"/>
    <n v="43.92307692307692"/>
    <n v="156"/>
    <x v="0"/>
    <s v="CAD"/>
    <n v="1547877600"/>
    <n v="1552366800"/>
    <x v="35"/>
    <d v="2019-03-12T05:00:00"/>
    <b v="0"/>
    <b v="1"/>
    <x v="0"/>
    <x v="0"/>
    <s v="food/food trucks"/>
  </r>
  <r>
    <n v="588"/>
    <s v="Weber Inc"/>
    <s v="Up-sized discrete firmware"/>
    <x v="215"/>
    <n v="124517"/>
    <x v="0"/>
    <x v="582"/>
    <n v="91.021198830409361"/>
    <n v="1368"/>
    <x v="4"/>
    <s v="GBP"/>
    <n v="1269493200"/>
    <n v="1272171600"/>
    <x v="152"/>
    <d v="2010-04-25T05:00:00"/>
    <b v="0"/>
    <b v="0"/>
    <x v="3"/>
    <x v="3"/>
    <s v="theater/plays"/>
  </r>
  <r>
    <n v="589"/>
    <s v="Avery, Brown and Parker"/>
    <s v="Exclusive intangible extranet"/>
    <x v="58"/>
    <n v="5113"/>
    <x v="0"/>
    <x v="583"/>
    <n v="50.127450980392155"/>
    <n v="102"/>
    <x v="1"/>
    <s v="USD"/>
    <n v="1436072400"/>
    <n v="1436677200"/>
    <x v="545"/>
    <d v="2015-07-12T05:00:00"/>
    <b v="0"/>
    <b v="0"/>
    <x v="4"/>
    <x v="4"/>
    <s v="film &amp; video/documentary"/>
  </r>
  <r>
    <n v="590"/>
    <s v="Cox Group"/>
    <s v="Synergized analyzing process improvement"/>
    <x v="143"/>
    <n v="5824"/>
    <x v="0"/>
    <x v="584"/>
    <n v="67.720930232558146"/>
    <n v="86"/>
    <x v="2"/>
    <s v="AUD"/>
    <n v="1419141600"/>
    <n v="1420092000"/>
    <x v="546"/>
    <d v="2015-01-01T06:00:00"/>
    <b v="0"/>
    <b v="0"/>
    <x v="5"/>
    <x v="15"/>
    <s v="publishing/radio &amp; podcasts"/>
  </r>
  <r>
    <n v="591"/>
    <s v="Jensen LLC"/>
    <s v="Realigned dedicated system engine"/>
    <x v="60"/>
    <n v="6226"/>
    <x v="1"/>
    <x v="585"/>
    <n v="61.03921568627451"/>
    <n v="102"/>
    <x v="1"/>
    <s v="USD"/>
    <n v="1279083600"/>
    <n v="1279947600"/>
    <x v="547"/>
    <d v="2010-07-24T05:00:00"/>
    <b v="0"/>
    <b v="0"/>
    <x v="6"/>
    <x v="11"/>
    <s v="games/video games"/>
  </r>
  <r>
    <n v="592"/>
    <s v="Brown Inc"/>
    <s v="Object-based bandwidth-monitored concept"/>
    <x v="154"/>
    <n v="20243"/>
    <x v="0"/>
    <x v="586"/>
    <n v="80.011857707509876"/>
    <n v="253"/>
    <x v="1"/>
    <s v="USD"/>
    <n v="1401426000"/>
    <n v="1402203600"/>
    <x v="548"/>
    <d v="2014-06-08T05:00:00"/>
    <b v="0"/>
    <b v="0"/>
    <x v="3"/>
    <x v="3"/>
    <s v="theater/plays"/>
  </r>
  <r>
    <n v="593"/>
    <s v="Hale-Hayes"/>
    <s v="Ameliorated client-driven open system"/>
    <x v="319"/>
    <n v="188288"/>
    <x v="1"/>
    <x v="587"/>
    <n v="47.001497753369947"/>
    <n v="4006"/>
    <x v="1"/>
    <s v="USD"/>
    <n v="1395810000"/>
    <n v="1396933200"/>
    <x v="549"/>
    <d v="2014-04-08T05:00:00"/>
    <b v="0"/>
    <b v="0"/>
    <x v="4"/>
    <x v="10"/>
    <s v="film &amp; video/animation"/>
  </r>
  <r>
    <n v="594"/>
    <s v="Mcbride PLC"/>
    <s v="Upgradable leadingedge Local Area Network"/>
    <x v="320"/>
    <n v="11167"/>
    <x v="0"/>
    <x v="588"/>
    <n v="71.127388535031841"/>
    <n v="157"/>
    <x v="1"/>
    <s v="USD"/>
    <n v="1467003600"/>
    <n v="1467262800"/>
    <x v="550"/>
    <d v="2016-06-30T05:00:00"/>
    <b v="0"/>
    <b v="1"/>
    <x v="3"/>
    <x v="3"/>
    <s v="theater/plays"/>
  </r>
  <r>
    <n v="595"/>
    <s v="Harris-Jennings"/>
    <s v="Customizable intermediate data-warehouse"/>
    <x v="321"/>
    <n v="146595"/>
    <x v="1"/>
    <x v="589"/>
    <n v="89.99079189686924"/>
    <n v="1629"/>
    <x v="1"/>
    <s v="USD"/>
    <n v="1268715600"/>
    <n v="1270530000"/>
    <x v="551"/>
    <d v="2010-04-06T05:00:00"/>
    <b v="0"/>
    <b v="1"/>
    <x v="3"/>
    <x v="3"/>
    <s v="theater/plays"/>
  </r>
  <r>
    <n v="596"/>
    <s v="Becker-Scott"/>
    <s v="Managed optimizing archive"/>
    <x v="58"/>
    <n v="7875"/>
    <x v="0"/>
    <x v="590"/>
    <n v="43.032786885245905"/>
    <n v="183"/>
    <x v="1"/>
    <s v="USD"/>
    <n v="1457157600"/>
    <n v="1457762400"/>
    <x v="552"/>
    <d v="2016-03-12T06:00:00"/>
    <b v="0"/>
    <b v="1"/>
    <x v="4"/>
    <x v="6"/>
    <s v="film &amp; video/drama"/>
  </r>
  <r>
    <n v="597"/>
    <s v="Todd, Freeman and Henry"/>
    <s v="Diverse systematic projection"/>
    <x v="322"/>
    <n v="148779"/>
    <x v="1"/>
    <x v="591"/>
    <n v="67.997714808043881"/>
    <n v="2188"/>
    <x v="1"/>
    <s v="USD"/>
    <n v="1573970400"/>
    <n v="1575525600"/>
    <x v="462"/>
    <d v="2019-12-05T06:00:00"/>
    <b v="0"/>
    <b v="0"/>
    <x v="3"/>
    <x v="3"/>
    <s v="theater/plays"/>
  </r>
  <r>
    <n v="598"/>
    <s v="Martinez, Garza and Young"/>
    <s v="Up-sized web-enabled info-mediaries"/>
    <x v="323"/>
    <n v="175868"/>
    <x v="1"/>
    <x v="592"/>
    <n v="73.004566210045667"/>
    <n v="2409"/>
    <x v="6"/>
    <s v="EUR"/>
    <n v="1276578000"/>
    <n v="1279083600"/>
    <x v="553"/>
    <d v="2010-07-14T05:00:00"/>
    <b v="0"/>
    <b v="0"/>
    <x v="1"/>
    <x v="1"/>
    <s v="music/rock"/>
  </r>
  <r>
    <n v="599"/>
    <s v="Smith-Ramos"/>
    <s v="Persevering optimizing Graphical User Interface"/>
    <x v="324"/>
    <n v="5112"/>
    <x v="0"/>
    <x v="593"/>
    <n v="62.341463414634148"/>
    <n v="82"/>
    <x v="3"/>
    <s v="DKK"/>
    <n v="1423720800"/>
    <n v="1424412000"/>
    <x v="554"/>
    <d v="2015-02-20T06:00:00"/>
    <b v="0"/>
    <b v="0"/>
    <x v="4"/>
    <x v="4"/>
    <s v="film &amp; video/documentary"/>
  </r>
  <r>
    <n v="600"/>
    <s v="Brown-George"/>
    <s v="Cross-platform tertiary array"/>
    <x v="0"/>
    <n v="5"/>
    <x v="0"/>
    <x v="298"/>
    <n v="5"/>
    <n v="1"/>
    <x v="4"/>
    <s v="GBP"/>
    <n v="1375160400"/>
    <n v="1376197200"/>
    <x v="555"/>
    <d v="2013-08-11T05:00:00"/>
    <b v="0"/>
    <b v="0"/>
    <x v="0"/>
    <x v="0"/>
    <s v="food/food trucks"/>
  </r>
  <r>
    <n v="601"/>
    <s v="Waters and Sons"/>
    <s v="Inverse neutral structure"/>
    <x v="9"/>
    <n v="13018"/>
    <x v="1"/>
    <x v="594"/>
    <n v="67.103092783505161"/>
    <n v="194"/>
    <x v="1"/>
    <s v="USD"/>
    <n v="1401426000"/>
    <n v="1402894800"/>
    <x v="548"/>
    <d v="2014-06-16T05:00:00"/>
    <b v="1"/>
    <b v="0"/>
    <x v="2"/>
    <x v="8"/>
    <s v="technology/wearables"/>
  </r>
  <r>
    <n v="602"/>
    <s v="Brown Ltd"/>
    <s v="Quality-focused system-worthy support"/>
    <x v="325"/>
    <n v="91176"/>
    <x v="1"/>
    <x v="595"/>
    <n v="79.978947368421046"/>
    <n v="1140"/>
    <x v="1"/>
    <s v="USD"/>
    <n v="1433480400"/>
    <n v="1434430800"/>
    <x v="62"/>
    <d v="2015-06-16T05:00:00"/>
    <b v="0"/>
    <b v="0"/>
    <x v="3"/>
    <x v="3"/>
    <s v="theater/plays"/>
  </r>
  <r>
    <n v="603"/>
    <s v="Christian, Yates and Greer"/>
    <s v="Vision-oriented 5thgeneration array"/>
    <x v="98"/>
    <n v="6342"/>
    <x v="1"/>
    <x v="596"/>
    <n v="62.176470588235297"/>
    <n v="102"/>
    <x v="1"/>
    <s v="USD"/>
    <n v="1555563600"/>
    <n v="1557896400"/>
    <x v="556"/>
    <d v="2019-05-15T05:00:00"/>
    <b v="0"/>
    <b v="0"/>
    <x v="3"/>
    <x v="3"/>
    <s v="theater/plays"/>
  </r>
  <r>
    <n v="604"/>
    <s v="Cole, Hernandez and Rodriguez"/>
    <s v="Cross-platform logistical circuit"/>
    <x v="326"/>
    <n v="151438"/>
    <x v="1"/>
    <x v="597"/>
    <n v="53.005950297514879"/>
    <n v="2857"/>
    <x v="1"/>
    <s v="USD"/>
    <n v="1295676000"/>
    <n v="1297490400"/>
    <x v="557"/>
    <d v="2011-02-12T06:00:00"/>
    <b v="0"/>
    <b v="0"/>
    <x v="3"/>
    <x v="3"/>
    <s v="theater/plays"/>
  </r>
  <r>
    <n v="605"/>
    <s v="Ortiz, Valenzuela and Collins"/>
    <s v="Profound solution-oriented matrix"/>
    <x v="88"/>
    <n v="6178"/>
    <x v="1"/>
    <x v="598"/>
    <n v="57.738317757009348"/>
    <n v="107"/>
    <x v="1"/>
    <s v="USD"/>
    <n v="1443848400"/>
    <n v="1447394400"/>
    <x v="27"/>
    <d v="2015-11-13T06:00:00"/>
    <b v="0"/>
    <b v="0"/>
    <x v="5"/>
    <x v="9"/>
    <s v="publishing/nonfiction"/>
  </r>
  <r>
    <n v="606"/>
    <s v="Valencia PLC"/>
    <s v="Extended asynchronous initiative"/>
    <x v="74"/>
    <n v="6405"/>
    <x v="1"/>
    <x v="599"/>
    <n v="40.03125"/>
    <n v="160"/>
    <x v="4"/>
    <s v="GBP"/>
    <n v="1457330400"/>
    <n v="1458277200"/>
    <x v="558"/>
    <d v="2016-03-18T05:00:00"/>
    <b v="0"/>
    <b v="0"/>
    <x v="1"/>
    <x v="1"/>
    <s v="music/rock"/>
  </r>
  <r>
    <n v="607"/>
    <s v="Gordon, Mendez and Johnson"/>
    <s v="Fundamental needs-based frame"/>
    <x v="327"/>
    <n v="180667"/>
    <x v="1"/>
    <x v="600"/>
    <n v="81.016591928251117"/>
    <n v="2230"/>
    <x v="1"/>
    <s v="USD"/>
    <n v="1395550800"/>
    <n v="1395723600"/>
    <x v="559"/>
    <d v="2014-03-25T05:00:00"/>
    <b v="0"/>
    <b v="0"/>
    <x v="0"/>
    <x v="0"/>
    <s v="food/food trucks"/>
  </r>
  <r>
    <n v="608"/>
    <s v="Johnson Group"/>
    <s v="Compatible full-range leverage"/>
    <x v="61"/>
    <n v="11075"/>
    <x v="1"/>
    <x v="601"/>
    <n v="35.047468354430379"/>
    <n v="316"/>
    <x v="1"/>
    <s v="USD"/>
    <n v="1551852000"/>
    <n v="1552197600"/>
    <x v="426"/>
    <d v="2019-03-10T06:00:00"/>
    <b v="0"/>
    <b v="1"/>
    <x v="1"/>
    <x v="17"/>
    <s v="music/jazz"/>
  </r>
  <r>
    <n v="609"/>
    <s v="Rose-Fuller"/>
    <s v="Upgradable holistic system engine"/>
    <x v="83"/>
    <n v="12042"/>
    <x v="1"/>
    <x v="602"/>
    <n v="102.92307692307692"/>
    <n v="117"/>
    <x v="1"/>
    <s v="USD"/>
    <n v="1547618400"/>
    <n v="1549087200"/>
    <x v="560"/>
    <d v="2019-02-02T06:00:00"/>
    <b v="0"/>
    <b v="0"/>
    <x v="4"/>
    <x v="22"/>
    <s v="film &amp; video/science fiction"/>
  </r>
  <r>
    <n v="610"/>
    <s v="Hughes, Mendez and Patterson"/>
    <s v="Stand-alone multi-state data-warehouse"/>
    <x v="328"/>
    <n v="179356"/>
    <x v="1"/>
    <x v="603"/>
    <n v="27.998126756166094"/>
    <n v="6406"/>
    <x v="1"/>
    <s v="USD"/>
    <n v="1355637600"/>
    <n v="1356847200"/>
    <x v="561"/>
    <d v="2012-12-30T06:00:00"/>
    <b v="0"/>
    <b v="0"/>
    <x v="3"/>
    <x v="3"/>
    <s v="theater/plays"/>
  </r>
  <r>
    <n v="611"/>
    <s v="Brady, Cortez and Rodriguez"/>
    <s v="Multi-lateral maximized core"/>
    <x v="139"/>
    <n v="1136"/>
    <x v="3"/>
    <x v="604"/>
    <n v="75.733333333333334"/>
    <n v="15"/>
    <x v="1"/>
    <s v="USD"/>
    <n v="1374728400"/>
    <n v="1375765200"/>
    <x v="562"/>
    <d v="2013-08-06T05:00:00"/>
    <b v="0"/>
    <b v="0"/>
    <x v="3"/>
    <x v="3"/>
    <s v="theater/plays"/>
  </r>
  <r>
    <n v="612"/>
    <s v="Wang, Nguyen and Horton"/>
    <s v="Innovative holistic hub"/>
    <x v="8"/>
    <n v="8645"/>
    <x v="1"/>
    <x v="605"/>
    <n v="45.026041666666664"/>
    <n v="192"/>
    <x v="1"/>
    <s v="USD"/>
    <n v="1287810000"/>
    <n v="1289800800"/>
    <x v="563"/>
    <d v="2010-11-15T06:00:00"/>
    <b v="0"/>
    <b v="0"/>
    <x v="1"/>
    <x v="5"/>
    <s v="music/electric music"/>
  </r>
  <r>
    <n v="613"/>
    <s v="Santos, Williams and Brown"/>
    <s v="Reverse-engineered 24/7 methodology"/>
    <x v="65"/>
    <n v="1914"/>
    <x v="1"/>
    <x v="606"/>
    <n v="73.615384615384613"/>
    <n v="26"/>
    <x v="0"/>
    <s v="CAD"/>
    <n v="1503723600"/>
    <n v="1504501200"/>
    <x v="564"/>
    <d v="2017-09-04T05:00:00"/>
    <b v="0"/>
    <b v="0"/>
    <x v="3"/>
    <x v="3"/>
    <s v="theater/plays"/>
  </r>
  <r>
    <n v="614"/>
    <s v="Barnett and Sons"/>
    <s v="Business-focused dynamic info-mediaries"/>
    <x v="329"/>
    <n v="41205"/>
    <x v="1"/>
    <x v="607"/>
    <n v="56.991701244813278"/>
    <n v="723"/>
    <x v="1"/>
    <s v="USD"/>
    <n v="1484114400"/>
    <n v="1485669600"/>
    <x v="565"/>
    <d v="2017-01-29T06:00:00"/>
    <b v="0"/>
    <b v="0"/>
    <x v="3"/>
    <x v="3"/>
    <s v="theater/plays"/>
  </r>
  <r>
    <n v="615"/>
    <s v="Petersen-Rodriguez"/>
    <s v="Digitized clear-thinking installation"/>
    <x v="275"/>
    <n v="14488"/>
    <x v="1"/>
    <x v="608"/>
    <n v="85.223529411764702"/>
    <n v="170"/>
    <x v="6"/>
    <s v="EUR"/>
    <n v="1461906000"/>
    <n v="1462770000"/>
    <x v="566"/>
    <d v="2016-05-09T05:00:00"/>
    <b v="0"/>
    <b v="0"/>
    <x v="3"/>
    <x v="3"/>
    <s v="theater/plays"/>
  </r>
  <r>
    <n v="616"/>
    <s v="Burnett-Mora"/>
    <s v="Quality-focused 24/7 superstructure"/>
    <x v="330"/>
    <n v="12129"/>
    <x v="1"/>
    <x v="609"/>
    <n v="50.962184873949582"/>
    <n v="238"/>
    <x v="4"/>
    <s v="GBP"/>
    <n v="1379653200"/>
    <n v="1379739600"/>
    <x v="567"/>
    <d v="2013-09-21T05:00:00"/>
    <b v="0"/>
    <b v="1"/>
    <x v="1"/>
    <x v="7"/>
    <s v="music/indie rock"/>
  </r>
  <r>
    <n v="617"/>
    <s v="King LLC"/>
    <s v="Multi-channeled local intranet"/>
    <x v="1"/>
    <n v="3496"/>
    <x v="1"/>
    <x v="610"/>
    <n v="63.563636363636363"/>
    <n v="55"/>
    <x v="1"/>
    <s v="USD"/>
    <n v="1401858000"/>
    <n v="1402722000"/>
    <x v="568"/>
    <d v="2014-06-14T05:00:00"/>
    <b v="0"/>
    <b v="0"/>
    <x v="3"/>
    <x v="3"/>
    <s v="theater/plays"/>
  </r>
  <r>
    <n v="618"/>
    <s v="Miller Ltd"/>
    <s v="Open-architected mobile emulation"/>
    <x v="331"/>
    <n v="97037"/>
    <x v="0"/>
    <x v="611"/>
    <n v="80.999165275459092"/>
    <n v="1198"/>
    <x v="1"/>
    <s v="USD"/>
    <n v="1367470800"/>
    <n v="1369285200"/>
    <x v="569"/>
    <d v="2013-05-23T05:00:00"/>
    <b v="0"/>
    <b v="0"/>
    <x v="5"/>
    <x v="9"/>
    <s v="publishing/nonfiction"/>
  </r>
  <r>
    <n v="619"/>
    <s v="Case LLC"/>
    <s v="Ameliorated foreground methodology"/>
    <x v="332"/>
    <n v="55757"/>
    <x v="0"/>
    <x v="612"/>
    <n v="86.044753086419746"/>
    <n v="648"/>
    <x v="1"/>
    <s v="USD"/>
    <n v="1304658000"/>
    <n v="1304744400"/>
    <x v="570"/>
    <d v="2011-05-07T05:00:00"/>
    <b v="1"/>
    <b v="1"/>
    <x v="3"/>
    <x v="3"/>
    <s v="theater/plays"/>
  </r>
  <r>
    <n v="620"/>
    <s v="Swanson, Wilson and Baker"/>
    <s v="Synergized well-modulated project"/>
    <x v="333"/>
    <n v="11525"/>
    <x v="1"/>
    <x v="613"/>
    <n v="90.0390625"/>
    <n v="128"/>
    <x v="2"/>
    <s v="AUD"/>
    <n v="1467954000"/>
    <n v="1468299600"/>
    <x v="571"/>
    <d v="2016-07-12T05:00:00"/>
    <b v="0"/>
    <b v="0"/>
    <x v="7"/>
    <x v="14"/>
    <s v="photography/photography books"/>
  </r>
  <r>
    <n v="621"/>
    <s v="Dean, Fox and Phillips"/>
    <s v="Extended context-sensitive forecast"/>
    <x v="334"/>
    <n v="158669"/>
    <x v="1"/>
    <x v="614"/>
    <n v="74.006063432835816"/>
    <n v="2144"/>
    <x v="1"/>
    <s v="USD"/>
    <n v="1473742800"/>
    <n v="1474174800"/>
    <x v="572"/>
    <d v="2016-09-18T05:00:00"/>
    <b v="0"/>
    <b v="0"/>
    <x v="3"/>
    <x v="3"/>
    <s v="theater/plays"/>
  </r>
  <r>
    <n v="622"/>
    <s v="Smith-Smith"/>
    <s v="Total leadingedge neural-net"/>
    <x v="335"/>
    <n v="5916"/>
    <x v="0"/>
    <x v="615"/>
    <n v="92.4375"/>
    <n v="64"/>
    <x v="1"/>
    <s v="USD"/>
    <n v="1523768400"/>
    <n v="1526014800"/>
    <x v="573"/>
    <d v="2018-05-11T05:00:00"/>
    <b v="0"/>
    <b v="0"/>
    <x v="1"/>
    <x v="7"/>
    <s v="music/indie rock"/>
  </r>
  <r>
    <n v="623"/>
    <s v="Smith, Scott and Rodriguez"/>
    <s v="Organic actuating protocol"/>
    <x v="336"/>
    <n v="150806"/>
    <x v="1"/>
    <x v="616"/>
    <n v="55.999257333828446"/>
    <n v="2693"/>
    <x v="4"/>
    <s v="GBP"/>
    <n v="1437022800"/>
    <n v="1437454800"/>
    <x v="574"/>
    <d v="2015-07-21T05:00:00"/>
    <b v="0"/>
    <b v="0"/>
    <x v="3"/>
    <x v="3"/>
    <s v="theater/plays"/>
  </r>
  <r>
    <n v="624"/>
    <s v="White, Robertson and Roberts"/>
    <s v="Down-sized national software"/>
    <x v="135"/>
    <n v="14249"/>
    <x v="1"/>
    <x v="617"/>
    <n v="32.983796296296298"/>
    <n v="432"/>
    <x v="1"/>
    <s v="USD"/>
    <n v="1422165600"/>
    <n v="1422684000"/>
    <x v="511"/>
    <d v="2015-01-31T06:00:00"/>
    <b v="0"/>
    <b v="0"/>
    <x v="7"/>
    <x v="14"/>
    <s v="photography/photography books"/>
  </r>
  <r>
    <n v="625"/>
    <s v="Martinez Inc"/>
    <s v="Organic upward-trending Graphical User Interface"/>
    <x v="168"/>
    <n v="5803"/>
    <x v="0"/>
    <x v="618"/>
    <n v="93.596774193548384"/>
    <n v="62"/>
    <x v="1"/>
    <s v="USD"/>
    <n v="1580104800"/>
    <n v="1581314400"/>
    <x v="575"/>
    <d v="2020-02-10T06:00:00"/>
    <b v="0"/>
    <b v="0"/>
    <x v="3"/>
    <x v="3"/>
    <s v="theater/plays"/>
  </r>
  <r>
    <n v="626"/>
    <s v="Tucker, Mccoy and Marquez"/>
    <s v="Synergistic tertiary budgetary management"/>
    <x v="330"/>
    <n v="13205"/>
    <x v="1"/>
    <x v="619"/>
    <n v="69.867724867724874"/>
    <n v="189"/>
    <x v="1"/>
    <s v="USD"/>
    <n v="1285650000"/>
    <n v="1286427600"/>
    <x v="576"/>
    <d v="2010-10-07T05:00:00"/>
    <b v="0"/>
    <b v="1"/>
    <x v="3"/>
    <x v="3"/>
    <s v="theater/plays"/>
  </r>
  <r>
    <n v="627"/>
    <s v="Martin, Lee and Armstrong"/>
    <s v="Open-architected incremental ability"/>
    <x v="39"/>
    <n v="11108"/>
    <x v="1"/>
    <x v="620"/>
    <n v="72.129870129870127"/>
    <n v="154"/>
    <x v="4"/>
    <s v="GBP"/>
    <n v="1276664400"/>
    <n v="1278738000"/>
    <x v="577"/>
    <d v="2010-07-10T05:00:00"/>
    <b v="1"/>
    <b v="0"/>
    <x v="0"/>
    <x v="0"/>
    <s v="food/food trucks"/>
  </r>
  <r>
    <n v="628"/>
    <s v="Dunn, Moreno and Green"/>
    <s v="Intuitive object-oriented task-force"/>
    <x v="89"/>
    <n v="2884"/>
    <x v="1"/>
    <x v="621"/>
    <n v="30.041666666666668"/>
    <n v="96"/>
    <x v="1"/>
    <s v="USD"/>
    <n v="1286168400"/>
    <n v="1286427600"/>
    <x v="578"/>
    <d v="2010-10-07T05:00:00"/>
    <b v="0"/>
    <b v="0"/>
    <x v="1"/>
    <x v="7"/>
    <s v="music/indie rock"/>
  </r>
  <r>
    <n v="629"/>
    <s v="Jackson, Martinez and Ray"/>
    <s v="Multi-tiered executive toolset"/>
    <x v="337"/>
    <n v="55476"/>
    <x v="0"/>
    <x v="622"/>
    <n v="73.968000000000004"/>
    <n v="750"/>
    <x v="1"/>
    <s v="USD"/>
    <n v="1467781200"/>
    <n v="1467954000"/>
    <x v="579"/>
    <d v="2016-07-08T05:00:00"/>
    <b v="0"/>
    <b v="1"/>
    <x v="3"/>
    <x v="3"/>
    <s v="theater/plays"/>
  </r>
  <r>
    <n v="630"/>
    <s v="Patterson-Johnson"/>
    <s v="Grass-roots directional workforce"/>
    <x v="40"/>
    <n v="5973"/>
    <x v="3"/>
    <x v="623"/>
    <n v="68.65517241379311"/>
    <n v="87"/>
    <x v="1"/>
    <s v="USD"/>
    <n v="1556686800"/>
    <n v="1557637200"/>
    <x v="580"/>
    <d v="2019-05-12T05:00:00"/>
    <b v="0"/>
    <b v="1"/>
    <x v="3"/>
    <x v="3"/>
    <s v="theater/plays"/>
  </r>
  <r>
    <n v="631"/>
    <s v="Carlson-Hernandez"/>
    <s v="Quality-focused real-time solution"/>
    <x v="338"/>
    <n v="183756"/>
    <x v="1"/>
    <x v="624"/>
    <n v="59.992164544564154"/>
    <n v="3063"/>
    <x v="1"/>
    <s v="USD"/>
    <n v="1553576400"/>
    <n v="1553922000"/>
    <x v="581"/>
    <d v="2019-03-30T05:00:00"/>
    <b v="0"/>
    <b v="0"/>
    <x v="3"/>
    <x v="3"/>
    <s v="theater/plays"/>
  </r>
  <r>
    <n v="632"/>
    <s v="Parker PLC"/>
    <s v="Reduced interactive matrix"/>
    <x v="339"/>
    <n v="30902"/>
    <x v="2"/>
    <x v="625"/>
    <n v="111.15827338129496"/>
    <n v="278"/>
    <x v="1"/>
    <s v="USD"/>
    <n v="1414904400"/>
    <n v="1416463200"/>
    <x v="582"/>
    <d v="2014-11-20T06:00:00"/>
    <b v="0"/>
    <b v="0"/>
    <x v="3"/>
    <x v="3"/>
    <s v="theater/plays"/>
  </r>
  <r>
    <n v="633"/>
    <s v="Yu and Sons"/>
    <s v="Adaptive context-sensitive architecture"/>
    <x v="313"/>
    <n v="5569"/>
    <x v="0"/>
    <x v="626"/>
    <n v="53.038095238095238"/>
    <n v="105"/>
    <x v="1"/>
    <s v="USD"/>
    <n v="1446876000"/>
    <n v="1447221600"/>
    <x v="336"/>
    <d v="2015-11-11T06:00:00"/>
    <b v="0"/>
    <b v="0"/>
    <x v="4"/>
    <x v="10"/>
    <s v="film &amp; video/animation"/>
  </r>
  <r>
    <n v="634"/>
    <s v="Taylor, Johnson and Hernandez"/>
    <s v="Polarized incremental portal"/>
    <x v="195"/>
    <n v="92824"/>
    <x v="3"/>
    <x v="627"/>
    <n v="55.985524728588658"/>
    <n v="1658"/>
    <x v="1"/>
    <s v="USD"/>
    <n v="1490418000"/>
    <n v="1491627600"/>
    <x v="583"/>
    <d v="2017-04-08T05:00:00"/>
    <b v="0"/>
    <b v="0"/>
    <x v="4"/>
    <x v="19"/>
    <s v="film &amp; video/television"/>
  </r>
  <r>
    <n v="635"/>
    <s v="Mack Ltd"/>
    <s v="Reactive regional access"/>
    <x v="340"/>
    <n v="158590"/>
    <x v="1"/>
    <x v="628"/>
    <n v="69.986760812003524"/>
    <n v="2266"/>
    <x v="1"/>
    <s v="USD"/>
    <n v="1360389600"/>
    <n v="1363150800"/>
    <x v="584"/>
    <d v="2013-03-13T05:00:00"/>
    <b v="0"/>
    <b v="0"/>
    <x v="4"/>
    <x v="19"/>
    <s v="film &amp; video/television"/>
  </r>
  <r>
    <n v="636"/>
    <s v="Lamb-Sanders"/>
    <s v="Stand-alone reciprocal frame"/>
    <x v="341"/>
    <n v="127591"/>
    <x v="0"/>
    <x v="629"/>
    <n v="48.998079877112133"/>
    <n v="2604"/>
    <x v="3"/>
    <s v="DKK"/>
    <n v="1326866400"/>
    <n v="1330754400"/>
    <x v="585"/>
    <d v="2012-03-03T06:00:00"/>
    <b v="0"/>
    <b v="1"/>
    <x v="4"/>
    <x v="10"/>
    <s v="film &amp; video/animation"/>
  </r>
  <r>
    <n v="637"/>
    <s v="Williams-Ramirez"/>
    <s v="Open-architected 24/7 throughput"/>
    <x v="275"/>
    <n v="6750"/>
    <x v="0"/>
    <x v="630"/>
    <n v="103.84615384615384"/>
    <n v="65"/>
    <x v="1"/>
    <s v="USD"/>
    <n v="1479103200"/>
    <n v="1479794400"/>
    <x v="586"/>
    <d v="2016-11-22T06:00:00"/>
    <b v="0"/>
    <b v="0"/>
    <x v="3"/>
    <x v="3"/>
    <s v="theater/plays"/>
  </r>
  <r>
    <n v="638"/>
    <s v="Weaver Ltd"/>
    <s v="Monitored 24/7 approach"/>
    <x v="342"/>
    <n v="9318"/>
    <x v="0"/>
    <x v="631"/>
    <n v="99.127659574468083"/>
    <n v="94"/>
    <x v="1"/>
    <s v="USD"/>
    <n v="1280206800"/>
    <n v="1281243600"/>
    <x v="587"/>
    <d v="2010-08-08T05:00:00"/>
    <b v="0"/>
    <b v="1"/>
    <x v="3"/>
    <x v="3"/>
    <s v="theater/plays"/>
  </r>
  <r>
    <n v="639"/>
    <s v="Barnes-Williams"/>
    <s v="Upgradable explicit forecast"/>
    <x v="133"/>
    <n v="4832"/>
    <x v="2"/>
    <x v="632"/>
    <n v="107.37777777777778"/>
    <n v="45"/>
    <x v="1"/>
    <s v="USD"/>
    <n v="1532754000"/>
    <n v="1532754000"/>
    <x v="588"/>
    <d v="2018-07-28T05:00:00"/>
    <b v="0"/>
    <b v="1"/>
    <x v="4"/>
    <x v="6"/>
    <s v="film &amp; video/drama"/>
  </r>
  <r>
    <n v="640"/>
    <s v="Richardson, Woodward and Hansen"/>
    <s v="Pre-emptive context-sensitive support"/>
    <x v="343"/>
    <n v="19769"/>
    <x v="0"/>
    <x v="633"/>
    <n v="76.922178988326849"/>
    <n v="257"/>
    <x v="1"/>
    <s v="USD"/>
    <n v="1453096800"/>
    <n v="1453356000"/>
    <x v="589"/>
    <d v="2016-01-21T06:00:00"/>
    <b v="0"/>
    <b v="0"/>
    <x v="3"/>
    <x v="3"/>
    <s v="theater/plays"/>
  </r>
  <r>
    <n v="641"/>
    <s v="Hunt, Barker and Baker"/>
    <s v="Business-focused leadingedge instruction set"/>
    <x v="151"/>
    <n v="11277"/>
    <x v="1"/>
    <x v="634"/>
    <n v="58.128865979381445"/>
    <n v="194"/>
    <x v="5"/>
    <s v="CHF"/>
    <n v="1487570400"/>
    <n v="1489986000"/>
    <x v="590"/>
    <d v="2017-03-20T05:00:00"/>
    <b v="0"/>
    <b v="0"/>
    <x v="3"/>
    <x v="3"/>
    <s v="theater/plays"/>
  </r>
  <r>
    <n v="642"/>
    <s v="Ramos, Moreno and Lewis"/>
    <s v="Extended multi-state knowledge user"/>
    <x v="243"/>
    <n v="13382"/>
    <x v="1"/>
    <x v="635"/>
    <n v="103.73643410852713"/>
    <n v="129"/>
    <x v="0"/>
    <s v="CAD"/>
    <n v="1545026400"/>
    <n v="1545804000"/>
    <x v="591"/>
    <d v="2018-12-26T06:00:00"/>
    <b v="0"/>
    <b v="0"/>
    <x v="2"/>
    <x v="8"/>
    <s v="technology/wearables"/>
  </r>
  <r>
    <n v="643"/>
    <s v="Harris Inc"/>
    <s v="Future-proofed modular groupware"/>
    <x v="344"/>
    <n v="32986"/>
    <x v="1"/>
    <x v="636"/>
    <n v="87.962666666666664"/>
    <n v="375"/>
    <x v="1"/>
    <s v="USD"/>
    <n v="1488348000"/>
    <n v="1489899600"/>
    <x v="592"/>
    <d v="2017-03-19T05:00:00"/>
    <b v="0"/>
    <b v="0"/>
    <x v="3"/>
    <x v="3"/>
    <s v="theater/plays"/>
  </r>
  <r>
    <n v="644"/>
    <s v="Peters-Nelson"/>
    <s v="Distributed real-time algorithm"/>
    <x v="345"/>
    <n v="81984"/>
    <x v="0"/>
    <x v="637"/>
    <n v="28"/>
    <n v="2928"/>
    <x v="0"/>
    <s v="CAD"/>
    <n v="1545112800"/>
    <n v="1546495200"/>
    <x v="593"/>
    <d v="2019-01-03T06:00:00"/>
    <b v="0"/>
    <b v="0"/>
    <x v="3"/>
    <x v="3"/>
    <s v="theater/plays"/>
  </r>
  <r>
    <n v="645"/>
    <s v="Ferguson, Murphy and Bright"/>
    <s v="Multi-lateral heuristic throughput"/>
    <x v="346"/>
    <n v="178483"/>
    <x v="0"/>
    <x v="638"/>
    <n v="37.999361294443261"/>
    <n v="4697"/>
    <x v="1"/>
    <s v="USD"/>
    <n v="1537938000"/>
    <n v="1539752400"/>
    <x v="594"/>
    <d v="2018-10-17T05:00:00"/>
    <b v="0"/>
    <b v="1"/>
    <x v="1"/>
    <x v="1"/>
    <s v="music/rock"/>
  </r>
  <r>
    <n v="646"/>
    <s v="Robinson Group"/>
    <s v="Switchable reciprocal middleware"/>
    <x v="201"/>
    <n v="87448"/>
    <x v="0"/>
    <x v="639"/>
    <n v="29.999313893653515"/>
    <n v="2915"/>
    <x v="1"/>
    <s v="USD"/>
    <n v="1363150800"/>
    <n v="1364101200"/>
    <x v="595"/>
    <d v="2013-03-24T05:00:00"/>
    <b v="0"/>
    <b v="0"/>
    <x v="6"/>
    <x v="11"/>
    <s v="games/video games"/>
  </r>
  <r>
    <n v="647"/>
    <s v="Jordan-Wolfe"/>
    <s v="Inverse multimedia Graphic Interface"/>
    <x v="6"/>
    <n v="1863"/>
    <x v="0"/>
    <x v="640"/>
    <n v="103.5"/>
    <n v="18"/>
    <x v="1"/>
    <s v="USD"/>
    <n v="1523250000"/>
    <n v="1525323600"/>
    <x v="596"/>
    <d v="2018-05-03T05:00:00"/>
    <b v="0"/>
    <b v="0"/>
    <x v="5"/>
    <x v="18"/>
    <s v="publishing/translations"/>
  </r>
  <r>
    <n v="648"/>
    <s v="Vargas-Cox"/>
    <s v="Vision-oriented local contingency"/>
    <x v="347"/>
    <n v="62174"/>
    <x v="3"/>
    <x v="641"/>
    <n v="85.994467496542185"/>
    <n v="723"/>
    <x v="1"/>
    <s v="USD"/>
    <n v="1499317200"/>
    <n v="1500872400"/>
    <x v="597"/>
    <d v="2017-07-24T05:00:00"/>
    <b v="1"/>
    <b v="0"/>
    <x v="0"/>
    <x v="0"/>
    <s v="food/food trucks"/>
  </r>
  <r>
    <n v="649"/>
    <s v="Yang and Sons"/>
    <s v="Reactive 6thgeneration hub"/>
    <x v="155"/>
    <n v="59003"/>
    <x v="0"/>
    <x v="642"/>
    <n v="98.011627906976742"/>
    <n v="602"/>
    <x v="5"/>
    <s v="CHF"/>
    <n v="1287550800"/>
    <n v="1288501200"/>
    <x v="598"/>
    <d v="2010-10-31T05:00:00"/>
    <b v="1"/>
    <b v="1"/>
    <x v="3"/>
    <x v="3"/>
    <s v="theater/plays"/>
  </r>
  <r>
    <n v="650"/>
    <s v="Wilson, Wilson and Mathis"/>
    <s v="Optional asymmetric success"/>
    <x v="0"/>
    <n v="2"/>
    <x v="0"/>
    <x v="50"/>
    <n v="2"/>
    <n v="1"/>
    <x v="1"/>
    <s v="USD"/>
    <n v="1404795600"/>
    <n v="1407128400"/>
    <x v="599"/>
    <d v="2014-08-04T05:00:00"/>
    <b v="0"/>
    <b v="0"/>
    <x v="1"/>
    <x v="17"/>
    <s v="music/jazz"/>
  </r>
  <r>
    <n v="651"/>
    <s v="Wang, Koch and Weaver"/>
    <s v="Digitized analyzing capacity"/>
    <x v="348"/>
    <n v="174039"/>
    <x v="0"/>
    <x v="643"/>
    <n v="44.994570837642193"/>
    <n v="3868"/>
    <x v="6"/>
    <s v="EUR"/>
    <n v="1393048800"/>
    <n v="1394344800"/>
    <x v="600"/>
    <d v="2014-03-09T06:00:00"/>
    <b v="0"/>
    <b v="0"/>
    <x v="4"/>
    <x v="12"/>
    <s v="film &amp; video/shorts"/>
  </r>
  <r>
    <n v="652"/>
    <s v="Cisneros Ltd"/>
    <s v="Vision-oriented regional hub"/>
    <x v="83"/>
    <n v="12684"/>
    <x v="1"/>
    <x v="644"/>
    <n v="31.012224938875306"/>
    <n v="409"/>
    <x v="1"/>
    <s v="USD"/>
    <n v="1470373200"/>
    <n v="1474088400"/>
    <x v="601"/>
    <d v="2016-09-17T05:00:00"/>
    <b v="0"/>
    <b v="0"/>
    <x v="2"/>
    <x v="2"/>
    <s v="technology/web"/>
  </r>
  <r>
    <n v="653"/>
    <s v="Williams-Jones"/>
    <s v="Monitored incremental info-mediaries"/>
    <x v="60"/>
    <n v="14033"/>
    <x v="1"/>
    <x v="645"/>
    <n v="59.970085470085472"/>
    <n v="234"/>
    <x v="1"/>
    <s v="USD"/>
    <n v="1460091600"/>
    <n v="1460264400"/>
    <x v="602"/>
    <d v="2016-04-10T05:00:00"/>
    <b v="0"/>
    <b v="0"/>
    <x v="2"/>
    <x v="2"/>
    <s v="technology/web"/>
  </r>
  <r>
    <n v="654"/>
    <s v="Roberts, Hinton and Williams"/>
    <s v="Programmable static middleware"/>
    <x v="349"/>
    <n v="177936"/>
    <x v="1"/>
    <x v="646"/>
    <n v="58.9973474801061"/>
    <n v="3016"/>
    <x v="1"/>
    <s v="USD"/>
    <n v="1440392400"/>
    <n v="1440824400"/>
    <x v="335"/>
    <d v="2015-08-29T05:00:00"/>
    <b v="0"/>
    <b v="0"/>
    <x v="1"/>
    <x v="16"/>
    <s v="music/metal"/>
  </r>
  <r>
    <n v="655"/>
    <s v="Gonzalez, Williams and Benson"/>
    <s v="Multi-layered bottom-line encryption"/>
    <x v="350"/>
    <n v="13212"/>
    <x v="1"/>
    <x v="647"/>
    <n v="50.045454545454547"/>
    <n v="264"/>
    <x v="1"/>
    <s v="USD"/>
    <n v="1488434400"/>
    <n v="1489554000"/>
    <x v="603"/>
    <d v="2017-03-15T05:00:00"/>
    <b v="1"/>
    <b v="0"/>
    <x v="7"/>
    <x v="14"/>
    <s v="photography/photography books"/>
  </r>
  <r>
    <n v="656"/>
    <s v="Hobbs, Brown and Lee"/>
    <s v="Vision-oriented systematic Graphical User Interface"/>
    <x v="351"/>
    <n v="49879"/>
    <x v="0"/>
    <x v="648"/>
    <n v="98.966269841269835"/>
    <n v="504"/>
    <x v="2"/>
    <s v="AUD"/>
    <n v="1514440800"/>
    <n v="1514872800"/>
    <x v="604"/>
    <d v="2018-01-02T06:00:00"/>
    <b v="0"/>
    <b v="0"/>
    <x v="0"/>
    <x v="0"/>
    <s v="food/food trucks"/>
  </r>
  <r>
    <n v="657"/>
    <s v="Russo, Kim and Mccoy"/>
    <s v="Balanced optimal hardware"/>
    <x v="83"/>
    <n v="824"/>
    <x v="0"/>
    <x v="649"/>
    <n v="58.857142857142854"/>
    <n v="14"/>
    <x v="1"/>
    <s v="USD"/>
    <n v="1514354400"/>
    <n v="1515736800"/>
    <x v="605"/>
    <d v="2018-01-12T06:00:00"/>
    <b v="0"/>
    <b v="0"/>
    <x v="4"/>
    <x v="22"/>
    <s v="film &amp; video/science fiction"/>
  </r>
  <r>
    <n v="658"/>
    <s v="Howell, Myers and Olson"/>
    <s v="Self-enabling mission-critical success"/>
    <x v="352"/>
    <n v="31594"/>
    <x v="3"/>
    <x v="650"/>
    <n v="81.010256410256417"/>
    <n v="390"/>
    <x v="1"/>
    <s v="USD"/>
    <n v="1440910800"/>
    <n v="1442898000"/>
    <x v="606"/>
    <d v="2015-09-22T05:00:00"/>
    <b v="0"/>
    <b v="0"/>
    <x v="1"/>
    <x v="1"/>
    <s v="music/rock"/>
  </r>
  <r>
    <n v="659"/>
    <s v="Bailey and Sons"/>
    <s v="Grass-roots dynamic emulation"/>
    <x v="353"/>
    <n v="57010"/>
    <x v="0"/>
    <x v="651"/>
    <n v="76.013333333333335"/>
    <n v="750"/>
    <x v="4"/>
    <s v="GBP"/>
    <n v="1296108000"/>
    <n v="1296194400"/>
    <x v="65"/>
    <d v="2011-01-28T06:00:00"/>
    <b v="0"/>
    <b v="0"/>
    <x v="4"/>
    <x v="4"/>
    <s v="film &amp; video/documentary"/>
  </r>
  <r>
    <n v="660"/>
    <s v="Jensen-Brown"/>
    <s v="Fundamental disintermediate matrix"/>
    <x v="14"/>
    <n v="7438"/>
    <x v="0"/>
    <x v="652"/>
    <n v="96.597402597402592"/>
    <n v="77"/>
    <x v="1"/>
    <s v="USD"/>
    <n v="1440133200"/>
    <n v="1440910800"/>
    <x v="607"/>
    <d v="2015-08-30T05:00:00"/>
    <b v="1"/>
    <b v="0"/>
    <x v="3"/>
    <x v="3"/>
    <s v="theater/plays"/>
  </r>
  <r>
    <n v="661"/>
    <s v="Smith Group"/>
    <s v="Right-sized secondary challenge"/>
    <x v="354"/>
    <n v="57872"/>
    <x v="0"/>
    <x v="653"/>
    <n v="76.957446808510639"/>
    <n v="752"/>
    <x v="3"/>
    <s v="DKK"/>
    <n v="1332910800"/>
    <n v="1335502800"/>
    <x v="608"/>
    <d v="2012-04-27T05:00:00"/>
    <b v="0"/>
    <b v="0"/>
    <x v="1"/>
    <x v="17"/>
    <s v="music/jazz"/>
  </r>
  <r>
    <n v="662"/>
    <s v="Murphy-Farrell"/>
    <s v="Implemented exuding software"/>
    <x v="14"/>
    <n v="8906"/>
    <x v="0"/>
    <x v="654"/>
    <n v="67.984732824427482"/>
    <n v="131"/>
    <x v="1"/>
    <s v="USD"/>
    <n v="1544335200"/>
    <n v="1544680800"/>
    <x v="609"/>
    <d v="2018-12-13T06:00:00"/>
    <b v="0"/>
    <b v="0"/>
    <x v="3"/>
    <x v="3"/>
    <s v="theater/plays"/>
  </r>
  <r>
    <n v="663"/>
    <s v="Everett-Wolfe"/>
    <s v="Total optimizing software"/>
    <x v="83"/>
    <n v="7724"/>
    <x v="0"/>
    <x v="655"/>
    <n v="88.781609195402297"/>
    <n v="87"/>
    <x v="1"/>
    <s v="USD"/>
    <n v="1286427600"/>
    <n v="1288414800"/>
    <x v="610"/>
    <d v="2010-10-30T05:00:00"/>
    <b v="0"/>
    <b v="0"/>
    <x v="3"/>
    <x v="3"/>
    <s v="theater/plays"/>
  </r>
  <r>
    <n v="664"/>
    <s v="Young PLC"/>
    <s v="Optional maximized attitude"/>
    <x v="355"/>
    <n v="26571"/>
    <x v="0"/>
    <x v="656"/>
    <n v="24.99623706491063"/>
    <n v="1063"/>
    <x v="1"/>
    <s v="USD"/>
    <n v="1329717600"/>
    <n v="1330581600"/>
    <x v="541"/>
    <d v="2012-03-01T06:00:00"/>
    <b v="0"/>
    <b v="0"/>
    <x v="1"/>
    <x v="17"/>
    <s v="music/jazz"/>
  </r>
  <r>
    <n v="665"/>
    <s v="Park-Goodman"/>
    <s v="Customer-focused impactful extranet"/>
    <x v="135"/>
    <n v="12219"/>
    <x v="1"/>
    <x v="657"/>
    <n v="44.922794117647058"/>
    <n v="272"/>
    <x v="1"/>
    <s v="USD"/>
    <n v="1310187600"/>
    <n v="1311397200"/>
    <x v="611"/>
    <d v="2011-07-23T05:00:00"/>
    <b v="0"/>
    <b v="1"/>
    <x v="4"/>
    <x v="4"/>
    <s v="film &amp; video/documentary"/>
  </r>
  <r>
    <n v="666"/>
    <s v="York, Barr and Grant"/>
    <s v="Cloned bottom-line success"/>
    <x v="33"/>
    <n v="1985"/>
    <x v="3"/>
    <x v="658"/>
    <n v="79.400000000000006"/>
    <n v="25"/>
    <x v="1"/>
    <s v="USD"/>
    <n v="1377838800"/>
    <n v="1378357200"/>
    <x v="612"/>
    <d v="2013-09-05T05:00:00"/>
    <b v="0"/>
    <b v="1"/>
    <x v="3"/>
    <x v="3"/>
    <s v="theater/plays"/>
  </r>
  <r>
    <n v="667"/>
    <s v="Little Ltd"/>
    <s v="Decentralized bandwidth-monitored ability"/>
    <x v="350"/>
    <n v="12155"/>
    <x v="1"/>
    <x v="659"/>
    <n v="29.009546539379475"/>
    <n v="419"/>
    <x v="1"/>
    <s v="USD"/>
    <n v="1410325200"/>
    <n v="1411102800"/>
    <x v="613"/>
    <d v="2014-09-19T05:00:00"/>
    <b v="0"/>
    <b v="0"/>
    <x v="8"/>
    <x v="23"/>
    <s v="journalism/audio"/>
  </r>
  <r>
    <n v="668"/>
    <s v="Brown and Sons"/>
    <s v="Programmable leadingedge budgetary management"/>
    <x v="356"/>
    <n v="5593"/>
    <x v="0"/>
    <x v="660"/>
    <n v="73.59210526315789"/>
    <n v="76"/>
    <x v="1"/>
    <s v="USD"/>
    <n v="1343797200"/>
    <n v="1344834000"/>
    <x v="614"/>
    <d v="2012-08-13T05:00:00"/>
    <b v="0"/>
    <b v="0"/>
    <x v="3"/>
    <x v="3"/>
    <s v="theater/plays"/>
  </r>
  <r>
    <n v="669"/>
    <s v="Payne, Garrett and Thomas"/>
    <s v="Upgradable bi-directional concept"/>
    <x v="357"/>
    <n v="175020"/>
    <x v="1"/>
    <x v="661"/>
    <n v="107.97038864898211"/>
    <n v="1621"/>
    <x v="6"/>
    <s v="EUR"/>
    <n v="1498453200"/>
    <n v="1499230800"/>
    <x v="615"/>
    <d v="2017-07-05T05:00:00"/>
    <b v="0"/>
    <b v="0"/>
    <x v="3"/>
    <x v="3"/>
    <s v="theater/plays"/>
  </r>
  <r>
    <n v="670"/>
    <s v="Robinson Group"/>
    <s v="Re-contextualized homogeneous flexibility"/>
    <x v="358"/>
    <n v="75955"/>
    <x v="1"/>
    <x v="662"/>
    <n v="68.987284287011803"/>
    <n v="1101"/>
    <x v="1"/>
    <s v="USD"/>
    <n v="1456380000"/>
    <n v="1457416800"/>
    <x v="90"/>
    <d v="2016-03-08T06:00:00"/>
    <b v="0"/>
    <b v="0"/>
    <x v="1"/>
    <x v="7"/>
    <s v="music/indie rock"/>
  </r>
  <r>
    <n v="671"/>
    <s v="Robinson-Kelly"/>
    <s v="Monitored bi-directional standardization"/>
    <x v="359"/>
    <n v="119127"/>
    <x v="1"/>
    <x v="663"/>
    <n v="111.02236719478098"/>
    <n v="1073"/>
    <x v="1"/>
    <s v="USD"/>
    <n v="1280552400"/>
    <n v="1280898000"/>
    <x v="616"/>
    <d v="2010-08-04T05:00:00"/>
    <b v="0"/>
    <b v="1"/>
    <x v="3"/>
    <x v="3"/>
    <s v="theater/plays"/>
  </r>
  <r>
    <n v="672"/>
    <s v="Kelly-Colon"/>
    <s v="Stand-alone grid-enabled leverage"/>
    <x v="360"/>
    <n v="110689"/>
    <x v="0"/>
    <x v="664"/>
    <n v="24.997515808491418"/>
    <n v="4428"/>
    <x v="2"/>
    <s v="AUD"/>
    <n v="1521608400"/>
    <n v="1522472400"/>
    <x v="617"/>
    <d v="2018-03-31T05:00:00"/>
    <b v="0"/>
    <b v="0"/>
    <x v="3"/>
    <x v="3"/>
    <s v="theater/plays"/>
  </r>
  <r>
    <n v="673"/>
    <s v="Turner, Scott and Gentry"/>
    <s v="Assimilated regional groupware"/>
    <x v="36"/>
    <n v="2445"/>
    <x v="0"/>
    <x v="665"/>
    <n v="42.155172413793103"/>
    <n v="58"/>
    <x v="6"/>
    <s v="EUR"/>
    <n v="1460696400"/>
    <n v="1462510800"/>
    <x v="618"/>
    <d v="2016-05-06T05:00:00"/>
    <b v="0"/>
    <b v="0"/>
    <x v="1"/>
    <x v="7"/>
    <s v="music/indie rock"/>
  </r>
  <r>
    <n v="674"/>
    <s v="Sanchez Ltd"/>
    <s v="Up-sized 24hour instruction set"/>
    <x v="361"/>
    <n v="57250"/>
    <x v="3"/>
    <x v="666"/>
    <n v="47.003284072249592"/>
    <n v="1218"/>
    <x v="1"/>
    <s v="USD"/>
    <n v="1313730000"/>
    <n v="1317790800"/>
    <x v="619"/>
    <d v="2011-10-05T05:00:00"/>
    <b v="0"/>
    <b v="0"/>
    <x v="7"/>
    <x v="14"/>
    <s v="photography/photography books"/>
  </r>
  <r>
    <n v="675"/>
    <s v="Giles-Smith"/>
    <s v="Right-sized web-enabled intranet"/>
    <x v="62"/>
    <n v="11929"/>
    <x v="1"/>
    <x v="667"/>
    <n v="36.0392749244713"/>
    <n v="331"/>
    <x v="1"/>
    <s v="USD"/>
    <n v="1568178000"/>
    <n v="1568782800"/>
    <x v="620"/>
    <d v="2019-09-18T05:00:00"/>
    <b v="0"/>
    <b v="0"/>
    <x v="8"/>
    <x v="23"/>
    <s v="journalism/audio"/>
  </r>
  <r>
    <n v="676"/>
    <s v="Thompson-Moreno"/>
    <s v="Expanded needs-based orchestration"/>
    <x v="362"/>
    <n v="118214"/>
    <x v="1"/>
    <x v="668"/>
    <n v="101.03760683760684"/>
    <n v="1170"/>
    <x v="1"/>
    <s v="USD"/>
    <n v="1348635600"/>
    <n v="1349413200"/>
    <x v="621"/>
    <d v="2012-10-05T05:00:00"/>
    <b v="0"/>
    <b v="0"/>
    <x v="7"/>
    <x v="14"/>
    <s v="photography/photography books"/>
  </r>
  <r>
    <n v="677"/>
    <s v="Murphy-Fox"/>
    <s v="Organic system-worthy orchestration"/>
    <x v="98"/>
    <n v="4432"/>
    <x v="0"/>
    <x v="669"/>
    <n v="39.927927927927925"/>
    <n v="111"/>
    <x v="1"/>
    <s v="USD"/>
    <n v="1468126800"/>
    <n v="1472446800"/>
    <x v="622"/>
    <d v="2016-08-29T05:00:00"/>
    <b v="0"/>
    <b v="0"/>
    <x v="5"/>
    <x v="13"/>
    <s v="publishing/fiction"/>
  </r>
  <r>
    <n v="678"/>
    <s v="Rodriguez-Patterson"/>
    <s v="Inverse static standardization"/>
    <x v="105"/>
    <n v="17879"/>
    <x v="3"/>
    <x v="670"/>
    <n v="83.158139534883716"/>
    <n v="215"/>
    <x v="1"/>
    <s v="USD"/>
    <n v="1547877600"/>
    <n v="1548050400"/>
    <x v="35"/>
    <d v="2019-01-21T06:00:00"/>
    <b v="0"/>
    <b v="0"/>
    <x v="4"/>
    <x v="6"/>
    <s v="film &amp; video/drama"/>
  </r>
  <r>
    <n v="679"/>
    <s v="Davis Ltd"/>
    <s v="Synchronized motivating solution"/>
    <x v="1"/>
    <n v="14511"/>
    <x v="1"/>
    <x v="671"/>
    <n v="39.97520661157025"/>
    <n v="363"/>
    <x v="1"/>
    <s v="USD"/>
    <n v="1571374800"/>
    <n v="1571806800"/>
    <x v="623"/>
    <d v="2019-10-23T05:00:00"/>
    <b v="0"/>
    <b v="1"/>
    <x v="0"/>
    <x v="0"/>
    <s v="food/food trucks"/>
  </r>
  <r>
    <n v="680"/>
    <s v="Nelson-Valdez"/>
    <s v="Open-source 4thgeneration open system"/>
    <x v="363"/>
    <n v="141822"/>
    <x v="0"/>
    <x v="672"/>
    <n v="47.993908629441627"/>
    <n v="2955"/>
    <x v="1"/>
    <s v="USD"/>
    <n v="1576303200"/>
    <n v="1576476000"/>
    <x v="624"/>
    <d v="2019-12-16T06:00:00"/>
    <b v="0"/>
    <b v="1"/>
    <x v="6"/>
    <x v="20"/>
    <s v="games/mobile games"/>
  </r>
  <r>
    <n v="681"/>
    <s v="Kelly PLC"/>
    <s v="Decentralized context-sensitive superstructure"/>
    <x v="364"/>
    <n v="159037"/>
    <x v="0"/>
    <x v="673"/>
    <n v="95.978877489438744"/>
    <n v="1657"/>
    <x v="1"/>
    <s v="USD"/>
    <n v="1324447200"/>
    <n v="1324965600"/>
    <x v="625"/>
    <d v="2011-12-27T06:00:00"/>
    <b v="0"/>
    <b v="0"/>
    <x v="3"/>
    <x v="3"/>
    <s v="theater/plays"/>
  </r>
  <r>
    <n v="682"/>
    <s v="Nguyen and Sons"/>
    <s v="Compatible 5thgeneration concept"/>
    <x v="91"/>
    <n v="8109"/>
    <x v="1"/>
    <x v="674"/>
    <n v="78.728155339805824"/>
    <n v="103"/>
    <x v="1"/>
    <s v="USD"/>
    <n v="1386741600"/>
    <n v="1387519200"/>
    <x v="626"/>
    <d v="2013-12-20T06:00:00"/>
    <b v="0"/>
    <b v="0"/>
    <x v="3"/>
    <x v="3"/>
    <s v="theater/plays"/>
  </r>
  <r>
    <n v="683"/>
    <s v="Jones PLC"/>
    <s v="Virtual systemic intranet"/>
    <x v="173"/>
    <n v="8244"/>
    <x v="1"/>
    <x v="675"/>
    <n v="56.081632653061227"/>
    <n v="147"/>
    <x v="1"/>
    <s v="USD"/>
    <n v="1537074000"/>
    <n v="1537246800"/>
    <x v="627"/>
    <d v="2018-09-18T05:00:00"/>
    <b v="0"/>
    <b v="0"/>
    <x v="3"/>
    <x v="3"/>
    <s v="theater/plays"/>
  </r>
  <r>
    <n v="684"/>
    <s v="Gilmore LLC"/>
    <s v="Optimized systemic algorithm"/>
    <x v="1"/>
    <n v="7600"/>
    <x v="1"/>
    <x v="676"/>
    <n v="69.090909090909093"/>
    <n v="110"/>
    <x v="0"/>
    <s v="CAD"/>
    <n v="1277787600"/>
    <n v="1279515600"/>
    <x v="628"/>
    <d v="2010-07-19T05:00:00"/>
    <b v="0"/>
    <b v="0"/>
    <x v="5"/>
    <x v="9"/>
    <s v="publishing/nonfiction"/>
  </r>
  <r>
    <n v="685"/>
    <s v="Lee-Cobb"/>
    <s v="Customizable homogeneous firmware"/>
    <x v="365"/>
    <n v="94501"/>
    <x v="0"/>
    <x v="677"/>
    <n v="102.05291576673866"/>
    <n v="926"/>
    <x v="0"/>
    <s v="CAD"/>
    <n v="1440306000"/>
    <n v="1442379600"/>
    <x v="629"/>
    <d v="2015-09-16T05:00:00"/>
    <b v="0"/>
    <b v="0"/>
    <x v="3"/>
    <x v="3"/>
    <s v="theater/plays"/>
  </r>
  <r>
    <n v="686"/>
    <s v="Jones, Wiley and Robbins"/>
    <s v="Front-line cohesive extranet"/>
    <x v="168"/>
    <n v="14381"/>
    <x v="1"/>
    <x v="678"/>
    <n v="107.32089552238806"/>
    <n v="134"/>
    <x v="1"/>
    <s v="USD"/>
    <n v="1522126800"/>
    <n v="1523077200"/>
    <x v="630"/>
    <d v="2018-04-07T05:00:00"/>
    <b v="0"/>
    <b v="0"/>
    <x v="2"/>
    <x v="8"/>
    <s v="technology/wearables"/>
  </r>
  <r>
    <n v="687"/>
    <s v="Martin, Gates and Holt"/>
    <s v="Distributed holistic neural-net"/>
    <x v="42"/>
    <n v="13980"/>
    <x v="1"/>
    <x v="679"/>
    <n v="51.970260223048328"/>
    <n v="269"/>
    <x v="1"/>
    <s v="USD"/>
    <n v="1489298400"/>
    <n v="1489554000"/>
    <x v="631"/>
    <d v="2017-03-15T05:00:00"/>
    <b v="0"/>
    <b v="0"/>
    <x v="3"/>
    <x v="3"/>
    <s v="theater/plays"/>
  </r>
  <r>
    <n v="688"/>
    <s v="Bowen, Davies and Burns"/>
    <s v="Devolved client-server monitoring"/>
    <x v="49"/>
    <n v="12449"/>
    <x v="1"/>
    <x v="680"/>
    <n v="71.137142857142862"/>
    <n v="175"/>
    <x v="1"/>
    <s v="USD"/>
    <n v="1547100000"/>
    <n v="1548482400"/>
    <x v="632"/>
    <d v="2019-01-26T06:00:00"/>
    <b v="0"/>
    <b v="1"/>
    <x v="4"/>
    <x v="19"/>
    <s v="film &amp; video/television"/>
  </r>
  <r>
    <n v="689"/>
    <s v="Nguyen Inc"/>
    <s v="Seamless directional capacity"/>
    <x v="190"/>
    <n v="7348"/>
    <x v="1"/>
    <x v="681"/>
    <n v="106.49275362318841"/>
    <n v="69"/>
    <x v="1"/>
    <s v="USD"/>
    <n v="1383022800"/>
    <n v="1384063200"/>
    <x v="633"/>
    <d v="2013-11-10T06:00:00"/>
    <b v="0"/>
    <b v="0"/>
    <x v="2"/>
    <x v="2"/>
    <s v="technology/web"/>
  </r>
  <r>
    <n v="690"/>
    <s v="Walsh-Watts"/>
    <s v="Polarized actuating implementation"/>
    <x v="136"/>
    <n v="8158"/>
    <x v="1"/>
    <x v="682"/>
    <n v="42.93684210526316"/>
    <n v="190"/>
    <x v="1"/>
    <s v="USD"/>
    <n v="1322373600"/>
    <n v="1322892000"/>
    <x v="634"/>
    <d v="2011-12-03T06:00:00"/>
    <b v="0"/>
    <b v="1"/>
    <x v="4"/>
    <x v="4"/>
    <s v="film &amp; video/documentary"/>
  </r>
  <r>
    <n v="691"/>
    <s v="Ray, Li and Li"/>
    <s v="Front-line disintermediate hub"/>
    <x v="92"/>
    <n v="7119"/>
    <x v="1"/>
    <x v="683"/>
    <n v="30.037974683544302"/>
    <n v="237"/>
    <x v="1"/>
    <s v="USD"/>
    <n v="1349240400"/>
    <n v="1350709200"/>
    <x v="635"/>
    <d v="2012-10-20T05:00:00"/>
    <b v="1"/>
    <b v="1"/>
    <x v="4"/>
    <x v="4"/>
    <s v="film &amp; video/documentary"/>
  </r>
  <r>
    <n v="692"/>
    <s v="Murray Ltd"/>
    <s v="Decentralized 4thgeneration challenge"/>
    <x v="46"/>
    <n v="5438"/>
    <x v="0"/>
    <x v="684"/>
    <n v="70.623376623376629"/>
    <n v="77"/>
    <x v="4"/>
    <s v="GBP"/>
    <n v="1562648400"/>
    <n v="1564203600"/>
    <x v="636"/>
    <d v="2019-07-27T05:00:00"/>
    <b v="0"/>
    <b v="0"/>
    <x v="1"/>
    <x v="1"/>
    <s v="music/rock"/>
  </r>
  <r>
    <n v="693"/>
    <s v="Bradford-Silva"/>
    <s v="Reverse-engineered composite hierarchy"/>
    <x v="366"/>
    <n v="115396"/>
    <x v="0"/>
    <x v="685"/>
    <n v="66.016018306636155"/>
    <n v="1748"/>
    <x v="1"/>
    <s v="USD"/>
    <n v="1508216400"/>
    <n v="1509685200"/>
    <x v="637"/>
    <d v="2017-11-03T05:00:00"/>
    <b v="0"/>
    <b v="0"/>
    <x v="3"/>
    <x v="3"/>
    <s v="theater/plays"/>
  </r>
  <r>
    <n v="694"/>
    <s v="Mora-Bradley"/>
    <s v="Programmable tangible ability"/>
    <x v="14"/>
    <n v="7656"/>
    <x v="0"/>
    <x v="686"/>
    <n v="96.911392405063296"/>
    <n v="79"/>
    <x v="1"/>
    <s v="USD"/>
    <n v="1511762400"/>
    <n v="1514959200"/>
    <x v="638"/>
    <d v="2018-01-03T06:00:00"/>
    <b v="0"/>
    <b v="0"/>
    <x v="3"/>
    <x v="3"/>
    <s v="theater/plays"/>
  </r>
  <r>
    <n v="695"/>
    <s v="Cardenas, Thompson and Carey"/>
    <s v="Configurable full-range emulation"/>
    <x v="243"/>
    <n v="12322"/>
    <x v="1"/>
    <x v="687"/>
    <n v="62.867346938775512"/>
    <n v="196"/>
    <x v="6"/>
    <s v="EUR"/>
    <n v="1447480800"/>
    <n v="1448863200"/>
    <x v="639"/>
    <d v="2015-11-30T06:00:00"/>
    <b v="1"/>
    <b v="0"/>
    <x v="1"/>
    <x v="1"/>
    <s v="music/rock"/>
  </r>
  <r>
    <n v="696"/>
    <s v="Lopez, Reid and Johnson"/>
    <s v="Total real-time hardware"/>
    <x v="367"/>
    <n v="96888"/>
    <x v="0"/>
    <x v="688"/>
    <n v="108.98537682789652"/>
    <n v="889"/>
    <x v="1"/>
    <s v="USD"/>
    <n v="1429506000"/>
    <n v="1429592400"/>
    <x v="640"/>
    <d v="2015-04-21T05:00:00"/>
    <b v="0"/>
    <b v="1"/>
    <x v="3"/>
    <x v="3"/>
    <s v="theater/plays"/>
  </r>
  <r>
    <n v="697"/>
    <s v="Fox-Williams"/>
    <s v="Profound system-worthy functionalities"/>
    <x v="368"/>
    <n v="196960"/>
    <x v="1"/>
    <x v="689"/>
    <n v="26.999314599040439"/>
    <n v="7295"/>
    <x v="1"/>
    <s v="USD"/>
    <n v="1522472400"/>
    <n v="1522645200"/>
    <x v="641"/>
    <d v="2018-04-02T05:00:00"/>
    <b v="0"/>
    <b v="0"/>
    <x v="1"/>
    <x v="5"/>
    <s v="music/electric music"/>
  </r>
  <r>
    <n v="698"/>
    <s v="Taylor, Wood and Taylor"/>
    <s v="Cloned hybrid focus group"/>
    <x v="369"/>
    <n v="188057"/>
    <x v="1"/>
    <x v="690"/>
    <n v="65.004147943311438"/>
    <n v="2893"/>
    <x v="0"/>
    <s v="CAD"/>
    <n v="1322114400"/>
    <n v="1323324000"/>
    <x v="642"/>
    <d v="2011-12-08T06:00:00"/>
    <b v="0"/>
    <b v="0"/>
    <x v="2"/>
    <x v="8"/>
    <s v="technology/wearables"/>
  </r>
  <r>
    <n v="699"/>
    <s v="King Inc"/>
    <s v="Ergonomic dedicated focus group"/>
    <x v="71"/>
    <n v="6245"/>
    <x v="0"/>
    <x v="691"/>
    <n v="111.51785714285714"/>
    <n v="56"/>
    <x v="1"/>
    <s v="USD"/>
    <n v="1561438800"/>
    <n v="1561525200"/>
    <x v="230"/>
    <d v="2019-06-26T05:00:00"/>
    <b v="0"/>
    <b v="0"/>
    <x v="4"/>
    <x v="6"/>
    <s v="film &amp; video/drama"/>
  </r>
  <r>
    <n v="700"/>
    <s v="Cole, Petty and Cameron"/>
    <s v="Realigned zero administration paradigm"/>
    <x v="0"/>
    <n v="3"/>
    <x v="0"/>
    <x v="248"/>
    <n v="3"/>
    <n v="1"/>
    <x v="1"/>
    <s v="USD"/>
    <n v="1264399200"/>
    <n v="1265695200"/>
    <x v="67"/>
    <d v="2010-02-09T06:00:00"/>
    <b v="0"/>
    <b v="0"/>
    <x v="2"/>
    <x v="8"/>
    <s v="technology/wearables"/>
  </r>
  <r>
    <n v="701"/>
    <s v="Mcclain LLC"/>
    <s v="Open-source multi-tasking methodology"/>
    <x v="370"/>
    <n v="91014"/>
    <x v="1"/>
    <x v="692"/>
    <n v="110.99268292682927"/>
    <n v="820"/>
    <x v="1"/>
    <s v="USD"/>
    <n v="1301202000"/>
    <n v="1301806800"/>
    <x v="643"/>
    <d v="2011-04-03T05:00:00"/>
    <b v="1"/>
    <b v="0"/>
    <x v="3"/>
    <x v="3"/>
    <s v="theater/plays"/>
  </r>
  <r>
    <n v="702"/>
    <s v="Sims-Gross"/>
    <s v="Object-based attitude-oriented analyzer"/>
    <x v="251"/>
    <n v="4710"/>
    <x v="0"/>
    <x v="693"/>
    <n v="56.746987951807228"/>
    <n v="83"/>
    <x v="1"/>
    <s v="USD"/>
    <n v="1374469200"/>
    <n v="1374901200"/>
    <x v="644"/>
    <d v="2013-07-27T05:00:00"/>
    <b v="0"/>
    <b v="0"/>
    <x v="2"/>
    <x v="8"/>
    <s v="technology/wearables"/>
  </r>
  <r>
    <n v="703"/>
    <s v="Perez Group"/>
    <s v="Cross-platform tertiary hub"/>
    <x v="371"/>
    <n v="197728"/>
    <x v="1"/>
    <x v="694"/>
    <n v="97.020608439646708"/>
    <n v="2038"/>
    <x v="1"/>
    <s v="USD"/>
    <n v="1334984400"/>
    <n v="1336453200"/>
    <x v="645"/>
    <d v="2012-05-08T05:00:00"/>
    <b v="1"/>
    <b v="1"/>
    <x v="5"/>
    <x v="18"/>
    <s v="publishing/translations"/>
  </r>
  <r>
    <n v="704"/>
    <s v="Haynes-Williams"/>
    <s v="Seamless clear-thinking artificial intelligence"/>
    <x v="251"/>
    <n v="10682"/>
    <x v="1"/>
    <x v="695"/>
    <n v="92.08620689655173"/>
    <n v="116"/>
    <x v="1"/>
    <s v="USD"/>
    <n v="1467608400"/>
    <n v="1468904400"/>
    <x v="646"/>
    <d v="2016-07-19T05:00:00"/>
    <b v="0"/>
    <b v="0"/>
    <x v="4"/>
    <x v="10"/>
    <s v="film &amp; video/animation"/>
  </r>
  <r>
    <n v="705"/>
    <s v="Ford LLC"/>
    <s v="Centralized tangible success"/>
    <x v="372"/>
    <n v="168048"/>
    <x v="0"/>
    <x v="696"/>
    <n v="82.986666666666665"/>
    <n v="2025"/>
    <x v="4"/>
    <s v="GBP"/>
    <n v="1386741600"/>
    <n v="1387087200"/>
    <x v="626"/>
    <d v="2013-12-15T06:00:00"/>
    <b v="0"/>
    <b v="0"/>
    <x v="5"/>
    <x v="9"/>
    <s v="publishing/nonfiction"/>
  </r>
  <r>
    <n v="706"/>
    <s v="Moreno Ltd"/>
    <s v="Customer-focused multimedia methodology"/>
    <x v="2"/>
    <n v="138586"/>
    <x v="1"/>
    <x v="697"/>
    <n v="103.03791821561339"/>
    <n v="1345"/>
    <x v="2"/>
    <s v="AUD"/>
    <n v="1546754400"/>
    <n v="1547445600"/>
    <x v="647"/>
    <d v="2019-01-14T06:00:00"/>
    <b v="0"/>
    <b v="1"/>
    <x v="2"/>
    <x v="2"/>
    <s v="technology/web"/>
  </r>
  <r>
    <n v="707"/>
    <s v="Moore, Cook and Wright"/>
    <s v="Visionary maximized Local Area Network"/>
    <x v="190"/>
    <n v="11579"/>
    <x v="1"/>
    <x v="698"/>
    <n v="68.922619047619051"/>
    <n v="168"/>
    <x v="1"/>
    <s v="USD"/>
    <n v="1544248800"/>
    <n v="1547359200"/>
    <x v="159"/>
    <d v="2019-01-13T06:00:00"/>
    <b v="0"/>
    <b v="0"/>
    <x v="4"/>
    <x v="6"/>
    <s v="film &amp; video/drama"/>
  </r>
  <r>
    <n v="708"/>
    <s v="Ortega LLC"/>
    <s v="Secured bifurcated intranet"/>
    <x v="12"/>
    <n v="12020"/>
    <x v="1"/>
    <x v="699"/>
    <n v="87.737226277372258"/>
    <n v="137"/>
    <x v="5"/>
    <s v="CHF"/>
    <n v="1495429200"/>
    <n v="1496293200"/>
    <x v="648"/>
    <d v="2017-06-01T05:00:00"/>
    <b v="0"/>
    <b v="0"/>
    <x v="3"/>
    <x v="3"/>
    <s v="theater/plays"/>
  </r>
  <r>
    <n v="709"/>
    <s v="Silva, Walker and Martin"/>
    <s v="Grass-roots 4thgeneration product"/>
    <x v="122"/>
    <n v="13954"/>
    <x v="1"/>
    <x v="700"/>
    <n v="75.021505376344081"/>
    <n v="186"/>
    <x v="6"/>
    <s v="EUR"/>
    <n v="1334811600"/>
    <n v="1335416400"/>
    <x v="267"/>
    <d v="2012-04-26T05:00:00"/>
    <b v="0"/>
    <b v="0"/>
    <x v="3"/>
    <x v="3"/>
    <s v="theater/plays"/>
  </r>
  <r>
    <n v="710"/>
    <s v="Huynh, Gallegos and Mills"/>
    <s v="Reduced next generation info-mediaries"/>
    <x v="333"/>
    <n v="6358"/>
    <x v="1"/>
    <x v="701"/>
    <n v="50.863999999999997"/>
    <n v="125"/>
    <x v="1"/>
    <s v="USD"/>
    <n v="1531544400"/>
    <n v="1532149200"/>
    <x v="649"/>
    <d v="2018-07-21T05:00:00"/>
    <b v="0"/>
    <b v="1"/>
    <x v="3"/>
    <x v="3"/>
    <s v="theater/plays"/>
  </r>
  <r>
    <n v="711"/>
    <s v="Anderson LLC"/>
    <s v="Customizable full-range artificial intelligence"/>
    <x v="8"/>
    <n v="1260"/>
    <x v="0"/>
    <x v="702"/>
    <n v="90"/>
    <n v="14"/>
    <x v="6"/>
    <s v="EUR"/>
    <n v="1453615200"/>
    <n v="1453788000"/>
    <x v="248"/>
    <d v="2016-01-26T06:00:00"/>
    <b v="1"/>
    <b v="1"/>
    <x v="3"/>
    <x v="3"/>
    <s v="theater/plays"/>
  </r>
  <r>
    <n v="712"/>
    <s v="Garza-Bryant"/>
    <s v="Programmable leadingedge contingency"/>
    <x v="126"/>
    <n v="14725"/>
    <x v="1"/>
    <x v="703"/>
    <n v="72.896039603960389"/>
    <n v="202"/>
    <x v="1"/>
    <s v="USD"/>
    <n v="1467954000"/>
    <n v="1471496400"/>
    <x v="571"/>
    <d v="2016-08-18T05:00:00"/>
    <b v="0"/>
    <b v="0"/>
    <x v="3"/>
    <x v="3"/>
    <s v="theater/plays"/>
  </r>
  <r>
    <n v="713"/>
    <s v="Mays LLC"/>
    <s v="Multi-layered global groupware"/>
    <x v="350"/>
    <n v="11174"/>
    <x v="1"/>
    <x v="704"/>
    <n v="108.48543689320388"/>
    <n v="103"/>
    <x v="1"/>
    <s v="USD"/>
    <n v="1471842000"/>
    <n v="1472878800"/>
    <x v="650"/>
    <d v="2016-09-03T05:00:00"/>
    <b v="0"/>
    <b v="0"/>
    <x v="5"/>
    <x v="15"/>
    <s v="publishing/radio &amp; podcasts"/>
  </r>
  <r>
    <n v="714"/>
    <s v="Evans-Jones"/>
    <s v="Switchable methodical superstructure"/>
    <x v="373"/>
    <n v="182036"/>
    <x v="1"/>
    <x v="705"/>
    <n v="101.98095238095237"/>
    <n v="1785"/>
    <x v="1"/>
    <s v="USD"/>
    <n v="1408424400"/>
    <n v="1408510800"/>
    <x v="1"/>
    <d v="2014-08-20T05:00:00"/>
    <b v="0"/>
    <b v="0"/>
    <x v="1"/>
    <x v="1"/>
    <s v="music/rock"/>
  </r>
  <r>
    <n v="715"/>
    <s v="Fischer, Torres and Walker"/>
    <s v="Expanded even-keeled portal"/>
    <x v="374"/>
    <n v="28870"/>
    <x v="0"/>
    <x v="706"/>
    <n v="44.009146341463413"/>
    <n v="656"/>
    <x v="1"/>
    <s v="USD"/>
    <n v="1281157200"/>
    <n v="1281589200"/>
    <x v="651"/>
    <d v="2010-08-12T05:00:00"/>
    <b v="0"/>
    <b v="0"/>
    <x v="6"/>
    <x v="20"/>
    <s v="games/mobile games"/>
  </r>
  <r>
    <n v="716"/>
    <s v="Tapia, Kramer and Hicks"/>
    <s v="Advanced modular moderator"/>
    <x v="22"/>
    <n v="10353"/>
    <x v="1"/>
    <x v="707"/>
    <n v="65.942675159235662"/>
    <n v="157"/>
    <x v="1"/>
    <s v="USD"/>
    <n v="1373432400"/>
    <n v="1375851600"/>
    <x v="652"/>
    <d v="2013-08-07T05:00:00"/>
    <b v="0"/>
    <b v="1"/>
    <x v="3"/>
    <x v="3"/>
    <s v="theater/plays"/>
  </r>
  <r>
    <n v="717"/>
    <s v="Barnes, Wilcox and Riley"/>
    <s v="Reverse-engineered well-modulated ability"/>
    <x v="36"/>
    <n v="13868"/>
    <x v="1"/>
    <x v="708"/>
    <n v="24.987387387387386"/>
    <n v="555"/>
    <x v="1"/>
    <s v="USD"/>
    <n v="1313989200"/>
    <n v="1315803600"/>
    <x v="653"/>
    <d v="2011-09-12T05:00:00"/>
    <b v="0"/>
    <b v="0"/>
    <x v="4"/>
    <x v="4"/>
    <s v="film &amp; video/documentary"/>
  </r>
  <r>
    <n v="718"/>
    <s v="Reyes PLC"/>
    <s v="Expanded optimal pricing structure"/>
    <x v="111"/>
    <n v="8317"/>
    <x v="1"/>
    <x v="709"/>
    <n v="28.003367003367003"/>
    <n v="297"/>
    <x v="1"/>
    <s v="USD"/>
    <n v="1371445200"/>
    <n v="1373691600"/>
    <x v="654"/>
    <d v="2013-07-13T05:00:00"/>
    <b v="0"/>
    <b v="0"/>
    <x v="2"/>
    <x v="8"/>
    <s v="technology/wearables"/>
  </r>
  <r>
    <n v="719"/>
    <s v="Pace, Simpson and Watkins"/>
    <s v="Down-sized uniform ability"/>
    <x v="350"/>
    <n v="10557"/>
    <x v="1"/>
    <x v="710"/>
    <n v="85.829268292682926"/>
    <n v="123"/>
    <x v="1"/>
    <s v="USD"/>
    <n v="1338267600"/>
    <n v="1339218000"/>
    <x v="655"/>
    <d v="2012-06-09T05:00:00"/>
    <b v="0"/>
    <b v="0"/>
    <x v="5"/>
    <x v="13"/>
    <s v="publishing/fiction"/>
  </r>
  <r>
    <n v="720"/>
    <s v="Valenzuela, Davidson and Castro"/>
    <s v="Multi-layered upward-trending conglomeration"/>
    <x v="251"/>
    <n v="3227"/>
    <x v="3"/>
    <x v="711"/>
    <n v="84.921052631578945"/>
    <n v="38"/>
    <x v="3"/>
    <s v="DKK"/>
    <n v="1519192800"/>
    <n v="1520402400"/>
    <x v="656"/>
    <d v="2018-03-07T06:00:00"/>
    <b v="0"/>
    <b v="1"/>
    <x v="3"/>
    <x v="3"/>
    <s v="theater/plays"/>
  </r>
  <r>
    <n v="721"/>
    <s v="Dominguez-Owens"/>
    <s v="Open-architected systematic intranet"/>
    <x v="375"/>
    <n v="5429"/>
    <x v="3"/>
    <x v="712"/>
    <n v="90.483333333333334"/>
    <n v="60"/>
    <x v="1"/>
    <s v="USD"/>
    <n v="1522818000"/>
    <n v="1523336400"/>
    <x v="657"/>
    <d v="2018-04-10T05:00:00"/>
    <b v="0"/>
    <b v="0"/>
    <x v="1"/>
    <x v="1"/>
    <s v="music/rock"/>
  </r>
  <r>
    <n v="722"/>
    <s v="Thomas-Simmons"/>
    <s v="Proactive 24hour frame"/>
    <x v="376"/>
    <n v="75906"/>
    <x v="1"/>
    <x v="713"/>
    <n v="25.00197628458498"/>
    <n v="3036"/>
    <x v="1"/>
    <s v="USD"/>
    <n v="1509948000"/>
    <n v="1512280800"/>
    <x v="265"/>
    <d v="2017-12-03T06:00:00"/>
    <b v="0"/>
    <b v="0"/>
    <x v="4"/>
    <x v="4"/>
    <s v="film &amp; video/documentary"/>
  </r>
  <r>
    <n v="723"/>
    <s v="Beck-Knight"/>
    <s v="Exclusive fresh-thinking model"/>
    <x v="70"/>
    <n v="13250"/>
    <x v="1"/>
    <x v="714"/>
    <n v="92.013888888888886"/>
    <n v="144"/>
    <x v="2"/>
    <s v="AUD"/>
    <n v="1456898400"/>
    <n v="1458709200"/>
    <x v="658"/>
    <d v="2016-03-23T05:00:00"/>
    <b v="0"/>
    <b v="0"/>
    <x v="3"/>
    <x v="3"/>
    <s v="theater/plays"/>
  </r>
  <r>
    <n v="724"/>
    <s v="Mccoy Ltd"/>
    <s v="Business-focused encompassing intranet"/>
    <x v="141"/>
    <n v="11261"/>
    <x v="1"/>
    <x v="715"/>
    <n v="93.066115702479337"/>
    <n v="121"/>
    <x v="4"/>
    <s v="GBP"/>
    <n v="1413954000"/>
    <n v="1414126800"/>
    <x v="659"/>
    <d v="2014-10-24T05:00:00"/>
    <b v="0"/>
    <b v="1"/>
    <x v="3"/>
    <x v="3"/>
    <s v="theater/plays"/>
  </r>
  <r>
    <n v="725"/>
    <s v="Dawson-Tyler"/>
    <s v="Optional 6thgeneration access"/>
    <x v="377"/>
    <n v="97369"/>
    <x v="0"/>
    <x v="716"/>
    <n v="61.008145363408524"/>
    <n v="1596"/>
    <x v="1"/>
    <s v="USD"/>
    <n v="1416031200"/>
    <n v="1416204000"/>
    <x v="660"/>
    <d v="2014-11-17T06:00:00"/>
    <b v="0"/>
    <b v="0"/>
    <x v="6"/>
    <x v="20"/>
    <s v="games/mobile games"/>
  </r>
  <r>
    <n v="726"/>
    <s v="Johns-Thomas"/>
    <s v="Realigned web-enabled functionalities"/>
    <x v="378"/>
    <n v="48227"/>
    <x v="3"/>
    <x v="717"/>
    <n v="92.036259541984734"/>
    <n v="524"/>
    <x v="1"/>
    <s v="USD"/>
    <n v="1287982800"/>
    <n v="1288501200"/>
    <x v="661"/>
    <d v="2010-10-31T05:00:00"/>
    <b v="0"/>
    <b v="1"/>
    <x v="3"/>
    <x v="3"/>
    <s v="theater/plays"/>
  </r>
  <r>
    <n v="727"/>
    <s v="Quinn, Cruz and Schmidt"/>
    <s v="Enterprise-wide multimedia software"/>
    <x v="200"/>
    <n v="14685"/>
    <x v="1"/>
    <x v="718"/>
    <n v="81.132596685082873"/>
    <n v="181"/>
    <x v="1"/>
    <s v="USD"/>
    <n v="1547964000"/>
    <n v="1552971600"/>
    <x v="4"/>
    <d v="2019-03-19T05:00:00"/>
    <b v="0"/>
    <b v="0"/>
    <x v="2"/>
    <x v="2"/>
    <s v="technology/web"/>
  </r>
  <r>
    <n v="728"/>
    <s v="Stewart Inc"/>
    <s v="Versatile mission-critical knowledgebase"/>
    <x v="3"/>
    <n v="735"/>
    <x v="0"/>
    <x v="719"/>
    <n v="73.5"/>
    <n v="10"/>
    <x v="1"/>
    <s v="USD"/>
    <n v="1464152400"/>
    <n v="1465102800"/>
    <x v="662"/>
    <d v="2016-06-05T05:00:00"/>
    <b v="0"/>
    <b v="0"/>
    <x v="3"/>
    <x v="3"/>
    <s v="theater/plays"/>
  </r>
  <r>
    <n v="729"/>
    <s v="Moore Group"/>
    <s v="Multi-lateral object-oriented open system"/>
    <x v="36"/>
    <n v="10397"/>
    <x v="1"/>
    <x v="720"/>
    <n v="85.221311475409834"/>
    <n v="122"/>
    <x v="1"/>
    <s v="USD"/>
    <n v="1359957600"/>
    <n v="1360130400"/>
    <x v="663"/>
    <d v="2013-02-06T06:00:00"/>
    <b v="0"/>
    <b v="0"/>
    <x v="4"/>
    <x v="6"/>
    <s v="film &amp; video/drama"/>
  </r>
  <r>
    <n v="730"/>
    <s v="Carson PLC"/>
    <s v="Visionary system-worthy attitude"/>
    <x v="379"/>
    <n v="118847"/>
    <x v="1"/>
    <x v="721"/>
    <n v="110.96825396825396"/>
    <n v="1071"/>
    <x v="0"/>
    <s v="CAD"/>
    <n v="1432357200"/>
    <n v="1432875600"/>
    <x v="664"/>
    <d v="2015-05-29T05:00:00"/>
    <b v="0"/>
    <b v="0"/>
    <x v="2"/>
    <x v="8"/>
    <s v="technology/wearables"/>
  </r>
  <r>
    <n v="731"/>
    <s v="Cruz, Hall and Mason"/>
    <s v="Synergized content-based hierarchy"/>
    <x v="48"/>
    <n v="7220"/>
    <x v="3"/>
    <x v="722"/>
    <n v="32.968036529680369"/>
    <n v="219"/>
    <x v="1"/>
    <s v="USD"/>
    <n v="1500786000"/>
    <n v="1500872400"/>
    <x v="665"/>
    <d v="2017-07-24T05:00:00"/>
    <b v="0"/>
    <b v="0"/>
    <x v="2"/>
    <x v="2"/>
    <s v="technology/web"/>
  </r>
  <r>
    <n v="732"/>
    <s v="Glass, Baker and Jones"/>
    <s v="Business-focused 24hour access"/>
    <x v="380"/>
    <n v="107622"/>
    <x v="0"/>
    <x v="723"/>
    <n v="96.005352363960753"/>
    <n v="1121"/>
    <x v="1"/>
    <s v="USD"/>
    <n v="1490158800"/>
    <n v="1492146000"/>
    <x v="666"/>
    <d v="2017-04-14T05:00:00"/>
    <b v="0"/>
    <b v="1"/>
    <x v="1"/>
    <x v="1"/>
    <s v="music/rock"/>
  </r>
  <r>
    <n v="733"/>
    <s v="Marquez-Kerr"/>
    <s v="Automated hybrid orchestration"/>
    <x v="144"/>
    <n v="83267"/>
    <x v="1"/>
    <x v="724"/>
    <n v="84.96632653061225"/>
    <n v="980"/>
    <x v="1"/>
    <s v="USD"/>
    <n v="1406178000"/>
    <n v="1407301200"/>
    <x v="43"/>
    <d v="2014-08-06T05:00:00"/>
    <b v="0"/>
    <b v="0"/>
    <x v="1"/>
    <x v="16"/>
    <s v="music/metal"/>
  </r>
  <r>
    <n v="734"/>
    <s v="Stone PLC"/>
    <s v="Exclusive 5thgeneration leverage"/>
    <x v="3"/>
    <n v="13404"/>
    <x v="1"/>
    <x v="725"/>
    <n v="25.007462686567163"/>
    <n v="536"/>
    <x v="1"/>
    <s v="USD"/>
    <n v="1485583200"/>
    <n v="1486620000"/>
    <x v="667"/>
    <d v="2017-02-09T06:00:00"/>
    <b v="0"/>
    <b v="1"/>
    <x v="3"/>
    <x v="3"/>
    <s v="theater/plays"/>
  </r>
  <r>
    <n v="735"/>
    <s v="Caldwell PLC"/>
    <s v="Grass-roots zero administration alliance"/>
    <x v="211"/>
    <n v="131404"/>
    <x v="1"/>
    <x v="726"/>
    <n v="65.998995479658461"/>
    <n v="1991"/>
    <x v="1"/>
    <s v="USD"/>
    <n v="1459314000"/>
    <n v="1459918800"/>
    <x v="668"/>
    <d v="2016-04-06T05:00:00"/>
    <b v="0"/>
    <b v="0"/>
    <x v="7"/>
    <x v="14"/>
    <s v="photography/photography books"/>
  </r>
  <r>
    <n v="736"/>
    <s v="Silva-Hawkins"/>
    <s v="Proactive heuristic orchestration"/>
    <x v="106"/>
    <n v="2533"/>
    <x v="3"/>
    <x v="727"/>
    <n v="87.34482758620689"/>
    <n v="29"/>
    <x v="1"/>
    <s v="USD"/>
    <n v="1424412000"/>
    <n v="1424757600"/>
    <x v="669"/>
    <d v="2015-02-24T06:00:00"/>
    <b v="0"/>
    <b v="0"/>
    <x v="5"/>
    <x v="9"/>
    <s v="publishing/nonfiction"/>
  </r>
  <r>
    <n v="737"/>
    <s v="Gardner Inc"/>
    <s v="Function-based systematic Graphical User Interface"/>
    <x v="41"/>
    <n v="5028"/>
    <x v="1"/>
    <x v="728"/>
    <n v="27.933333333333334"/>
    <n v="180"/>
    <x v="1"/>
    <s v="USD"/>
    <n v="1478844000"/>
    <n v="1479880800"/>
    <x v="670"/>
    <d v="2016-11-23T06:00:00"/>
    <b v="0"/>
    <b v="0"/>
    <x v="1"/>
    <x v="7"/>
    <s v="music/indie rock"/>
  </r>
  <r>
    <n v="738"/>
    <s v="Garcia Group"/>
    <s v="Extended zero administration software"/>
    <x v="381"/>
    <n v="1557"/>
    <x v="0"/>
    <x v="729"/>
    <n v="103.8"/>
    <n v="15"/>
    <x v="1"/>
    <s v="USD"/>
    <n v="1416117600"/>
    <n v="1418018400"/>
    <x v="671"/>
    <d v="2014-12-08T06:00:00"/>
    <b v="0"/>
    <b v="1"/>
    <x v="3"/>
    <x v="3"/>
    <s v="theater/plays"/>
  </r>
  <r>
    <n v="739"/>
    <s v="Meyer-Avila"/>
    <s v="Multi-tiered discrete support"/>
    <x v="83"/>
    <n v="6100"/>
    <x v="0"/>
    <x v="730"/>
    <n v="31.937172774869111"/>
    <n v="191"/>
    <x v="1"/>
    <s v="USD"/>
    <n v="1340946000"/>
    <n v="1341032400"/>
    <x v="672"/>
    <d v="2012-06-30T05:00:00"/>
    <b v="0"/>
    <b v="0"/>
    <x v="1"/>
    <x v="7"/>
    <s v="music/indie rock"/>
  </r>
  <r>
    <n v="740"/>
    <s v="Nelson, Smith and Graham"/>
    <s v="Phased system-worthy conglomeration"/>
    <x v="98"/>
    <n v="1592"/>
    <x v="0"/>
    <x v="731"/>
    <n v="99.5"/>
    <n v="16"/>
    <x v="1"/>
    <s v="USD"/>
    <n v="1486101600"/>
    <n v="1486360800"/>
    <x v="673"/>
    <d v="2017-02-06T06:00:00"/>
    <b v="0"/>
    <b v="0"/>
    <x v="3"/>
    <x v="3"/>
    <s v="theater/plays"/>
  </r>
  <r>
    <n v="741"/>
    <s v="Garcia Ltd"/>
    <s v="Balanced mobile alliance"/>
    <x v="272"/>
    <n v="14150"/>
    <x v="1"/>
    <x v="732"/>
    <n v="108.84615384615384"/>
    <n v="130"/>
    <x v="1"/>
    <s v="USD"/>
    <n v="1274590800"/>
    <n v="1274677200"/>
    <x v="674"/>
    <d v="2010-05-24T05:00:00"/>
    <b v="0"/>
    <b v="0"/>
    <x v="3"/>
    <x v="3"/>
    <s v="theater/plays"/>
  </r>
  <r>
    <n v="742"/>
    <s v="West-Stevens"/>
    <s v="Reactive solution-oriented groupware"/>
    <x v="272"/>
    <n v="13513"/>
    <x v="1"/>
    <x v="733"/>
    <n v="110.76229508196721"/>
    <n v="122"/>
    <x v="1"/>
    <s v="USD"/>
    <n v="1263880800"/>
    <n v="1267509600"/>
    <x v="675"/>
    <d v="2010-03-02T06:00:00"/>
    <b v="0"/>
    <b v="0"/>
    <x v="1"/>
    <x v="5"/>
    <s v="music/electric music"/>
  </r>
  <r>
    <n v="743"/>
    <s v="Clark-Conrad"/>
    <s v="Exclusive bandwidth-monitored orchestration"/>
    <x v="61"/>
    <n v="504"/>
    <x v="0"/>
    <x v="734"/>
    <n v="29.647058823529413"/>
    <n v="17"/>
    <x v="1"/>
    <s v="USD"/>
    <n v="1445403600"/>
    <n v="1445922000"/>
    <x v="676"/>
    <d v="2015-10-27T05:00:00"/>
    <b v="0"/>
    <b v="1"/>
    <x v="3"/>
    <x v="3"/>
    <s v="theater/plays"/>
  </r>
  <r>
    <n v="744"/>
    <s v="Fitzgerald Group"/>
    <s v="Intuitive exuding initiative"/>
    <x v="22"/>
    <n v="14240"/>
    <x v="1"/>
    <x v="735"/>
    <n v="101.71428571428571"/>
    <n v="140"/>
    <x v="1"/>
    <s v="USD"/>
    <n v="1533877200"/>
    <n v="1534050000"/>
    <x v="342"/>
    <d v="2018-08-12T05:00:00"/>
    <b v="0"/>
    <b v="1"/>
    <x v="3"/>
    <x v="3"/>
    <s v="theater/plays"/>
  </r>
  <r>
    <n v="745"/>
    <s v="Hill, Mccann and Moore"/>
    <s v="Streamlined needs-based knowledge user"/>
    <x v="350"/>
    <n v="2091"/>
    <x v="0"/>
    <x v="736"/>
    <n v="61.5"/>
    <n v="34"/>
    <x v="1"/>
    <s v="USD"/>
    <n v="1275195600"/>
    <n v="1277528400"/>
    <x v="677"/>
    <d v="2010-06-26T05:00:00"/>
    <b v="0"/>
    <b v="0"/>
    <x v="2"/>
    <x v="8"/>
    <s v="technology/wearables"/>
  </r>
  <r>
    <n v="746"/>
    <s v="Edwards LLC"/>
    <s v="Automated system-worthy structure"/>
    <x v="382"/>
    <n v="118580"/>
    <x v="1"/>
    <x v="737"/>
    <n v="35"/>
    <n v="3388"/>
    <x v="1"/>
    <s v="USD"/>
    <n v="1318136400"/>
    <n v="1318568400"/>
    <x v="678"/>
    <d v="2011-10-14T05:00:00"/>
    <b v="0"/>
    <b v="0"/>
    <x v="2"/>
    <x v="2"/>
    <s v="technology/web"/>
  </r>
  <r>
    <n v="747"/>
    <s v="Greer and Sons"/>
    <s v="Secured clear-thinking intranet"/>
    <x v="70"/>
    <n v="11214"/>
    <x v="1"/>
    <x v="738"/>
    <n v="40.049999999999997"/>
    <n v="280"/>
    <x v="1"/>
    <s v="USD"/>
    <n v="1283403600"/>
    <n v="1284354000"/>
    <x v="679"/>
    <d v="2010-09-13T05:00:00"/>
    <b v="0"/>
    <b v="0"/>
    <x v="3"/>
    <x v="3"/>
    <s v="theater/plays"/>
  </r>
  <r>
    <n v="748"/>
    <s v="Martinez PLC"/>
    <s v="Cloned actuating architecture"/>
    <x v="383"/>
    <n v="68137"/>
    <x v="3"/>
    <x v="739"/>
    <n v="110.97231270358306"/>
    <n v="614"/>
    <x v="1"/>
    <s v="USD"/>
    <n v="1267423200"/>
    <n v="1269579600"/>
    <x v="680"/>
    <d v="2010-03-26T05:00:00"/>
    <b v="0"/>
    <b v="1"/>
    <x v="4"/>
    <x v="10"/>
    <s v="film &amp; video/animation"/>
  </r>
  <r>
    <n v="749"/>
    <s v="Hunter-Logan"/>
    <s v="Down-sized needs-based task-force"/>
    <x v="133"/>
    <n v="13527"/>
    <x v="1"/>
    <x v="740"/>
    <n v="36.959016393442624"/>
    <n v="366"/>
    <x v="6"/>
    <s v="EUR"/>
    <n v="1412744400"/>
    <n v="1413781200"/>
    <x v="681"/>
    <d v="2014-10-20T05:00:00"/>
    <b v="0"/>
    <b v="1"/>
    <x v="2"/>
    <x v="8"/>
    <s v="technology/wearables"/>
  </r>
  <r>
    <n v="750"/>
    <s v="Ramos and Sons"/>
    <s v="Extended responsive Internet solution"/>
    <x v="0"/>
    <n v="1"/>
    <x v="0"/>
    <x v="100"/>
    <n v="1"/>
    <n v="1"/>
    <x v="4"/>
    <s v="GBP"/>
    <n v="1277960400"/>
    <n v="1280120400"/>
    <x v="682"/>
    <d v="2010-07-26T05:00:00"/>
    <b v="0"/>
    <b v="0"/>
    <x v="1"/>
    <x v="5"/>
    <s v="music/electric music"/>
  </r>
  <r>
    <n v="751"/>
    <s v="Lane-Barber"/>
    <s v="Universal value-added moderator"/>
    <x v="136"/>
    <n v="8363"/>
    <x v="1"/>
    <x v="741"/>
    <n v="30.974074074074075"/>
    <n v="270"/>
    <x v="1"/>
    <s v="USD"/>
    <n v="1458190800"/>
    <n v="1459486800"/>
    <x v="683"/>
    <d v="2016-04-01T05:00:00"/>
    <b v="1"/>
    <b v="1"/>
    <x v="5"/>
    <x v="9"/>
    <s v="publishing/nonfiction"/>
  </r>
  <r>
    <n v="752"/>
    <s v="Lowery Group"/>
    <s v="Sharable motivating emulation"/>
    <x v="306"/>
    <n v="5362"/>
    <x v="3"/>
    <x v="742"/>
    <n v="47.035087719298247"/>
    <n v="114"/>
    <x v="1"/>
    <s v="USD"/>
    <n v="1280984400"/>
    <n v="1282539600"/>
    <x v="684"/>
    <d v="2010-08-23T05:00:00"/>
    <b v="0"/>
    <b v="1"/>
    <x v="3"/>
    <x v="3"/>
    <s v="theater/plays"/>
  </r>
  <r>
    <n v="753"/>
    <s v="Guerrero-Griffin"/>
    <s v="Networked web-enabled product"/>
    <x v="53"/>
    <n v="12065"/>
    <x v="1"/>
    <x v="743"/>
    <n v="88.065693430656935"/>
    <n v="137"/>
    <x v="1"/>
    <s v="USD"/>
    <n v="1274590800"/>
    <n v="1275886800"/>
    <x v="674"/>
    <d v="2010-06-07T05:00:00"/>
    <b v="0"/>
    <b v="0"/>
    <x v="7"/>
    <x v="14"/>
    <s v="photography/photography books"/>
  </r>
  <r>
    <n v="754"/>
    <s v="Perez, Reed and Lee"/>
    <s v="Advanced dedicated encoding"/>
    <x v="384"/>
    <n v="118603"/>
    <x v="1"/>
    <x v="744"/>
    <n v="37.005616224648989"/>
    <n v="3205"/>
    <x v="1"/>
    <s v="USD"/>
    <n v="1351400400"/>
    <n v="1355983200"/>
    <x v="685"/>
    <d v="2012-12-20T06:00:00"/>
    <b v="0"/>
    <b v="0"/>
    <x v="3"/>
    <x v="3"/>
    <s v="theater/plays"/>
  </r>
  <r>
    <n v="755"/>
    <s v="Chen, Pollard and Clarke"/>
    <s v="Stand-alone multi-state project"/>
    <x v="6"/>
    <n v="7496"/>
    <x v="1"/>
    <x v="745"/>
    <n v="26.027777777777779"/>
    <n v="288"/>
    <x v="3"/>
    <s v="DKK"/>
    <n v="1514354400"/>
    <n v="1515391200"/>
    <x v="605"/>
    <d v="2018-01-08T06:00:00"/>
    <b v="0"/>
    <b v="1"/>
    <x v="3"/>
    <x v="3"/>
    <s v="theater/plays"/>
  </r>
  <r>
    <n v="756"/>
    <s v="Serrano, Gallagher and Griffith"/>
    <s v="Customizable bi-directional monitoring"/>
    <x v="81"/>
    <n v="10037"/>
    <x v="1"/>
    <x v="746"/>
    <n v="67.817567567567565"/>
    <n v="148"/>
    <x v="1"/>
    <s v="USD"/>
    <n v="1421733600"/>
    <n v="1422252000"/>
    <x v="686"/>
    <d v="2015-01-26T06:00:00"/>
    <b v="0"/>
    <b v="0"/>
    <x v="3"/>
    <x v="3"/>
    <s v="theater/plays"/>
  </r>
  <r>
    <n v="757"/>
    <s v="Callahan-Gilbert"/>
    <s v="Profit-focused motivating function"/>
    <x v="1"/>
    <n v="5696"/>
    <x v="1"/>
    <x v="747"/>
    <n v="49.964912280701753"/>
    <n v="114"/>
    <x v="1"/>
    <s v="USD"/>
    <n v="1305176400"/>
    <n v="1305522000"/>
    <x v="687"/>
    <d v="2011-05-16T05:00:00"/>
    <b v="0"/>
    <b v="0"/>
    <x v="4"/>
    <x v="6"/>
    <s v="film &amp; video/drama"/>
  </r>
  <r>
    <n v="758"/>
    <s v="Logan-Miranda"/>
    <s v="Proactive systemic firmware"/>
    <x v="241"/>
    <n v="167005"/>
    <x v="1"/>
    <x v="748"/>
    <n v="110.01646903820817"/>
    <n v="1518"/>
    <x v="0"/>
    <s v="CAD"/>
    <n v="1414126800"/>
    <n v="1414904400"/>
    <x v="688"/>
    <d v="2014-11-02T05:00:00"/>
    <b v="0"/>
    <b v="0"/>
    <x v="1"/>
    <x v="1"/>
    <s v="music/rock"/>
  </r>
  <r>
    <n v="759"/>
    <s v="Rodriguez PLC"/>
    <s v="Grass-roots upward-trending installation"/>
    <x v="385"/>
    <n v="114615"/>
    <x v="0"/>
    <x v="749"/>
    <n v="89.964678178963894"/>
    <n v="1274"/>
    <x v="1"/>
    <s v="USD"/>
    <n v="1517810400"/>
    <n v="1520402400"/>
    <x v="689"/>
    <d v="2018-03-07T06:00:00"/>
    <b v="0"/>
    <b v="0"/>
    <x v="1"/>
    <x v="5"/>
    <s v="music/electric music"/>
  </r>
  <r>
    <n v="760"/>
    <s v="Smith-Kennedy"/>
    <s v="Virtual heuristic hub"/>
    <x v="386"/>
    <n v="16592"/>
    <x v="0"/>
    <x v="750"/>
    <n v="79.009523809523813"/>
    <n v="210"/>
    <x v="6"/>
    <s v="EUR"/>
    <n v="1564635600"/>
    <n v="1567141200"/>
    <x v="690"/>
    <d v="2019-08-30T05:00:00"/>
    <b v="0"/>
    <b v="1"/>
    <x v="6"/>
    <x v="11"/>
    <s v="games/video games"/>
  </r>
  <r>
    <n v="761"/>
    <s v="Mitchell-Lee"/>
    <s v="Customizable leadingedge model"/>
    <x v="196"/>
    <n v="14420"/>
    <x v="1"/>
    <x v="751"/>
    <n v="86.867469879518069"/>
    <n v="166"/>
    <x v="1"/>
    <s v="USD"/>
    <n v="1500699600"/>
    <n v="1501131600"/>
    <x v="691"/>
    <d v="2017-07-27T05:00:00"/>
    <b v="0"/>
    <b v="0"/>
    <x v="1"/>
    <x v="1"/>
    <s v="music/rock"/>
  </r>
  <r>
    <n v="762"/>
    <s v="Davis Ltd"/>
    <s v="Upgradable uniform service-desk"/>
    <x v="26"/>
    <n v="6204"/>
    <x v="1"/>
    <x v="752"/>
    <n v="62.04"/>
    <n v="100"/>
    <x v="2"/>
    <s v="AUD"/>
    <n v="1354082400"/>
    <n v="1355032800"/>
    <x v="692"/>
    <d v="2012-12-09T06:00:00"/>
    <b v="0"/>
    <b v="0"/>
    <x v="1"/>
    <x v="17"/>
    <s v="music/jazz"/>
  </r>
  <r>
    <n v="763"/>
    <s v="Rowland PLC"/>
    <s v="Inverse client-driven product"/>
    <x v="36"/>
    <n v="6338"/>
    <x v="1"/>
    <x v="753"/>
    <n v="26.970212765957445"/>
    <n v="235"/>
    <x v="1"/>
    <s v="USD"/>
    <n v="1336453200"/>
    <n v="1339477200"/>
    <x v="693"/>
    <d v="2012-06-12T05:00:00"/>
    <b v="0"/>
    <b v="1"/>
    <x v="3"/>
    <x v="3"/>
    <s v="theater/plays"/>
  </r>
  <r>
    <n v="764"/>
    <s v="Shaffer-Mason"/>
    <s v="Managed bandwidth-monitored system engine"/>
    <x v="65"/>
    <n v="8010"/>
    <x v="1"/>
    <x v="754"/>
    <n v="54.121621621621621"/>
    <n v="148"/>
    <x v="1"/>
    <s v="USD"/>
    <n v="1305262800"/>
    <n v="1305954000"/>
    <x v="694"/>
    <d v="2011-05-21T05:00:00"/>
    <b v="0"/>
    <b v="0"/>
    <x v="1"/>
    <x v="1"/>
    <s v="music/rock"/>
  </r>
  <r>
    <n v="765"/>
    <s v="Matthews LLC"/>
    <s v="Advanced transitional help-desk"/>
    <x v="61"/>
    <n v="8125"/>
    <x v="1"/>
    <x v="755"/>
    <n v="41.035353535353536"/>
    <n v="198"/>
    <x v="1"/>
    <s v="USD"/>
    <n v="1492232400"/>
    <n v="1494392400"/>
    <x v="695"/>
    <d v="2017-05-10T05:00:00"/>
    <b v="1"/>
    <b v="1"/>
    <x v="1"/>
    <x v="7"/>
    <s v="music/indie rock"/>
  </r>
  <r>
    <n v="766"/>
    <s v="Montgomery-Castro"/>
    <s v="De-engineered disintermediate encryption"/>
    <x v="316"/>
    <n v="13653"/>
    <x v="0"/>
    <x v="756"/>
    <n v="55.052419354838712"/>
    <n v="248"/>
    <x v="2"/>
    <s v="AUD"/>
    <n v="1537333200"/>
    <n v="1537419600"/>
    <x v="123"/>
    <d v="2018-09-20T05:00:00"/>
    <b v="0"/>
    <b v="0"/>
    <x v="4"/>
    <x v="22"/>
    <s v="film &amp; video/science fiction"/>
  </r>
  <r>
    <n v="767"/>
    <s v="Hale, Pearson and Jenkins"/>
    <s v="Upgradable attitude-oriented project"/>
    <x v="387"/>
    <n v="55372"/>
    <x v="0"/>
    <x v="757"/>
    <n v="107.93762183235867"/>
    <n v="513"/>
    <x v="1"/>
    <s v="USD"/>
    <n v="1444107600"/>
    <n v="1447999200"/>
    <x v="696"/>
    <d v="2015-11-20T06:00:00"/>
    <b v="0"/>
    <b v="0"/>
    <x v="5"/>
    <x v="18"/>
    <s v="publishing/translations"/>
  </r>
  <r>
    <n v="768"/>
    <s v="Ramirez-Calderon"/>
    <s v="Fundamental zero tolerance alliance"/>
    <x v="73"/>
    <n v="11088"/>
    <x v="1"/>
    <x v="758"/>
    <n v="73.92"/>
    <n v="150"/>
    <x v="1"/>
    <s v="USD"/>
    <n v="1386741600"/>
    <n v="1388037600"/>
    <x v="626"/>
    <d v="2013-12-26T06:00:00"/>
    <b v="0"/>
    <b v="0"/>
    <x v="3"/>
    <x v="3"/>
    <s v="theater/plays"/>
  </r>
  <r>
    <n v="769"/>
    <s v="Johnson-Morales"/>
    <s v="Devolved 24hour forecast"/>
    <x v="388"/>
    <n v="109106"/>
    <x v="0"/>
    <x v="759"/>
    <n v="31.995894428152493"/>
    <n v="3410"/>
    <x v="1"/>
    <s v="USD"/>
    <n v="1376542800"/>
    <n v="1378789200"/>
    <x v="697"/>
    <d v="2013-09-10T05:00:00"/>
    <b v="0"/>
    <b v="0"/>
    <x v="6"/>
    <x v="11"/>
    <s v="games/video games"/>
  </r>
  <r>
    <n v="770"/>
    <s v="Mathis-Rodriguez"/>
    <s v="User-centric attitude-oriented intranet"/>
    <x v="333"/>
    <n v="11642"/>
    <x v="1"/>
    <x v="760"/>
    <n v="53.898148148148145"/>
    <n v="216"/>
    <x v="6"/>
    <s v="EUR"/>
    <n v="1397451600"/>
    <n v="1398056400"/>
    <x v="698"/>
    <d v="2014-04-21T05:00:00"/>
    <b v="0"/>
    <b v="1"/>
    <x v="3"/>
    <x v="3"/>
    <s v="theater/plays"/>
  </r>
  <r>
    <n v="771"/>
    <s v="Smith, Mack and Williams"/>
    <s v="Self-enabling 5thgeneration paradigm"/>
    <x v="36"/>
    <n v="2769"/>
    <x v="3"/>
    <x v="761"/>
    <n v="106.5"/>
    <n v="26"/>
    <x v="1"/>
    <s v="USD"/>
    <n v="1548482400"/>
    <n v="1550815200"/>
    <x v="699"/>
    <d v="2019-02-22T06:00:00"/>
    <b v="0"/>
    <b v="0"/>
    <x v="3"/>
    <x v="3"/>
    <s v="theater/plays"/>
  </r>
  <r>
    <n v="772"/>
    <s v="Johnson-Pace"/>
    <s v="Persistent 3rdgeneration moratorium"/>
    <x v="389"/>
    <n v="169586"/>
    <x v="1"/>
    <x v="762"/>
    <n v="32.999805409612762"/>
    <n v="5139"/>
    <x v="1"/>
    <s v="USD"/>
    <n v="1549692000"/>
    <n v="1550037600"/>
    <x v="700"/>
    <d v="2019-02-13T06:00:00"/>
    <b v="0"/>
    <b v="0"/>
    <x v="1"/>
    <x v="7"/>
    <s v="music/indie rock"/>
  </r>
  <r>
    <n v="773"/>
    <s v="Meza, Kirby and Patel"/>
    <s v="Cross-platform empowering project"/>
    <x v="390"/>
    <n v="101185"/>
    <x v="1"/>
    <x v="763"/>
    <n v="43.00254993625159"/>
    <n v="2353"/>
    <x v="1"/>
    <s v="USD"/>
    <n v="1492059600"/>
    <n v="1492923600"/>
    <x v="701"/>
    <d v="2017-04-23T05:00:00"/>
    <b v="0"/>
    <b v="0"/>
    <x v="3"/>
    <x v="3"/>
    <s v="theater/plays"/>
  </r>
  <r>
    <n v="774"/>
    <s v="Gonzalez-Snow"/>
    <s v="Polarized user-facing interface"/>
    <x v="92"/>
    <n v="6775"/>
    <x v="1"/>
    <x v="764"/>
    <n v="86.858974358974365"/>
    <n v="78"/>
    <x v="6"/>
    <s v="EUR"/>
    <n v="1463979600"/>
    <n v="1467522000"/>
    <x v="702"/>
    <d v="2016-07-03T05:00:00"/>
    <b v="0"/>
    <b v="0"/>
    <x v="2"/>
    <x v="2"/>
    <s v="technology/web"/>
  </r>
  <r>
    <n v="775"/>
    <s v="Murphy LLC"/>
    <s v="Customer-focused non-volatile framework"/>
    <x v="151"/>
    <n v="968"/>
    <x v="0"/>
    <x v="765"/>
    <n v="96.8"/>
    <n v="10"/>
    <x v="1"/>
    <s v="USD"/>
    <n v="1415253600"/>
    <n v="1416117600"/>
    <x v="703"/>
    <d v="2014-11-16T06:00:00"/>
    <b v="0"/>
    <b v="0"/>
    <x v="1"/>
    <x v="1"/>
    <s v="music/rock"/>
  </r>
  <r>
    <n v="776"/>
    <s v="Taylor-Rowe"/>
    <s v="Synchronized multimedia frame"/>
    <x v="391"/>
    <n v="72623"/>
    <x v="0"/>
    <x v="766"/>
    <n v="32.995456610631528"/>
    <n v="2201"/>
    <x v="1"/>
    <s v="USD"/>
    <n v="1562216400"/>
    <n v="1563771600"/>
    <x v="704"/>
    <d v="2019-07-22T05:00:00"/>
    <b v="0"/>
    <b v="0"/>
    <x v="3"/>
    <x v="3"/>
    <s v="theater/plays"/>
  </r>
  <r>
    <n v="777"/>
    <s v="Henderson Ltd"/>
    <s v="Open-architected stable algorithm"/>
    <x v="202"/>
    <n v="45987"/>
    <x v="0"/>
    <x v="767"/>
    <n v="68.028106508875737"/>
    <n v="676"/>
    <x v="1"/>
    <s v="USD"/>
    <n v="1316754000"/>
    <n v="1319259600"/>
    <x v="431"/>
    <d v="2011-10-22T05:00:00"/>
    <b v="0"/>
    <b v="0"/>
    <x v="3"/>
    <x v="3"/>
    <s v="theater/plays"/>
  </r>
  <r>
    <n v="778"/>
    <s v="Moss-Guzman"/>
    <s v="Cross-platform optimizing website"/>
    <x v="81"/>
    <n v="10243"/>
    <x v="1"/>
    <x v="768"/>
    <n v="58.867816091954026"/>
    <n v="174"/>
    <x v="5"/>
    <s v="CHF"/>
    <n v="1313211600"/>
    <n v="1313643600"/>
    <x v="705"/>
    <d v="2011-08-18T05:00:00"/>
    <b v="0"/>
    <b v="0"/>
    <x v="4"/>
    <x v="10"/>
    <s v="film &amp; video/animation"/>
  </r>
  <r>
    <n v="779"/>
    <s v="Webb Group"/>
    <s v="Public-key actuating projection"/>
    <x v="392"/>
    <n v="87293"/>
    <x v="0"/>
    <x v="769"/>
    <n v="105.04572803850782"/>
    <n v="831"/>
    <x v="1"/>
    <s v="USD"/>
    <n v="1439528400"/>
    <n v="1440306000"/>
    <x v="706"/>
    <d v="2015-08-23T05:00:00"/>
    <b v="0"/>
    <b v="1"/>
    <x v="3"/>
    <x v="3"/>
    <s v="theater/plays"/>
  </r>
  <r>
    <n v="780"/>
    <s v="Brooks-Rodriguez"/>
    <s v="Implemented intangible instruction set"/>
    <x v="135"/>
    <n v="5421"/>
    <x v="1"/>
    <x v="770"/>
    <n v="33.054878048780488"/>
    <n v="164"/>
    <x v="1"/>
    <s v="USD"/>
    <n v="1469163600"/>
    <n v="1470805200"/>
    <x v="707"/>
    <d v="2016-08-10T05:00:00"/>
    <b v="0"/>
    <b v="1"/>
    <x v="4"/>
    <x v="6"/>
    <s v="film &amp; video/drama"/>
  </r>
  <r>
    <n v="781"/>
    <s v="Thomas Ltd"/>
    <s v="Cross-group interactive architecture"/>
    <x v="251"/>
    <n v="4414"/>
    <x v="3"/>
    <x v="771"/>
    <n v="78.821428571428569"/>
    <n v="56"/>
    <x v="5"/>
    <s v="CHF"/>
    <n v="1288501200"/>
    <n v="1292911200"/>
    <x v="708"/>
    <d v="2010-12-21T06:00:00"/>
    <b v="0"/>
    <b v="0"/>
    <x v="3"/>
    <x v="3"/>
    <s v="theater/plays"/>
  </r>
  <r>
    <n v="782"/>
    <s v="Williams and Sons"/>
    <s v="Centralized asymmetric framework"/>
    <x v="135"/>
    <n v="10981"/>
    <x v="1"/>
    <x v="772"/>
    <n v="68.204968944099377"/>
    <n v="161"/>
    <x v="1"/>
    <s v="USD"/>
    <n v="1298959200"/>
    <n v="1301374800"/>
    <x v="709"/>
    <d v="2011-03-29T05:00:00"/>
    <b v="0"/>
    <b v="1"/>
    <x v="4"/>
    <x v="10"/>
    <s v="film &amp; video/animation"/>
  </r>
  <r>
    <n v="783"/>
    <s v="Vega, Chan and Carney"/>
    <s v="Down-sized systematic utilization"/>
    <x v="71"/>
    <n v="10451"/>
    <x v="1"/>
    <x v="773"/>
    <n v="75.731884057971016"/>
    <n v="138"/>
    <x v="1"/>
    <s v="USD"/>
    <n v="1387260000"/>
    <n v="1387864800"/>
    <x v="710"/>
    <d v="2013-12-24T06:00:00"/>
    <b v="0"/>
    <b v="0"/>
    <x v="1"/>
    <x v="1"/>
    <s v="music/rock"/>
  </r>
  <r>
    <n v="784"/>
    <s v="Byrd Group"/>
    <s v="Profound fault-tolerant model"/>
    <x v="393"/>
    <n v="102535"/>
    <x v="1"/>
    <x v="774"/>
    <n v="30.996070133010882"/>
    <n v="3308"/>
    <x v="1"/>
    <s v="USD"/>
    <n v="1457244000"/>
    <n v="1458190800"/>
    <x v="711"/>
    <d v="2016-03-17T05:00:00"/>
    <b v="0"/>
    <b v="0"/>
    <x v="2"/>
    <x v="2"/>
    <s v="technology/web"/>
  </r>
  <r>
    <n v="785"/>
    <s v="Peterson, Fletcher and Sanchez"/>
    <s v="Multi-channeled bi-directional moratorium"/>
    <x v="313"/>
    <n v="12939"/>
    <x v="1"/>
    <x v="775"/>
    <n v="101.88188976377953"/>
    <n v="127"/>
    <x v="2"/>
    <s v="AUD"/>
    <n v="1556341200"/>
    <n v="1559278800"/>
    <x v="157"/>
    <d v="2019-05-31T05:00:00"/>
    <b v="0"/>
    <b v="1"/>
    <x v="4"/>
    <x v="10"/>
    <s v="film &amp; video/animation"/>
  </r>
  <r>
    <n v="786"/>
    <s v="Smith-Brown"/>
    <s v="Object-based content-based ability"/>
    <x v="42"/>
    <n v="10946"/>
    <x v="1"/>
    <x v="776"/>
    <n v="52.879227053140099"/>
    <n v="207"/>
    <x v="6"/>
    <s v="EUR"/>
    <n v="1522126800"/>
    <n v="1522731600"/>
    <x v="630"/>
    <d v="2018-04-03T05:00:00"/>
    <b v="0"/>
    <b v="1"/>
    <x v="1"/>
    <x v="17"/>
    <s v="music/jazz"/>
  </r>
  <r>
    <n v="787"/>
    <s v="Vance-Glover"/>
    <s v="Progressive coherent secured line"/>
    <x v="394"/>
    <n v="60994"/>
    <x v="0"/>
    <x v="777"/>
    <n v="71.005820721769496"/>
    <n v="859"/>
    <x v="0"/>
    <s v="CAD"/>
    <n v="1305954000"/>
    <n v="1306731600"/>
    <x v="712"/>
    <d v="2011-05-30T05:00:00"/>
    <b v="0"/>
    <b v="0"/>
    <x v="1"/>
    <x v="1"/>
    <s v="music/rock"/>
  </r>
  <r>
    <n v="788"/>
    <s v="Joyce PLC"/>
    <s v="Synchronized directional capability"/>
    <x v="136"/>
    <n v="3174"/>
    <x v="2"/>
    <x v="778"/>
    <n v="102.38709677419355"/>
    <n v="31"/>
    <x v="1"/>
    <s v="USD"/>
    <n v="1350709200"/>
    <n v="1352527200"/>
    <x v="93"/>
    <d v="2012-11-10T06:00:00"/>
    <b v="0"/>
    <b v="0"/>
    <x v="4"/>
    <x v="10"/>
    <s v="film &amp; video/animation"/>
  </r>
  <r>
    <n v="789"/>
    <s v="Kennedy-Miller"/>
    <s v="Cross-platform composite migration"/>
    <x v="25"/>
    <n v="3351"/>
    <x v="0"/>
    <x v="779"/>
    <n v="74.466666666666669"/>
    <n v="45"/>
    <x v="1"/>
    <s v="USD"/>
    <n v="1401166800"/>
    <n v="1404363600"/>
    <x v="713"/>
    <d v="2014-07-03T05:00:00"/>
    <b v="0"/>
    <b v="0"/>
    <x v="3"/>
    <x v="3"/>
    <s v="theater/plays"/>
  </r>
  <r>
    <n v="790"/>
    <s v="White-Obrien"/>
    <s v="Operative local pricing structure"/>
    <x v="395"/>
    <n v="56774"/>
    <x v="3"/>
    <x v="780"/>
    <n v="51.009883198562441"/>
    <n v="1113"/>
    <x v="1"/>
    <s v="USD"/>
    <n v="1266127200"/>
    <n v="1266645600"/>
    <x v="714"/>
    <d v="2010-02-20T06:00:00"/>
    <b v="0"/>
    <b v="0"/>
    <x v="3"/>
    <x v="3"/>
    <s v="theater/plays"/>
  </r>
  <r>
    <n v="791"/>
    <s v="Stafford, Hess and Raymond"/>
    <s v="Optional web-enabled extranet"/>
    <x v="118"/>
    <n v="540"/>
    <x v="0"/>
    <x v="781"/>
    <n v="90"/>
    <n v="6"/>
    <x v="1"/>
    <s v="USD"/>
    <n v="1481436000"/>
    <n v="1482818400"/>
    <x v="715"/>
    <d v="2016-12-27T06:00:00"/>
    <b v="0"/>
    <b v="0"/>
    <x v="0"/>
    <x v="0"/>
    <s v="food/food trucks"/>
  </r>
  <r>
    <n v="792"/>
    <s v="Jordan, Schneider and Hall"/>
    <s v="Reduced 6thgeneration intranet"/>
    <x v="22"/>
    <n v="680"/>
    <x v="0"/>
    <x v="782"/>
    <n v="97.142857142857139"/>
    <n v="7"/>
    <x v="1"/>
    <s v="USD"/>
    <n v="1372222800"/>
    <n v="1374642000"/>
    <x v="716"/>
    <d v="2013-07-24T05:00:00"/>
    <b v="0"/>
    <b v="1"/>
    <x v="3"/>
    <x v="3"/>
    <s v="theater/plays"/>
  </r>
  <r>
    <n v="793"/>
    <s v="Rodriguez, Cox and Rodriguez"/>
    <s v="Networked disintermediate leverage"/>
    <x v="65"/>
    <n v="13045"/>
    <x v="1"/>
    <x v="783"/>
    <n v="72.071823204419886"/>
    <n v="181"/>
    <x v="5"/>
    <s v="CHF"/>
    <n v="1372136400"/>
    <n v="1372482000"/>
    <x v="448"/>
    <d v="2013-06-29T05:00:00"/>
    <b v="0"/>
    <b v="0"/>
    <x v="5"/>
    <x v="9"/>
    <s v="publishing/nonfiction"/>
  </r>
  <r>
    <n v="794"/>
    <s v="Welch Inc"/>
    <s v="Optional optimal website"/>
    <x v="47"/>
    <n v="8276"/>
    <x v="1"/>
    <x v="784"/>
    <n v="75.236363636363635"/>
    <n v="110"/>
    <x v="1"/>
    <s v="USD"/>
    <n v="1513922400"/>
    <n v="1514959200"/>
    <x v="717"/>
    <d v="2018-01-03T06:00:00"/>
    <b v="0"/>
    <b v="0"/>
    <x v="1"/>
    <x v="1"/>
    <s v="music/rock"/>
  </r>
  <r>
    <n v="795"/>
    <s v="Vasquez Inc"/>
    <s v="Stand-alone asynchronous functionalities"/>
    <x v="143"/>
    <n v="1022"/>
    <x v="0"/>
    <x v="785"/>
    <n v="32.967741935483872"/>
    <n v="31"/>
    <x v="1"/>
    <s v="USD"/>
    <n v="1477976400"/>
    <n v="1478235600"/>
    <x v="718"/>
    <d v="2016-11-04T05:00:00"/>
    <b v="0"/>
    <b v="0"/>
    <x v="4"/>
    <x v="6"/>
    <s v="film &amp; video/drama"/>
  </r>
  <r>
    <n v="796"/>
    <s v="Freeman-Ferguson"/>
    <s v="Profound full-range open system"/>
    <x v="75"/>
    <n v="4275"/>
    <x v="0"/>
    <x v="786"/>
    <n v="54.807692307692307"/>
    <n v="78"/>
    <x v="1"/>
    <s v="USD"/>
    <n v="1407474000"/>
    <n v="1408078800"/>
    <x v="719"/>
    <d v="2014-08-15T05:00:00"/>
    <b v="0"/>
    <b v="1"/>
    <x v="6"/>
    <x v="20"/>
    <s v="games/mobile games"/>
  </r>
  <r>
    <n v="797"/>
    <s v="Houston, Moore and Rogers"/>
    <s v="Optional tangible utilization"/>
    <x v="4"/>
    <n v="8332"/>
    <x v="1"/>
    <x v="787"/>
    <n v="45.037837837837834"/>
    <n v="185"/>
    <x v="1"/>
    <s v="USD"/>
    <n v="1546149600"/>
    <n v="1548136800"/>
    <x v="720"/>
    <d v="2019-01-22T06:00:00"/>
    <b v="0"/>
    <b v="0"/>
    <x v="2"/>
    <x v="2"/>
    <s v="technology/web"/>
  </r>
  <r>
    <n v="798"/>
    <s v="Small-Fuentes"/>
    <s v="Seamless maximized product"/>
    <x v="74"/>
    <n v="6408"/>
    <x v="1"/>
    <x v="788"/>
    <n v="52.958677685950413"/>
    <n v="121"/>
    <x v="1"/>
    <s v="USD"/>
    <n v="1338440400"/>
    <n v="1340859600"/>
    <x v="721"/>
    <d v="2012-06-28T05:00:00"/>
    <b v="0"/>
    <b v="1"/>
    <x v="3"/>
    <x v="3"/>
    <s v="theater/plays"/>
  </r>
  <r>
    <n v="799"/>
    <s v="Reid-Day"/>
    <s v="Devolved tertiary time-frame"/>
    <x v="396"/>
    <n v="73522"/>
    <x v="0"/>
    <x v="789"/>
    <n v="60.017959183673469"/>
    <n v="1225"/>
    <x v="4"/>
    <s v="GBP"/>
    <n v="1454133600"/>
    <n v="1454479200"/>
    <x v="722"/>
    <d v="2016-02-03T06:00:00"/>
    <b v="0"/>
    <b v="0"/>
    <x v="3"/>
    <x v="3"/>
    <s v="theater/plays"/>
  </r>
  <r>
    <n v="800"/>
    <s v="Wallace LLC"/>
    <s v="Centralized regional function"/>
    <x v="0"/>
    <n v="1"/>
    <x v="0"/>
    <x v="100"/>
    <n v="1"/>
    <n v="1"/>
    <x v="5"/>
    <s v="CHF"/>
    <n v="1434085200"/>
    <n v="1434430800"/>
    <x v="139"/>
    <d v="2015-06-16T05:00:00"/>
    <b v="0"/>
    <b v="0"/>
    <x v="1"/>
    <x v="1"/>
    <s v="music/rock"/>
  </r>
  <r>
    <n v="801"/>
    <s v="Olson-Bishop"/>
    <s v="User-friendly high-level initiative"/>
    <x v="173"/>
    <n v="4667"/>
    <x v="1"/>
    <x v="790"/>
    <n v="44.028301886792455"/>
    <n v="106"/>
    <x v="1"/>
    <s v="USD"/>
    <n v="1577772000"/>
    <n v="1579672800"/>
    <x v="723"/>
    <d v="2020-01-22T06:00:00"/>
    <b v="0"/>
    <b v="1"/>
    <x v="7"/>
    <x v="14"/>
    <s v="photography/photography books"/>
  </r>
  <r>
    <n v="802"/>
    <s v="Rodriguez, Anderson and Porter"/>
    <s v="Reverse-engineered zero-defect infrastructure"/>
    <x v="8"/>
    <n v="12216"/>
    <x v="1"/>
    <x v="791"/>
    <n v="86.028169014084511"/>
    <n v="142"/>
    <x v="1"/>
    <s v="USD"/>
    <n v="1562216400"/>
    <n v="1562389200"/>
    <x v="704"/>
    <d v="2019-07-06T05:00:00"/>
    <b v="0"/>
    <b v="0"/>
    <x v="7"/>
    <x v="14"/>
    <s v="photography/photography books"/>
  </r>
  <r>
    <n v="803"/>
    <s v="Perez, Brown and Meyers"/>
    <s v="Stand-alone background customer loyalty"/>
    <x v="55"/>
    <n v="6527"/>
    <x v="1"/>
    <x v="792"/>
    <n v="28.012875536480685"/>
    <n v="233"/>
    <x v="1"/>
    <s v="USD"/>
    <n v="1548568800"/>
    <n v="1551506400"/>
    <x v="724"/>
    <d v="2019-03-02T06:00:00"/>
    <b v="0"/>
    <b v="0"/>
    <x v="3"/>
    <x v="3"/>
    <s v="theater/plays"/>
  </r>
  <r>
    <n v="804"/>
    <s v="English-Mccullough"/>
    <s v="Business-focused discrete software"/>
    <x v="97"/>
    <n v="6987"/>
    <x v="1"/>
    <x v="793"/>
    <n v="32.050458715596328"/>
    <n v="218"/>
    <x v="1"/>
    <s v="USD"/>
    <n v="1514872800"/>
    <n v="1516600800"/>
    <x v="725"/>
    <d v="2018-01-22T06:00:00"/>
    <b v="0"/>
    <b v="0"/>
    <x v="1"/>
    <x v="1"/>
    <s v="music/rock"/>
  </r>
  <r>
    <n v="805"/>
    <s v="Smith-Nguyen"/>
    <s v="Advanced intermediate Graphic Interface"/>
    <x v="62"/>
    <n v="4932"/>
    <x v="0"/>
    <x v="794"/>
    <n v="73.611940298507463"/>
    <n v="67"/>
    <x v="2"/>
    <s v="AUD"/>
    <n v="1416031200"/>
    <n v="1420437600"/>
    <x v="660"/>
    <d v="2015-01-05T06:00:00"/>
    <b v="0"/>
    <b v="0"/>
    <x v="4"/>
    <x v="4"/>
    <s v="film &amp; video/documentary"/>
  </r>
  <r>
    <n v="806"/>
    <s v="Harmon-Madden"/>
    <s v="Adaptive holistic hub"/>
    <x v="31"/>
    <n v="8262"/>
    <x v="1"/>
    <x v="795"/>
    <n v="108.71052631578948"/>
    <n v="76"/>
    <x v="1"/>
    <s v="USD"/>
    <n v="1330927200"/>
    <n v="1332997200"/>
    <x v="726"/>
    <d v="2012-03-29T05:00:00"/>
    <b v="0"/>
    <b v="1"/>
    <x v="4"/>
    <x v="6"/>
    <s v="film &amp; video/drama"/>
  </r>
  <r>
    <n v="807"/>
    <s v="Walker-Taylor"/>
    <s v="Automated uniform concept"/>
    <x v="31"/>
    <n v="1848"/>
    <x v="1"/>
    <x v="796"/>
    <n v="42.97674418604651"/>
    <n v="43"/>
    <x v="1"/>
    <s v="USD"/>
    <n v="1571115600"/>
    <n v="1574920800"/>
    <x v="727"/>
    <d v="2019-11-28T06:00:00"/>
    <b v="0"/>
    <b v="1"/>
    <x v="3"/>
    <x v="3"/>
    <s v="theater/plays"/>
  </r>
  <r>
    <n v="808"/>
    <s v="Harris, Medina and Mitchell"/>
    <s v="Enhanced regional flexibility"/>
    <x v="5"/>
    <n v="1583"/>
    <x v="0"/>
    <x v="797"/>
    <n v="83.315789473684205"/>
    <n v="19"/>
    <x v="1"/>
    <s v="USD"/>
    <n v="1463461200"/>
    <n v="1464930000"/>
    <x v="728"/>
    <d v="2016-06-03T05:00:00"/>
    <b v="0"/>
    <b v="0"/>
    <x v="0"/>
    <x v="0"/>
    <s v="food/food trucks"/>
  </r>
  <r>
    <n v="809"/>
    <s v="Williams and Sons"/>
    <s v="Public-key bottom-line algorithm"/>
    <x v="397"/>
    <n v="88536"/>
    <x v="0"/>
    <x v="798"/>
    <n v="42"/>
    <n v="2108"/>
    <x v="5"/>
    <s v="CHF"/>
    <n v="1344920400"/>
    <n v="1345006800"/>
    <x v="729"/>
    <d v="2012-08-15T05:00:00"/>
    <b v="0"/>
    <b v="0"/>
    <x v="4"/>
    <x v="4"/>
    <s v="film &amp; video/documentary"/>
  </r>
  <r>
    <n v="810"/>
    <s v="Ball-Fisher"/>
    <s v="Multi-layered intangible instruction set"/>
    <x v="330"/>
    <n v="12360"/>
    <x v="1"/>
    <x v="799"/>
    <n v="55.927601809954751"/>
    <n v="221"/>
    <x v="1"/>
    <s v="USD"/>
    <n v="1511848800"/>
    <n v="1512712800"/>
    <x v="730"/>
    <d v="2017-12-08T06:00:00"/>
    <b v="0"/>
    <b v="1"/>
    <x v="3"/>
    <x v="3"/>
    <s v="theater/plays"/>
  </r>
  <r>
    <n v="811"/>
    <s v="Page, Holt and Mack"/>
    <s v="Fundamental methodical emulation"/>
    <x v="398"/>
    <n v="71320"/>
    <x v="0"/>
    <x v="800"/>
    <n v="105.03681885125184"/>
    <n v="679"/>
    <x v="1"/>
    <s v="USD"/>
    <n v="1452319200"/>
    <n v="1452492000"/>
    <x v="731"/>
    <d v="2016-01-11T06:00:00"/>
    <b v="0"/>
    <b v="1"/>
    <x v="6"/>
    <x v="11"/>
    <s v="games/video games"/>
  </r>
  <r>
    <n v="812"/>
    <s v="Landry Group"/>
    <s v="Expanded value-added hardware"/>
    <x v="221"/>
    <n v="134640"/>
    <x v="1"/>
    <x v="801"/>
    <n v="48"/>
    <n v="2805"/>
    <x v="0"/>
    <s v="CAD"/>
    <n v="1523854800"/>
    <n v="1524286800"/>
    <x v="78"/>
    <d v="2018-04-21T05:00:00"/>
    <b v="0"/>
    <b v="0"/>
    <x v="5"/>
    <x v="9"/>
    <s v="publishing/nonfiction"/>
  </r>
  <r>
    <n v="813"/>
    <s v="Buckley Group"/>
    <s v="Diverse high-level attitude"/>
    <x v="170"/>
    <n v="7661"/>
    <x v="1"/>
    <x v="802"/>
    <n v="112.66176470588235"/>
    <n v="68"/>
    <x v="1"/>
    <s v="USD"/>
    <n v="1346043600"/>
    <n v="1346907600"/>
    <x v="732"/>
    <d v="2012-09-06T05:00:00"/>
    <b v="0"/>
    <b v="0"/>
    <x v="6"/>
    <x v="11"/>
    <s v="games/video games"/>
  </r>
  <r>
    <n v="814"/>
    <s v="Vincent PLC"/>
    <s v="Visionary 24hour analyzer"/>
    <x v="170"/>
    <n v="2950"/>
    <x v="0"/>
    <x v="803"/>
    <n v="81.944444444444443"/>
    <n v="36"/>
    <x v="3"/>
    <s v="DKK"/>
    <n v="1464325200"/>
    <n v="1464498000"/>
    <x v="733"/>
    <d v="2016-05-29T05:00:00"/>
    <b v="0"/>
    <b v="1"/>
    <x v="1"/>
    <x v="1"/>
    <s v="music/rock"/>
  </r>
  <r>
    <n v="815"/>
    <s v="Watson-Douglas"/>
    <s v="Centralized bandwidth-monitored leverage"/>
    <x v="25"/>
    <n v="11721"/>
    <x v="1"/>
    <x v="804"/>
    <n v="64.049180327868854"/>
    <n v="183"/>
    <x v="0"/>
    <s v="CAD"/>
    <n v="1511935200"/>
    <n v="1514181600"/>
    <x v="734"/>
    <d v="2017-12-25T06:00:00"/>
    <b v="0"/>
    <b v="0"/>
    <x v="1"/>
    <x v="1"/>
    <s v="music/rock"/>
  </r>
  <r>
    <n v="816"/>
    <s v="Jones, Casey and Jones"/>
    <s v="Ergonomic mission-critical moratorium"/>
    <x v="173"/>
    <n v="14150"/>
    <x v="1"/>
    <x v="805"/>
    <n v="106.39097744360902"/>
    <n v="133"/>
    <x v="1"/>
    <s v="USD"/>
    <n v="1392012000"/>
    <n v="1392184800"/>
    <x v="406"/>
    <d v="2014-02-12T06:00:00"/>
    <b v="1"/>
    <b v="1"/>
    <x v="3"/>
    <x v="3"/>
    <s v="theater/plays"/>
  </r>
  <r>
    <n v="817"/>
    <s v="Alvarez-Bauer"/>
    <s v="Front-line intermediate moderator"/>
    <x v="399"/>
    <n v="189192"/>
    <x v="1"/>
    <x v="806"/>
    <n v="76.011249497790274"/>
    <n v="2489"/>
    <x v="6"/>
    <s v="EUR"/>
    <n v="1556946000"/>
    <n v="1559365200"/>
    <x v="735"/>
    <d v="2019-06-01T05:00:00"/>
    <b v="0"/>
    <b v="1"/>
    <x v="5"/>
    <x v="9"/>
    <s v="publishing/nonfiction"/>
  </r>
  <r>
    <n v="818"/>
    <s v="Martinez LLC"/>
    <s v="Automated local secured line"/>
    <x v="31"/>
    <n v="7664"/>
    <x v="1"/>
    <x v="807"/>
    <n v="111.07246376811594"/>
    <n v="69"/>
    <x v="1"/>
    <s v="USD"/>
    <n v="1548050400"/>
    <n v="1549173600"/>
    <x v="736"/>
    <d v="2019-02-03T06:00:00"/>
    <b v="0"/>
    <b v="1"/>
    <x v="3"/>
    <x v="3"/>
    <s v="theater/plays"/>
  </r>
  <r>
    <n v="819"/>
    <s v="Buck-Khan"/>
    <s v="Integrated bandwidth-monitored alliance"/>
    <x v="200"/>
    <n v="4509"/>
    <x v="0"/>
    <x v="808"/>
    <n v="95.936170212765958"/>
    <n v="47"/>
    <x v="1"/>
    <s v="USD"/>
    <n v="1353736800"/>
    <n v="1355032800"/>
    <x v="737"/>
    <d v="2012-12-09T06:00:00"/>
    <b v="1"/>
    <b v="0"/>
    <x v="6"/>
    <x v="11"/>
    <s v="games/video games"/>
  </r>
  <r>
    <n v="820"/>
    <s v="Valdez, Williams and Meyer"/>
    <s v="Cross-group heuristic forecast"/>
    <x v="42"/>
    <n v="12009"/>
    <x v="1"/>
    <x v="809"/>
    <n v="43.043010752688176"/>
    <n v="279"/>
    <x v="4"/>
    <s v="GBP"/>
    <n v="1532840400"/>
    <n v="1533963600"/>
    <x v="192"/>
    <d v="2018-08-11T05:00:00"/>
    <b v="0"/>
    <b v="1"/>
    <x v="1"/>
    <x v="1"/>
    <s v="music/rock"/>
  </r>
  <r>
    <n v="821"/>
    <s v="Alvarez-Andrews"/>
    <s v="Extended impactful secured line"/>
    <x v="70"/>
    <n v="14273"/>
    <x v="1"/>
    <x v="810"/>
    <n v="67.966666666666669"/>
    <n v="210"/>
    <x v="1"/>
    <s v="USD"/>
    <n v="1488261600"/>
    <n v="1489381200"/>
    <x v="738"/>
    <d v="2017-03-13T05:00:00"/>
    <b v="0"/>
    <b v="0"/>
    <x v="4"/>
    <x v="4"/>
    <s v="film &amp; video/documentary"/>
  </r>
  <r>
    <n v="822"/>
    <s v="Stewart and Sons"/>
    <s v="Distributed optimizing protocol"/>
    <x v="400"/>
    <n v="188982"/>
    <x v="1"/>
    <x v="811"/>
    <n v="89.991428571428571"/>
    <n v="2100"/>
    <x v="1"/>
    <s v="USD"/>
    <n v="1393567200"/>
    <n v="1395032400"/>
    <x v="739"/>
    <d v="2014-03-17T05:00:00"/>
    <b v="0"/>
    <b v="0"/>
    <x v="1"/>
    <x v="1"/>
    <s v="music/rock"/>
  </r>
  <r>
    <n v="823"/>
    <s v="Dyer Inc"/>
    <s v="Secured well-modulated system engine"/>
    <x v="178"/>
    <n v="14640"/>
    <x v="1"/>
    <x v="812"/>
    <n v="58.095238095238095"/>
    <n v="252"/>
    <x v="1"/>
    <s v="USD"/>
    <n v="1410325200"/>
    <n v="1412485200"/>
    <x v="613"/>
    <d v="2014-10-05T05:00:00"/>
    <b v="1"/>
    <b v="1"/>
    <x v="1"/>
    <x v="1"/>
    <s v="music/rock"/>
  </r>
  <r>
    <n v="824"/>
    <s v="Anderson, Williams and Cox"/>
    <s v="Streamlined national benchmark"/>
    <x v="401"/>
    <n v="107516"/>
    <x v="1"/>
    <x v="813"/>
    <n v="83.996875000000003"/>
    <n v="1280"/>
    <x v="1"/>
    <s v="USD"/>
    <n v="1276923600"/>
    <n v="1279688400"/>
    <x v="740"/>
    <d v="2010-07-21T05:00:00"/>
    <b v="0"/>
    <b v="1"/>
    <x v="5"/>
    <x v="9"/>
    <s v="publishing/nonfiction"/>
  </r>
  <r>
    <n v="825"/>
    <s v="Solomon PLC"/>
    <s v="Open-architected 24/7 infrastructure"/>
    <x v="136"/>
    <n v="13950"/>
    <x v="1"/>
    <x v="814"/>
    <n v="88.853503184713375"/>
    <n v="157"/>
    <x v="4"/>
    <s v="GBP"/>
    <n v="1500958800"/>
    <n v="1501995600"/>
    <x v="145"/>
    <d v="2017-08-06T05:00:00"/>
    <b v="0"/>
    <b v="0"/>
    <x v="4"/>
    <x v="12"/>
    <s v="film &amp; video/shorts"/>
  </r>
  <r>
    <n v="826"/>
    <s v="Miller-Hubbard"/>
    <s v="Digitized 6thgeneration Local Area Network"/>
    <x v="54"/>
    <n v="12797"/>
    <x v="1"/>
    <x v="815"/>
    <n v="65.963917525773198"/>
    <n v="194"/>
    <x v="1"/>
    <s v="USD"/>
    <n v="1292220000"/>
    <n v="1294639200"/>
    <x v="741"/>
    <d v="2011-01-10T06:00:00"/>
    <b v="0"/>
    <b v="1"/>
    <x v="3"/>
    <x v="3"/>
    <s v="theater/plays"/>
  </r>
  <r>
    <n v="827"/>
    <s v="Miranda, Martinez and Lowery"/>
    <s v="Innovative actuating artificial intelligence"/>
    <x v="173"/>
    <n v="6134"/>
    <x v="1"/>
    <x v="816"/>
    <n v="74.804878048780495"/>
    <n v="82"/>
    <x v="2"/>
    <s v="AUD"/>
    <n v="1304398800"/>
    <n v="1305435600"/>
    <x v="742"/>
    <d v="2011-05-15T05:00:00"/>
    <b v="0"/>
    <b v="1"/>
    <x v="4"/>
    <x v="6"/>
    <s v="film &amp; video/drama"/>
  </r>
  <r>
    <n v="828"/>
    <s v="Munoz, Cherry and Bell"/>
    <s v="Cross-platform reciprocal budgetary management"/>
    <x v="143"/>
    <n v="4899"/>
    <x v="0"/>
    <x v="817"/>
    <n v="69.98571428571428"/>
    <n v="70"/>
    <x v="1"/>
    <s v="USD"/>
    <n v="1535432400"/>
    <n v="1537592400"/>
    <x v="202"/>
    <d v="2018-09-22T05:00:00"/>
    <b v="0"/>
    <b v="0"/>
    <x v="3"/>
    <x v="3"/>
    <s v="theater/plays"/>
  </r>
  <r>
    <n v="829"/>
    <s v="Baker-Higgins"/>
    <s v="Vision-oriented scalable portal"/>
    <x v="103"/>
    <n v="4929"/>
    <x v="0"/>
    <x v="818"/>
    <n v="32.006493506493506"/>
    <n v="154"/>
    <x v="1"/>
    <s v="USD"/>
    <n v="1433826000"/>
    <n v="1435122000"/>
    <x v="743"/>
    <d v="2015-06-24T05:00:00"/>
    <b v="0"/>
    <b v="0"/>
    <x v="3"/>
    <x v="3"/>
    <s v="theater/plays"/>
  </r>
  <r>
    <n v="830"/>
    <s v="Johnson, Turner and Carroll"/>
    <s v="Persevering zero administration knowledge user"/>
    <x v="319"/>
    <n v="1424"/>
    <x v="0"/>
    <x v="819"/>
    <n v="64.727272727272734"/>
    <n v="22"/>
    <x v="1"/>
    <s v="USD"/>
    <n v="1514959200"/>
    <n v="1520056800"/>
    <x v="744"/>
    <d v="2018-03-03T06:00:00"/>
    <b v="0"/>
    <b v="0"/>
    <x v="3"/>
    <x v="3"/>
    <s v="theater/plays"/>
  </r>
  <r>
    <n v="831"/>
    <s v="Ward PLC"/>
    <s v="Front-line bottom-line Graphic Interface"/>
    <x v="402"/>
    <n v="105817"/>
    <x v="1"/>
    <x v="820"/>
    <n v="24.998110087408456"/>
    <n v="4233"/>
    <x v="1"/>
    <s v="USD"/>
    <n v="1332738000"/>
    <n v="1335675600"/>
    <x v="745"/>
    <d v="2012-04-29T05:00:00"/>
    <b v="0"/>
    <b v="0"/>
    <x v="7"/>
    <x v="14"/>
    <s v="photography/photography books"/>
  </r>
  <r>
    <n v="832"/>
    <s v="Bradley, Beck and Mayo"/>
    <s v="Synergized fault-tolerant hierarchy"/>
    <x v="403"/>
    <n v="136156"/>
    <x v="1"/>
    <x v="821"/>
    <n v="104.97764070932922"/>
    <n v="1297"/>
    <x v="3"/>
    <s v="DKK"/>
    <n v="1445490000"/>
    <n v="1448431200"/>
    <x v="746"/>
    <d v="2015-11-25T06:00:00"/>
    <b v="1"/>
    <b v="0"/>
    <x v="5"/>
    <x v="18"/>
    <s v="publishing/translations"/>
  </r>
  <r>
    <n v="833"/>
    <s v="Levine, Martin and Hernandez"/>
    <s v="Expanded asynchronous groupware"/>
    <x v="85"/>
    <n v="10723"/>
    <x v="1"/>
    <x v="822"/>
    <n v="64.987878787878785"/>
    <n v="165"/>
    <x v="3"/>
    <s v="DKK"/>
    <n v="1297663200"/>
    <n v="1298613600"/>
    <x v="747"/>
    <d v="2011-02-25T06:00:00"/>
    <b v="0"/>
    <b v="0"/>
    <x v="5"/>
    <x v="18"/>
    <s v="publishing/translations"/>
  </r>
  <r>
    <n v="834"/>
    <s v="Gallegos, Wagner and Gaines"/>
    <s v="Expanded fault-tolerant emulation"/>
    <x v="190"/>
    <n v="11228"/>
    <x v="1"/>
    <x v="823"/>
    <n v="94.352941176470594"/>
    <n v="119"/>
    <x v="1"/>
    <s v="USD"/>
    <n v="1371963600"/>
    <n v="1372482000"/>
    <x v="362"/>
    <d v="2013-06-29T05:00:00"/>
    <b v="0"/>
    <b v="0"/>
    <x v="3"/>
    <x v="3"/>
    <s v="theater/plays"/>
  </r>
  <r>
    <n v="835"/>
    <s v="Hodges, Smith and Kelly"/>
    <s v="Future-proofed 24hour model"/>
    <x v="404"/>
    <n v="77355"/>
    <x v="0"/>
    <x v="824"/>
    <n v="44.001706484641637"/>
    <n v="1758"/>
    <x v="1"/>
    <s v="USD"/>
    <n v="1425103200"/>
    <n v="1425621600"/>
    <x v="748"/>
    <d v="2015-03-06T06:00:00"/>
    <b v="0"/>
    <b v="0"/>
    <x v="2"/>
    <x v="2"/>
    <s v="technology/web"/>
  </r>
  <r>
    <n v="836"/>
    <s v="Macias Inc"/>
    <s v="Optimized didactic intranet"/>
    <x v="32"/>
    <n v="6086"/>
    <x v="0"/>
    <x v="825"/>
    <n v="64.744680851063833"/>
    <n v="94"/>
    <x v="1"/>
    <s v="USD"/>
    <n v="1265349600"/>
    <n v="1266300000"/>
    <x v="749"/>
    <d v="2010-02-16T06:00:00"/>
    <b v="0"/>
    <b v="0"/>
    <x v="1"/>
    <x v="7"/>
    <s v="music/indie rock"/>
  </r>
  <r>
    <n v="837"/>
    <s v="Cook-Ortiz"/>
    <s v="Right-sized dedicated standardization"/>
    <x v="405"/>
    <n v="150960"/>
    <x v="1"/>
    <x v="826"/>
    <n v="84.00667779632721"/>
    <n v="1797"/>
    <x v="1"/>
    <s v="USD"/>
    <n v="1301202000"/>
    <n v="1305867600"/>
    <x v="643"/>
    <d v="2011-05-20T05:00:00"/>
    <b v="0"/>
    <b v="0"/>
    <x v="1"/>
    <x v="17"/>
    <s v="music/jazz"/>
  </r>
  <r>
    <n v="838"/>
    <s v="Jordan-Fischer"/>
    <s v="Vision-oriented high-level extranet"/>
    <x v="330"/>
    <n v="8890"/>
    <x v="1"/>
    <x v="827"/>
    <n v="34.061302681992338"/>
    <n v="261"/>
    <x v="1"/>
    <s v="USD"/>
    <n v="1538024400"/>
    <n v="1538802000"/>
    <x v="750"/>
    <d v="2018-10-06T05:00:00"/>
    <b v="0"/>
    <b v="0"/>
    <x v="3"/>
    <x v="3"/>
    <s v="theater/plays"/>
  </r>
  <r>
    <n v="839"/>
    <s v="Pierce-Ramirez"/>
    <s v="Organized scalable initiative"/>
    <x v="106"/>
    <n v="14644"/>
    <x v="1"/>
    <x v="828"/>
    <n v="93.273885350318466"/>
    <n v="157"/>
    <x v="1"/>
    <s v="USD"/>
    <n v="1395032400"/>
    <n v="1398920400"/>
    <x v="751"/>
    <d v="2014-05-01T05:00:00"/>
    <b v="0"/>
    <b v="1"/>
    <x v="4"/>
    <x v="4"/>
    <s v="film &amp; video/documentary"/>
  </r>
  <r>
    <n v="840"/>
    <s v="Howell and Sons"/>
    <s v="Enhanced regional moderator"/>
    <x v="406"/>
    <n v="116583"/>
    <x v="1"/>
    <x v="829"/>
    <n v="32.998301726577978"/>
    <n v="3533"/>
    <x v="1"/>
    <s v="USD"/>
    <n v="1405486800"/>
    <n v="1405659600"/>
    <x v="752"/>
    <d v="2014-07-18T05:00:00"/>
    <b v="0"/>
    <b v="1"/>
    <x v="3"/>
    <x v="3"/>
    <s v="theater/plays"/>
  </r>
  <r>
    <n v="841"/>
    <s v="Garcia, Dunn and Richardson"/>
    <s v="Automated even-keeled emulation"/>
    <x v="14"/>
    <n v="12991"/>
    <x v="1"/>
    <x v="830"/>
    <n v="83.812903225806451"/>
    <n v="155"/>
    <x v="1"/>
    <s v="USD"/>
    <n v="1455861600"/>
    <n v="1457244000"/>
    <x v="753"/>
    <d v="2016-03-06T06:00:00"/>
    <b v="0"/>
    <b v="0"/>
    <x v="2"/>
    <x v="2"/>
    <s v="technology/web"/>
  </r>
  <r>
    <n v="842"/>
    <s v="Lawson and Sons"/>
    <s v="Reverse-engineered multi-tasking product"/>
    <x v="42"/>
    <n v="8447"/>
    <x v="1"/>
    <x v="831"/>
    <n v="63.992424242424242"/>
    <n v="132"/>
    <x v="6"/>
    <s v="EUR"/>
    <n v="1529038800"/>
    <n v="1529298000"/>
    <x v="754"/>
    <d v="2018-06-18T05:00:00"/>
    <b v="0"/>
    <b v="0"/>
    <x v="2"/>
    <x v="8"/>
    <s v="technology/wearables"/>
  </r>
  <r>
    <n v="843"/>
    <s v="Porter-Hicks"/>
    <s v="De-engineered next generation parallelism"/>
    <x v="35"/>
    <n v="2703"/>
    <x v="0"/>
    <x v="832"/>
    <n v="81.909090909090907"/>
    <n v="33"/>
    <x v="1"/>
    <s v="USD"/>
    <n v="1535259600"/>
    <n v="1535778000"/>
    <x v="755"/>
    <d v="2018-09-01T05:00:00"/>
    <b v="0"/>
    <b v="0"/>
    <x v="7"/>
    <x v="14"/>
    <s v="photography/photography books"/>
  </r>
  <r>
    <n v="844"/>
    <s v="Rodriguez-Hansen"/>
    <s v="Intuitive cohesive groupware"/>
    <x v="35"/>
    <n v="8747"/>
    <x v="3"/>
    <x v="833"/>
    <n v="93.053191489361708"/>
    <n v="94"/>
    <x v="1"/>
    <s v="USD"/>
    <n v="1327212000"/>
    <n v="1327471200"/>
    <x v="756"/>
    <d v="2012-01-25T06:00:00"/>
    <b v="0"/>
    <b v="0"/>
    <x v="4"/>
    <x v="4"/>
    <s v="film &amp; video/documentary"/>
  </r>
  <r>
    <n v="845"/>
    <s v="Williams LLC"/>
    <s v="Up-sized high-level access"/>
    <x v="407"/>
    <n v="138087"/>
    <x v="1"/>
    <x v="834"/>
    <n v="101.98449039881831"/>
    <n v="1354"/>
    <x v="4"/>
    <s v="GBP"/>
    <n v="1526360400"/>
    <n v="1529557200"/>
    <x v="757"/>
    <d v="2018-06-21T05:00:00"/>
    <b v="0"/>
    <b v="0"/>
    <x v="2"/>
    <x v="2"/>
    <s v="technology/web"/>
  </r>
  <r>
    <n v="846"/>
    <s v="Cooper, Stanley and Bryant"/>
    <s v="Phased empowering success"/>
    <x v="67"/>
    <n v="5085"/>
    <x v="1"/>
    <x v="835"/>
    <n v="105.9375"/>
    <n v="48"/>
    <x v="1"/>
    <s v="USD"/>
    <n v="1532149200"/>
    <n v="1535259600"/>
    <x v="758"/>
    <d v="2018-08-26T05:00:00"/>
    <b v="1"/>
    <b v="1"/>
    <x v="2"/>
    <x v="2"/>
    <s v="technology/web"/>
  </r>
  <r>
    <n v="847"/>
    <s v="Miller, Glenn and Adams"/>
    <s v="Distributed actuating project"/>
    <x v="53"/>
    <n v="11174"/>
    <x v="1"/>
    <x v="836"/>
    <n v="101.58181818181818"/>
    <n v="110"/>
    <x v="1"/>
    <s v="USD"/>
    <n v="1515304800"/>
    <n v="1515564000"/>
    <x v="759"/>
    <d v="2018-01-10T06:00:00"/>
    <b v="0"/>
    <b v="0"/>
    <x v="0"/>
    <x v="0"/>
    <s v="food/food trucks"/>
  </r>
  <r>
    <n v="848"/>
    <s v="Cole, Salazar and Moreno"/>
    <s v="Robust motivating orchestration"/>
    <x v="170"/>
    <n v="10831"/>
    <x v="1"/>
    <x v="837"/>
    <n v="62.970930232558139"/>
    <n v="172"/>
    <x v="1"/>
    <s v="USD"/>
    <n v="1276318800"/>
    <n v="1277096400"/>
    <x v="760"/>
    <d v="2010-06-21T05:00:00"/>
    <b v="0"/>
    <b v="0"/>
    <x v="4"/>
    <x v="6"/>
    <s v="film &amp; video/drama"/>
  </r>
  <r>
    <n v="849"/>
    <s v="Jones-Ryan"/>
    <s v="Vision-oriented uniform instruction set"/>
    <x v="313"/>
    <n v="8917"/>
    <x v="1"/>
    <x v="838"/>
    <n v="29.045602605863191"/>
    <n v="307"/>
    <x v="1"/>
    <s v="USD"/>
    <n v="1328767200"/>
    <n v="1329026400"/>
    <x v="761"/>
    <d v="2012-02-12T06:00:00"/>
    <b v="0"/>
    <b v="1"/>
    <x v="1"/>
    <x v="7"/>
    <s v="music/indie rock"/>
  </r>
  <r>
    <n v="850"/>
    <s v="Hood, Perez and Meadows"/>
    <s v="Cross-group upward-trending hierarchy"/>
    <x v="0"/>
    <n v="1"/>
    <x v="0"/>
    <x v="100"/>
    <n v="1"/>
    <n v="1"/>
    <x v="1"/>
    <s v="USD"/>
    <n v="1321682400"/>
    <n v="1322978400"/>
    <x v="762"/>
    <d v="2011-12-04T06:00:00"/>
    <b v="1"/>
    <b v="0"/>
    <x v="1"/>
    <x v="1"/>
    <s v="music/rock"/>
  </r>
  <r>
    <n v="851"/>
    <s v="Bright and Sons"/>
    <s v="Object-based needs-based info-mediaries"/>
    <x v="46"/>
    <n v="12468"/>
    <x v="1"/>
    <x v="839"/>
    <n v="77.924999999999997"/>
    <n v="160"/>
    <x v="1"/>
    <s v="USD"/>
    <n v="1335934800"/>
    <n v="1338786000"/>
    <x v="444"/>
    <d v="2012-06-04T05:00:00"/>
    <b v="0"/>
    <b v="0"/>
    <x v="1"/>
    <x v="5"/>
    <s v="music/electric music"/>
  </r>
  <r>
    <n v="852"/>
    <s v="Brady Ltd"/>
    <s v="Open-source reciprocal standardization"/>
    <x v="70"/>
    <n v="2505"/>
    <x v="0"/>
    <x v="840"/>
    <n v="80.806451612903231"/>
    <n v="31"/>
    <x v="1"/>
    <s v="USD"/>
    <n v="1310792400"/>
    <n v="1311656400"/>
    <x v="763"/>
    <d v="2011-07-26T05:00:00"/>
    <b v="0"/>
    <b v="1"/>
    <x v="6"/>
    <x v="11"/>
    <s v="games/video games"/>
  </r>
  <r>
    <n v="853"/>
    <s v="Collier LLC"/>
    <s v="Secured well-modulated projection"/>
    <x v="408"/>
    <n v="111502"/>
    <x v="1"/>
    <x v="841"/>
    <n v="76.006816632583508"/>
    <n v="1467"/>
    <x v="0"/>
    <s v="CAD"/>
    <n v="1308546000"/>
    <n v="1308978000"/>
    <x v="764"/>
    <d v="2011-06-25T05:00:00"/>
    <b v="0"/>
    <b v="1"/>
    <x v="1"/>
    <x v="7"/>
    <s v="music/indie rock"/>
  </r>
  <r>
    <n v="854"/>
    <s v="Campbell, Thomas and Obrien"/>
    <s v="Multi-channeled secondary middleware"/>
    <x v="409"/>
    <n v="194309"/>
    <x v="1"/>
    <x v="842"/>
    <n v="72.993613824192337"/>
    <n v="2662"/>
    <x v="0"/>
    <s v="CAD"/>
    <n v="1574056800"/>
    <n v="1576389600"/>
    <x v="765"/>
    <d v="2019-12-15T06:00:00"/>
    <b v="0"/>
    <b v="0"/>
    <x v="5"/>
    <x v="13"/>
    <s v="publishing/fiction"/>
  </r>
  <r>
    <n v="855"/>
    <s v="Moses-Terry"/>
    <s v="Horizontal clear-thinking framework"/>
    <x v="410"/>
    <n v="23956"/>
    <x v="1"/>
    <x v="843"/>
    <n v="53"/>
    <n v="452"/>
    <x v="2"/>
    <s v="AUD"/>
    <n v="1308373200"/>
    <n v="1311051600"/>
    <x v="766"/>
    <d v="2011-07-19T05:00:00"/>
    <b v="0"/>
    <b v="0"/>
    <x v="3"/>
    <x v="3"/>
    <s v="theater/plays"/>
  </r>
  <r>
    <n v="856"/>
    <s v="Williams and Sons"/>
    <s v="Profound composite core"/>
    <x v="166"/>
    <n v="8558"/>
    <x v="1"/>
    <x v="844"/>
    <n v="54.164556962025316"/>
    <n v="158"/>
    <x v="1"/>
    <s v="USD"/>
    <n v="1335243600"/>
    <n v="1336712400"/>
    <x v="767"/>
    <d v="2012-05-11T05:00:00"/>
    <b v="0"/>
    <b v="0"/>
    <x v="0"/>
    <x v="0"/>
    <s v="food/food trucks"/>
  </r>
  <r>
    <n v="857"/>
    <s v="Miranda, Gray and Hale"/>
    <s v="Programmable disintermediate matrices"/>
    <x v="98"/>
    <n v="7413"/>
    <x v="1"/>
    <x v="845"/>
    <n v="32.946666666666665"/>
    <n v="225"/>
    <x v="5"/>
    <s v="CHF"/>
    <n v="1328421600"/>
    <n v="1330408800"/>
    <x v="768"/>
    <d v="2012-02-28T06:00:00"/>
    <b v="1"/>
    <b v="0"/>
    <x v="4"/>
    <x v="12"/>
    <s v="film &amp; video/shorts"/>
  </r>
  <r>
    <n v="858"/>
    <s v="Ayala, Crawford and Taylor"/>
    <s v="Realigned 5thgeneration knowledge user"/>
    <x v="220"/>
    <n v="2778"/>
    <x v="0"/>
    <x v="846"/>
    <n v="79.371428571428567"/>
    <n v="35"/>
    <x v="1"/>
    <s v="USD"/>
    <n v="1524286800"/>
    <n v="1524891600"/>
    <x v="769"/>
    <d v="2018-04-28T05:00:00"/>
    <b v="1"/>
    <b v="0"/>
    <x v="0"/>
    <x v="0"/>
    <s v="food/food trucks"/>
  </r>
  <r>
    <n v="859"/>
    <s v="Martinez Ltd"/>
    <s v="Multi-layered upward-trending groupware"/>
    <x v="190"/>
    <n v="2594"/>
    <x v="0"/>
    <x v="847"/>
    <n v="41.174603174603178"/>
    <n v="63"/>
    <x v="1"/>
    <s v="USD"/>
    <n v="1362117600"/>
    <n v="1363669200"/>
    <x v="770"/>
    <d v="2013-03-19T05:00:00"/>
    <b v="0"/>
    <b v="1"/>
    <x v="3"/>
    <x v="3"/>
    <s v="theater/plays"/>
  </r>
  <r>
    <n v="860"/>
    <s v="Lee PLC"/>
    <s v="Re-contextualized leadingedge firmware"/>
    <x v="22"/>
    <n v="5033"/>
    <x v="1"/>
    <x v="848"/>
    <n v="77.430769230769229"/>
    <n v="65"/>
    <x v="1"/>
    <s v="USD"/>
    <n v="1550556000"/>
    <n v="1551420000"/>
    <x v="771"/>
    <d v="2019-03-01T06:00:00"/>
    <b v="0"/>
    <b v="1"/>
    <x v="2"/>
    <x v="8"/>
    <s v="technology/wearables"/>
  </r>
  <r>
    <n v="861"/>
    <s v="Young, Ramsey and Powell"/>
    <s v="Devolved disintermediate analyzer"/>
    <x v="35"/>
    <n v="9317"/>
    <x v="1"/>
    <x v="849"/>
    <n v="57.159509202453989"/>
    <n v="163"/>
    <x v="1"/>
    <s v="USD"/>
    <n v="1269147600"/>
    <n v="1269838800"/>
    <x v="772"/>
    <d v="2010-03-29T05:00:00"/>
    <b v="0"/>
    <b v="0"/>
    <x v="3"/>
    <x v="3"/>
    <s v="theater/plays"/>
  </r>
  <r>
    <n v="862"/>
    <s v="Lewis and Sons"/>
    <s v="Profound disintermediate open system"/>
    <x v="26"/>
    <n v="6560"/>
    <x v="1"/>
    <x v="850"/>
    <n v="77.17647058823529"/>
    <n v="85"/>
    <x v="1"/>
    <s v="USD"/>
    <n v="1312174800"/>
    <n v="1312520400"/>
    <x v="773"/>
    <d v="2011-08-05T05:00:00"/>
    <b v="0"/>
    <b v="0"/>
    <x v="3"/>
    <x v="3"/>
    <s v="theater/plays"/>
  </r>
  <r>
    <n v="863"/>
    <s v="Davis-Johnson"/>
    <s v="Automated reciprocal protocol"/>
    <x v="1"/>
    <n v="5415"/>
    <x v="1"/>
    <x v="851"/>
    <n v="24.953917050691246"/>
    <n v="217"/>
    <x v="1"/>
    <s v="USD"/>
    <n v="1434517200"/>
    <n v="1436504400"/>
    <x v="774"/>
    <d v="2015-07-10T05:00:00"/>
    <b v="0"/>
    <b v="1"/>
    <x v="4"/>
    <x v="19"/>
    <s v="film &amp; video/television"/>
  </r>
  <r>
    <n v="864"/>
    <s v="Stevenson-Thompson"/>
    <s v="Automated static workforce"/>
    <x v="3"/>
    <n v="14577"/>
    <x v="1"/>
    <x v="852"/>
    <n v="97.18"/>
    <n v="150"/>
    <x v="1"/>
    <s v="USD"/>
    <n v="1471582800"/>
    <n v="1472014800"/>
    <x v="775"/>
    <d v="2016-08-24T05:00:00"/>
    <b v="0"/>
    <b v="0"/>
    <x v="4"/>
    <x v="12"/>
    <s v="film &amp; video/shorts"/>
  </r>
  <r>
    <n v="865"/>
    <s v="Ellis, Smith and Armstrong"/>
    <s v="Horizontal attitude-oriented help-desk"/>
    <x v="411"/>
    <n v="150515"/>
    <x v="1"/>
    <x v="853"/>
    <n v="46.000916870415651"/>
    <n v="3272"/>
    <x v="1"/>
    <s v="USD"/>
    <n v="1410757200"/>
    <n v="1411534800"/>
    <x v="776"/>
    <d v="2014-09-24T05:00:00"/>
    <b v="0"/>
    <b v="0"/>
    <x v="3"/>
    <x v="3"/>
    <s v="theater/plays"/>
  </r>
  <r>
    <n v="866"/>
    <s v="Jackson-Brown"/>
    <s v="Versatile 5thgeneration matrices"/>
    <x v="412"/>
    <n v="79045"/>
    <x v="3"/>
    <x v="854"/>
    <n v="88.023385300668153"/>
    <n v="898"/>
    <x v="1"/>
    <s v="USD"/>
    <n v="1304830800"/>
    <n v="1304917200"/>
    <x v="777"/>
    <d v="2011-05-09T05:00:00"/>
    <b v="0"/>
    <b v="0"/>
    <x v="7"/>
    <x v="14"/>
    <s v="photography/photography books"/>
  </r>
  <r>
    <n v="867"/>
    <s v="Kane, Pruitt and Rivera"/>
    <s v="Cross-platform next generation service-desk"/>
    <x v="73"/>
    <n v="7797"/>
    <x v="1"/>
    <x v="855"/>
    <n v="25.99"/>
    <n v="300"/>
    <x v="1"/>
    <s v="USD"/>
    <n v="1539061200"/>
    <n v="1539579600"/>
    <x v="778"/>
    <d v="2018-10-15T05:00:00"/>
    <b v="0"/>
    <b v="0"/>
    <x v="0"/>
    <x v="0"/>
    <s v="food/food trucks"/>
  </r>
  <r>
    <n v="868"/>
    <s v="Wood, Buckley and Meza"/>
    <s v="Front-line web-enabled installation"/>
    <x v="260"/>
    <n v="12939"/>
    <x v="1"/>
    <x v="856"/>
    <n v="102.69047619047619"/>
    <n v="126"/>
    <x v="1"/>
    <s v="USD"/>
    <n v="1381554000"/>
    <n v="1382504400"/>
    <x v="779"/>
    <d v="2013-10-23T05:00:00"/>
    <b v="0"/>
    <b v="0"/>
    <x v="3"/>
    <x v="3"/>
    <s v="theater/plays"/>
  </r>
  <r>
    <n v="869"/>
    <s v="Brown-Williams"/>
    <s v="Multi-channeled responsive product"/>
    <x v="413"/>
    <n v="38376"/>
    <x v="0"/>
    <x v="857"/>
    <n v="72.958174904942965"/>
    <n v="526"/>
    <x v="1"/>
    <s v="USD"/>
    <n v="1277096400"/>
    <n v="1278306000"/>
    <x v="780"/>
    <d v="2010-07-05T05:00:00"/>
    <b v="0"/>
    <b v="0"/>
    <x v="4"/>
    <x v="6"/>
    <s v="film &amp; video/drama"/>
  </r>
  <r>
    <n v="870"/>
    <s v="Hansen-Austin"/>
    <s v="Adaptive demand-driven encryption"/>
    <x v="106"/>
    <n v="6920"/>
    <x v="0"/>
    <x v="858"/>
    <n v="57.190082644628099"/>
    <n v="121"/>
    <x v="1"/>
    <s v="USD"/>
    <n v="1440392400"/>
    <n v="1442552400"/>
    <x v="335"/>
    <d v="2015-09-18T05:00:00"/>
    <b v="0"/>
    <b v="0"/>
    <x v="3"/>
    <x v="3"/>
    <s v="theater/plays"/>
  </r>
  <r>
    <n v="871"/>
    <s v="Santana-George"/>
    <s v="Re-engineered client-driven knowledge user"/>
    <x v="414"/>
    <n v="194912"/>
    <x v="1"/>
    <x v="859"/>
    <n v="84.013793103448279"/>
    <n v="2320"/>
    <x v="1"/>
    <s v="USD"/>
    <n v="1509512400"/>
    <n v="1511071200"/>
    <x v="535"/>
    <d v="2017-11-19T06:00:00"/>
    <b v="0"/>
    <b v="1"/>
    <x v="3"/>
    <x v="3"/>
    <s v="theater/plays"/>
  </r>
  <r>
    <n v="872"/>
    <s v="Davis LLC"/>
    <s v="Compatible logistical paradigm"/>
    <x v="53"/>
    <n v="7992"/>
    <x v="1"/>
    <x v="860"/>
    <n v="98.666666666666671"/>
    <n v="81"/>
    <x v="2"/>
    <s v="AUD"/>
    <n v="1535950800"/>
    <n v="1536382800"/>
    <x v="270"/>
    <d v="2018-09-08T05:00:00"/>
    <b v="0"/>
    <b v="0"/>
    <x v="4"/>
    <x v="22"/>
    <s v="film &amp; video/science fiction"/>
  </r>
  <r>
    <n v="873"/>
    <s v="Vazquez, Ochoa and Clark"/>
    <s v="Intuitive value-added installation"/>
    <x v="369"/>
    <n v="79268"/>
    <x v="1"/>
    <x v="861"/>
    <n v="42.007419183889773"/>
    <n v="1887"/>
    <x v="1"/>
    <s v="USD"/>
    <n v="1389160800"/>
    <n v="1389592800"/>
    <x v="781"/>
    <d v="2014-01-13T06:00:00"/>
    <b v="0"/>
    <b v="0"/>
    <x v="7"/>
    <x v="14"/>
    <s v="photography/photography books"/>
  </r>
  <r>
    <n v="874"/>
    <s v="Chung-Nguyen"/>
    <s v="Managed discrete parallelism"/>
    <x v="415"/>
    <n v="139468"/>
    <x v="1"/>
    <x v="862"/>
    <n v="32.002753556677376"/>
    <n v="4358"/>
    <x v="1"/>
    <s v="USD"/>
    <n v="1271998800"/>
    <n v="1275282000"/>
    <x v="782"/>
    <d v="2010-05-31T05:00:00"/>
    <b v="0"/>
    <b v="1"/>
    <x v="7"/>
    <x v="14"/>
    <s v="photography/photography books"/>
  </r>
  <r>
    <n v="875"/>
    <s v="Mueller-Harmon"/>
    <s v="Implemented tangible approach"/>
    <x v="58"/>
    <n v="5465"/>
    <x v="0"/>
    <x v="863"/>
    <n v="81.567164179104481"/>
    <n v="67"/>
    <x v="1"/>
    <s v="USD"/>
    <n v="1294898400"/>
    <n v="1294984800"/>
    <x v="783"/>
    <d v="2011-01-14T06:00:00"/>
    <b v="0"/>
    <b v="0"/>
    <x v="1"/>
    <x v="1"/>
    <s v="music/rock"/>
  </r>
  <r>
    <n v="876"/>
    <s v="Dixon, Perez and Banks"/>
    <s v="Re-engineered encompassing definition"/>
    <x v="111"/>
    <n v="2111"/>
    <x v="0"/>
    <x v="864"/>
    <n v="37.035087719298247"/>
    <n v="57"/>
    <x v="0"/>
    <s v="CAD"/>
    <n v="1559970000"/>
    <n v="1562043600"/>
    <x v="784"/>
    <d v="2019-07-02T05:00:00"/>
    <b v="0"/>
    <b v="0"/>
    <x v="7"/>
    <x v="14"/>
    <s v="photography/photography books"/>
  </r>
  <r>
    <n v="877"/>
    <s v="Estrada Group"/>
    <s v="Multi-lateral uniform collaboration"/>
    <x v="416"/>
    <n v="126628"/>
    <x v="0"/>
    <x v="865"/>
    <n v="103.033360455655"/>
    <n v="1229"/>
    <x v="1"/>
    <s v="USD"/>
    <n v="1469509200"/>
    <n v="1469595600"/>
    <x v="785"/>
    <d v="2016-07-27T05:00:00"/>
    <b v="0"/>
    <b v="0"/>
    <x v="0"/>
    <x v="0"/>
    <s v="food/food trucks"/>
  </r>
  <r>
    <n v="878"/>
    <s v="Lutz Group"/>
    <s v="Enterprise-wide foreground paradigm"/>
    <x v="50"/>
    <n v="1012"/>
    <x v="0"/>
    <x v="866"/>
    <n v="84.333333333333329"/>
    <n v="12"/>
    <x v="6"/>
    <s v="EUR"/>
    <n v="1579068000"/>
    <n v="1581141600"/>
    <x v="786"/>
    <d v="2020-02-08T06:00:00"/>
    <b v="0"/>
    <b v="0"/>
    <x v="1"/>
    <x v="16"/>
    <s v="music/metal"/>
  </r>
  <r>
    <n v="879"/>
    <s v="Ortiz Inc"/>
    <s v="Stand-alone incremental parallelism"/>
    <x v="67"/>
    <n v="5438"/>
    <x v="1"/>
    <x v="867"/>
    <n v="102.60377358490567"/>
    <n v="53"/>
    <x v="1"/>
    <s v="USD"/>
    <n v="1487743200"/>
    <n v="1488520800"/>
    <x v="787"/>
    <d v="2017-03-03T06:00:00"/>
    <b v="0"/>
    <b v="0"/>
    <x v="5"/>
    <x v="9"/>
    <s v="publishing/nonfiction"/>
  </r>
  <r>
    <n v="880"/>
    <s v="Craig, Ellis and Miller"/>
    <s v="Persevering 5thgeneration throughput"/>
    <x v="396"/>
    <n v="193101"/>
    <x v="1"/>
    <x v="868"/>
    <n v="79.992129246064621"/>
    <n v="2414"/>
    <x v="1"/>
    <s v="USD"/>
    <n v="1563685200"/>
    <n v="1563858000"/>
    <x v="788"/>
    <d v="2019-07-23T05:00:00"/>
    <b v="0"/>
    <b v="0"/>
    <x v="1"/>
    <x v="5"/>
    <s v="music/electric music"/>
  </r>
  <r>
    <n v="881"/>
    <s v="Charles Inc"/>
    <s v="Implemented object-oriented synergy"/>
    <x v="417"/>
    <n v="31665"/>
    <x v="0"/>
    <x v="869"/>
    <n v="70.055309734513273"/>
    <n v="452"/>
    <x v="1"/>
    <s v="USD"/>
    <n v="1436418000"/>
    <n v="1438923600"/>
    <x v="330"/>
    <d v="2015-08-07T05:00:00"/>
    <b v="0"/>
    <b v="1"/>
    <x v="3"/>
    <x v="3"/>
    <s v="theater/plays"/>
  </r>
  <r>
    <n v="882"/>
    <s v="White-Rosario"/>
    <s v="Balanced demand-driven definition"/>
    <x v="126"/>
    <n v="2960"/>
    <x v="1"/>
    <x v="870"/>
    <n v="37"/>
    <n v="80"/>
    <x v="1"/>
    <s v="USD"/>
    <n v="1421820000"/>
    <n v="1422165600"/>
    <x v="789"/>
    <d v="2015-01-25T06:00:00"/>
    <b v="0"/>
    <b v="0"/>
    <x v="3"/>
    <x v="3"/>
    <s v="theater/plays"/>
  </r>
  <r>
    <n v="883"/>
    <s v="Simmons-Villarreal"/>
    <s v="Customer-focused mobile Graphic Interface"/>
    <x v="74"/>
    <n v="8089"/>
    <x v="1"/>
    <x v="871"/>
    <n v="41.911917098445599"/>
    <n v="193"/>
    <x v="1"/>
    <s v="USD"/>
    <n v="1274763600"/>
    <n v="1277874000"/>
    <x v="790"/>
    <d v="2010-06-30T05:00:00"/>
    <b v="0"/>
    <b v="0"/>
    <x v="4"/>
    <x v="12"/>
    <s v="film &amp; video/shorts"/>
  </r>
  <r>
    <n v="884"/>
    <s v="Strickland Group"/>
    <s v="Horizontal secondary interface"/>
    <x v="418"/>
    <n v="109374"/>
    <x v="0"/>
    <x v="872"/>
    <n v="57.992576882290564"/>
    <n v="1886"/>
    <x v="1"/>
    <s v="USD"/>
    <n v="1399179600"/>
    <n v="1399352400"/>
    <x v="791"/>
    <d v="2014-05-06T05:00:00"/>
    <b v="0"/>
    <b v="1"/>
    <x v="3"/>
    <x v="3"/>
    <s v="theater/plays"/>
  </r>
  <r>
    <n v="885"/>
    <s v="Lynch Ltd"/>
    <s v="Virtual analyzing collaboration"/>
    <x v="37"/>
    <n v="2129"/>
    <x v="1"/>
    <x v="873"/>
    <n v="40.942307692307693"/>
    <n v="52"/>
    <x v="1"/>
    <s v="USD"/>
    <n v="1275800400"/>
    <n v="1279083600"/>
    <x v="792"/>
    <d v="2010-07-14T05:00:00"/>
    <b v="0"/>
    <b v="0"/>
    <x v="3"/>
    <x v="3"/>
    <s v="theater/plays"/>
  </r>
  <r>
    <n v="886"/>
    <s v="Sanders LLC"/>
    <s v="Multi-tiered explicit focus group"/>
    <x v="419"/>
    <n v="127745"/>
    <x v="0"/>
    <x v="874"/>
    <n v="69.9972602739726"/>
    <n v="1825"/>
    <x v="1"/>
    <s v="USD"/>
    <n v="1282798800"/>
    <n v="1284354000"/>
    <x v="793"/>
    <d v="2010-09-13T05:00:00"/>
    <b v="0"/>
    <b v="0"/>
    <x v="1"/>
    <x v="7"/>
    <s v="music/indie rock"/>
  </r>
  <r>
    <n v="887"/>
    <s v="Cooper LLC"/>
    <s v="Multi-layered systematic knowledgebase"/>
    <x v="75"/>
    <n v="2289"/>
    <x v="0"/>
    <x v="875"/>
    <n v="73.838709677419359"/>
    <n v="31"/>
    <x v="1"/>
    <s v="USD"/>
    <n v="1437109200"/>
    <n v="1441170000"/>
    <x v="794"/>
    <d v="2015-09-02T05:00:00"/>
    <b v="0"/>
    <b v="1"/>
    <x v="3"/>
    <x v="3"/>
    <s v="theater/plays"/>
  </r>
  <r>
    <n v="888"/>
    <s v="Palmer Ltd"/>
    <s v="Reverse-engineered uniform knowledge user"/>
    <x v="306"/>
    <n v="12174"/>
    <x v="1"/>
    <x v="876"/>
    <n v="41.979310344827589"/>
    <n v="290"/>
    <x v="1"/>
    <s v="USD"/>
    <n v="1491886800"/>
    <n v="1493528400"/>
    <x v="795"/>
    <d v="2017-04-30T05:00:00"/>
    <b v="0"/>
    <b v="0"/>
    <x v="3"/>
    <x v="3"/>
    <s v="theater/plays"/>
  </r>
  <r>
    <n v="889"/>
    <s v="Santos Group"/>
    <s v="Secured dynamic capacity"/>
    <x v="36"/>
    <n v="9508"/>
    <x v="1"/>
    <x v="877"/>
    <n v="77.93442622950819"/>
    <n v="122"/>
    <x v="1"/>
    <s v="USD"/>
    <n v="1394600400"/>
    <n v="1395205200"/>
    <x v="796"/>
    <d v="2014-03-19T05:00:00"/>
    <b v="0"/>
    <b v="1"/>
    <x v="1"/>
    <x v="5"/>
    <s v="music/electric music"/>
  </r>
  <r>
    <n v="890"/>
    <s v="Christian, Kim and Jimenez"/>
    <s v="Devolved foreground throughput"/>
    <x v="420"/>
    <n v="155849"/>
    <x v="1"/>
    <x v="878"/>
    <n v="106.01972789115646"/>
    <n v="1470"/>
    <x v="1"/>
    <s v="USD"/>
    <n v="1561352400"/>
    <n v="1561438800"/>
    <x v="797"/>
    <d v="2019-06-25T05:00:00"/>
    <b v="0"/>
    <b v="0"/>
    <x v="1"/>
    <x v="7"/>
    <s v="music/indie rock"/>
  </r>
  <r>
    <n v="891"/>
    <s v="Williams, Price and Hurley"/>
    <s v="Synchronized demand-driven infrastructure"/>
    <x v="162"/>
    <n v="7758"/>
    <x v="1"/>
    <x v="879"/>
    <n v="47.018181818181816"/>
    <n v="165"/>
    <x v="0"/>
    <s v="CAD"/>
    <n v="1322892000"/>
    <n v="1326693600"/>
    <x v="798"/>
    <d v="2012-01-16T06:00:00"/>
    <b v="0"/>
    <b v="0"/>
    <x v="4"/>
    <x v="4"/>
    <s v="film &amp; video/documentary"/>
  </r>
  <r>
    <n v="892"/>
    <s v="Anderson, Parks and Estrada"/>
    <s v="Realigned discrete structure"/>
    <x v="46"/>
    <n v="13835"/>
    <x v="1"/>
    <x v="880"/>
    <n v="76.016483516483518"/>
    <n v="182"/>
    <x v="1"/>
    <s v="USD"/>
    <n v="1274418000"/>
    <n v="1277960400"/>
    <x v="799"/>
    <d v="2010-07-01T05:00:00"/>
    <b v="0"/>
    <b v="0"/>
    <x v="5"/>
    <x v="18"/>
    <s v="publishing/translations"/>
  </r>
  <r>
    <n v="893"/>
    <s v="Collins-Martinez"/>
    <s v="Progressive grid-enabled website"/>
    <x v="141"/>
    <n v="10770"/>
    <x v="1"/>
    <x v="881"/>
    <n v="54.120603015075375"/>
    <n v="199"/>
    <x v="6"/>
    <s v="EUR"/>
    <n v="1434344400"/>
    <n v="1434690000"/>
    <x v="800"/>
    <d v="2015-06-19T05:00:00"/>
    <b v="0"/>
    <b v="1"/>
    <x v="4"/>
    <x v="4"/>
    <s v="film &amp; video/documentary"/>
  </r>
  <r>
    <n v="894"/>
    <s v="Barrett Inc"/>
    <s v="Organic cohesive neural-net"/>
    <x v="12"/>
    <n v="3208"/>
    <x v="1"/>
    <x v="882"/>
    <n v="57.285714285714285"/>
    <n v="56"/>
    <x v="4"/>
    <s v="GBP"/>
    <n v="1373518800"/>
    <n v="1376110800"/>
    <x v="801"/>
    <d v="2013-08-10T05:00:00"/>
    <b v="0"/>
    <b v="1"/>
    <x v="4"/>
    <x v="19"/>
    <s v="film &amp; video/television"/>
  </r>
  <r>
    <n v="895"/>
    <s v="Adams-Rollins"/>
    <s v="Integrated demand-driven info-mediaries"/>
    <x v="421"/>
    <n v="11108"/>
    <x v="0"/>
    <x v="883"/>
    <n v="103.81308411214954"/>
    <n v="107"/>
    <x v="1"/>
    <s v="USD"/>
    <n v="1517637600"/>
    <n v="1518415200"/>
    <x v="802"/>
    <d v="2018-02-12T06:00:00"/>
    <b v="0"/>
    <b v="0"/>
    <x v="3"/>
    <x v="3"/>
    <s v="theater/plays"/>
  </r>
  <r>
    <n v="896"/>
    <s v="Wright-Bryant"/>
    <s v="Reverse-engineered client-server extranet"/>
    <x v="174"/>
    <n v="153338"/>
    <x v="1"/>
    <x v="884"/>
    <n v="105.02602739726028"/>
    <n v="1460"/>
    <x v="2"/>
    <s v="AUD"/>
    <n v="1310619600"/>
    <n v="1310878800"/>
    <x v="803"/>
    <d v="2011-07-17T05:00:00"/>
    <b v="0"/>
    <b v="1"/>
    <x v="0"/>
    <x v="0"/>
    <s v="food/food trucks"/>
  </r>
  <r>
    <n v="897"/>
    <s v="Berry-Cannon"/>
    <s v="Organized discrete encoding"/>
    <x v="35"/>
    <n v="2437"/>
    <x v="0"/>
    <x v="885"/>
    <n v="90.259259259259252"/>
    <n v="27"/>
    <x v="1"/>
    <s v="USD"/>
    <n v="1556427600"/>
    <n v="1556600400"/>
    <x v="212"/>
    <d v="2019-04-30T05:00:00"/>
    <b v="0"/>
    <b v="0"/>
    <x v="3"/>
    <x v="3"/>
    <s v="theater/plays"/>
  </r>
  <r>
    <n v="898"/>
    <s v="Davis-Gonzalez"/>
    <s v="Balanced regional flexibility"/>
    <x v="422"/>
    <n v="93991"/>
    <x v="0"/>
    <x v="886"/>
    <n v="76.978705978705975"/>
    <n v="1221"/>
    <x v="1"/>
    <s v="USD"/>
    <n v="1576476000"/>
    <n v="1576994400"/>
    <x v="804"/>
    <d v="2019-12-22T06:00:00"/>
    <b v="0"/>
    <b v="0"/>
    <x v="4"/>
    <x v="4"/>
    <s v="film &amp; video/documentary"/>
  </r>
  <r>
    <n v="899"/>
    <s v="Best-Young"/>
    <s v="Implemented multimedia time-frame"/>
    <x v="33"/>
    <n v="12620"/>
    <x v="1"/>
    <x v="887"/>
    <n v="102.60162601626017"/>
    <n v="123"/>
    <x v="5"/>
    <s v="CHF"/>
    <n v="1381122000"/>
    <n v="1382677200"/>
    <x v="805"/>
    <d v="2013-10-25T05:00:00"/>
    <b v="0"/>
    <b v="0"/>
    <x v="1"/>
    <x v="17"/>
    <s v="music/jazz"/>
  </r>
  <r>
    <n v="900"/>
    <s v="Powers, Smith and Deleon"/>
    <s v="Enhanced uniform service-desk"/>
    <x v="0"/>
    <n v="2"/>
    <x v="0"/>
    <x v="50"/>
    <n v="2"/>
    <n v="1"/>
    <x v="1"/>
    <s v="USD"/>
    <n v="1411102800"/>
    <n v="1411189200"/>
    <x v="806"/>
    <d v="2014-09-20T05:00:00"/>
    <b v="0"/>
    <b v="1"/>
    <x v="2"/>
    <x v="2"/>
    <s v="technology/web"/>
  </r>
  <r>
    <n v="901"/>
    <s v="Hogan Group"/>
    <s v="Versatile bottom-line definition"/>
    <x v="36"/>
    <n v="8746"/>
    <x v="1"/>
    <x v="888"/>
    <n v="55.0062893081761"/>
    <n v="159"/>
    <x v="1"/>
    <s v="USD"/>
    <n v="1531803600"/>
    <n v="1534654800"/>
    <x v="807"/>
    <d v="2018-08-19T05:00:00"/>
    <b v="0"/>
    <b v="1"/>
    <x v="1"/>
    <x v="1"/>
    <s v="music/rock"/>
  </r>
  <r>
    <n v="902"/>
    <s v="Wang, Silva and Byrd"/>
    <s v="Integrated bifurcated software"/>
    <x v="1"/>
    <n v="3534"/>
    <x v="1"/>
    <x v="889"/>
    <n v="32.127272727272725"/>
    <n v="110"/>
    <x v="1"/>
    <s v="USD"/>
    <n v="1454133600"/>
    <n v="1457762400"/>
    <x v="722"/>
    <d v="2016-03-12T06:00:00"/>
    <b v="0"/>
    <b v="0"/>
    <x v="2"/>
    <x v="2"/>
    <s v="technology/web"/>
  </r>
  <r>
    <n v="903"/>
    <s v="Parker-Morris"/>
    <s v="Assimilated next generation instruction set"/>
    <x v="423"/>
    <n v="709"/>
    <x v="2"/>
    <x v="890"/>
    <n v="50.642857142857146"/>
    <n v="14"/>
    <x v="1"/>
    <s v="USD"/>
    <n v="1336194000"/>
    <n v="1337490000"/>
    <x v="477"/>
    <d v="2012-05-20T05:00:00"/>
    <b v="0"/>
    <b v="1"/>
    <x v="5"/>
    <x v="9"/>
    <s v="publishing/nonfiction"/>
  </r>
  <r>
    <n v="904"/>
    <s v="Rodriguez, Johnson and Jackson"/>
    <s v="Digitized foreground array"/>
    <x v="191"/>
    <n v="795"/>
    <x v="0"/>
    <x v="891"/>
    <n v="49.6875"/>
    <n v="16"/>
    <x v="1"/>
    <s v="USD"/>
    <n v="1349326800"/>
    <n v="1349672400"/>
    <x v="259"/>
    <d v="2012-10-08T05:00:00"/>
    <b v="0"/>
    <b v="0"/>
    <x v="5"/>
    <x v="15"/>
    <s v="publishing/radio &amp; podcasts"/>
  </r>
  <r>
    <n v="905"/>
    <s v="Haynes PLC"/>
    <s v="Re-engineered clear-thinking project"/>
    <x v="58"/>
    <n v="12955"/>
    <x v="1"/>
    <x v="892"/>
    <n v="54.894067796610166"/>
    <n v="236"/>
    <x v="1"/>
    <s v="USD"/>
    <n v="1379566800"/>
    <n v="1379826000"/>
    <x v="9"/>
    <d v="2013-09-22T05:00:00"/>
    <b v="0"/>
    <b v="0"/>
    <x v="3"/>
    <x v="3"/>
    <s v="theater/plays"/>
  </r>
  <r>
    <n v="906"/>
    <s v="Hayes Group"/>
    <s v="Implemented even-keeled standardization"/>
    <x v="20"/>
    <n v="8964"/>
    <x v="1"/>
    <x v="893"/>
    <n v="46.931937172774866"/>
    <n v="191"/>
    <x v="1"/>
    <s v="USD"/>
    <n v="1494651600"/>
    <n v="1497762000"/>
    <x v="808"/>
    <d v="2017-06-18T05:00:00"/>
    <b v="1"/>
    <b v="1"/>
    <x v="4"/>
    <x v="4"/>
    <s v="film &amp; video/documentary"/>
  </r>
  <r>
    <n v="907"/>
    <s v="White, Pena and Calhoun"/>
    <s v="Quality-focused asymmetric adapter"/>
    <x v="14"/>
    <n v="1843"/>
    <x v="0"/>
    <x v="894"/>
    <n v="44.951219512195124"/>
    <n v="41"/>
    <x v="1"/>
    <s v="USD"/>
    <n v="1303880400"/>
    <n v="1304485200"/>
    <x v="809"/>
    <d v="2011-05-04T05:00:00"/>
    <b v="0"/>
    <b v="0"/>
    <x v="3"/>
    <x v="3"/>
    <s v="theater/plays"/>
  </r>
  <r>
    <n v="908"/>
    <s v="Bryant-Pope"/>
    <s v="Networked intangible help-desk"/>
    <x v="424"/>
    <n v="121950"/>
    <x v="1"/>
    <x v="895"/>
    <n v="30.99898322318251"/>
    <n v="3934"/>
    <x v="1"/>
    <s v="USD"/>
    <n v="1335934800"/>
    <n v="1336885200"/>
    <x v="444"/>
    <d v="2012-05-13T05:00:00"/>
    <b v="0"/>
    <b v="0"/>
    <x v="6"/>
    <x v="11"/>
    <s v="games/video games"/>
  </r>
  <r>
    <n v="909"/>
    <s v="Gates, Li and Thompson"/>
    <s v="Synchronized attitude-oriented frame"/>
    <x v="37"/>
    <n v="8621"/>
    <x v="1"/>
    <x v="896"/>
    <n v="107.7625"/>
    <n v="80"/>
    <x v="0"/>
    <s v="CAD"/>
    <n v="1528088400"/>
    <n v="1530421200"/>
    <x v="384"/>
    <d v="2018-07-01T05:00:00"/>
    <b v="0"/>
    <b v="1"/>
    <x v="3"/>
    <x v="3"/>
    <s v="theater/plays"/>
  </r>
  <r>
    <n v="910"/>
    <s v="King-Morris"/>
    <s v="Proactive incremental architecture"/>
    <x v="425"/>
    <n v="30215"/>
    <x v="3"/>
    <x v="897"/>
    <n v="102.07770270270271"/>
    <n v="296"/>
    <x v="1"/>
    <s v="USD"/>
    <n v="1421906400"/>
    <n v="1421992800"/>
    <x v="810"/>
    <d v="2015-01-23T06:00:00"/>
    <b v="0"/>
    <b v="0"/>
    <x v="3"/>
    <x v="3"/>
    <s v="theater/plays"/>
  </r>
  <r>
    <n v="911"/>
    <s v="Carter, Cole and Curtis"/>
    <s v="Cloned responsive standardization"/>
    <x v="306"/>
    <n v="11539"/>
    <x v="1"/>
    <x v="898"/>
    <n v="24.976190476190474"/>
    <n v="462"/>
    <x v="1"/>
    <s v="USD"/>
    <n v="1568005200"/>
    <n v="1568178000"/>
    <x v="811"/>
    <d v="2019-09-11T05:00:00"/>
    <b v="1"/>
    <b v="0"/>
    <x v="2"/>
    <x v="2"/>
    <s v="technology/web"/>
  </r>
  <r>
    <n v="912"/>
    <s v="Sanchez-Parsons"/>
    <s v="Reduced bifurcated pricing structure"/>
    <x v="37"/>
    <n v="14310"/>
    <x v="1"/>
    <x v="899"/>
    <n v="79.944134078212286"/>
    <n v="179"/>
    <x v="1"/>
    <s v="USD"/>
    <n v="1346821200"/>
    <n v="1347944400"/>
    <x v="812"/>
    <d v="2012-09-18T05:00:00"/>
    <b v="1"/>
    <b v="0"/>
    <x v="4"/>
    <x v="6"/>
    <s v="film &amp; video/drama"/>
  </r>
  <r>
    <n v="913"/>
    <s v="Rivera-Pearson"/>
    <s v="Re-engineered asymmetric challenge"/>
    <x v="426"/>
    <n v="35536"/>
    <x v="0"/>
    <x v="900"/>
    <n v="67.946462715105156"/>
    <n v="523"/>
    <x v="2"/>
    <s v="AUD"/>
    <n v="1557637200"/>
    <n v="1558760400"/>
    <x v="813"/>
    <d v="2019-05-25T05:00:00"/>
    <b v="0"/>
    <b v="0"/>
    <x v="4"/>
    <x v="6"/>
    <s v="film &amp; video/drama"/>
  </r>
  <r>
    <n v="914"/>
    <s v="Ramirez, Padilla and Barrera"/>
    <s v="Diverse client-driven conglomeration"/>
    <x v="330"/>
    <n v="3676"/>
    <x v="0"/>
    <x v="901"/>
    <n v="26.070921985815602"/>
    <n v="141"/>
    <x v="4"/>
    <s v="GBP"/>
    <n v="1375592400"/>
    <n v="1376629200"/>
    <x v="814"/>
    <d v="2013-08-16T05:00:00"/>
    <b v="0"/>
    <b v="0"/>
    <x v="3"/>
    <x v="3"/>
    <s v="theater/plays"/>
  </r>
  <r>
    <n v="915"/>
    <s v="Riggs Group"/>
    <s v="Configurable upward-trending solution"/>
    <x v="427"/>
    <n v="195936"/>
    <x v="1"/>
    <x v="902"/>
    <n v="105.0032154340836"/>
    <n v="1866"/>
    <x v="4"/>
    <s v="GBP"/>
    <n v="1503982800"/>
    <n v="1504760400"/>
    <x v="80"/>
    <d v="2017-09-07T05:00:00"/>
    <b v="0"/>
    <b v="0"/>
    <x v="4"/>
    <x v="19"/>
    <s v="film &amp; video/television"/>
  </r>
  <r>
    <n v="916"/>
    <s v="Clements Ltd"/>
    <s v="Persistent bandwidth-monitored framework"/>
    <x v="41"/>
    <n v="1343"/>
    <x v="0"/>
    <x v="903"/>
    <n v="25.826923076923077"/>
    <n v="52"/>
    <x v="1"/>
    <s v="USD"/>
    <n v="1418882400"/>
    <n v="1419660000"/>
    <x v="815"/>
    <d v="2014-12-27T06:00:00"/>
    <b v="0"/>
    <b v="0"/>
    <x v="7"/>
    <x v="14"/>
    <s v="photography/photography books"/>
  </r>
  <r>
    <n v="917"/>
    <s v="Cooper Inc"/>
    <s v="Polarized discrete product"/>
    <x v="136"/>
    <n v="2097"/>
    <x v="2"/>
    <x v="904"/>
    <n v="77.666666666666671"/>
    <n v="27"/>
    <x v="4"/>
    <s v="GBP"/>
    <n v="1309237200"/>
    <n v="1311310800"/>
    <x v="816"/>
    <d v="2011-07-22T05:00:00"/>
    <b v="0"/>
    <b v="1"/>
    <x v="4"/>
    <x v="12"/>
    <s v="film &amp; video/shorts"/>
  </r>
  <r>
    <n v="918"/>
    <s v="Jones-Gonzalez"/>
    <s v="Seamless dynamic website"/>
    <x v="167"/>
    <n v="9021"/>
    <x v="1"/>
    <x v="905"/>
    <n v="57.82692307692308"/>
    <n v="156"/>
    <x v="5"/>
    <s v="CHF"/>
    <n v="1343365200"/>
    <n v="1344315600"/>
    <x v="474"/>
    <d v="2012-08-07T05:00:00"/>
    <b v="0"/>
    <b v="0"/>
    <x v="5"/>
    <x v="15"/>
    <s v="publishing/radio &amp; podcasts"/>
  </r>
  <r>
    <n v="919"/>
    <s v="Fox Ltd"/>
    <s v="Extended multimedia firmware"/>
    <x v="428"/>
    <n v="20915"/>
    <x v="0"/>
    <x v="906"/>
    <n v="92.955555555555549"/>
    <n v="225"/>
    <x v="2"/>
    <s v="AUD"/>
    <n v="1507957200"/>
    <n v="1510725600"/>
    <x v="817"/>
    <d v="2017-11-15T06:00:00"/>
    <b v="0"/>
    <b v="1"/>
    <x v="3"/>
    <x v="3"/>
    <s v="theater/plays"/>
  </r>
  <r>
    <n v="920"/>
    <s v="Green, Murphy and Webb"/>
    <s v="Versatile directional project"/>
    <x v="98"/>
    <n v="9676"/>
    <x v="1"/>
    <x v="907"/>
    <n v="37.945098039215686"/>
    <n v="255"/>
    <x v="1"/>
    <s v="USD"/>
    <n v="1549519200"/>
    <n v="1551247200"/>
    <x v="818"/>
    <d v="2019-02-27T06:00:00"/>
    <b v="1"/>
    <b v="0"/>
    <x v="4"/>
    <x v="10"/>
    <s v="film &amp; video/animation"/>
  </r>
  <r>
    <n v="921"/>
    <s v="Stevenson PLC"/>
    <s v="Profound directional knowledge user"/>
    <x v="429"/>
    <n v="1210"/>
    <x v="0"/>
    <x v="908"/>
    <n v="31.842105263157894"/>
    <n v="38"/>
    <x v="1"/>
    <s v="USD"/>
    <n v="1329026400"/>
    <n v="1330236000"/>
    <x v="819"/>
    <d v="2012-02-26T06:00:00"/>
    <b v="0"/>
    <b v="0"/>
    <x v="2"/>
    <x v="2"/>
    <s v="technology/web"/>
  </r>
  <r>
    <n v="922"/>
    <s v="Soto-Anthony"/>
    <s v="Ameliorated logistical capability"/>
    <x v="430"/>
    <n v="90440"/>
    <x v="1"/>
    <x v="909"/>
    <n v="40"/>
    <n v="2261"/>
    <x v="1"/>
    <s v="USD"/>
    <n v="1544335200"/>
    <n v="1545112800"/>
    <x v="609"/>
    <d v="2018-12-18T06:00:00"/>
    <b v="0"/>
    <b v="1"/>
    <x v="1"/>
    <x v="21"/>
    <s v="music/world music"/>
  </r>
  <r>
    <n v="923"/>
    <s v="Wise and Sons"/>
    <s v="Sharable discrete definition"/>
    <x v="12"/>
    <n v="4044"/>
    <x v="1"/>
    <x v="910"/>
    <n v="101.1"/>
    <n v="40"/>
    <x v="1"/>
    <s v="USD"/>
    <n v="1279083600"/>
    <n v="1279170000"/>
    <x v="547"/>
    <d v="2010-07-15T05:00:00"/>
    <b v="0"/>
    <b v="0"/>
    <x v="3"/>
    <x v="3"/>
    <s v="theater/plays"/>
  </r>
  <r>
    <n v="924"/>
    <s v="Butler-Barr"/>
    <s v="User-friendly next generation core"/>
    <x v="431"/>
    <n v="192292"/>
    <x v="1"/>
    <x v="911"/>
    <n v="84.006989951944078"/>
    <n v="2289"/>
    <x v="6"/>
    <s v="EUR"/>
    <n v="1572498000"/>
    <n v="1573452000"/>
    <x v="820"/>
    <d v="2019-11-11T06:00:00"/>
    <b v="0"/>
    <b v="0"/>
    <x v="3"/>
    <x v="3"/>
    <s v="theater/plays"/>
  </r>
  <r>
    <n v="925"/>
    <s v="Wilson, Jefferson and Anderson"/>
    <s v="Profit-focused empowering system engine"/>
    <x v="162"/>
    <n v="6722"/>
    <x v="1"/>
    <x v="912"/>
    <n v="103.41538461538461"/>
    <n v="65"/>
    <x v="1"/>
    <s v="USD"/>
    <n v="1506056400"/>
    <n v="1507093200"/>
    <x v="821"/>
    <d v="2017-10-04T05:00:00"/>
    <b v="0"/>
    <b v="0"/>
    <x v="3"/>
    <x v="3"/>
    <s v="theater/plays"/>
  </r>
  <r>
    <n v="926"/>
    <s v="Brown-Oliver"/>
    <s v="Synchronized cohesive encoding"/>
    <x v="251"/>
    <n v="1577"/>
    <x v="0"/>
    <x v="913"/>
    <n v="105.13333333333334"/>
    <n v="15"/>
    <x v="1"/>
    <s v="USD"/>
    <n v="1463029200"/>
    <n v="1463374800"/>
    <x v="151"/>
    <d v="2016-05-16T05:00:00"/>
    <b v="0"/>
    <b v="0"/>
    <x v="0"/>
    <x v="0"/>
    <s v="food/food trucks"/>
  </r>
  <r>
    <n v="927"/>
    <s v="Davis-Gardner"/>
    <s v="Synergistic dynamic utilization"/>
    <x v="44"/>
    <n v="3301"/>
    <x v="0"/>
    <x v="914"/>
    <n v="89.21621621621621"/>
    <n v="37"/>
    <x v="1"/>
    <s v="USD"/>
    <n v="1342069200"/>
    <n v="1344574800"/>
    <x v="822"/>
    <d v="2012-08-10T05:00:00"/>
    <b v="0"/>
    <b v="0"/>
    <x v="3"/>
    <x v="3"/>
    <s v="theater/plays"/>
  </r>
  <r>
    <n v="928"/>
    <s v="Dawson Group"/>
    <s v="Triple-buffered bi-directional model"/>
    <x v="225"/>
    <n v="196386"/>
    <x v="1"/>
    <x v="915"/>
    <n v="51.995234312946785"/>
    <n v="3777"/>
    <x v="6"/>
    <s v="EUR"/>
    <n v="1388296800"/>
    <n v="1389074400"/>
    <x v="823"/>
    <d v="2014-01-07T06:00:00"/>
    <b v="0"/>
    <b v="0"/>
    <x v="2"/>
    <x v="2"/>
    <s v="technology/web"/>
  </r>
  <r>
    <n v="929"/>
    <s v="Turner-Terrell"/>
    <s v="Polarized tertiary function"/>
    <x v="20"/>
    <n v="11952"/>
    <x v="1"/>
    <x v="916"/>
    <n v="64.956521739130437"/>
    <n v="184"/>
    <x v="4"/>
    <s v="GBP"/>
    <n v="1493787600"/>
    <n v="1494997200"/>
    <x v="824"/>
    <d v="2017-05-17T05:00:00"/>
    <b v="0"/>
    <b v="0"/>
    <x v="3"/>
    <x v="3"/>
    <s v="theater/plays"/>
  </r>
  <r>
    <n v="930"/>
    <s v="Hall, Buchanan and Benton"/>
    <s v="Configurable fault-tolerant structure"/>
    <x v="26"/>
    <n v="3930"/>
    <x v="1"/>
    <x v="917"/>
    <n v="46.235294117647058"/>
    <n v="85"/>
    <x v="1"/>
    <s v="USD"/>
    <n v="1424844000"/>
    <n v="1425448800"/>
    <x v="825"/>
    <d v="2015-03-04T06:00:00"/>
    <b v="0"/>
    <b v="1"/>
    <x v="3"/>
    <x v="3"/>
    <s v="theater/plays"/>
  </r>
  <r>
    <n v="931"/>
    <s v="Lowery, Hayden and Cruz"/>
    <s v="Digitized 24/7 budgetary management"/>
    <x v="58"/>
    <n v="5729"/>
    <x v="0"/>
    <x v="918"/>
    <n v="51.151785714285715"/>
    <n v="112"/>
    <x v="1"/>
    <s v="USD"/>
    <n v="1403931600"/>
    <n v="1404104400"/>
    <x v="826"/>
    <d v="2014-06-30T05:00:00"/>
    <b v="0"/>
    <b v="1"/>
    <x v="3"/>
    <x v="3"/>
    <s v="theater/plays"/>
  </r>
  <r>
    <n v="932"/>
    <s v="Mora, Miller and Harper"/>
    <s v="Stand-alone zero tolerance algorithm"/>
    <x v="173"/>
    <n v="4883"/>
    <x v="1"/>
    <x v="919"/>
    <n v="33.909722222222221"/>
    <n v="144"/>
    <x v="1"/>
    <s v="USD"/>
    <n v="1394514000"/>
    <n v="1394773200"/>
    <x v="827"/>
    <d v="2014-03-14T05:00:00"/>
    <b v="0"/>
    <b v="0"/>
    <x v="1"/>
    <x v="1"/>
    <s v="music/rock"/>
  </r>
  <r>
    <n v="933"/>
    <s v="Espinoza Group"/>
    <s v="Implemented tangible support"/>
    <x v="432"/>
    <n v="175015"/>
    <x v="1"/>
    <x v="920"/>
    <n v="92.016298633017882"/>
    <n v="1902"/>
    <x v="1"/>
    <s v="USD"/>
    <n v="1365397200"/>
    <n v="1366520400"/>
    <x v="828"/>
    <d v="2013-04-21T05:00:00"/>
    <b v="0"/>
    <b v="0"/>
    <x v="3"/>
    <x v="3"/>
    <s v="theater/plays"/>
  </r>
  <r>
    <n v="934"/>
    <s v="Davis, Crawford and Lopez"/>
    <s v="Reactive radical framework"/>
    <x v="8"/>
    <n v="11280"/>
    <x v="1"/>
    <x v="921"/>
    <n v="107.42857142857143"/>
    <n v="105"/>
    <x v="1"/>
    <s v="USD"/>
    <n v="1456120800"/>
    <n v="1456639200"/>
    <x v="829"/>
    <d v="2016-02-28T06:00:00"/>
    <b v="0"/>
    <b v="0"/>
    <x v="3"/>
    <x v="3"/>
    <s v="theater/plays"/>
  </r>
  <r>
    <n v="935"/>
    <s v="Richards, Stevens and Fleming"/>
    <s v="Object-based full-range knowledge user"/>
    <x v="55"/>
    <n v="10012"/>
    <x v="1"/>
    <x v="922"/>
    <n v="75.848484848484844"/>
    <n v="132"/>
    <x v="1"/>
    <s v="USD"/>
    <n v="1437714000"/>
    <n v="1438318800"/>
    <x v="830"/>
    <d v="2015-07-31T05:00:00"/>
    <b v="0"/>
    <b v="0"/>
    <x v="3"/>
    <x v="3"/>
    <s v="theater/plays"/>
  </r>
  <r>
    <n v="936"/>
    <s v="Brown Ltd"/>
    <s v="Enhanced composite contingency"/>
    <x v="100"/>
    <n v="1690"/>
    <x v="0"/>
    <x v="923"/>
    <n v="80.476190476190482"/>
    <n v="21"/>
    <x v="1"/>
    <s v="USD"/>
    <n v="1563771600"/>
    <n v="1564030800"/>
    <x v="831"/>
    <d v="2019-07-25T05:00:00"/>
    <b v="1"/>
    <b v="0"/>
    <x v="3"/>
    <x v="3"/>
    <s v="theater/plays"/>
  </r>
  <r>
    <n v="937"/>
    <s v="Tapia, Sandoval and Hurley"/>
    <s v="Cloned fresh-thinking model"/>
    <x v="409"/>
    <n v="84891"/>
    <x v="3"/>
    <x v="924"/>
    <n v="86.978483606557376"/>
    <n v="976"/>
    <x v="1"/>
    <s v="USD"/>
    <n v="1448517600"/>
    <n v="1449295200"/>
    <x v="832"/>
    <d v="2015-12-05T06:00:00"/>
    <b v="0"/>
    <b v="0"/>
    <x v="4"/>
    <x v="4"/>
    <s v="film &amp; video/documentary"/>
  </r>
  <r>
    <n v="938"/>
    <s v="Allen Inc"/>
    <s v="Total dedicated benchmark"/>
    <x v="243"/>
    <n v="10093"/>
    <x v="1"/>
    <x v="925"/>
    <n v="105.13541666666667"/>
    <n v="96"/>
    <x v="1"/>
    <s v="USD"/>
    <n v="1528779600"/>
    <n v="1531890000"/>
    <x v="833"/>
    <d v="2018-07-18T05:00:00"/>
    <b v="0"/>
    <b v="1"/>
    <x v="5"/>
    <x v="13"/>
    <s v="publishing/fiction"/>
  </r>
  <r>
    <n v="939"/>
    <s v="Williams, Johnson and Campbell"/>
    <s v="Streamlined human-resource Graphic Interface"/>
    <x v="75"/>
    <n v="3839"/>
    <x v="0"/>
    <x v="926"/>
    <n v="57.298507462686565"/>
    <n v="67"/>
    <x v="1"/>
    <s v="USD"/>
    <n v="1304744400"/>
    <n v="1306213200"/>
    <x v="834"/>
    <d v="2011-05-24T05:00:00"/>
    <b v="0"/>
    <b v="1"/>
    <x v="6"/>
    <x v="11"/>
    <s v="games/video games"/>
  </r>
  <r>
    <n v="940"/>
    <s v="Wiggins Ltd"/>
    <s v="Upgradable analyzing core"/>
    <x v="34"/>
    <n v="6161"/>
    <x v="2"/>
    <x v="927"/>
    <n v="93.348484848484844"/>
    <n v="66"/>
    <x v="0"/>
    <s v="CAD"/>
    <n v="1354341600"/>
    <n v="1356242400"/>
    <x v="835"/>
    <d v="2012-12-23T06:00:00"/>
    <b v="0"/>
    <b v="0"/>
    <x v="2"/>
    <x v="2"/>
    <s v="technology/web"/>
  </r>
  <r>
    <n v="941"/>
    <s v="Luna-Horne"/>
    <s v="Profound exuding pricing structure"/>
    <x v="433"/>
    <n v="5615"/>
    <x v="0"/>
    <x v="928"/>
    <n v="71.987179487179489"/>
    <n v="78"/>
    <x v="1"/>
    <s v="USD"/>
    <n v="1294552800"/>
    <n v="1297576800"/>
    <x v="836"/>
    <d v="2011-02-13T06:00:00"/>
    <b v="1"/>
    <b v="0"/>
    <x v="3"/>
    <x v="3"/>
    <s v="theater/plays"/>
  </r>
  <r>
    <n v="942"/>
    <s v="Allen Inc"/>
    <s v="Horizontal optimizing model"/>
    <x v="103"/>
    <n v="6205"/>
    <x v="0"/>
    <x v="929"/>
    <n v="92.611940298507463"/>
    <n v="67"/>
    <x v="2"/>
    <s v="AUD"/>
    <n v="1295935200"/>
    <n v="1296194400"/>
    <x v="837"/>
    <d v="2011-01-28T06:00:00"/>
    <b v="0"/>
    <b v="0"/>
    <x v="3"/>
    <x v="3"/>
    <s v="theater/plays"/>
  </r>
  <r>
    <n v="943"/>
    <s v="Peterson, Gonzalez and Spencer"/>
    <s v="Synchronized fault-tolerant algorithm"/>
    <x v="168"/>
    <n v="11969"/>
    <x v="1"/>
    <x v="930"/>
    <n v="104.99122807017544"/>
    <n v="114"/>
    <x v="1"/>
    <s v="USD"/>
    <n v="1411534800"/>
    <n v="1414558800"/>
    <x v="219"/>
    <d v="2014-10-29T05:00:00"/>
    <b v="0"/>
    <b v="0"/>
    <x v="0"/>
    <x v="0"/>
    <s v="food/food trucks"/>
  </r>
  <r>
    <n v="944"/>
    <s v="Walter Inc"/>
    <s v="Streamlined 5thgeneration intranet"/>
    <x v="83"/>
    <n v="8142"/>
    <x v="0"/>
    <x v="931"/>
    <n v="30.958174904942965"/>
    <n v="263"/>
    <x v="2"/>
    <s v="AUD"/>
    <n v="1486706400"/>
    <n v="1488348000"/>
    <x v="365"/>
    <d v="2017-03-01T06:00:00"/>
    <b v="0"/>
    <b v="0"/>
    <x v="7"/>
    <x v="14"/>
    <s v="photography/photography books"/>
  </r>
  <r>
    <n v="945"/>
    <s v="Sanders, Farley and Huffman"/>
    <s v="Cross-group clear-thinking task-force"/>
    <x v="434"/>
    <n v="55805"/>
    <x v="0"/>
    <x v="932"/>
    <n v="33.001182732111175"/>
    <n v="1691"/>
    <x v="1"/>
    <s v="USD"/>
    <n v="1333602000"/>
    <n v="1334898000"/>
    <x v="838"/>
    <d v="2012-04-20T05:00:00"/>
    <b v="1"/>
    <b v="0"/>
    <x v="7"/>
    <x v="14"/>
    <s v="photography/photography books"/>
  </r>
  <r>
    <n v="946"/>
    <s v="Hall, Holmes and Walker"/>
    <s v="Public-key bandwidth-monitored intranet"/>
    <x v="184"/>
    <n v="15238"/>
    <x v="0"/>
    <x v="933"/>
    <n v="84.187845303867405"/>
    <n v="181"/>
    <x v="1"/>
    <s v="USD"/>
    <n v="1308200400"/>
    <n v="1308373200"/>
    <x v="839"/>
    <d v="2011-06-18T05:00:00"/>
    <b v="0"/>
    <b v="0"/>
    <x v="3"/>
    <x v="3"/>
    <s v="theater/plays"/>
  </r>
  <r>
    <n v="947"/>
    <s v="Smith-Powell"/>
    <s v="Upgradable clear-thinking hardware"/>
    <x v="136"/>
    <n v="961"/>
    <x v="0"/>
    <x v="934"/>
    <n v="73.92307692307692"/>
    <n v="13"/>
    <x v="1"/>
    <s v="USD"/>
    <n v="1411707600"/>
    <n v="1412312400"/>
    <x v="840"/>
    <d v="2014-10-03T05:00:00"/>
    <b v="0"/>
    <b v="0"/>
    <x v="3"/>
    <x v="3"/>
    <s v="theater/plays"/>
  </r>
  <r>
    <n v="948"/>
    <s v="Smith-Hill"/>
    <s v="Integrated holistic paradigm"/>
    <x v="151"/>
    <n v="5918"/>
    <x v="3"/>
    <x v="935"/>
    <n v="36.987499999999997"/>
    <n v="160"/>
    <x v="1"/>
    <s v="USD"/>
    <n v="1418364000"/>
    <n v="1419228000"/>
    <x v="841"/>
    <d v="2014-12-22T06:00:00"/>
    <b v="1"/>
    <b v="1"/>
    <x v="4"/>
    <x v="4"/>
    <s v="film &amp; video/documentary"/>
  </r>
  <r>
    <n v="949"/>
    <s v="Wright LLC"/>
    <s v="Seamless clear-thinking conglomeration"/>
    <x v="291"/>
    <n v="9520"/>
    <x v="1"/>
    <x v="936"/>
    <n v="46.896551724137929"/>
    <n v="203"/>
    <x v="1"/>
    <s v="USD"/>
    <n v="1429333200"/>
    <n v="1430974800"/>
    <x v="842"/>
    <d v="2015-05-07T05:00:00"/>
    <b v="0"/>
    <b v="0"/>
    <x v="2"/>
    <x v="2"/>
    <s v="technology/web"/>
  </r>
  <r>
    <n v="950"/>
    <s v="Williams, Orozco and Gomez"/>
    <s v="Persistent content-based methodology"/>
    <x v="0"/>
    <n v="5"/>
    <x v="0"/>
    <x v="298"/>
    <n v="5"/>
    <n v="1"/>
    <x v="1"/>
    <s v="USD"/>
    <n v="1555390800"/>
    <n v="1555822800"/>
    <x v="843"/>
    <d v="2019-04-21T05:00:00"/>
    <b v="0"/>
    <b v="1"/>
    <x v="3"/>
    <x v="3"/>
    <s v="theater/plays"/>
  </r>
  <r>
    <n v="951"/>
    <s v="Peterson Ltd"/>
    <s v="Re-engineered 24hour matrix"/>
    <x v="435"/>
    <n v="159056"/>
    <x v="1"/>
    <x v="937"/>
    <n v="102.02437459910199"/>
    <n v="1559"/>
    <x v="1"/>
    <s v="USD"/>
    <n v="1482732000"/>
    <n v="1482818400"/>
    <x v="844"/>
    <d v="2016-12-27T06:00:00"/>
    <b v="0"/>
    <b v="1"/>
    <x v="1"/>
    <x v="1"/>
    <s v="music/rock"/>
  </r>
  <r>
    <n v="952"/>
    <s v="Cummings-Hayes"/>
    <s v="Virtual multi-tasking core"/>
    <x v="436"/>
    <n v="101987"/>
    <x v="3"/>
    <x v="938"/>
    <n v="45.007502206531335"/>
    <n v="2266"/>
    <x v="1"/>
    <s v="USD"/>
    <n v="1470718800"/>
    <n v="1471928400"/>
    <x v="845"/>
    <d v="2016-08-23T05:00:00"/>
    <b v="0"/>
    <b v="0"/>
    <x v="4"/>
    <x v="4"/>
    <s v="film &amp; video/documentary"/>
  </r>
  <r>
    <n v="953"/>
    <s v="Boyle Ltd"/>
    <s v="Streamlined fault-tolerant conglomeration"/>
    <x v="88"/>
    <n v="1980"/>
    <x v="0"/>
    <x v="939"/>
    <n v="94.285714285714292"/>
    <n v="21"/>
    <x v="1"/>
    <s v="USD"/>
    <n v="1450591200"/>
    <n v="1453701600"/>
    <x v="846"/>
    <d v="2016-01-25T06:00:00"/>
    <b v="0"/>
    <b v="1"/>
    <x v="4"/>
    <x v="22"/>
    <s v="film &amp; video/science fiction"/>
  </r>
  <r>
    <n v="954"/>
    <s v="Henderson, Parker and Diaz"/>
    <s v="Enterprise-wide client-driven policy"/>
    <x v="142"/>
    <n v="156384"/>
    <x v="1"/>
    <x v="940"/>
    <n v="101.02325581395348"/>
    <n v="1548"/>
    <x v="2"/>
    <s v="AUD"/>
    <n v="1348290000"/>
    <n v="1350363600"/>
    <x v="110"/>
    <d v="2012-10-16T05:00:00"/>
    <b v="0"/>
    <b v="0"/>
    <x v="2"/>
    <x v="2"/>
    <s v="technology/web"/>
  </r>
  <r>
    <n v="955"/>
    <s v="Moss-Obrien"/>
    <s v="Function-based next generation emulation"/>
    <x v="31"/>
    <n v="7763"/>
    <x v="1"/>
    <x v="941"/>
    <n v="97.037499999999994"/>
    <n v="80"/>
    <x v="1"/>
    <s v="USD"/>
    <n v="1353823200"/>
    <n v="1353996000"/>
    <x v="847"/>
    <d v="2012-11-27T06:00:00"/>
    <b v="0"/>
    <b v="0"/>
    <x v="3"/>
    <x v="3"/>
    <s v="theater/plays"/>
  </r>
  <r>
    <n v="956"/>
    <s v="Wood Inc"/>
    <s v="Re-engineered composite focus group"/>
    <x v="437"/>
    <n v="35698"/>
    <x v="0"/>
    <x v="942"/>
    <n v="43.00963855421687"/>
    <n v="830"/>
    <x v="1"/>
    <s v="USD"/>
    <n v="1450764000"/>
    <n v="1451109600"/>
    <x v="848"/>
    <d v="2015-12-26T06:00:00"/>
    <b v="0"/>
    <b v="0"/>
    <x v="4"/>
    <x v="22"/>
    <s v="film &amp; video/science fiction"/>
  </r>
  <r>
    <n v="957"/>
    <s v="Riley, Cohen and Goodman"/>
    <s v="Profound mission-critical function"/>
    <x v="122"/>
    <n v="12434"/>
    <x v="1"/>
    <x v="943"/>
    <n v="94.916030534351151"/>
    <n v="131"/>
    <x v="1"/>
    <s v="USD"/>
    <n v="1329372000"/>
    <n v="1329631200"/>
    <x v="849"/>
    <d v="2012-02-19T06:00:00"/>
    <b v="0"/>
    <b v="0"/>
    <x v="3"/>
    <x v="3"/>
    <s v="theater/plays"/>
  </r>
  <r>
    <n v="958"/>
    <s v="Green, Robinson and Ho"/>
    <s v="De-engineered zero-defect open system"/>
    <x v="65"/>
    <n v="8081"/>
    <x v="1"/>
    <x v="944"/>
    <n v="72.151785714285708"/>
    <n v="112"/>
    <x v="1"/>
    <s v="USD"/>
    <n v="1277096400"/>
    <n v="1278997200"/>
    <x v="780"/>
    <d v="2010-07-13T05:00:00"/>
    <b v="0"/>
    <b v="0"/>
    <x v="4"/>
    <x v="10"/>
    <s v="film &amp; video/animation"/>
  </r>
  <r>
    <n v="959"/>
    <s v="Black-Graham"/>
    <s v="Operative hybrid utilization"/>
    <x v="438"/>
    <n v="6631"/>
    <x v="0"/>
    <x v="945"/>
    <n v="51.007692307692309"/>
    <n v="130"/>
    <x v="1"/>
    <s v="USD"/>
    <n v="1277701200"/>
    <n v="1280120400"/>
    <x v="140"/>
    <d v="2010-07-26T05:00:00"/>
    <b v="0"/>
    <b v="0"/>
    <x v="5"/>
    <x v="18"/>
    <s v="publishing/translations"/>
  </r>
  <r>
    <n v="960"/>
    <s v="Robbins Group"/>
    <s v="Function-based interactive matrix"/>
    <x v="20"/>
    <n v="4678"/>
    <x v="0"/>
    <x v="946"/>
    <n v="85.054545454545448"/>
    <n v="55"/>
    <x v="1"/>
    <s v="USD"/>
    <n v="1454911200"/>
    <n v="1458104400"/>
    <x v="850"/>
    <d v="2016-03-16T05:00:00"/>
    <b v="0"/>
    <b v="0"/>
    <x v="2"/>
    <x v="2"/>
    <s v="technology/web"/>
  </r>
  <r>
    <n v="961"/>
    <s v="Mason, Case and May"/>
    <s v="Optimized content-based collaboration"/>
    <x v="57"/>
    <n v="6800"/>
    <x v="1"/>
    <x v="947"/>
    <n v="43.87096774193548"/>
    <n v="155"/>
    <x v="1"/>
    <s v="USD"/>
    <n v="1297922400"/>
    <n v="1298268000"/>
    <x v="851"/>
    <d v="2011-02-21T06:00:00"/>
    <b v="0"/>
    <b v="0"/>
    <x v="5"/>
    <x v="18"/>
    <s v="publishing/translations"/>
  </r>
  <r>
    <n v="962"/>
    <s v="Harris, Russell and Mitchell"/>
    <s v="User-centric cohesive policy"/>
    <x v="136"/>
    <n v="10657"/>
    <x v="1"/>
    <x v="948"/>
    <n v="40.063909774436091"/>
    <n v="266"/>
    <x v="1"/>
    <s v="USD"/>
    <n v="1384408800"/>
    <n v="1386223200"/>
    <x v="852"/>
    <d v="2013-12-05T06:00:00"/>
    <b v="0"/>
    <b v="0"/>
    <x v="0"/>
    <x v="0"/>
    <s v="food/food trucks"/>
  </r>
  <r>
    <n v="963"/>
    <s v="Rodriguez-Robinson"/>
    <s v="Ergonomic methodical hub"/>
    <x v="291"/>
    <n v="4997"/>
    <x v="0"/>
    <x v="949"/>
    <n v="43.833333333333336"/>
    <n v="114"/>
    <x v="6"/>
    <s v="EUR"/>
    <n v="1299304800"/>
    <n v="1299823200"/>
    <x v="853"/>
    <d v="2011-03-11T06:00:00"/>
    <b v="0"/>
    <b v="1"/>
    <x v="7"/>
    <x v="14"/>
    <s v="photography/photography books"/>
  </r>
  <r>
    <n v="964"/>
    <s v="Peck, Higgins and Smith"/>
    <s v="Devolved disintermediate encryption"/>
    <x v="41"/>
    <n v="13164"/>
    <x v="1"/>
    <x v="950"/>
    <n v="84.92903225806451"/>
    <n v="155"/>
    <x v="1"/>
    <s v="USD"/>
    <n v="1431320400"/>
    <n v="1431752400"/>
    <x v="854"/>
    <d v="2015-05-16T05:00:00"/>
    <b v="0"/>
    <b v="0"/>
    <x v="3"/>
    <x v="3"/>
    <s v="theater/plays"/>
  </r>
  <r>
    <n v="965"/>
    <s v="Nunez-King"/>
    <s v="Phased clear-thinking policy"/>
    <x v="196"/>
    <n v="8501"/>
    <x v="1"/>
    <x v="951"/>
    <n v="41.067632850241544"/>
    <n v="207"/>
    <x v="4"/>
    <s v="GBP"/>
    <n v="1264399200"/>
    <n v="1267855200"/>
    <x v="67"/>
    <d v="2010-03-06T06:00:00"/>
    <b v="0"/>
    <b v="0"/>
    <x v="1"/>
    <x v="1"/>
    <s v="music/rock"/>
  </r>
  <r>
    <n v="966"/>
    <s v="Davis and Sons"/>
    <s v="Seamless solution-oriented capacity"/>
    <x v="12"/>
    <n v="13468"/>
    <x v="1"/>
    <x v="952"/>
    <n v="54.971428571428568"/>
    <n v="245"/>
    <x v="1"/>
    <s v="USD"/>
    <n v="1497502800"/>
    <n v="1497675600"/>
    <x v="855"/>
    <d v="2017-06-17T05:00:00"/>
    <b v="0"/>
    <b v="0"/>
    <x v="3"/>
    <x v="3"/>
    <s v="theater/plays"/>
  </r>
  <r>
    <n v="967"/>
    <s v="Howard-Douglas"/>
    <s v="Organized human-resource attitude"/>
    <x v="439"/>
    <n v="121138"/>
    <x v="1"/>
    <x v="953"/>
    <n v="77.010807374443743"/>
    <n v="1573"/>
    <x v="1"/>
    <s v="USD"/>
    <n v="1333688400"/>
    <n v="1336885200"/>
    <x v="107"/>
    <d v="2012-05-13T05:00:00"/>
    <b v="0"/>
    <b v="0"/>
    <x v="1"/>
    <x v="21"/>
    <s v="music/world music"/>
  </r>
  <r>
    <n v="968"/>
    <s v="Gonzalez-White"/>
    <s v="Open-architected disintermediate budgetary management"/>
    <x v="166"/>
    <n v="8117"/>
    <x v="1"/>
    <x v="954"/>
    <n v="71.201754385964918"/>
    <n v="114"/>
    <x v="1"/>
    <s v="USD"/>
    <n v="1293861600"/>
    <n v="1295157600"/>
    <x v="344"/>
    <d v="2011-01-16T06:00:00"/>
    <b v="0"/>
    <b v="0"/>
    <x v="0"/>
    <x v="0"/>
    <s v="food/food trucks"/>
  </r>
  <r>
    <n v="969"/>
    <s v="Lopez-King"/>
    <s v="Multi-lateral radical solution"/>
    <x v="58"/>
    <n v="8550"/>
    <x v="1"/>
    <x v="955"/>
    <n v="91.935483870967744"/>
    <n v="93"/>
    <x v="1"/>
    <s v="USD"/>
    <n v="1576994400"/>
    <n v="1577599200"/>
    <x v="856"/>
    <d v="2019-12-29T06:00:00"/>
    <b v="0"/>
    <b v="0"/>
    <x v="3"/>
    <x v="3"/>
    <s v="theater/plays"/>
  </r>
  <r>
    <n v="970"/>
    <s v="Glover-Nelson"/>
    <s v="Inverse context-sensitive info-mediaries"/>
    <x v="309"/>
    <n v="57659"/>
    <x v="0"/>
    <x v="956"/>
    <n v="97.069023569023571"/>
    <n v="594"/>
    <x v="1"/>
    <s v="USD"/>
    <n v="1304917200"/>
    <n v="1305003600"/>
    <x v="857"/>
    <d v="2011-05-10T05:00:00"/>
    <b v="0"/>
    <b v="0"/>
    <x v="3"/>
    <x v="3"/>
    <s v="theater/plays"/>
  </r>
  <r>
    <n v="971"/>
    <s v="Garner and Sons"/>
    <s v="Versatile neutral workforce"/>
    <x v="135"/>
    <n v="1414"/>
    <x v="0"/>
    <x v="957"/>
    <n v="58.916666666666664"/>
    <n v="24"/>
    <x v="1"/>
    <s v="USD"/>
    <n v="1381208400"/>
    <n v="1381726800"/>
    <x v="858"/>
    <d v="2013-10-14T05:00:00"/>
    <b v="0"/>
    <b v="0"/>
    <x v="4"/>
    <x v="19"/>
    <s v="film &amp; video/television"/>
  </r>
  <r>
    <n v="972"/>
    <s v="Sellers, Roach and Garrison"/>
    <s v="Multi-tiered systematic knowledge user"/>
    <x v="440"/>
    <n v="97524"/>
    <x v="1"/>
    <x v="958"/>
    <n v="58.015466983938133"/>
    <n v="1681"/>
    <x v="1"/>
    <s v="USD"/>
    <n v="1401685200"/>
    <n v="1402462800"/>
    <x v="859"/>
    <d v="2014-06-11T05:00:00"/>
    <b v="0"/>
    <b v="1"/>
    <x v="2"/>
    <x v="2"/>
    <s v="technology/web"/>
  </r>
  <r>
    <n v="973"/>
    <s v="Herrera, Bennett and Silva"/>
    <s v="Programmable multi-state algorithm"/>
    <x v="441"/>
    <n v="26176"/>
    <x v="0"/>
    <x v="959"/>
    <n v="103.87301587301587"/>
    <n v="252"/>
    <x v="1"/>
    <s v="USD"/>
    <n v="1291960800"/>
    <n v="1292133600"/>
    <x v="860"/>
    <d v="2010-12-12T06:00:00"/>
    <b v="0"/>
    <b v="1"/>
    <x v="3"/>
    <x v="3"/>
    <s v="theater/plays"/>
  </r>
  <r>
    <n v="974"/>
    <s v="Thomas, Clay and Mendoza"/>
    <s v="Multi-channeled reciprocal interface"/>
    <x v="126"/>
    <n v="2991"/>
    <x v="1"/>
    <x v="960"/>
    <n v="93.46875"/>
    <n v="32"/>
    <x v="1"/>
    <s v="USD"/>
    <n v="1368853200"/>
    <n v="1368939600"/>
    <x v="170"/>
    <d v="2013-05-19T05:00:00"/>
    <b v="0"/>
    <b v="0"/>
    <x v="1"/>
    <x v="7"/>
    <s v="music/indie rock"/>
  </r>
  <r>
    <n v="975"/>
    <s v="Ayala Group"/>
    <s v="Right-sized maximized migration"/>
    <x v="91"/>
    <n v="8366"/>
    <x v="1"/>
    <x v="961"/>
    <n v="61.970370370370368"/>
    <n v="135"/>
    <x v="1"/>
    <s v="USD"/>
    <n v="1448776800"/>
    <n v="1452146400"/>
    <x v="861"/>
    <d v="2016-01-07T06:00:00"/>
    <b v="0"/>
    <b v="1"/>
    <x v="3"/>
    <x v="3"/>
    <s v="theater/plays"/>
  </r>
  <r>
    <n v="976"/>
    <s v="Huerta, Roberts and Dickerson"/>
    <s v="Self-enabling value-added artificial intelligence"/>
    <x v="220"/>
    <n v="12886"/>
    <x v="1"/>
    <x v="962"/>
    <n v="92.042857142857144"/>
    <n v="140"/>
    <x v="1"/>
    <s v="USD"/>
    <n v="1296194400"/>
    <n v="1296712800"/>
    <x v="862"/>
    <d v="2011-02-03T06:00:00"/>
    <b v="0"/>
    <b v="1"/>
    <x v="3"/>
    <x v="3"/>
    <s v="theater/plays"/>
  </r>
  <r>
    <n v="977"/>
    <s v="Johnson Group"/>
    <s v="Vision-oriented interactive solution"/>
    <x v="260"/>
    <n v="5177"/>
    <x v="0"/>
    <x v="963"/>
    <n v="77.268656716417908"/>
    <n v="67"/>
    <x v="1"/>
    <s v="USD"/>
    <n v="1517983200"/>
    <n v="1520748000"/>
    <x v="863"/>
    <d v="2018-03-11T06:00:00"/>
    <b v="0"/>
    <b v="0"/>
    <x v="0"/>
    <x v="0"/>
    <s v="food/food trucks"/>
  </r>
  <r>
    <n v="978"/>
    <s v="Bailey, Nguyen and Martinez"/>
    <s v="Fundamental user-facing productivity"/>
    <x v="67"/>
    <n v="8641"/>
    <x v="1"/>
    <x v="964"/>
    <n v="93.923913043478265"/>
    <n v="92"/>
    <x v="1"/>
    <s v="USD"/>
    <n v="1478930400"/>
    <n v="1480831200"/>
    <x v="864"/>
    <d v="2016-12-04T06:00:00"/>
    <b v="0"/>
    <b v="0"/>
    <x v="6"/>
    <x v="11"/>
    <s v="games/video games"/>
  </r>
  <r>
    <n v="979"/>
    <s v="Williams, Martin and Meyer"/>
    <s v="Innovative well-modulated capability"/>
    <x v="138"/>
    <n v="86244"/>
    <x v="1"/>
    <x v="965"/>
    <n v="84.969458128078813"/>
    <n v="1015"/>
    <x v="4"/>
    <s v="GBP"/>
    <n v="1426395600"/>
    <n v="1426914000"/>
    <x v="527"/>
    <d v="2015-03-21T05:00:00"/>
    <b v="0"/>
    <b v="0"/>
    <x v="3"/>
    <x v="3"/>
    <s v="theater/plays"/>
  </r>
  <r>
    <n v="980"/>
    <s v="Huff-Johnson"/>
    <s v="Universal fault-tolerant orchestration"/>
    <x v="442"/>
    <n v="78630"/>
    <x v="0"/>
    <x v="966"/>
    <n v="105.97035040431267"/>
    <n v="742"/>
    <x v="1"/>
    <s v="USD"/>
    <n v="1446181200"/>
    <n v="1446616800"/>
    <x v="865"/>
    <d v="2015-11-04T06:00:00"/>
    <b v="1"/>
    <b v="0"/>
    <x v="5"/>
    <x v="9"/>
    <s v="publishing/nonfiction"/>
  </r>
  <r>
    <n v="981"/>
    <s v="Diaz-Little"/>
    <s v="Grass-roots executive synergy"/>
    <x v="313"/>
    <n v="11941"/>
    <x v="1"/>
    <x v="967"/>
    <n v="36.969040247678016"/>
    <n v="323"/>
    <x v="1"/>
    <s v="USD"/>
    <n v="1514181600"/>
    <n v="1517032800"/>
    <x v="866"/>
    <d v="2018-01-27T06:00:00"/>
    <b v="0"/>
    <b v="0"/>
    <x v="2"/>
    <x v="2"/>
    <s v="technology/web"/>
  </r>
  <r>
    <n v="982"/>
    <s v="Freeman-French"/>
    <s v="Multi-layered optimal application"/>
    <x v="44"/>
    <n v="6115"/>
    <x v="0"/>
    <x v="968"/>
    <n v="81.533333333333331"/>
    <n v="75"/>
    <x v="1"/>
    <s v="USD"/>
    <n v="1311051600"/>
    <n v="1311224400"/>
    <x v="867"/>
    <d v="2011-07-21T05:00:00"/>
    <b v="0"/>
    <b v="1"/>
    <x v="4"/>
    <x v="4"/>
    <s v="film &amp; video/documentary"/>
  </r>
  <r>
    <n v="983"/>
    <s v="Beck-Weber"/>
    <s v="Business-focused full-range core"/>
    <x v="443"/>
    <n v="188404"/>
    <x v="1"/>
    <x v="969"/>
    <n v="80.999140154772135"/>
    <n v="2326"/>
    <x v="1"/>
    <s v="USD"/>
    <n v="1564894800"/>
    <n v="1566190800"/>
    <x v="868"/>
    <d v="2019-08-19T05:00:00"/>
    <b v="0"/>
    <b v="0"/>
    <x v="4"/>
    <x v="4"/>
    <s v="film &amp; video/documentary"/>
  </r>
  <r>
    <n v="984"/>
    <s v="Lewis-Jacobson"/>
    <s v="Exclusive system-worthy Graphic Interface"/>
    <x v="191"/>
    <n v="9910"/>
    <x v="1"/>
    <x v="970"/>
    <n v="26.010498687664043"/>
    <n v="381"/>
    <x v="1"/>
    <s v="USD"/>
    <n v="1567918800"/>
    <n v="1570165200"/>
    <x v="105"/>
    <d v="2019-10-04T05:00:00"/>
    <b v="0"/>
    <b v="0"/>
    <x v="3"/>
    <x v="3"/>
    <s v="theater/plays"/>
  </r>
  <r>
    <n v="985"/>
    <s v="Logan-Curtis"/>
    <s v="Enhanced optimal ability"/>
    <x v="305"/>
    <n v="114523"/>
    <x v="0"/>
    <x v="971"/>
    <n v="25.998410896708286"/>
    <n v="4405"/>
    <x v="1"/>
    <s v="USD"/>
    <n v="1386309600"/>
    <n v="1388556000"/>
    <x v="481"/>
    <d v="2014-01-01T06:00:00"/>
    <b v="0"/>
    <b v="1"/>
    <x v="1"/>
    <x v="1"/>
    <s v="music/rock"/>
  </r>
  <r>
    <n v="986"/>
    <s v="Chan, Washington and Callahan"/>
    <s v="Optional zero administration neural-net"/>
    <x v="75"/>
    <n v="3144"/>
    <x v="0"/>
    <x v="972"/>
    <n v="34.173913043478258"/>
    <n v="92"/>
    <x v="1"/>
    <s v="USD"/>
    <n v="1301979600"/>
    <n v="1303189200"/>
    <x v="253"/>
    <d v="2011-04-19T05:00:00"/>
    <b v="0"/>
    <b v="0"/>
    <x v="1"/>
    <x v="1"/>
    <s v="music/rock"/>
  </r>
  <r>
    <n v="987"/>
    <s v="Wilson Group"/>
    <s v="Ameliorated foreground focus group"/>
    <x v="8"/>
    <n v="13441"/>
    <x v="1"/>
    <x v="973"/>
    <n v="28.002083333333335"/>
    <n v="480"/>
    <x v="1"/>
    <s v="USD"/>
    <n v="1493269200"/>
    <n v="1494478800"/>
    <x v="869"/>
    <d v="2017-05-11T05:00:00"/>
    <b v="0"/>
    <b v="0"/>
    <x v="4"/>
    <x v="4"/>
    <s v="film &amp; video/documentary"/>
  </r>
  <r>
    <n v="988"/>
    <s v="Gardner, Ryan and Gutierrez"/>
    <s v="Triple-buffered multi-tasking matrices"/>
    <x v="151"/>
    <n v="4899"/>
    <x v="0"/>
    <x v="974"/>
    <n v="76.546875"/>
    <n v="64"/>
    <x v="1"/>
    <s v="USD"/>
    <n v="1478930400"/>
    <n v="1480744800"/>
    <x v="864"/>
    <d v="2016-12-03T06:00:00"/>
    <b v="0"/>
    <b v="0"/>
    <x v="5"/>
    <x v="15"/>
    <s v="publishing/radio &amp; podcasts"/>
  </r>
  <r>
    <n v="989"/>
    <s v="Hernandez Inc"/>
    <s v="Versatile dedicated migration"/>
    <x v="166"/>
    <n v="11990"/>
    <x v="1"/>
    <x v="975"/>
    <n v="53.053097345132741"/>
    <n v="226"/>
    <x v="1"/>
    <s v="USD"/>
    <n v="1555390800"/>
    <n v="1555822800"/>
    <x v="843"/>
    <d v="2019-04-21T05:00:00"/>
    <b v="0"/>
    <b v="0"/>
    <x v="5"/>
    <x v="18"/>
    <s v="publishing/translations"/>
  </r>
  <r>
    <n v="990"/>
    <s v="Ortiz-Roberts"/>
    <s v="Devolved foreground customer loyalty"/>
    <x v="75"/>
    <n v="6839"/>
    <x v="0"/>
    <x v="976"/>
    <n v="106.859375"/>
    <n v="64"/>
    <x v="1"/>
    <s v="USD"/>
    <n v="1456984800"/>
    <n v="1458882000"/>
    <x v="289"/>
    <d v="2016-03-25T05:00:00"/>
    <b v="0"/>
    <b v="1"/>
    <x v="4"/>
    <x v="6"/>
    <s v="film &amp; video/drama"/>
  </r>
  <r>
    <n v="991"/>
    <s v="Ramirez LLC"/>
    <s v="Reduced reciprocal focus group"/>
    <x v="122"/>
    <n v="11091"/>
    <x v="1"/>
    <x v="977"/>
    <n v="46.020746887966808"/>
    <n v="241"/>
    <x v="1"/>
    <s v="USD"/>
    <n v="1411621200"/>
    <n v="1411966800"/>
    <x v="870"/>
    <d v="2014-09-29T05:00:00"/>
    <b v="0"/>
    <b v="1"/>
    <x v="1"/>
    <x v="1"/>
    <s v="music/rock"/>
  </r>
  <r>
    <n v="992"/>
    <s v="Morrow Inc"/>
    <s v="Networked global migration"/>
    <x v="33"/>
    <n v="13223"/>
    <x v="1"/>
    <x v="978"/>
    <n v="100.17424242424242"/>
    <n v="132"/>
    <x v="1"/>
    <s v="USD"/>
    <n v="1525669200"/>
    <n v="1526878800"/>
    <x v="871"/>
    <d v="2018-05-21T05:00:00"/>
    <b v="0"/>
    <b v="1"/>
    <x v="4"/>
    <x v="6"/>
    <s v="film &amp; video/drama"/>
  </r>
  <r>
    <n v="993"/>
    <s v="Erickson-Rogers"/>
    <s v="De-engineered even-keeled definition"/>
    <x v="122"/>
    <n v="7608"/>
    <x v="3"/>
    <x v="979"/>
    <n v="101.44"/>
    <n v="75"/>
    <x v="6"/>
    <s v="EUR"/>
    <n v="1450936800"/>
    <n v="1452405600"/>
    <x v="872"/>
    <d v="2016-01-10T06:00:00"/>
    <b v="0"/>
    <b v="1"/>
    <x v="7"/>
    <x v="14"/>
    <s v="photography/photography books"/>
  </r>
  <r>
    <n v="994"/>
    <s v="Leach, Rich and Price"/>
    <s v="Implemented bi-directional flexibility"/>
    <x v="444"/>
    <n v="74073"/>
    <x v="0"/>
    <x v="980"/>
    <n v="87.972684085510693"/>
    <n v="842"/>
    <x v="1"/>
    <s v="USD"/>
    <n v="1413522000"/>
    <n v="1414040400"/>
    <x v="873"/>
    <d v="2014-10-23T05:00:00"/>
    <b v="0"/>
    <b v="1"/>
    <x v="5"/>
    <x v="18"/>
    <s v="publishing/translations"/>
  </r>
  <r>
    <n v="995"/>
    <s v="Manning-Hamilton"/>
    <s v="Vision-oriented scalable definition"/>
    <x v="238"/>
    <n v="153216"/>
    <x v="1"/>
    <x v="981"/>
    <n v="74.995594713656388"/>
    <n v="2043"/>
    <x v="1"/>
    <s v="USD"/>
    <n v="1541307600"/>
    <n v="1543816800"/>
    <x v="874"/>
    <d v="2018-12-03T06:00:00"/>
    <b v="0"/>
    <b v="1"/>
    <x v="0"/>
    <x v="0"/>
    <s v="food/food trucks"/>
  </r>
  <r>
    <n v="996"/>
    <s v="Butler LLC"/>
    <s v="Future-proofed upward-trending migration"/>
    <x v="47"/>
    <n v="4814"/>
    <x v="0"/>
    <x v="982"/>
    <n v="42.982142857142854"/>
    <n v="112"/>
    <x v="1"/>
    <s v="USD"/>
    <n v="1357106400"/>
    <n v="1359698400"/>
    <x v="875"/>
    <d v="2013-02-01T06:00:00"/>
    <b v="0"/>
    <b v="0"/>
    <x v="3"/>
    <x v="3"/>
    <s v="theater/plays"/>
  </r>
  <r>
    <n v="997"/>
    <s v="Ball LLC"/>
    <s v="Right-sized full-range throughput"/>
    <x v="4"/>
    <n v="4603"/>
    <x v="3"/>
    <x v="983"/>
    <n v="33.115107913669064"/>
    <n v="139"/>
    <x v="6"/>
    <s v="EUR"/>
    <n v="1390197600"/>
    <n v="1390629600"/>
    <x v="876"/>
    <d v="2014-01-25T06:00:00"/>
    <b v="0"/>
    <b v="0"/>
    <x v="3"/>
    <x v="3"/>
    <s v="theater/plays"/>
  </r>
  <r>
    <n v="998"/>
    <s v="Taylor, Santiago and Flores"/>
    <s v="Polarized composite customer loyalty"/>
    <x v="445"/>
    <n v="37823"/>
    <x v="0"/>
    <x v="984"/>
    <n v="101.13101604278074"/>
    <n v="374"/>
    <x v="1"/>
    <s v="USD"/>
    <n v="1265868000"/>
    <n v="1267077600"/>
    <x v="877"/>
    <d v="2010-02-25T06:00:00"/>
    <b v="0"/>
    <b v="1"/>
    <x v="1"/>
    <x v="7"/>
    <s v="music/indie rock"/>
  </r>
  <r>
    <n v="999"/>
    <s v="Hernandez, Norton and Kelley"/>
    <s v="Expanded eco-centric policy"/>
    <x v="446"/>
    <n v="62819"/>
    <x v="3"/>
    <x v="985"/>
    <n v="55.98841354723708"/>
    <n v="1122"/>
    <x v="1"/>
    <s v="USD"/>
    <n v="1467176400"/>
    <n v="1467781200"/>
    <x v="878"/>
    <d v="2016-07-06T05:00:00"/>
    <b v="0"/>
    <b v="0"/>
    <x v="0"/>
    <x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A151D-D430-407C-BDD6-6CD41D02938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444EE-DC54-44C8-90A1-9164AE7510B8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80C7E-27C7-464F-80A7-095A3F6EA18B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2" hier="-1"/>
    <pageField fld="17" hier="-1"/>
  </pageFields>
  <dataFields count="1">
    <dataField name="Count of outcome" fld="5" subtotal="count" baseField="20" baseItem="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F1" workbookViewId="0">
      <selection activeCell="T2" sqref="T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5.875" customWidth="1"/>
    <col min="8" max="8" width="17.375" customWidth="1"/>
    <col min="9" max="9" width="13" bestFit="1" customWidth="1"/>
    <col min="12" max="13" width="11.125" bestFit="1" customWidth="1"/>
    <col min="14" max="15" width="24.25" customWidth="1"/>
    <col min="18" max="18" width="17.625" customWidth="1"/>
    <col min="19" max="19" width="14.125" customWidth="1"/>
    <col min="20" max="20" width="28" bestFit="1" customWidth="1"/>
    <col min="21" max="21" width="1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2070</v>
      </c>
      <c r="S1" s="1" t="s">
        <v>2064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(E2/D2)</f>
        <v>0</v>
      </c>
      <c r="H2">
        <f>IF(I2=0, 0,E2/I2)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2031</v>
      </c>
      <c r="S2" t="s">
        <v>2032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(E3/D3)</f>
        <v>10.4</v>
      </c>
      <c r="H3">
        <f t="shared" ref="H3:H66" si="1">IF(I3=0, 0,E3/I3)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7">
        <f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2033</v>
      </c>
      <c r="S3" t="s">
        <v>2034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7">
        <f t="shared" ref="N4:N67" si="3">(((L4/60)/60)/24)+DATE(1970,1,1)</f>
        <v>41595.25</v>
      </c>
      <c r="O4" s="7">
        <f t="shared" si="2"/>
        <v>41597.25</v>
      </c>
      <c r="P4" t="b">
        <v>0</v>
      </c>
      <c r="Q4" t="b">
        <v>0</v>
      </c>
      <c r="R4" t="s">
        <v>2035</v>
      </c>
      <c r="S4" t="s">
        <v>2036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7">
        <f t="shared" si="3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2033</v>
      </c>
      <c r="S5" t="s">
        <v>2034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7">
        <f t="shared" si="3"/>
        <v>43485.25</v>
      </c>
      <c r="O6" s="7">
        <f t="shared" si="2"/>
        <v>43489.25</v>
      </c>
      <c r="P6" t="b">
        <v>0</v>
      </c>
      <c r="Q6" t="b">
        <v>0</v>
      </c>
      <c r="R6" t="s">
        <v>2037</v>
      </c>
      <c r="S6" t="s">
        <v>2038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7">
        <f t="shared" si="3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2037</v>
      </c>
      <c r="S7" t="s">
        <v>2038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7">
        <f t="shared" si="3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2039</v>
      </c>
      <c r="S8" t="s">
        <v>2040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7">
        <f t="shared" si="3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2037</v>
      </c>
      <c r="S9" t="s">
        <v>2038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3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2037</v>
      </c>
      <c r="S10" t="s">
        <v>2038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3"/>
        <v>41536.208333333336</v>
      </c>
      <c r="O11" s="7">
        <f t="shared" si="2"/>
        <v>41585.25</v>
      </c>
      <c r="P11" t="b">
        <v>0</v>
      </c>
      <c r="Q11" t="b">
        <v>0</v>
      </c>
      <c r="R11" t="s">
        <v>2033</v>
      </c>
      <c r="S11" t="s">
        <v>2041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3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2039</v>
      </c>
      <c r="S12" t="s">
        <v>2042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3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2037</v>
      </c>
      <c r="S13" t="s">
        <v>2038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3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2039</v>
      </c>
      <c r="S14" t="s">
        <v>2042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3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2033</v>
      </c>
      <c r="S15" t="s">
        <v>2043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3"/>
        <v>40974.25</v>
      </c>
      <c r="O16" s="7">
        <f t="shared" si="2"/>
        <v>41001.208333333336</v>
      </c>
      <c r="P16" t="b">
        <v>0</v>
      </c>
      <c r="Q16" t="b">
        <v>0</v>
      </c>
      <c r="R16" t="s">
        <v>2033</v>
      </c>
      <c r="S16" t="s">
        <v>2043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3"/>
        <v>43809.25</v>
      </c>
      <c r="O17" s="7">
        <f t="shared" si="2"/>
        <v>43813.25</v>
      </c>
      <c r="P17" t="b">
        <v>0</v>
      </c>
      <c r="Q17" t="b">
        <v>0</v>
      </c>
      <c r="R17" t="s">
        <v>2035</v>
      </c>
      <c r="S17" t="s">
        <v>2044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3"/>
        <v>41661.25</v>
      </c>
      <c r="O18" s="7">
        <f t="shared" si="2"/>
        <v>41683.25</v>
      </c>
      <c r="P18" t="b">
        <v>0</v>
      </c>
      <c r="Q18" t="b">
        <v>0</v>
      </c>
      <c r="R18" t="s">
        <v>2045</v>
      </c>
      <c r="S18" t="s">
        <v>2046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3"/>
        <v>40555.25</v>
      </c>
      <c r="O19" s="7">
        <f t="shared" si="2"/>
        <v>40556.25</v>
      </c>
      <c r="P19" t="b">
        <v>0</v>
      </c>
      <c r="Q19" t="b">
        <v>0</v>
      </c>
      <c r="R19" t="s">
        <v>2039</v>
      </c>
      <c r="S19" t="s">
        <v>2047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3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2037</v>
      </c>
      <c r="S20" t="s">
        <v>2038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3"/>
        <v>43528.25</v>
      </c>
      <c r="O21" s="7">
        <f t="shared" si="2"/>
        <v>43549.208333333328</v>
      </c>
      <c r="P21" t="b">
        <v>0</v>
      </c>
      <c r="Q21" t="b">
        <v>1</v>
      </c>
      <c r="R21" t="s">
        <v>2037</v>
      </c>
      <c r="S21" t="s">
        <v>2038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3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2039</v>
      </c>
      <c r="S22" t="s">
        <v>2042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3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2037</v>
      </c>
      <c r="S23" t="s">
        <v>2038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3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2037</v>
      </c>
      <c r="S24" t="s">
        <v>2038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3"/>
        <v>43510.25</v>
      </c>
      <c r="O25" s="7">
        <f t="shared" si="2"/>
        <v>43563.208333333328</v>
      </c>
      <c r="P25" t="b">
        <v>0</v>
      </c>
      <c r="Q25" t="b">
        <v>0</v>
      </c>
      <c r="R25" t="s">
        <v>2039</v>
      </c>
      <c r="S25" t="s">
        <v>2040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3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2035</v>
      </c>
      <c r="S26" t="s">
        <v>2044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3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2048</v>
      </c>
      <c r="S27" t="s">
        <v>2049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3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2037</v>
      </c>
      <c r="S28" t="s">
        <v>2038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3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2033</v>
      </c>
      <c r="S29" t="s">
        <v>2034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3"/>
        <v>40218.25</v>
      </c>
      <c r="O30" s="7">
        <f t="shared" si="2"/>
        <v>40241.25</v>
      </c>
      <c r="P30" t="b">
        <v>0</v>
      </c>
      <c r="Q30" t="b">
        <v>1</v>
      </c>
      <c r="R30" t="s">
        <v>2037</v>
      </c>
      <c r="S30" t="s">
        <v>2038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3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2039</v>
      </c>
      <c r="S31" t="s">
        <v>2050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3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2039</v>
      </c>
      <c r="S32" t="s">
        <v>2047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3"/>
        <v>42374.25</v>
      </c>
      <c r="O33" s="7">
        <f t="shared" si="2"/>
        <v>42402.25</v>
      </c>
      <c r="P33" t="b">
        <v>0</v>
      </c>
      <c r="Q33" t="b">
        <v>0</v>
      </c>
      <c r="R33" t="s">
        <v>2048</v>
      </c>
      <c r="S33" t="s">
        <v>2049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3"/>
        <v>43110.25</v>
      </c>
      <c r="O34" s="7">
        <f t="shared" si="2"/>
        <v>43137.25</v>
      </c>
      <c r="P34" t="b">
        <v>0</v>
      </c>
      <c r="Q34" t="b">
        <v>0</v>
      </c>
      <c r="R34" t="s">
        <v>2039</v>
      </c>
      <c r="S34" t="s">
        <v>2040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3"/>
        <v>41917.208333333336</v>
      </c>
      <c r="O35" s="7">
        <f t="shared" si="2"/>
        <v>41954.25</v>
      </c>
      <c r="P35" t="b">
        <v>0</v>
      </c>
      <c r="Q35" t="b">
        <v>0</v>
      </c>
      <c r="R35" t="s">
        <v>2037</v>
      </c>
      <c r="S35" t="s">
        <v>2038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3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2039</v>
      </c>
      <c r="S36" t="s">
        <v>2040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3"/>
        <v>43484.25</v>
      </c>
      <c r="O37" s="7">
        <f t="shared" si="2"/>
        <v>43526.25</v>
      </c>
      <c r="P37" t="b">
        <v>0</v>
      </c>
      <c r="Q37" t="b">
        <v>1</v>
      </c>
      <c r="R37" t="s">
        <v>2039</v>
      </c>
      <c r="S37" t="s">
        <v>2042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3"/>
        <v>40600.25</v>
      </c>
      <c r="O38" s="7">
        <f t="shared" si="2"/>
        <v>40625.208333333336</v>
      </c>
      <c r="P38" t="b">
        <v>0</v>
      </c>
      <c r="Q38" t="b">
        <v>0</v>
      </c>
      <c r="R38" t="s">
        <v>2037</v>
      </c>
      <c r="S38" t="s">
        <v>2038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3"/>
        <v>43744.208333333328</v>
      </c>
      <c r="O39" s="7">
        <f t="shared" si="2"/>
        <v>43777.25</v>
      </c>
      <c r="P39" t="b">
        <v>0</v>
      </c>
      <c r="Q39" t="b">
        <v>1</v>
      </c>
      <c r="R39" t="s">
        <v>2045</v>
      </c>
      <c r="S39" t="s">
        <v>2051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3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2052</v>
      </c>
      <c r="S40" t="s">
        <v>2053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3"/>
        <v>41330.25</v>
      </c>
      <c r="O41" s="7">
        <f t="shared" si="2"/>
        <v>41344.208333333336</v>
      </c>
      <c r="P41" t="b">
        <v>0</v>
      </c>
      <c r="Q41" t="b">
        <v>0</v>
      </c>
      <c r="R41" t="s">
        <v>2037</v>
      </c>
      <c r="S41" t="s">
        <v>2038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3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2035</v>
      </c>
      <c r="S42" t="s">
        <v>2044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3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2033</v>
      </c>
      <c r="S43" t="s">
        <v>2034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3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2031</v>
      </c>
      <c r="S44" t="s">
        <v>2032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3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2045</v>
      </c>
      <c r="S45" t="s">
        <v>2054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3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2045</v>
      </c>
      <c r="S46" t="s">
        <v>2051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3"/>
        <v>42676.208333333328</v>
      </c>
      <c r="O47" s="7">
        <f t="shared" si="2"/>
        <v>42691.25</v>
      </c>
      <c r="P47" t="b">
        <v>0</v>
      </c>
      <c r="Q47" t="b">
        <v>1</v>
      </c>
      <c r="R47" t="s">
        <v>2037</v>
      </c>
      <c r="S47" t="s">
        <v>2038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3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2033</v>
      </c>
      <c r="S48" t="s">
        <v>2034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3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2037</v>
      </c>
      <c r="S49" t="s">
        <v>2038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3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2037</v>
      </c>
      <c r="S50" t="s">
        <v>2038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3"/>
        <v>43758.208333333328</v>
      </c>
      <c r="O51" s="7">
        <f t="shared" si="2"/>
        <v>43803.25</v>
      </c>
      <c r="P51" t="b">
        <v>0</v>
      </c>
      <c r="Q51" t="b">
        <v>0</v>
      </c>
      <c r="R51" t="s">
        <v>2033</v>
      </c>
      <c r="S51" t="s">
        <v>2034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3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2033</v>
      </c>
      <c r="S52" t="s">
        <v>2055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3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2035</v>
      </c>
      <c r="S53" t="s">
        <v>2044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3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2037</v>
      </c>
      <c r="S54" t="s">
        <v>2038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3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2039</v>
      </c>
      <c r="S55" t="s">
        <v>2042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3"/>
        <v>43170.25</v>
      </c>
      <c r="O56" s="7">
        <f t="shared" si="2"/>
        <v>43176.208333333328</v>
      </c>
      <c r="P56" t="b">
        <v>0</v>
      </c>
      <c r="Q56" t="b">
        <v>0</v>
      </c>
      <c r="R56" t="s">
        <v>2035</v>
      </c>
      <c r="S56" t="s">
        <v>2044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3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2033</v>
      </c>
      <c r="S57" t="s">
        <v>2056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3"/>
        <v>42014.25</v>
      </c>
      <c r="O58" s="7">
        <f t="shared" si="2"/>
        <v>42021.25</v>
      </c>
      <c r="P58" t="b">
        <v>0</v>
      </c>
      <c r="Q58" t="b">
        <v>0</v>
      </c>
      <c r="R58" t="s">
        <v>2035</v>
      </c>
      <c r="S58" t="s">
        <v>2044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3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2048</v>
      </c>
      <c r="S59" t="s">
        <v>2049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3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2037</v>
      </c>
      <c r="S60" t="s">
        <v>2038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3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2037</v>
      </c>
      <c r="S61" t="s">
        <v>2038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3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2037</v>
      </c>
      <c r="S62" t="s">
        <v>2038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3"/>
        <v>40595.25</v>
      </c>
      <c r="O63" s="7">
        <f t="shared" si="2"/>
        <v>40635.208333333336</v>
      </c>
      <c r="P63" t="b">
        <v>0</v>
      </c>
      <c r="Q63" t="b">
        <v>0</v>
      </c>
      <c r="R63" t="s">
        <v>2037</v>
      </c>
      <c r="S63" t="s">
        <v>2038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3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2035</v>
      </c>
      <c r="S64" t="s">
        <v>2036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3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2037</v>
      </c>
      <c r="S65" t="s">
        <v>2038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0.97642857142857142</v>
      </c>
      <c r="H6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3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2035</v>
      </c>
      <c r="S66" t="s">
        <v>2036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4">(E67/D67)</f>
        <v>2.3614754098360655</v>
      </c>
      <c r="H67">
        <f t="shared" ref="H67:H130" si="5">IF(I67=0, 0,E67/I67)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3"/>
        <v>40570.25</v>
      </c>
      <c r="O67" s="7">
        <f t="shared" ref="O67:O130" si="6">(((M67/60)/60)/24)+DATE(1970,1,1)</f>
        <v>40577.25</v>
      </c>
      <c r="P67" t="b">
        <v>0</v>
      </c>
      <c r="Q67" t="b">
        <v>0</v>
      </c>
      <c r="R67" t="s">
        <v>2037</v>
      </c>
      <c r="S67" t="s">
        <v>2038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0.45068965517241377</v>
      </c>
      <c r="H68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7">
        <f t="shared" ref="N68:N131" si="7">(((L68/60)/60)/24)+DATE(1970,1,1)</f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2037</v>
      </c>
      <c r="S68" t="s">
        <v>2038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1.6238567493112948</v>
      </c>
      <c r="H69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7"/>
        <v>40203.25</v>
      </c>
      <c r="O69" s="7">
        <f t="shared" si="6"/>
        <v>40208.25</v>
      </c>
      <c r="P69" t="b">
        <v>0</v>
      </c>
      <c r="Q69" t="b">
        <v>1</v>
      </c>
      <c r="R69" t="s">
        <v>2035</v>
      </c>
      <c r="S69" t="s">
        <v>2044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2.5452631578947367</v>
      </c>
      <c r="H70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7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2037</v>
      </c>
      <c r="S70" t="s">
        <v>2038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0.24063291139240506</v>
      </c>
      <c r="H71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7"/>
        <v>40531.25</v>
      </c>
      <c r="O71" s="7">
        <f t="shared" si="6"/>
        <v>40565.25</v>
      </c>
      <c r="P71" t="b">
        <v>0</v>
      </c>
      <c r="Q71" t="b">
        <v>0</v>
      </c>
      <c r="R71" t="s">
        <v>2037</v>
      </c>
      <c r="S71" t="s">
        <v>2038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1.2374140625000001</v>
      </c>
      <c r="H72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7"/>
        <v>40484.208333333336</v>
      </c>
      <c r="O72" s="7">
        <f t="shared" si="6"/>
        <v>40533.25</v>
      </c>
      <c r="P72" t="b">
        <v>0</v>
      </c>
      <c r="Q72" t="b">
        <v>1</v>
      </c>
      <c r="R72" t="s">
        <v>2037</v>
      </c>
      <c r="S72" t="s">
        <v>2038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1.0806666666666667</v>
      </c>
      <c r="H73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7"/>
        <v>43799.25</v>
      </c>
      <c r="O73" s="7">
        <f t="shared" si="6"/>
        <v>43803.25</v>
      </c>
      <c r="P73" t="b">
        <v>0</v>
      </c>
      <c r="Q73" t="b">
        <v>0</v>
      </c>
      <c r="R73" t="s">
        <v>2037</v>
      </c>
      <c r="S73" t="s">
        <v>2038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6.7033333333333331</v>
      </c>
      <c r="H74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7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2039</v>
      </c>
      <c r="S74" t="s">
        <v>2047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6.609285714285714</v>
      </c>
      <c r="H75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7"/>
        <v>42701.25</v>
      </c>
      <c r="O75" s="7">
        <f t="shared" si="6"/>
        <v>42704.25</v>
      </c>
      <c r="P75" t="b">
        <v>0</v>
      </c>
      <c r="Q75" t="b">
        <v>0</v>
      </c>
      <c r="R75" t="s">
        <v>2033</v>
      </c>
      <c r="S75" t="s">
        <v>2056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1.2246153846153847</v>
      </c>
      <c r="H7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7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2033</v>
      </c>
      <c r="S76" t="s">
        <v>2055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1.5057731958762886</v>
      </c>
      <c r="H7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7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2052</v>
      </c>
      <c r="S77" t="s">
        <v>2053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0.78106590724165992</v>
      </c>
      <c r="H78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7"/>
        <v>42027.25</v>
      </c>
      <c r="O78" s="7">
        <f t="shared" si="6"/>
        <v>42076.208333333328</v>
      </c>
      <c r="P78" t="b">
        <v>1</v>
      </c>
      <c r="Q78" t="b">
        <v>1</v>
      </c>
      <c r="R78" t="s">
        <v>2037</v>
      </c>
      <c r="S78" t="s">
        <v>2038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0.46947368421052632</v>
      </c>
      <c r="H79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7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2039</v>
      </c>
      <c r="S79" t="s">
        <v>2047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3.008</v>
      </c>
      <c r="H80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7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2045</v>
      </c>
      <c r="S80" t="s">
        <v>2057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0.6959861591695502</v>
      </c>
      <c r="H81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7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2037</v>
      </c>
      <c r="S81" t="s">
        <v>2038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6.374545454545455</v>
      </c>
      <c r="H82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7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2048</v>
      </c>
      <c r="S82" t="s">
        <v>2049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2.253392857142857</v>
      </c>
      <c r="H83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7"/>
        <v>43062.25</v>
      </c>
      <c r="O83" s="7">
        <f t="shared" si="6"/>
        <v>43087.25</v>
      </c>
      <c r="P83" t="b">
        <v>0</v>
      </c>
      <c r="Q83" t="b">
        <v>0</v>
      </c>
      <c r="R83" t="s">
        <v>2033</v>
      </c>
      <c r="S83" t="s">
        <v>2034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14.973000000000001</v>
      </c>
      <c r="H84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7"/>
        <v>43482.25</v>
      </c>
      <c r="O84" s="7">
        <f t="shared" si="6"/>
        <v>43489.25</v>
      </c>
      <c r="P84" t="b">
        <v>0</v>
      </c>
      <c r="Q84" t="b">
        <v>1</v>
      </c>
      <c r="R84" t="s">
        <v>2048</v>
      </c>
      <c r="S84" t="s">
        <v>2049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0.37590225563909774</v>
      </c>
      <c r="H85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7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2033</v>
      </c>
      <c r="S85" t="s">
        <v>2041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1.3236942675159236</v>
      </c>
      <c r="H8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7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2035</v>
      </c>
      <c r="S86" t="s">
        <v>2044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1.3122448979591836</v>
      </c>
      <c r="H8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7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2033</v>
      </c>
      <c r="S87" t="s">
        <v>2043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1.6763513513513513</v>
      </c>
      <c r="H88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7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2037</v>
      </c>
      <c r="S88" t="s">
        <v>2038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0.6198488664987406</v>
      </c>
      <c r="H89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7"/>
        <v>40610.25</v>
      </c>
      <c r="O89" s="7">
        <f t="shared" si="6"/>
        <v>40621.208333333336</v>
      </c>
      <c r="P89" t="b">
        <v>0</v>
      </c>
      <c r="Q89" t="b">
        <v>1</v>
      </c>
      <c r="R89" t="s">
        <v>2033</v>
      </c>
      <c r="S89" t="s">
        <v>2034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2.6074999999999999</v>
      </c>
      <c r="H90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7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2045</v>
      </c>
      <c r="S90" t="s">
        <v>2057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2.5258823529411765</v>
      </c>
      <c r="H91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7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2037</v>
      </c>
      <c r="S91" t="s">
        <v>2038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0.7861538461538462</v>
      </c>
      <c r="H92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7"/>
        <v>42425.25</v>
      </c>
      <c r="O92" s="7">
        <f t="shared" si="6"/>
        <v>42425.25</v>
      </c>
      <c r="P92" t="b">
        <v>0</v>
      </c>
      <c r="Q92" t="b">
        <v>1</v>
      </c>
      <c r="R92" t="s">
        <v>2037</v>
      </c>
      <c r="S92" t="s">
        <v>2038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0.48404406999351912</v>
      </c>
      <c r="H93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7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2045</v>
      </c>
      <c r="S93" t="s">
        <v>2057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2.5887500000000001</v>
      </c>
      <c r="H94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7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2048</v>
      </c>
      <c r="S94" t="s">
        <v>2049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0.60548713235294116</v>
      </c>
      <c r="H95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7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2037</v>
      </c>
      <c r="S95" t="s">
        <v>2038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3.036896551724138</v>
      </c>
      <c r="H9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7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2035</v>
      </c>
      <c r="S96" t="s">
        <v>2036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1.1299999999999999</v>
      </c>
      <c r="H9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7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2039</v>
      </c>
      <c r="S97" t="s">
        <v>2040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2.1737876614060259</v>
      </c>
      <c r="H98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7"/>
        <v>40612.25</v>
      </c>
      <c r="O98" s="7">
        <f t="shared" si="6"/>
        <v>40625.208333333336</v>
      </c>
      <c r="P98" t="b">
        <v>0</v>
      </c>
      <c r="Q98" t="b">
        <v>0</v>
      </c>
      <c r="R98" t="s">
        <v>2037</v>
      </c>
      <c r="S98" t="s">
        <v>2038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9.2669230769230762</v>
      </c>
      <c r="H99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7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2031</v>
      </c>
      <c r="S99" t="s">
        <v>2032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0.33692229038854804</v>
      </c>
      <c r="H100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7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2048</v>
      </c>
      <c r="S100" t="s">
        <v>2049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1.9672368421052631</v>
      </c>
      <c r="H101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7"/>
        <v>41968.25</v>
      </c>
      <c r="O101" s="7">
        <f t="shared" si="6"/>
        <v>41997.25</v>
      </c>
      <c r="P101" t="b">
        <v>0</v>
      </c>
      <c r="Q101" t="b">
        <v>0</v>
      </c>
      <c r="R101" t="s">
        <v>2037</v>
      </c>
      <c r="S101" t="s">
        <v>2038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0.01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7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2037</v>
      </c>
      <c r="S102" t="s">
        <v>2038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10.214444444444444</v>
      </c>
      <c r="H103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7"/>
        <v>42056.25</v>
      </c>
      <c r="O103" s="7">
        <f t="shared" si="6"/>
        <v>42063.25</v>
      </c>
      <c r="P103" t="b">
        <v>0</v>
      </c>
      <c r="Q103" t="b">
        <v>1</v>
      </c>
      <c r="R103" t="s">
        <v>2033</v>
      </c>
      <c r="S103" t="s">
        <v>2041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2.8167567567567566</v>
      </c>
      <c r="H104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7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2035</v>
      </c>
      <c r="S104" t="s">
        <v>2044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0.24610000000000001</v>
      </c>
      <c r="H105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7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2033</v>
      </c>
      <c r="S105" t="s">
        <v>2041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1.4314010067114094</v>
      </c>
      <c r="H10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7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2033</v>
      </c>
      <c r="S106" t="s">
        <v>2043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1.4454411764705883</v>
      </c>
      <c r="H10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7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2035</v>
      </c>
      <c r="S107" t="s">
        <v>2036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3.5912820512820511</v>
      </c>
      <c r="H108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7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2037</v>
      </c>
      <c r="S108" t="s">
        <v>2038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1.8648571428571428</v>
      </c>
      <c r="H109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7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2037</v>
      </c>
      <c r="S109" t="s">
        <v>2038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5.9526666666666666</v>
      </c>
      <c r="H110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7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2039</v>
      </c>
      <c r="S110" t="s">
        <v>2040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0.5921153846153846</v>
      </c>
      <c r="H111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7"/>
        <v>41651.25</v>
      </c>
      <c r="O111" s="7">
        <f t="shared" si="6"/>
        <v>41653.25</v>
      </c>
      <c r="P111" t="b">
        <v>0</v>
      </c>
      <c r="Q111" t="b">
        <v>0</v>
      </c>
      <c r="R111" t="s">
        <v>2039</v>
      </c>
      <c r="S111" t="s">
        <v>2058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0.14962780898876404</v>
      </c>
      <c r="H112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7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2031</v>
      </c>
      <c r="S112" t="s">
        <v>2032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1.1995602605863191</v>
      </c>
      <c r="H113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7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2045</v>
      </c>
      <c r="S113" t="s">
        <v>2054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2.6882978723404256</v>
      </c>
      <c r="H114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7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2035</v>
      </c>
      <c r="S114" t="s">
        <v>2036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3.7687878787878786</v>
      </c>
      <c r="H115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7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2031</v>
      </c>
      <c r="S115" t="s">
        <v>2032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7.2715789473684209</v>
      </c>
      <c r="H11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7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2035</v>
      </c>
      <c r="S116" t="s">
        <v>2044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0.87211757648470301</v>
      </c>
      <c r="H11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7"/>
        <v>43056.25</v>
      </c>
      <c r="O117" s="7">
        <f t="shared" si="6"/>
        <v>43091.25</v>
      </c>
      <c r="P117" t="b">
        <v>0</v>
      </c>
      <c r="Q117" t="b">
        <v>0</v>
      </c>
      <c r="R117" t="s">
        <v>2045</v>
      </c>
      <c r="S117" t="s">
        <v>2051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0.88</v>
      </c>
      <c r="H118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7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2037</v>
      </c>
      <c r="S118" t="s">
        <v>2038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1.7393877551020409</v>
      </c>
      <c r="H119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7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2039</v>
      </c>
      <c r="S119" t="s">
        <v>2058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1.1761111111111111</v>
      </c>
      <c r="H120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7"/>
        <v>41665.25</v>
      </c>
      <c r="O120" s="7">
        <f t="shared" si="6"/>
        <v>41671.25</v>
      </c>
      <c r="P120" t="b">
        <v>0</v>
      </c>
      <c r="Q120" t="b">
        <v>0</v>
      </c>
      <c r="R120" t="s">
        <v>2052</v>
      </c>
      <c r="S120" t="s">
        <v>2053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2.1496</v>
      </c>
      <c r="H121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7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2039</v>
      </c>
      <c r="S121" t="s">
        <v>2040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1.4949667110519307</v>
      </c>
      <c r="H122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7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2048</v>
      </c>
      <c r="S122" t="s">
        <v>2059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2.1933995584988963</v>
      </c>
      <c r="H123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7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2048</v>
      </c>
      <c r="S123" t="s">
        <v>2049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0.64367690058479532</v>
      </c>
      <c r="H124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7"/>
        <v>41970.25</v>
      </c>
      <c r="O124" s="7">
        <f t="shared" si="6"/>
        <v>41997.25</v>
      </c>
      <c r="P124" t="b">
        <v>0</v>
      </c>
      <c r="Q124" t="b">
        <v>0</v>
      </c>
      <c r="R124" t="s">
        <v>2045</v>
      </c>
      <c r="S124" t="s">
        <v>2051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0.18622397298818233</v>
      </c>
      <c r="H125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7"/>
        <v>42332.25</v>
      </c>
      <c r="O125" s="7">
        <f t="shared" si="6"/>
        <v>42335.25</v>
      </c>
      <c r="P125" t="b">
        <v>1</v>
      </c>
      <c r="Q125" t="b">
        <v>0</v>
      </c>
      <c r="R125" t="s">
        <v>2037</v>
      </c>
      <c r="S125" t="s">
        <v>2038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3.6776923076923076</v>
      </c>
      <c r="H12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7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2052</v>
      </c>
      <c r="S126" t="s">
        <v>2053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1.5990566037735849</v>
      </c>
      <c r="H12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7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2037</v>
      </c>
      <c r="S127" t="s">
        <v>2038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0.38633185349611543</v>
      </c>
      <c r="H128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7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2037</v>
      </c>
      <c r="S128" t="s">
        <v>2038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0.51421511627906979</v>
      </c>
      <c r="H129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7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2037</v>
      </c>
      <c r="S129" t="s">
        <v>2038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4"/>
        <v>0.60334277620396604</v>
      </c>
      <c r="H130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7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2033</v>
      </c>
      <c r="S130" t="s">
        <v>2034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8">(E131/D131)</f>
        <v>3.2026936026936029E-2</v>
      </c>
      <c r="H131">
        <f t="shared" ref="H131:H194" si="9">IF(I131=0, 0,E131/I131)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7"/>
        <v>42038.25</v>
      </c>
      <c r="O131" s="7">
        <f t="shared" ref="O131:O194" si="10">(((M131/60)/60)/24)+DATE(1970,1,1)</f>
        <v>42063.25</v>
      </c>
      <c r="P131" t="b">
        <v>0</v>
      </c>
      <c r="Q131" t="b">
        <v>0</v>
      </c>
      <c r="R131" t="s">
        <v>2031</v>
      </c>
      <c r="S131" t="s">
        <v>2032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1.5546875</v>
      </c>
      <c r="H132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ref="N132:N195" si="11">(((L132/60)/60)/24)+DATE(1970,1,1)</f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2039</v>
      </c>
      <c r="S132" t="s">
        <v>2042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1.0085974499089254</v>
      </c>
      <c r="H133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1"/>
        <v>41607.25</v>
      </c>
      <c r="O133" s="7">
        <f t="shared" si="10"/>
        <v>41620.25</v>
      </c>
      <c r="P133" t="b">
        <v>0</v>
      </c>
      <c r="Q133" t="b">
        <v>0</v>
      </c>
      <c r="R133" t="s">
        <v>2035</v>
      </c>
      <c r="S133" t="s">
        <v>2036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1.1618181818181819</v>
      </c>
      <c r="H134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1"/>
        <v>43112.25</v>
      </c>
      <c r="O134" s="7">
        <f t="shared" si="10"/>
        <v>43128.25</v>
      </c>
      <c r="P134" t="b">
        <v>0</v>
      </c>
      <c r="Q134" t="b">
        <v>1</v>
      </c>
      <c r="R134" t="s">
        <v>2037</v>
      </c>
      <c r="S134" t="s">
        <v>2038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3.1077777777777778</v>
      </c>
      <c r="H135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1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2033</v>
      </c>
      <c r="S135" t="s">
        <v>2060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0.89736683417085428</v>
      </c>
      <c r="H13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1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2039</v>
      </c>
      <c r="S136" t="s">
        <v>2040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0.71272727272727276</v>
      </c>
      <c r="H13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1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2037</v>
      </c>
      <c r="S137" t="s">
        <v>2038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3.2862318840579711E-2</v>
      </c>
      <c r="H138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1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2039</v>
      </c>
      <c r="S138" t="s">
        <v>2042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2.617777777777778</v>
      </c>
      <c r="H139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1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2045</v>
      </c>
      <c r="S139" t="s">
        <v>2046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0.96</v>
      </c>
      <c r="H140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1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2048</v>
      </c>
      <c r="S140" t="s">
        <v>2059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0.20896851248642778</v>
      </c>
      <c r="H141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1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2035</v>
      </c>
      <c r="S141" t="s">
        <v>2044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2.2316363636363636</v>
      </c>
      <c r="H142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1"/>
        <v>43156.25</v>
      </c>
      <c r="O142" s="7">
        <f t="shared" si="10"/>
        <v>43161.25</v>
      </c>
      <c r="P142" t="b">
        <v>0</v>
      </c>
      <c r="Q142" t="b">
        <v>0</v>
      </c>
      <c r="R142" t="s">
        <v>2039</v>
      </c>
      <c r="S142" t="s">
        <v>2040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1.0159097978227061</v>
      </c>
      <c r="H143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1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2035</v>
      </c>
      <c r="S143" t="s">
        <v>2036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2.3003999999999998</v>
      </c>
      <c r="H144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1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2035</v>
      </c>
      <c r="S144" t="s">
        <v>2036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1.355925925925926</v>
      </c>
      <c r="H145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1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2033</v>
      </c>
      <c r="S145" t="s">
        <v>2043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1.2909999999999999</v>
      </c>
      <c r="H14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1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2037</v>
      </c>
      <c r="S146" t="s">
        <v>2038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2.3651200000000001</v>
      </c>
      <c r="H14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1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2035</v>
      </c>
      <c r="S147" t="s">
        <v>2044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0.17249999999999999</v>
      </c>
      <c r="H148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1"/>
        <v>40855.25</v>
      </c>
      <c r="O148" s="7">
        <f t="shared" si="10"/>
        <v>40875.25</v>
      </c>
      <c r="P148" t="b">
        <v>0</v>
      </c>
      <c r="Q148" t="b">
        <v>0</v>
      </c>
      <c r="R148" t="s">
        <v>2037</v>
      </c>
      <c r="S148" t="s">
        <v>2038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1.1249397590361445</v>
      </c>
      <c r="H149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1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2037</v>
      </c>
      <c r="S149" t="s">
        <v>2038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1.2102150537634409</v>
      </c>
      <c r="H150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1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2035</v>
      </c>
      <c r="S150" t="s">
        <v>2044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2.1987096774193549</v>
      </c>
      <c r="H151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1"/>
        <v>41275.25</v>
      </c>
      <c r="O151" s="7">
        <f t="shared" si="10"/>
        <v>41327.25</v>
      </c>
      <c r="P151" t="b">
        <v>0</v>
      </c>
      <c r="Q151" t="b">
        <v>0</v>
      </c>
      <c r="R151" t="s">
        <v>2033</v>
      </c>
      <c r="S151" t="s">
        <v>2043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0.01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1"/>
        <v>43450.25</v>
      </c>
      <c r="O152" s="7">
        <f t="shared" si="10"/>
        <v>43451.25</v>
      </c>
      <c r="P152" t="b">
        <v>0</v>
      </c>
      <c r="Q152" t="b">
        <v>0</v>
      </c>
      <c r="R152" t="s">
        <v>2033</v>
      </c>
      <c r="S152" t="s">
        <v>2034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0.64166909620991253</v>
      </c>
      <c r="H153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1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2033</v>
      </c>
      <c r="S153" t="s">
        <v>2041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4.2306746987951804</v>
      </c>
      <c r="H154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1"/>
        <v>42783.25</v>
      </c>
      <c r="O154" s="7">
        <f t="shared" si="10"/>
        <v>42790.25</v>
      </c>
      <c r="P154" t="b">
        <v>0</v>
      </c>
      <c r="Q154" t="b">
        <v>0</v>
      </c>
      <c r="R154" t="s">
        <v>2033</v>
      </c>
      <c r="S154" t="s">
        <v>2043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0.92984160506863778</v>
      </c>
      <c r="H155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1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2037</v>
      </c>
      <c r="S155" t="s">
        <v>2038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0.58756567425569173</v>
      </c>
      <c r="H15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1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2033</v>
      </c>
      <c r="S156" t="s">
        <v>2043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0.65022222222222226</v>
      </c>
      <c r="H15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1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2037</v>
      </c>
      <c r="S157" t="s">
        <v>2038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0.73939560439560437</v>
      </c>
      <c r="H158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1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2033</v>
      </c>
      <c r="S158" t="s">
        <v>2034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0.52666666666666662</v>
      </c>
      <c r="H159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1"/>
        <v>41638.25</v>
      </c>
      <c r="O159" s="7">
        <f t="shared" si="10"/>
        <v>41650.25</v>
      </c>
      <c r="P159" t="b">
        <v>0</v>
      </c>
      <c r="Q159" t="b">
        <v>0</v>
      </c>
      <c r="R159" t="s">
        <v>2052</v>
      </c>
      <c r="S159" t="s">
        <v>2053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2.2095238095238097</v>
      </c>
      <c r="H160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1"/>
        <v>42346.25</v>
      </c>
      <c r="O160" s="7">
        <f t="shared" si="10"/>
        <v>42347.25</v>
      </c>
      <c r="P160" t="b">
        <v>0</v>
      </c>
      <c r="Q160" t="b">
        <v>0</v>
      </c>
      <c r="R160" t="s">
        <v>2033</v>
      </c>
      <c r="S160" t="s">
        <v>2034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1.0001150627615063</v>
      </c>
      <c r="H161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1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2037</v>
      </c>
      <c r="S161" t="s">
        <v>2038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1.6231249999999999</v>
      </c>
      <c r="H162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1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2035</v>
      </c>
      <c r="S162" t="s">
        <v>2044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0.78181818181818186</v>
      </c>
      <c r="H163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1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2035</v>
      </c>
      <c r="S163" t="s">
        <v>2036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1.4973770491803278</v>
      </c>
      <c r="H164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1"/>
        <v>43442.25</v>
      </c>
      <c r="O164" s="7">
        <f t="shared" si="10"/>
        <v>43472.25</v>
      </c>
      <c r="P164" t="b">
        <v>0</v>
      </c>
      <c r="Q164" t="b">
        <v>0</v>
      </c>
      <c r="R164" t="s">
        <v>2033</v>
      </c>
      <c r="S164" t="s">
        <v>2034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2.5325714285714285</v>
      </c>
      <c r="H165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1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2052</v>
      </c>
      <c r="S165" t="s">
        <v>2053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1.0016943521594683</v>
      </c>
      <c r="H16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1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2037</v>
      </c>
      <c r="S166" t="s">
        <v>2038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1.2199004424778761</v>
      </c>
      <c r="H16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1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2035</v>
      </c>
      <c r="S167" t="s">
        <v>2036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1.3713265306122449</v>
      </c>
      <c r="H168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1"/>
        <v>40534.25</v>
      </c>
      <c r="O168" s="7">
        <f t="shared" si="10"/>
        <v>40538.25</v>
      </c>
      <c r="P168" t="b">
        <v>0</v>
      </c>
      <c r="Q168" t="b">
        <v>0</v>
      </c>
      <c r="R168" t="s">
        <v>2052</v>
      </c>
      <c r="S168" t="s">
        <v>2053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4.155384615384615</v>
      </c>
      <c r="H169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1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2037</v>
      </c>
      <c r="S169" t="s">
        <v>2038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0.3130913348946136</v>
      </c>
      <c r="H170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1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2033</v>
      </c>
      <c r="S170" t="s">
        <v>2043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4.240815450643777</v>
      </c>
      <c r="H171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1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2039</v>
      </c>
      <c r="S171" t="s">
        <v>2050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2.9388623072833599E-2</v>
      </c>
      <c r="H172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1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2033</v>
      </c>
      <c r="S172" t="s">
        <v>2043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0.1063265306122449</v>
      </c>
      <c r="H173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1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2045</v>
      </c>
      <c r="S173" t="s">
        <v>2057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0.82874999999999999</v>
      </c>
      <c r="H174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1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2039</v>
      </c>
      <c r="S174" t="s">
        <v>2040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1.6301447776628748</v>
      </c>
      <c r="H175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1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2037</v>
      </c>
      <c r="S175" t="s">
        <v>2038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8.9466666666666672</v>
      </c>
      <c r="H17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1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2035</v>
      </c>
      <c r="S176" t="s">
        <v>2044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0.26191501103752757</v>
      </c>
      <c r="H17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1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2037</v>
      </c>
      <c r="S177" t="s">
        <v>2038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0.74834782608695649</v>
      </c>
      <c r="H178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1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2037</v>
      </c>
      <c r="S178" t="s">
        <v>2038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4.1647680412371137</v>
      </c>
      <c r="H179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1"/>
        <v>40497.25</v>
      </c>
      <c r="O179" s="7">
        <f t="shared" si="10"/>
        <v>40522.25</v>
      </c>
      <c r="P179" t="b">
        <v>0</v>
      </c>
      <c r="Q179" t="b">
        <v>0</v>
      </c>
      <c r="R179" t="s">
        <v>2037</v>
      </c>
      <c r="S179" t="s">
        <v>2038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0.96208333333333329</v>
      </c>
      <c r="H180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1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2031</v>
      </c>
      <c r="S180" t="s">
        <v>2032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3.5771910112359548</v>
      </c>
      <c r="H181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1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2037</v>
      </c>
      <c r="S181" t="s">
        <v>2038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3.0845714285714285</v>
      </c>
      <c r="H182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1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2035</v>
      </c>
      <c r="S182" t="s">
        <v>2044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0.61802325581395345</v>
      </c>
      <c r="H183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1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2035</v>
      </c>
      <c r="S183" t="s">
        <v>2036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7.2232472324723247</v>
      </c>
      <c r="H184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1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2037</v>
      </c>
      <c r="S184" t="s">
        <v>2038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0.69117647058823528</v>
      </c>
      <c r="H185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1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2033</v>
      </c>
      <c r="S185" t="s">
        <v>2034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2.9305555555555554</v>
      </c>
      <c r="H18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1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2037</v>
      </c>
      <c r="S186" t="s">
        <v>2038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0.71799999999999997</v>
      </c>
      <c r="H18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1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2039</v>
      </c>
      <c r="S187" t="s">
        <v>2058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0.31934684684684683</v>
      </c>
      <c r="H188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1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2037</v>
      </c>
      <c r="S188" t="s">
        <v>2038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2.2987375415282392</v>
      </c>
      <c r="H189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1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2039</v>
      </c>
      <c r="S189" t="s">
        <v>2050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0.3201219512195122</v>
      </c>
      <c r="H190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1"/>
        <v>41975.25</v>
      </c>
      <c r="O190" s="7">
        <f t="shared" si="10"/>
        <v>41976.25</v>
      </c>
      <c r="P190" t="b">
        <v>0</v>
      </c>
      <c r="Q190" t="b">
        <v>0</v>
      </c>
      <c r="R190" t="s">
        <v>2037</v>
      </c>
      <c r="S190" t="s">
        <v>2038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0.23525352848928385</v>
      </c>
      <c r="H191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1"/>
        <v>42433.25</v>
      </c>
      <c r="O191" s="7">
        <f t="shared" si="10"/>
        <v>42433.25</v>
      </c>
      <c r="P191" t="b">
        <v>0</v>
      </c>
      <c r="Q191" t="b">
        <v>0</v>
      </c>
      <c r="R191" t="s">
        <v>2037</v>
      </c>
      <c r="S191" t="s">
        <v>2038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0.68594594594594593</v>
      </c>
      <c r="H192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1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2037</v>
      </c>
      <c r="S192" t="s">
        <v>2038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0.37952380952380954</v>
      </c>
      <c r="H193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1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2037</v>
      </c>
      <c r="S193" t="s">
        <v>2038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8"/>
        <v>0.19992957746478873</v>
      </c>
      <c r="H194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1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2033</v>
      </c>
      <c r="S194" t="s">
        <v>2034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2">(E195/D195)</f>
        <v>0.45636363636363636</v>
      </c>
      <c r="H195">
        <f t="shared" ref="H195:H258" si="13">IF(I195=0, 0,E195/I195)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1"/>
        <v>43198.208333333328</v>
      </c>
      <c r="O195" s="7">
        <f t="shared" ref="O195:O258" si="14">(((M195/60)/60)/24)+DATE(1970,1,1)</f>
        <v>43202.208333333328</v>
      </c>
      <c r="P195" t="b">
        <v>1</v>
      </c>
      <c r="Q195" t="b">
        <v>0</v>
      </c>
      <c r="R195" t="s">
        <v>2033</v>
      </c>
      <c r="S195" t="s">
        <v>2043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1.227605633802817</v>
      </c>
      <c r="H19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ref="N196:N259" si="15">(((L196/60)/60)/24)+DATE(1970,1,1)</f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2033</v>
      </c>
      <c r="S196" t="s">
        <v>2055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3.61753164556962</v>
      </c>
      <c r="H19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5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2033</v>
      </c>
      <c r="S197" t="s">
        <v>2041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0.63146341463414635</v>
      </c>
      <c r="H19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5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2035</v>
      </c>
      <c r="S198" t="s">
        <v>2044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2.9820475319926874</v>
      </c>
      <c r="H199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5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2039</v>
      </c>
      <c r="S199" t="s">
        <v>2042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9.5585443037974685E-2</v>
      </c>
      <c r="H200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5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2033</v>
      </c>
      <c r="S200" t="s">
        <v>2041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0.5377777777777778</v>
      </c>
      <c r="H201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5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2033</v>
      </c>
      <c r="S201" t="s">
        <v>2034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0.02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5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2037</v>
      </c>
      <c r="S202" t="s">
        <v>2038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6.8119047619047617</v>
      </c>
      <c r="H203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5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2035</v>
      </c>
      <c r="S203" t="s">
        <v>2036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0.78831325301204824</v>
      </c>
      <c r="H204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5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2031</v>
      </c>
      <c r="S204" t="s">
        <v>2032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1.3440792216817234</v>
      </c>
      <c r="H205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5"/>
        <v>42752.25</v>
      </c>
      <c r="O205" s="7">
        <f t="shared" si="14"/>
        <v>42754.25</v>
      </c>
      <c r="P205" t="b">
        <v>0</v>
      </c>
      <c r="Q205" t="b">
        <v>0</v>
      </c>
      <c r="R205" t="s">
        <v>2037</v>
      </c>
      <c r="S205" t="s">
        <v>2038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3.372E-2</v>
      </c>
      <c r="H20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5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2033</v>
      </c>
      <c r="S206" t="s">
        <v>2056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4.3184615384615386</v>
      </c>
      <c r="H20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5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2037</v>
      </c>
      <c r="S207" t="s">
        <v>2038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0.38844444444444443</v>
      </c>
      <c r="H208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5"/>
        <v>40236.25</v>
      </c>
      <c r="O208" s="7">
        <f t="shared" si="14"/>
        <v>40245.25</v>
      </c>
      <c r="P208" t="b">
        <v>0</v>
      </c>
      <c r="Q208" t="b">
        <v>0</v>
      </c>
      <c r="R208" t="s">
        <v>2045</v>
      </c>
      <c r="S208" t="s">
        <v>2051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4.2569999999999997</v>
      </c>
      <c r="H209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5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2033</v>
      </c>
      <c r="S209" t="s">
        <v>2034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1.0112239715591671</v>
      </c>
      <c r="H210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5"/>
        <v>43048.25</v>
      </c>
      <c r="O210" s="7">
        <f t="shared" si="14"/>
        <v>43072.25</v>
      </c>
      <c r="P210" t="b">
        <v>0</v>
      </c>
      <c r="Q210" t="b">
        <v>0</v>
      </c>
      <c r="R210" t="s">
        <v>2039</v>
      </c>
      <c r="S210" t="s">
        <v>2040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0.21188688946015424</v>
      </c>
      <c r="H211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5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2039</v>
      </c>
      <c r="S211" t="s">
        <v>2040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0.67425531914893622</v>
      </c>
      <c r="H212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5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2039</v>
      </c>
      <c r="S212" t="s">
        <v>2061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0.9492337164750958</v>
      </c>
      <c r="H213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5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2037</v>
      </c>
      <c r="S213" t="s">
        <v>2038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1.5185185185185186</v>
      </c>
      <c r="H214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5"/>
        <v>43814.25</v>
      </c>
      <c r="O214" s="7">
        <f t="shared" si="14"/>
        <v>43860.25</v>
      </c>
      <c r="P214" t="b">
        <v>0</v>
      </c>
      <c r="Q214" t="b">
        <v>0</v>
      </c>
      <c r="R214" t="s">
        <v>2037</v>
      </c>
      <c r="S214" t="s">
        <v>2038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1.9516382252559727</v>
      </c>
      <c r="H215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5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2033</v>
      </c>
      <c r="S215" t="s">
        <v>2043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10.231428571428571</v>
      </c>
      <c r="H21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5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2033</v>
      </c>
      <c r="S216" t="s">
        <v>2034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3.8418367346938778E-2</v>
      </c>
      <c r="H21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5"/>
        <v>43509.25</v>
      </c>
      <c r="O217" s="7">
        <f t="shared" si="14"/>
        <v>43511.25</v>
      </c>
      <c r="P217" t="b">
        <v>0</v>
      </c>
      <c r="Q217" t="b">
        <v>0</v>
      </c>
      <c r="R217" t="s">
        <v>2037</v>
      </c>
      <c r="S217" t="s">
        <v>2038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1.5507066557107643</v>
      </c>
      <c r="H218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5"/>
        <v>40869.25</v>
      </c>
      <c r="O218" s="7">
        <f t="shared" si="14"/>
        <v>40871.25</v>
      </c>
      <c r="P218" t="b">
        <v>0</v>
      </c>
      <c r="Q218" t="b">
        <v>0</v>
      </c>
      <c r="R218" t="s">
        <v>2037</v>
      </c>
      <c r="S218" t="s">
        <v>2038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0.44753477588871715</v>
      </c>
      <c r="H219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5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2039</v>
      </c>
      <c r="S219" t="s">
        <v>2061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2.1594736842105262</v>
      </c>
      <c r="H220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5"/>
        <v>40858.25</v>
      </c>
      <c r="O220" s="7">
        <f t="shared" si="14"/>
        <v>40892.25</v>
      </c>
      <c r="P220" t="b">
        <v>0</v>
      </c>
      <c r="Q220" t="b">
        <v>1</v>
      </c>
      <c r="R220" t="s">
        <v>2039</v>
      </c>
      <c r="S220" t="s">
        <v>2050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3.3212709832134291</v>
      </c>
      <c r="H221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5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2039</v>
      </c>
      <c r="S221" t="s">
        <v>2047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8.4430379746835441E-2</v>
      </c>
      <c r="H222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5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2037</v>
      </c>
      <c r="S222" t="s">
        <v>2038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0.9862551440329218</v>
      </c>
      <c r="H223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5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2031</v>
      </c>
      <c r="S223" t="s">
        <v>2032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1.3797916666666667</v>
      </c>
      <c r="H224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5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2052</v>
      </c>
      <c r="S224" t="s">
        <v>2053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0.93810996563573879</v>
      </c>
      <c r="H225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5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2037</v>
      </c>
      <c r="S225" t="s">
        <v>2038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4.0363930885529156</v>
      </c>
      <c r="H22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5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2039</v>
      </c>
      <c r="S226" t="s">
        <v>2061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2.6017404129793511</v>
      </c>
      <c r="H22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5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2033</v>
      </c>
      <c r="S227" t="s">
        <v>2034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3.6663333333333332</v>
      </c>
      <c r="H228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5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2052</v>
      </c>
      <c r="S228" t="s">
        <v>2053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1.687208538587849</v>
      </c>
      <c r="H229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5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2048</v>
      </c>
      <c r="S229" t="s">
        <v>2059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1.1990717911530093</v>
      </c>
      <c r="H230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5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2039</v>
      </c>
      <c r="S230" t="s">
        <v>2047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1.936892523364486</v>
      </c>
      <c r="H231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5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2048</v>
      </c>
      <c r="S231" t="s">
        <v>2059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4.2016666666666671</v>
      </c>
      <c r="H232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5"/>
        <v>43805.25</v>
      </c>
      <c r="O232" s="7">
        <f t="shared" si="14"/>
        <v>43805.25</v>
      </c>
      <c r="P232" t="b">
        <v>0</v>
      </c>
      <c r="Q232" t="b">
        <v>0</v>
      </c>
      <c r="R232" t="s">
        <v>2048</v>
      </c>
      <c r="S232" t="s">
        <v>2049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0.76708333333333334</v>
      </c>
      <c r="H233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5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2037</v>
      </c>
      <c r="S233" t="s">
        <v>2038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1.7126470588235294</v>
      </c>
      <c r="H234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5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2037</v>
      </c>
      <c r="S234" t="s">
        <v>2038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1.5789473684210527</v>
      </c>
      <c r="H235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5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2039</v>
      </c>
      <c r="S235" t="s">
        <v>2047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1.0908</v>
      </c>
      <c r="H23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5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2048</v>
      </c>
      <c r="S236" t="s">
        <v>2049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0.41732558139534881</v>
      </c>
      <c r="H23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5"/>
        <v>42779.25</v>
      </c>
      <c r="O237" s="7">
        <f t="shared" si="14"/>
        <v>42784.25</v>
      </c>
      <c r="P237" t="b">
        <v>0</v>
      </c>
      <c r="Q237" t="b">
        <v>0</v>
      </c>
      <c r="R237" t="s">
        <v>2039</v>
      </c>
      <c r="S237" t="s">
        <v>2047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0.10944303797468355</v>
      </c>
      <c r="H238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5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2033</v>
      </c>
      <c r="S238" t="s">
        <v>2034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1.593763440860215</v>
      </c>
      <c r="H239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5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2039</v>
      </c>
      <c r="S239" t="s">
        <v>2047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4.2241666666666671</v>
      </c>
      <c r="H240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5"/>
        <v>43083.25</v>
      </c>
      <c r="O240" s="7">
        <f t="shared" si="14"/>
        <v>43108.25</v>
      </c>
      <c r="P240" t="b">
        <v>0</v>
      </c>
      <c r="Q240" t="b">
        <v>1</v>
      </c>
      <c r="R240" t="s">
        <v>2037</v>
      </c>
      <c r="S240" t="s">
        <v>2038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0.97718749999999999</v>
      </c>
      <c r="H241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5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2035</v>
      </c>
      <c r="S241" t="s">
        <v>2044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4.1878911564625847</v>
      </c>
      <c r="H242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5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2037</v>
      </c>
      <c r="S242" t="s">
        <v>2038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1.0191632047477746</v>
      </c>
      <c r="H243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5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2045</v>
      </c>
      <c r="S243" t="s">
        <v>2046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1.2772619047619047</v>
      </c>
      <c r="H244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5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2033</v>
      </c>
      <c r="S244" t="s">
        <v>2034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4.4521739130434783</v>
      </c>
      <c r="H245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5"/>
        <v>43163.25</v>
      </c>
      <c r="O245" s="7">
        <f t="shared" si="14"/>
        <v>43166.25</v>
      </c>
      <c r="P245" t="b">
        <v>0</v>
      </c>
      <c r="Q245" t="b">
        <v>0</v>
      </c>
      <c r="R245" t="s">
        <v>2037</v>
      </c>
      <c r="S245" t="s">
        <v>2038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5.6971428571428575</v>
      </c>
      <c r="H24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5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2037</v>
      </c>
      <c r="S246" t="s">
        <v>2038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5.0934482758620687</v>
      </c>
      <c r="H24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5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2037</v>
      </c>
      <c r="S247" t="s">
        <v>2038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3.2553333333333332</v>
      </c>
      <c r="H248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5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2035</v>
      </c>
      <c r="S248" t="s">
        <v>2036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9.3261616161616168</v>
      </c>
      <c r="H249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5"/>
        <v>42726.25</v>
      </c>
      <c r="O249" s="7">
        <f t="shared" si="14"/>
        <v>42741.25</v>
      </c>
      <c r="P249" t="b">
        <v>0</v>
      </c>
      <c r="Q249" t="b">
        <v>1</v>
      </c>
      <c r="R249" t="s">
        <v>2045</v>
      </c>
      <c r="S249" t="s">
        <v>2051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2.1133870967741935</v>
      </c>
      <c r="H250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5"/>
        <v>42004.25</v>
      </c>
      <c r="O250" s="7">
        <f t="shared" si="14"/>
        <v>42009.25</v>
      </c>
      <c r="P250" t="b">
        <v>0</v>
      </c>
      <c r="Q250" t="b">
        <v>0</v>
      </c>
      <c r="R250" t="s">
        <v>2048</v>
      </c>
      <c r="S250" t="s">
        <v>2059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2.7332520325203253</v>
      </c>
      <c r="H251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5"/>
        <v>42006.25</v>
      </c>
      <c r="O251" s="7">
        <f t="shared" si="14"/>
        <v>42013.25</v>
      </c>
      <c r="P251" t="b">
        <v>0</v>
      </c>
      <c r="Q251" t="b">
        <v>0</v>
      </c>
      <c r="R251" t="s">
        <v>2045</v>
      </c>
      <c r="S251" t="s">
        <v>2057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0.03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5"/>
        <v>40203.25</v>
      </c>
      <c r="O252" s="7">
        <f t="shared" si="14"/>
        <v>40238.25</v>
      </c>
      <c r="P252" t="b">
        <v>0</v>
      </c>
      <c r="Q252" t="b">
        <v>0</v>
      </c>
      <c r="R252" t="s">
        <v>2033</v>
      </c>
      <c r="S252" t="s">
        <v>2034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0.54084507042253516</v>
      </c>
      <c r="H253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5"/>
        <v>41252.25</v>
      </c>
      <c r="O253" s="7">
        <f t="shared" si="14"/>
        <v>41254.25</v>
      </c>
      <c r="P253" t="b">
        <v>0</v>
      </c>
      <c r="Q253" t="b">
        <v>0</v>
      </c>
      <c r="R253" t="s">
        <v>2037</v>
      </c>
      <c r="S253" t="s">
        <v>2038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6.2629999999999999</v>
      </c>
      <c r="H254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5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2037</v>
      </c>
      <c r="S254" t="s">
        <v>2038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0.8902139917695473</v>
      </c>
      <c r="H255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5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2039</v>
      </c>
      <c r="S255" t="s">
        <v>2042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1.8489130434782608</v>
      </c>
      <c r="H25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5"/>
        <v>42787.25</v>
      </c>
      <c r="O256" s="7">
        <f t="shared" si="14"/>
        <v>42789.25</v>
      </c>
      <c r="P256" t="b">
        <v>0</v>
      </c>
      <c r="Q256" t="b">
        <v>0</v>
      </c>
      <c r="R256" t="s">
        <v>2045</v>
      </c>
      <c r="S256" t="s">
        <v>2046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1.2016770186335404</v>
      </c>
      <c r="H25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5"/>
        <v>40590.25</v>
      </c>
      <c r="O257" s="7">
        <f t="shared" si="14"/>
        <v>40595.25</v>
      </c>
      <c r="P257" t="b">
        <v>0</v>
      </c>
      <c r="Q257" t="b">
        <v>1</v>
      </c>
      <c r="R257" t="s">
        <v>2033</v>
      </c>
      <c r="S257" t="s">
        <v>2034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2"/>
        <v>0.23390243902439026</v>
      </c>
      <c r="H258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5"/>
        <v>42393.25</v>
      </c>
      <c r="O258" s="7">
        <f t="shared" si="14"/>
        <v>42430.25</v>
      </c>
      <c r="P258" t="b">
        <v>0</v>
      </c>
      <c r="Q258" t="b">
        <v>0</v>
      </c>
      <c r="R258" t="s">
        <v>2033</v>
      </c>
      <c r="S258" t="s">
        <v>2034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6">(E259/D259)</f>
        <v>1.46</v>
      </c>
      <c r="H259">
        <f t="shared" ref="H259:H322" si="17">IF(I259=0, 0,E259/I259)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5"/>
        <v>41338.25</v>
      </c>
      <c r="O259" s="7">
        <f t="shared" ref="O259:O322" si="18">(((M259/60)/60)/24)+DATE(1970,1,1)</f>
        <v>41352.208333333336</v>
      </c>
      <c r="P259" t="b">
        <v>0</v>
      </c>
      <c r="Q259" t="b">
        <v>0</v>
      </c>
      <c r="R259" t="s">
        <v>2037</v>
      </c>
      <c r="S259" t="s">
        <v>2038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2.6848000000000001</v>
      </c>
      <c r="H260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ref="N260:N323" si="19">(((L260/60)/60)/24)+DATE(1970,1,1)</f>
        <v>42712.25</v>
      </c>
      <c r="O260" s="7">
        <f t="shared" si="18"/>
        <v>42732.25</v>
      </c>
      <c r="P260" t="b">
        <v>0</v>
      </c>
      <c r="Q260" t="b">
        <v>1</v>
      </c>
      <c r="R260" t="s">
        <v>2037</v>
      </c>
      <c r="S260" t="s">
        <v>2038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5.9749999999999996</v>
      </c>
      <c r="H261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9"/>
        <v>41251.25</v>
      </c>
      <c r="O261" s="7">
        <f t="shared" si="18"/>
        <v>41270.25</v>
      </c>
      <c r="P261" t="b">
        <v>1</v>
      </c>
      <c r="Q261" t="b">
        <v>0</v>
      </c>
      <c r="R261" t="s">
        <v>2052</v>
      </c>
      <c r="S261" t="s">
        <v>2053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1.5769841269841269</v>
      </c>
      <c r="H262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9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2033</v>
      </c>
      <c r="S262" t="s">
        <v>2034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0.31201660735468567</v>
      </c>
      <c r="H263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9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2033</v>
      </c>
      <c r="S263" t="s">
        <v>2034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3.1341176470588237</v>
      </c>
      <c r="H264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9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2033</v>
      </c>
      <c r="S264" t="s">
        <v>2043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3.7089655172413791</v>
      </c>
      <c r="H265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9"/>
        <v>40187.25</v>
      </c>
      <c r="O265" s="7">
        <f t="shared" si="18"/>
        <v>40187.25</v>
      </c>
      <c r="P265" t="b">
        <v>0</v>
      </c>
      <c r="Q265" t="b">
        <v>0</v>
      </c>
      <c r="R265" t="s">
        <v>2052</v>
      </c>
      <c r="S265" t="s">
        <v>2053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3.6266447368421053</v>
      </c>
      <c r="H26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9"/>
        <v>41317.25</v>
      </c>
      <c r="O266" s="7">
        <f t="shared" si="18"/>
        <v>41333.25</v>
      </c>
      <c r="P266" t="b">
        <v>0</v>
      </c>
      <c r="Q266" t="b">
        <v>0</v>
      </c>
      <c r="R266" t="s">
        <v>2037</v>
      </c>
      <c r="S266" t="s">
        <v>2038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1.2308163265306122</v>
      </c>
      <c r="H26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9"/>
        <v>42372.25</v>
      </c>
      <c r="O267" s="7">
        <f t="shared" si="18"/>
        <v>42416.25</v>
      </c>
      <c r="P267" t="b">
        <v>0</v>
      </c>
      <c r="Q267" t="b">
        <v>0</v>
      </c>
      <c r="R267" t="s">
        <v>2037</v>
      </c>
      <c r="S267" t="s">
        <v>2038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0.76766756032171579</v>
      </c>
      <c r="H268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9"/>
        <v>41950.25</v>
      </c>
      <c r="O268" s="7">
        <f t="shared" si="18"/>
        <v>41983.25</v>
      </c>
      <c r="P268" t="b">
        <v>0</v>
      </c>
      <c r="Q268" t="b">
        <v>1</v>
      </c>
      <c r="R268" t="s">
        <v>2033</v>
      </c>
      <c r="S268" t="s">
        <v>2056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2.3362012987012988</v>
      </c>
      <c r="H269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9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2037</v>
      </c>
      <c r="S269" t="s">
        <v>2038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1.8053333333333332</v>
      </c>
      <c r="H270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9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2039</v>
      </c>
      <c r="S270" t="s">
        <v>2040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2.5262857142857142</v>
      </c>
      <c r="H271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9"/>
        <v>43496.25</v>
      </c>
      <c r="O271" s="7">
        <f t="shared" si="18"/>
        <v>43517.25</v>
      </c>
      <c r="P271" t="b">
        <v>0</v>
      </c>
      <c r="Q271" t="b">
        <v>0</v>
      </c>
      <c r="R271" t="s">
        <v>2039</v>
      </c>
      <c r="S271" t="s">
        <v>2058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0.27176538240368026</v>
      </c>
      <c r="H272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9"/>
        <v>40514.25</v>
      </c>
      <c r="O272" s="7">
        <f t="shared" si="18"/>
        <v>40516.25</v>
      </c>
      <c r="P272" t="b">
        <v>0</v>
      </c>
      <c r="Q272" t="b">
        <v>0</v>
      </c>
      <c r="R272" t="s">
        <v>2048</v>
      </c>
      <c r="S272" t="s">
        <v>2049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1.2706571242680547E-2</v>
      </c>
      <c r="H273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9"/>
        <v>42345.25</v>
      </c>
      <c r="O273" s="7">
        <f t="shared" si="18"/>
        <v>42376.25</v>
      </c>
      <c r="P273" t="b">
        <v>0</v>
      </c>
      <c r="Q273" t="b">
        <v>0</v>
      </c>
      <c r="R273" t="s">
        <v>2052</v>
      </c>
      <c r="S273" t="s">
        <v>2053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3.0400978473581213</v>
      </c>
      <c r="H274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9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2037</v>
      </c>
      <c r="S274" t="s">
        <v>2038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1.3723076923076922</v>
      </c>
      <c r="H275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9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2037</v>
      </c>
      <c r="S275" t="s">
        <v>2038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0.32208333333333333</v>
      </c>
      <c r="H27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9"/>
        <v>43045.25</v>
      </c>
      <c r="O276" s="7">
        <f t="shared" si="18"/>
        <v>43050.25</v>
      </c>
      <c r="P276" t="b">
        <v>0</v>
      </c>
      <c r="Q276" t="b">
        <v>0</v>
      </c>
      <c r="R276" t="s">
        <v>2037</v>
      </c>
      <c r="S276" t="s">
        <v>2038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2.4151282051282053</v>
      </c>
      <c r="H27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9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2045</v>
      </c>
      <c r="S277" t="s">
        <v>2057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0.96799999999999997</v>
      </c>
      <c r="H278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9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2048</v>
      </c>
      <c r="S278" t="s">
        <v>2049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10.664285714285715</v>
      </c>
      <c r="H279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9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2037</v>
      </c>
      <c r="S279" t="s">
        <v>2038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3.2588888888888889</v>
      </c>
      <c r="H280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9"/>
        <v>41239.25</v>
      </c>
      <c r="O280" s="7">
        <f t="shared" si="18"/>
        <v>41264.25</v>
      </c>
      <c r="P280" t="b">
        <v>0</v>
      </c>
      <c r="Q280" t="b">
        <v>0</v>
      </c>
      <c r="R280" t="s">
        <v>2035</v>
      </c>
      <c r="S280" t="s">
        <v>2036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1.7070000000000001</v>
      </c>
      <c r="H281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9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2037</v>
      </c>
      <c r="S281" t="s">
        <v>2038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5.8144</v>
      </c>
      <c r="H282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9"/>
        <v>43060.25</v>
      </c>
      <c r="O282" s="7">
        <f t="shared" si="18"/>
        <v>43066.25</v>
      </c>
      <c r="P282" t="b">
        <v>0</v>
      </c>
      <c r="Q282" t="b">
        <v>0</v>
      </c>
      <c r="R282" t="s">
        <v>2039</v>
      </c>
      <c r="S282" t="s">
        <v>2047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0.91520972644376897</v>
      </c>
      <c r="H283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9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2037</v>
      </c>
      <c r="S283" t="s">
        <v>2038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1.0804761904761904</v>
      </c>
      <c r="H284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9"/>
        <v>42701.25</v>
      </c>
      <c r="O284" s="7">
        <f t="shared" si="18"/>
        <v>42707.25</v>
      </c>
      <c r="P284" t="b">
        <v>0</v>
      </c>
      <c r="Q284" t="b">
        <v>1</v>
      </c>
      <c r="R284" t="s">
        <v>2039</v>
      </c>
      <c r="S284" t="s">
        <v>2058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0.18728395061728395</v>
      </c>
      <c r="H285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9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2033</v>
      </c>
      <c r="S285" t="s">
        <v>2034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0.83193877551020412</v>
      </c>
      <c r="H28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9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2035</v>
      </c>
      <c r="S286" t="s">
        <v>2036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7.0633333333333335</v>
      </c>
      <c r="H28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9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2037</v>
      </c>
      <c r="S287" t="s">
        <v>2038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0.17446030330062445</v>
      </c>
      <c r="H288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9"/>
        <v>42697.25</v>
      </c>
      <c r="O288" s="7">
        <f t="shared" si="18"/>
        <v>42704.25</v>
      </c>
      <c r="P288" t="b">
        <v>0</v>
      </c>
      <c r="Q288" t="b">
        <v>0</v>
      </c>
      <c r="R288" t="s">
        <v>2037</v>
      </c>
      <c r="S288" t="s">
        <v>2038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2.0973015873015872</v>
      </c>
      <c r="H289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9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2033</v>
      </c>
      <c r="S289" t="s">
        <v>2041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0.97785714285714287</v>
      </c>
      <c r="H290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9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2033</v>
      </c>
      <c r="S290" t="s">
        <v>2055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16.842500000000001</v>
      </c>
      <c r="H291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9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2037</v>
      </c>
      <c r="S291" t="s">
        <v>2038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0.54402135231316728</v>
      </c>
      <c r="H292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9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2039</v>
      </c>
      <c r="S292" t="s">
        <v>2040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4.5661111111111108</v>
      </c>
      <c r="H293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9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2035</v>
      </c>
      <c r="S293" t="s">
        <v>2036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9.8219178082191785E-2</v>
      </c>
      <c r="H294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9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2031</v>
      </c>
      <c r="S294" t="s">
        <v>2032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0.16384615384615384</v>
      </c>
      <c r="H295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9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2037</v>
      </c>
      <c r="S295" t="s">
        <v>2038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13.396666666666667</v>
      </c>
      <c r="H29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9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2037</v>
      </c>
      <c r="S296" t="s">
        <v>2038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0.35650077760497667</v>
      </c>
      <c r="H29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9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2037</v>
      </c>
      <c r="S297" t="s">
        <v>2038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0.54950819672131146</v>
      </c>
      <c r="H298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9"/>
        <v>43493.25</v>
      </c>
      <c r="O298" s="7">
        <f t="shared" si="18"/>
        <v>43515.25</v>
      </c>
      <c r="P298" t="b">
        <v>0</v>
      </c>
      <c r="Q298" t="b">
        <v>0</v>
      </c>
      <c r="R298" t="s">
        <v>2037</v>
      </c>
      <c r="S298" t="s">
        <v>2038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0.94236111111111109</v>
      </c>
      <c r="H299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9"/>
        <v>41653.25</v>
      </c>
      <c r="O299" s="7">
        <f t="shared" si="18"/>
        <v>41662.25</v>
      </c>
      <c r="P299" t="b">
        <v>0</v>
      </c>
      <c r="Q299" t="b">
        <v>1</v>
      </c>
      <c r="R299" t="s">
        <v>2037</v>
      </c>
      <c r="S299" t="s">
        <v>2038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1.4391428571428571</v>
      </c>
      <c r="H300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9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2033</v>
      </c>
      <c r="S300" t="s">
        <v>2034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0.51421052631578945</v>
      </c>
      <c r="H301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9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2031</v>
      </c>
      <c r="S301" t="s">
        <v>2032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0.05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9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2045</v>
      </c>
      <c r="S302" t="s">
        <v>2046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13.446666666666667</v>
      </c>
      <c r="H303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9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2039</v>
      </c>
      <c r="S303" t="s">
        <v>2040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0.31844940867279897</v>
      </c>
      <c r="H304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9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2037</v>
      </c>
      <c r="S304" t="s">
        <v>2038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0.82617647058823529</v>
      </c>
      <c r="H305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9"/>
        <v>42376.25</v>
      </c>
      <c r="O305" s="7">
        <f t="shared" si="18"/>
        <v>42381.25</v>
      </c>
      <c r="P305" t="b">
        <v>0</v>
      </c>
      <c r="Q305" t="b">
        <v>0</v>
      </c>
      <c r="R305" t="s">
        <v>2033</v>
      </c>
      <c r="S305" t="s">
        <v>2043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5.4614285714285717</v>
      </c>
      <c r="H30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9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2039</v>
      </c>
      <c r="S306" t="s">
        <v>2040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2.8621428571428571</v>
      </c>
      <c r="H30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9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2037</v>
      </c>
      <c r="S307" t="s">
        <v>2038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7.9076923076923072E-2</v>
      </c>
      <c r="H308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9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2037</v>
      </c>
      <c r="S308" t="s">
        <v>2038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1.3213677811550153</v>
      </c>
      <c r="H309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9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2045</v>
      </c>
      <c r="S309" t="s">
        <v>2051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0.74077834179357027</v>
      </c>
      <c r="H310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9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2037</v>
      </c>
      <c r="S310" t="s">
        <v>2038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0.75292682926829269</v>
      </c>
      <c r="H311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9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2033</v>
      </c>
      <c r="S311" t="s">
        <v>2043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0.20333333333333334</v>
      </c>
      <c r="H312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9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2048</v>
      </c>
      <c r="S312" t="s">
        <v>2049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2.0336507936507937</v>
      </c>
      <c r="H313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9"/>
        <v>40590.25</v>
      </c>
      <c r="O313" s="7">
        <f t="shared" si="18"/>
        <v>40602.25</v>
      </c>
      <c r="P313" t="b">
        <v>0</v>
      </c>
      <c r="Q313" t="b">
        <v>0</v>
      </c>
      <c r="R313" t="s">
        <v>2037</v>
      </c>
      <c r="S313" t="s">
        <v>2038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3.1022842639593908</v>
      </c>
      <c r="H314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9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2037</v>
      </c>
      <c r="S314" t="s">
        <v>2038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3.9531818181818181</v>
      </c>
      <c r="H315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9"/>
        <v>40966.25</v>
      </c>
      <c r="O315" s="7">
        <f t="shared" si="18"/>
        <v>40968.25</v>
      </c>
      <c r="P315" t="b">
        <v>0</v>
      </c>
      <c r="Q315" t="b">
        <v>0</v>
      </c>
      <c r="R315" t="s">
        <v>2033</v>
      </c>
      <c r="S315" t="s">
        <v>2034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2.9471428571428571</v>
      </c>
      <c r="H31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9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2039</v>
      </c>
      <c r="S316" t="s">
        <v>2040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0.33894736842105261</v>
      </c>
      <c r="H31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9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2037</v>
      </c>
      <c r="S317" t="s">
        <v>2038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0.66677083333333331</v>
      </c>
      <c r="H318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9"/>
        <v>43788.25</v>
      </c>
      <c r="O318" s="7">
        <f t="shared" si="18"/>
        <v>43789.25</v>
      </c>
      <c r="P318" t="b">
        <v>0</v>
      </c>
      <c r="Q318" t="b">
        <v>1</v>
      </c>
      <c r="R318" t="s">
        <v>2031</v>
      </c>
      <c r="S318" t="s">
        <v>2032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0.19227272727272726</v>
      </c>
      <c r="H319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9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2037</v>
      </c>
      <c r="S319" t="s">
        <v>2038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0.15842105263157893</v>
      </c>
      <c r="H320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9"/>
        <v>41684.25</v>
      </c>
      <c r="O320" s="7">
        <f t="shared" si="18"/>
        <v>41686.25</v>
      </c>
      <c r="P320" t="b">
        <v>0</v>
      </c>
      <c r="Q320" t="b">
        <v>0</v>
      </c>
      <c r="R320" t="s">
        <v>2033</v>
      </c>
      <c r="S320" t="s">
        <v>2034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0.38702380952380955</v>
      </c>
      <c r="H321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9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2035</v>
      </c>
      <c r="S321" t="s">
        <v>2036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6"/>
        <v>9.5876777251184833E-2</v>
      </c>
      <c r="H322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9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2045</v>
      </c>
      <c r="S322" t="s">
        <v>2051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20">(E323/D323)</f>
        <v>0.94144366197183094</v>
      </c>
      <c r="H323">
        <f t="shared" ref="H323:H386" si="21">IF(I323=0, 0,E323/I323)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19"/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2039</v>
      </c>
      <c r="S323" t="s">
        <v>2050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1.6656234096692113</v>
      </c>
      <c r="H324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ref="N324:N387" si="23">(((L324/60)/60)/24)+DATE(1970,1,1)</f>
        <v>40507.25</v>
      </c>
      <c r="O324" s="7">
        <f t="shared" si="22"/>
        <v>40520.25</v>
      </c>
      <c r="P324" t="b">
        <v>0</v>
      </c>
      <c r="Q324" t="b">
        <v>0</v>
      </c>
      <c r="R324" t="s">
        <v>2037</v>
      </c>
      <c r="S324" t="s">
        <v>2038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0.24134831460674158</v>
      </c>
      <c r="H325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3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2039</v>
      </c>
      <c r="S325" t="s">
        <v>2040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1.6405633802816901</v>
      </c>
      <c r="H32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3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2037</v>
      </c>
      <c r="S326" t="s">
        <v>2038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0.90723076923076929</v>
      </c>
      <c r="H32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3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2037</v>
      </c>
      <c r="S327" t="s">
        <v>2038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0.46194444444444444</v>
      </c>
      <c r="H328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3"/>
        <v>42364.25</v>
      </c>
      <c r="O328" s="7">
        <f t="shared" si="22"/>
        <v>42370.25</v>
      </c>
      <c r="P328" t="b">
        <v>0</v>
      </c>
      <c r="Q328" t="b">
        <v>0</v>
      </c>
      <c r="R328" t="s">
        <v>2039</v>
      </c>
      <c r="S328" t="s">
        <v>2047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0.38538461538461538</v>
      </c>
      <c r="H329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3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2037</v>
      </c>
      <c r="S329" t="s">
        <v>2038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1.3356231003039514</v>
      </c>
      <c r="H330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3"/>
        <v>43434.25</v>
      </c>
      <c r="O330" s="7">
        <f t="shared" si="22"/>
        <v>43445.25</v>
      </c>
      <c r="P330" t="b">
        <v>0</v>
      </c>
      <c r="Q330" t="b">
        <v>0</v>
      </c>
      <c r="R330" t="s">
        <v>2033</v>
      </c>
      <c r="S330" t="s">
        <v>2034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0.22896588486140726</v>
      </c>
      <c r="H331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3"/>
        <v>42716.25</v>
      </c>
      <c r="O331" s="7">
        <f t="shared" si="22"/>
        <v>42727.25</v>
      </c>
      <c r="P331" t="b">
        <v>0</v>
      </c>
      <c r="Q331" t="b">
        <v>0</v>
      </c>
      <c r="R331" t="s">
        <v>2048</v>
      </c>
      <c r="S331" t="s">
        <v>2049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1.8495548961424333</v>
      </c>
      <c r="H332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3"/>
        <v>43077.25</v>
      </c>
      <c r="O332" s="7">
        <f t="shared" si="22"/>
        <v>43078.25</v>
      </c>
      <c r="P332" t="b">
        <v>0</v>
      </c>
      <c r="Q332" t="b">
        <v>0</v>
      </c>
      <c r="R332" t="s">
        <v>2039</v>
      </c>
      <c r="S332" t="s">
        <v>2040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4.4372727272727275</v>
      </c>
      <c r="H333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3"/>
        <v>40896.25</v>
      </c>
      <c r="O333" s="7">
        <f t="shared" si="22"/>
        <v>40897.25</v>
      </c>
      <c r="P333" t="b">
        <v>0</v>
      </c>
      <c r="Q333" t="b">
        <v>0</v>
      </c>
      <c r="R333" t="s">
        <v>2031</v>
      </c>
      <c r="S333" t="s">
        <v>2032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1.999806763285024</v>
      </c>
      <c r="H334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3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2035</v>
      </c>
      <c r="S334" t="s">
        <v>2044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1.2395833333333333</v>
      </c>
      <c r="H335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3"/>
        <v>43424.25</v>
      </c>
      <c r="O335" s="7">
        <f t="shared" si="22"/>
        <v>43452.25</v>
      </c>
      <c r="P335" t="b">
        <v>0</v>
      </c>
      <c r="Q335" t="b">
        <v>0</v>
      </c>
      <c r="R335" t="s">
        <v>2037</v>
      </c>
      <c r="S335" t="s">
        <v>2038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1.8661329305135952</v>
      </c>
      <c r="H33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3"/>
        <v>43110.25</v>
      </c>
      <c r="O336" s="7">
        <f t="shared" si="22"/>
        <v>43117.25</v>
      </c>
      <c r="P336" t="b">
        <v>0</v>
      </c>
      <c r="Q336" t="b">
        <v>0</v>
      </c>
      <c r="R336" t="s">
        <v>2033</v>
      </c>
      <c r="S336" t="s">
        <v>2034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1.1428538550057536</v>
      </c>
      <c r="H33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3"/>
        <v>43784.25</v>
      </c>
      <c r="O337" s="7">
        <f t="shared" si="22"/>
        <v>43797.25</v>
      </c>
      <c r="P337" t="b">
        <v>0</v>
      </c>
      <c r="Q337" t="b">
        <v>0</v>
      </c>
      <c r="R337" t="s">
        <v>2033</v>
      </c>
      <c r="S337" t="s">
        <v>2034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0.97032531824611035</v>
      </c>
      <c r="H338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3"/>
        <v>40527.25</v>
      </c>
      <c r="O338" s="7">
        <f t="shared" si="22"/>
        <v>40528.25</v>
      </c>
      <c r="P338" t="b">
        <v>0</v>
      </c>
      <c r="Q338" t="b">
        <v>1</v>
      </c>
      <c r="R338" t="s">
        <v>2033</v>
      </c>
      <c r="S338" t="s">
        <v>2034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1.2281904761904763</v>
      </c>
      <c r="H339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3"/>
        <v>43780.25</v>
      </c>
      <c r="O339" s="7">
        <f t="shared" si="22"/>
        <v>43781.25</v>
      </c>
      <c r="P339" t="b">
        <v>0</v>
      </c>
      <c r="Q339" t="b">
        <v>0</v>
      </c>
      <c r="R339" t="s">
        <v>2037</v>
      </c>
      <c r="S339" t="s">
        <v>2038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1.7914326647564469</v>
      </c>
      <c r="H340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3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2037</v>
      </c>
      <c r="S340" t="s">
        <v>2038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0.79951577402787966</v>
      </c>
      <c r="H341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3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2037</v>
      </c>
      <c r="S341" t="s">
        <v>2038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0.94242587601078165</v>
      </c>
      <c r="H342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3"/>
        <v>40889.25</v>
      </c>
      <c r="O342" s="7">
        <f t="shared" si="22"/>
        <v>40890.25</v>
      </c>
      <c r="P342" t="b">
        <v>0</v>
      </c>
      <c r="Q342" t="b">
        <v>0</v>
      </c>
      <c r="R342" t="s">
        <v>2052</v>
      </c>
      <c r="S342" t="s">
        <v>2053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0.84669291338582675</v>
      </c>
      <c r="H343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3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2033</v>
      </c>
      <c r="S343" t="s">
        <v>2043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0.66521920668058454</v>
      </c>
      <c r="H344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3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2037</v>
      </c>
      <c r="S344" t="s">
        <v>2038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0.53922222222222227</v>
      </c>
      <c r="H345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3"/>
        <v>41597.25</v>
      </c>
      <c r="O345" s="7">
        <f t="shared" si="22"/>
        <v>41650.25</v>
      </c>
      <c r="P345" t="b">
        <v>0</v>
      </c>
      <c r="Q345" t="b">
        <v>0</v>
      </c>
      <c r="R345" t="s">
        <v>2037</v>
      </c>
      <c r="S345" t="s">
        <v>2038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0.41983299595141699</v>
      </c>
      <c r="H34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3"/>
        <v>43122.25</v>
      </c>
      <c r="O346" s="7">
        <f t="shared" si="22"/>
        <v>43162.25</v>
      </c>
      <c r="P346" t="b">
        <v>0</v>
      </c>
      <c r="Q346" t="b">
        <v>0</v>
      </c>
      <c r="R346" t="s">
        <v>2048</v>
      </c>
      <c r="S346" t="s">
        <v>2049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0.14694796954314721</v>
      </c>
      <c r="H34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3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2039</v>
      </c>
      <c r="S347" t="s">
        <v>2042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0.34475</v>
      </c>
      <c r="H34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3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2033</v>
      </c>
      <c r="S348" t="s">
        <v>2043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14.007777777777777</v>
      </c>
      <c r="H349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3"/>
        <v>42046.25</v>
      </c>
      <c r="O349" s="7">
        <f t="shared" si="22"/>
        <v>42070.25</v>
      </c>
      <c r="P349" t="b">
        <v>0</v>
      </c>
      <c r="Q349" t="b">
        <v>0</v>
      </c>
      <c r="R349" t="s">
        <v>2035</v>
      </c>
      <c r="S349" t="s">
        <v>2036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0.71770351758793971</v>
      </c>
      <c r="H350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3"/>
        <v>42782.25</v>
      </c>
      <c r="O350" s="7">
        <f t="shared" si="22"/>
        <v>42795.25</v>
      </c>
      <c r="P350" t="b">
        <v>0</v>
      </c>
      <c r="Q350" t="b">
        <v>0</v>
      </c>
      <c r="R350" t="s">
        <v>2031</v>
      </c>
      <c r="S350" t="s">
        <v>2032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0.53074115044247783</v>
      </c>
      <c r="H351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3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2037</v>
      </c>
      <c r="S351" t="s">
        <v>2038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0.05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3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2033</v>
      </c>
      <c r="S352" t="s">
        <v>2056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1.2770715249662619</v>
      </c>
      <c r="H353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3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2033</v>
      </c>
      <c r="S353" t="s">
        <v>2034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0.34892857142857142</v>
      </c>
      <c r="H354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3"/>
        <v>42315.25</v>
      </c>
      <c r="O354" s="7">
        <f t="shared" si="22"/>
        <v>42323.25</v>
      </c>
      <c r="P354" t="b">
        <v>0</v>
      </c>
      <c r="Q354" t="b">
        <v>0</v>
      </c>
      <c r="R354" t="s">
        <v>2037</v>
      </c>
      <c r="S354" t="s">
        <v>2038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4.105982142857143</v>
      </c>
      <c r="H355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3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2037</v>
      </c>
      <c r="S355" t="s">
        <v>2038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1.2373770491803278</v>
      </c>
      <c r="H35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3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2039</v>
      </c>
      <c r="S356" t="s">
        <v>2040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0.58973684210526311</v>
      </c>
      <c r="H35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3"/>
        <v>42757.25</v>
      </c>
      <c r="O357" s="7">
        <f t="shared" si="22"/>
        <v>42797.25</v>
      </c>
      <c r="P357" t="b">
        <v>0</v>
      </c>
      <c r="Q357" t="b">
        <v>0</v>
      </c>
      <c r="R357" t="s">
        <v>2035</v>
      </c>
      <c r="S357" t="s">
        <v>2044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0.36892473118279567</v>
      </c>
      <c r="H358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3"/>
        <v>40922.25</v>
      </c>
      <c r="O358" s="7">
        <f t="shared" si="22"/>
        <v>40931.25</v>
      </c>
      <c r="P358" t="b">
        <v>0</v>
      </c>
      <c r="Q358" t="b">
        <v>0</v>
      </c>
      <c r="R358" t="s">
        <v>2037</v>
      </c>
      <c r="S358" t="s">
        <v>2038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1.8491304347826087</v>
      </c>
      <c r="H359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3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2048</v>
      </c>
      <c r="S359" t="s">
        <v>2049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0.11814432989690722</v>
      </c>
      <c r="H360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3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2052</v>
      </c>
      <c r="S360" t="s">
        <v>2053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2.9870000000000001</v>
      </c>
      <c r="H361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3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2039</v>
      </c>
      <c r="S361" t="s">
        <v>2047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2.2635175879396985</v>
      </c>
      <c r="H362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3"/>
        <v>40544.25</v>
      </c>
      <c r="O362" s="7">
        <f t="shared" si="22"/>
        <v>40558.25</v>
      </c>
      <c r="P362" t="b">
        <v>0</v>
      </c>
      <c r="Q362" t="b">
        <v>1</v>
      </c>
      <c r="R362" t="s">
        <v>2037</v>
      </c>
      <c r="S362" t="s">
        <v>2038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1.7356363636363636</v>
      </c>
      <c r="H363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3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2037</v>
      </c>
      <c r="S363" t="s">
        <v>2038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3.7175675675675675</v>
      </c>
      <c r="H364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3"/>
        <v>40570.25</v>
      </c>
      <c r="O364" s="7">
        <f t="shared" si="22"/>
        <v>40608.25</v>
      </c>
      <c r="P364" t="b">
        <v>0</v>
      </c>
      <c r="Q364" t="b">
        <v>0</v>
      </c>
      <c r="R364" t="s">
        <v>2033</v>
      </c>
      <c r="S364" t="s">
        <v>2034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1.601923076923077</v>
      </c>
      <c r="H365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3"/>
        <v>40904.25</v>
      </c>
      <c r="O365" s="7">
        <f t="shared" si="22"/>
        <v>40905.25</v>
      </c>
      <c r="P365" t="b">
        <v>0</v>
      </c>
      <c r="Q365" t="b">
        <v>0</v>
      </c>
      <c r="R365" t="s">
        <v>2033</v>
      </c>
      <c r="S365" t="s">
        <v>2034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16.163333333333334</v>
      </c>
      <c r="H36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3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2033</v>
      </c>
      <c r="S366" t="s">
        <v>2043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7.3343749999999996</v>
      </c>
      <c r="H36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3"/>
        <v>42733.25</v>
      </c>
      <c r="O367" s="7">
        <f t="shared" si="22"/>
        <v>42760.25</v>
      </c>
      <c r="P367" t="b">
        <v>0</v>
      </c>
      <c r="Q367" t="b">
        <v>0</v>
      </c>
      <c r="R367" t="s">
        <v>2037</v>
      </c>
      <c r="S367" t="s">
        <v>2038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5.9211111111111112</v>
      </c>
      <c r="H368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3"/>
        <v>40546.25</v>
      </c>
      <c r="O368" s="7">
        <f t="shared" si="22"/>
        <v>40547.25</v>
      </c>
      <c r="P368" t="b">
        <v>0</v>
      </c>
      <c r="Q368" t="b">
        <v>1</v>
      </c>
      <c r="R368" t="s">
        <v>2037</v>
      </c>
      <c r="S368" t="s">
        <v>2038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0.18888888888888888</v>
      </c>
      <c r="H369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3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2037</v>
      </c>
      <c r="S369" t="s">
        <v>2038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2.7680769230769231</v>
      </c>
      <c r="H370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3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2039</v>
      </c>
      <c r="S370" t="s">
        <v>2040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2.730185185185185</v>
      </c>
      <c r="H371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3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2039</v>
      </c>
      <c r="S371" t="s">
        <v>2058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1.593633125556545</v>
      </c>
      <c r="H372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3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2037</v>
      </c>
      <c r="S372" t="s">
        <v>2038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0.67869978858350954</v>
      </c>
      <c r="H373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3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2037</v>
      </c>
      <c r="S373" t="s">
        <v>2038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15.915555555555555</v>
      </c>
      <c r="H374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3"/>
        <v>42012.25</v>
      </c>
      <c r="O374" s="7">
        <f t="shared" si="22"/>
        <v>42032.25</v>
      </c>
      <c r="P374" t="b">
        <v>0</v>
      </c>
      <c r="Q374" t="b">
        <v>1</v>
      </c>
      <c r="R374" t="s">
        <v>2039</v>
      </c>
      <c r="S374" t="s">
        <v>2040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7.3018222222222224</v>
      </c>
      <c r="H375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3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2037</v>
      </c>
      <c r="S375" t="s">
        <v>2038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0.13185782556750297</v>
      </c>
      <c r="H37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3"/>
        <v>43476.25</v>
      </c>
      <c r="O376" s="7">
        <f t="shared" si="22"/>
        <v>43481.25</v>
      </c>
      <c r="P376" t="b">
        <v>0</v>
      </c>
      <c r="Q376" t="b">
        <v>1</v>
      </c>
      <c r="R376" t="s">
        <v>2039</v>
      </c>
      <c r="S376" t="s">
        <v>2040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0.54777777777777781</v>
      </c>
      <c r="H37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3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2033</v>
      </c>
      <c r="S377" t="s">
        <v>2043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3.6102941176470589</v>
      </c>
      <c r="H378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3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2033</v>
      </c>
      <c r="S378" t="s">
        <v>2034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0.10257545271629778</v>
      </c>
      <c r="H379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3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2037</v>
      </c>
      <c r="S379" t="s">
        <v>2038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0.13962962962962963</v>
      </c>
      <c r="H380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3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2039</v>
      </c>
      <c r="S380" t="s">
        <v>2040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0.40444444444444444</v>
      </c>
      <c r="H381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3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2037</v>
      </c>
      <c r="S381" t="s">
        <v>2038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1.6032</v>
      </c>
      <c r="H382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3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2037</v>
      </c>
      <c r="S382" t="s">
        <v>2038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1.8394339622641509</v>
      </c>
      <c r="H383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3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2037</v>
      </c>
      <c r="S383" t="s">
        <v>2038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0.63769230769230767</v>
      </c>
      <c r="H384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3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2052</v>
      </c>
      <c r="S384" t="s">
        <v>2053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2.2538095238095237</v>
      </c>
      <c r="H385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3"/>
        <v>43509.25</v>
      </c>
      <c r="O385" s="7">
        <f t="shared" si="22"/>
        <v>43515.25</v>
      </c>
      <c r="P385" t="b">
        <v>0</v>
      </c>
      <c r="Q385" t="b">
        <v>1</v>
      </c>
      <c r="R385" t="s">
        <v>2031</v>
      </c>
      <c r="S385" t="s">
        <v>2032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20"/>
        <v>1.7200961538461539</v>
      </c>
      <c r="H38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3"/>
        <v>42776.25</v>
      </c>
      <c r="O386" s="7">
        <f t="shared" si="22"/>
        <v>42803.25</v>
      </c>
      <c r="P386" t="b">
        <v>1</v>
      </c>
      <c r="Q386" t="b">
        <v>1</v>
      </c>
      <c r="R386" t="s">
        <v>2039</v>
      </c>
      <c r="S386" t="s">
        <v>2040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24">(E387/D387)</f>
        <v>1.4616709511568124</v>
      </c>
      <c r="H387">
        <f t="shared" ref="H387:H450" si="25">IF(I387=0, 0,E387/I387)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3"/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2045</v>
      </c>
      <c r="S387" t="s">
        <v>2046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0.76423616236162362</v>
      </c>
      <c r="H388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ref="N388:N451" si="27">(((L388/60)/60)/24)+DATE(1970,1,1)</f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2037</v>
      </c>
      <c r="S388" t="s">
        <v>2038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0.39261467889908258</v>
      </c>
      <c r="H389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7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2035</v>
      </c>
      <c r="S389" t="s">
        <v>2044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0.11270034843205574</v>
      </c>
      <c r="H390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7"/>
        <v>40912.25</v>
      </c>
      <c r="O390" s="7">
        <f t="shared" si="26"/>
        <v>40914.25</v>
      </c>
      <c r="P390" t="b">
        <v>0</v>
      </c>
      <c r="Q390" t="b">
        <v>0</v>
      </c>
      <c r="R390" t="s">
        <v>2033</v>
      </c>
      <c r="S390" t="s">
        <v>2043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1.2211084337349398</v>
      </c>
      <c r="H391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7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2037</v>
      </c>
      <c r="S391" t="s">
        <v>2038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1.8654166666666667</v>
      </c>
      <c r="H392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7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2052</v>
      </c>
      <c r="S392" t="s">
        <v>2053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7.27317880794702E-2</v>
      </c>
      <c r="H393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7"/>
        <v>41653.25</v>
      </c>
      <c r="O393" s="7">
        <f t="shared" si="26"/>
        <v>41655.25</v>
      </c>
      <c r="P393" t="b">
        <v>0</v>
      </c>
      <c r="Q393" t="b">
        <v>0</v>
      </c>
      <c r="R393" t="s">
        <v>2045</v>
      </c>
      <c r="S393" t="s">
        <v>2046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0.65642371234207963</v>
      </c>
      <c r="H394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7"/>
        <v>40549.25</v>
      </c>
      <c r="O394" s="7">
        <f t="shared" si="26"/>
        <v>40551.25</v>
      </c>
      <c r="P394" t="b">
        <v>0</v>
      </c>
      <c r="Q394" t="b">
        <v>0</v>
      </c>
      <c r="R394" t="s">
        <v>2035</v>
      </c>
      <c r="S394" t="s">
        <v>2044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2.2896178343949045</v>
      </c>
      <c r="H395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7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2033</v>
      </c>
      <c r="S395" t="s">
        <v>2056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4.6937499999999996</v>
      </c>
      <c r="H39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7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2039</v>
      </c>
      <c r="S396" t="s">
        <v>2040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1.3011267605633803</v>
      </c>
      <c r="H39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7"/>
        <v>40885.25</v>
      </c>
      <c r="O397" s="7">
        <f t="shared" si="26"/>
        <v>40886.25</v>
      </c>
      <c r="P397" t="b">
        <v>1</v>
      </c>
      <c r="Q397" t="b">
        <v>0</v>
      </c>
      <c r="R397" t="s">
        <v>2037</v>
      </c>
      <c r="S397" t="s">
        <v>2038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1.6705422993492407</v>
      </c>
      <c r="H398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7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2039</v>
      </c>
      <c r="S398" t="s">
        <v>2042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1.738641975308642</v>
      </c>
      <c r="H399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7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2033</v>
      </c>
      <c r="S399" t="s">
        <v>2034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7.1776470588235295</v>
      </c>
      <c r="H400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7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2039</v>
      </c>
      <c r="S400" t="s">
        <v>2047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0.63850976361767731</v>
      </c>
      <c r="H401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7"/>
        <v>40576.25</v>
      </c>
      <c r="O401" s="7">
        <f t="shared" si="26"/>
        <v>40583.25</v>
      </c>
      <c r="P401" t="b">
        <v>0</v>
      </c>
      <c r="Q401" t="b">
        <v>0</v>
      </c>
      <c r="R401" t="s">
        <v>2033</v>
      </c>
      <c r="S401" t="s">
        <v>2043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0.02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7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2052</v>
      </c>
      <c r="S402" t="s">
        <v>2053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15.302222222222222</v>
      </c>
      <c r="H403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7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2037</v>
      </c>
      <c r="S403" t="s">
        <v>2038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0.40356164383561643</v>
      </c>
      <c r="H404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7"/>
        <v>40914.25</v>
      </c>
      <c r="O404" s="7">
        <f t="shared" si="26"/>
        <v>40961.25</v>
      </c>
      <c r="P404" t="b">
        <v>0</v>
      </c>
      <c r="Q404" t="b">
        <v>1</v>
      </c>
      <c r="R404" t="s">
        <v>2039</v>
      </c>
      <c r="S404" t="s">
        <v>2050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0.86220633299284988</v>
      </c>
      <c r="H405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7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2037</v>
      </c>
      <c r="S405" t="s">
        <v>2038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3.1558486707566464</v>
      </c>
      <c r="H40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7"/>
        <v>43053.25</v>
      </c>
      <c r="O406" s="7">
        <f t="shared" si="26"/>
        <v>43056.25</v>
      </c>
      <c r="P406" t="b">
        <v>0</v>
      </c>
      <c r="Q406" t="b">
        <v>0</v>
      </c>
      <c r="R406" t="s">
        <v>2037</v>
      </c>
      <c r="S406" t="s">
        <v>2038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0.89618243243243245</v>
      </c>
      <c r="H40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7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2037</v>
      </c>
      <c r="S407" t="s">
        <v>2038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1.8214503816793892</v>
      </c>
      <c r="H408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7"/>
        <v>41304.25</v>
      </c>
      <c r="O408" s="7">
        <f t="shared" si="26"/>
        <v>41316.25</v>
      </c>
      <c r="P408" t="b">
        <v>1</v>
      </c>
      <c r="Q408" t="b">
        <v>0</v>
      </c>
      <c r="R408" t="s">
        <v>2039</v>
      </c>
      <c r="S408" t="s">
        <v>2040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3.5588235294117645</v>
      </c>
      <c r="H409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7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2037</v>
      </c>
      <c r="S409" t="s">
        <v>2038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1.3183695652173912</v>
      </c>
      <c r="H410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7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2039</v>
      </c>
      <c r="S410" t="s">
        <v>2040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0.46315634218289087</v>
      </c>
      <c r="H411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7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2033</v>
      </c>
      <c r="S411" t="s">
        <v>2034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0.36132726089785294</v>
      </c>
      <c r="H412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7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2048</v>
      </c>
      <c r="S412" t="s">
        <v>2059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1.0462820512820512</v>
      </c>
      <c r="H413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7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2037</v>
      </c>
      <c r="S413" t="s">
        <v>2038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6.6885714285714286</v>
      </c>
      <c r="H414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7"/>
        <v>41642.25</v>
      </c>
      <c r="O414" s="7">
        <f t="shared" si="26"/>
        <v>41652.25</v>
      </c>
      <c r="P414" t="b">
        <v>0</v>
      </c>
      <c r="Q414" t="b">
        <v>0</v>
      </c>
      <c r="R414" t="s">
        <v>2045</v>
      </c>
      <c r="S414" t="s">
        <v>2051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0.62072823218997364</v>
      </c>
      <c r="H415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7"/>
        <v>43431.25</v>
      </c>
      <c r="O415" s="7">
        <f t="shared" si="26"/>
        <v>43458.25</v>
      </c>
      <c r="P415" t="b">
        <v>0</v>
      </c>
      <c r="Q415" t="b">
        <v>0</v>
      </c>
      <c r="R415" t="s">
        <v>2039</v>
      </c>
      <c r="S415" t="s">
        <v>2047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0.84699787460148779</v>
      </c>
      <c r="H41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7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2031</v>
      </c>
      <c r="S416" t="s">
        <v>2032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0.11059030837004405</v>
      </c>
      <c r="H41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7"/>
        <v>40921.25</v>
      </c>
      <c r="O417" s="7">
        <f t="shared" si="26"/>
        <v>40938.25</v>
      </c>
      <c r="P417" t="b">
        <v>0</v>
      </c>
      <c r="Q417" t="b">
        <v>0</v>
      </c>
      <c r="R417" t="s">
        <v>2037</v>
      </c>
      <c r="S417" t="s">
        <v>2038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0.43838781575037145</v>
      </c>
      <c r="H418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7"/>
        <v>40560.25</v>
      </c>
      <c r="O418" s="7">
        <f t="shared" si="26"/>
        <v>40569.25</v>
      </c>
      <c r="P418" t="b">
        <v>0</v>
      </c>
      <c r="Q418" t="b">
        <v>1</v>
      </c>
      <c r="R418" t="s">
        <v>2039</v>
      </c>
      <c r="S418" t="s">
        <v>2040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0.55470588235294116</v>
      </c>
      <c r="H419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7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2037</v>
      </c>
      <c r="S419" t="s">
        <v>2038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0.57399511301160655</v>
      </c>
      <c r="H420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7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2039</v>
      </c>
      <c r="S420" t="s">
        <v>2040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1.2343497363796134</v>
      </c>
      <c r="H421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7"/>
        <v>40899.25</v>
      </c>
      <c r="O421" s="7">
        <f t="shared" si="26"/>
        <v>40905.25</v>
      </c>
      <c r="P421" t="b">
        <v>0</v>
      </c>
      <c r="Q421" t="b">
        <v>0</v>
      </c>
      <c r="R421" t="s">
        <v>2035</v>
      </c>
      <c r="S421" t="s">
        <v>2036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1.2846</v>
      </c>
      <c r="H422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7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2037</v>
      </c>
      <c r="S422" t="s">
        <v>2038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0.63989361702127656</v>
      </c>
      <c r="H423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7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2035</v>
      </c>
      <c r="S423" t="s">
        <v>2044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1.2729885057471264</v>
      </c>
      <c r="H424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7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2037</v>
      </c>
      <c r="S424" t="s">
        <v>2038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0.10638024357239513</v>
      </c>
      <c r="H425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7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2031</v>
      </c>
      <c r="S425" t="s">
        <v>2032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0.40470588235294119</v>
      </c>
      <c r="H42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7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2033</v>
      </c>
      <c r="S426" t="s">
        <v>2043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2.8766666666666665</v>
      </c>
      <c r="H42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7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2052</v>
      </c>
      <c r="S427" t="s">
        <v>2053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5.7294444444444448</v>
      </c>
      <c r="H428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7"/>
        <v>41332.25</v>
      </c>
      <c r="O428" s="7">
        <f t="shared" si="26"/>
        <v>41339.25</v>
      </c>
      <c r="P428" t="b">
        <v>0</v>
      </c>
      <c r="Q428" t="b">
        <v>0</v>
      </c>
      <c r="R428" t="s">
        <v>2037</v>
      </c>
      <c r="S428" t="s">
        <v>2038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1.1290429799426933</v>
      </c>
      <c r="H429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7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2037</v>
      </c>
      <c r="S429" t="s">
        <v>2038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0.46387573964497042</v>
      </c>
      <c r="H430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7"/>
        <v>40585.25</v>
      </c>
      <c r="O430" s="7">
        <f t="shared" si="26"/>
        <v>40592.25</v>
      </c>
      <c r="P430" t="b">
        <v>0</v>
      </c>
      <c r="Q430" t="b">
        <v>0</v>
      </c>
      <c r="R430" t="s">
        <v>2039</v>
      </c>
      <c r="S430" t="s">
        <v>2047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0.90675916230366493</v>
      </c>
      <c r="H431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7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2052</v>
      </c>
      <c r="S431" t="s">
        <v>2053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0.67740740740740746</v>
      </c>
      <c r="H432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7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2037</v>
      </c>
      <c r="S432" t="s">
        <v>2038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1.9249019607843136</v>
      </c>
      <c r="H433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7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2037</v>
      </c>
      <c r="S433" t="s">
        <v>2038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0.82714285714285718</v>
      </c>
      <c r="H434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7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2037</v>
      </c>
      <c r="S434" t="s">
        <v>2038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0.54163920922570019</v>
      </c>
      <c r="H435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7"/>
        <v>41603.25</v>
      </c>
      <c r="O435" s="7">
        <f t="shared" si="26"/>
        <v>41619.25</v>
      </c>
      <c r="P435" t="b">
        <v>0</v>
      </c>
      <c r="Q435" t="b">
        <v>1</v>
      </c>
      <c r="R435" t="s">
        <v>2039</v>
      </c>
      <c r="S435" t="s">
        <v>2040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0.16722222222222222</v>
      </c>
      <c r="H43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7"/>
        <v>42705.25</v>
      </c>
      <c r="O436" s="7">
        <f t="shared" si="26"/>
        <v>42719.25</v>
      </c>
      <c r="P436" t="b">
        <v>1</v>
      </c>
      <c r="Q436" t="b">
        <v>0</v>
      </c>
      <c r="R436" t="s">
        <v>2037</v>
      </c>
      <c r="S436" t="s">
        <v>2038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1.168766404199475</v>
      </c>
      <c r="H43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7"/>
        <v>41988.25</v>
      </c>
      <c r="O437" s="7">
        <f t="shared" si="26"/>
        <v>42000.25</v>
      </c>
      <c r="P437" t="b">
        <v>0</v>
      </c>
      <c r="Q437" t="b">
        <v>1</v>
      </c>
      <c r="R437" t="s">
        <v>2037</v>
      </c>
      <c r="S437" t="s">
        <v>2038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10.521538461538462</v>
      </c>
      <c r="H438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7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2033</v>
      </c>
      <c r="S438" t="s">
        <v>2056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1.2307407407407407</v>
      </c>
      <c r="H439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7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2039</v>
      </c>
      <c r="S439" t="s">
        <v>2047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1.7863855421686747</v>
      </c>
      <c r="H440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7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2037</v>
      </c>
      <c r="S440" t="s">
        <v>2038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3.5528169014084505</v>
      </c>
      <c r="H441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7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2039</v>
      </c>
      <c r="S441" t="s">
        <v>2061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1.6190634146341463</v>
      </c>
      <c r="H442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7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2039</v>
      </c>
      <c r="S442" t="s">
        <v>2058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0.24914285714285714</v>
      </c>
      <c r="H443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7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2035</v>
      </c>
      <c r="S443" t="s">
        <v>2044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1.9872222222222222</v>
      </c>
      <c r="H444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7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2037</v>
      </c>
      <c r="S444" t="s">
        <v>2038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0.34752688172043011</v>
      </c>
      <c r="H445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7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2037</v>
      </c>
      <c r="S445" t="s">
        <v>2038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1.7641935483870967</v>
      </c>
      <c r="H44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7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2033</v>
      </c>
      <c r="S446" t="s">
        <v>2043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5.1138095238095236</v>
      </c>
      <c r="H44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7"/>
        <v>40515.25</v>
      </c>
      <c r="O447" s="7">
        <f t="shared" si="26"/>
        <v>40536.25</v>
      </c>
      <c r="P447" t="b">
        <v>0</v>
      </c>
      <c r="Q447" t="b">
        <v>1</v>
      </c>
      <c r="R447" t="s">
        <v>2037</v>
      </c>
      <c r="S447" t="s">
        <v>2038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0.82044117647058823</v>
      </c>
      <c r="H448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7"/>
        <v>41261.25</v>
      </c>
      <c r="O448" s="7">
        <f t="shared" si="26"/>
        <v>41263.25</v>
      </c>
      <c r="P448" t="b">
        <v>0</v>
      </c>
      <c r="Q448" t="b">
        <v>0</v>
      </c>
      <c r="R448" t="s">
        <v>2035</v>
      </c>
      <c r="S448" t="s">
        <v>2044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0.24326030927835052</v>
      </c>
      <c r="H449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7"/>
        <v>43088.25</v>
      </c>
      <c r="O449" s="7">
        <f t="shared" si="26"/>
        <v>43104.25</v>
      </c>
      <c r="P449" t="b">
        <v>0</v>
      </c>
      <c r="Q449" t="b">
        <v>0</v>
      </c>
      <c r="R449" t="s">
        <v>2039</v>
      </c>
      <c r="S449" t="s">
        <v>2058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24"/>
        <v>0.50482758620689661</v>
      </c>
      <c r="H450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7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2048</v>
      </c>
      <c r="S450" t="s">
        <v>2049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8">(E451/D451)</f>
        <v>9.67</v>
      </c>
      <c r="H451">
        <f t="shared" ref="H451:H514" si="29">IF(I451=0, 0,E451/I451)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27"/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2048</v>
      </c>
      <c r="S451" t="s">
        <v>2049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0.04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ref="N452:N515" si="31">(((L452/60)/60)/24)+DATE(1970,1,1)</f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2039</v>
      </c>
      <c r="S452" t="s">
        <v>2047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1.2284501347708894</v>
      </c>
      <c r="H453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1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2033</v>
      </c>
      <c r="S453" t="s">
        <v>2034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0.63437500000000002</v>
      </c>
      <c r="H454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1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2039</v>
      </c>
      <c r="S454" t="s">
        <v>2042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0.56331688596491225</v>
      </c>
      <c r="H455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1"/>
        <v>42705.25</v>
      </c>
      <c r="O455" s="7">
        <f t="shared" si="30"/>
        <v>42746.25</v>
      </c>
      <c r="P455" t="b">
        <v>0</v>
      </c>
      <c r="Q455" t="b">
        <v>0</v>
      </c>
      <c r="R455" t="s">
        <v>2039</v>
      </c>
      <c r="S455" t="s">
        <v>2061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0.44074999999999998</v>
      </c>
      <c r="H45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1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2039</v>
      </c>
      <c r="S456" t="s">
        <v>2042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1.1837253218884121</v>
      </c>
      <c r="H45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1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2037</v>
      </c>
      <c r="S457" t="s">
        <v>2038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1.041243169398907</v>
      </c>
      <c r="H458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1"/>
        <v>43141.25</v>
      </c>
      <c r="O458" s="7">
        <f t="shared" si="30"/>
        <v>43141.25</v>
      </c>
      <c r="P458" t="b">
        <v>0</v>
      </c>
      <c r="Q458" t="b">
        <v>1</v>
      </c>
      <c r="R458" t="s">
        <v>2033</v>
      </c>
      <c r="S458" t="s">
        <v>2043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0.26640000000000003</v>
      </c>
      <c r="H459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1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2037</v>
      </c>
      <c r="S459" t="s">
        <v>2038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3.5120118343195266</v>
      </c>
      <c r="H460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1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2037</v>
      </c>
      <c r="S460" t="s">
        <v>2038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0.90063492063492068</v>
      </c>
      <c r="H461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1"/>
        <v>42001.25</v>
      </c>
      <c r="O461" s="7">
        <f t="shared" si="30"/>
        <v>42026.25</v>
      </c>
      <c r="P461" t="b">
        <v>0</v>
      </c>
      <c r="Q461" t="b">
        <v>0</v>
      </c>
      <c r="R461" t="s">
        <v>2039</v>
      </c>
      <c r="S461" t="s">
        <v>2040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1.7162500000000001</v>
      </c>
      <c r="H462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1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2037</v>
      </c>
      <c r="S462" t="s">
        <v>2038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1.4104655870445344</v>
      </c>
      <c r="H463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1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2039</v>
      </c>
      <c r="S463" t="s">
        <v>2042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0.30579449152542371</v>
      </c>
      <c r="H464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1"/>
        <v>41304.25</v>
      </c>
      <c r="O464" s="7">
        <f t="shared" si="30"/>
        <v>41342.25</v>
      </c>
      <c r="P464" t="b">
        <v>0</v>
      </c>
      <c r="Q464" t="b">
        <v>0</v>
      </c>
      <c r="R464" t="s">
        <v>2048</v>
      </c>
      <c r="S464" t="s">
        <v>2059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1.0816455696202532</v>
      </c>
      <c r="H465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1"/>
        <v>41639.25</v>
      </c>
      <c r="O465" s="7">
        <f t="shared" si="30"/>
        <v>41643.25</v>
      </c>
      <c r="P465" t="b">
        <v>0</v>
      </c>
      <c r="Q465" t="b">
        <v>0</v>
      </c>
      <c r="R465" t="s">
        <v>2039</v>
      </c>
      <c r="S465" t="s">
        <v>2047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1.3345505617977529</v>
      </c>
      <c r="H46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1"/>
        <v>43142.25</v>
      </c>
      <c r="O466" s="7">
        <f t="shared" si="30"/>
        <v>43156.25</v>
      </c>
      <c r="P466" t="b">
        <v>0</v>
      </c>
      <c r="Q466" t="b">
        <v>0</v>
      </c>
      <c r="R466" t="s">
        <v>2037</v>
      </c>
      <c r="S466" t="s">
        <v>2038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1.8785106382978722</v>
      </c>
      <c r="H46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1"/>
        <v>43127.25</v>
      </c>
      <c r="O467" s="7">
        <f t="shared" si="30"/>
        <v>43136.25</v>
      </c>
      <c r="P467" t="b">
        <v>0</v>
      </c>
      <c r="Q467" t="b">
        <v>0</v>
      </c>
      <c r="R467" t="s">
        <v>2045</v>
      </c>
      <c r="S467" t="s">
        <v>2057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3.32</v>
      </c>
      <c r="H468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1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2035</v>
      </c>
      <c r="S468" t="s">
        <v>2044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5.7521428571428572</v>
      </c>
      <c r="H469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1"/>
        <v>42331.25</v>
      </c>
      <c r="O469" s="7">
        <f t="shared" si="30"/>
        <v>42338.25</v>
      </c>
      <c r="P469" t="b">
        <v>0</v>
      </c>
      <c r="Q469" t="b">
        <v>1</v>
      </c>
      <c r="R469" t="s">
        <v>2035</v>
      </c>
      <c r="S469" t="s">
        <v>2036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0.40500000000000003</v>
      </c>
      <c r="H470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1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2037</v>
      </c>
      <c r="S470" t="s">
        <v>2038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1.8442857142857143</v>
      </c>
      <c r="H471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1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2039</v>
      </c>
      <c r="S471" t="s">
        <v>2042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2.8580555555555556</v>
      </c>
      <c r="H472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1"/>
        <v>42716.25</v>
      </c>
      <c r="O472" s="7">
        <f t="shared" si="30"/>
        <v>42723.25</v>
      </c>
      <c r="P472" t="b">
        <v>0</v>
      </c>
      <c r="Q472" t="b">
        <v>0</v>
      </c>
      <c r="R472" t="s">
        <v>2035</v>
      </c>
      <c r="S472" t="s">
        <v>2044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3.19</v>
      </c>
      <c r="H473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1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2031</v>
      </c>
      <c r="S473" t="s">
        <v>2032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0.39234070221066319</v>
      </c>
      <c r="H474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1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2033</v>
      </c>
      <c r="S474" t="s">
        <v>2034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1.7814000000000001</v>
      </c>
      <c r="H475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1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2033</v>
      </c>
      <c r="S475" t="s">
        <v>2041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3.6515</v>
      </c>
      <c r="H47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1"/>
        <v>41989.25</v>
      </c>
      <c r="O476" s="7">
        <f t="shared" si="30"/>
        <v>41990.25</v>
      </c>
      <c r="P476" t="b">
        <v>0</v>
      </c>
      <c r="Q476" t="b">
        <v>0</v>
      </c>
      <c r="R476" t="s">
        <v>2039</v>
      </c>
      <c r="S476" t="s">
        <v>2058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1.1394594594594594</v>
      </c>
      <c r="H47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1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2045</v>
      </c>
      <c r="S477" t="s">
        <v>2057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0.29828720626631855</v>
      </c>
      <c r="H478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1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2045</v>
      </c>
      <c r="S478" t="s">
        <v>2051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0.54270588235294115</v>
      </c>
      <c r="H479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1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2039</v>
      </c>
      <c r="S479" t="s">
        <v>2061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2.3634156976744185</v>
      </c>
      <c r="H480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1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2035</v>
      </c>
      <c r="S480" t="s">
        <v>2044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5.1291666666666664</v>
      </c>
      <c r="H481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1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2031</v>
      </c>
      <c r="S481" t="s">
        <v>2032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1.0065116279069768</v>
      </c>
      <c r="H482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1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2052</v>
      </c>
      <c r="S482" t="s">
        <v>2053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0.81348423194303154</v>
      </c>
      <c r="H483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1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2037</v>
      </c>
      <c r="S483" t="s">
        <v>2038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0.16404761904761905</v>
      </c>
      <c r="H484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1"/>
        <v>40963.25</v>
      </c>
      <c r="O484" s="7">
        <f t="shared" si="30"/>
        <v>40974.25</v>
      </c>
      <c r="P484" t="b">
        <v>0</v>
      </c>
      <c r="Q484" t="b">
        <v>1</v>
      </c>
      <c r="R484" t="s">
        <v>2045</v>
      </c>
      <c r="S484" t="s">
        <v>2051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0.52774617067833696</v>
      </c>
      <c r="H485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1"/>
        <v>43811.25</v>
      </c>
      <c r="O485" s="7">
        <f t="shared" si="30"/>
        <v>43818.25</v>
      </c>
      <c r="P485" t="b">
        <v>0</v>
      </c>
      <c r="Q485" t="b">
        <v>0</v>
      </c>
      <c r="R485" t="s">
        <v>2037</v>
      </c>
      <c r="S485" t="s">
        <v>2038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2.6020608108108108</v>
      </c>
      <c r="H48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1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2031</v>
      </c>
      <c r="S486" t="s">
        <v>2032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0.30732891832229581</v>
      </c>
      <c r="H48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1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2037</v>
      </c>
      <c r="S487" t="s">
        <v>2038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0.13500000000000001</v>
      </c>
      <c r="H488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1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2045</v>
      </c>
      <c r="S488" t="s">
        <v>2057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1.7862556663644606</v>
      </c>
      <c r="H489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1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2037</v>
      </c>
      <c r="S489" t="s">
        <v>2038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2.2005660377358489</v>
      </c>
      <c r="H490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1"/>
        <v>42403.25</v>
      </c>
      <c r="O490" s="7">
        <f t="shared" si="30"/>
        <v>42420.25</v>
      </c>
      <c r="P490" t="b">
        <v>0</v>
      </c>
      <c r="Q490" t="b">
        <v>0</v>
      </c>
      <c r="R490" t="s">
        <v>2037</v>
      </c>
      <c r="S490" t="s">
        <v>2038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1.015108695652174</v>
      </c>
      <c r="H491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1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2035</v>
      </c>
      <c r="S491" t="s">
        <v>2044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1.915</v>
      </c>
      <c r="H492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1"/>
        <v>43786.25</v>
      </c>
      <c r="O492" s="7">
        <f t="shared" si="30"/>
        <v>43793.25</v>
      </c>
      <c r="P492" t="b">
        <v>0</v>
      </c>
      <c r="Q492" t="b">
        <v>0</v>
      </c>
      <c r="R492" t="s">
        <v>2062</v>
      </c>
      <c r="S492" t="s">
        <v>2063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3.0534683098591549</v>
      </c>
      <c r="H493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1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2031</v>
      </c>
      <c r="S493" t="s">
        <v>2032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0.23995287958115183</v>
      </c>
      <c r="H494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1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2039</v>
      </c>
      <c r="S494" t="s">
        <v>2050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7.2377777777777776</v>
      </c>
      <c r="H495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1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2052</v>
      </c>
      <c r="S495" t="s">
        <v>2053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5.4736000000000002</v>
      </c>
      <c r="H49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1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2035</v>
      </c>
      <c r="S496" t="s">
        <v>2044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4.1449999999999996</v>
      </c>
      <c r="H49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1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2037</v>
      </c>
      <c r="S497" t="s">
        <v>2038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9.0696409140369975E-3</v>
      </c>
      <c r="H498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1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2039</v>
      </c>
      <c r="S498" t="s">
        <v>2047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0.34173469387755101</v>
      </c>
      <c r="H499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1"/>
        <v>42724.25</v>
      </c>
      <c r="O499" s="7">
        <f t="shared" si="30"/>
        <v>42724.25</v>
      </c>
      <c r="P499" t="b">
        <v>0</v>
      </c>
      <c r="Q499" t="b">
        <v>1</v>
      </c>
      <c r="R499" t="s">
        <v>2035</v>
      </c>
      <c r="S499" t="s">
        <v>2044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0.239488107549121</v>
      </c>
      <c r="H500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1"/>
        <v>42005.25</v>
      </c>
      <c r="O500" s="7">
        <f t="shared" si="30"/>
        <v>42007.25</v>
      </c>
      <c r="P500" t="b">
        <v>0</v>
      </c>
      <c r="Q500" t="b">
        <v>0</v>
      </c>
      <c r="R500" t="s">
        <v>2035</v>
      </c>
      <c r="S500" t="s">
        <v>2036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0.48072649572649573</v>
      </c>
      <c r="H501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1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2039</v>
      </c>
      <c r="S501" t="s">
        <v>2040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1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2037</v>
      </c>
      <c r="S502" t="s">
        <v>2038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0.70145182291666663</v>
      </c>
      <c r="H503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1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2039</v>
      </c>
      <c r="S503" t="s">
        <v>2040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5.2992307692307694</v>
      </c>
      <c r="H504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1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2048</v>
      </c>
      <c r="S504" t="s">
        <v>2049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1.8032549019607844</v>
      </c>
      <c r="H505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1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2039</v>
      </c>
      <c r="S505" t="s">
        <v>2042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0.92320000000000002</v>
      </c>
      <c r="H50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1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2033</v>
      </c>
      <c r="S506" t="s">
        <v>2034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0.13901001112347053</v>
      </c>
      <c r="H50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1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2045</v>
      </c>
      <c r="S507" t="s">
        <v>2054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9.2707777777777771</v>
      </c>
      <c r="H508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1"/>
        <v>43062.25</v>
      </c>
      <c r="O508" s="7">
        <f t="shared" si="30"/>
        <v>43079.25</v>
      </c>
      <c r="P508" t="b">
        <v>0</v>
      </c>
      <c r="Q508" t="b">
        <v>1</v>
      </c>
      <c r="R508" t="s">
        <v>2037</v>
      </c>
      <c r="S508" t="s">
        <v>2038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0.39857142857142858</v>
      </c>
      <c r="H509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1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2035</v>
      </c>
      <c r="S509" t="s">
        <v>2036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1.1222929936305732</v>
      </c>
      <c r="H510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1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2037</v>
      </c>
      <c r="S510" t="s">
        <v>2038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0.70925816023738875</v>
      </c>
      <c r="H511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1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2037</v>
      </c>
      <c r="S511" t="s">
        <v>2038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1.1908974358974358</v>
      </c>
      <c r="H512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1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2039</v>
      </c>
      <c r="S512" t="s">
        <v>2042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0.24017591339648173</v>
      </c>
      <c r="H513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1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2037</v>
      </c>
      <c r="S513" t="s">
        <v>2038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8"/>
        <v>1.3931868131868133</v>
      </c>
      <c r="H514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1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2048</v>
      </c>
      <c r="S514" t="s">
        <v>2049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32">(E515/D515)</f>
        <v>0.39277108433734942</v>
      </c>
      <c r="H515">
        <f t="shared" ref="H515:H578" si="33">IF(I515=0, 0,E515/I515)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1"/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2039</v>
      </c>
      <c r="S515" t="s">
        <v>2058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0.22439077144917088</v>
      </c>
      <c r="H51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ref="N516:N579" si="35">(((L516/60)/60)/24)+DATE(1970,1,1)</f>
        <v>41614.25</v>
      </c>
      <c r="O516" s="7">
        <f t="shared" si="34"/>
        <v>41619.25</v>
      </c>
      <c r="P516" t="b">
        <v>0</v>
      </c>
      <c r="Q516" t="b">
        <v>1</v>
      </c>
      <c r="R516" t="s">
        <v>2033</v>
      </c>
      <c r="S516" t="s">
        <v>2034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0.55779069767441858</v>
      </c>
      <c r="H51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5"/>
        <v>40900.25</v>
      </c>
      <c r="O517" s="7">
        <f t="shared" si="34"/>
        <v>40902.25</v>
      </c>
      <c r="P517" t="b">
        <v>0</v>
      </c>
      <c r="Q517" t="b">
        <v>1</v>
      </c>
      <c r="R517" t="s">
        <v>2037</v>
      </c>
      <c r="S517" t="s">
        <v>2038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0.42523125996810207</v>
      </c>
      <c r="H518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5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2045</v>
      </c>
      <c r="S518" t="s">
        <v>2046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1.1200000000000001</v>
      </c>
      <c r="H519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5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2031</v>
      </c>
      <c r="S519" t="s">
        <v>2032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7.0681818181818179E-2</v>
      </c>
      <c r="H520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5"/>
        <v>43154.25</v>
      </c>
      <c r="O520" s="7">
        <f t="shared" si="34"/>
        <v>43156.25</v>
      </c>
      <c r="P520" t="b">
        <v>0</v>
      </c>
      <c r="Q520" t="b">
        <v>1</v>
      </c>
      <c r="R520" t="s">
        <v>2039</v>
      </c>
      <c r="S520" t="s">
        <v>2047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1.0174563871693867</v>
      </c>
      <c r="H521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5"/>
        <v>42012.25</v>
      </c>
      <c r="O521" s="7">
        <f t="shared" si="34"/>
        <v>42026.25</v>
      </c>
      <c r="P521" t="b">
        <v>0</v>
      </c>
      <c r="Q521" t="b">
        <v>1</v>
      </c>
      <c r="R521" t="s">
        <v>2033</v>
      </c>
      <c r="S521" t="s">
        <v>2034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4.2575000000000003</v>
      </c>
      <c r="H522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5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2037</v>
      </c>
      <c r="S522" t="s">
        <v>2038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1.4553947368421052</v>
      </c>
      <c r="H523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5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2039</v>
      </c>
      <c r="S523" t="s">
        <v>2042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0.32453465346534655</v>
      </c>
      <c r="H524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5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2039</v>
      </c>
      <c r="S524" t="s">
        <v>2050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7.003333333333333</v>
      </c>
      <c r="H525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5"/>
        <v>40241.25</v>
      </c>
      <c r="O525" s="7">
        <f t="shared" si="34"/>
        <v>40246.25</v>
      </c>
      <c r="P525" t="b">
        <v>0</v>
      </c>
      <c r="Q525" t="b">
        <v>0</v>
      </c>
      <c r="R525" t="s">
        <v>2039</v>
      </c>
      <c r="S525" t="s">
        <v>2050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0.83904860392967939</v>
      </c>
      <c r="H52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5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2037</v>
      </c>
      <c r="S526" t="s">
        <v>2038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0.84190476190476193</v>
      </c>
      <c r="H52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5"/>
        <v>40505.25</v>
      </c>
      <c r="O527" s="7">
        <f t="shared" si="34"/>
        <v>40509.25</v>
      </c>
      <c r="P527" t="b">
        <v>0</v>
      </c>
      <c r="Q527" t="b">
        <v>0</v>
      </c>
      <c r="R527" t="s">
        <v>2035</v>
      </c>
      <c r="S527" t="s">
        <v>2044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1.5595180722891566</v>
      </c>
      <c r="H528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5"/>
        <v>42364.25</v>
      </c>
      <c r="O528" s="7">
        <f t="shared" si="34"/>
        <v>42401.25</v>
      </c>
      <c r="P528" t="b">
        <v>0</v>
      </c>
      <c r="Q528" t="b">
        <v>1</v>
      </c>
      <c r="R528" t="s">
        <v>2037</v>
      </c>
      <c r="S528" t="s">
        <v>2038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0.99619450317124736</v>
      </c>
      <c r="H529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5"/>
        <v>42405.25</v>
      </c>
      <c r="O529" s="7">
        <f t="shared" si="34"/>
        <v>42441.25</v>
      </c>
      <c r="P529" t="b">
        <v>0</v>
      </c>
      <c r="Q529" t="b">
        <v>0</v>
      </c>
      <c r="R529" t="s">
        <v>2039</v>
      </c>
      <c r="S529" t="s">
        <v>2047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0.80300000000000005</v>
      </c>
      <c r="H530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5"/>
        <v>41601.25</v>
      </c>
      <c r="O530" s="7">
        <f t="shared" si="34"/>
        <v>41646.25</v>
      </c>
      <c r="P530" t="b">
        <v>0</v>
      </c>
      <c r="Q530" t="b">
        <v>0</v>
      </c>
      <c r="R530" t="s">
        <v>2033</v>
      </c>
      <c r="S530" t="s">
        <v>2043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0.11254901960784314</v>
      </c>
      <c r="H531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5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2048</v>
      </c>
      <c r="S531" t="s">
        <v>2049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0.91740952380952379</v>
      </c>
      <c r="H532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5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2045</v>
      </c>
      <c r="S532" t="s">
        <v>2051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0.95521156936261387</v>
      </c>
      <c r="H533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5"/>
        <v>41589.25</v>
      </c>
      <c r="O533" s="7">
        <f t="shared" si="34"/>
        <v>41645.25</v>
      </c>
      <c r="P533" t="b">
        <v>0</v>
      </c>
      <c r="Q533" t="b">
        <v>0</v>
      </c>
      <c r="R533" t="s">
        <v>2048</v>
      </c>
      <c r="S533" t="s">
        <v>2049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5.0287499999999996</v>
      </c>
      <c r="H534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5"/>
        <v>43125.25</v>
      </c>
      <c r="O534" s="7">
        <f t="shared" si="34"/>
        <v>43126.25</v>
      </c>
      <c r="P534" t="b">
        <v>0</v>
      </c>
      <c r="Q534" t="b">
        <v>0</v>
      </c>
      <c r="R534" t="s">
        <v>2037</v>
      </c>
      <c r="S534" t="s">
        <v>2038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1.5924394463667819</v>
      </c>
      <c r="H535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5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2033</v>
      </c>
      <c r="S535" t="s">
        <v>2043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0.15022446689113356</v>
      </c>
      <c r="H53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5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2039</v>
      </c>
      <c r="S536" t="s">
        <v>2042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4.820384615384615</v>
      </c>
      <c r="H53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5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2037</v>
      </c>
      <c r="S537" t="s">
        <v>2038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1.4996938775510205</v>
      </c>
      <c r="H538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5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2045</v>
      </c>
      <c r="S538" t="s">
        <v>2051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1.1722156398104266</v>
      </c>
      <c r="H539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5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2039</v>
      </c>
      <c r="S539" t="s">
        <v>2040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0.37695968274950431</v>
      </c>
      <c r="H540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5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2048</v>
      </c>
      <c r="S540" t="s">
        <v>2059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0.72653061224489801</v>
      </c>
      <c r="H541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5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2031</v>
      </c>
      <c r="S541" t="s">
        <v>2032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2.6598113207547169</v>
      </c>
      <c r="H542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5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2052</v>
      </c>
      <c r="S542" t="s">
        <v>2053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0.24205617977528091</v>
      </c>
      <c r="H543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5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2048</v>
      </c>
      <c r="S543" t="s">
        <v>2059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2.5064935064935064E-2</v>
      </c>
      <c r="H544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5"/>
        <v>42391.25</v>
      </c>
      <c r="O544" s="7">
        <f t="shared" si="34"/>
        <v>42421.25</v>
      </c>
      <c r="P544" t="b">
        <v>0</v>
      </c>
      <c r="Q544" t="b">
        <v>0</v>
      </c>
      <c r="R544" t="s">
        <v>2033</v>
      </c>
      <c r="S544" t="s">
        <v>2043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0.1632979976442874</v>
      </c>
      <c r="H545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5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2048</v>
      </c>
      <c r="S545" t="s">
        <v>2049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2.7650000000000001</v>
      </c>
      <c r="H54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5"/>
        <v>42377.25</v>
      </c>
      <c r="O546" s="7">
        <f t="shared" si="34"/>
        <v>42390.25</v>
      </c>
      <c r="P546" t="b">
        <v>0</v>
      </c>
      <c r="Q546" t="b">
        <v>0</v>
      </c>
      <c r="R546" t="s">
        <v>2033</v>
      </c>
      <c r="S546" t="s">
        <v>2034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0.88803571428571426</v>
      </c>
      <c r="H54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5"/>
        <v>43824.25</v>
      </c>
      <c r="O547" s="7">
        <f t="shared" si="34"/>
        <v>43844.25</v>
      </c>
      <c r="P547" t="b">
        <v>0</v>
      </c>
      <c r="Q547" t="b">
        <v>0</v>
      </c>
      <c r="R547" t="s">
        <v>2037</v>
      </c>
      <c r="S547" t="s">
        <v>2038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1.6357142857142857</v>
      </c>
      <c r="H548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5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2037</v>
      </c>
      <c r="S548" t="s">
        <v>2038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9.69</v>
      </c>
      <c r="H549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5"/>
        <v>42029.25</v>
      </c>
      <c r="O549" s="7">
        <f t="shared" si="34"/>
        <v>42041.25</v>
      </c>
      <c r="P549" t="b">
        <v>0</v>
      </c>
      <c r="Q549" t="b">
        <v>0</v>
      </c>
      <c r="R549" t="s">
        <v>2039</v>
      </c>
      <c r="S549" t="s">
        <v>2042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2.7091376701966716</v>
      </c>
      <c r="H550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5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2037</v>
      </c>
      <c r="S550" t="s">
        <v>2038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2.8421355932203389</v>
      </c>
      <c r="H551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5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2035</v>
      </c>
      <c r="S551" t="s">
        <v>2044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0.04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5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2033</v>
      </c>
      <c r="S552" t="s">
        <v>2043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0.58632981676846196</v>
      </c>
      <c r="H553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5"/>
        <v>41993.25</v>
      </c>
      <c r="O553" s="7">
        <f t="shared" si="34"/>
        <v>42033.25</v>
      </c>
      <c r="P553" t="b">
        <v>0</v>
      </c>
      <c r="Q553" t="b">
        <v>1</v>
      </c>
      <c r="R553" t="s">
        <v>2035</v>
      </c>
      <c r="S553" t="s">
        <v>2036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0.98511111111111116</v>
      </c>
      <c r="H554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5"/>
        <v>42700.25</v>
      </c>
      <c r="O554" s="7">
        <f t="shared" si="34"/>
        <v>42702.25</v>
      </c>
      <c r="P554" t="b">
        <v>0</v>
      </c>
      <c r="Q554" t="b">
        <v>0</v>
      </c>
      <c r="R554" t="s">
        <v>2037</v>
      </c>
      <c r="S554" t="s">
        <v>2038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0.43975381008206332</v>
      </c>
      <c r="H555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5"/>
        <v>40545.25</v>
      </c>
      <c r="O555" s="7">
        <f t="shared" si="34"/>
        <v>40546.25</v>
      </c>
      <c r="P555" t="b">
        <v>0</v>
      </c>
      <c r="Q555" t="b">
        <v>0</v>
      </c>
      <c r="R555" t="s">
        <v>2033</v>
      </c>
      <c r="S555" t="s">
        <v>2034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1.5166315789473683</v>
      </c>
      <c r="H55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5"/>
        <v>42723.25</v>
      </c>
      <c r="O556" s="7">
        <f t="shared" si="34"/>
        <v>42729.25</v>
      </c>
      <c r="P556" t="b">
        <v>0</v>
      </c>
      <c r="Q556" t="b">
        <v>0</v>
      </c>
      <c r="R556" t="s">
        <v>2033</v>
      </c>
      <c r="S556" t="s">
        <v>2043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2.2363492063492063</v>
      </c>
      <c r="H55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5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2033</v>
      </c>
      <c r="S557" t="s">
        <v>2034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2.3975</v>
      </c>
      <c r="H558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5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2045</v>
      </c>
      <c r="S558" t="s">
        <v>2057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1.9933333333333334</v>
      </c>
      <c r="H559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5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2039</v>
      </c>
      <c r="S559" t="s">
        <v>2061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1.373448275862069</v>
      </c>
      <c r="H560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5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2037</v>
      </c>
      <c r="S560" t="s">
        <v>2038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1.009696106362773</v>
      </c>
      <c r="H561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5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2037</v>
      </c>
      <c r="S561" t="s">
        <v>2038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7.9416000000000002</v>
      </c>
      <c r="H562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5"/>
        <v>40865.25</v>
      </c>
      <c r="O562" s="7">
        <f t="shared" si="34"/>
        <v>40905.25</v>
      </c>
      <c r="P562" t="b">
        <v>0</v>
      </c>
      <c r="Q562" t="b">
        <v>0</v>
      </c>
      <c r="R562" t="s">
        <v>2039</v>
      </c>
      <c r="S562" t="s">
        <v>2047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3.6970000000000001</v>
      </c>
      <c r="H563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5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2037</v>
      </c>
      <c r="S563" t="s">
        <v>2038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0.12818181818181817</v>
      </c>
      <c r="H564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5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2033</v>
      </c>
      <c r="S564" t="s">
        <v>2034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1.3802702702702703</v>
      </c>
      <c r="H565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5"/>
        <v>43417.25</v>
      </c>
      <c r="O565" s="7">
        <f t="shared" si="34"/>
        <v>43437.25</v>
      </c>
      <c r="P565" t="b">
        <v>0</v>
      </c>
      <c r="Q565" t="b">
        <v>0</v>
      </c>
      <c r="R565" t="s">
        <v>2039</v>
      </c>
      <c r="S565" t="s">
        <v>2040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0.83813278008298753</v>
      </c>
      <c r="H56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5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2037</v>
      </c>
      <c r="S566" t="s">
        <v>2038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2.0460063224446787</v>
      </c>
      <c r="H56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5"/>
        <v>40862.25</v>
      </c>
      <c r="O567" s="7">
        <f t="shared" si="34"/>
        <v>40882.25</v>
      </c>
      <c r="P567" t="b">
        <v>0</v>
      </c>
      <c r="Q567" t="b">
        <v>0</v>
      </c>
      <c r="R567" t="s">
        <v>2037</v>
      </c>
      <c r="S567" t="s">
        <v>2038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0.44344086021505374</v>
      </c>
      <c r="H568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5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2033</v>
      </c>
      <c r="S568" t="s">
        <v>2041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2.1860294117647059</v>
      </c>
      <c r="H569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5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2033</v>
      </c>
      <c r="S569" t="s">
        <v>2034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1.8603314917127072</v>
      </c>
      <c r="H570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5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2037</v>
      </c>
      <c r="S570" t="s">
        <v>2038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2.3733830845771142</v>
      </c>
      <c r="H571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5"/>
        <v>40554.25</v>
      </c>
      <c r="O571" s="7">
        <f t="shared" si="34"/>
        <v>40566.25</v>
      </c>
      <c r="P571" t="b">
        <v>0</v>
      </c>
      <c r="Q571" t="b">
        <v>0</v>
      </c>
      <c r="R571" t="s">
        <v>2039</v>
      </c>
      <c r="S571" t="s">
        <v>2047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3.0565384615384614</v>
      </c>
      <c r="H572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5"/>
        <v>41993.25</v>
      </c>
      <c r="O572" s="7">
        <f t="shared" si="34"/>
        <v>41999.25</v>
      </c>
      <c r="P572" t="b">
        <v>0</v>
      </c>
      <c r="Q572" t="b">
        <v>1</v>
      </c>
      <c r="R572" t="s">
        <v>2033</v>
      </c>
      <c r="S572" t="s">
        <v>2034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0.94142857142857139</v>
      </c>
      <c r="H573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5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2039</v>
      </c>
      <c r="S573" t="s">
        <v>2050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0.54400000000000004</v>
      </c>
      <c r="H574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5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2033</v>
      </c>
      <c r="S574" t="s">
        <v>2034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1.1188059701492536</v>
      </c>
      <c r="H575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5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2062</v>
      </c>
      <c r="S575" t="s">
        <v>2063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3.6914814814814814</v>
      </c>
      <c r="H57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5"/>
        <v>43806.25</v>
      </c>
      <c r="O576" s="7">
        <f t="shared" si="34"/>
        <v>43816.25</v>
      </c>
      <c r="P576" t="b">
        <v>0</v>
      </c>
      <c r="Q576" t="b">
        <v>1</v>
      </c>
      <c r="R576" t="s">
        <v>2031</v>
      </c>
      <c r="S576" t="s">
        <v>2032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0.62930372148859548</v>
      </c>
      <c r="H57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5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2037</v>
      </c>
      <c r="S577" t="s">
        <v>2038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32"/>
        <v>0.6492783505154639</v>
      </c>
      <c r="H578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5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2037</v>
      </c>
      <c r="S578" t="s">
        <v>2038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36">(E579/D579)</f>
        <v>0.18853658536585366</v>
      </c>
      <c r="H579">
        <f t="shared" ref="H579:H642" si="37">IF(I579=0, 0,E579/I579)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5"/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2033</v>
      </c>
      <c r="S579" t="s">
        <v>2056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0.1675440414507772</v>
      </c>
      <c r="H580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ref="N580:N643" si="39">(((L580/60)/60)/24)+DATE(1970,1,1)</f>
        <v>40878.25</v>
      </c>
      <c r="O580" s="7">
        <f t="shared" si="38"/>
        <v>40881.25</v>
      </c>
      <c r="P580" t="b">
        <v>0</v>
      </c>
      <c r="Q580" t="b">
        <v>0</v>
      </c>
      <c r="R580" t="s">
        <v>2039</v>
      </c>
      <c r="S580" t="s">
        <v>2061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1.0111290322580646</v>
      </c>
      <c r="H581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9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2033</v>
      </c>
      <c r="S581" t="s">
        <v>2056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3.4150228310502282</v>
      </c>
      <c r="H582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9"/>
        <v>41696.25</v>
      </c>
      <c r="O582" s="7">
        <f t="shared" si="38"/>
        <v>41704.25</v>
      </c>
      <c r="P582" t="b">
        <v>0</v>
      </c>
      <c r="Q582" t="b">
        <v>0</v>
      </c>
      <c r="R582" t="s">
        <v>2037</v>
      </c>
      <c r="S582" t="s">
        <v>2038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0.64016666666666666</v>
      </c>
      <c r="H583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9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2035</v>
      </c>
      <c r="S583" t="s">
        <v>2036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0.5208045977011494</v>
      </c>
      <c r="H584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9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2048</v>
      </c>
      <c r="S584" t="s">
        <v>2049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3.2240211640211642</v>
      </c>
      <c r="H585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9"/>
        <v>40959.25</v>
      </c>
      <c r="O585" s="7">
        <f t="shared" si="38"/>
        <v>40976.25</v>
      </c>
      <c r="P585" t="b">
        <v>0</v>
      </c>
      <c r="Q585" t="b">
        <v>0</v>
      </c>
      <c r="R585" t="s">
        <v>2039</v>
      </c>
      <c r="S585" t="s">
        <v>2040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1.1950810185185186</v>
      </c>
      <c r="H58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9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2035</v>
      </c>
      <c r="S586" t="s">
        <v>2036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1.4679775280898877</v>
      </c>
      <c r="H58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9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2045</v>
      </c>
      <c r="S587" t="s">
        <v>2057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9.5057142857142853</v>
      </c>
      <c r="H588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9"/>
        <v>40499.25</v>
      </c>
      <c r="O588" s="7">
        <f t="shared" si="38"/>
        <v>40518.25</v>
      </c>
      <c r="P588" t="b">
        <v>0</v>
      </c>
      <c r="Q588" t="b">
        <v>0</v>
      </c>
      <c r="R588" t="s">
        <v>2033</v>
      </c>
      <c r="S588" t="s">
        <v>2034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0.72893617021276591</v>
      </c>
      <c r="H589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9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2031</v>
      </c>
      <c r="S589" t="s">
        <v>2032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0.7900824873096447</v>
      </c>
      <c r="H590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9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2037</v>
      </c>
      <c r="S590" t="s">
        <v>2038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0.64721518987341775</v>
      </c>
      <c r="H591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9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2039</v>
      </c>
      <c r="S591" t="s">
        <v>2040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0.82028169014084507</v>
      </c>
      <c r="H592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9"/>
        <v>41994.25</v>
      </c>
      <c r="O592" s="7">
        <f t="shared" si="38"/>
        <v>42005.25</v>
      </c>
      <c r="P592" t="b">
        <v>0</v>
      </c>
      <c r="Q592" t="b">
        <v>0</v>
      </c>
      <c r="R592" t="s">
        <v>2045</v>
      </c>
      <c r="S592" t="s">
        <v>2054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10.376666666666667</v>
      </c>
      <c r="H593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9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2048</v>
      </c>
      <c r="S593" t="s">
        <v>2049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0.12910076530612244</v>
      </c>
      <c r="H594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9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2037</v>
      </c>
      <c r="S594" t="s">
        <v>2038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1.5484210526315789</v>
      </c>
      <c r="H595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9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2039</v>
      </c>
      <c r="S595" t="s">
        <v>2047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7.0991735537190084E-2</v>
      </c>
      <c r="H59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9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2037</v>
      </c>
      <c r="S596" t="s">
        <v>2038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2.0852773826458035</v>
      </c>
      <c r="H59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9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2037</v>
      </c>
      <c r="S597" t="s">
        <v>2038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0.99683544303797467</v>
      </c>
      <c r="H598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9"/>
        <v>42434.25</v>
      </c>
      <c r="O598" s="7">
        <f t="shared" si="38"/>
        <v>42441.25</v>
      </c>
      <c r="P598" t="b">
        <v>0</v>
      </c>
      <c r="Q598" t="b">
        <v>1</v>
      </c>
      <c r="R598" t="s">
        <v>2039</v>
      </c>
      <c r="S598" t="s">
        <v>2042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2.0159756097560977</v>
      </c>
      <c r="H599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9"/>
        <v>43786.25</v>
      </c>
      <c r="O599" s="7">
        <f t="shared" si="38"/>
        <v>43804.25</v>
      </c>
      <c r="P599" t="b">
        <v>0</v>
      </c>
      <c r="Q599" t="b">
        <v>0</v>
      </c>
      <c r="R599" t="s">
        <v>2037</v>
      </c>
      <c r="S599" t="s">
        <v>2038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1.6209032258064515</v>
      </c>
      <c r="H600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9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2033</v>
      </c>
      <c r="S600" t="s">
        <v>2034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3.6436208125445471E-2</v>
      </c>
      <c r="H601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9"/>
        <v>42047.25</v>
      </c>
      <c r="O601" s="7">
        <f t="shared" si="38"/>
        <v>42055.25</v>
      </c>
      <c r="P601" t="b">
        <v>0</v>
      </c>
      <c r="Q601" t="b">
        <v>0</v>
      </c>
      <c r="R601" t="s">
        <v>2039</v>
      </c>
      <c r="S601" t="s">
        <v>2040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0.05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9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2031</v>
      </c>
      <c r="S602" t="s">
        <v>2032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2.0663492063492064</v>
      </c>
      <c r="H603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9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2035</v>
      </c>
      <c r="S603" t="s">
        <v>2044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1.2823628691983122</v>
      </c>
      <c r="H604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9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2037</v>
      </c>
      <c r="S604" t="s">
        <v>2038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1.1966037735849056</v>
      </c>
      <c r="H605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9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2037</v>
      </c>
      <c r="S605" t="s">
        <v>2038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1.7073055242390078</v>
      </c>
      <c r="H60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9"/>
        <v>40565.25</v>
      </c>
      <c r="O606" s="7">
        <f t="shared" si="38"/>
        <v>40586.25</v>
      </c>
      <c r="P606" t="b">
        <v>0</v>
      </c>
      <c r="Q606" t="b">
        <v>0</v>
      </c>
      <c r="R606" t="s">
        <v>2037</v>
      </c>
      <c r="S606" t="s">
        <v>2038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1.8721212121212121</v>
      </c>
      <c r="H60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9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2045</v>
      </c>
      <c r="S607" t="s">
        <v>2046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1.8838235294117647</v>
      </c>
      <c r="H608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9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2033</v>
      </c>
      <c r="S608" t="s">
        <v>2034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1.3129869186046512</v>
      </c>
      <c r="H609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9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2031</v>
      </c>
      <c r="S609" t="s">
        <v>2032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2.8397435897435899</v>
      </c>
      <c r="H610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9"/>
        <v>43530.25</v>
      </c>
      <c r="O610" s="7">
        <f t="shared" si="38"/>
        <v>43534.25</v>
      </c>
      <c r="P610" t="b">
        <v>0</v>
      </c>
      <c r="Q610" t="b">
        <v>1</v>
      </c>
      <c r="R610" t="s">
        <v>2033</v>
      </c>
      <c r="S610" t="s">
        <v>2056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1.2041999999999999</v>
      </c>
      <c r="H611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9"/>
        <v>43481.25</v>
      </c>
      <c r="O611" s="7">
        <f t="shared" si="38"/>
        <v>43498.25</v>
      </c>
      <c r="P611" t="b">
        <v>0</v>
      </c>
      <c r="Q611" t="b">
        <v>0</v>
      </c>
      <c r="R611" t="s">
        <v>2039</v>
      </c>
      <c r="S611" t="s">
        <v>2061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4.1905607476635511</v>
      </c>
      <c r="H612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9"/>
        <v>41259.25</v>
      </c>
      <c r="O612" s="7">
        <f t="shared" si="38"/>
        <v>41273.25</v>
      </c>
      <c r="P612" t="b">
        <v>0</v>
      </c>
      <c r="Q612" t="b">
        <v>0</v>
      </c>
      <c r="R612" t="s">
        <v>2037</v>
      </c>
      <c r="S612" t="s">
        <v>2038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0.13853658536585367</v>
      </c>
      <c r="H613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9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2037</v>
      </c>
      <c r="S613" t="s">
        <v>2038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1.3943548387096774</v>
      </c>
      <c r="H614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9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2033</v>
      </c>
      <c r="S614" t="s">
        <v>2041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1.74</v>
      </c>
      <c r="H615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9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2037</v>
      </c>
      <c r="S615" t="s">
        <v>2038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1.5549056603773586</v>
      </c>
      <c r="H61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9"/>
        <v>42746.25</v>
      </c>
      <c r="O616" s="7">
        <f t="shared" si="38"/>
        <v>42764.25</v>
      </c>
      <c r="P616" t="b">
        <v>0</v>
      </c>
      <c r="Q616" t="b">
        <v>0</v>
      </c>
      <c r="R616" t="s">
        <v>2037</v>
      </c>
      <c r="S616" t="s">
        <v>2038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1.7044705882352942</v>
      </c>
      <c r="H61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9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2037</v>
      </c>
      <c r="S617" t="s">
        <v>2038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1.8951562500000001</v>
      </c>
      <c r="H618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9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2033</v>
      </c>
      <c r="S618" t="s">
        <v>2043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2.4971428571428573</v>
      </c>
      <c r="H619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9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2037</v>
      </c>
      <c r="S619" t="s">
        <v>2038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0.48860523665659616</v>
      </c>
      <c r="H620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9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2045</v>
      </c>
      <c r="S620" t="s">
        <v>2046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0.28461970393057684</v>
      </c>
      <c r="H621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9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2037</v>
      </c>
      <c r="S621" t="s">
        <v>2038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2.6802325581395348</v>
      </c>
      <c r="H622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9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2052</v>
      </c>
      <c r="S622" t="s">
        <v>2053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6.1980078125000002</v>
      </c>
      <c r="H623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9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2037</v>
      </c>
      <c r="S623" t="s">
        <v>2038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3.1301587301587303E-2</v>
      </c>
      <c r="H624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9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2033</v>
      </c>
      <c r="S624" t="s">
        <v>2043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1.5992152704135738</v>
      </c>
      <c r="H625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9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2037</v>
      </c>
      <c r="S625" t="s">
        <v>2038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2.793921568627451</v>
      </c>
      <c r="H62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9"/>
        <v>42029.25</v>
      </c>
      <c r="O626" s="7">
        <f t="shared" si="38"/>
        <v>42035.25</v>
      </c>
      <c r="P626" t="b">
        <v>0</v>
      </c>
      <c r="Q626" t="b">
        <v>0</v>
      </c>
      <c r="R626" t="s">
        <v>2052</v>
      </c>
      <c r="S626" t="s">
        <v>2053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0.77373333333333338</v>
      </c>
      <c r="H62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9"/>
        <v>43857.25</v>
      </c>
      <c r="O627" s="7">
        <f t="shared" si="38"/>
        <v>43871.25</v>
      </c>
      <c r="P627" t="b">
        <v>0</v>
      </c>
      <c r="Q627" t="b">
        <v>0</v>
      </c>
      <c r="R627" t="s">
        <v>2037</v>
      </c>
      <c r="S627" t="s">
        <v>2038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2.0632812500000002</v>
      </c>
      <c r="H628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9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2037</v>
      </c>
      <c r="S628" t="s">
        <v>2038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6.9424999999999999</v>
      </c>
      <c r="H629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9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2031</v>
      </c>
      <c r="S629" t="s">
        <v>2032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1.5178947368421052</v>
      </c>
      <c r="H630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9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2033</v>
      </c>
      <c r="S630" t="s">
        <v>2043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0.64582072176949945</v>
      </c>
      <c r="H631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9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2037</v>
      </c>
      <c r="S631" t="s">
        <v>2038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0.62873684210526315</v>
      </c>
      <c r="H632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9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2037</v>
      </c>
      <c r="S632" t="s">
        <v>2038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3.1039864864864866</v>
      </c>
      <c r="H633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9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2037</v>
      </c>
      <c r="S633" t="s">
        <v>2038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0.42859916782246882</v>
      </c>
      <c r="H634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9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2037</v>
      </c>
      <c r="S634" t="s">
        <v>2038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0.83119402985074631</v>
      </c>
      <c r="H635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9"/>
        <v>42315.25</v>
      </c>
      <c r="O635" s="7">
        <f t="shared" si="38"/>
        <v>42319.25</v>
      </c>
      <c r="P635" t="b">
        <v>0</v>
      </c>
      <c r="Q635" t="b">
        <v>0</v>
      </c>
      <c r="R635" t="s">
        <v>2039</v>
      </c>
      <c r="S635" t="s">
        <v>2047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0.78531302876480547</v>
      </c>
      <c r="H63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9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2039</v>
      </c>
      <c r="S636" t="s">
        <v>2058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1.1409352517985611</v>
      </c>
      <c r="H63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9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2039</v>
      </c>
      <c r="S637" t="s">
        <v>2058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0.64537683358624176</v>
      </c>
      <c r="H638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9"/>
        <v>40926.25</v>
      </c>
      <c r="O638" s="7">
        <f t="shared" si="38"/>
        <v>40971.25</v>
      </c>
      <c r="P638" t="b">
        <v>0</v>
      </c>
      <c r="Q638" t="b">
        <v>1</v>
      </c>
      <c r="R638" t="s">
        <v>2039</v>
      </c>
      <c r="S638" t="s">
        <v>2047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0.79411764705882348</v>
      </c>
      <c r="H639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9"/>
        <v>42688.25</v>
      </c>
      <c r="O639" s="7">
        <f t="shared" si="38"/>
        <v>42696.25</v>
      </c>
      <c r="P639" t="b">
        <v>0</v>
      </c>
      <c r="Q639" t="b">
        <v>0</v>
      </c>
      <c r="R639" t="s">
        <v>2037</v>
      </c>
      <c r="S639" t="s">
        <v>2038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0.11419117647058824</v>
      </c>
      <c r="H640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9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2037</v>
      </c>
      <c r="S640" t="s">
        <v>2038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0.56186046511627907</v>
      </c>
      <c r="H641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9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2039</v>
      </c>
      <c r="S641" t="s">
        <v>2042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36"/>
        <v>0.16501669449081802</v>
      </c>
      <c r="H642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9"/>
        <v>42387.25</v>
      </c>
      <c r="O642" s="7">
        <f t="shared" si="38"/>
        <v>42390.25</v>
      </c>
      <c r="P642" t="b">
        <v>0</v>
      </c>
      <c r="Q642" t="b">
        <v>0</v>
      </c>
      <c r="R642" t="s">
        <v>2037</v>
      </c>
      <c r="S642" t="s">
        <v>2038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40">(E643/D643)</f>
        <v>1.1996808510638297</v>
      </c>
      <c r="H643">
        <f t="shared" ref="H643:H706" si="41">IF(I643=0, 0,E643/I643)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39"/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2037</v>
      </c>
      <c r="S643" t="s">
        <v>2038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1.4545652173913044</v>
      </c>
      <c r="H644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ref="N644:N707" si="43">(((L644/60)/60)/24)+DATE(1970,1,1)</f>
        <v>43451.25</v>
      </c>
      <c r="O644" s="7">
        <f t="shared" si="42"/>
        <v>43460.25</v>
      </c>
      <c r="P644" t="b">
        <v>0</v>
      </c>
      <c r="Q644" t="b">
        <v>0</v>
      </c>
      <c r="R644" t="s">
        <v>2035</v>
      </c>
      <c r="S644" t="s">
        <v>2044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2.2138255033557046</v>
      </c>
      <c r="H645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3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2037</v>
      </c>
      <c r="S645" t="s">
        <v>2038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0.48396694214876035</v>
      </c>
      <c r="H64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3"/>
        <v>43452.25</v>
      </c>
      <c r="O646" s="7">
        <f t="shared" si="42"/>
        <v>43468.25</v>
      </c>
      <c r="P646" t="b">
        <v>0</v>
      </c>
      <c r="Q646" t="b">
        <v>0</v>
      </c>
      <c r="R646" t="s">
        <v>2037</v>
      </c>
      <c r="S646" t="s">
        <v>2038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0.92911504424778757</v>
      </c>
      <c r="H64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3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2033</v>
      </c>
      <c r="S647" t="s">
        <v>2034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0.88599797365754818</v>
      </c>
      <c r="H648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3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2048</v>
      </c>
      <c r="S648" t="s">
        <v>2049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0.41399999999999998</v>
      </c>
      <c r="H649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3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2045</v>
      </c>
      <c r="S649" t="s">
        <v>2057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0.63056795131845844</v>
      </c>
      <c r="H650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3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2031</v>
      </c>
      <c r="S650" t="s">
        <v>2032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0.48482333607230893</v>
      </c>
      <c r="H651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3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2037</v>
      </c>
      <c r="S651" t="s">
        <v>2038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0.02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3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2033</v>
      </c>
      <c r="S652" t="s">
        <v>2056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0.88479410269445857</v>
      </c>
      <c r="H653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3"/>
        <v>41692.25</v>
      </c>
      <c r="O653" s="7">
        <f t="shared" si="42"/>
        <v>41707.25</v>
      </c>
      <c r="P653" t="b">
        <v>0</v>
      </c>
      <c r="Q653" t="b">
        <v>0</v>
      </c>
      <c r="R653" t="s">
        <v>2039</v>
      </c>
      <c r="S653" t="s">
        <v>2050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1.2684</v>
      </c>
      <c r="H654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3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2035</v>
      </c>
      <c r="S654" t="s">
        <v>2036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23.388333333333332</v>
      </c>
      <c r="H655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3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2035</v>
      </c>
      <c r="S655" t="s">
        <v>2036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5.0838857142857146</v>
      </c>
      <c r="H65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3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2033</v>
      </c>
      <c r="S656" t="s">
        <v>2055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1.9147826086956521</v>
      </c>
      <c r="H65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3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2052</v>
      </c>
      <c r="S657" t="s">
        <v>2053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0.42127533783783783</v>
      </c>
      <c r="H658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3"/>
        <v>43097.25</v>
      </c>
      <c r="O658" s="7">
        <f t="shared" si="42"/>
        <v>43102.25</v>
      </c>
      <c r="P658" t="b">
        <v>0</v>
      </c>
      <c r="Q658" t="b">
        <v>0</v>
      </c>
      <c r="R658" t="s">
        <v>2031</v>
      </c>
      <c r="S658" t="s">
        <v>2032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8.2400000000000001E-2</v>
      </c>
      <c r="H659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3"/>
        <v>43096.25</v>
      </c>
      <c r="O659" s="7">
        <f t="shared" si="42"/>
        <v>43112.25</v>
      </c>
      <c r="P659" t="b">
        <v>0</v>
      </c>
      <c r="Q659" t="b">
        <v>0</v>
      </c>
      <c r="R659" t="s">
        <v>2039</v>
      </c>
      <c r="S659" t="s">
        <v>2061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0.60064638783269964</v>
      </c>
      <c r="H660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3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2033</v>
      </c>
      <c r="S660" t="s">
        <v>2034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0.47232808616404309</v>
      </c>
      <c r="H661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3"/>
        <v>40570.25</v>
      </c>
      <c r="O661" s="7">
        <f t="shared" si="42"/>
        <v>40571.25</v>
      </c>
      <c r="P661" t="b">
        <v>0</v>
      </c>
      <c r="Q661" t="b">
        <v>0</v>
      </c>
      <c r="R661" t="s">
        <v>2039</v>
      </c>
      <c r="S661" t="s">
        <v>2040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0.81736263736263737</v>
      </c>
      <c r="H662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3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2037</v>
      </c>
      <c r="S662" t="s">
        <v>2038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0.54187265917603</v>
      </c>
      <c r="H663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3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2033</v>
      </c>
      <c r="S663" t="s">
        <v>2056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0.97868131868131869</v>
      </c>
      <c r="H664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3"/>
        <v>43443.25</v>
      </c>
      <c r="O664" s="7">
        <f t="shared" si="42"/>
        <v>43447.25</v>
      </c>
      <c r="P664" t="b">
        <v>0</v>
      </c>
      <c r="Q664" t="b">
        <v>0</v>
      </c>
      <c r="R664" t="s">
        <v>2037</v>
      </c>
      <c r="S664" t="s">
        <v>2038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0.77239999999999998</v>
      </c>
      <c r="H665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3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2037</v>
      </c>
      <c r="S665" t="s">
        <v>2038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0.33464735516372796</v>
      </c>
      <c r="H66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3"/>
        <v>40959.25</v>
      </c>
      <c r="O666" s="7">
        <f t="shared" si="42"/>
        <v>40969.25</v>
      </c>
      <c r="P666" t="b">
        <v>0</v>
      </c>
      <c r="Q666" t="b">
        <v>0</v>
      </c>
      <c r="R666" t="s">
        <v>2033</v>
      </c>
      <c r="S666" t="s">
        <v>2056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2.3958823529411766</v>
      </c>
      <c r="H66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3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2039</v>
      </c>
      <c r="S667" t="s">
        <v>2040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0.64032258064516134</v>
      </c>
      <c r="H66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3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2037</v>
      </c>
      <c r="S668" t="s">
        <v>2038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1.7615942028985507</v>
      </c>
      <c r="H669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3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2062</v>
      </c>
      <c r="S669" t="s">
        <v>2063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0.20338181818181819</v>
      </c>
      <c r="H670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3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2037</v>
      </c>
      <c r="S670" t="s">
        <v>2038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3.5864754098360656</v>
      </c>
      <c r="H671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3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2037</v>
      </c>
      <c r="S671" t="s">
        <v>2038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4.6885802469135802</v>
      </c>
      <c r="H672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3"/>
        <v>42425.25</v>
      </c>
      <c r="O672" s="7">
        <f t="shared" si="42"/>
        <v>42437.25</v>
      </c>
      <c r="P672" t="b">
        <v>0</v>
      </c>
      <c r="Q672" t="b">
        <v>0</v>
      </c>
      <c r="R672" t="s">
        <v>2033</v>
      </c>
      <c r="S672" t="s">
        <v>2043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1.220563524590164</v>
      </c>
      <c r="H673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3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2037</v>
      </c>
      <c r="S673" t="s">
        <v>2038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0.55931783729156137</v>
      </c>
      <c r="H674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3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2037</v>
      </c>
      <c r="S674" t="s">
        <v>2038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0.43660714285714286</v>
      </c>
      <c r="H675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3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2033</v>
      </c>
      <c r="S675" t="s">
        <v>2043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0.33538371411833628</v>
      </c>
      <c r="H67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3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2052</v>
      </c>
      <c r="S676" t="s">
        <v>2053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1.2297938144329896</v>
      </c>
      <c r="H67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3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2062</v>
      </c>
      <c r="S677" t="s">
        <v>2063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1.8974959871589085</v>
      </c>
      <c r="H678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3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2052</v>
      </c>
      <c r="S678" t="s">
        <v>2053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0.83622641509433959</v>
      </c>
      <c r="H679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3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2045</v>
      </c>
      <c r="S679" t="s">
        <v>2051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0.17968844221105529</v>
      </c>
      <c r="H680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3"/>
        <v>43484.25</v>
      </c>
      <c r="O680" s="7">
        <f t="shared" si="42"/>
        <v>43486.25</v>
      </c>
      <c r="P680" t="b">
        <v>0</v>
      </c>
      <c r="Q680" t="b">
        <v>0</v>
      </c>
      <c r="R680" t="s">
        <v>2039</v>
      </c>
      <c r="S680" t="s">
        <v>2042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10.365</v>
      </c>
      <c r="H681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3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2031</v>
      </c>
      <c r="S681" t="s">
        <v>2032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0.97405219780219776</v>
      </c>
      <c r="H682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3"/>
        <v>43813.25</v>
      </c>
      <c r="O682" s="7">
        <f t="shared" si="42"/>
        <v>43815.25</v>
      </c>
      <c r="P682" t="b">
        <v>0</v>
      </c>
      <c r="Q682" t="b">
        <v>1</v>
      </c>
      <c r="R682" t="s">
        <v>2048</v>
      </c>
      <c r="S682" t="s">
        <v>2059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0.86386203150461705</v>
      </c>
      <c r="H683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3"/>
        <v>40898.25</v>
      </c>
      <c r="O683" s="7">
        <f t="shared" si="42"/>
        <v>40904.25</v>
      </c>
      <c r="P683" t="b">
        <v>0</v>
      </c>
      <c r="Q683" t="b">
        <v>0</v>
      </c>
      <c r="R683" t="s">
        <v>2037</v>
      </c>
      <c r="S683" t="s">
        <v>2038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1.5016666666666667</v>
      </c>
      <c r="H684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3"/>
        <v>41619.25</v>
      </c>
      <c r="O684" s="7">
        <f t="shared" si="42"/>
        <v>41628.25</v>
      </c>
      <c r="P684" t="b">
        <v>0</v>
      </c>
      <c r="Q684" t="b">
        <v>0</v>
      </c>
      <c r="R684" t="s">
        <v>2037</v>
      </c>
      <c r="S684" t="s">
        <v>2038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3.5843478260869563</v>
      </c>
      <c r="H685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3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2037</v>
      </c>
      <c r="S685" t="s">
        <v>2038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5.4285714285714288</v>
      </c>
      <c r="H68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3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2045</v>
      </c>
      <c r="S686" t="s">
        <v>2046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0.67500714285714281</v>
      </c>
      <c r="H68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3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2037</v>
      </c>
      <c r="S687" t="s">
        <v>2038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1.9174666666666667</v>
      </c>
      <c r="H688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3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2035</v>
      </c>
      <c r="S688" t="s">
        <v>2044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9.32</v>
      </c>
      <c r="H689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3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2037</v>
      </c>
      <c r="S689" t="s">
        <v>2038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4.2927586206896553</v>
      </c>
      <c r="H690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3"/>
        <v>43475.25</v>
      </c>
      <c r="O690" s="7">
        <f t="shared" si="42"/>
        <v>43491.25</v>
      </c>
      <c r="P690" t="b">
        <v>0</v>
      </c>
      <c r="Q690" t="b">
        <v>1</v>
      </c>
      <c r="R690" t="s">
        <v>2039</v>
      </c>
      <c r="S690" t="s">
        <v>2058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1.0065753424657535</v>
      </c>
      <c r="H691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3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2035</v>
      </c>
      <c r="S691" t="s">
        <v>2036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2.266111111111111</v>
      </c>
      <c r="H692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3"/>
        <v>40874.25</v>
      </c>
      <c r="O692" s="7">
        <f t="shared" si="42"/>
        <v>40880.25</v>
      </c>
      <c r="P692" t="b">
        <v>0</v>
      </c>
      <c r="Q692" t="b">
        <v>1</v>
      </c>
      <c r="R692" t="s">
        <v>2039</v>
      </c>
      <c r="S692" t="s">
        <v>2040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1.4238</v>
      </c>
      <c r="H693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3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2039</v>
      </c>
      <c r="S693" t="s">
        <v>2040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0.90633333333333332</v>
      </c>
      <c r="H694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3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2033</v>
      </c>
      <c r="S694" t="s">
        <v>2034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0.63966740576496672</v>
      </c>
      <c r="H695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3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2037</v>
      </c>
      <c r="S695" t="s">
        <v>2038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0.84131868131868137</v>
      </c>
      <c r="H69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3"/>
        <v>43066.25</v>
      </c>
      <c r="O696" s="7">
        <f t="shared" si="42"/>
        <v>43103.25</v>
      </c>
      <c r="P696" t="b">
        <v>0</v>
      </c>
      <c r="Q696" t="b">
        <v>0</v>
      </c>
      <c r="R696" t="s">
        <v>2037</v>
      </c>
      <c r="S696" t="s">
        <v>2038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1.3393478260869565</v>
      </c>
      <c r="H69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3"/>
        <v>42322.25</v>
      </c>
      <c r="O697" s="7">
        <f t="shared" si="42"/>
        <v>42338.25</v>
      </c>
      <c r="P697" t="b">
        <v>1</v>
      </c>
      <c r="Q697" t="b">
        <v>0</v>
      </c>
      <c r="R697" t="s">
        <v>2033</v>
      </c>
      <c r="S697" t="s">
        <v>2034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0.59042047531992692</v>
      </c>
      <c r="H698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3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2037</v>
      </c>
      <c r="S698" t="s">
        <v>2038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1.5280062063615205</v>
      </c>
      <c r="H699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3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2033</v>
      </c>
      <c r="S699" t="s">
        <v>2041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4.466912114014252</v>
      </c>
      <c r="H700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3"/>
        <v>40871.25</v>
      </c>
      <c r="O700" s="7">
        <f t="shared" si="42"/>
        <v>40885.25</v>
      </c>
      <c r="P700" t="b">
        <v>0</v>
      </c>
      <c r="Q700" t="b">
        <v>0</v>
      </c>
      <c r="R700" t="s">
        <v>2035</v>
      </c>
      <c r="S700" t="s">
        <v>2044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0.8439189189189189</v>
      </c>
      <c r="H701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3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2039</v>
      </c>
      <c r="S701" t="s">
        <v>2042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0.03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3"/>
        <v>40203.25</v>
      </c>
      <c r="O702" s="7">
        <f t="shared" si="42"/>
        <v>40218.25</v>
      </c>
      <c r="P702" t="b">
        <v>0</v>
      </c>
      <c r="Q702" t="b">
        <v>0</v>
      </c>
      <c r="R702" t="s">
        <v>2035</v>
      </c>
      <c r="S702" t="s">
        <v>2044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1.7502692307692307</v>
      </c>
      <c r="H703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3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2037</v>
      </c>
      <c r="S703" t="s">
        <v>2038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0.54137931034482756</v>
      </c>
      <c r="H704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3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2035</v>
      </c>
      <c r="S704" t="s">
        <v>2044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3.1187381703470032</v>
      </c>
      <c r="H705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3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2045</v>
      </c>
      <c r="S705" t="s">
        <v>2057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40"/>
        <v>1.2278160919540231</v>
      </c>
      <c r="H70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3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2039</v>
      </c>
      <c r="S706" t="s">
        <v>2047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44">(E707/D707)</f>
        <v>0.99026517383618151</v>
      </c>
      <c r="H707">
        <f t="shared" ref="H707:H770" si="45">IF(I707=0, 0,E707/I707)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3"/>
        <v>41619.25</v>
      </c>
      <c r="O707" s="7">
        <f t="shared" ref="O707:O770" si="46">(((M707/60)/60)/24)+DATE(1970,1,1)</f>
        <v>41623.25</v>
      </c>
      <c r="P707" t="b">
        <v>0</v>
      </c>
      <c r="Q707" t="b">
        <v>0</v>
      </c>
      <c r="R707" t="s">
        <v>2045</v>
      </c>
      <c r="S707" t="s">
        <v>2046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1.278468634686347</v>
      </c>
      <c r="H708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ref="N708:N771" si="47">(((L708/60)/60)/24)+DATE(1970,1,1)</f>
        <v>43471.25</v>
      </c>
      <c r="O708" s="7">
        <f t="shared" si="46"/>
        <v>43479.25</v>
      </c>
      <c r="P708" t="b">
        <v>0</v>
      </c>
      <c r="Q708" t="b">
        <v>1</v>
      </c>
      <c r="R708" t="s">
        <v>2035</v>
      </c>
      <c r="S708" t="s">
        <v>2036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1.5861643835616439</v>
      </c>
      <c r="H709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7"/>
        <v>43442.25</v>
      </c>
      <c r="O709" s="7">
        <f t="shared" si="46"/>
        <v>43478.25</v>
      </c>
      <c r="P709" t="b">
        <v>0</v>
      </c>
      <c r="Q709" t="b">
        <v>0</v>
      </c>
      <c r="R709" t="s">
        <v>2039</v>
      </c>
      <c r="S709" t="s">
        <v>2042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7.0705882352941174</v>
      </c>
      <c r="H710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7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2037</v>
      </c>
      <c r="S710" t="s">
        <v>2038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1.4238775510204082</v>
      </c>
      <c r="H711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7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2037</v>
      </c>
      <c r="S711" t="s">
        <v>2038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1.4786046511627906</v>
      </c>
      <c r="H712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7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2037</v>
      </c>
      <c r="S712" t="s">
        <v>2038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0.20322580645161289</v>
      </c>
      <c r="H713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7"/>
        <v>42393.25</v>
      </c>
      <c r="O713" s="7">
        <f t="shared" si="46"/>
        <v>42395.25</v>
      </c>
      <c r="P713" t="b">
        <v>1</v>
      </c>
      <c r="Q713" t="b">
        <v>1</v>
      </c>
      <c r="R713" t="s">
        <v>2037</v>
      </c>
      <c r="S713" t="s">
        <v>2038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18.40625</v>
      </c>
      <c r="H714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7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2037</v>
      </c>
      <c r="S714" t="s">
        <v>2038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1.6194202898550725</v>
      </c>
      <c r="H715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7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2045</v>
      </c>
      <c r="S715" t="s">
        <v>2054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4.7282077922077921</v>
      </c>
      <c r="H71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7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2033</v>
      </c>
      <c r="S716" t="s">
        <v>2034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0.24466101694915254</v>
      </c>
      <c r="H71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7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2048</v>
      </c>
      <c r="S717" t="s">
        <v>2059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5.1764999999999999</v>
      </c>
      <c r="H718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7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2037</v>
      </c>
      <c r="S718" t="s">
        <v>2038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2.4764285714285714</v>
      </c>
      <c r="H719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7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2039</v>
      </c>
      <c r="S719" t="s">
        <v>2040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1.0020481927710843</v>
      </c>
      <c r="H720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7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2035</v>
      </c>
      <c r="S720" t="s">
        <v>2044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1.53</v>
      </c>
      <c r="H721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7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2045</v>
      </c>
      <c r="S721" t="s">
        <v>2051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0.37091954022988505</v>
      </c>
      <c r="H722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7"/>
        <v>43152.25</v>
      </c>
      <c r="O722" s="7">
        <f t="shared" si="46"/>
        <v>43166.25</v>
      </c>
      <c r="P722" t="b">
        <v>0</v>
      </c>
      <c r="Q722" t="b">
        <v>1</v>
      </c>
      <c r="R722" t="s">
        <v>2037</v>
      </c>
      <c r="S722" t="s">
        <v>2038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4.3923948220064728E-2</v>
      </c>
      <c r="H723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7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2033</v>
      </c>
      <c r="S723" t="s">
        <v>2034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1.5650721649484536</v>
      </c>
      <c r="H724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7"/>
        <v>43045.25</v>
      </c>
      <c r="O724" s="7">
        <f t="shared" si="46"/>
        <v>43072.25</v>
      </c>
      <c r="P724" t="b">
        <v>0</v>
      </c>
      <c r="Q724" t="b">
        <v>0</v>
      </c>
      <c r="R724" t="s">
        <v>2039</v>
      </c>
      <c r="S724" t="s">
        <v>2040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2.704081632653061</v>
      </c>
      <c r="H725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7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2037</v>
      </c>
      <c r="S725" t="s">
        <v>2038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1.3405952380952382</v>
      </c>
      <c r="H72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7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2037</v>
      </c>
      <c r="S726" t="s">
        <v>2038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0.50398033126293995</v>
      </c>
      <c r="H72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7"/>
        <v>41958.25</v>
      </c>
      <c r="O727" s="7">
        <f t="shared" si="46"/>
        <v>41960.25</v>
      </c>
      <c r="P727" t="b">
        <v>0</v>
      </c>
      <c r="Q727" t="b">
        <v>0</v>
      </c>
      <c r="R727" t="s">
        <v>2048</v>
      </c>
      <c r="S727" t="s">
        <v>2059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0.88815837937384901</v>
      </c>
      <c r="H728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7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2037</v>
      </c>
      <c r="S728" t="s">
        <v>2038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1.65</v>
      </c>
      <c r="H729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7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2035</v>
      </c>
      <c r="S729" t="s">
        <v>2036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0.17499999999999999</v>
      </c>
      <c r="H730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7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2037</v>
      </c>
      <c r="S730" t="s">
        <v>2038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1.8566071428571429</v>
      </c>
      <c r="H731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7"/>
        <v>41309.25</v>
      </c>
      <c r="O731" s="7">
        <f t="shared" si="46"/>
        <v>41311.25</v>
      </c>
      <c r="P731" t="b">
        <v>0</v>
      </c>
      <c r="Q731" t="b">
        <v>0</v>
      </c>
      <c r="R731" t="s">
        <v>2039</v>
      </c>
      <c r="S731" t="s">
        <v>2042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4.1266319444444441</v>
      </c>
      <c r="H732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7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2035</v>
      </c>
      <c r="S732" t="s">
        <v>2044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0.90249999999999997</v>
      </c>
      <c r="H733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7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2035</v>
      </c>
      <c r="S733" t="s">
        <v>2036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0.91984615384615387</v>
      </c>
      <c r="H734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7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2033</v>
      </c>
      <c r="S734" t="s">
        <v>2034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5.2700632911392402</v>
      </c>
      <c r="H735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7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2033</v>
      </c>
      <c r="S735" t="s">
        <v>2055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3.1914285714285713</v>
      </c>
      <c r="H73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7"/>
        <v>42763.25</v>
      </c>
      <c r="O736" s="7">
        <f t="shared" si="46"/>
        <v>42775.25</v>
      </c>
      <c r="P736" t="b">
        <v>0</v>
      </c>
      <c r="Q736" t="b">
        <v>1</v>
      </c>
      <c r="R736" t="s">
        <v>2037</v>
      </c>
      <c r="S736" t="s">
        <v>2038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3.5418867924528303</v>
      </c>
      <c r="H73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7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2052</v>
      </c>
      <c r="S737" t="s">
        <v>2053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0.32896103896103895</v>
      </c>
      <c r="H738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7"/>
        <v>42055.25</v>
      </c>
      <c r="O738" s="7">
        <f t="shared" si="46"/>
        <v>42059.25</v>
      </c>
      <c r="P738" t="b">
        <v>0</v>
      </c>
      <c r="Q738" t="b">
        <v>0</v>
      </c>
      <c r="R738" t="s">
        <v>2045</v>
      </c>
      <c r="S738" t="s">
        <v>2046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1.358918918918919</v>
      </c>
      <c r="H739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7"/>
        <v>42685.25</v>
      </c>
      <c r="O739" s="7">
        <f t="shared" si="46"/>
        <v>42697.25</v>
      </c>
      <c r="P739" t="b">
        <v>0</v>
      </c>
      <c r="Q739" t="b">
        <v>0</v>
      </c>
      <c r="R739" t="s">
        <v>2033</v>
      </c>
      <c r="S739" t="s">
        <v>2043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2.0843373493975904E-2</v>
      </c>
      <c r="H740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7"/>
        <v>41959.25</v>
      </c>
      <c r="O740" s="7">
        <f t="shared" si="46"/>
        <v>41981.25</v>
      </c>
      <c r="P740" t="b">
        <v>0</v>
      </c>
      <c r="Q740" t="b">
        <v>1</v>
      </c>
      <c r="R740" t="s">
        <v>2037</v>
      </c>
      <c r="S740" t="s">
        <v>2038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0.61</v>
      </c>
      <c r="H741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7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2033</v>
      </c>
      <c r="S741" t="s">
        <v>2043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0.30037735849056602</v>
      </c>
      <c r="H742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7"/>
        <v>42769.25</v>
      </c>
      <c r="O742" s="7">
        <f t="shared" si="46"/>
        <v>42772.25</v>
      </c>
      <c r="P742" t="b">
        <v>0</v>
      </c>
      <c r="Q742" t="b">
        <v>0</v>
      </c>
      <c r="R742" t="s">
        <v>2037</v>
      </c>
      <c r="S742" t="s">
        <v>2038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11.791666666666666</v>
      </c>
      <c r="H743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7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2037</v>
      </c>
      <c r="S743" t="s">
        <v>2038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11.260833333333334</v>
      </c>
      <c r="H744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7"/>
        <v>40197.25</v>
      </c>
      <c r="O744" s="7">
        <f t="shared" si="46"/>
        <v>40239.25</v>
      </c>
      <c r="P744" t="b">
        <v>0</v>
      </c>
      <c r="Q744" t="b">
        <v>0</v>
      </c>
      <c r="R744" t="s">
        <v>2033</v>
      </c>
      <c r="S744" t="s">
        <v>2041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0.12923076923076923</v>
      </c>
      <c r="H745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7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2037</v>
      </c>
      <c r="S745" t="s">
        <v>2038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7.12</v>
      </c>
      <c r="H74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7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2037</v>
      </c>
      <c r="S746" t="s">
        <v>2038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0.30304347826086958</v>
      </c>
      <c r="H74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7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2035</v>
      </c>
      <c r="S747" t="s">
        <v>2044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2.1250896057347672</v>
      </c>
      <c r="H74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7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2035</v>
      </c>
      <c r="S748" t="s">
        <v>2036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2.2885714285714287</v>
      </c>
      <c r="H749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7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2037</v>
      </c>
      <c r="S749" t="s">
        <v>2038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0.34959979476654696</v>
      </c>
      <c r="H750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7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2039</v>
      </c>
      <c r="S750" t="s">
        <v>2047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1.5729069767441861</v>
      </c>
      <c r="H751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7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2035</v>
      </c>
      <c r="S751" t="s">
        <v>2044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0.01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7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2033</v>
      </c>
      <c r="S752" t="s">
        <v>2041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2.3230555555555554</v>
      </c>
      <c r="H753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7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2045</v>
      </c>
      <c r="S753" t="s">
        <v>2046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0.92448275862068963</v>
      </c>
      <c r="H754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7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2037</v>
      </c>
      <c r="S754" t="s">
        <v>2038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2.5670212765957445</v>
      </c>
      <c r="H755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7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2052</v>
      </c>
      <c r="S755" t="s">
        <v>2053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1.6847017045454546</v>
      </c>
      <c r="H75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7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2037</v>
      </c>
      <c r="S756" t="s">
        <v>2038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1.6657777777777778</v>
      </c>
      <c r="H75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7"/>
        <v>43096.25</v>
      </c>
      <c r="O757" s="7">
        <f t="shared" si="46"/>
        <v>43108.25</v>
      </c>
      <c r="P757" t="b">
        <v>0</v>
      </c>
      <c r="Q757" t="b">
        <v>1</v>
      </c>
      <c r="R757" t="s">
        <v>2037</v>
      </c>
      <c r="S757" t="s">
        <v>2038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7.7207692307692311</v>
      </c>
      <c r="H758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7"/>
        <v>42024.25</v>
      </c>
      <c r="O758" s="7">
        <f t="shared" si="46"/>
        <v>42030.25</v>
      </c>
      <c r="P758" t="b">
        <v>0</v>
      </c>
      <c r="Q758" t="b">
        <v>0</v>
      </c>
      <c r="R758" t="s">
        <v>2037</v>
      </c>
      <c r="S758" t="s">
        <v>2038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4.0685714285714285</v>
      </c>
      <c r="H759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7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2039</v>
      </c>
      <c r="S759" t="s">
        <v>2042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5.6420608108108112</v>
      </c>
      <c r="H760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7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2033</v>
      </c>
      <c r="S760" t="s">
        <v>2034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0.6842686567164179</v>
      </c>
      <c r="H761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7"/>
        <v>43136.25</v>
      </c>
      <c r="O761" s="7">
        <f t="shared" si="46"/>
        <v>43166.25</v>
      </c>
      <c r="P761" t="b">
        <v>0</v>
      </c>
      <c r="Q761" t="b">
        <v>0</v>
      </c>
      <c r="R761" t="s">
        <v>2033</v>
      </c>
      <c r="S761" t="s">
        <v>2041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0.34351966873706002</v>
      </c>
      <c r="H762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7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2048</v>
      </c>
      <c r="S762" t="s">
        <v>2049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6.5545454545454547</v>
      </c>
      <c r="H763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7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2033</v>
      </c>
      <c r="S763" t="s">
        <v>2034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1.7725714285714285</v>
      </c>
      <c r="H764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7"/>
        <v>41241.25</v>
      </c>
      <c r="O764" s="7">
        <f t="shared" si="46"/>
        <v>41252.25</v>
      </c>
      <c r="P764" t="b">
        <v>0</v>
      </c>
      <c r="Q764" t="b">
        <v>0</v>
      </c>
      <c r="R764" t="s">
        <v>2033</v>
      </c>
      <c r="S764" t="s">
        <v>2056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1.1317857142857144</v>
      </c>
      <c r="H765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7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2037</v>
      </c>
      <c r="S765" t="s">
        <v>2038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7.2818181818181822</v>
      </c>
      <c r="H76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7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2033</v>
      </c>
      <c r="S766" t="s">
        <v>2034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2.0833333333333335</v>
      </c>
      <c r="H76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7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2033</v>
      </c>
      <c r="S767" t="s">
        <v>2043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0.31171232876712329</v>
      </c>
      <c r="H768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7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2039</v>
      </c>
      <c r="S768" t="s">
        <v>2061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0.56967078189300413</v>
      </c>
      <c r="H769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7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2045</v>
      </c>
      <c r="S769" t="s">
        <v>2057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44"/>
        <v>2.31</v>
      </c>
      <c r="H770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7"/>
        <v>41619.25</v>
      </c>
      <c r="O770" s="7">
        <f t="shared" si="46"/>
        <v>41634.25</v>
      </c>
      <c r="P770" t="b">
        <v>0</v>
      </c>
      <c r="Q770" t="b">
        <v>0</v>
      </c>
      <c r="R770" t="s">
        <v>2037</v>
      </c>
      <c r="S770" t="s">
        <v>2038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48">(E771/D771)</f>
        <v>0.86867834394904464</v>
      </c>
      <c r="H771">
        <f t="shared" ref="H771:H834" si="49">IF(I771=0, 0,E771/I771)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47"/>
        <v>41501.208333333336</v>
      </c>
      <c r="O771" s="7">
        <f t="shared" ref="O771:O834" si="50">(((M771/60)/60)/24)+DATE(1970,1,1)</f>
        <v>41527.208333333336</v>
      </c>
      <c r="P771" t="b">
        <v>0</v>
      </c>
      <c r="Q771" t="b">
        <v>0</v>
      </c>
      <c r="R771" t="s">
        <v>2048</v>
      </c>
      <c r="S771" t="s">
        <v>2049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2.7074418604651163</v>
      </c>
      <c r="H772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ref="N772:N835" si="51">(((L772/60)/60)/24)+DATE(1970,1,1)</f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2037</v>
      </c>
      <c r="S772" t="s">
        <v>2038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0.49446428571428569</v>
      </c>
      <c r="H773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1"/>
        <v>43491.25</v>
      </c>
      <c r="O773" s="7">
        <f t="shared" si="50"/>
        <v>43518.25</v>
      </c>
      <c r="P773" t="b">
        <v>0</v>
      </c>
      <c r="Q773" t="b">
        <v>0</v>
      </c>
      <c r="R773" t="s">
        <v>2037</v>
      </c>
      <c r="S773" t="s">
        <v>2038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1.1335962566844919</v>
      </c>
      <c r="H774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1"/>
        <v>43505.25</v>
      </c>
      <c r="O774" s="7">
        <f t="shared" si="50"/>
        <v>43509.25</v>
      </c>
      <c r="P774" t="b">
        <v>0</v>
      </c>
      <c r="Q774" t="b">
        <v>0</v>
      </c>
      <c r="R774" t="s">
        <v>2033</v>
      </c>
      <c r="S774" t="s">
        <v>2043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1.9055555555555554</v>
      </c>
      <c r="H775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1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2037</v>
      </c>
      <c r="S775" t="s">
        <v>2038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1.355</v>
      </c>
      <c r="H77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1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2035</v>
      </c>
      <c r="S776" t="s">
        <v>2036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0.10297872340425532</v>
      </c>
      <c r="H77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1"/>
        <v>41949.25</v>
      </c>
      <c r="O777" s="7">
        <f t="shared" si="50"/>
        <v>41959.25</v>
      </c>
      <c r="P777" t="b">
        <v>0</v>
      </c>
      <c r="Q777" t="b">
        <v>0</v>
      </c>
      <c r="R777" t="s">
        <v>2033</v>
      </c>
      <c r="S777" t="s">
        <v>2034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0.65544223826714798</v>
      </c>
      <c r="H778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1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2037</v>
      </c>
      <c r="S778" t="s">
        <v>2038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0.49026652452025588</v>
      </c>
      <c r="H779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1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2037</v>
      </c>
      <c r="S779" t="s">
        <v>2038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7.8792307692307695</v>
      </c>
      <c r="H780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1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2039</v>
      </c>
      <c r="S780" t="s">
        <v>2047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0.80306347746090156</v>
      </c>
      <c r="H781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1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2037</v>
      </c>
      <c r="S781" t="s">
        <v>2038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1.0629411764705883</v>
      </c>
      <c r="H782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1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2039</v>
      </c>
      <c r="S782" t="s">
        <v>2042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0.50735632183908042</v>
      </c>
      <c r="H783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1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2037</v>
      </c>
      <c r="S783" t="s">
        <v>2038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2.153137254901961</v>
      </c>
      <c r="H784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1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2039</v>
      </c>
      <c r="S784" t="s">
        <v>2047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1.4122972972972974</v>
      </c>
      <c r="H785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1"/>
        <v>41625.25</v>
      </c>
      <c r="O785" s="7">
        <f t="shared" si="50"/>
        <v>41632.25</v>
      </c>
      <c r="P785" t="b">
        <v>0</v>
      </c>
      <c r="Q785" t="b">
        <v>0</v>
      </c>
      <c r="R785" t="s">
        <v>2033</v>
      </c>
      <c r="S785" t="s">
        <v>2034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1.1533745781777278</v>
      </c>
      <c r="H78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1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2035</v>
      </c>
      <c r="S786" t="s">
        <v>2036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1.9311940298507462</v>
      </c>
      <c r="H78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1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2039</v>
      </c>
      <c r="S787" t="s">
        <v>2047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7.2973333333333334</v>
      </c>
      <c r="H788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1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2033</v>
      </c>
      <c r="S788" t="s">
        <v>2056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0.99663398692810456</v>
      </c>
      <c r="H789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1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2033</v>
      </c>
      <c r="S789" t="s">
        <v>2034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0.88166666666666671</v>
      </c>
      <c r="H790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1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2039</v>
      </c>
      <c r="S790" t="s">
        <v>2047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0.37233333333333335</v>
      </c>
      <c r="H791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1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2037</v>
      </c>
      <c r="S791" t="s">
        <v>2038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0.30540075309306081</v>
      </c>
      <c r="H792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1"/>
        <v>40223.25</v>
      </c>
      <c r="O792" s="7">
        <f t="shared" si="50"/>
        <v>40229.25</v>
      </c>
      <c r="P792" t="b">
        <v>0</v>
      </c>
      <c r="Q792" t="b">
        <v>0</v>
      </c>
      <c r="R792" t="s">
        <v>2037</v>
      </c>
      <c r="S792" t="s">
        <v>2038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0.25714285714285712</v>
      </c>
      <c r="H793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1"/>
        <v>42715.25</v>
      </c>
      <c r="O793" s="7">
        <f t="shared" si="50"/>
        <v>42731.25</v>
      </c>
      <c r="P793" t="b">
        <v>0</v>
      </c>
      <c r="Q793" t="b">
        <v>0</v>
      </c>
      <c r="R793" t="s">
        <v>2031</v>
      </c>
      <c r="S793" t="s">
        <v>2032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0.34</v>
      </c>
      <c r="H794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1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2037</v>
      </c>
      <c r="S794" t="s">
        <v>2038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11.859090909090909</v>
      </c>
      <c r="H795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1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2045</v>
      </c>
      <c r="S795" t="s">
        <v>2046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1.2539393939393939</v>
      </c>
      <c r="H79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1"/>
        <v>43091.25</v>
      </c>
      <c r="O796" s="7">
        <f t="shared" si="50"/>
        <v>43103.25</v>
      </c>
      <c r="P796" t="b">
        <v>0</v>
      </c>
      <c r="Q796" t="b">
        <v>0</v>
      </c>
      <c r="R796" t="s">
        <v>2033</v>
      </c>
      <c r="S796" t="s">
        <v>2034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0.14394366197183098</v>
      </c>
      <c r="H79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1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2039</v>
      </c>
      <c r="S797" t="s">
        <v>2042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0.54807692307692313</v>
      </c>
      <c r="H798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1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2048</v>
      </c>
      <c r="S798" t="s">
        <v>2059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1.0963157894736841</v>
      </c>
      <c r="H799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1"/>
        <v>43464.25</v>
      </c>
      <c r="O799" s="7">
        <f t="shared" si="50"/>
        <v>43487.25</v>
      </c>
      <c r="P799" t="b">
        <v>0</v>
      </c>
      <c r="Q799" t="b">
        <v>0</v>
      </c>
      <c r="R799" t="s">
        <v>2035</v>
      </c>
      <c r="S799" t="s">
        <v>2036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1.8847058823529412</v>
      </c>
      <c r="H800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1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2037</v>
      </c>
      <c r="S800" t="s">
        <v>2038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0.87008284023668636</v>
      </c>
      <c r="H801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1"/>
        <v>42399.25</v>
      </c>
      <c r="O801" s="7">
        <f t="shared" si="50"/>
        <v>42403.25</v>
      </c>
      <c r="P801" t="b">
        <v>0</v>
      </c>
      <c r="Q801" t="b">
        <v>0</v>
      </c>
      <c r="R801" t="s">
        <v>2037</v>
      </c>
      <c r="S801" t="s">
        <v>2038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0.01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1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2033</v>
      </c>
      <c r="S802" t="s">
        <v>2034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2.0291304347826089</v>
      </c>
      <c r="H803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1"/>
        <v>43830.25</v>
      </c>
      <c r="O803" s="7">
        <f t="shared" si="50"/>
        <v>43852.25</v>
      </c>
      <c r="P803" t="b">
        <v>0</v>
      </c>
      <c r="Q803" t="b">
        <v>1</v>
      </c>
      <c r="R803" t="s">
        <v>2052</v>
      </c>
      <c r="S803" t="s">
        <v>2053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1.9703225806451612</v>
      </c>
      <c r="H804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1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2052</v>
      </c>
      <c r="S804" t="s">
        <v>2053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1.07</v>
      </c>
      <c r="H805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1"/>
        <v>43492.25</v>
      </c>
      <c r="O805" s="7">
        <f t="shared" si="50"/>
        <v>43526.25</v>
      </c>
      <c r="P805" t="b">
        <v>0</v>
      </c>
      <c r="Q805" t="b">
        <v>0</v>
      </c>
      <c r="R805" t="s">
        <v>2037</v>
      </c>
      <c r="S805" t="s">
        <v>2038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2.6873076923076922</v>
      </c>
      <c r="H80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1"/>
        <v>43102.25</v>
      </c>
      <c r="O806" s="7">
        <f t="shared" si="50"/>
        <v>43122.25</v>
      </c>
      <c r="P806" t="b">
        <v>0</v>
      </c>
      <c r="Q806" t="b">
        <v>0</v>
      </c>
      <c r="R806" t="s">
        <v>2033</v>
      </c>
      <c r="S806" t="s">
        <v>2034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0.50845360824742269</v>
      </c>
      <c r="H80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1"/>
        <v>41958.25</v>
      </c>
      <c r="O807" s="7">
        <f t="shared" si="50"/>
        <v>42009.25</v>
      </c>
      <c r="P807" t="b">
        <v>0</v>
      </c>
      <c r="Q807" t="b">
        <v>0</v>
      </c>
      <c r="R807" t="s">
        <v>2039</v>
      </c>
      <c r="S807" t="s">
        <v>2040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11.802857142857142</v>
      </c>
      <c r="H808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1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2039</v>
      </c>
      <c r="S808" t="s">
        <v>2042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2.64</v>
      </c>
      <c r="H809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1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2037</v>
      </c>
      <c r="S809" t="s">
        <v>2038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0.30442307692307691</v>
      </c>
      <c r="H810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1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2031</v>
      </c>
      <c r="S810" t="s">
        <v>2032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0.62880681818181816</v>
      </c>
      <c r="H811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1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2039</v>
      </c>
      <c r="S811" t="s">
        <v>2040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1.9312499999999999</v>
      </c>
      <c r="H812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1"/>
        <v>43067.25</v>
      </c>
      <c r="O812" s="7">
        <f t="shared" si="50"/>
        <v>43077.25</v>
      </c>
      <c r="P812" t="b">
        <v>0</v>
      </c>
      <c r="Q812" t="b">
        <v>1</v>
      </c>
      <c r="R812" t="s">
        <v>2037</v>
      </c>
      <c r="S812" t="s">
        <v>2038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0.77102702702702708</v>
      </c>
      <c r="H813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1"/>
        <v>42378.25</v>
      </c>
      <c r="O813" s="7">
        <f t="shared" si="50"/>
        <v>42380.25</v>
      </c>
      <c r="P813" t="b">
        <v>0</v>
      </c>
      <c r="Q813" t="b">
        <v>1</v>
      </c>
      <c r="R813" t="s">
        <v>2048</v>
      </c>
      <c r="S813" t="s">
        <v>2049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2.2552763819095478</v>
      </c>
      <c r="H814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1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2045</v>
      </c>
      <c r="S814" t="s">
        <v>2046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2.3940625</v>
      </c>
      <c r="H815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1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2048</v>
      </c>
      <c r="S815" t="s">
        <v>2049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0.921875</v>
      </c>
      <c r="H81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1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2033</v>
      </c>
      <c r="S816" t="s">
        <v>2034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1.3023333333333333</v>
      </c>
      <c r="H81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1"/>
        <v>43068.25</v>
      </c>
      <c r="O817" s="7">
        <f t="shared" si="50"/>
        <v>43094.25</v>
      </c>
      <c r="P817" t="b">
        <v>0</v>
      </c>
      <c r="Q817" t="b">
        <v>0</v>
      </c>
      <c r="R817" t="s">
        <v>2033</v>
      </c>
      <c r="S817" t="s">
        <v>2034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6.1521739130434785</v>
      </c>
      <c r="H818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1"/>
        <v>41680.25</v>
      </c>
      <c r="O818" s="7">
        <f t="shared" si="50"/>
        <v>41682.25</v>
      </c>
      <c r="P818" t="b">
        <v>1</v>
      </c>
      <c r="Q818" t="b">
        <v>1</v>
      </c>
      <c r="R818" t="s">
        <v>2037</v>
      </c>
      <c r="S818" t="s">
        <v>2038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3.687953216374269</v>
      </c>
      <c r="H819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1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2045</v>
      </c>
      <c r="S819" t="s">
        <v>2046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10.948571428571428</v>
      </c>
      <c r="H820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1"/>
        <v>43486.25</v>
      </c>
      <c r="O820" s="7">
        <f t="shared" si="50"/>
        <v>43499.25</v>
      </c>
      <c r="P820" t="b">
        <v>0</v>
      </c>
      <c r="Q820" t="b">
        <v>1</v>
      </c>
      <c r="R820" t="s">
        <v>2037</v>
      </c>
      <c r="S820" t="s">
        <v>2038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0.50662921348314605</v>
      </c>
      <c r="H821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1"/>
        <v>41237.25</v>
      </c>
      <c r="O821" s="7">
        <f t="shared" si="50"/>
        <v>41252.25</v>
      </c>
      <c r="P821" t="b">
        <v>1</v>
      </c>
      <c r="Q821" t="b">
        <v>0</v>
      </c>
      <c r="R821" t="s">
        <v>2048</v>
      </c>
      <c r="S821" t="s">
        <v>2049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8.0060000000000002</v>
      </c>
      <c r="H822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1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2033</v>
      </c>
      <c r="S822" t="s">
        <v>2034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2.9128571428571428</v>
      </c>
      <c r="H823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1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2039</v>
      </c>
      <c r="S823" t="s">
        <v>2040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3.4996666666666667</v>
      </c>
      <c r="H824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1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2033</v>
      </c>
      <c r="S824" t="s">
        <v>2034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3.5707317073170732</v>
      </c>
      <c r="H825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1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2033</v>
      </c>
      <c r="S825" t="s">
        <v>2034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1.2648941176470587</v>
      </c>
      <c r="H82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1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2045</v>
      </c>
      <c r="S826" t="s">
        <v>2046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3.875</v>
      </c>
      <c r="H82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1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2039</v>
      </c>
      <c r="S827" t="s">
        <v>2050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4.5703571428571426</v>
      </c>
      <c r="H828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1"/>
        <v>40525.25</v>
      </c>
      <c r="O828" s="7">
        <f t="shared" si="50"/>
        <v>40553.25</v>
      </c>
      <c r="P828" t="b">
        <v>0</v>
      </c>
      <c r="Q828" t="b">
        <v>1</v>
      </c>
      <c r="R828" t="s">
        <v>2037</v>
      </c>
      <c r="S828" t="s">
        <v>2038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2.6669565217391304</v>
      </c>
      <c r="H829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1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2039</v>
      </c>
      <c r="S829" t="s">
        <v>2042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0.69</v>
      </c>
      <c r="H830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1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2037</v>
      </c>
      <c r="S830" t="s">
        <v>2038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0.51343749999999999</v>
      </c>
      <c r="H831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1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2037</v>
      </c>
      <c r="S831" t="s">
        <v>2038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1.1710526315789473E-2</v>
      </c>
      <c r="H832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1"/>
        <v>43103.25</v>
      </c>
      <c r="O832" s="7">
        <f t="shared" si="50"/>
        <v>43162.25</v>
      </c>
      <c r="P832" t="b">
        <v>0</v>
      </c>
      <c r="Q832" t="b">
        <v>0</v>
      </c>
      <c r="R832" t="s">
        <v>2037</v>
      </c>
      <c r="S832" t="s">
        <v>2038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1.089773429454171</v>
      </c>
      <c r="H833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1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2052</v>
      </c>
      <c r="S833" t="s">
        <v>2053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48"/>
        <v>3.1517592592592591</v>
      </c>
      <c r="H834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1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2045</v>
      </c>
      <c r="S834" t="s">
        <v>2057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52">(E835/D835)</f>
        <v>1.5769117647058823</v>
      </c>
      <c r="H835">
        <f t="shared" ref="H835:H898" si="53">IF(I835=0, 0,E835/I835)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1"/>
        <v>40588.25</v>
      </c>
      <c r="O835" s="7">
        <f t="shared" ref="O835:O898" si="54">(((M835/60)/60)/24)+DATE(1970,1,1)</f>
        <v>40599.25</v>
      </c>
      <c r="P835" t="b">
        <v>0</v>
      </c>
      <c r="Q835" t="b">
        <v>0</v>
      </c>
      <c r="R835" t="s">
        <v>2045</v>
      </c>
      <c r="S835" t="s">
        <v>2057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1.5380821917808218</v>
      </c>
      <c r="H83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ref="N836:N899" si="55">(((L836/60)/60)/24)+DATE(1970,1,1)</f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2037</v>
      </c>
      <c r="S836" t="s">
        <v>2038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0.89738979118329465</v>
      </c>
      <c r="H83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5"/>
        <v>42063.25</v>
      </c>
      <c r="O837" s="7">
        <f t="shared" si="54"/>
        <v>42069.25</v>
      </c>
      <c r="P837" t="b">
        <v>0</v>
      </c>
      <c r="Q837" t="b">
        <v>0</v>
      </c>
      <c r="R837" t="s">
        <v>2035</v>
      </c>
      <c r="S837" t="s">
        <v>2036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0.75135802469135804</v>
      </c>
      <c r="H838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5"/>
        <v>40214.25</v>
      </c>
      <c r="O838" s="7">
        <f t="shared" si="54"/>
        <v>40225.25</v>
      </c>
      <c r="P838" t="b">
        <v>0</v>
      </c>
      <c r="Q838" t="b">
        <v>0</v>
      </c>
      <c r="R838" t="s">
        <v>2033</v>
      </c>
      <c r="S838" t="s">
        <v>2043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8.5288135593220336</v>
      </c>
      <c r="H839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5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2033</v>
      </c>
      <c r="S839" t="s">
        <v>2056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1.3890625000000001</v>
      </c>
      <c r="H840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5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2037</v>
      </c>
      <c r="S840" t="s">
        <v>2038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1.9018181818181819</v>
      </c>
      <c r="H841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5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2039</v>
      </c>
      <c r="S841" t="s">
        <v>2040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1.0024333619948409</v>
      </c>
      <c r="H842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5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2037</v>
      </c>
      <c r="S842" t="s">
        <v>2038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1.4275824175824177</v>
      </c>
      <c r="H843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5"/>
        <v>42419.25</v>
      </c>
      <c r="O843" s="7">
        <f t="shared" si="54"/>
        <v>42435.25</v>
      </c>
      <c r="P843" t="b">
        <v>0</v>
      </c>
      <c r="Q843" t="b">
        <v>0</v>
      </c>
      <c r="R843" t="s">
        <v>2035</v>
      </c>
      <c r="S843" t="s">
        <v>2036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5.6313333333333331</v>
      </c>
      <c r="H844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5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2035</v>
      </c>
      <c r="S844" t="s">
        <v>2044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0.30715909090909088</v>
      </c>
      <c r="H845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5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2052</v>
      </c>
      <c r="S845" t="s">
        <v>2053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0.99397727272727276</v>
      </c>
      <c r="H84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5"/>
        <v>40930.25</v>
      </c>
      <c r="O846" s="7">
        <f t="shared" si="54"/>
        <v>40933.25</v>
      </c>
      <c r="P846" t="b">
        <v>0</v>
      </c>
      <c r="Q846" t="b">
        <v>0</v>
      </c>
      <c r="R846" t="s">
        <v>2039</v>
      </c>
      <c r="S846" t="s">
        <v>2040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1.9754935622317598</v>
      </c>
      <c r="H84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5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2035</v>
      </c>
      <c r="S847" t="s">
        <v>2036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5.085</v>
      </c>
      <c r="H848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5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2035</v>
      </c>
      <c r="S848" t="s">
        <v>2036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2.3774468085106384</v>
      </c>
      <c r="H849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5"/>
        <v>43107.25</v>
      </c>
      <c r="O849" s="7">
        <f t="shared" si="54"/>
        <v>43110.25</v>
      </c>
      <c r="P849" t="b">
        <v>0</v>
      </c>
      <c r="Q849" t="b">
        <v>0</v>
      </c>
      <c r="R849" t="s">
        <v>2031</v>
      </c>
      <c r="S849" t="s">
        <v>2032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3.3846875000000001</v>
      </c>
      <c r="H850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5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2039</v>
      </c>
      <c r="S850" t="s">
        <v>2042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1.3308955223880596</v>
      </c>
      <c r="H851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5"/>
        <v>40948.25</v>
      </c>
      <c r="O851" s="7">
        <f t="shared" si="54"/>
        <v>40951.25</v>
      </c>
      <c r="P851" t="b">
        <v>0</v>
      </c>
      <c r="Q851" t="b">
        <v>1</v>
      </c>
      <c r="R851" t="s">
        <v>2033</v>
      </c>
      <c r="S851" t="s">
        <v>2043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0.01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5"/>
        <v>40866.25</v>
      </c>
      <c r="O852" s="7">
        <f t="shared" si="54"/>
        <v>40881.25</v>
      </c>
      <c r="P852" t="b">
        <v>1</v>
      </c>
      <c r="Q852" t="b">
        <v>0</v>
      </c>
      <c r="R852" t="s">
        <v>2033</v>
      </c>
      <c r="S852" t="s">
        <v>2034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2.0779999999999998</v>
      </c>
      <c r="H853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5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2033</v>
      </c>
      <c r="S853" t="s">
        <v>2041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0.51122448979591839</v>
      </c>
      <c r="H854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5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2048</v>
      </c>
      <c r="S854" t="s">
        <v>2049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6.5205847953216374</v>
      </c>
      <c r="H855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5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2033</v>
      </c>
      <c r="S855" t="s">
        <v>2043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1.1363099415204678</v>
      </c>
      <c r="H85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5"/>
        <v>43787.25</v>
      </c>
      <c r="O856" s="7">
        <f t="shared" si="54"/>
        <v>43814.25</v>
      </c>
      <c r="P856" t="b">
        <v>0</v>
      </c>
      <c r="Q856" t="b">
        <v>0</v>
      </c>
      <c r="R856" t="s">
        <v>2045</v>
      </c>
      <c r="S856" t="s">
        <v>2051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1.0237606837606839</v>
      </c>
      <c r="H85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5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2037</v>
      </c>
      <c r="S857" t="s">
        <v>2038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3.5658333333333334</v>
      </c>
      <c r="H858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5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2031</v>
      </c>
      <c r="S858" t="s">
        <v>2032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1.3986792452830188</v>
      </c>
      <c r="H859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5"/>
        <v>40944.25</v>
      </c>
      <c r="O859" s="7">
        <f t="shared" si="54"/>
        <v>40967.25</v>
      </c>
      <c r="P859" t="b">
        <v>1</v>
      </c>
      <c r="Q859" t="b">
        <v>0</v>
      </c>
      <c r="R859" t="s">
        <v>2039</v>
      </c>
      <c r="S859" t="s">
        <v>2050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0.69450000000000001</v>
      </c>
      <c r="H860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5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2031</v>
      </c>
      <c r="S860" t="s">
        <v>2032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0.35534246575342465</v>
      </c>
      <c r="H861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5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2037</v>
      </c>
      <c r="S861" t="s">
        <v>2038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2.5165000000000002</v>
      </c>
      <c r="H862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5"/>
        <v>43515.25</v>
      </c>
      <c r="O862" s="7">
        <f t="shared" si="54"/>
        <v>43525.25</v>
      </c>
      <c r="P862" t="b">
        <v>0</v>
      </c>
      <c r="Q862" t="b">
        <v>1</v>
      </c>
      <c r="R862" t="s">
        <v>2035</v>
      </c>
      <c r="S862" t="s">
        <v>2044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1.0587500000000001</v>
      </c>
      <c r="H863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5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2037</v>
      </c>
      <c r="S863" t="s">
        <v>2038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1.8742857142857143</v>
      </c>
      <c r="H864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5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2037</v>
      </c>
      <c r="S864" t="s">
        <v>2038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3.8678571428571429</v>
      </c>
      <c r="H865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5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2039</v>
      </c>
      <c r="S865" t="s">
        <v>2058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3.4707142857142856</v>
      </c>
      <c r="H86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5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2039</v>
      </c>
      <c r="S866" t="s">
        <v>2050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1.8582098765432098</v>
      </c>
      <c r="H86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5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2037</v>
      </c>
      <c r="S867" t="s">
        <v>2038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0.43241247264770238</v>
      </c>
      <c r="H868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5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2052</v>
      </c>
      <c r="S868" t="s">
        <v>2053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1.6243749999999999</v>
      </c>
      <c r="H869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5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2031</v>
      </c>
      <c r="S869" t="s">
        <v>2032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1.8484285714285715</v>
      </c>
      <c r="H870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5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2037</v>
      </c>
      <c r="S870" t="s">
        <v>2038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0.23703520691785052</v>
      </c>
      <c r="H871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5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2039</v>
      </c>
      <c r="S871" t="s">
        <v>2042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0.89870129870129867</v>
      </c>
      <c r="H872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5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2037</v>
      </c>
      <c r="S872" t="s">
        <v>2038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2.7260419580419581</v>
      </c>
      <c r="H873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5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2037</v>
      </c>
      <c r="S873" t="s">
        <v>2038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1.7004255319148935</v>
      </c>
      <c r="H874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5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2039</v>
      </c>
      <c r="S874" t="s">
        <v>2061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1.8828503562945369</v>
      </c>
      <c r="H875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5"/>
        <v>41647.25</v>
      </c>
      <c r="O875" s="7">
        <f t="shared" si="54"/>
        <v>41652.25</v>
      </c>
      <c r="P875" t="b">
        <v>0</v>
      </c>
      <c r="Q875" t="b">
        <v>0</v>
      </c>
      <c r="R875" t="s">
        <v>2052</v>
      </c>
      <c r="S875" t="s">
        <v>2053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3.4693532338308457</v>
      </c>
      <c r="H87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5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2052</v>
      </c>
      <c r="S876" t="s">
        <v>2053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0.6917721518987342</v>
      </c>
      <c r="H87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5"/>
        <v>40556.25</v>
      </c>
      <c r="O877" s="7">
        <f t="shared" si="54"/>
        <v>40557.25</v>
      </c>
      <c r="P877" t="b">
        <v>0</v>
      </c>
      <c r="Q877" t="b">
        <v>0</v>
      </c>
      <c r="R877" t="s">
        <v>2033</v>
      </c>
      <c r="S877" t="s">
        <v>2034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0.25433734939759034</v>
      </c>
      <c r="H878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5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2052</v>
      </c>
      <c r="S878" t="s">
        <v>2053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0.77400977995110021</v>
      </c>
      <c r="H879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5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2031</v>
      </c>
      <c r="S879" t="s">
        <v>2032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0.37481481481481482</v>
      </c>
      <c r="H880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5"/>
        <v>43845.25</v>
      </c>
      <c r="O880" s="7">
        <f t="shared" si="54"/>
        <v>43869.25</v>
      </c>
      <c r="P880" t="b">
        <v>0</v>
      </c>
      <c r="Q880" t="b">
        <v>0</v>
      </c>
      <c r="R880" t="s">
        <v>2033</v>
      </c>
      <c r="S880" t="s">
        <v>2055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5.4379999999999997</v>
      </c>
      <c r="H881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5"/>
        <v>42788.25</v>
      </c>
      <c r="O881" s="7">
        <f t="shared" si="54"/>
        <v>42797.25</v>
      </c>
      <c r="P881" t="b">
        <v>0</v>
      </c>
      <c r="Q881" t="b">
        <v>0</v>
      </c>
      <c r="R881" t="s">
        <v>2045</v>
      </c>
      <c r="S881" t="s">
        <v>2046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2.2852189349112426</v>
      </c>
      <c r="H882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5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2033</v>
      </c>
      <c r="S882" t="s">
        <v>2041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0.38948339483394834</v>
      </c>
      <c r="H883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5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2037</v>
      </c>
      <c r="S883" t="s">
        <v>2038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3.7</v>
      </c>
      <c r="H884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5"/>
        <v>42025.25</v>
      </c>
      <c r="O884" s="7">
        <f t="shared" si="54"/>
        <v>42029.25</v>
      </c>
      <c r="P884" t="b">
        <v>0</v>
      </c>
      <c r="Q884" t="b">
        <v>0</v>
      </c>
      <c r="R884" t="s">
        <v>2037</v>
      </c>
      <c r="S884" t="s">
        <v>2038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2.3791176470588233</v>
      </c>
      <c r="H885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5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2039</v>
      </c>
      <c r="S885" t="s">
        <v>2050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0.64036299765807958</v>
      </c>
      <c r="H88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5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2037</v>
      </c>
      <c r="S886" t="s">
        <v>2038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1.1827777777777777</v>
      </c>
      <c r="H88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5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2037</v>
      </c>
      <c r="S887" t="s">
        <v>2038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0.84824037184594958</v>
      </c>
      <c r="H888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5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2033</v>
      </c>
      <c r="S888" t="s">
        <v>2043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0.29346153846153844</v>
      </c>
      <c r="H889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5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2037</v>
      </c>
      <c r="S889" t="s">
        <v>2038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2.0989655172413793</v>
      </c>
      <c r="H890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5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2037</v>
      </c>
      <c r="S890" t="s">
        <v>2038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1.697857142857143</v>
      </c>
      <c r="H891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5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2033</v>
      </c>
      <c r="S891" t="s">
        <v>2041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1.1595907738095239</v>
      </c>
      <c r="H892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5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2033</v>
      </c>
      <c r="S892" t="s">
        <v>2043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2.5859999999999999</v>
      </c>
      <c r="H893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5"/>
        <v>40880.25</v>
      </c>
      <c r="O893" s="7">
        <f t="shared" si="54"/>
        <v>40924.25</v>
      </c>
      <c r="P893" t="b">
        <v>0</v>
      </c>
      <c r="Q893" t="b">
        <v>0</v>
      </c>
      <c r="R893" t="s">
        <v>2039</v>
      </c>
      <c r="S893" t="s">
        <v>2040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2.3058333333333332</v>
      </c>
      <c r="H894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5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2045</v>
      </c>
      <c r="S894" t="s">
        <v>2057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1.2821428571428573</v>
      </c>
      <c r="H895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5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2039</v>
      </c>
      <c r="S895" t="s">
        <v>2040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1.8870588235294117</v>
      </c>
      <c r="H89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5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2039</v>
      </c>
      <c r="S896" t="s">
        <v>2058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6.9511889862327911E-2</v>
      </c>
      <c r="H89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5"/>
        <v>43134.25</v>
      </c>
      <c r="O897" s="7">
        <f t="shared" si="54"/>
        <v>43143.25</v>
      </c>
      <c r="P897" t="b">
        <v>0</v>
      </c>
      <c r="Q897" t="b">
        <v>0</v>
      </c>
      <c r="R897" t="s">
        <v>2037</v>
      </c>
      <c r="S897" t="s">
        <v>2038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52"/>
        <v>7.7443434343434348</v>
      </c>
      <c r="H898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5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2031</v>
      </c>
      <c r="S898" t="s">
        <v>2032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56">(E899/D899)</f>
        <v>0.27693181818181817</v>
      </c>
      <c r="H899">
        <f t="shared" ref="H899:H962" si="57">IF(I899=0, 0,E899/I899)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5"/>
        <v>43583.208333333328</v>
      </c>
      <c r="O899" s="7">
        <f t="shared" ref="O899:O962" si="58">(((M899/60)/60)/24)+DATE(1970,1,1)</f>
        <v>43585.208333333328</v>
      </c>
      <c r="P899" t="b">
        <v>0</v>
      </c>
      <c r="Q899" t="b">
        <v>0</v>
      </c>
      <c r="R899" t="s">
        <v>2037</v>
      </c>
      <c r="S899" t="s">
        <v>2038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0.52479620323841425</v>
      </c>
      <c r="H900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ref="N900:N963" si="59">(((L900/60)/60)/24)+DATE(1970,1,1)</f>
        <v>43815.25</v>
      </c>
      <c r="O900" s="7">
        <f t="shared" si="58"/>
        <v>43821.25</v>
      </c>
      <c r="P900" t="b">
        <v>0</v>
      </c>
      <c r="Q900" t="b">
        <v>0</v>
      </c>
      <c r="R900" t="s">
        <v>2039</v>
      </c>
      <c r="S900" t="s">
        <v>2040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4.0709677419354842</v>
      </c>
      <c r="H901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9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2033</v>
      </c>
      <c r="S901" t="s">
        <v>2056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0.02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9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2035</v>
      </c>
      <c r="S902" t="s">
        <v>2036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1.5617857142857143</v>
      </c>
      <c r="H903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9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2033</v>
      </c>
      <c r="S903" t="s">
        <v>2034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2.5242857142857145</v>
      </c>
      <c r="H904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9"/>
        <v>42399.25</v>
      </c>
      <c r="O904" s="7">
        <f t="shared" si="58"/>
        <v>42441.25</v>
      </c>
      <c r="P904" t="b">
        <v>0</v>
      </c>
      <c r="Q904" t="b">
        <v>0</v>
      </c>
      <c r="R904" t="s">
        <v>2035</v>
      </c>
      <c r="S904" t="s">
        <v>2036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1.729268292682927E-2</v>
      </c>
      <c r="H905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9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2045</v>
      </c>
      <c r="S905" t="s">
        <v>2046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0.12230769230769231</v>
      </c>
      <c r="H90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9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2045</v>
      </c>
      <c r="S906" t="s">
        <v>2054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1.6398734177215191</v>
      </c>
      <c r="H90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9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2037</v>
      </c>
      <c r="S907" t="s">
        <v>2038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1.6298181818181818</v>
      </c>
      <c r="H908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9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2039</v>
      </c>
      <c r="S908" t="s">
        <v>2040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0.20252747252747252</v>
      </c>
      <c r="H909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9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2037</v>
      </c>
      <c r="S909" t="s">
        <v>2038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3.1924083769633507</v>
      </c>
      <c r="H910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9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2048</v>
      </c>
      <c r="S910" t="s">
        <v>2049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4.7894444444444444</v>
      </c>
      <c r="H911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9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2037</v>
      </c>
      <c r="S911" t="s">
        <v>2038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0.19556634304207121</v>
      </c>
      <c r="H912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9"/>
        <v>42026.25</v>
      </c>
      <c r="O912" s="7">
        <f t="shared" si="58"/>
        <v>42027.25</v>
      </c>
      <c r="P912" t="b">
        <v>0</v>
      </c>
      <c r="Q912" t="b">
        <v>0</v>
      </c>
      <c r="R912" t="s">
        <v>2037</v>
      </c>
      <c r="S912" t="s">
        <v>2038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1.9894827586206896</v>
      </c>
      <c r="H913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9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2035</v>
      </c>
      <c r="S913" t="s">
        <v>2036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7.95</v>
      </c>
      <c r="H914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9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2039</v>
      </c>
      <c r="S914" t="s">
        <v>2042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0.50621082621082625</v>
      </c>
      <c r="H915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9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2039</v>
      </c>
      <c r="S915" t="s">
        <v>2042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0.57437499999999997</v>
      </c>
      <c r="H91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9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2037</v>
      </c>
      <c r="S916" t="s">
        <v>2038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1.5562827640984909</v>
      </c>
      <c r="H91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9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2039</v>
      </c>
      <c r="S917" t="s">
        <v>2058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0.36297297297297298</v>
      </c>
      <c r="H918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9"/>
        <v>41991.25</v>
      </c>
      <c r="O918" s="7">
        <f t="shared" si="58"/>
        <v>42000.25</v>
      </c>
      <c r="P918" t="b">
        <v>0</v>
      </c>
      <c r="Q918" t="b">
        <v>0</v>
      </c>
      <c r="R918" t="s">
        <v>2052</v>
      </c>
      <c r="S918" t="s">
        <v>2053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0.58250000000000002</v>
      </c>
      <c r="H919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9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2039</v>
      </c>
      <c r="S919" t="s">
        <v>2050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2.3739473684210526</v>
      </c>
      <c r="H920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9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2045</v>
      </c>
      <c r="S920" t="s">
        <v>2054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0.58750000000000002</v>
      </c>
      <c r="H921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9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2037</v>
      </c>
      <c r="S921" t="s">
        <v>2038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1.8256603773584905</v>
      </c>
      <c r="H922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9"/>
        <v>43503.25</v>
      </c>
      <c r="O922" s="7">
        <f t="shared" si="58"/>
        <v>43523.25</v>
      </c>
      <c r="P922" t="b">
        <v>1</v>
      </c>
      <c r="Q922" t="b">
        <v>0</v>
      </c>
      <c r="R922" t="s">
        <v>2039</v>
      </c>
      <c r="S922" t="s">
        <v>2047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7.5436408977556111E-3</v>
      </c>
      <c r="H923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9"/>
        <v>40951.25</v>
      </c>
      <c r="O923" s="7">
        <f t="shared" si="58"/>
        <v>40965.25</v>
      </c>
      <c r="P923" t="b">
        <v>0</v>
      </c>
      <c r="Q923" t="b">
        <v>0</v>
      </c>
      <c r="R923" t="s">
        <v>2035</v>
      </c>
      <c r="S923" t="s">
        <v>2036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1.7595330739299611</v>
      </c>
      <c r="H924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9"/>
        <v>43443.25</v>
      </c>
      <c r="O924" s="7">
        <f t="shared" si="58"/>
        <v>43452.25</v>
      </c>
      <c r="P924" t="b">
        <v>0</v>
      </c>
      <c r="Q924" t="b">
        <v>1</v>
      </c>
      <c r="R924" t="s">
        <v>2033</v>
      </c>
      <c r="S924" t="s">
        <v>2060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2.3788235294117648</v>
      </c>
      <c r="H925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9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2037</v>
      </c>
      <c r="S925" t="s">
        <v>2038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4.8805076142131982</v>
      </c>
      <c r="H92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9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2037</v>
      </c>
      <c r="S926" t="s">
        <v>2038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2.2406666666666668</v>
      </c>
      <c r="H92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9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2037</v>
      </c>
      <c r="S927" t="s">
        <v>2038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0.18126436781609195</v>
      </c>
      <c r="H928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9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2031</v>
      </c>
      <c r="S928" t="s">
        <v>2032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0.45847222222222223</v>
      </c>
      <c r="H929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9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2037</v>
      </c>
      <c r="S929" t="s">
        <v>2038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1.1731541218637993</v>
      </c>
      <c r="H930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9"/>
        <v>41637.25</v>
      </c>
      <c r="O930" s="7">
        <f t="shared" si="58"/>
        <v>41646.25</v>
      </c>
      <c r="P930" t="b">
        <v>0</v>
      </c>
      <c r="Q930" t="b">
        <v>0</v>
      </c>
      <c r="R930" t="s">
        <v>2035</v>
      </c>
      <c r="S930" t="s">
        <v>2036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2.173090909090909</v>
      </c>
      <c r="H931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9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2037</v>
      </c>
      <c r="S931" t="s">
        <v>2038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1.1228571428571428</v>
      </c>
      <c r="H932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9"/>
        <v>42060.25</v>
      </c>
      <c r="O932" s="7">
        <f t="shared" si="58"/>
        <v>42067.25</v>
      </c>
      <c r="P932" t="b">
        <v>0</v>
      </c>
      <c r="Q932" t="b">
        <v>1</v>
      </c>
      <c r="R932" t="s">
        <v>2037</v>
      </c>
      <c r="S932" t="s">
        <v>2038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0.72518987341772156</v>
      </c>
      <c r="H933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9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2037</v>
      </c>
      <c r="S933" t="s">
        <v>2038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2.1230434782608696</v>
      </c>
      <c r="H934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9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2033</v>
      </c>
      <c r="S934" t="s">
        <v>2034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2.3974657534246577</v>
      </c>
      <c r="H935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9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2037</v>
      </c>
      <c r="S935" t="s">
        <v>2038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1.8193548387096774</v>
      </c>
      <c r="H93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9"/>
        <v>42422.25</v>
      </c>
      <c r="O936" s="7">
        <f t="shared" si="58"/>
        <v>42428.25</v>
      </c>
      <c r="P936" t="b">
        <v>0</v>
      </c>
      <c r="Q936" t="b">
        <v>0</v>
      </c>
      <c r="R936" t="s">
        <v>2037</v>
      </c>
      <c r="S936" t="s">
        <v>2038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1.6413114754098361</v>
      </c>
      <c r="H93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9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2037</v>
      </c>
      <c r="S937" t="s">
        <v>2038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1.6375968992248063E-2</v>
      </c>
      <c r="H938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9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2037</v>
      </c>
      <c r="S938" t="s">
        <v>2038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0.49643859649122807</v>
      </c>
      <c r="H939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9"/>
        <v>42334.25</v>
      </c>
      <c r="O939" s="7">
        <f t="shared" si="58"/>
        <v>42343.25</v>
      </c>
      <c r="P939" t="b">
        <v>0</v>
      </c>
      <c r="Q939" t="b">
        <v>0</v>
      </c>
      <c r="R939" t="s">
        <v>2039</v>
      </c>
      <c r="S939" t="s">
        <v>2040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1.0970652173913042</v>
      </c>
      <c r="H940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9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2045</v>
      </c>
      <c r="S940" t="s">
        <v>2051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0.49217948717948717</v>
      </c>
      <c r="H941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9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2048</v>
      </c>
      <c r="S941" t="s">
        <v>2049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0.62232323232323228</v>
      </c>
      <c r="H942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9"/>
        <v>41244.25</v>
      </c>
      <c r="O942" s="7">
        <f t="shared" si="58"/>
        <v>41266.25</v>
      </c>
      <c r="P942" t="b">
        <v>0</v>
      </c>
      <c r="Q942" t="b">
        <v>0</v>
      </c>
      <c r="R942" t="s">
        <v>2035</v>
      </c>
      <c r="S942" t="s">
        <v>2036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0.1305813953488372</v>
      </c>
      <c r="H943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9"/>
        <v>40552.25</v>
      </c>
      <c r="O943" s="7">
        <f t="shared" si="58"/>
        <v>40587.25</v>
      </c>
      <c r="P943" t="b">
        <v>1</v>
      </c>
      <c r="Q943" t="b">
        <v>0</v>
      </c>
      <c r="R943" t="s">
        <v>2037</v>
      </c>
      <c r="S943" t="s">
        <v>2038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0.64635416666666667</v>
      </c>
      <c r="H944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9"/>
        <v>40568.25</v>
      </c>
      <c r="O944" s="7">
        <f t="shared" si="58"/>
        <v>40571.25</v>
      </c>
      <c r="P944" t="b">
        <v>0</v>
      </c>
      <c r="Q944" t="b">
        <v>0</v>
      </c>
      <c r="R944" t="s">
        <v>2037</v>
      </c>
      <c r="S944" t="s">
        <v>2038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1.5958666666666668</v>
      </c>
      <c r="H945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9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2031</v>
      </c>
      <c r="S945" t="s">
        <v>2032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0.81420000000000003</v>
      </c>
      <c r="H94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9"/>
        <v>42776.25</v>
      </c>
      <c r="O946" s="7">
        <f t="shared" si="58"/>
        <v>42795.25</v>
      </c>
      <c r="P946" t="b">
        <v>0</v>
      </c>
      <c r="Q946" t="b">
        <v>0</v>
      </c>
      <c r="R946" t="s">
        <v>2052</v>
      </c>
      <c r="S946" t="s">
        <v>2053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0.32444767441860467</v>
      </c>
      <c r="H94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9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2052</v>
      </c>
      <c r="S947" t="s">
        <v>2053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9.9141184124918666E-2</v>
      </c>
      <c r="H948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9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2037</v>
      </c>
      <c r="S948" t="s">
        <v>2038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0.26694444444444443</v>
      </c>
      <c r="H949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9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2037</v>
      </c>
      <c r="S949" t="s">
        <v>2038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0.62957446808510642</v>
      </c>
      <c r="H950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9"/>
        <v>41985.25</v>
      </c>
      <c r="O950" s="7">
        <f t="shared" si="58"/>
        <v>41995.25</v>
      </c>
      <c r="P950" t="b">
        <v>1</v>
      </c>
      <c r="Q950" t="b">
        <v>1</v>
      </c>
      <c r="R950" t="s">
        <v>2039</v>
      </c>
      <c r="S950" t="s">
        <v>2040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1.6135593220338984</v>
      </c>
      <c r="H951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9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2035</v>
      </c>
      <c r="S951" t="s">
        <v>2036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0.05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9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2037</v>
      </c>
      <c r="S952" t="s">
        <v>2038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10.969379310344827</v>
      </c>
      <c r="H953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9"/>
        <v>42730.25</v>
      </c>
      <c r="O953" s="7">
        <f t="shared" si="58"/>
        <v>42731.25</v>
      </c>
      <c r="P953" t="b">
        <v>0</v>
      </c>
      <c r="Q953" t="b">
        <v>1</v>
      </c>
      <c r="R953" t="s">
        <v>2033</v>
      </c>
      <c r="S953" t="s">
        <v>2034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0.70094158075601376</v>
      </c>
      <c r="H954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9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2039</v>
      </c>
      <c r="S954" t="s">
        <v>2040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0.6</v>
      </c>
      <c r="H955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9"/>
        <v>42358.25</v>
      </c>
      <c r="O955" s="7">
        <f t="shared" si="58"/>
        <v>42394.25</v>
      </c>
      <c r="P955" t="b">
        <v>0</v>
      </c>
      <c r="Q955" t="b">
        <v>1</v>
      </c>
      <c r="R955" t="s">
        <v>2039</v>
      </c>
      <c r="S955" t="s">
        <v>2061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3.6709859154929578</v>
      </c>
      <c r="H95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9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2035</v>
      </c>
      <c r="S956" t="s">
        <v>2036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11.09</v>
      </c>
      <c r="H95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9"/>
        <v>41238.25</v>
      </c>
      <c r="O957" s="7">
        <f t="shared" si="58"/>
        <v>41240.25</v>
      </c>
      <c r="P957" t="b">
        <v>0</v>
      </c>
      <c r="Q957" t="b">
        <v>0</v>
      </c>
      <c r="R957" t="s">
        <v>2037</v>
      </c>
      <c r="S957" t="s">
        <v>2038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0.19028784648187633</v>
      </c>
      <c r="H958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9"/>
        <v>42360.25</v>
      </c>
      <c r="O958" s="7">
        <f t="shared" si="58"/>
        <v>42364.25</v>
      </c>
      <c r="P958" t="b">
        <v>0</v>
      </c>
      <c r="Q958" t="b">
        <v>0</v>
      </c>
      <c r="R958" t="s">
        <v>2039</v>
      </c>
      <c r="S958" t="s">
        <v>2061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1.2687755102040816</v>
      </c>
      <c r="H959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9"/>
        <v>40955.25</v>
      </c>
      <c r="O959" s="7">
        <f t="shared" si="58"/>
        <v>40958.25</v>
      </c>
      <c r="P959" t="b">
        <v>0</v>
      </c>
      <c r="Q959" t="b">
        <v>0</v>
      </c>
      <c r="R959" t="s">
        <v>2037</v>
      </c>
      <c r="S959" t="s">
        <v>2038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7.3463636363636367</v>
      </c>
      <c r="H960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9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2039</v>
      </c>
      <c r="S960" t="s">
        <v>2047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4.5731034482758622E-2</v>
      </c>
      <c r="H961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9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2045</v>
      </c>
      <c r="S961" t="s">
        <v>2057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56"/>
        <v>0.85054545454545449</v>
      </c>
      <c r="H962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9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2035</v>
      </c>
      <c r="S962" t="s">
        <v>2036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60">(E963/D963)</f>
        <v>1.1929824561403508</v>
      </c>
      <c r="H963">
        <f t="shared" ref="H963:H1001" si="61">IF(I963=0, 0,E963/I963)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59"/>
        <v>40591.25</v>
      </c>
      <c r="O963" s="7">
        <f t="shared" ref="O963:O1001" si="62">(((M963/60)/60)/24)+DATE(1970,1,1)</f>
        <v>40595.25</v>
      </c>
      <c r="P963" t="b">
        <v>0</v>
      </c>
      <c r="Q963" t="b">
        <v>0</v>
      </c>
      <c r="R963" t="s">
        <v>2045</v>
      </c>
      <c r="S963" t="s">
        <v>2057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2.9602777777777778</v>
      </c>
      <c r="H964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ref="N964:N1001" si="63">(((L964/60)/60)/24)+DATE(1970,1,1)</f>
        <v>41592.25</v>
      </c>
      <c r="O964" s="7">
        <f t="shared" si="62"/>
        <v>41613.25</v>
      </c>
      <c r="P964" t="b">
        <v>0</v>
      </c>
      <c r="Q964" t="b">
        <v>0</v>
      </c>
      <c r="R964" t="s">
        <v>2031</v>
      </c>
      <c r="S964" t="s">
        <v>2032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0.84694915254237291</v>
      </c>
      <c r="H965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3"/>
        <v>40607.25</v>
      </c>
      <c r="O965" s="7">
        <f t="shared" si="62"/>
        <v>40613.25</v>
      </c>
      <c r="P965" t="b">
        <v>0</v>
      </c>
      <c r="Q965" t="b">
        <v>1</v>
      </c>
      <c r="R965" t="s">
        <v>2052</v>
      </c>
      <c r="S965" t="s">
        <v>2053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3.5578378378378379</v>
      </c>
      <c r="H96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3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2037</v>
      </c>
      <c r="S966" t="s">
        <v>2038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3.8640909090909092</v>
      </c>
      <c r="H96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3"/>
        <v>40203.25</v>
      </c>
      <c r="O967" s="7">
        <f t="shared" si="62"/>
        <v>40243.25</v>
      </c>
      <c r="P967" t="b">
        <v>0</v>
      </c>
      <c r="Q967" t="b">
        <v>0</v>
      </c>
      <c r="R967" t="s">
        <v>2033</v>
      </c>
      <c r="S967" t="s">
        <v>2034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7.9223529411764702</v>
      </c>
      <c r="H968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3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2037</v>
      </c>
      <c r="S968" t="s">
        <v>2038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1.3703393665158372</v>
      </c>
      <c r="H969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3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2033</v>
      </c>
      <c r="S969" t="s">
        <v>2060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3.3820833333333336</v>
      </c>
      <c r="H970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3"/>
        <v>40544.25</v>
      </c>
      <c r="O970" s="7">
        <f t="shared" si="62"/>
        <v>40559.25</v>
      </c>
      <c r="P970" t="b">
        <v>0</v>
      </c>
      <c r="Q970" t="b">
        <v>0</v>
      </c>
      <c r="R970" t="s">
        <v>2031</v>
      </c>
      <c r="S970" t="s">
        <v>2032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1.0822784810126582</v>
      </c>
      <c r="H971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3"/>
        <v>43821.25</v>
      </c>
      <c r="O971" s="7">
        <f t="shared" si="62"/>
        <v>43828.25</v>
      </c>
      <c r="P971" t="b">
        <v>0</v>
      </c>
      <c r="Q971" t="b">
        <v>0</v>
      </c>
      <c r="R971" t="s">
        <v>2037</v>
      </c>
      <c r="S971" t="s">
        <v>2038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0.60757639620653314</v>
      </c>
      <c r="H972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3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2037</v>
      </c>
      <c r="S972" t="s">
        <v>2038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0.27725490196078434</v>
      </c>
      <c r="H973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3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2039</v>
      </c>
      <c r="S973" t="s">
        <v>2058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2.283934426229508</v>
      </c>
      <c r="H974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3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2035</v>
      </c>
      <c r="S974" t="s">
        <v>2036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0.21615194054500414</v>
      </c>
      <c r="H975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3"/>
        <v>40522.25</v>
      </c>
      <c r="O975" s="7">
        <f t="shared" si="62"/>
        <v>40524.25</v>
      </c>
      <c r="P975" t="b">
        <v>0</v>
      </c>
      <c r="Q975" t="b">
        <v>1</v>
      </c>
      <c r="R975" t="s">
        <v>2037</v>
      </c>
      <c r="S975" t="s">
        <v>2038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3.73875</v>
      </c>
      <c r="H97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3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2033</v>
      </c>
      <c r="S976" t="s">
        <v>2043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1.5492592592592593</v>
      </c>
      <c r="H97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3"/>
        <v>42337.25</v>
      </c>
      <c r="O977" s="7">
        <f t="shared" si="62"/>
        <v>42376.25</v>
      </c>
      <c r="P977" t="b">
        <v>0</v>
      </c>
      <c r="Q977" t="b">
        <v>1</v>
      </c>
      <c r="R977" t="s">
        <v>2037</v>
      </c>
      <c r="S977" t="s">
        <v>2038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3.2214999999999998</v>
      </c>
      <c r="H978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3"/>
        <v>40571.25</v>
      </c>
      <c r="O978" s="7">
        <f t="shared" si="62"/>
        <v>40577.25</v>
      </c>
      <c r="P978" t="b">
        <v>0</v>
      </c>
      <c r="Q978" t="b">
        <v>1</v>
      </c>
      <c r="R978" t="s">
        <v>2037</v>
      </c>
      <c r="S978" t="s">
        <v>2038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0.73957142857142855</v>
      </c>
      <c r="H979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3"/>
        <v>43138.25</v>
      </c>
      <c r="O979" s="7">
        <f t="shared" si="62"/>
        <v>43170.25</v>
      </c>
      <c r="P979" t="b">
        <v>0</v>
      </c>
      <c r="Q979" t="b">
        <v>0</v>
      </c>
      <c r="R979" t="s">
        <v>2031</v>
      </c>
      <c r="S979" t="s">
        <v>2032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8.641</v>
      </c>
      <c r="H980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3"/>
        <v>42686.25</v>
      </c>
      <c r="O980" s="7">
        <f t="shared" si="62"/>
        <v>42708.25</v>
      </c>
      <c r="P980" t="b">
        <v>0</v>
      </c>
      <c r="Q980" t="b">
        <v>0</v>
      </c>
      <c r="R980" t="s">
        <v>2048</v>
      </c>
      <c r="S980" t="s">
        <v>2049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1.432624584717608</v>
      </c>
      <c r="H981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3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2037</v>
      </c>
      <c r="S981" t="s">
        <v>2038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0.40281762295081969</v>
      </c>
      <c r="H982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3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2045</v>
      </c>
      <c r="S982" t="s">
        <v>2046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1.7822388059701493</v>
      </c>
      <c r="H983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3"/>
        <v>43094.25</v>
      </c>
      <c r="O983" s="7">
        <f t="shared" si="62"/>
        <v>43127.25</v>
      </c>
      <c r="P983" t="b">
        <v>0</v>
      </c>
      <c r="Q983" t="b">
        <v>0</v>
      </c>
      <c r="R983" t="s">
        <v>2035</v>
      </c>
      <c r="S983" t="s">
        <v>2036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0.84930555555555554</v>
      </c>
      <c r="H984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3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2039</v>
      </c>
      <c r="S984" t="s">
        <v>2040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1.4593648334624323</v>
      </c>
      <c r="H985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3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2039</v>
      </c>
      <c r="S985" t="s">
        <v>2040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1.5246153846153847</v>
      </c>
      <c r="H98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3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2037</v>
      </c>
      <c r="S986" t="s">
        <v>2038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0.67129542790152408</v>
      </c>
      <c r="H98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3"/>
        <v>41614.25</v>
      </c>
      <c r="O987" s="7">
        <f t="shared" si="62"/>
        <v>41640.25</v>
      </c>
      <c r="P987" t="b">
        <v>0</v>
      </c>
      <c r="Q987" t="b">
        <v>1</v>
      </c>
      <c r="R987" t="s">
        <v>2033</v>
      </c>
      <c r="S987" t="s">
        <v>2034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0.40307692307692305</v>
      </c>
      <c r="H988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3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2033</v>
      </c>
      <c r="S988" t="s">
        <v>2034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2.1679032258064517</v>
      </c>
      <c r="H989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3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2039</v>
      </c>
      <c r="S989" t="s">
        <v>2040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0.52117021276595743</v>
      </c>
      <c r="H990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3"/>
        <v>42686.25</v>
      </c>
      <c r="O990" s="7">
        <f t="shared" si="62"/>
        <v>42707.25</v>
      </c>
      <c r="P990" t="b">
        <v>0</v>
      </c>
      <c r="Q990" t="b">
        <v>0</v>
      </c>
      <c r="R990" t="s">
        <v>2045</v>
      </c>
      <c r="S990" t="s">
        <v>2054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4.9958333333333336</v>
      </c>
      <c r="H991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3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2045</v>
      </c>
      <c r="S991" t="s">
        <v>2057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0.87679487179487181</v>
      </c>
      <c r="H992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3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2039</v>
      </c>
      <c r="S992" t="s">
        <v>2042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1.131734693877551</v>
      </c>
      <c r="H993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3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2033</v>
      </c>
      <c r="S993" t="s">
        <v>2034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4.2654838709677421</v>
      </c>
      <c r="H994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3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2039</v>
      </c>
      <c r="S994" t="s">
        <v>2042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0.77632653061224488</v>
      </c>
      <c r="H995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3"/>
        <v>42362.25</v>
      </c>
      <c r="O995" s="7">
        <f t="shared" si="62"/>
        <v>42379.25</v>
      </c>
      <c r="P995" t="b">
        <v>0</v>
      </c>
      <c r="Q995" t="b">
        <v>1</v>
      </c>
      <c r="R995" t="s">
        <v>2052</v>
      </c>
      <c r="S995" t="s">
        <v>2053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0.52496810772501767</v>
      </c>
      <c r="H99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3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2045</v>
      </c>
      <c r="S996" t="s">
        <v>2057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1.5746762589928058</v>
      </c>
      <c r="H99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3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2031</v>
      </c>
      <c r="S997" t="s">
        <v>2032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0.72939393939393937</v>
      </c>
      <c r="H998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3"/>
        <v>41276.25</v>
      </c>
      <c r="O998" s="7">
        <f t="shared" si="62"/>
        <v>41306.25</v>
      </c>
      <c r="P998" t="b">
        <v>0</v>
      </c>
      <c r="Q998" t="b">
        <v>0</v>
      </c>
      <c r="R998" t="s">
        <v>2037</v>
      </c>
      <c r="S998" t="s">
        <v>2038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0.60565789473684206</v>
      </c>
      <c r="H999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3"/>
        <v>41659.25</v>
      </c>
      <c r="O999" s="7">
        <f t="shared" si="62"/>
        <v>41664.25</v>
      </c>
      <c r="P999" t="b">
        <v>0</v>
      </c>
      <c r="Q999" t="b">
        <v>0</v>
      </c>
      <c r="R999" t="s">
        <v>2037</v>
      </c>
      <c r="S999" t="s">
        <v>2038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0.5679129129129129</v>
      </c>
      <c r="H1000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3"/>
        <v>40220.25</v>
      </c>
      <c r="O1000" s="7">
        <f t="shared" si="62"/>
        <v>40234.25</v>
      </c>
      <c r="P1000" t="b">
        <v>0</v>
      </c>
      <c r="Q1000" t="b">
        <v>1</v>
      </c>
      <c r="R1000" t="s">
        <v>2033</v>
      </c>
      <c r="S1000" t="s">
        <v>2043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0.56542754275427543</v>
      </c>
      <c r="H1001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3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2031</v>
      </c>
      <c r="S1001" t="s">
        <v>2032</v>
      </c>
      <c r="T1001" t="s">
        <v>17</v>
      </c>
    </row>
  </sheetData>
  <conditionalFormatting sqref="F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num" val="0"/>
        <cfvo type="num" val="1"/>
        <cfvo type="num" val="2"/>
        <color rgb="FFF8696B"/>
        <color rgb="FF00B050"/>
        <color rgb="FF1D57D9"/>
      </colorScale>
    </cfRule>
  </conditionalFormatting>
  <pageMargins left="0.75" right="0.75" top="1" bottom="1" header="0.5" footer="0.5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6C1B049-912E-4953-89C0-E58F1A253A79}">
            <xm:f>NOT(ISERROR(SEARCH($F$10,F1)))</xm:f>
            <xm:f>$F$10</xm:f>
            <x14:dxf>
              <font>
                <color rgb="FF1D57D9"/>
              </font>
              <fill>
                <patternFill>
                  <bgColor rgb="FF00B0F0"/>
                </patternFill>
              </fill>
            </x14:dxf>
          </x14:cfRule>
          <x14:cfRule type="containsText" priority="3" operator="containsText" id="{319CCF7C-3283-4612-9E7B-B5178CCD904A}">
            <xm:f>NOT(ISERROR(SEARCH($F$20,F1)))</xm:f>
            <xm:f>$F$20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0" operator="containsText" id="{2F290A86-7E66-498D-B5F3-6C22664F8F4E}">
            <xm:f>NOT(ISERROR(SEARCH($F$3,F1)))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" operator="containsText" id="{78A87E87-AE36-4B57-B62E-13444CE3E401}">
            <xm:f>NOT(ISERROR(SEARCH($F$2,F1)))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66E3-F925-45A4-9C59-A03E2629F765}">
  <dimension ref="A1:F14"/>
  <sheetViews>
    <sheetView workbookViewId="0">
      <selection activeCell="J26" sqref="J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5.625" bestFit="1" customWidth="1"/>
    <col min="8" max="8" width="3.875" bestFit="1" customWidth="1"/>
    <col min="9" max="9" width="9.25" bestFit="1" customWidth="1"/>
    <col min="10" max="11" width="22.625" bestFit="1" customWidth="1"/>
    <col min="12" max="12" width="3.875" bestFit="1" customWidth="1"/>
    <col min="13" max="13" width="9.25" bestFit="1" customWidth="1"/>
    <col min="14" max="14" width="28.75" bestFit="1" customWidth="1"/>
    <col min="15" max="16" width="22.625" bestFit="1" customWidth="1"/>
  </cols>
  <sheetData>
    <row r="1" spans="1:6" x14ac:dyDescent="0.25">
      <c r="A1" s="5" t="s">
        <v>6</v>
      </c>
      <c r="B1" t="s">
        <v>2069</v>
      </c>
    </row>
    <row r="3" spans="1:6" x14ac:dyDescent="0.25">
      <c r="A3" s="5" t="s">
        <v>2067</v>
      </c>
      <c r="B3" s="5" t="s">
        <v>2068</v>
      </c>
    </row>
    <row r="4" spans="1:6" x14ac:dyDescent="0.25">
      <c r="A4" s="5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2062</v>
      </c>
      <c r="E8">
        <v>4</v>
      </c>
      <c r="F8">
        <v>4</v>
      </c>
    </row>
    <row r="9" spans="1:6" x14ac:dyDescent="0.25">
      <c r="A9" s="6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1AAF-E59D-48AA-B176-C58C45926334}">
  <dimension ref="A1:F30"/>
  <sheetViews>
    <sheetView workbookViewId="0">
      <selection activeCell="A16" sqref="A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2069</v>
      </c>
    </row>
    <row r="2" spans="1:6" x14ac:dyDescent="0.25">
      <c r="A2" s="5" t="s">
        <v>2070</v>
      </c>
      <c r="B2" t="s">
        <v>2069</v>
      </c>
    </row>
    <row r="4" spans="1:6" x14ac:dyDescent="0.25">
      <c r="A4" s="5" t="s">
        <v>2067</v>
      </c>
      <c r="B4" s="5" t="s">
        <v>2068</v>
      </c>
    </row>
    <row r="5" spans="1:6" x14ac:dyDescent="0.25">
      <c r="A5" s="5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2063</v>
      </c>
      <c r="E7">
        <v>4</v>
      </c>
      <c r="F7">
        <v>4</v>
      </c>
    </row>
    <row r="8" spans="1:6" x14ac:dyDescent="0.25">
      <c r="A8" s="6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2041</v>
      </c>
      <c r="C10">
        <v>8</v>
      </c>
      <c r="E10">
        <v>10</v>
      </c>
      <c r="F10">
        <v>18</v>
      </c>
    </row>
    <row r="11" spans="1:6" x14ac:dyDescent="0.25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2055</v>
      </c>
      <c r="C15">
        <v>3</v>
      </c>
      <c r="E15">
        <v>4</v>
      </c>
      <c r="F15">
        <v>7</v>
      </c>
    </row>
    <row r="16" spans="1:6" x14ac:dyDescent="0.25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2054</v>
      </c>
      <c r="C20">
        <v>4</v>
      </c>
      <c r="E20">
        <v>4</v>
      </c>
      <c r="F20">
        <v>8</v>
      </c>
    </row>
    <row r="21" spans="1:6" x14ac:dyDescent="0.25">
      <c r="A21" s="6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2061</v>
      </c>
      <c r="C22">
        <v>9</v>
      </c>
      <c r="E22">
        <v>5</v>
      </c>
      <c r="F22">
        <v>14</v>
      </c>
    </row>
    <row r="23" spans="1:6" x14ac:dyDescent="0.25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2057</v>
      </c>
      <c r="C25">
        <v>7</v>
      </c>
      <c r="E25">
        <v>14</v>
      </c>
      <c r="F25">
        <v>21</v>
      </c>
    </row>
    <row r="26" spans="1:6" x14ac:dyDescent="0.25">
      <c r="A26" s="6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2060</v>
      </c>
      <c r="E29">
        <v>3</v>
      </c>
      <c r="F29">
        <v>3</v>
      </c>
    </row>
    <row r="30" spans="1:6" x14ac:dyDescent="0.25">
      <c r="A30" s="6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53FE-7D0D-4A26-9897-877205C7ACDF}">
  <dimension ref="A1:E18"/>
  <sheetViews>
    <sheetView workbookViewId="0">
      <selection activeCell="L26" sqref="L2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2085</v>
      </c>
      <c r="B1" t="s">
        <v>2069</v>
      </c>
    </row>
    <row r="2" spans="1:5" x14ac:dyDescent="0.25">
      <c r="A2" s="5" t="s">
        <v>2070</v>
      </c>
      <c r="B2" t="s">
        <v>2069</v>
      </c>
    </row>
    <row r="4" spans="1:5" x14ac:dyDescent="0.25">
      <c r="A4" s="5" t="s">
        <v>2067</v>
      </c>
      <c r="B4" s="5" t="s">
        <v>2068</v>
      </c>
    </row>
    <row r="5" spans="1:5" x14ac:dyDescent="0.25">
      <c r="A5" s="5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5">
      <c r="A6" s="6" t="s">
        <v>2073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6" t="s">
        <v>2074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6" t="s">
        <v>2075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6" t="s">
        <v>2076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6" t="s">
        <v>2077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6" t="s">
        <v>2078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6" t="s">
        <v>2079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6" t="s">
        <v>2080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6" t="s">
        <v>2081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6" t="s">
        <v>2082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6" t="s">
        <v>2083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6" t="s">
        <v>2084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6" t="s">
        <v>2066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35F4-BF2D-4989-81CD-5310C11D5A75}">
  <dimension ref="A1:H14"/>
  <sheetViews>
    <sheetView workbookViewId="0">
      <selection activeCell="F34" sqref="F34"/>
    </sheetView>
  </sheetViews>
  <sheetFormatPr defaultRowHeight="15.75" x14ac:dyDescent="0.25"/>
  <cols>
    <col min="1" max="1" width="28" customWidth="1"/>
    <col min="2" max="2" width="18.25" customWidth="1"/>
    <col min="3" max="3" width="15" customWidth="1"/>
    <col min="4" max="4" width="16.625" customWidth="1"/>
    <col min="5" max="5" width="17.625" customWidth="1"/>
    <col min="6" max="6" width="23" customWidth="1"/>
    <col min="7" max="7" width="16.5" customWidth="1"/>
    <col min="8" max="8" width="22.125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2103</v>
      </c>
      <c r="F1" s="1" t="s">
        <v>2090</v>
      </c>
      <c r="G1" s="1" t="s">
        <v>2115</v>
      </c>
      <c r="H1" s="1" t="s">
        <v>2114</v>
      </c>
    </row>
    <row r="2" spans="1:8" x14ac:dyDescent="0.25">
      <c r="A2" s="8" t="s">
        <v>2091</v>
      </c>
      <c r="B2">
        <f>COUNTIFS(Crowdfunding!D$2:D$1001,"&lt;1000", Crowdfunding!F$2:F$1001, "successful")</f>
        <v>30</v>
      </c>
      <c r="C2">
        <f>COUNTIFS(Crowdfunding!D$2:D$1001,"&lt;1000", Crowdfunding!F$2:F$1001, "failed")</f>
        <v>20</v>
      </c>
      <c r="D2">
        <f>COUNTIFS(Crowdfunding!D2:D1001,"&lt;1000", Crowdfunding!F2:F1001, "canceled")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8" t="s">
        <v>2092</v>
      </c>
      <c r="B3">
        <f>COUNTIFS(Crowdfunding!D$2:D$1001,"&gt;=1000", Crowdfunding!D$2:D$1001,"&lt;5000", Crowdfunding!F$2:F$1001, "successful")</f>
        <v>191</v>
      </c>
      <c r="C3">
        <f>COUNTIFS(Crowdfunding!D$2:D$1001,"&gt;=1000", Crowdfunding!D$2:D$1001,"&lt;5000", Crowdfunding!F$2:F$1001, "failed")</f>
        <v>38</v>
      </c>
      <c r="D3">
        <f>COUNTIFS(Crowdfunding!D$2:D$1001,"&gt;=1000", Crowdfunding!D$2:D$1001,"&lt;5000", Crowdfunding!F$2:F$1001, "canceled")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s="8" t="s">
        <v>2093</v>
      </c>
      <c r="B4">
        <f>COUNTIFS(Crowdfunding!D$2:D$1001,"&gt;=5000", Crowdfunding!D$2:D$1001,"&lt;10000", Crowdfunding!F$2:F$1001, "successful")</f>
        <v>164</v>
      </c>
      <c r="C4">
        <f>COUNTIFS(Crowdfunding!D$2:D$1001,"&gt;=5000", Crowdfunding!D$2:D$1001,"&lt;10000", Crowdfunding!F$2:F$1001, "failed")</f>
        <v>126</v>
      </c>
      <c r="D4">
        <f>COUNTIFS(Crowdfunding!D$2:D$1001,"&gt;=5000", Crowdfunding!D$2:D$1001,"&lt;10000", Crowdfunding!F$2:F$1001,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8" t="s">
        <v>2094</v>
      </c>
      <c r="B5">
        <f>COUNTIFS(Crowdfunding!D$2:D$1001,"&gt;=10000", Crowdfunding!D$2:D$1001,"&lt;15000", Crowdfunding!F$2:F$1001, "successful")</f>
        <v>4</v>
      </c>
      <c r="C5">
        <f>COUNTIFS(Crowdfunding!D$2:D$1001,"&gt;=10000", Crowdfunding!D$2:D$1001,"&lt;15000", Crowdfunding!F$2:F$1001, "failed")</f>
        <v>5</v>
      </c>
      <c r="D5">
        <f>COUNTIFS(Crowdfunding!D$2:D$1001,"&gt;=10000", Crowdfunding!D$2:D$1001,"&lt;15000", Crowdfunding!F$2:F$1001,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8" t="s">
        <v>2095</v>
      </c>
      <c r="B6">
        <f>COUNTIFS(Crowdfunding!D$2:D$1001,"&gt;=15000", Crowdfunding!D$2:D$1001,"&lt;20000", Crowdfunding!F$2:F$1001, "successful")</f>
        <v>10</v>
      </c>
      <c r="C6">
        <f>COUNTIFS(Crowdfunding!D$2:D$1001,"&gt;=15000", Crowdfunding!D$2:D$1001,"&lt;20000", Crowdfunding!F$2:F$1001, "failed")</f>
        <v>0</v>
      </c>
      <c r="D6">
        <f>COUNTIFS(Crowdfunding!D$2:D$1001,"&gt;=15000", Crowdfunding!D$2:D$1001,"&lt;20000", Crowdfunding!F$2:F$1001,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8" t="s">
        <v>2096</v>
      </c>
      <c r="B7">
        <f>COUNTIFS(Crowdfunding!D$2:D$1001,"&gt;=20000", Crowdfunding!D$2:D$1001,"&lt;25000", Crowdfunding!F$2:F$1001, "successful")</f>
        <v>7</v>
      </c>
      <c r="C7">
        <f>COUNTIFS(Crowdfunding!D$2:D$1001,"&gt;=20000", Crowdfunding!D$2:D$1001,"&lt;25000", Crowdfunding!F$2:F$1001, "failed")</f>
        <v>0</v>
      </c>
      <c r="D7">
        <f>COUNTIFS(Crowdfunding!D$2:D$1001,"&gt;=20000", Crowdfunding!D$2:D$1001,"&lt;25000", Crowdfunding!F$2:F$1001,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8" t="s">
        <v>2097</v>
      </c>
      <c r="B8">
        <f>COUNTIFS(Crowdfunding!D$2:D$1001,"&gt;=25000", Crowdfunding!D$2:D$1001,"&lt;30000", Crowdfunding!F$2:F$1001, "successful")</f>
        <v>11</v>
      </c>
      <c r="C8">
        <f>COUNTIFS(Crowdfunding!D$2:D$1001,"&gt;=25000", Crowdfunding!D$2:D$1001,"&lt;30000", Crowdfunding!F$2:F$1001, "failed")</f>
        <v>3</v>
      </c>
      <c r="D8">
        <f>COUNTIFS(Crowdfunding!D$2:D$1001,"&gt;=25000", Crowdfunding!D$2:D$1001,"&lt;30000", Crowdfunding!F$2:F$1001,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8" t="s">
        <v>2098</v>
      </c>
      <c r="B9">
        <f>COUNTIFS(Crowdfunding!D$2:D$1001,"&gt;=30000", Crowdfunding!D$2:D$1001,"&lt;35000", Crowdfunding!F$2:F$1001, "successful")</f>
        <v>7</v>
      </c>
      <c r="C9">
        <f>COUNTIFS(Crowdfunding!D$2:D$1001,"&gt;=30000", Crowdfunding!D$2:D$1001,"&lt;35000", Crowdfunding!F$2:F$1001, "failed")</f>
        <v>0</v>
      </c>
      <c r="D9">
        <f>COUNTIFS(Crowdfunding!D$2:D$1001,"&gt;=30000", Crowdfunding!D$2:D$1001,"&lt;35000", Crowdfunding!F$2:F$1001,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8" t="s">
        <v>2099</v>
      </c>
      <c r="B10">
        <f>COUNTIFS(Crowdfunding!D$2:D$1001,"&gt;=35000", Crowdfunding!D$2:D$1001,"&lt;40000", Crowdfunding!F$2:F$1001, "successful")</f>
        <v>8</v>
      </c>
      <c r="C10">
        <f>COUNTIFS(Crowdfunding!D$2:D$1001,"&gt;=35000", Crowdfunding!D$2:D$1001,"&lt;40000", Crowdfunding!F$2:F$1001, "failed")</f>
        <v>3</v>
      </c>
      <c r="D10">
        <f>COUNTIFS(Crowdfunding!D$2:D$1001,"&gt;=35000", Crowdfunding!D$2:D$1001,"&lt;40000", Crowdfunding!F$2:F$1001,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8" t="s">
        <v>2100</v>
      </c>
      <c r="B11">
        <f>COUNTIFS(Crowdfunding!D$2:D$1001,"&gt;=40000", Crowdfunding!D$2:D$1001,"&lt;45000", Crowdfunding!F$2:F$1001, "successful")</f>
        <v>11</v>
      </c>
      <c r="C11">
        <f>COUNTIFS(Crowdfunding!D$2:D$1001,"&gt;=40000", Crowdfunding!D$2:D$1001,"&lt;45000", Crowdfunding!F$2:F$1001, "failed")</f>
        <v>3</v>
      </c>
      <c r="D11">
        <f>COUNTIFS(Crowdfunding!D$2:D$1001,"&gt;=40000", Crowdfunding!D$2:D$1001,"&lt;45000", Crowdfunding!F$2:F$1001,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8" t="s">
        <v>2101</v>
      </c>
      <c r="B12">
        <f>COUNTIFS(Crowdfunding!D$2:D$1001,"&gt;=45000", Crowdfunding!D$2:D$1001,"&lt;50000", Crowdfunding!F$2:F$1001, "successful")</f>
        <v>8</v>
      </c>
      <c r="C12">
        <f>COUNTIFS(Crowdfunding!D$2:D$1001,"&gt;=45000", Crowdfunding!D$2:D$1001,"&lt;50000", Crowdfunding!F$2:F$1001, "failed")</f>
        <v>3</v>
      </c>
      <c r="D12">
        <f>COUNTIFS(Crowdfunding!D$2:D$1001,"&gt;=45000", Crowdfunding!D$2:D$1001,"&lt;50000", Crowdfunding!F$2:F$1001,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s="8" t="s">
        <v>2102</v>
      </c>
      <c r="B13">
        <f>COUNTIFS(Crowdfunding!D$2:D$1001,"&gt;=50000", Crowdfunding!F$2:F$1001, "successful")</f>
        <v>114</v>
      </c>
      <c r="C13">
        <f>COUNTIFS(Crowdfunding!D$2:D$1001,"&gt;=50000", Crowdfunding!F$2:F$1001, "failed")</f>
        <v>163</v>
      </c>
      <c r="D13">
        <f>COUNTIFS(Crowdfunding!D$2:D$1001,"&gt;=50000", Crowdfunding!F$2:F$1001,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25">
      <c r="A14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D843-E3C7-49CB-A7DD-466D26C80530}">
  <dimension ref="A1:I566"/>
  <sheetViews>
    <sheetView workbookViewId="0">
      <selection activeCell="K15" sqref="K15"/>
    </sheetView>
  </sheetViews>
  <sheetFormatPr defaultRowHeight="15.75" x14ac:dyDescent="0.25"/>
  <cols>
    <col min="2" max="2" width="13.75" customWidth="1"/>
    <col min="5" max="5" width="13.75" customWidth="1"/>
    <col min="8" max="8" width="11" customWidth="1"/>
    <col min="9" max="9" width="9.375" bestFit="1" customWidth="1"/>
  </cols>
  <sheetData>
    <row r="1" spans="1:9" s="1" customFormat="1" x14ac:dyDescent="0.25">
      <c r="A1" s="1" t="s">
        <v>2104</v>
      </c>
      <c r="B1" s="1" t="s">
        <v>2105</v>
      </c>
      <c r="D1" s="1" t="s">
        <v>2106</v>
      </c>
      <c r="E1" s="1" t="s">
        <v>2105</v>
      </c>
      <c r="H1" s="1" t="s">
        <v>2107</v>
      </c>
      <c r="I1" s="1" t="s">
        <v>14</v>
      </c>
    </row>
    <row r="2" spans="1:9" x14ac:dyDescent="0.25">
      <c r="A2" t="str" cm="1">
        <f t="array" ref="A2:B566">_xlfn._xlws.FILTER(_xlfn._xlws.FILTER(Crowdfunding!F2:I1001,Crowdfunding!F2:F1001="successful"),{1,0,0,1})</f>
        <v>successful</v>
      </c>
      <c r="B2">
        <v>158</v>
      </c>
      <c r="D2" t="str" cm="1">
        <f t="array" ref="D2:E365">_xlfn._xlws.FILTER(_xlfn._xlws.FILTER(Crowdfunding!F2:I1001,Crowdfunding!F2:F1001="failed"),{1,0,0,1})</f>
        <v>failed</v>
      </c>
      <c r="E2">
        <v>0</v>
      </c>
      <c r="G2" t="s">
        <v>2108</v>
      </c>
      <c r="H2" s="9">
        <f>AVERAGE(B2:B566)</f>
        <v>851.14690265486729</v>
      </c>
      <c r="I2" s="9">
        <f>AVERAGE(E2:E365)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 s="9">
        <f>MEDIAN(B2:B566)</f>
        <v>201</v>
      </c>
      <c r="I3" s="9">
        <f>MEDIAN(E2:E365)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 s="9">
        <f>MIN(B2:B566)</f>
        <v>16</v>
      </c>
      <c r="I4" s="9">
        <f>MIN(E2:E365)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 s="9">
        <f>MAX(B2:B566)</f>
        <v>7295</v>
      </c>
      <c r="I5" s="9">
        <f>MAX(E2:E365)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 s="9">
        <f>_xlfn.VAR.P(B2:B566)</f>
        <v>1603373.7324019109</v>
      </c>
      <c r="I6" s="9">
        <f>_xlfn.VAR.P(E2:E365)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 s="9">
        <f>_xlfn.STDEV.P(B2:B566)</f>
        <v>1266.2439466397898</v>
      </c>
      <c r="I7" s="9">
        <f>_xlfn.STDEV.P(E2:E365)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 Per Category</vt:lpstr>
      <vt:lpstr>Success Per Sub-Category</vt:lpstr>
      <vt:lpstr>Campaigns By Month</vt:lpstr>
      <vt:lpstr>Percentage Per Goals</vt:lpstr>
      <vt:lpstr>Number of Backers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Kelsey Mersinas</cp:lastModifiedBy>
  <dcterms:created xsi:type="dcterms:W3CDTF">2021-09-29T18:52:28Z</dcterms:created>
  <dcterms:modified xsi:type="dcterms:W3CDTF">2024-04-23T23:06:49Z</dcterms:modified>
</cp:coreProperties>
</file>