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abs\ExperimentalDataProcessing_labs\lab\"/>
    </mc:Choice>
  </mc:AlternateContent>
  <xr:revisionPtr revIDLastSave="0" documentId="13_ncr:1_{361A21D2-E1A8-49A8-9CCC-9D38F2B40A69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L8" i="1"/>
  <c r="L7" i="1"/>
  <c r="D6" i="1"/>
  <c r="E6" i="1"/>
  <c r="F6" i="1"/>
  <c r="G6" i="1"/>
  <c r="C6" i="1"/>
  <c r="Q12" i="1"/>
  <c r="Q11" i="1"/>
  <c r="Q10" i="1"/>
  <c r="Q9" i="1"/>
  <c r="V5" i="1"/>
  <c r="T5" i="1"/>
  <c r="S5" i="1"/>
  <c r="V4" i="1"/>
  <c r="U4" i="1"/>
  <c r="T4" i="1"/>
  <c r="S4" i="1"/>
  <c r="V3" i="1" a="1"/>
  <c r="V3" i="1" s="1"/>
  <c r="U3" i="1"/>
  <c r="T3" i="1"/>
  <c r="S3" i="1"/>
  <c r="Q3" i="1" a="1"/>
  <c r="Q3" i="1" s="1"/>
  <c r="Q4" i="1" a="1"/>
  <c r="Q4" i="1" s="1"/>
  <c r="Q5" i="1"/>
  <c r="Q6" i="1"/>
  <c r="L5" i="1"/>
  <c r="D5" i="1"/>
  <c r="E5" i="1"/>
  <c r="F5" i="1"/>
  <c r="G5" i="1"/>
  <c r="C5" i="1"/>
  <c r="L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<sst xmlns="http://schemas.openxmlformats.org/spreadsheetml/2006/main" count="23" uniqueCount="20">
  <si>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X</t>
  </si>
  <si>
    <t>Y</t>
  </si>
  <si>
    <t>L</t>
  </si>
  <si>
    <t>Q</t>
  </si>
  <si>
    <t>a</t>
  </si>
  <si>
    <t>b</t>
  </si>
  <si>
    <t>L = a X + b</t>
  </si>
  <si>
    <t>d</t>
  </si>
  <si>
    <t>Y = F(X)</t>
  </si>
  <si>
    <t>Q = a X^2 + b X + c</t>
  </si>
  <si>
    <t>Сумм X4</t>
  </si>
  <si>
    <t>Сумм X3</t>
  </si>
  <si>
    <t>Сумм X2</t>
  </si>
  <si>
    <t>Сумм X1</t>
  </si>
  <si>
    <t>Определитель</t>
  </si>
  <si>
    <t>Определитель1</t>
  </si>
  <si>
    <t>Матрица</t>
  </si>
  <si>
    <t>Определитель2</t>
  </si>
  <si>
    <t>Определитель3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</si>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</sst>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r>
              <a:rPr lang="ru-RU" baseline="0"/>
              <a:t> функция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Y = 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Лист1!$C$4:$G$4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D-4BFD-A40B-33FDBA2C046B}"/>
            </c:ext>
          </c:extLst>
        </c:ser>
        <c:ser>
          <c:idx val="1"/>
          <c:order val="1"/>
          <c:tx>
            <c:strRef>
              <c:f>Лист1!$J$3</c:f>
              <c:strCache>
                <c:ptCount val="1"/>
                <c:pt idx="0">
                  <c:v>L = a X +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Лист1!$C$5:$G$5</c:f>
              <c:numCache>
                <c:formatCode>General</c:formatCode>
                <c:ptCount val="5"/>
                <c:pt idx="0">
                  <c:v>5.2</c:v>
                </c:pt>
                <c:pt idx="1">
                  <c:v>4.9000000000000004</c:v>
                </c:pt>
                <c:pt idx="2">
                  <c:v>4.5999999999999996</c:v>
                </c:pt>
                <c:pt idx="3">
                  <c:v>4.3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0D-4BFD-A40B-33FDBA2C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559103"/>
        <c:axId val="1348560351"/>
      </c:scatterChart>
      <c:valAx>
        <c:axId val="134855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560351"/>
        <c:crosses val="autoZero"/>
        <c:crossBetween val="midCat"/>
      </c:valAx>
      <c:valAx>
        <c:axId val="134856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55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Квадратичная функция</a:t>
            </a:r>
          </a:p>
        </c:rich>
      </c:tx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Y = 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Лист1!$C$4:$G$4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4-4EE1-9E3B-942E2988E72E}"/>
            </c:ext>
          </c:extLst>
        </c:ser>
        <c:ser>
          <c:idx val="1"/>
          <c:order val="1"/>
          <c:tx>
            <c:strRef>
              <c:f>Лист1!$J$7</c:f>
              <c:strCache>
                <c:ptCount val="1"/>
                <c:pt idx="0">
                  <c:v>Q = a X^2 + b X + c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Лист1!$C$3:$G$3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Лист1!$C$6:$G$6</c:f>
              <c:numCache>
                <c:formatCode>General</c:formatCode>
                <c:ptCount val="5"/>
                <c:pt idx="0">
                  <c:v>3.0571428571428623</c:v>
                </c:pt>
                <c:pt idx="1">
                  <c:v>5.9714285714285715</c:v>
                </c:pt>
                <c:pt idx="2">
                  <c:v>6.7428571428571482</c:v>
                </c:pt>
                <c:pt idx="3">
                  <c:v>5.3714285714285941</c:v>
                </c:pt>
                <c:pt idx="4">
                  <c:v>1.8571428571429065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B4-4EE1-9E3B-942E2988E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57311"/>
        <c:axId val="2123359807"/>
      </c:scatterChart>
      <c:valAx>
        <c:axId val="212335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359807"/>
        <c:crosses val="autoZero"/>
        <c:crossBetween val="midCat"/>
      </c:valAx>
      <c:valAx>
        <c:axId val="212335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35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281609</xdr:colOff>
      <xdr:row>18</xdr:row>
      <xdr:rowOff>48867</xdr:rowOff>
    </xdr:from>
    <xdr:to>
      <xdr:col>7</xdr:col>
      <xdr:colOff>563218</xdr:colOff>
      <xdr:row>32</xdr:row>
      <xdr:rowOff>125067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A6BD0DB-18FF-4F5C-AD4E-987E27412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211207</xdr:colOff>
      <xdr:row>18</xdr:row>
      <xdr:rowOff>73715</xdr:rowOff>
    </xdr:from>
    <xdr:to>
      <xdr:col>14</xdr:col>
      <xdr:colOff>1122294</xdr:colOff>
      <xdr:row>32</xdr:row>
      <xdr:rowOff>149915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F07321E-4BF0-45C5-988F-3CAE715A8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7"/>
  <sheetViews>
    <sheetView tabSelected="1" zoomScale="115" zoomScaleNormal="115" workbookViewId="0">
      <selection activeCell="L11" sqref="L11"/>
    </sheetView>
  </sheetViews>
  <sheetFormatPr defaultRowHeight="15" x14ac:dyDescent="0.25"/>
  <cols>
    <col min="10" max="10" width="16.85546875" bestFit="1" customWidth="1"/>
    <col min="11" max="11" width="8.28515625" customWidth="1"/>
    <col min="15" max="15" width="16.85546875" bestFit="1" customWidth="1"/>
    <col min="16" max="16" width="14.7109375" bestFit="1" customWidth="1"/>
  </cols>
  <sheetData>
    <row r="2" spans="2:22" x14ac:dyDescent="0.25">
      <c r="B2" t="s">
        <v>8</v>
      </c>
      <c r="S2" t="s">
        <v>16</v>
      </c>
    </row>
    <row r="3" spans="2:22" x14ac:dyDescent="0.25">
      <c r="B3" s="1" t="s">
        <v>0</v>
      </c>
      <c r="C3">
        <v>1</v>
      </c>
      <c r="D3">
        <v>2</v>
      </c>
      <c r="E3">
        <v>3</v>
      </c>
      <c r="F3">
        <v>4</v>
      </c>
      <c r="G3">
        <v>5</v>
      </c>
      <c r="J3" t="s">
        <v>6</v>
      </c>
      <c r="K3" s="2" t="s">
        <v>4</v>
      </c>
      <c r="L3" s="3">
        <f>SLOPE(C4:G4,C3:G3)</f>
        <v>-0.3</v>
      </c>
      <c r="P3" t="s">
        <v>10</v>
      </c>
      <c r="Q3" cm="1">
        <f t="array" ref="Q3">SUM(C3:G3^4)</f>
        <v>979</v>
      </c>
      <c r="S3" s="4">
        <f>Q3</f>
        <v>979</v>
      </c>
      <c r="T3" s="4">
        <f>Q4</f>
        <v>225</v>
      </c>
      <c r="U3" s="4">
        <f>Q5</f>
        <v>55</v>
      </c>
      <c r="V3" s="5" cm="1">
        <f t="array" ref="V3">SUMPRODUCT(C3:G3^2,C4:G4)</f>
        <v>220</v>
      </c>
    </row>
    <row r="4" spans="2:22" x14ac:dyDescent="0.25">
      <c r="B4" s="1" t="s">
        <v>1</v>
      </c>
      <c r="C4">
        <v>3</v>
      </c>
      <c r="D4">
        <v>6</v>
      </c>
      <c r="E4">
        <v>7</v>
      </c>
      <c r="F4">
        <v>5</v>
      </c>
      <c r="G4">
        <v>2</v>
      </c>
      <c r="K4" s="2" t="s">
        <v>5</v>
      </c>
      <c r="L4" s="3">
        <f>INTERCEPT(C4:G4,C3:G3)</f>
        <v>5.5</v>
      </c>
      <c r="P4" t="s">
        <v>11</v>
      </c>
      <c r="Q4" cm="1">
        <f t="array" ref="Q4">SUM(C3:G3^3)</f>
        <v>225</v>
      </c>
      <c r="S4" s="4">
        <f>Q4</f>
        <v>225</v>
      </c>
      <c r="T4" s="4">
        <f>Q5</f>
        <v>55</v>
      </c>
      <c r="U4" s="4">
        <f>Q6</f>
        <v>15</v>
      </c>
      <c r="V4" s="6">
        <f>SUMPRODUCT(C3:G3,C4:G4)</f>
        <v>66</v>
      </c>
    </row>
    <row r="5" spans="2:22" x14ac:dyDescent="0.25">
      <c r="B5" s="1" t="s">
        <v>2</v>
      </c>
      <c r="C5">
        <f>$L$3*C3+$L$4</f>
        <v>5.2</v>
      </c>
      <c r="D5">
        <f t="shared" ref="D5:G5" si="0">$L$3*D3+$L$4</f>
        <v>4.9000000000000004</v>
      </c>
      <c r="E5">
        <f t="shared" si="0"/>
        <v>4.5999999999999996</v>
      </c>
      <c r="F5">
        <f t="shared" si="0"/>
        <v>4.3</v>
      </c>
      <c r="G5">
        <f t="shared" si="0"/>
        <v>4</v>
      </c>
      <c r="K5" s="2" t="s">
        <v>7</v>
      </c>
      <c r="L5">
        <f>SUMXMY2(C4:G4,C5:G5)/5</f>
        <v>3.2600000000000007</v>
      </c>
      <c r="P5" t="s">
        <v>12</v>
      </c>
      <c r="Q5">
        <f>SUMSQ(C3:G3)</f>
        <v>55</v>
      </c>
      <c r="S5" s="4">
        <f>Q5</f>
        <v>55</v>
      </c>
      <c r="T5" s="4">
        <f>Q6</f>
        <v>15</v>
      </c>
      <c r="U5" s="4">
        <v>5</v>
      </c>
      <c r="V5" s="7">
        <f>SUM(C4:G4)</f>
        <v>23</v>
      </c>
    </row>
    <row r="6" spans="2:22" x14ac:dyDescent="0.25">
      <c r="B6" s="1" t="s">
        <v>3</v>
      </c>
      <c r="C6">
        <f>$L$7*C3^2+$L$8*C3+$L$9</f>
        <v>3.0571428571428623</v>
      </c>
      <c r="D6">
        <f>$L$7*D3^2+$L$8*D3+$L$9</f>
        <v>5.9714285714285715</v>
      </c>
      <c r="E6">
        <f>$L$7*E3^2+$L$8*E3+$L$9</f>
        <v>6.7428571428571482</v>
      </c>
      <c r="F6">
        <f>$L$7*F3^2+$L$8*F3+$L$9</f>
        <v>5.3714285714285941</v>
      </c>
      <c r="G6">
        <f>$L$7*G3^2+$L$8*G3+$L$9</f>
        <v>1.8571428571429065</v>
      </c>
      <c r="P6" t="s">
        <v>13</v>
      </c>
      <c r="Q6">
        <f>SUM(C3:G3)</f>
        <v>15</v>
      </c>
      <c r="S6" s="8"/>
      <c r="T6" s="8"/>
      <c r="U6" s="8"/>
      <c r="V6" s="8"/>
    </row>
    <row r="7" spans="2:22" x14ac:dyDescent="0.25">
      <c r="J7" t="s">
        <v>9</v>
      </c>
      <c r="K7" s="2" t="s">
        <v>4</v>
      </c>
      <c r="L7">
        <f>$Q$10/$Q$9</f>
        <v>-1.0714285714285661</v>
      </c>
      <c r="S7">
        <v>220</v>
      </c>
      <c r="T7">
        <v>225</v>
      </c>
      <c r="U7">
        <v>55</v>
      </c>
    </row>
    <row r="8" spans="2:22" x14ac:dyDescent="0.25">
      <c r="K8" s="2" t="s">
        <v>5</v>
      </c>
      <c r="L8">
        <f>$Q$11/$Q$9</f>
        <v>6.1285714285714077</v>
      </c>
      <c r="S8">
        <v>66</v>
      </c>
      <c r="T8">
        <v>55</v>
      </c>
      <c r="U8">
        <v>15</v>
      </c>
    </row>
    <row r="9" spans="2:22" x14ac:dyDescent="0.25">
      <c r="K9" s="2" t="s">
        <v>19</v>
      </c>
      <c r="L9">
        <f>$Q$12/$Q$9</f>
        <v>-1.9999999999999796</v>
      </c>
      <c r="P9" t="s">
        <v>14</v>
      </c>
      <c r="Q9">
        <f>MDETERM(S3:U5)</f>
        <v>700.00000000000227</v>
      </c>
      <c r="S9">
        <v>23</v>
      </c>
      <c r="T9">
        <v>15</v>
      </c>
      <c r="U9">
        <v>5</v>
      </c>
    </row>
    <row r="10" spans="2:22" x14ac:dyDescent="0.25">
      <c r="K10" s="2" t="s">
        <v>7</v>
      </c>
      <c r="L10">
        <f>SUMXMY2(C4:G4,C6:G6)</f>
        <v>0.22857142857142912</v>
      </c>
      <c r="P10" t="s">
        <v>15</v>
      </c>
      <c r="Q10">
        <f>MDETERM(S7:U9)</f>
        <v>-749.99999999999875</v>
      </c>
    </row>
    <row r="11" spans="2:22" x14ac:dyDescent="0.25">
      <c r="P11" t="s">
        <v>17</v>
      </c>
      <c r="Q11">
        <f>MDETERM(S11:U13)</f>
        <v>4289.9999999999991</v>
      </c>
      <c r="S11">
        <v>979</v>
      </c>
      <c r="T11">
        <v>220</v>
      </c>
      <c r="U11">
        <v>55</v>
      </c>
    </row>
    <row r="12" spans="2:22" x14ac:dyDescent="0.25">
      <c r="P12" t="s">
        <v>18</v>
      </c>
      <c r="Q12">
        <f>MDETERM(S15:U17)</f>
        <v>-1399.9999999999902</v>
      </c>
      <c r="S12">
        <v>225</v>
      </c>
      <c r="T12">
        <v>66</v>
      </c>
      <c r="U12">
        <v>15</v>
      </c>
    </row>
    <row r="13" spans="2:22" x14ac:dyDescent="0.25">
      <c r="S13">
        <v>55</v>
      </c>
      <c r="T13">
        <v>23</v>
      </c>
      <c r="U13">
        <v>5</v>
      </c>
    </row>
    <row r="15" spans="2:22" x14ac:dyDescent="0.25">
      <c r="S15">
        <v>979</v>
      </c>
      <c r="T15">
        <v>225</v>
      </c>
      <c r="U15">
        <v>220</v>
      </c>
    </row>
    <row r="16" spans="2:22" x14ac:dyDescent="0.25">
      <c r="S16">
        <v>225</v>
      </c>
      <c r="T16">
        <v>55</v>
      </c>
      <c r="U16">
        <v>66</v>
      </c>
    </row>
    <row r="17" spans="19:21" x14ac:dyDescent="0.25">
      <c r="S17">
        <v>55</v>
      </c>
      <c r="T17">
        <v>15</v>
      </c>
      <c r="U17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Keltor</dc:creator>
  <cp:lastModifiedBy>Keltor</cp:lastModifiedBy>
  <dcterms:created xsi:type="dcterms:W3CDTF">2015-06-05T18:19:34Z</dcterms:created>
  <dcterms:modified xsi:type="dcterms:W3CDTF">2021-09-11T13:26:18Z</dcterms:modified>
</cp:coreProperties>
</file>