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iz\OneDrive\Escritorio\"/>
    </mc:Choice>
  </mc:AlternateContent>
  <xr:revisionPtr revIDLastSave="0" documentId="13_ncr:1_{B0BC10D2-F33D-4D19-B9CF-779DB32F1239}" xr6:coauthVersionLast="47" xr6:coauthVersionMax="47" xr10:uidLastSave="{00000000-0000-0000-0000-000000000000}"/>
  <bookViews>
    <workbookView xWindow="28335" yWindow="90" windowWidth="29130" windowHeight="15510" xr2:uid="{96259958-EAE2-4019-827B-404FC8EE7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1" l="1"/>
  <c r="Q4" i="1"/>
  <c r="Q5" i="1"/>
  <c r="Q6" i="1"/>
  <c r="Q7" i="1"/>
  <c r="Q3" i="1"/>
  <c r="P8" i="1"/>
  <c r="P4" i="1"/>
  <c r="P5" i="1"/>
  <c r="P6" i="1"/>
  <c r="P7" i="1"/>
  <c r="P3" i="1"/>
  <c r="O8" i="1"/>
  <c r="O4" i="1"/>
  <c r="O5" i="1"/>
  <c r="O6" i="1"/>
  <c r="O7" i="1"/>
  <c r="O3" i="1"/>
  <c r="E12" i="1"/>
  <c r="E13" i="1" s="1"/>
  <c r="E11" i="1"/>
  <c r="G9" i="1"/>
  <c r="G8" i="1"/>
  <c r="G7" i="1"/>
  <c r="M8" i="1"/>
  <c r="M4" i="1"/>
  <c r="M5" i="1"/>
  <c r="M6" i="1"/>
  <c r="M7" i="1"/>
  <c r="M3" i="1"/>
  <c r="K4" i="1"/>
  <c r="K5" i="1"/>
  <c r="K6" i="1"/>
  <c r="K7" i="1"/>
  <c r="K3" i="1"/>
  <c r="F7" i="1"/>
  <c r="F8" i="1"/>
  <c r="E5" i="1"/>
  <c r="F9" i="1" l="1"/>
  <c r="K8" i="1" l="1"/>
</calcChain>
</file>

<file path=xl/sharedStrings.xml><?xml version="1.0" encoding="utf-8"?>
<sst xmlns="http://schemas.openxmlformats.org/spreadsheetml/2006/main" count="26" uniqueCount="22">
  <si>
    <t>Fondo base ley Caldera</t>
  </si>
  <si>
    <t>Porcentaje Hogares</t>
  </si>
  <si>
    <t>Monto a repartir en hogares</t>
  </si>
  <si>
    <t>Puntos</t>
  </si>
  <si>
    <t>Hogares</t>
  </si>
  <si>
    <t>Hogar Cristiano</t>
  </si>
  <si>
    <t>Centro Diurno Luz de Amor</t>
  </si>
  <si>
    <t>Albergue Ofir</t>
  </si>
  <si>
    <t>Centro de Ancianos Luz de Amor</t>
  </si>
  <si>
    <t>Hogar de Ancianos Miguel Moreno</t>
  </si>
  <si>
    <t>Total de instituciones</t>
  </si>
  <si>
    <t>Total a descontar</t>
  </si>
  <si>
    <t>Disponibilidad</t>
  </si>
  <si>
    <t>A Distribuir</t>
  </si>
  <si>
    <t>Monto</t>
  </si>
  <si>
    <t>Sin distribuir</t>
  </si>
  <si>
    <t>Monto por repartir restante</t>
  </si>
  <si>
    <t>Cantidad de Atendidos</t>
  </si>
  <si>
    <t>Atendidos</t>
  </si>
  <si>
    <t>Factor unitario</t>
  </si>
  <si>
    <t>Monto Restante</t>
  </si>
  <si>
    <t>Total a Recibir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</si>
</sst>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" fontId="1" fillId="0" borderId="0" xfId="0" applyNumberFormat="1" applyFont="1"/>
    <xf numFmtId="9" fontId="1" fillId="0" borderId="1" xfId="0" applyNumberFormat="1" applyFont="1" applyBorder="1"/>
    <xf numFmtId="0" fontId="2" fillId="0" borderId="0" xfId="0" applyFont="1"/>
    <xf numFmtId="0" fontId="2" fillId="2" borderId="1" xfId="0" applyFont="1" applyFill="1" applyBorder="1"/>
    <xf numFmtId="9" fontId="1" fillId="2" borderId="1" xfId="0" applyNumberFormat="1" applyFont="1" applyFill="1" applyBorder="1"/>
    <xf numFmtId="4" fontId="1" fillId="2" borderId="1" xfId="0" applyNumberFormat="1" applyFont="1" applyFill="1" applyBorder="1"/>
    <xf numFmtId="0" fontId="2" fillId="3" borderId="1" xfId="0" applyFont="1" applyFill="1" applyBorder="1"/>
    <xf numFmtId="9" fontId="1" fillId="3" borderId="1" xfId="0" applyNumberFormat="1" applyFont="1" applyFill="1" applyBorder="1"/>
    <xf numFmtId="4" fontId="1" fillId="3" borderId="1" xfId="0" applyNumberFormat="1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4" fontId="1" fillId="4" borderId="1" xfId="0" applyNumberFormat="1" applyFont="1" applyFill="1" applyBorder="1"/>
    <xf numFmtId="0" fontId="2" fillId="5" borderId="1" xfId="0" applyFont="1" applyFill="1" applyBorder="1"/>
    <xf numFmtId="4" fontId="1" fillId="5" borderId="1" xfId="0" applyNumberFormat="1" applyFont="1" applyFill="1" applyBorder="1"/>
    <xf numFmtId="0" fontId="2" fillId="6" borderId="1" xfId="0" applyFont="1" applyFill="1" applyBorder="1"/>
    <xf numFmtId="4" fontId="2" fillId="7" borderId="1" xfId="0" applyNumberFormat="1" applyFont="1" applyFill="1" applyBorder="1"/>
    <xf numFmtId="0" fontId="1" fillId="8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4" fontId="2" fillId="7" borderId="2" xfId="0" applyNumberFormat="1" applyFont="1" applyFill="1" applyBorder="1"/>
    <xf numFmtId="4" fontId="2" fillId="6" borderId="1" xfId="0" applyNumberFormat="1" applyFont="1" applyFill="1" applyBorder="1"/>
    <xf numFmtId="0" fontId="2" fillId="8" borderId="1" xfId="0" applyFont="1" applyFill="1" applyBorder="1" applyAlignment="1">
      <alignment horizontal="center"/>
    </xf>
    <xf numFmtId="1" fontId="1" fillId="9" borderId="1" xfId="0" applyNumberFormat="1" applyFont="1" applyFill="1" applyBorder="1"/>
    <xf numFmtId="9" fontId="1" fillId="9" borderId="1" xfId="0" applyNumberFormat="1" applyFont="1" applyFill="1" applyBorder="1"/>
    <xf numFmtId="4" fontId="1" fillId="9" borderId="1" xfId="0" applyNumberFormat="1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8EAA-8A07-4299-AAAE-1D65C87F49F9}">
  <dimension ref="A2:Q13"/>
  <sheetViews>
    <sheetView showGridLines="0" tabSelected="1" topLeftCell="B1" workbookViewId="0">
      <selection activeCell="H16" sqref="H16"/>
    </sheetView>
  </sheetViews>
  <sheetFormatPr defaultRowHeight="15.75" x14ac:dyDescent="0.25"/>
  <cols>
    <col min="1" max="3" width="9.140625" style="1"/>
    <col min="4" max="4" width="12.5703125" style="1" customWidth="1"/>
    <col min="5" max="7" width="16.7109375" style="1" customWidth="1"/>
    <col min="8" max="8" width="9.140625" style="1"/>
    <col min="9" max="9" width="34.28515625" style="1" customWidth="1"/>
    <col min="10" max="10" width="9.28515625" style="1" bestFit="1" customWidth="1"/>
    <col min="11" max="11" width="16.7109375" style="1" customWidth="1"/>
    <col min="12" max="12" width="16.140625" style="1" customWidth="1"/>
    <col min="13" max="13" width="16.7109375" style="1" customWidth="1"/>
    <col min="14" max="14" width="11" style="1" bestFit="1" customWidth="1"/>
    <col min="15" max="17" width="16.7109375" style="1" customWidth="1"/>
    <col min="18" max="16384" width="9.140625" style="1"/>
  </cols>
  <sheetData>
    <row r="2" spans="1:17" x14ac:dyDescent="0.25">
      <c r="I2" s="19" t="s">
        <v>4</v>
      </c>
      <c r="J2" s="5" t="s">
        <v>3</v>
      </c>
      <c r="K2" s="5" t="s">
        <v>14</v>
      </c>
      <c r="L2" s="8" t="s">
        <v>12</v>
      </c>
      <c r="M2" s="8" t="s">
        <v>14</v>
      </c>
      <c r="N2" s="11" t="s">
        <v>18</v>
      </c>
      <c r="O2" s="11" t="s">
        <v>14</v>
      </c>
      <c r="P2" s="14" t="s">
        <v>20</v>
      </c>
      <c r="Q2" s="16" t="s">
        <v>21</v>
      </c>
    </row>
    <row r="3" spans="1:17" x14ac:dyDescent="0.25">
      <c r="B3" s="20" t="s">
        <v>0</v>
      </c>
      <c r="C3" s="20"/>
      <c r="D3" s="20"/>
      <c r="E3" s="17">
        <v>700000000</v>
      </c>
      <c r="I3" s="18" t="s">
        <v>6</v>
      </c>
      <c r="J3" s="6">
        <v>0.01</v>
      </c>
      <c r="K3" s="7">
        <f>$E$5*J3</f>
        <v>1050000</v>
      </c>
      <c r="L3" s="9">
        <v>0.02</v>
      </c>
      <c r="M3" s="10">
        <f>$E$5*L3</f>
        <v>2100000</v>
      </c>
      <c r="N3" s="12">
        <v>187</v>
      </c>
      <c r="O3" s="13">
        <f>N3*$E$13</f>
        <v>15530508.474576272</v>
      </c>
      <c r="P3" s="15">
        <f>$G$9/$E$6</f>
        <v>1470000</v>
      </c>
      <c r="Q3" s="26">
        <f>K3+M3+O3+P3</f>
        <v>20150508.474576272</v>
      </c>
    </row>
    <row r="4" spans="1:17" x14ac:dyDescent="0.25">
      <c r="B4" s="20" t="s">
        <v>1</v>
      </c>
      <c r="C4" s="20"/>
      <c r="D4" s="20"/>
      <c r="E4" s="3">
        <v>0.15</v>
      </c>
      <c r="I4" s="18" t="s">
        <v>5</v>
      </c>
      <c r="J4" s="6">
        <v>0.03</v>
      </c>
      <c r="K4" s="7">
        <f t="shared" ref="K4:K7" si="0">$E$5*J4</f>
        <v>3150000</v>
      </c>
      <c r="L4" s="9">
        <v>0.03</v>
      </c>
      <c r="M4" s="10">
        <f t="shared" ref="M4:M7" si="1">$E$5*L4</f>
        <v>3150000</v>
      </c>
      <c r="N4" s="12">
        <v>335</v>
      </c>
      <c r="O4" s="13">
        <f t="shared" ref="O4:O7" si="2">N4*$E$13</f>
        <v>27822033.898305088</v>
      </c>
      <c r="P4" s="15">
        <f t="shared" ref="P4:P7" si="3">$G$9/$E$6</f>
        <v>1470000</v>
      </c>
      <c r="Q4" s="26">
        <f t="shared" ref="Q4:Q7" si="4">K4+M4+O4+P4</f>
        <v>35592033.898305088</v>
      </c>
    </row>
    <row r="5" spans="1:17" x14ac:dyDescent="0.25">
      <c r="B5" s="21" t="s">
        <v>2</v>
      </c>
      <c r="C5" s="21"/>
      <c r="D5" s="21"/>
      <c r="E5" s="25">
        <f>E3*E4</f>
        <v>105000000</v>
      </c>
      <c r="I5" s="18" t="s">
        <v>7</v>
      </c>
      <c r="J5" s="6">
        <v>0.02</v>
      </c>
      <c r="K5" s="7">
        <f t="shared" si="0"/>
        <v>2100000</v>
      </c>
      <c r="L5" s="9">
        <v>0.02</v>
      </c>
      <c r="M5" s="10">
        <f t="shared" si="1"/>
        <v>2100000</v>
      </c>
      <c r="N5" s="12">
        <v>120</v>
      </c>
      <c r="O5" s="13">
        <f t="shared" si="2"/>
        <v>9966101.6949152555</v>
      </c>
      <c r="P5" s="15">
        <f t="shared" si="3"/>
        <v>1470000</v>
      </c>
      <c r="Q5" s="26">
        <f t="shared" si="4"/>
        <v>15636101.694915256</v>
      </c>
    </row>
    <row r="6" spans="1:17" x14ac:dyDescent="0.25">
      <c r="B6" s="20" t="s">
        <v>10</v>
      </c>
      <c r="C6" s="20"/>
      <c r="D6" s="20"/>
      <c r="E6" s="31">
        <v>5</v>
      </c>
      <c r="F6" s="27" t="s">
        <v>13</v>
      </c>
      <c r="G6" s="27" t="s">
        <v>15</v>
      </c>
      <c r="I6" s="18" t="s">
        <v>8</v>
      </c>
      <c r="J6" s="6">
        <v>0.02</v>
      </c>
      <c r="K6" s="7">
        <f t="shared" si="0"/>
        <v>2100000</v>
      </c>
      <c r="L6" s="9">
        <v>0.02</v>
      </c>
      <c r="M6" s="10">
        <f t="shared" si="1"/>
        <v>2100000</v>
      </c>
      <c r="N6" s="12">
        <v>118</v>
      </c>
      <c r="O6" s="13">
        <f t="shared" si="2"/>
        <v>9800000</v>
      </c>
      <c r="P6" s="15">
        <f t="shared" si="3"/>
        <v>1470000</v>
      </c>
      <c r="Q6" s="26">
        <f t="shared" si="4"/>
        <v>15470000</v>
      </c>
    </row>
    <row r="7" spans="1:17" x14ac:dyDescent="0.25">
      <c r="A7" s="4"/>
      <c r="B7" s="20" t="s">
        <v>3</v>
      </c>
      <c r="C7" s="20"/>
      <c r="D7" s="28">
        <v>3</v>
      </c>
      <c r="E7" s="29">
        <v>0.15</v>
      </c>
      <c r="F7" s="30">
        <f>E5*E7</f>
        <v>15750000</v>
      </c>
      <c r="G7" s="30">
        <f>F7-K8</f>
        <v>4200000</v>
      </c>
      <c r="I7" s="18" t="s">
        <v>9</v>
      </c>
      <c r="J7" s="6">
        <v>0.03</v>
      </c>
      <c r="K7" s="7">
        <f t="shared" si="0"/>
        <v>3150000</v>
      </c>
      <c r="L7" s="9">
        <v>0.03</v>
      </c>
      <c r="M7" s="10">
        <f t="shared" si="1"/>
        <v>3150000</v>
      </c>
      <c r="N7" s="12">
        <v>125</v>
      </c>
      <c r="O7" s="13">
        <f t="shared" si="2"/>
        <v>10381355.932203392</v>
      </c>
      <c r="P7" s="15">
        <f t="shared" si="3"/>
        <v>1470000</v>
      </c>
      <c r="Q7" s="26">
        <f t="shared" si="4"/>
        <v>18151355.93220339</v>
      </c>
    </row>
    <row r="8" spans="1:17" x14ac:dyDescent="0.25">
      <c r="A8" s="4"/>
      <c r="B8" s="20" t="s">
        <v>12</v>
      </c>
      <c r="C8" s="20"/>
      <c r="D8" s="28">
        <v>3</v>
      </c>
      <c r="E8" s="29">
        <v>0.15</v>
      </c>
      <c r="F8" s="30">
        <f>E5*E8</f>
        <v>15750000</v>
      </c>
      <c r="G8" s="30">
        <f>F8-M8</f>
        <v>3150000</v>
      </c>
      <c r="K8" s="17">
        <f>SUM(K3:K7)</f>
        <v>11550000</v>
      </c>
      <c r="M8" s="17">
        <f>SUM(M3:M7)</f>
        <v>12600000</v>
      </c>
      <c r="O8" s="17">
        <f>SUM(O3:O7)</f>
        <v>73500000.000000015</v>
      </c>
      <c r="P8" s="17">
        <f>SUM(P3:P7)</f>
        <v>7350000</v>
      </c>
      <c r="Q8" s="17">
        <f>SUM(Q3:Q7)</f>
        <v>105000000</v>
      </c>
    </row>
    <row r="9" spans="1:17" x14ac:dyDescent="0.25">
      <c r="B9" s="22" t="s">
        <v>11</v>
      </c>
      <c r="C9" s="23"/>
      <c r="D9" s="23"/>
      <c r="E9" s="24"/>
      <c r="F9" s="17">
        <f>F8+F7</f>
        <v>31500000</v>
      </c>
      <c r="G9" s="17">
        <f>SUM(G7:G8)</f>
        <v>7350000</v>
      </c>
    </row>
    <row r="10" spans="1:17" x14ac:dyDescent="0.25">
      <c r="E10" s="2"/>
    </row>
    <row r="11" spans="1:17" x14ac:dyDescent="0.25">
      <c r="B11" s="20" t="s">
        <v>16</v>
      </c>
      <c r="C11" s="20"/>
      <c r="D11" s="20"/>
      <c r="E11" s="17">
        <f>E5-F9</f>
        <v>73500000</v>
      </c>
    </row>
    <row r="12" spans="1:17" x14ac:dyDescent="0.25">
      <c r="B12" s="20" t="s">
        <v>17</v>
      </c>
      <c r="C12" s="20"/>
      <c r="D12" s="20"/>
      <c r="E12" s="31">
        <f>SUM(N3:N7)</f>
        <v>885</v>
      </c>
    </row>
    <row r="13" spans="1:17" x14ac:dyDescent="0.25">
      <c r="B13" s="20" t="s">
        <v>19</v>
      </c>
      <c r="C13" s="20"/>
      <c r="D13" s="20"/>
      <c r="E13" s="17">
        <f>E11/E12</f>
        <v>83050.847457627126</v>
      </c>
    </row>
  </sheetData>
  <mergeCells count="10">
    <mergeCell ref="B11:D11"/>
    <mergeCell ref="B12:D12"/>
    <mergeCell ref="B13:D13"/>
    <mergeCell ref="B9:E9"/>
    <mergeCell ref="B3:D3"/>
    <mergeCell ref="B4:D4"/>
    <mergeCell ref="B5:D5"/>
    <mergeCell ref="B6:D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felix ruiz fernandez</dc:creator>
  <cp:lastModifiedBy>jorge felix ruiz fernandez</cp:lastModifiedBy>
  <dcterms:created xsi:type="dcterms:W3CDTF">2023-12-05T03:49:47Z</dcterms:created>
  <dcterms:modified xsi:type="dcterms:W3CDTF">2023-12-05T06:12:42Z</dcterms:modified>
</cp:coreProperties>
</file>