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e\Downloads\Year 2.1\DEA\ASG1\Q2 Financial Planning for Fresh Graduates\"/>
    </mc:Choice>
  </mc:AlternateContent>
  <xr:revisionPtr revIDLastSave="0" documentId="13_ncr:1_{667AF3DE-4B27-4CAE-9BE6-4CBFDDDE5F47}" xr6:coauthVersionLast="47" xr6:coauthVersionMax="47" xr10:uidLastSave="{00000000-0000-0000-0000-000000000000}"/>
  <bookViews>
    <workbookView xWindow="28680" yWindow="-120" windowWidth="24240" windowHeight="13020" firstSheet="3" activeTab="3" xr2:uid="{9B337CEA-4D2F-4CD5-B56A-7AF2605A5E9B}"/>
  </bookViews>
  <sheets>
    <sheet name="Financial Goals" sheetId="1" r:id="rId1"/>
    <sheet name="Tuition" sheetId="2" r:id="rId2"/>
    <sheet name="HDB" sheetId="4" r:id="rId3"/>
    <sheet name="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4" l="1"/>
  <c r="M14" i="4" s="1"/>
  <c r="M15" i="4" s="1"/>
  <c r="Q60" i="2"/>
  <c r="K36" i="2"/>
  <c r="L36" i="2" s="1"/>
  <c r="M36" i="2" s="1"/>
  <c r="J37" i="2" l="1"/>
  <c r="L37" i="2" s="1"/>
  <c r="M37" i="2" s="1"/>
  <c r="J38" i="2" s="1"/>
  <c r="L38" i="2" s="1"/>
  <c r="M38" i="2" s="1"/>
  <c r="J39" i="2" s="1"/>
  <c r="L39" i="2" s="1"/>
  <c r="M39" i="2" s="1"/>
  <c r="J40" i="2" s="1"/>
  <c r="L40" i="2" s="1"/>
  <c r="M40" i="2" s="1"/>
  <c r="J41" i="2" s="1"/>
  <c r="L41" i="2" s="1"/>
  <c r="M41" i="2" s="1"/>
  <c r="J42" i="2" s="1"/>
  <c r="L42" i="2" s="1"/>
  <c r="M42" i="2" s="1"/>
  <c r="J43" i="2" s="1"/>
  <c r="L43" i="2" s="1"/>
  <c r="M43" i="2" s="1"/>
  <c r="J44" i="2" s="1"/>
  <c r="L44" i="2" s="1"/>
  <c r="M44" i="2" s="1"/>
  <c r="J45" i="2" s="1"/>
  <c r="L45" i="2" s="1"/>
  <c r="M45" i="2" s="1"/>
  <c r="J46" i="2" s="1"/>
  <c r="L46" i="2" s="1"/>
  <c r="M46" i="2" s="1"/>
  <c r="J47" i="2" s="1"/>
  <c r="L47" i="2" s="1"/>
  <c r="M47" i="2" s="1"/>
  <c r="J48" i="2" s="1"/>
  <c r="L48" i="2" s="1"/>
  <c r="M48" i="2" s="1"/>
  <c r="J49" i="2" s="1"/>
  <c r="L49" i="2" s="1"/>
  <c r="M49" i="2" s="1"/>
  <c r="J50" i="2" s="1"/>
  <c r="L50" i="2" s="1"/>
  <c r="M50" i="2" s="1"/>
  <c r="J51" i="2" s="1"/>
  <c r="L51" i="2" s="1"/>
  <c r="M51" i="2" s="1"/>
  <c r="J52" i="2" s="1"/>
  <c r="L52" i="2" s="1"/>
  <c r="M52" i="2" s="1"/>
  <c r="J53" i="2" s="1"/>
  <c r="L53" i="2" s="1"/>
  <c r="M53" i="2" s="1"/>
  <c r="J54" i="2" s="1"/>
  <c r="L54" i="2" s="1"/>
  <c r="M54" i="2" s="1"/>
  <c r="J55" i="2" s="1"/>
  <c r="L55" i="2" s="1"/>
  <c r="M55" i="2" s="1"/>
  <c r="P36" i="2" s="1"/>
  <c r="R36" i="2" s="1"/>
  <c r="S36" i="2" s="1"/>
  <c r="P37" i="2" s="1"/>
  <c r="R37" i="2" s="1"/>
  <c r="S37" i="2" s="1"/>
  <c r="P38" i="2" s="1"/>
  <c r="R38" i="2" s="1"/>
  <c r="S38" i="2" s="1"/>
  <c r="P39" i="2" s="1"/>
  <c r="R39" i="2" s="1"/>
  <c r="S39" i="2" s="1"/>
  <c r="P40" i="2" s="1"/>
  <c r="R40" i="2" s="1"/>
  <c r="S40" i="2" s="1"/>
  <c r="P41" i="2" s="1"/>
  <c r="R41" i="2" s="1"/>
  <c r="S41" i="2" s="1"/>
  <c r="P42" i="2" s="1"/>
  <c r="R42" i="2" s="1"/>
  <c r="S42" i="2" s="1"/>
  <c r="P43" i="2" s="1"/>
  <c r="R43" i="2" s="1"/>
  <c r="S43" i="2" s="1"/>
  <c r="P44" i="2" s="1"/>
  <c r="R44" i="2" s="1"/>
  <c r="S44" i="2" s="1"/>
  <c r="P45" i="2" s="1"/>
  <c r="R45" i="2" s="1"/>
  <c r="S45" i="2" s="1"/>
  <c r="P46" i="2" s="1"/>
  <c r="R46" i="2" s="1"/>
  <c r="S46" i="2" s="1"/>
  <c r="P47" i="2" s="1"/>
  <c r="R47" i="2" s="1"/>
  <c r="S47" i="2" s="1"/>
  <c r="P48" i="2" s="1"/>
  <c r="R48" i="2" s="1"/>
  <c r="S48" i="2" s="1"/>
  <c r="P49" i="2" s="1"/>
  <c r="R49" i="2" s="1"/>
  <c r="S49" i="2" s="1"/>
  <c r="P50" i="2" s="1"/>
  <c r="R50" i="2" s="1"/>
  <c r="S50" i="2" s="1"/>
  <c r="P51" i="2" s="1"/>
  <c r="R51" i="2" s="1"/>
  <c r="S51" i="2" s="1"/>
  <c r="P52" i="2" s="1"/>
  <c r="R52" i="2" s="1"/>
  <c r="S52" i="2" s="1"/>
  <c r="P53" i="2" s="1"/>
  <c r="R53" i="2" s="1"/>
  <c r="S53" i="2" s="1"/>
  <c r="P54" i="2" s="1"/>
  <c r="R54" i="2" s="1"/>
  <c r="S54" i="2" s="1"/>
  <c r="P55" i="2" s="1"/>
  <c r="R55" i="2" s="1"/>
  <c r="S55" i="2" s="1"/>
  <c r="P56" i="2" s="1"/>
  <c r="R56" i="2" s="1"/>
  <c r="S56" i="2" s="1"/>
  <c r="K37" i="2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</calcChain>
</file>

<file path=xl/sharedStrings.xml><?xml version="1.0" encoding="utf-8"?>
<sst xmlns="http://schemas.openxmlformats.org/spreadsheetml/2006/main" count="38" uniqueCount="30">
  <si>
    <t>Remaining Tuition Fees: $40,000</t>
  </si>
  <si>
    <t>Current Data: 1 Jan 2021</t>
  </si>
  <si>
    <t>First Repayment Date: 1 Apr 2021</t>
  </si>
  <si>
    <t>Max Repayment Period: 10 Years</t>
  </si>
  <si>
    <t>1) Pay off tuition fee loan</t>
  </si>
  <si>
    <t>2) Pay the down payment in cash for HDB resale flat</t>
  </si>
  <si>
    <t>Down Payment Left: $500,000</t>
  </si>
  <si>
    <t>Loan-To-Value Rate: 90%</t>
  </si>
  <si>
    <t>Optimistic Case</t>
  </si>
  <si>
    <t>Interest Rate: 4.5% per annum</t>
  </si>
  <si>
    <t>Assumptions</t>
  </si>
  <si>
    <t>John first pays for his tuition loan before the housing loan</t>
  </si>
  <si>
    <t>The Loan-to-Value (LTV) of the HDB is 90%</t>
  </si>
  <si>
    <t>Tuition Loan</t>
  </si>
  <si>
    <t>Principle</t>
  </si>
  <si>
    <t>Rate</t>
  </si>
  <si>
    <t>Amount</t>
  </si>
  <si>
    <t>After deduction</t>
  </si>
  <si>
    <t>HDB Down Payment</t>
  </si>
  <si>
    <t>John eats out less at restaurants / cafes</t>
  </si>
  <si>
    <t>John starts saving in 1 January 2021, and pays for both on 1 April 2021</t>
  </si>
  <si>
    <t>John received a promotion and his monthly salary increased from $2.4k to $3k</t>
  </si>
  <si>
    <t>Everything John does is the same as the base case</t>
  </si>
  <si>
    <t>Amount needed</t>
  </si>
  <si>
    <t>Monthly earnings</t>
  </si>
  <si>
    <t>Time needed (months)</t>
  </si>
  <si>
    <t>Summary</t>
  </si>
  <si>
    <t>Month</t>
  </si>
  <si>
    <t>Tuition loan is compounded yearly using compund interest</t>
  </si>
  <si>
    <t>John eats out half as often in restaurants / cafes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</si>
</sst>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7620</xdr:rowOff>
    </xdr:from>
    <xdr:to>
      <xdr:col>7</xdr:col>
      <xdr:colOff>7620</xdr:colOff>
      <xdr:row>43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5A23770-D2AE-4E1F-B1BF-FA063C61111A}"/>
            </a:ext>
          </a:extLst>
        </xdr:cNvPr>
        <xdr:cNvSpPr/>
      </xdr:nvSpPr>
      <xdr:spPr>
        <a:xfrm>
          <a:off x="0" y="1638300"/>
          <a:ext cx="4505325" cy="22383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 baseline="0">
              <a:solidFill>
                <a:sysClr val="windowText" lastClr="000000"/>
              </a:solidFill>
            </a:rPr>
            <a:t>John's new monthly earnings is $2,065.08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Since the first repayment data starts in 1 April, John should have an extra $6,195.24 saved up from January to March.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Since John is paying for his tuition fees first, the remaining amount would be $33,804.76 after deducting  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$6,195.24.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To the right is the calculation for the repayment of the tuition loan.</a:t>
          </a:r>
        </a:p>
      </xdr:txBody>
    </xdr:sp>
    <xdr:clientData/>
  </xdr:twoCellAnchor>
  <xdr:twoCellAnchor>
    <xdr:from>
      <xdr:col>0</xdr:col>
      <xdr:colOff>0</xdr:colOff>
      <xdr:row>9</xdr:row>
      <xdr:rowOff>22860</xdr:rowOff>
    </xdr:from>
    <xdr:to>
      <xdr:col>8</xdr:col>
      <xdr:colOff>0</xdr:colOff>
      <xdr:row>26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1D51C86-FF50-42FC-A0E9-4DE6A74CF32F}"/>
            </a:ext>
          </a:extLst>
        </xdr:cNvPr>
        <xdr:cNvSpPr/>
      </xdr:nvSpPr>
      <xdr:spPr>
        <a:xfrm>
          <a:off x="0" y="1851660"/>
          <a:ext cx="5105400" cy="30861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solidFill>
                <a:sysClr val="windowText" lastClr="000000"/>
              </a:solidFill>
            </a:rPr>
            <a:t>During October,</a:t>
          </a:r>
          <a:r>
            <a:rPr lang="en-SG" sz="1100" baseline="0">
              <a:solidFill>
                <a:sysClr val="windowText" lastClr="000000"/>
              </a:solidFill>
            </a:rPr>
            <a:t> John ate out at Han's Cafe, Benjamin Barker, Toast Box, Hot Tomato Cafe and Grill, McDonald, Ya Kun, and Carpenter &amp; Cook which costs around $203.51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During November, he ate out at Swenson's, Starbucks, Kuishinbo, Lola's Cafe, and Bengawan Solo which costs around $274.37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During December, he ate out at McDonland's, Starbucks, Pizza Hut, and TWG Tea which costs around $125.47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The total being $603.35 and an average of $201.12.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Assuming that John spends half as much on eating out, he would have an extra $100 per month to repay his loans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And with his new promotion, John has an additional $600 added to his earnings.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This takes his average monthly earnings to about $2,065.08</a:t>
          </a:r>
        </a:p>
      </xdr:txBody>
    </xdr:sp>
    <xdr:clientData/>
  </xdr:twoCellAnchor>
  <xdr:twoCellAnchor>
    <xdr:from>
      <xdr:col>20</xdr:col>
      <xdr:colOff>9525</xdr:colOff>
      <xdr:row>34</xdr:row>
      <xdr:rowOff>179071</xdr:rowOff>
    </xdr:from>
    <xdr:to>
      <xdr:col>26</xdr:col>
      <xdr:colOff>17145</xdr:colOff>
      <xdr:row>52</xdr:row>
      <xdr:rowOff>171451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2E65BFB-ABA2-4693-B07D-0C7D8E2BE3D2}"/>
            </a:ext>
          </a:extLst>
        </xdr:cNvPr>
        <xdr:cNvSpPr/>
      </xdr:nvSpPr>
      <xdr:spPr>
        <a:xfrm>
          <a:off x="13049250" y="6998971"/>
          <a:ext cx="3665220" cy="34213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solidFill>
                <a:sysClr val="windowText" lastClr="000000"/>
              </a:solidFill>
            </a:rPr>
            <a:t>To calculate</a:t>
          </a:r>
          <a:r>
            <a:rPr lang="en-SG" sz="1100" baseline="0">
              <a:solidFill>
                <a:sysClr val="windowText" lastClr="000000"/>
              </a:solidFill>
            </a:rPr>
            <a:t> the remaining loan, we use a formula to compound the remaining loan. 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The formula is Amount = Principle * (1 + rate) ^ time, where rate and time is in months. Since we are assuming that the loan is compounding monthly, t=1.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r>
            <a:rPr lang="en-SG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We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input that formula into the first row of calculation.</a:t>
          </a:r>
        </a:p>
        <a:p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 the second row, the principle would be the previous row's amount after deduction. So we use </a:t>
          </a:r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 [amount after deduction]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 the rate, amount, and amount after deduction cells for the corresponding row, we can copy the formula from the first row.</a:t>
          </a:r>
        </a:p>
        <a:p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from the third row and thereafter, we can copy the formula for all remaining calculations</a:t>
          </a:r>
          <a:endParaRPr lang="en-SG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0</xdr:colOff>
      <xdr:row>55</xdr:row>
      <xdr:rowOff>0</xdr:rowOff>
    </xdr:from>
    <xdr:to>
      <xdr:col>26</xdr:col>
      <xdr:colOff>17145</xdr:colOff>
      <xdr:row>60</xdr:row>
      <xdr:rowOff>180975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08E0545-B055-4321-92A9-83CA888E3BB6}"/>
            </a:ext>
          </a:extLst>
        </xdr:cNvPr>
        <xdr:cNvSpPr/>
      </xdr:nvSpPr>
      <xdr:spPr>
        <a:xfrm>
          <a:off x="13039725" y="10820400"/>
          <a:ext cx="3674745" cy="11334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SG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convert months into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years and month, I use</a:t>
          </a:r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=INT(O56/12) &amp; " years and " &amp; MOD(O56,12) &amp; " months"</a:t>
          </a:r>
          <a:endParaRPr lang="en-SG">
            <a:solidFill>
              <a:sysClr val="windowText" lastClr="000000"/>
            </a:solidFill>
            <a:effectLst/>
          </a:endParaRP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From here, we can see that it takes about 3 years and 5 months to pay off the down payment.</a:t>
          </a:r>
          <a:endParaRPr lang="en-SG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0</xdr:colOff>
      <xdr:row>20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FA4D26-C019-4B7E-96EF-4B8403686F73}"/>
            </a:ext>
          </a:extLst>
        </xdr:cNvPr>
        <xdr:cNvSpPr/>
      </xdr:nvSpPr>
      <xdr:spPr>
        <a:xfrm>
          <a:off x="0" y="9692640"/>
          <a:ext cx="4438650" cy="206883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solidFill>
                <a:sysClr val="windowText" lastClr="000000"/>
              </a:solidFill>
            </a:rPr>
            <a:t>For the HDB Loan, since the LTV</a:t>
          </a:r>
          <a:r>
            <a:rPr lang="en-SG" sz="1100" baseline="0">
              <a:solidFill>
                <a:sysClr val="windowText" lastClr="000000"/>
              </a:solidFill>
            </a:rPr>
            <a:t> is 90%, a loan of $450,000 would be needed for a resale price of $500,000.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From the tuition loan repayment, since there was </a:t>
          </a:r>
          <a:r>
            <a:rPr lang="en-SG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$104.48 </a:t>
          </a:r>
          <a:r>
            <a:rPr lang="en-SG" sz="1100" baseline="0">
              <a:solidFill>
                <a:sysClr val="windowText" lastClr="000000"/>
              </a:solidFill>
            </a:rPr>
            <a:t>leftover, we will deduct that together with the first payment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1100" baseline="0">
              <a:solidFill>
                <a:sysClr val="windowText" lastClr="000000"/>
              </a:solidFill>
            </a:rPr>
            <a:t>Assuming that John's average earnings (cash inflow) does not change (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$2,065.08</a:t>
          </a:r>
          <a:r>
            <a:rPr lang="en-SG" sz="1100" baseline="0">
              <a:solidFill>
                <a:sysClr val="windowText" lastClr="000000"/>
              </a:solidFill>
            </a:rPr>
            <a:t>), we will calculate the repayment period using that.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the right is the calculation for the down payment of the housing loan.</a:t>
          </a:r>
          <a:endParaRPr lang="en-SG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16</xdr:col>
      <xdr:colOff>0</xdr:colOff>
      <xdr:row>12</xdr:row>
      <xdr:rowOff>0</xdr:rowOff>
    </xdr:from>
    <xdr:to>
      <xdr:col>22</xdr:col>
      <xdr:colOff>7620</xdr:colOff>
      <xdr:row>22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3A1184-D64F-499D-A2A6-4A18553DB014}"/>
            </a:ext>
          </a:extLst>
        </xdr:cNvPr>
        <xdr:cNvSpPr/>
      </xdr:nvSpPr>
      <xdr:spPr>
        <a:xfrm>
          <a:off x="10515600" y="10229850"/>
          <a:ext cx="3665220" cy="191262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calculate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to calculate how long it takes to pay the down payment, we take the remaining amount divided by the monthly earnings</a:t>
          </a:r>
          <a:endParaRPr lang="en-SG">
            <a:solidFill>
              <a:sysClr val="windowText" lastClr="000000"/>
            </a:solidFill>
            <a:effectLst/>
          </a:endParaRPr>
        </a:p>
        <a:p>
          <a:pPr algn="l"/>
          <a:endParaRPr lang="en-SG" sz="1100">
            <a:solidFill>
              <a:sysClr val="windowText" lastClr="000000"/>
            </a:solidFill>
          </a:endParaRPr>
        </a:p>
        <a:p>
          <a:pPr algn="l"/>
          <a:r>
            <a:rPr lang="en-SG" sz="1100">
              <a:solidFill>
                <a:sysClr val="windowText" lastClr="000000"/>
              </a:solidFill>
            </a:rPr>
            <a:t>To show</a:t>
          </a:r>
          <a:r>
            <a:rPr lang="en-SG" sz="1100" baseline="0">
              <a:solidFill>
                <a:sysClr val="windowText" lastClr="000000"/>
              </a:solidFill>
            </a:rPr>
            <a:t> the years and month, I use</a:t>
          </a:r>
        </a:p>
        <a:p>
          <a:pPr algn="l"/>
          <a:r>
            <a:rPr lang="en-SG" sz="1100" b="1">
              <a:solidFill>
                <a:sysClr val="windowText" lastClr="000000"/>
              </a:solidFill>
            </a:rPr>
            <a:t>=INT(M5/12) &amp; " years and " &amp; MOD(M5,12) &amp; " months"</a:t>
          </a:r>
        </a:p>
        <a:p>
          <a:pPr algn="l"/>
          <a:endParaRPr lang="en-SG" sz="1100">
            <a:solidFill>
              <a:sysClr val="windowText" lastClr="000000"/>
            </a:solidFill>
          </a:endParaRPr>
        </a:p>
        <a:p>
          <a:r>
            <a:rPr lang="en-SG" sz="1100">
              <a:solidFill>
                <a:sysClr val="windowText" lastClr="000000"/>
              </a:solidFill>
            </a:rPr>
            <a:t>From here, we can see that it takes about</a:t>
          </a:r>
          <a:r>
            <a:rPr lang="en-SG" sz="1100" baseline="0">
              <a:solidFill>
                <a:sysClr val="windowText" lastClr="000000"/>
              </a:solidFill>
            </a:rPr>
            <a:t> 18 years and 2 month 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pay off the down payment</a:t>
          </a:r>
          <a:endParaRPr lang="en-SG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600075</xdr:colOff>
      <xdr:row>11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899552-4B7F-FD49-4C37-C4BC0B7B6F58}"/>
            </a:ext>
          </a:extLst>
        </xdr:cNvPr>
        <xdr:cNvSpPr/>
      </xdr:nvSpPr>
      <xdr:spPr>
        <a:xfrm>
          <a:off x="0" y="552450"/>
          <a:ext cx="4867275" cy="18859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All together, it will take about </a:t>
          </a:r>
          <a:r>
            <a:rPr lang="en-SG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21 years and 7 months </a:t>
          </a:r>
          <a:r>
            <a:rPr lang="en-SG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achieve both financial goals.</a:t>
          </a:r>
        </a:p>
        <a:p>
          <a:pPr algn="l"/>
          <a:r>
            <a:rPr lang="en-SG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 the payment starting in 1 April 2021, John will finish the goals by 1 November 2042.</a:t>
          </a:r>
          <a:endParaRPr lang="en-SG">
            <a:solidFill>
              <a:sysClr val="windowText" lastClr="000000"/>
            </a:solidFill>
          </a:endParaRPr>
        </a:p>
        <a:p>
          <a:pPr algn="l"/>
          <a:r>
            <a:rPr lang="en-SG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This is </a:t>
          </a:r>
          <a:r>
            <a:rPr lang="en-SG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 years and 3 months earlier </a:t>
          </a:r>
          <a:r>
            <a:rPr lang="en-SG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than the base case.</a:t>
          </a:r>
          <a:endParaRPr lang="en-SG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94B6-57B8-4A24-B401-37AF6263AD2E}">
  <dimension ref="A1:J17"/>
  <sheetViews>
    <sheetView workbookViewId="0">
      <selection activeCell="N3" sqref="N3"/>
    </sheetView>
  </sheetViews>
  <sheetFormatPr defaultRowHeight="15" x14ac:dyDescent="0.25"/>
  <sheetData>
    <row r="1" spans="1:10" ht="28.5" x14ac:dyDescent="0.45">
      <c r="A1" s="1" t="s">
        <v>8</v>
      </c>
    </row>
    <row r="3" spans="1:10" ht="28.5" x14ac:dyDescent="0.45">
      <c r="A3" s="1" t="s">
        <v>4</v>
      </c>
    </row>
    <row r="5" spans="1:10" s="1" customFormat="1" ht="28.5" x14ac:dyDescent="0.45">
      <c r="A5" s="1" t="s">
        <v>0</v>
      </c>
      <c r="J5" s="1" t="s">
        <v>1</v>
      </c>
    </row>
    <row r="7" spans="1:10" s="1" customFormat="1" ht="28.5" x14ac:dyDescent="0.45">
      <c r="A7" s="1" t="s">
        <v>9</v>
      </c>
      <c r="J7" s="1" t="s">
        <v>2</v>
      </c>
    </row>
    <row r="9" spans="1:10" ht="28.5" x14ac:dyDescent="0.45">
      <c r="J9" s="1" t="s">
        <v>3</v>
      </c>
    </row>
    <row r="13" spans="1:10" ht="28.5" x14ac:dyDescent="0.45">
      <c r="A13" s="1" t="s">
        <v>5</v>
      </c>
    </row>
    <row r="15" spans="1:10" ht="28.5" x14ac:dyDescent="0.45">
      <c r="A15" s="1" t="s">
        <v>6</v>
      </c>
    </row>
    <row r="17" spans="1:1" ht="28.5" x14ac:dyDescent="0.45">
      <c r="A17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00BE-1AEC-4515-90D5-9D29B5F40546}">
  <dimension ref="A1:S210"/>
  <sheetViews>
    <sheetView topLeftCell="D37" workbookViewId="0">
      <selection activeCell="Q60" sqref="Q60"/>
    </sheetView>
  </sheetViews>
  <sheetFormatPr defaultRowHeight="15" x14ac:dyDescent="0.25"/>
  <cols>
    <col min="1" max="1" width="10" customWidth="1"/>
    <col min="4" max="5" width="10" bestFit="1" customWidth="1"/>
    <col min="8" max="8" width="8.85546875" customWidth="1"/>
    <col min="9" max="9" width="11.28515625" customWidth="1"/>
    <col min="10" max="10" width="11" customWidth="1"/>
    <col min="11" max="11" width="11.28515625" customWidth="1"/>
    <col min="12" max="12" width="11" customWidth="1"/>
    <col min="13" max="13" width="11.5703125" customWidth="1"/>
  </cols>
  <sheetData>
    <row r="1" spans="1:1" ht="28.5" x14ac:dyDescent="0.45">
      <c r="A1" s="1" t="s">
        <v>10</v>
      </c>
    </row>
    <row r="2" spans="1:1" x14ac:dyDescent="0.25">
      <c r="A2" t="s">
        <v>20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s="6" t="s">
        <v>28</v>
      </c>
    </row>
    <row r="6" spans="1:1" x14ac:dyDescent="0.25">
      <c r="A6" s="6" t="s">
        <v>29</v>
      </c>
    </row>
    <row r="7" spans="1:1" x14ac:dyDescent="0.25">
      <c r="A7" s="6" t="s">
        <v>21</v>
      </c>
    </row>
    <row r="8" spans="1:1" x14ac:dyDescent="0.25">
      <c r="A8" s="6" t="s">
        <v>22</v>
      </c>
    </row>
    <row r="33" spans="9:19" ht="28.5" x14ac:dyDescent="0.45">
      <c r="I33" s="1" t="s">
        <v>13</v>
      </c>
    </row>
    <row r="35" spans="9:19" x14ac:dyDescent="0.25">
      <c r="I35" t="s">
        <v>27</v>
      </c>
      <c r="J35" t="s">
        <v>14</v>
      </c>
      <c r="K35" s="2" t="s">
        <v>15</v>
      </c>
      <c r="L35" s="3" t="s">
        <v>16</v>
      </c>
      <c r="M35" t="s">
        <v>17</v>
      </c>
    </row>
    <row r="36" spans="9:19" x14ac:dyDescent="0.25">
      <c r="I36">
        <v>1</v>
      </c>
      <c r="J36" s="4">
        <v>33804.76</v>
      </c>
      <c r="K36" s="5">
        <f>4.5%/12</f>
        <v>3.7499999999999999E-3</v>
      </c>
      <c r="L36" s="4">
        <f t="shared" ref="L36:L55" si="0">J36*(1+K36)^1</f>
        <v>33931.527849999999</v>
      </c>
      <c r="M36" s="4">
        <f>L36-2065.08</f>
        <v>31866.447849999997</v>
      </c>
      <c r="O36">
        <v>21</v>
      </c>
      <c r="P36" s="4">
        <f>M55</f>
        <v>7384.4530890246806</v>
      </c>
      <c r="Q36" s="5">
        <f>K55</f>
        <v>3.7499999999999999E-3</v>
      </c>
      <c r="R36" s="4">
        <f t="shared" ref="R36:R56" si="1">P36*(1+Q36)^1</f>
        <v>7412.1447881085223</v>
      </c>
      <c r="S36" s="4">
        <f>R36-1365.08</f>
        <v>6047.0647881085224</v>
      </c>
    </row>
    <row r="37" spans="9:19" x14ac:dyDescent="0.25">
      <c r="I37">
        <v>2</v>
      </c>
      <c r="J37" s="4">
        <f t="shared" ref="J37:J55" si="2">M36</f>
        <v>31866.447849999997</v>
      </c>
      <c r="K37" s="5">
        <f>K36</f>
        <v>3.7499999999999999E-3</v>
      </c>
      <c r="L37" s="4">
        <f t="shared" si="0"/>
        <v>31985.947029437495</v>
      </c>
      <c r="M37" s="4">
        <f t="shared" ref="M37:M55" si="3">L37-1365.08</f>
        <v>30620.867029437497</v>
      </c>
      <c r="O37">
        <v>22</v>
      </c>
      <c r="P37" s="4">
        <f t="shared" ref="P37:P56" si="4">S36</f>
        <v>6047.0647881085224</v>
      </c>
      <c r="Q37" s="5">
        <f t="shared" ref="Q37:Q56" si="5">Q36</f>
        <v>3.7499999999999999E-3</v>
      </c>
      <c r="R37" s="4">
        <f t="shared" si="1"/>
        <v>6069.7412810639289</v>
      </c>
      <c r="S37" s="4">
        <f t="shared" ref="S37:S45" si="6">R37-319.44</f>
        <v>5750.3012810639293</v>
      </c>
    </row>
    <row r="38" spans="9:19" x14ac:dyDescent="0.25">
      <c r="I38">
        <v>3</v>
      </c>
      <c r="J38" s="4">
        <f t="shared" si="2"/>
        <v>30620.867029437497</v>
      </c>
      <c r="K38" s="5">
        <f>K37</f>
        <v>3.7499999999999999E-3</v>
      </c>
      <c r="L38" s="4">
        <f t="shared" si="0"/>
        <v>30735.695280797885</v>
      </c>
      <c r="M38" s="4">
        <f t="shared" si="3"/>
        <v>29370.615280797887</v>
      </c>
      <c r="O38">
        <v>23</v>
      </c>
      <c r="P38" s="4">
        <f t="shared" si="4"/>
        <v>5750.3012810639293</v>
      </c>
      <c r="Q38" s="5">
        <f t="shared" si="5"/>
        <v>3.7499999999999999E-3</v>
      </c>
      <c r="R38" s="4">
        <f t="shared" si="1"/>
        <v>5771.8649108679183</v>
      </c>
      <c r="S38" s="4">
        <f t="shared" si="6"/>
        <v>5452.4249108679187</v>
      </c>
    </row>
    <row r="39" spans="9:19" x14ac:dyDescent="0.25">
      <c r="I39">
        <v>4</v>
      </c>
      <c r="J39" s="4">
        <f t="shared" si="2"/>
        <v>29370.615280797887</v>
      </c>
      <c r="K39" s="5">
        <f t="shared" ref="K39:K55" si="7">K38</f>
        <v>3.7499999999999999E-3</v>
      </c>
      <c r="L39" s="4">
        <f t="shared" si="0"/>
        <v>29480.755088100876</v>
      </c>
      <c r="M39" s="4">
        <f t="shared" si="3"/>
        <v>28115.675088100877</v>
      </c>
      <c r="O39">
        <v>24</v>
      </c>
      <c r="P39" s="4">
        <f t="shared" si="4"/>
        <v>5452.4249108679187</v>
      </c>
      <c r="Q39" s="5">
        <f t="shared" si="5"/>
        <v>3.7499999999999999E-3</v>
      </c>
      <c r="R39" s="4">
        <f t="shared" si="1"/>
        <v>5472.8715042836729</v>
      </c>
      <c r="S39" s="4">
        <f t="shared" si="6"/>
        <v>5153.4315042836733</v>
      </c>
    </row>
    <row r="40" spans="9:19" x14ac:dyDescent="0.25">
      <c r="I40">
        <v>5</v>
      </c>
      <c r="J40" s="4">
        <f t="shared" si="2"/>
        <v>28115.675088100877</v>
      </c>
      <c r="K40" s="5">
        <f t="shared" si="7"/>
        <v>3.7499999999999999E-3</v>
      </c>
      <c r="L40" s="4">
        <f t="shared" si="0"/>
        <v>28221.108869681255</v>
      </c>
      <c r="M40" s="4">
        <f t="shared" si="3"/>
        <v>26856.028869681257</v>
      </c>
      <c r="O40">
        <v>25</v>
      </c>
      <c r="P40" s="4">
        <f t="shared" si="4"/>
        <v>5153.4315042836733</v>
      </c>
      <c r="Q40" s="5">
        <f t="shared" si="5"/>
        <v>3.7499999999999999E-3</v>
      </c>
      <c r="R40" s="4">
        <f t="shared" si="1"/>
        <v>5172.7568724247367</v>
      </c>
      <c r="S40" s="4">
        <f t="shared" si="6"/>
        <v>4853.3168724247371</v>
      </c>
    </row>
    <row r="41" spans="9:19" x14ac:dyDescent="0.25">
      <c r="I41">
        <v>6</v>
      </c>
      <c r="J41" s="4">
        <f t="shared" si="2"/>
        <v>26856.028869681257</v>
      </c>
      <c r="K41" s="5">
        <f t="shared" si="7"/>
        <v>3.7499999999999999E-3</v>
      </c>
      <c r="L41" s="4">
        <f t="shared" si="0"/>
        <v>26956.738977942558</v>
      </c>
      <c r="M41" s="4">
        <f t="shared" si="3"/>
        <v>25591.658977942556</v>
      </c>
      <c r="O41">
        <v>26</v>
      </c>
      <c r="P41" s="4">
        <f t="shared" si="4"/>
        <v>4853.3168724247371</v>
      </c>
      <c r="Q41" s="5">
        <f t="shared" si="5"/>
        <v>3.7499999999999999E-3</v>
      </c>
      <c r="R41" s="4">
        <f t="shared" si="1"/>
        <v>4871.5168106963292</v>
      </c>
      <c r="S41" s="4">
        <f t="shared" si="6"/>
        <v>4552.0768106963296</v>
      </c>
    </row>
    <row r="42" spans="9:19" x14ac:dyDescent="0.25">
      <c r="I42">
        <v>7</v>
      </c>
      <c r="J42" s="4">
        <f t="shared" si="2"/>
        <v>25591.658977942556</v>
      </c>
      <c r="K42" s="5">
        <f t="shared" si="7"/>
        <v>3.7499999999999999E-3</v>
      </c>
      <c r="L42" s="4">
        <f t="shared" si="0"/>
        <v>25687.627699109838</v>
      </c>
      <c r="M42" s="4">
        <f t="shared" si="3"/>
        <v>24322.54769910984</v>
      </c>
      <c r="O42">
        <v>27</v>
      </c>
      <c r="P42" s="4">
        <f t="shared" si="4"/>
        <v>4552.0768106963296</v>
      </c>
      <c r="Q42" s="5">
        <f t="shared" si="5"/>
        <v>3.7499999999999999E-3</v>
      </c>
      <c r="R42" s="4">
        <f t="shared" si="1"/>
        <v>4569.1470987364401</v>
      </c>
      <c r="S42" s="4">
        <f t="shared" si="6"/>
        <v>4249.7070987364405</v>
      </c>
    </row>
    <row r="43" spans="9:19" x14ac:dyDescent="0.25">
      <c r="I43">
        <v>8</v>
      </c>
      <c r="J43" s="4">
        <f t="shared" si="2"/>
        <v>24322.54769910984</v>
      </c>
      <c r="K43" s="5">
        <f t="shared" si="7"/>
        <v>3.7499999999999999E-3</v>
      </c>
      <c r="L43" s="4">
        <f t="shared" si="0"/>
        <v>24413.757252981501</v>
      </c>
      <c r="M43" s="4">
        <f t="shared" si="3"/>
        <v>23048.677252981499</v>
      </c>
      <c r="O43">
        <v>28</v>
      </c>
      <c r="P43" s="4">
        <f t="shared" si="4"/>
        <v>4249.7070987364405</v>
      </c>
      <c r="Q43" s="5">
        <f t="shared" si="5"/>
        <v>3.7499999999999999E-3</v>
      </c>
      <c r="R43" s="4">
        <f t="shared" si="1"/>
        <v>4265.6435003567021</v>
      </c>
      <c r="S43" s="4">
        <f t="shared" si="6"/>
        <v>3946.2035003567021</v>
      </c>
    </row>
    <row r="44" spans="9:19" x14ac:dyDescent="0.25">
      <c r="I44">
        <v>9</v>
      </c>
      <c r="J44" s="4">
        <f t="shared" si="2"/>
        <v>23048.677252981499</v>
      </c>
      <c r="K44" s="5">
        <f t="shared" si="7"/>
        <v>3.7499999999999999E-3</v>
      </c>
      <c r="L44" s="4">
        <f t="shared" si="0"/>
        <v>23135.109792680178</v>
      </c>
      <c r="M44" s="4">
        <f t="shared" si="3"/>
        <v>21770.02979268018</v>
      </c>
      <c r="O44">
        <v>29</v>
      </c>
      <c r="P44" s="4">
        <f t="shared" si="4"/>
        <v>3946.2035003567021</v>
      </c>
      <c r="Q44" s="5">
        <f t="shared" si="5"/>
        <v>3.7499999999999999E-3</v>
      </c>
      <c r="R44" s="4">
        <f t="shared" si="1"/>
        <v>3961.0017634830392</v>
      </c>
      <c r="S44" s="4">
        <f t="shared" si="6"/>
        <v>3641.5617634830392</v>
      </c>
    </row>
    <row r="45" spans="9:19" x14ac:dyDescent="0.25">
      <c r="I45">
        <v>10</v>
      </c>
      <c r="J45" s="4">
        <f t="shared" si="2"/>
        <v>21770.02979268018</v>
      </c>
      <c r="K45" s="5">
        <f t="shared" si="7"/>
        <v>3.7499999999999999E-3</v>
      </c>
      <c r="L45" s="4">
        <f t="shared" si="0"/>
        <v>21851.667404402728</v>
      </c>
      <c r="M45" s="4">
        <f t="shared" si="3"/>
        <v>20486.58740440273</v>
      </c>
      <c r="O45">
        <v>30</v>
      </c>
      <c r="P45" s="4">
        <f t="shared" si="4"/>
        <v>3641.5617634830392</v>
      </c>
      <c r="Q45" s="5">
        <f t="shared" si="5"/>
        <v>3.7499999999999999E-3</v>
      </c>
      <c r="R45" s="4">
        <f t="shared" si="1"/>
        <v>3655.2176200961003</v>
      </c>
      <c r="S45" s="4">
        <f t="shared" si="6"/>
        <v>3335.7776200961002</v>
      </c>
    </row>
    <row r="46" spans="9:19" x14ac:dyDescent="0.25">
      <c r="I46">
        <v>11</v>
      </c>
      <c r="J46" s="4">
        <f t="shared" si="2"/>
        <v>20486.58740440273</v>
      </c>
      <c r="K46" s="5">
        <f t="shared" si="7"/>
        <v>3.7499999999999999E-3</v>
      </c>
      <c r="L46" s="4">
        <f t="shared" si="0"/>
        <v>20563.412107169239</v>
      </c>
      <c r="M46" s="4">
        <f t="shared" si="3"/>
        <v>19198.332107169241</v>
      </c>
      <c r="O46">
        <v>31</v>
      </c>
      <c r="P46" s="4">
        <f t="shared" si="4"/>
        <v>3335.7776200961002</v>
      </c>
      <c r="Q46" s="5">
        <f t="shared" si="5"/>
        <v>3.7499999999999999E-3</v>
      </c>
      <c r="R46" s="4">
        <f t="shared" si="1"/>
        <v>3348.2867861714603</v>
      </c>
      <c r="S46" s="4">
        <f t="shared" ref="S46:S56" si="8">R46-319.44</f>
        <v>3028.8467861714603</v>
      </c>
    </row>
    <row r="47" spans="9:19" x14ac:dyDescent="0.25">
      <c r="I47">
        <v>12</v>
      </c>
      <c r="J47" s="4">
        <f t="shared" si="2"/>
        <v>19198.332107169241</v>
      </c>
      <c r="K47" s="5">
        <f t="shared" si="7"/>
        <v>3.7499999999999999E-3</v>
      </c>
      <c r="L47" s="4">
        <f t="shared" si="0"/>
        <v>19270.325852571124</v>
      </c>
      <c r="M47" s="4">
        <f>L47-1365.08</f>
        <v>17905.245852571126</v>
      </c>
      <c r="O47">
        <v>32</v>
      </c>
      <c r="P47" s="4">
        <f t="shared" si="4"/>
        <v>3028.8467861714603</v>
      </c>
      <c r="Q47" s="5">
        <f t="shared" si="5"/>
        <v>3.7499999999999999E-3</v>
      </c>
      <c r="R47" s="4">
        <f t="shared" si="1"/>
        <v>3040.2049616196032</v>
      </c>
      <c r="S47" s="4">
        <f t="shared" si="8"/>
        <v>2720.7649616196031</v>
      </c>
    </row>
    <row r="48" spans="9:19" x14ac:dyDescent="0.25">
      <c r="I48">
        <v>13</v>
      </c>
      <c r="J48" s="4">
        <f t="shared" si="2"/>
        <v>17905.245852571126</v>
      </c>
      <c r="K48" s="5">
        <f t="shared" si="7"/>
        <v>3.7499999999999999E-3</v>
      </c>
      <c r="L48" s="4">
        <f t="shared" si="0"/>
        <v>17972.390524518265</v>
      </c>
      <c r="M48" s="4">
        <f t="shared" si="3"/>
        <v>16607.310524518267</v>
      </c>
      <c r="O48">
        <v>33</v>
      </c>
      <c r="P48" s="4">
        <f t="shared" si="4"/>
        <v>2720.7649616196031</v>
      </c>
      <c r="Q48" s="5">
        <f t="shared" si="5"/>
        <v>3.7499999999999999E-3</v>
      </c>
      <c r="R48" s="4">
        <f t="shared" si="1"/>
        <v>2730.9678302256766</v>
      </c>
      <c r="S48" s="4">
        <f t="shared" si="8"/>
        <v>2411.5278302256766</v>
      </c>
    </row>
    <row r="49" spans="9:19" x14ac:dyDescent="0.25">
      <c r="I49">
        <v>14</v>
      </c>
      <c r="J49" s="4">
        <f t="shared" si="2"/>
        <v>16607.310524518267</v>
      </c>
      <c r="K49" s="5">
        <f t="shared" si="7"/>
        <v>3.7499999999999999E-3</v>
      </c>
      <c r="L49" s="4">
        <f t="shared" si="0"/>
        <v>16669.587938985209</v>
      </c>
      <c r="M49" s="4">
        <f t="shared" si="3"/>
        <v>15304.507938985209</v>
      </c>
      <c r="O49">
        <v>34</v>
      </c>
      <c r="P49" s="4">
        <f t="shared" si="4"/>
        <v>2411.5278302256766</v>
      </c>
      <c r="Q49" s="5">
        <f t="shared" si="5"/>
        <v>3.7499999999999999E-3</v>
      </c>
      <c r="R49" s="4">
        <f t="shared" si="1"/>
        <v>2420.5710595890228</v>
      </c>
      <c r="S49" s="4">
        <f t="shared" si="8"/>
        <v>2101.1310595890227</v>
      </c>
    </row>
    <row r="50" spans="9:19" x14ac:dyDescent="0.25">
      <c r="I50">
        <v>15</v>
      </c>
      <c r="J50" s="4">
        <f t="shared" si="2"/>
        <v>15304.507938985209</v>
      </c>
      <c r="K50" s="5">
        <f t="shared" si="7"/>
        <v>3.7499999999999999E-3</v>
      </c>
      <c r="L50" s="4">
        <f t="shared" si="0"/>
        <v>15361.899843756402</v>
      </c>
      <c r="M50" s="4">
        <f t="shared" si="3"/>
        <v>13996.819843756402</v>
      </c>
      <c r="O50">
        <v>35</v>
      </c>
      <c r="P50" s="4">
        <f t="shared" si="4"/>
        <v>2101.1310595890227</v>
      </c>
      <c r="Q50" s="5">
        <f t="shared" si="5"/>
        <v>3.7499999999999999E-3</v>
      </c>
      <c r="R50" s="4">
        <f t="shared" si="1"/>
        <v>2109.0103010624812</v>
      </c>
      <c r="S50" s="4">
        <f t="shared" si="8"/>
        <v>1789.5703010624811</v>
      </c>
    </row>
    <row r="51" spans="9:19" x14ac:dyDescent="0.25">
      <c r="I51">
        <v>16</v>
      </c>
      <c r="J51" s="4">
        <f t="shared" si="2"/>
        <v>13996.819843756402</v>
      </c>
      <c r="K51" s="5">
        <f t="shared" si="7"/>
        <v>3.7499999999999999E-3</v>
      </c>
      <c r="L51" s="4">
        <f t="shared" si="0"/>
        <v>14049.307918170487</v>
      </c>
      <c r="M51" s="4">
        <f t="shared" si="3"/>
        <v>12684.227918170487</v>
      </c>
      <c r="O51">
        <v>36</v>
      </c>
      <c r="P51" s="4">
        <f t="shared" si="4"/>
        <v>1789.5703010624811</v>
      </c>
      <c r="Q51" s="5">
        <f t="shared" si="5"/>
        <v>3.7499999999999999E-3</v>
      </c>
      <c r="R51" s="4">
        <f t="shared" si="1"/>
        <v>1796.2811896914652</v>
      </c>
      <c r="S51" s="4">
        <f t="shared" si="8"/>
        <v>1476.8411896914652</v>
      </c>
    </row>
    <row r="52" spans="9:19" x14ac:dyDescent="0.25">
      <c r="I52">
        <v>17</v>
      </c>
      <c r="J52" s="4">
        <f t="shared" si="2"/>
        <v>12684.227918170487</v>
      </c>
      <c r="K52" s="5">
        <f t="shared" si="7"/>
        <v>3.7499999999999999E-3</v>
      </c>
      <c r="L52" s="4">
        <f t="shared" si="0"/>
        <v>12731.793772863626</v>
      </c>
      <c r="M52" s="4">
        <f t="shared" si="3"/>
        <v>11366.713772863626</v>
      </c>
      <c r="O52">
        <v>37</v>
      </c>
      <c r="P52" s="4">
        <f t="shared" si="4"/>
        <v>1476.8411896914652</v>
      </c>
      <c r="Q52" s="5">
        <f t="shared" si="5"/>
        <v>3.7499999999999999E-3</v>
      </c>
      <c r="R52" s="4">
        <f t="shared" si="1"/>
        <v>1482.379344152808</v>
      </c>
      <c r="S52" s="4">
        <f t="shared" si="8"/>
        <v>1162.939344152808</v>
      </c>
    </row>
    <row r="53" spans="9:19" x14ac:dyDescent="0.25">
      <c r="I53">
        <v>18</v>
      </c>
      <c r="J53" s="4">
        <f t="shared" si="2"/>
        <v>11366.713772863626</v>
      </c>
      <c r="K53" s="5">
        <f t="shared" si="7"/>
        <v>3.7499999999999999E-3</v>
      </c>
      <c r="L53" s="4">
        <f t="shared" si="0"/>
        <v>11409.338949511864</v>
      </c>
      <c r="M53" s="4">
        <f t="shared" si="3"/>
        <v>10044.258949511865</v>
      </c>
      <c r="O53">
        <v>38</v>
      </c>
      <c r="P53" s="4">
        <f t="shared" si="4"/>
        <v>1162.939344152808</v>
      </c>
      <c r="Q53" s="5">
        <f t="shared" si="5"/>
        <v>3.7499999999999999E-3</v>
      </c>
      <c r="R53" s="4">
        <f t="shared" si="1"/>
        <v>1167.300366693381</v>
      </c>
      <c r="S53" s="4">
        <f t="shared" si="8"/>
        <v>847.86036669338091</v>
      </c>
    </row>
    <row r="54" spans="9:19" x14ac:dyDescent="0.25">
      <c r="I54">
        <v>19</v>
      </c>
      <c r="J54" s="4">
        <f t="shared" si="2"/>
        <v>10044.258949511865</v>
      </c>
      <c r="K54" s="5">
        <f t="shared" si="7"/>
        <v>3.7499999999999999E-3</v>
      </c>
      <c r="L54" s="4">
        <f t="shared" si="0"/>
        <v>10081.924920572534</v>
      </c>
      <c r="M54" s="4">
        <f t="shared" si="3"/>
        <v>8716.8449205725337</v>
      </c>
      <c r="O54">
        <v>39</v>
      </c>
      <c r="P54" s="4">
        <f t="shared" si="4"/>
        <v>847.86036669338091</v>
      </c>
      <c r="Q54" s="5">
        <f t="shared" si="5"/>
        <v>3.7499999999999999E-3</v>
      </c>
      <c r="R54" s="4">
        <f t="shared" si="1"/>
        <v>851.03984306848099</v>
      </c>
      <c r="S54" s="4">
        <f t="shared" si="8"/>
        <v>531.59984306848105</v>
      </c>
    </row>
    <row r="55" spans="9:19" x14ac:dyDescent="0.25">
      <c r="I55">
        <v>20</v>
      </c>
      <c r="J55" s="4">
        <f t="shared" si="2"/>
        <v>8716.8449205725337</v>
      </c>
      <c r="K55" s="5">
        <f t="shared" si="7"/>
        <v>3.7499999999999999E-3</v>
      </c>
      <c r="L55" s="4">
        <f t="shared" si="0"/>
        <v>8749.5330890246805</v>
      </c>
      <c r="M55" s="4">
        <f t="shared" si="3"/>
        <v>7384.4530890246806</v>
      </c>
      <c r="O55">
        <v>40</v>
      </c>
      <c r="P55" s="4">
        <f t="shared" si="4"/>
        <v>531.59984306848105</v>
      </c>
      <c r="Q55" s="5">
        <f t="shared" si="5"/>
        <v>3.7499999999999999E-3</v>
      </c>
      <c r="R55" s="4">
        <f t="shared" si="1"/>
        <v>533.59334247998777</v>
      </c>
      <c r="S55" s="4">
        <f t="shared" si="8"/>
        <v>214.15334247998777</v>
      </c>
    </row>
    <row r="56" spans="9:19" x14ac:dyDescent="0.25">
      <c r="O56">
        <v>41</v>
      </c>
      <c r="P56" s="4">
        <f t="shared" si="4"/>
        <v>214.15334247998777</v>
      </c>
      <c r="Q56" s="5">
        <f t="shared" si="5"/>
        <v>3.7499999999999999E-3</v>
      </c>
      <c r="R56" s="4">
        <f t="shared" si="1"/>
        <v>214.95641751428772</v>
      </c>
      <c r="S56" s="4">
        <f t="shared" si="8"/>
        <v>-104.48358248571228</v>
      </c>
    </row>
    <row r="59" spans="9:19" x14ac:dyDescent="0.25">
      <c r="Q59" s="6" t="s">
        <v>25</v>
      </c>
    </row>
    <row r="60" spans="9:19" x14ac:dyDescent="0.25">
      <c r="P60" s="4"/>
      <c r="Q60" s="6" t="str">
        <f>INT(O56/12) &amp; " years and " &amp; MOD(O56,12) &amp; " months"</f>
        <v>3 years and 5 months</v>
      </c>
      <c r="R60" s="4"/>
    </row>
    <row r="61" spans="9:19" x14ac:dyDescent="0.25">
      <c r="Q61" s="5"/>
      <c r="R61" s="4"/>
      <c r="S61" s="4"/>
    </row>
    <row r="62" spans="9:19" x14ac:dyDescent="0.25">
      <c r="Q62" s="5"/>
      <c r="R62" s="4"/>
      <c r="S62" s="4"/>
    </row>
    <row r="63" spans="9:19" x14ac:dyDescent="0.25">
      <c r="Q63" s="5"/>
      <c r="R63" s="4"/>
      <c r="S63" s="4"/>
    </row>
    <row r="64" spans="9:19" x14ac:dyDescent="0.25">
      <c r="P64" s="4"/>
      <c r="Q64" s="5"/>
      <c r="R64" s="4"/>
      <c r="S64" s="4"/>
    </row>
    <row r="65" spans="9:19" x14ac:dyDescent="0.25">
      <c r="P65" s="4"/>
      <c r="Q65" s="5"/>
      <c r="R65" s="4"/>
      <c r="S65" s="4"/>
    </row>
    <row r="66" spans="9:19" x14ac:dyDescent="0.25">
      <c r="P66" s="4"/>
      <c r="Q66" s="5"/>
      <c r="R66" s="4"/>
      <c r="S66" s="4"/>
    </row>
    <row r="67" spans="9:19" x14ac:dyDescent="0.25">
      <c r="P67" s="4"/>
      <c r="Q67" s="5"/>
      <c r="R67" s="4"/>
      <c r="S67" s="4"/>
    </row>
    <row r="68" spans="9:19" x14ac:dyDescent="0.25">
      <c r="P68" s="4"/>
      <c r="Q68" s="5"/>
      <c r="R68" s="4"/>
      <c r="S68" s="4"/>
    </row>
    <row r="69" spans="9:19" ht="28.5" x14ac:dyDescent="0.45">
      <c r="I69" s="1"/>
    </row>
    <row r="71" spans="9:19" x14ac:dyDescent="0.25">
      <c r="I71" s="4"/>
      <c r="J71" s="5"/>
      <c r="K71" s="4"/>
      <c r="L71" s="4"/>
    </row>
    <row r="72" spans="9:19" x14ac:dyDescent="0.25">
      <c r="I72" s="4"/>
      <c r="J72" s="5"/>
      <c r="K72" s="4"/>
      <c r="L72" s="4"/>
    </row>
    <row r="73" spans="9:19" x14ac:dyDescent="0.25">
      <c r="I73" s="4"/>
      <c r="J73" s="5"/>
      <c r="K73" s="4"/>
      <c r="L73" s="4"/>
    </row>
    <row r="74" spans="9:19" x14ac:dyDescent="0.25">
      <c r="I74" s="4"/>
      <c r="J74" s="5"/>
      <c r="K74" s="4"/>
      <c r="L74" s="4"/>
    </row>
    <row r="75" spans="9:19" x14ac:dyDescent="0.25">
      <c r="I75" s="4"/>
      <c r="J75" s="5"/>
      <c r="K75" s="4"/>
      <c r="L75" s="4"/>
    </row>
    <row r="76" spans="9:19" x14ac:dyDescent="0.25">
      <c r="I76" s="4"/>
      <c r="J76" s="5"/>
      <c r="K76" s="4"/>
      <c r="L76" s="4"/>
    </row>
    <row r="77" spans="9:19" x14ac:dyDescent="0.25">
      <c r="I77" s="4"/>
      <c r="J77" s="5"/>
      <c r="K77" s="4"/>
      <c r="L77" s="4"/>
    </row>
    <row r="78" spans="9:19" x14ac:dyDescent="0.25">
      <c r="I78" s="4"/>
      <c r="J78" s="5"/>
      <c r="K78" s="4"/>
      <c r="L78" s="4"/>
    </row>
    <row r="79" spans="9:19" x14ac:dyDescent="0.25">
      <c r="I79" s="4"/>
      <c r="J79" s="5"/>
      <c r="K79" s="4"/>
      <c r="L79" s="4"/>
    </row>
    <row r="80" spans="9:19" x14ac:dyDescent="0.25">
      <c r="I80" s="4"/>
      <c r="J80" s="5"/>
      <c r="K80" s="4"/>
      <c r="L80" s="4"/>
    </row>
    <row r="81" spans="9:12" x14ac:dyDescent="0.25">
      <c r="I81" s="4"/>
      <c r="J81" s="5"/>
      <c r="K81" s="4"/>
      <c r="L81" s="4"/>
    </row>
    <row r="82" spans="9:12" x14ac:dyDescent="0.25">
      <c r="I82" s="4"/>
      <c r="J82" s="5"/>
      <c r="K82" s="4"/>
      <c r="L82" s="4"/>
    </row>
    <row r="83" spans="9:12" x14ac:dyDescent="0.25">
      <c r="I83" s="4"/>
      <c r="J83" s="5"/>
      <c r="K83" s="4"/>
      <c r="L83" s="4"/>
    </row>
    <row r="84" spans="9:12" x14ac:dyDescent="0.25">
      <c r="I84" s="4"/>
      <c r="J84" s="5"/>
      <c r="K84" s="4"/>
      <c r="L84" s="4"/>
    </row>
    <row r="85" spans="9:12" x14ac:dyDescent="0.25">
      <c r="I85" s="4"/>
      <c r="J85" s="5"/>
      <c r="K85" s="4"/>
      <c r="L85" s="4"/>
    </row>
    <row r="86" spans="9:12" x14ac:dyDescent="0.25">
      <c r="I86" s="4"/>
      <c r="J86" s="5"/>
      <c r="K86" s="4"/>
      <c r="L86" s="4"/>
    </row>
    <row r="87" spans="9:12" x14ac:dyDescent="0.25">
      <c r="I87" s="4"/>
      <c r="J87" s="5"/>
      <c r="K87" s="4"/>
      <c r="L87" s="4"/>
    </row>
    <row r="88" spans="9:12" x14ac:dyDescent="0.25">
      <c r="I88" s="4"/>
      <c r="J88" s="5"/>
      <c r="K88" s="4"/>
      <c r="L88" s="4"/>
    </row>
    <row r="89" spans="9:12" x14ac:dyDescent="0.25">
      <c r="I89" s="4"/>
      <c r="J89" s="5"/>
      <c r="K89" s="4"/>
      <c r="L89" s="4"/>
    </row>
    <row r="90" spans="9:12" x14ac:dyDescent="0.25">
      <c r="I90" s="4"/>
      <c r="J90" s="5"/>
      <c r="K90" s="4"/>
      <c r="L90" s="4"/>
    </row>
    <row r="91" spans="9:12" x14ac:dyDescent="0.25">
      <c r="I91" s="4"/>
      <c r="J91" s="5"/>
      <c r="K91" s="4"/>
      <c r="L91" s="4"/>
    </row>
    <row r="92" spans="9:12" x14ac:dyDescent="0.25">
      <c r="I92" s="4"/>
      <c r="J92" s="5"/>
      <c r="K92" s="4"/>
      <c r="L92" s="4"/>
    </row>
    <row r="93" spans="9:12" x14ac:dyDescent="0.25">
      <c r="I93" s="4"/>
      <c r="J93" s="5"/>
      <c r="K93" s="4"/>
      <c r="L93" s="4"/>
    </row>
    <row r="94" spans="9:12" x14ac:dyDescent="0.25">
      <c r="I94" s="4"/>
      <c r="J94" s="5"/>
      <c r="K94" s="4"/>
      <c r="L94" s="4"/>
    </row>
    <row r="95" spans="9:12" x14ac:dyDescent="0.25">
      <c r="I95" s="4"/>
      <c r="J95" s="5"/>
      <c r="K95" s="4"/>
      <c r="L95" s="4"/>
    </row>
    <row r="96" spans="9:12" x14ac:dyDescent="0.25">
      <c r="I96" s="4"/>
      <c r="J96" s="5"/>
      <c r="K96" s="4"/>
      <c r="L96" s="4"/>
    </row>
    <row r="97" spans="9:12" x14ac:dyDescent="0.25">
      <c r="I97" s="4"/>
      <c r="J97" s="5"/>
      <c r="K97" s="4"/>
      <c r="L97" s="4"/>
    </row>
    <row r="98" spans="9:12" x14ac:dyDescent="0.25">
      <c r="I98" s="4"/>
      <c r="J98" s="5"/>
      <c r="K98" s="4"/>
      <c r="L98" s="4"/>
    </row>
    <row r="99" spans="9:12" x14ac:dyDescent="0.25">
      <c r="I99" s="4"/>
      <c r="J99" s="5"/>
      <c r="K99" s="4"/>
      <c r="L99" s="4"/>
    </row>
    <row r="100" spans="9:12" x14ac:dyDescent="0.25">
      <c r="I100" s="4"/>
      <c r="J100" s="5"/>
      <c r="K100" s="4"/>
      <c r="L100" s="4"/>
    </row>
    <row r="101" spans="9:12" x14ac:dyDescent="0.25">
      <c r="I101" s="4"/>
      <c r="J101" s="5"/>
      <c r="K101" s="4"/>
      <c r="L101" s="4"/>
    </row>
    <row r="102" spans="9:12" x14ac:dyDescent="0.25">
      <c r="I102" s="4"/>
      <c r="J102" s="5"/>
      <c r="K102" s="4"/>
      <c r="L102" s="4"/>
    </row>
    <row r="103" spans="9:12" x14ac:dyDescent="0.25">
      <c r="I103" s="4"/>
      <c r="J103" s="5"/>
      <c r="K103" s="4"/>
      <c r="L103" s="4"/>
    </row>
    <row r="104" spans="9:12" x14ac:dyDescent="0.25">
      <c r="I104" s="4"/>
      <c r="J104" s="5"/>
      <c r="K104" s="4"/>
      <c r="L104" s="4"/>
    </row>
    <row r="105" spans="9:12" x14ac:dyDescent="0.25">
      <c r="I105" s="4"/>
      <c r="J105" s="5"/>
      <c r="K105" s="4"/>
      <c r="L105" s="4"/>
    </row>
    <row r="106" spans="9:12" x14ac:dyDescent="0.25">
      <c r="I106" s="4"/>
      <c r="J106" s="5"/>
      <c r="K106" s="4"/>
      <c r="L106" s="4"/>
    </row>
    <row r="107" spans="9:12" x14ac:dyDescent="0.25">
      <c r="I107" s="4"/>
      <c r="J107" s="5"/>
      <c r="K107" s="4"/>
      <c r="L107" s="4"/>
    </row>
    <row r="108" spans="9:12" x14ac:dyDescent="0.25">
      <c r="I108" s="4"/>
      <c r="J108" s="5"/>
      <c r="K108" s="4"/>
      <c r="L108" s="4"/>
    </row>
    <row r="109" spans="9:12" x14ac:dyDescent="0.25">
      <c r="I109" s="4"/>
      <c r="J109" s="5"/>
      <c r="K109" s="4"/>
      <c r="L109" s="4"/>
    </row>
    <row r="110" spans="9:12" x14ac:dyDescent="0.25">
      <c r="I110" s="4"/>
      <c r="J110" s="5"/>
      <c r="K110" s="4"/>
      <c r="L110" s="4"/>
    </row>
    <row r="111" spans="9:12" x14ac:dyDescent="0.25">
      <c r="I111" s="4"/>
      <c r="J111" s="5"/>
      <c r="K111" s="4"/>
      <c r="L111" s="4"/>
    </row>
    <row r="112" spans="9:12" x14ac:dyDescent="0.25">
      <c r="I112" s="4"/>
      <c r="J112" s="5"/>
      <c r="K112" s="4"/>
      <c r="L112" s="4"/>
    </row>
    <row r="113" spans="9:12" x14ac:dyDescent="0.25">
      <c r="I113" s="4"/>
      <c r="J113" s="5"/>
      <c r="K113" s="4"/>
      <c r="L113" s="4"/>
    </row>
    <row r="114" spans="9:12" x14ac:dyDescent="0.25">
      <c r="I114" s="4"/>
      <c r="J114" s="5"/>
      <c r="K114" s="4"/>
      <c r="L114" s="4"/>
    </row>
    <row r="115" spans="9:12" x14ac:dyDescent="0.25">
      <c r="I115" s="4"/>
      <c r="J115" s="5"/>
      <c r="K115" s="4"/>
      <c r="L115" s="4"/>
    </row>
    <row r="116" spans="9:12" x14ac:dyDescent="0.25">
      <c r="I116" s="4"/>
      <c r="J116" s="5"/>
      <c r="K116" s="4"/>
      <c r="L116" s="4"/>
    </row>
    <row r="117" spans="9:12" x14ac:dyDescent="0.25">
      <c r="I117" s="4"/>
      <c r="J117" s="5"/>
      <c r="K117" s="4"/>
      <c r="L117" s="4"/>
    </row>
    <row r="118" spans="9:12" x14ac:dyDescent="0.25">
      <c r="I118" s="4"/>
      <c r="J118" s="5"/>
      <c r="K118" s="4"/>
      <c r="L118" s="4"/>
    </row>
    <row r="119" spans="9:12" x14ac:dyDescent="0.25">
      <c r="I119" s="4"/>
      <c r="J119" s="5"/>
      <c r="K119" s="4"/>
      <c r="L119" s="4"/>
    </row>
    <row r="120" spans="9:12" x14ac:dyDescent="0.25">
      <c r="I120" s="4"/>
      <c r="J120" s="5"/>
      <c r="K120" s="4"/>
      <c r="L120" s="4"/>
    </row>
    <row r="121" spans="9:12" x14ac:dyDescent="0.25">
      <c r="I121" s="4"/>
      <c r="J121" s="5"/>
      <c r="K121" s="4"/>
      <c r="L121" s="4"/>
    </row>
    <row r="122" spans="9:12" x14ac:dyDescent="0.25">
      <c r="I122" s="4"/>
      <c r="J122" s="5"/>
      <c r="K122" s="4"/>
      <c r="L122" s="4"/>
    </row>
    <row r="123" spans="9:12" x14ac:dyDescent="0.25">
      <c r="I123" s="4"/>
      <c r="J123" s="5"/>
      <c r="K123" s="4"/>
      <c r="L123" s="4"/>
    </row>
    <row r="124" spans="9:12" x14ac:dyDescent="0.25">
      <c r="I124" s="4"/>
      <c r="J124" s="5"/>
      <c r="K124" s="4"/>
      <c r="L124" s="4"/>
    </row>
    <row r="125" spans="9:12" x14ac:dyDescent="0.25">
      <c r="I125" s="4"/>
      <c r="J125" s="5"/>
      <c r="K125" s="4"/>
      <c r="L125" s="4"/>
    </row>
    <row r="126" spans="9:12" x14ac:dyDescent="0.25">
      <c r="I126" s="4"/>
      <c r="J126" s="5"/>
      <c r="K126" s="4"/>
      <c r="L126" s="4"/>
    </row>
    <row r="127" spans="9:12" x14ac:dyDescent="0.25">
      <c r="I127" s="4"/>
      <c r="J127" s="5"/>
      <c r="K127" s="4"/>
      <c r="L127" s="4"/>
    </row>
    <row r="128" spans="9:12" x14ac:dyDescent="0.25">
      <c r="I128" s="4"/>
      <c r="J128" s="5"/>
      <c r="K128" s="4"/>
      <c r="L128" s="4"/>
    </row>
    <row r="129" spans="9:12" x14ac:dyDescent="0.25">
      <c r="I129" s="4"/>
      <c r="J129" s="5"/>
      <c r="K129" s="4"/>
      <c r="L129" s="4"/>
    </row>
    <row r="130" spans="9:12" x14ac:dyDescent="0.25">
      <c r="I130" s="4"/>
      <c r="J130" s="5"/>
      <c r="K130" s="4"/>
      <c r="L130" s="4"/>
    </row>
    <row r="131" spans="9:12" x14ac:dyDescent="0.25">
      <c r="I131" s="4"/>
      <c r="J131" s="5"/>
      <c r="K131" s="4"/>
      <c r="L131" s="4"/>
    </row>
    <row r="132" spans="9:12" x14ac:dyDescent="0.25">
      <c r="I132" s="4"/>
      <c r="J132" s="5"/>
      <c r="K132" s="4"/>
      <c r="L132" s="4"/>
    </row>
    <row r="133" spans="9:12" x14ac:dyDescent="0.25">
      <c r="I133" s="4"/>
      <c r="J133" s="5"/>
      <c r="K133" s="4"/>
      <c r="L133" s="4"/>
    </row>
    <row r="134" spans="9:12" x14ac:dyDescent="0.25">
      <c r="I134" s="4"/>
      <c r="J134" s="5"/>
      <c r="K134" s="4"/>
      <c r="L134" s="4"/>
    </row>
    <row r="135" spans="9:12" x14ac:dyDescent="0.25">
      <c r="I135" s="4"/>
      <c r="J135" s="5"/>
      <c r="K135" s="4"/>
      <c r="L135" s="4"/>
    </row>
    <row r="136" spans="9:12" x14ac:dyDescent="0.25">
      <c r="I136" s="4"/>
      <c r="J136" s="5"/>
      <c r="K136" s="4"/>
      <c r="L136" s="4"/>
    </row>
    <row r="137" spans="9:12" x14ac:dyDescent="0.25">
      <c r="I137" s="4"/>
      <c r="J137" s="5"/>
      <c r="K137" s="4"/>
      <c r="L137" s="4"/>
    </row>
    <row r="138" spans="9:12" x14ac:dyDescent="0.25">
      <c r="I138" s="4"/>
      <c r="J138" s="5"/>
      <c r="K138" s="4"/>
      <c r="L138" s="4"/>
    </row>
    <row r="139" spans="9:12" x14ac:dyDescent="0.25">
      <c r="I139" s="4"/>
      <c r="J139" s="5"/>
      <c r="K139" s="4"/>
      <c r="L139" s="4"/>
    </row>
    <row r="140" spans="9:12" x14ac:dyDescent="0.25">
      <c r="I140" s="4"/>
      <c r="J140" s="5"/>
      <c r="K140" s="4"/>
      <c r="L140" s="4"/>
    </row>
    <row r="141" spans="9:12" x14ac:dyDescent="0.25">
      <c r="I141" s="4"/>
      <c r="J141" s="5"/>
      <c r="K141" s="4"/>
      <c r="L141" s="4"/>
    </row>
    <row r="142" spans="9:12" x14ac:dyDescent="0.25">
      <c r="I142" s="4"/>
      <c r="J142" s="5"/>
      <c r="K142" s="4"/>
      <c r="L142" s="4"/>
    </row>
    <row r="143" spans="9:12" x14ac:dyDescent="0.25">
      <c r="I143" s="4"/>
      <c r="J143" s="5"/>
      <c r="K143" s="4"/>
      <c r="L143" s="4"/>
    </row>
    <row r="144" spans="9:12" x14ac:dyDescent="0.25">
      <c r="I144" s="4"/>
      <c r="J144" s="5"/>
      <c r="K144" s="4"/>
      <c r="L144" s="4"/>
    </row>
    <row r="145" spans="9:12" x14ac:dyDescent="0.25">
      <c r="I145" s="4"/>
      <c r="J145" s="5"/>
      <c r="K145" s="4"/>
      <c r="L145" s="4"/>
    </row>
    <row r="146" spans="9:12" x14ac:dyDescent="0.25">
      <c r="I146" s="4"/>
      <c r="J146" s="5"/>
      <c r="K146" s="4"/>
      <c r="L146" s="4"/>
    </row>
    <row r="147" spans="9:12" x14ac:dyDescent="0.25">
      <c r="I147" s="4"/>
      <c r="J147" s="5"/>
      <c r="K147" s="4"/>
      <c r="L147" s="4"/>
    </row>
    <row r="148" spans="9:12" x14ac:dyDescent="0.25">
      <c r="I148" s="4"/>
      <c r="J148" s="5"/>
      <c r="K148" s="4"/>
      <c r="L148" s="4"/>
    </row>
    <row r="149" spans="9:12" x14ac:dyDescent="0.25">
      <c r="I149" s="4"/>
      <c r="J149" s="5"/>
      <c r="K149" s="4"/>
      <c r="L149" s="4"/>
    </row>
    <row r="150" spans="9:12" x14ac:dyDescent="0.25">
      <c r="I150" s="4"/>
      <c r="J150" s="5"/>
      <c r="K150" s="4"/>
      <c r="L150" s="4"/>
    </row>
    <row r="151" spans="9:12" x14ac:dyDescent="0.25">
      <c r="I151" s="4"/>
      <c r="J151" s="5"/>
      <c r="K151" s="4"/>
      <c r="L151" s="4"/>
    </row>
    <row r="152" spans="9:12" x14ac:dyDescent="0.25">
      <c r="I152" s="4"/>
      <c r="J152" s="5"/>
      <c r="K152" s="4"/>
      <c r="L152" s="4"/>
    </row>
    <row r="153" spans="9:12" x14ac:dyDescent="0.25">
      <c r="I153" s="4"/>
      <c r="J153" s="5"/>
      <c r="K153" s="4"/>
      <c r="L153" s="4"/>
    </row>
    <row r="154" spans="9:12" x14ac:dyDescent="0.25">
      <c r="I154" s="4"/>
      <c r="J154" s="5"/>
      <c r="K154" s="4"/>
      <c r="L154" s="4"/>
    </row>
    <row r="155" spans="9:12" x14ac:dyDescent="0.25">
      <c r="I155" s="4"/>
      <c r="J155" s="5"/>
      <c r="K155" s="4"/>
      <c r="L155" s="4"/>
    </row>
    <row r="156" spans="9:12" x14ac:dyDescent="0.25">
      <c r="I156" s="4"/>
      <c r="J156" s="5"/>
      <c r="K156" s="4"/>
      <c r="L156" s="4"/>
    </row>
    <row r="157" spans="9:12" x14ac:dyDescent="0.25">
      <c r="I157" s="4"/>
      <c r="J157" s="5"/>
      <c r="K157" s="4"/>
      <c r="L157" s="4"/>
    </row>
    <row r="158" spans="9:12" x14ac:dyDescent="0.25">
      <c r="I158" s="4"/>
      <c r="J158" s="5"/>
      <c r="K158" s="4"/>
      <c r="L158" s="4"/>
    </row>
    <row r="159" spans="9:12" x14ac:dyDescent="0.25">
      <c r="I159" s="4"/>
      <c r="J159" s="5"/>
      <c r="K159" s="4"/>
      <c r="L159" s="4"/>
    </row>
    <row r="160" spans="9:12" x14ac:dyDescent="0.25">
      <c r="I160" s="4"/>
      <c r="J160" s="5"/>
      <c r="K160" s="4"/>
      <c r="L160" s="4"/>
    </row>
    <row r="161" spans="9:12" x14ac:dyDescent="0.25">
      <c r="I161" s="4"/>
      <c r="J161" s="5"/>
      <c r="K161" s="4"/>
      <c r="L161" s="4"/>
    </row>
    <row r="162" spans="9:12" x14ac:dyDescent="0.25">
      <c r="I162" s="4"/>
      <c r="J162" s="5"/>
      <c r="K162" s="4"/>
      <c r="L162" s="4"/>
    </row>
    <row r="163" spans="9:12" x14ac:dyDescent="0.25">
      <c r="I163" s="4"/>
      <c r="J163" s="5"/>
      <c r="K163" s="4"/>
      <c r="L163" s="4"/>
    </row>
    <row r="164" spans="9:12" x14ac:dyDescent="0.25">
      <c r="I164" s="4"/>
      <c r="J164" s="5"/>
      <c r="K164" s="4"/>
      <c r="L164" s="4"/>
    </row>
    <row r="165" spans="9:12" x14ac:dyDescent="0.25">
      <c r="I165" s="4"/>
      <c r="J165" s="5"/>
      <c r="K165" s="4"/>
      <c r="L165" s="4"/>
    </row>
    <row r="166" spans="9:12" x14ac:dyDescent="0.25">
      <c r="I166" s="4"/>
      <c r="J166" s="5"/>
      <c r="K166" s="4"/>
      <c r="L166" s="4"/>
    </row>
    <row r="167" spans="9:12" x14ac:dyDescent="0.25">
      <c r="I167" s="4"/>
      <c r="J167" s="5"/>
      <c r="K167" s="4"/>
      <c r="L167" s="4"/>
    </row>
    <row r="168" spans="9:12" x14ac:dyDescent="0.25">
      <c r="I168" s="4"/>
      <c r="J168" s="5"/>
      <c r="K168" s="4"/>
      <c r="L168" s="4"/>
    </row>
    <row r="169" spans="9:12" x14ac:dyDescent="0.25">
      <c r="I169" s="4"/>
      <c r="J169" s="5"/>
      <c r="K169" s="4"/>
      <c r="L169" s="4"/>
    </row>
    <row r="170" spans="9:12" x14ac:dyDescent="0.25">
      <c r="I170" s="4"/>
      <c r="J170" s="5"/>
      <c r="K170" s="4"/>
      <c r="L170" s="4"/>
    </row>
    <row r="171" spans="9:12" x14ac:dyDescent="0.25">
      <c r="I171" s="4"/>
      <c r="J171" s="5"/>
      <c r="K171" s="4"/>
      <c r="L171" s="4"/>
    </row>
    <row r="172" spans="9:12" x14ac:dyDescent="0.25">
      <c r="I172" s="4"/>
      <c r="J172" s="5"/>
      <c r="K172" s="4"/>
      <c r="L172" s="4"/>
    </row>
    <row r="173" spans="9:12" x14ac:dyDescent="0.25">
      <c r="I173" s="4"/>
      <c r="J173" s="5"/>
      <c r="K173" s="4"/>
      <c r="L173" s="4"/>
    </row>
    <row r="174" spans="9:12" x14ac:dyDescent="0.25">
      <c r="I174" s="4"/>
      <c r="J174" s="5"/>
      <c r="K174" s="4"/>
      <c r="L174" s="4"/>
    </row>
    <row r="175" spans="9:12" x14ac:dyDescent="0.25">
      <c r="I175" s="4"/>
      <c r="J175" s="5"/>
      <c r="K175" s="4"/>
      <c r="L175" s="4"/>
    </row>
    <row r="176" spans="9:12" x14ac:dyDescent="0.25">
      <c r="I176" s="4"/>
      <c r="J176" s="5"/>
      <c r="K176" s="4"/>
      <c r="L176" s="4"/>
    </row>
    <row r="177" spans="9:12" x14ac:dyDescent="0.25">
      <c r="I177" s="4"/>
      <c r="J177" s="5"/>
      <c r="K177" s="4"/>
      <c r="L177" s="4"/>
    </row>
    <row r="178" spans="9:12" x14ac:dyDescent="0.25">
      <c r="I178" s="4"/>
      <c r="J178" s="5"/>
      <c r="K178" s="4"/>
      <c r="L178" s="4"/>
    </row>
    <row r="179" spans="9:12" x14ac:dyDescent="0.25">
      <c r="I179" s="4"/>
      <c r="J179" s="5"/>
      <c r="K179" s="4"/>
      <c r="L179" s="4"/>
    </row>
    <row r="180" spans="9:12" x14ac:dyDescent="0.25">
      <c r="I180" s="4"/>
      <c r="J180" s="5"/>
      <c r="K180" s="4"/>
      <c r="L180" s="4"/>
    </row>
    <row r="181" spans="9:12" x14ac:dyDescent="0.25">
      <c r="I181" s="4"/>
      <c r="J181" s="5"/>
      <c r="K181" s="4"/>
      <c r="L181" s="4"/>
    </row>
    <row r="182" spans="9:12" x14ac:dyDescent="0.25">
      <c r="I182" s="4"/>
      <c r="J182" s="5"/>
      <c r="K182" s="4"/>
      <c r="L182" s="4"/>
    </row>
    <row r="183" spans="9:12" x14ac:dyDescent="0.25">
      <c r="I183" s="4"/>
      <c r="J183" s="5"/>
      <c r="K183" s="4"/>
      <c r="L183" s="4"/>
    </row>
    <row r="184" spans="9:12" x14ac:dyDescent="0.25">
      <c r="I184" s="4"/>
      <c r="J184" s="5"/>
      <c r="K184" s="4"/>
      <c r="L184" s="4"/>
    </row>
    <row r="185" spans="9:12" x14ac:dyDescent="0.25">
      <c r="I185" s="4"/>
      <c r="J185" s="5"/>
      <c r="K185" s="4"/>
      <c r="L185" s="4"/>
    </row>
    <row r="186" spans="9:12" x14ac:dyDescent="0.25">
      <c r="I186" s="4"/>
      <c r="J186" s="5"/>
      <c r="K186" s="4"/>
      <c r="L186" s="4"/>
    </row>
    <row r="187" spans="9:12" x14ac:dyDescent="0.25">
      <c r="I187" s="4"/>
      <c r="J187" s="5"/>
      <c r="K187" s="4"/>
      <c r="L187" s="4"/>
    </row>
    <row r="188" spans="9:12" x14ac:dyDescent="0.25">
      <c r="I188" s="4"/>
      <c r="J188" s="5"/>
      <c r="K188" s="4"/>
      <c r="L188" s="4"/>
    </row>
    <row r="189" spans="9:12" x14ac:dyDescent="0.25">
      <c r="I189" s="4"/>
      <c r="J189" s="5"/>
      <c r="K189" s="4"/>
      <c r="L189" s="4"/>
    </row>
    <row r="190" spans="9:12" x14ac:dyDescent="0.25">
      <c r="I190" s="4"/>
      <c r="J190" s="5"/>
      <c r="K190" s="4"/>
      <c r="L190" s="4"/>
    </row>
    <row r="191" spans="9:12" x14ac:dyDescent="0.25">
      <c r="I191" s="4"/>
      <c r="J191" s="5"/>
      <c r="K191" s="4"/>
      <c r="L191" s="4"/>
    </row>
    <row r="192" spans="9:12" x14ac:dyDescent="0.25">
      <c r="I192" s="4"/>
      <c r="J192" s="5"/>
      <c r="K192" s="4"/>
      <c r="L192" s="4"/>
    </row>
    <row r="193" spans="9:12" x14ac:dyDescent="0.25">
      <c r="I193" s="4"/>
      <c r="J193" s="5"/>
      <c r="K193" s="4"/>
      <c r="L193" s="4"/>
    </row>
    <row r="194" spans="9:12" x14ac:dyDescent="0.25">
      <c r="I194" s="4"/>
      <c r="J194" s="5"/>
      <c r="K194" s="4"/>
      <c r="L194" s="4"/>
    </row>
    <row r="195" spans="9:12" x14ac:dyDescent="0.25">
      <c r="I195" s="4"/>
      <c r="J195" s="5"/>
      <c r="K195" s="4"/>
      <c r="L195" s="4"/>
    </row>
    <row r="196" spans="9:12" x14ac:dyDescent="0.25">
      <c r="I196" s="4"/>
      <c r="J196" s="5"/>
      <c r="K196" s="4"/>
      <c r="L196" s="4"/>
    </row>
    <row r="197" spans="9:12" x14ac:dyDescent="0.25">
      <c r="I197" s="4"/>
      <c r="J197" s="5"/>
      <c r="K197" s="4"/>
      <c r="L197" s="4"/>
    </row>
    <row r="198" spans="9:12" x14ac:dyDescent="0.25">
      <c r="I198" s="4"/>
      <c r="J198" s="5"/>
      <c r="K198" s="4"/>
      <c r="L198" s="4"/>
    </row>
    <row r="199" spans="9:12" x14ac:dyDescent="0.25">
      <c r="I199" s="4"/>
      <c r="J199" s="5"/>
      <c r="K199" s="4"/>
      <c r="L199" s="4"/>
    </row>
    <row r="200" spans="9:12" x14ac:dyDescent="0.25">
      <c r="I200" s="4"/>
      <c r="J200" s="5"/>
      <c r="K200" s="4"/>
      <c r="L200" s="4"/>
    </row>
    <row r="201" spans="9:12" x14ac:dyDescent="0.25">
      <c r="I201" s="4"/>
      <c r="J201" s="5"/>
      <c r="K201" s="4"/>
      <c r="L201" s="4"/>
    </row>
    <row r="202" spans="9:12" x14ac:dyDescent="0.25">
      <c r="I202" s="4"/>
      <c r="J202" s="5"/>
      <c r="K202" s="4"/>
      <c r="L202" s="4"/>
    </row>
    <row r="203" spans="9:12" x14ac:dyDescent="0.25">
      <c r="I203" s="4"/>
      <c r="J203" s="5"/>
      <c r="K203" s="4"/>
      <c r="L203" s="4"/>
    </row>
    <row r="204" spans="9:12" x14ac:dyDescent="0.25">
      <c r="I204" s="4"/>
      <c r="J204" s="5"/>
      <c r="K204" s="4"/>
      <c r="L204" s="4"/>
    </row>
    <row r="205" spans="9:12" x14ac:dyDescent="0.25">
      <c r="I205" s="4"/>
      <c r="J205" s="5"/>
      <c r="K205" s="4"/>
      <c r="L205" s="4"/>
    </row>
    <row r="206" spans="9:12" x14ac:dyDescent="0.25">
      <c r="I206" s="4"/>
      <c r="J206" s="5"/>
      <c r="K206" s="4"/>
      <c r="L206" s="4"/>
    </row>
    <row r="207" spans="9:12" x14ac:dyDescent="0.25">
      <c r="I207" s="4"/>
      <c r="J207" s="5"/>
      <c r="K207" s="4"/>
      <c r="L207" s="4"/>
    </row>
    <row r="208" spans="9:12" x14ac:dyDescent="0.25">
      <c r="I208" s="4"/>
      <c r="J208" s="5"/>
      <c r="K208" s="4"/>
      <c r="L208" s="4"/>
    </row>
    <row r="209" spans="9:12" x14ac:dyDescent="0.25">
      <c r="I209" s="4"/>
      <c r="J209" s="5"/>
      <c r="K209" s="4"/>
      <c r="L209" s="4"/>
    </row>
    <row r="210" spans="9:12" x14ac:dyDescent="0.25">
      <c r="I210" s="4"/>
      <c r="J210" s="5"/>
      <c r="K210" s="4"/>
      <c r="L21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6CAB-63D4-4A9D-9C3D-C2ED72557AF4}">
  <dimension ref="A1:M26"/>
  <sheetViews>
    <sheetView topLeftCell="A4" workbookViewId="0">
      <selection activeCell="M15" sqref="M15"/>
    </sheetView>
  </sheetViews>
  <sheetFormatPr defaultRowHeight="15" x14ac:dyDescent="0.25"/>
  <cols>
    <col min="9" max="9" width="11.5703125" customWidth="1"/>
  </cols>
  <sheetData>
    <row r="1" spans="1:13" ht="28.5" x14ac:dyDescent="0.45">
      <c r="A1" s="1" t="s">
        <v>10</v>
      </c>
    </row>
    <row r="2" spans="1:13" x14ac:dyDescent="0.25">
      <c r="A2" t="s">
        <v>20</v>
      </c>
    </row>
    <row r="3" spans="1:13" x14ac:dyDescent="0.25">
      <c r="A3" t="s">
        <v>11</v>
      </c>
    </row>
    <row r="4" spans="1:13" x14ac:dyDescent="0.25">
      <c r="A4" t="s">
        <v>12</v>
      </c>
    </row>
    <row r="5" spans="1:13" x14ac:dyDescent="0.25">
      <c r="A5" s="6" t="s">
        <v>28</v>
      </c>
    </row>
    <row r="6" spans="1:13" x14ac:dyDescent="0.25">
      <c r="A6" s="6" t="s">
        <v>19</v>
      </c>
    </row>
    <row r="7" spans="1:13" x14ac:dyDescent="0.25">
      <c r="A7" s="6" t="s">
        <v>21</v>
      </c>
    </row>
    <row r="8" spans="1:13" x14ac:dyDescent="0.25">
      <c r="A8" s="6" t="s">
        <v>22</v>
      </c>
    </row>
    <row r="9" spans="1:13" x14ac:dyDescent="0.25">
      <c r="A9" s="7"/>
    </row>
    <row r="10" spans="1:13" x14ac:dyDescent="0.25">
      <c r="A10" s="7"/>
    </row>
    <row r="11" spans="1:13" ht="28.5" x14ac:dyDescent="0.45">
      <c r="I11" s="1" t="s">
        <v>18</v>
      </c>
    </row>
    <row r="13" spans="1:13" x14ac:dyDescent="0.25">
      <c r="I13" t="s">
        <v>23</v>
      </c>
      <c r="K13" t="s">
        <v>24</v>
      </c>
      <c r="M13" s="6" t="s">
        <v>25</v>
      </c>
    </row>
    <row r="14" spans="1:13" x14ac:dyDescent="0.25">
      <c r="I14" s="4">
        <f>450000-104.48</f>
        <v>449895.52</v>
      </c>
      <c r="K14" s="4">
        <v>2065.08</v>
      </c>
      <c r="M14" s="6">
        <f>I14/K14</f>
        <v>217.85863985898854</v>
      </c>
    </row>
    <row r="15" spans="1:13" x14ac:dyDescent="0.25">
      <c r="I15" s="4"/>
      <c r="J15" s="5"/>
      <c r="K15" s="4"/>
      <c r="L15" s="4"/>
      <c r="M15" s="6" t="str">
        <f>INT(M14/12) &amp; " years and " &amp; MOD(M14,12) &amp; " months"</f>
        <v>18 years and 1.85863985898854 months</v>
      </c>
    </row>
    <row r="16" spans="1:13" x14ac:dyDescent="0.25">
      <c r="I16" s="4"/>
      <c r="J16" s="5"/>
      <c r="K16" s="4"/>
      <c r="L16" s="4"/>
    </row>
    <row r="17" spans="9:12" x14ac:dyDescent="0.25">
      <c r="I17" s="4"/>
      <c r="J17" s="5"/>
      <c r="K17" s="4"/>
      <c r="L17" s="4"/>
    </row>
    <row r="18" spans="9:12" x14ac:dyDescent="0.25">
      <c r="I18" s="4"/>
      <c r="J18" s="5"/>
      <c r="K18" s="4"/>
      <c r="L18" s="4"/>
    </row>
    <row r="19" spans="9:12" x14ac:dyDescent="0.25">
      <c r="I19" s="4"/>
      <c r="J19" s="5"/>
      <c r="K19" s="4"/>
      <c r="L19" s="4"/>
    </row>
    <row r="20" spans="9:12" x14ac:dyDescent="0.25">
      <c r="I20" s="4"/>
      <c r="J20" s="5"/>
      <c r="K20" s="4"/>
      <c r="L20" s="4"/>
    </row>
    <row r="21" spans="9:12" x14ac:dyDescent="0.25">
      <c r="I21" s="4"/>
      <c r="J21" s="5"/>
      <c r="K21" s="4"/>
      <c r="L21" s="4"/>
    </row>
    <row r="22" spans="9:12" x14ac:dyDescent="0.25">
      <c r="I22" s="4"/>
      <c r="J22" s="5"/>
      <c r="K22" s="4"/>
      <c r="L22" s="4"/>
    </row>
    <row r="23" spans="9:12" x14ac:dyDescent="0.25">
      <c r="I23" s="4"/>
      <c r="J23" s="5"/>
      <c r="K23" s="4"/>
      <c r="L23" s="4"/>
    </row>
    <row r="24" spans="9:12" x14ac:dyDescent="0.25">
      <c r="I24" s="4"/>
      <c r="J24" s="5"/>
      <c r="K24" s="4"/>
      <c r="L24" s="4"/>
    </row>
    <row r="25" spans="9:12" x14ac:dyDescent="0.25">
      <c r="I25" s="4"/>
      <c r="J25" s="5"/>
      <c r="K25" s="4"/>
      <c r="L25" s="4"/>
    </row>
    <row r="26" spans="9:12" x14ac:dyDescent="0.25">
      <c r="I26" s="4"/>
      <c r="J26" s="5"/>
      <c r="K26" s="4"/>
      <c r="L26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DA87-0959-467B-9572-31BC8E9EA684}">
  <dimension ref="A1"/>
  <sheetViews>
    <sheetView tabSelected="1" workbookViewId="0">
      <selection activeCell="P20" sqref="P20"/>
    </sheetView>
  </sheetViews>
  <sheetFormatPr defaultRowHeight="15" x14ac:dyDescent="0.25"/>
  <sheetData>
    <row r="1" spans="1:1" ht="28.5" x14ac:dyDescent="0.45">
      <c r="A1" s="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Goals</vt:lpstr>
      <vt:lpstr>Tuition</vt:lpstr>
      <vt:lpstr>HDB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 lim</dc:creator>
  <cp:lastModifiedBy>kel lim</cp:lastModifiedBy>
  <dcterms:created xsi:type="dcterms:W3CDTF">2022-05-28T13:28:33Z</dcterms:created>
  <dcterms:modified xsi:type="dcterms:W3CDTF">2022-06-10T06:35:12Z</dcterms:modified>
</cp:coreProperties>
</file>