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elvi\OneDrive\Desktop\PTPTN\"/>
    </mc:Choice>
  </mc:AlternateContent>
  <xr:revisionPtr revIDLastSave="0" documentId="13_ncr:1_{7DBB516A-7CB5-431A-BC7C-C1AD2454726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D42" i="1"/>
  <c r="B12" i="1" l="1"/>
  <c r="C12" i="1" l="1"/>
  <c r="M7" i="1"/>
  <c r="M5" i="1"/>
  <c r="M3" i="1"/>
  <c r="D12" i="1" l="1"/>
  <c r="E12" i="1" s="1"/>
  <c r="B13" i="1" l="1"/>
  <c r="F12" i="1"/>
  <c r="C13" i="1" l="1"/>
  <c r="D13" i="1" s="1"/>
  <c r="E13" i="1" s="1"/>
  <c r="F13" i="1" l="1"/>
  <c r="B14" i="1"/>
  <c r="C14" i="1" s="1"/>
  <c r="D14" i="1" s="1"/>
  <c r="E14" i="1" s="1"/>
  <c r="F14" i="1" l="1"/>
  <c r="B15" i="1"/>
  <c r="C15" i="1" l="1"/>
  <c r="D15" i="1" s="1"/>
  <c r="E15" i="1" s="1"/>
  <c r="F15" i="1" l="1"/>
  <c r="B16" i="1"/>
  <c r="C16" i="1" l="1"/>
  <c r="D16" i="1" s="1"/>
  <c r="E16" i="1" s="1"/>
  <c r="F16" i="1" l="1"/>
  <c r="B17" i="1"/>
  <c r="C17" i="1" l="1"/>
  <c r="D17" i="1" s="1"/>
  <c r="E17" i="1" s="1"/>
  <c r="F17" i="1" l="1"/>
  <c r="B18" i="1"/>
  <c r="C18" i="1" l="1"/>
  <c r="D18" i="1" s="1"/>
  <c r="E18" i="1" s="1"/>
  <c r="F18" i="1" l="1"/>
  <c r="B19" i="1"/>
  <c r="C19" i="1" l="1"/>
  <c r="D19" i="1" s="1"/>
  <c r="E19" i="1" s="1"/>
  <c r="F19" i="1" l="1"/>
  <c r="B20" i="1"/>
  <c r="C20" i="1" l="1"/>
  <c r="D20" i="1" s="1"/>
  <c r="E20" i="1" s="1"/>
  <c r="F20" i="1" l="1"/>
  <c r="B21" i="1"/>
  <c r="C21" i="1" l="1"/>
  <c r="D21" i="1" s="1"/>
  <c r="E21" i="1" s="1"/>
  <c r="F21" i="1" l="1"/>
  <c r="B22" i="1"/>
  <c r="C22" i="1" l="1"/>
  <c r="D22" i="1" s="1"/>
  <c r="E22" i="1" s="1"/>
  <c r="F22" i="1" l="1"/>
  <c r="B23" i="1"/>
  <c r="C23" i="1" l="1"/>
  <c r="D23" i="1" s="1"/>
  <c r="E23" i="1" s="1"/>
  <c r="F23" i="1" l="1"/>
  <c r="B24" i="1"/>
  <c r="C24" i="1" l="1"/>
  <c r="D24" i="1" s="1"/>
  <c r="E24" i="1" s="1"/>
  <c r="F24" i="1" l="1"/>
  <c r="B25" i="1"/>
  <c r="C25" i="1" l="1"/>
  <c r="D25" i="1" s="1"/>
  <c r="E25" i="1" s="1"/>
  <c r="F25" i="1" l="1"/>
  <c r="B26" i="1"/>
  <c r="C26" i="1" l="1"/>
  <c r="D26" i="1" s="1"/>
  <c r="E26" i="1" s="1"/>
  <c r="F26" i="1" l="1"/>
  <c r="B27" i="1"/>
  <c r="C27" i="1" l="1"/>
  <c r="D27" i="1" s="1"/>
  <c r="E27" i="1" s="1"/>
  <c r="F27" i="1" l="1"/>
  <c r="B28" i="1"/>
  <c r="C28" i="1" l="1"/>
  <c r="D28" i="1" s="1"/>
  <c r="E28" i="1" s="1"/>
  <c r="F28" i="1" l="1"/>
  <c r="B29" i="1"/>
  <c r="C29" i="1" l="1"/>
  <c r="D29" i="1" s="1"/>
  <c r="E29" i="1" s="1"/>
  <c r="F29" i="1" l="1"/>
  <c r="B30" i="1"/>
  <c r="C30" i="1" l="1"/>
  <c r="D30" i="1" s="1"/>
  <c r="E30" i="1" s="1"/>
  <c r="F30" i="1" l="1"/>
  <c r="B31" i="1"/>
  <c r="C31" i="1" l="1"/>
  <c r="D31" i="1" s="1"/>
  <c r="E31" i="1" s="1"/>
  <c r="F31" i="1" l="1"/>
  <c r="B32" i="1"/>
  <c r="C32" i="1" l="1"/>
  <c r="D32" i="1" s="1"/>
  <c r="E32" i="1" s="1"/>
  <c r="F32" i="1" l="1"/>
  <c r="B33" i="1"/>
  <c r="C33" i="1" l="1"/>
  <c r="D33" i="1" s="1"/>
  <c r="E33" i="1" s="1"/>
  <c r="F33" i="1" l="1"/>
  <c r="B34" i="1"/>
  <c r="C34" i="1" l="1"/>
  <c r="D34" i="1" s="1"/>
  <c r="E34" i="1" s="1"/>
  <c r="F34" i="1" l="1"/>
  <c r="B35" i="1"/>
  <c r="C35" i="1" l="1"/>
  <c r="D35" i="1" s="1"/>
  <c r="E35" i="1" s="1"/>
  <c r="F35" i="1" l="1"/>
  <c r="B36" i="1"/>
  <c r="C36" i="1" l="1"/>
  <c r="D36" i="1" s="1"/>
  <c r="E36" i="1" s="1"/>
  <c r="F36" i="1" l="1"/>
  <c r="B37" i="1"/>
  <c r="C37" i="1" l="1"/>
  <c r="D37" i="1" s="1"/>
  <c r="E37" i="1" s="1"/>
  <c r="B38" i="1" s="1"/>
  <c r="C38" i="1" s="1"/>
  <c r="D38" i="1" s="1"/>
  <c r="E38" i="1" s="1"/>
  <c r="F38" i="1" l="1"/>
  <c r="B39" i="1"/>
  <c r="C39" i="1" s="1"/>
  <c r="D39" i="1" s="1"/>
  <c r="E39" i="1" s="1"/>
  <c r="F37" i="1"/>
  <c r="F39" i="1" l="1"/>
  <c r="B40" i="1"/>
  <c r="C40" i="1" s="1"/>
  <c r="D40" i="1" s="1"/>
  <c r="E40" i="1" s="1"/>
  <c r="F40" i="1" l="1"/>
  <c r="B41" i="1"/>
  <c r="C41" i="1" s="1"/>
  <c r="D41" i="1" s="1"/>
  <c r="E41" i="1" s="1"/>
  <c r="B42" i="1" l="1"/>
  <c r="C42" i="1" s="1"/>
  <c r="E42" i="1" s="1"/>
  <c r="F41" i="1"/>
  <c r="F42" i="1" l="1"/>
  <c r="H3" i="1"/>
  <c r="H5" i="1" l="1"/>
  <c r="H6" i="1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" command="SELECT * FROM [Table1]"/>
  </connection>
</connections>
</file>

<file path=xl/sharedStrings.xml><?xml version="1.0" encoding="utf-8"?>
<sst xmlns="http://schemas.openxmlformats.org/spreadsheetml/2006/main" count="38" uniqueCount="33">
  <si>
    <t>Ite</t>
  </si>
  <si>
    <t>TotalW</t>
  </si>
  <si>
    <t>Rweight</t>
  </si>
  <si>
    <t>Dest</t>
  </si>
  <si>
    <t>Thrust</t>
  </si>
  <si>
    <t>Max Fuel</t>
  </si>
  <si>
    <t>Thrust Lookup</t>
  </si>
  <si>
    <t>Steam + Oxylite</t>
  </si>
  <si>
    <t>Steam + LOX</t>
  </si>
  <si>
    <t>Petrol + Oxylite</t>
  </si>
  <si>
    <t>Petrol + LOX</t>
  </si>
  <si>
    <t>LH2 + Oxylite</t>
  </si>
  <si>
    <t>LH2 + LOX</t>
  </si>
  <si>
    <t>Efficiency</t>
  </si>
  <si>
    <t>Summary</t>
  </si>
  <si>
    <t>Flyable</t>
  </si>
  <si>
    <t>Total Fuel Weight</t>
  </si>
  <si>
    <t>Fuel Weight</t>
  </si>
  <si>
    <t>Oxydizer Weight</t>
  </si>
  <si>
    <t>Data In</t>
  </si>
  <si>
    <t>Formula</t>
  </si>
  <si>
    <t>TotalW = Rweight + 2FWeight(Fweight initial = 0)</t>
  </si>
  <si>
    <t>Value</t>
  </si>
  <si>
    <t>Unit</t>
  </si>
  <si>
    <t>KG</t>
  </si>
  <si>
    <t>KM</t>
  </si>
  <si>
    <t>KM/KG</t>
  </si>
  <si>
    <t>Take Off Weight</t>
  </si>
  <si>
    <t>Fweight = CEIL((Dest + (TotalW/300)^3.2)/Thrust)</t>
  </si>
  <si>
    <t>PenaltyW</t>
  </si>
  <si>
    <t>FuelW</t>
  </si>
  <si>
    <t>2FuelW</t>
  </si>
  <si>
    <t>InLoad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</si>
</sst>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1" fillId="2" borderId="5" xfId="0" applyFont="1" applyFill="1" applyBorder="1"/>
    <xf numFmtId="0" fontId="0" fillId="0" borderId="10" xfId="0" applyBorder="1"/>
    <xf numFmtId="0" fontId="0" fillId="0" borderId="11" xfId="0" applyBorder="1"/>
    <xf numFmtId="0" fontId="1" fillId="2" borderId="9" xfId="0" applyFont="1" applyFill="1" applyBorder="1"/>
    <xf numFmtId="0" fontId="0" fillId="0" borderId="3" xfId="0" applyFill="1" applyBorder="1"/>
    <xf numFmtId="0" fontId="1" fillId="2" borderId="6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/>
    <xf numFmtId="0" fontId="1" fillId="0" borderId="6" xfId="0" applyFont="1" applyBorder="1"/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2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L1:M7" totalsRowShown="0" headerRowDxfId="1" tableBorderDxfId="0">
  <autoFilter ref="L1:M7" xr:uid="{00000000-0009-0000-0100-000001000000}"/>
  <tableColumns count="2">
    <tableColumn id="1" xr3:uid="{00000000-0010-0000-0000-000001000000}" name="Thrust Lookup"/>
    <tableColumn id="2" xr3:uid="{00000000-0010-0000-0000-000002000000}" name="Efficiency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workbookViewId="0">
      <selection activeCell="G7" sqref="G7:J7"/>
    </sheetView>
  </sheetViews>
  <sheetFormatPr defaultRowHeight="15" x14ac:dyDescent="0.25"/>
  <cols>
    <col min="1" max="1" width="9.28515625" customWidth="1"/>
    <col min="2" max="2" width="7.28515625" bestFit="1" customWidth="1"/>
    <col min="3" max="3" width="8.42578125" bestFit="1" customWidth="1"/>
    <col min="5" max="5" width="7.28515625" bestFit="1" customWidth="1"/>
    <col min="7" max="7" width="17.5703125" customWidth="1"/>
    <col min="8" max="8" width="6.85546875" customWidth="1"/>
    <col min="10" max="10" width="9.5703125" customWidth="1"/>
    <col min="12" max="12" width="15.85546875" bestFit="1" customWidth="1"/>
    <col min="14" max="14" width="9.28515625" customWidth="1"/>
    <col min="15" max="15" width="9.42578125" customWidth="1"/>
  </cols>
  <sheetData>
    <row r="1" spans="1:13" x14ac:dyDescent="0.25">
      <c r="A1" s="9" t="s">
        <v>19</v>
      </c>
      <c r="B1" s="12" t="s">
        <v>22</v>
      </c>
      <c r="C1" s="14" t="s">
        <v>23</v>
      </c>
      <c r="G1" s="22" t="s">
        <v>14</v>
      </c>
      <c r="H1" s="23"/>
      <c r="I1" s="24"/>
      <c r="L1" s="2" t="s">
        <v>6</v>
      </c>
      <c r="M1" s="2" t="s">
        <v>13</v>
      </c>
    </row>
    <row r="2" spans="1:13" x14ac:dyDescent="0.25">
      <c r="A2" s="7" t="s">
        <v>2</v>
      </c>
      <c r="B2" s="11">
        <v>800</v>
      </c>
      <c r="C2" s="8" t="s">
        <v>24</v>
      </c>
      <c r="G2" s="3" t="s">
        <v>15</v>
      </c>
      <c r="H2" s="1" t="b">
        <f>COUNTIF(F12:F37,TRUE)=26</f>
        <v>1</v>
      </c>
      <c r="I2" s="4"/>
      <c r="L2" s="1" t="s">
        <v>7</v>
      </c>
      <c r="M2" s="1">
        <v>20</v>
      </c>
    </row>
    <row r="3" spans="1:13" x14ac:dyDescent="0.25">
      <c r="A3" s="3" t="s">
        <v>3</v>
      </c>
      <c r="B3" s="1">
        <v>100000</v>
      </c>
      <c r="C3" s="4" t="s">
        <v>25</v>
      </c>
      <c r="G3" s="3" t="s">
        <v>16</v>
      </c>
      <c r="H3" s="1">
        <f>MAX(E12:E99)</f>
        <v>2592</v>
      </c>
      <c r="I3" s="4" t="s">
        <v>24</v>
      </c>
      <c r="L3" s="1" t="s">
        <v>8</v>
      </c>
      <c r="M3" s="1">
        <f>M2*1.33</f>
        <v>26.6</v>
      </c>
    </row>
    <row r="4" spans="1:13" x14ac:dyDescent="0.25">
      <c r="A4" s="3" t="s">
        <v>4</v>
      </c>
      <c r="B4" s="1">
        <v>79.800000000000011</v>
      </c>
      <c r="C4" s="4" t="s">
        <v>26</v>
      </c>
      <c r="G4" s="3" t="s">
        <v>17</v>
      </c>
      <c r="H4" s="1">
        <f>H3/2</f>
        <v>1296</v>
      </c>
      <c r="I4" s="4" t="s">
        <v>24</v>
      </c>
      <c r="L4" s="1" t="s">
        <v>9</v>
      </c>
      <c r="M4" s="1">
        <v>40</v>
      </c>
    </row>
    <row r="5" spans="1:13" x14ac:dyDescent="0.25">
      <c r="A5" s="5" t="s">
        <v>5</v>
      </c>
      <c r="B5" s="10">
        <v>5400</v>
      </c>
      <c r="C5" s="6" t="s">
        <v>24</v>
      </c>
      <c r="G5" s="3" t="s">
        <v>18</v>
      </c>
      <c r="H5" s="1">
        <f>H3/2</f>
        <v>1296</v>
      </c>
      <c r="I5" s="4" t="s">
        <v>24</v>
      </c>
      <c r="L5" s="1" t="s">
        <v>10</v>
      </c>
      <c r="M5" s="1">
        <f>M4*1.33</f>
        <v>53.2</v>
      </c>
    </row>
    <row r="6" spans="1:13" x14ac:dyDescent="0.25">
      <c r="G6" s="13" t="s">
        <v>27</v>
      </c>
      <c r="H6" s="10">
        <f>H3+B2</f>
        <v>3392</v>
      </c>
      <c r="I6" s="6" t="s">
        <v>24</v>
      </c>
      <c r="L6" s="1" t="s">
        <v>11</v>
      </c>
      <c r="M6" s="1">
        <v>60</v>
      </c>
    </row>
    <row r="7" spans="1:13" x14ac:dyDescent="0.25">
      <c r="A7" t="s">
        <v>20</v>
      </c>
      <c r="L7" s="1" t="s">
        <v>12</v>
      </c>
      <c r="M7" s="1">
        <f>M6*1.33</f>
        <v>79.800000000000011</v>
      </c>
    </row>
    <row r="8" spans="1:13" x14ac:dyDescent="0.25">
      <c r="A8" t="s">
        <v>21</v>
      </c>
    </row>
    <row r="9" spans="1:13" x14ac:dyDescent="0.25">
      <c r="A9" t="s">
        <v>28</v>
      </c>
    </row>
    <row r="11" spans="1:13" x14ac:dyDescent="0.25">
      <c r="A11" s="15" t="s">
        <v>0</v>
      </c>
      <c r="B11" s="16" t="s">
        <v>1</v>
      </c>
      <c r="C11" s="16" t="s">
        <v>29</v>
      </c>
      <c r="D11" s="16" t="s">
        <v>30</v>
      </c>
      <c r="E11" s="16" t="s">
        <v>31</v>
      </c>
      <c r="F11" s="17" t="s">
        <v>32</v>
      </c>
    </row>
    <row r="12" spans="1:13" x14ac:dyDescent="0.25">
      <c r="A12" s="18">
        <v>0</v>
      </c>
      <c r="B12" s="11">
        <f>B2</f>
        <v>800</v>
      </c>
      <c r="C12" s="11">
        <f>CEILING((B12/300)^3.2,1)</f>
        <v>24</v>
      </c>
      <c r="D12" s="11">
        <f>CEILING(($B$3+MAX(B12:C12))/$B$4,1)</f>
        <v>1264</v>
      </c>
      <c r="E12" s="11">
        <f>D12*2</f>
        <v>2528</v>
      </c>
      <c r="F12" s="8" t="b">
        <f>E12&lt;$B$5</f>
        <v>1</v>
      </c>
    </row>
    <row r="13" spans="1:13" x14ac:dyDescent="0.25">
      <c r="A13" s="19">
        <v>1</v>
      </c>
      <c r="B13" s="1">
        <f t="shared" ref="B13:B37" si="0">B$12+E12</f>
        <v>3328</v>
      </c>
      <c r="C13" s="1">
        <f t="shared" ref="C13:C37" si="1">CEILING((B13/300)^3.2,1)</f>
        <v>2210</v>
      </c>
      <c r="D13" s="1">
        <f>CEILING(($B$3+MAX(B13:C13))/$B$4,1)</f>
        <v>1295</v>
      </c>
      <c r="E13" s="1">
        <f>D13*2</f>
        <v>2590</v>
      </c>
      <c r="F13" s="4" t="b">
        <f t="shared" ref="F13:F37" si="2">E13&lt;$B$5</f>
        <v>1</v>
      </c>
    </row>
    <row r="14" spans="1:13" x14ac:dyDescent="0.25">
      <c r="A14" s="19">
        <v>2</v>
      </c>
      <c r="B14" s="1">
        <f t="shared" si="0"/>
        <v>3390</v>
      </c>
      <c r="C14" s="1">
        <f t="shared" si="1"/>
        <v>2344</v>
      </c>
      <c r="D14" s="1">
        <f t="shared" ref="D14:D37" si="3">CEILING(($B$3+MAX(B14:C14))/$B$4,1)</f>
        <v>1296</v>
      </c>
      <c r="E14" s="1">
        <f t="shared" ref="E14:E37" si="4">D14*2</f>
        <v>2592</v>
      </c>
      <c r="F14" s="4" t="b">
        <f t="shared" si="2"/>
        <v>1</v>
      </c>
    </row>
    <row r="15" spans="1:13" x14ac:dyDescent="0.25">
      <c r="A15" s="19">
        <v>3</v>
      </c>
      <c r="B15" s="1">
        <f t="shared" si="0"/>
        <v>3392</v>
      </c>
      <c r="C15" s="1">
        <f t="shared" si="1"/>
        <v>2348</v>
      </c>
      <c r="D15" s="1">
        <f t="shared" si="3"/>
        <v>1296</v>
      </c>
      <c r="E15" s="1">
        <f t="shared" si="4"/>
        <v>2592</v>
      </c>
      <c r="F15" s="4" t="b">
        <f t="shared" si="2"/>
        <v>1</v>
      </c>
    </row>
    <row r="16" spans="1:13" x14ac:dyDescent="0.25">
      <c r="A16" s="19">
        <v>4</v>
      </c>
      <c r="B16" s="1">
        <f t="shared" si="0"/>
        <v>3392</v>
      </c>
      <c r="C16" s="1">
        <f t="shared" si="1"/>
        <v>2348</v>
      </c>
      <c r="D16" s="1">
        <f t="shared" si="3"/>
        <v>1296</v>
      </c>
      <c r="E16" s="1">
        <f t="shared" si="4"/>
        <v>2592</v>
      </c>
      <c r="F16" s="4" t="b">
        <f t="shared" si="2"/>
        <v>1</v>
      </c>
    </row>
    <row r="17" spans="1:6" x14ac:dyDescent="0.25">
      <c r="A17" s="19">
        <v>5</v>
      </c>
      <c r="B17" s="1">
        <f t="shared" si="0"/>
        <v>3392</v>
      </c>
      <c r="C17" s="1">
        <f t="shared" si="1"/>
        <v>2348</v>
      </c>
      <c r="D17" s="1">
        <f t="shared" si="3"/>
        <v>1296</v>
      </c>
      <c r="E17" s="1">
        <f t="shared" si="4"/>
        <v>2592</v>
      </c>
      <c r="F17" s="4" t="b">
        <f t="shared" si="2"/>
        <v>1</v>
      </c>
    </row>
    <row r="18" spans="1:6" x14ac:dyDescent="0.25">
      <c r="A18" s="19">
        <v>6</v>
      </c>
      <c r="B18" s="1">
        <f t="shared" si="0"/>
        <v>3392</v>
      </c>
      <c r="C18" s="1">
        <f t="shared" si="1"/>
        <v>2348</v>
      </c>
      <c r="D18" s="1">
        <f t="shared" si="3"/>
        <v>1296</v>
      </c>
      <c r="E18" s="1">
        <f t="shared" si="4"/>
        <v>2592</v>
      </c>
      <c r="F18" s="4" t="b">
        <f t="shared" si="2"/>
        <v>1</v>
      </c>
    </row>
    <row r="19" spans="1:6" x14ac:dyDescent="0.25">
      <c r="A19" s="19">
        <v>7</v>
      </c>
      <c r="B19" s="1">
        <f t="shared" si="0"/>
        <v>3392</v>
      </c>
      <c r="C19" s="1">
        <f t="shared" si="1"/>
        <v>2348</v>
      </c>
      <c r="D19" s="1">
        <f t="shared" si="3"/>
        <v>1296</v>
      </c>
      <c r="E19" s="1">
        <f t="shared" si="4"/>
        <v>2592</v>
      </c>
      <c r="F19" s="4" t="b">
        <f t="shared" si="2"/>
        <v>1</v>
      </c>
    </row>
    <row r="20" spans="1:6" x14ac:dyDescent="0.25">
      <c r="A20" s="19">
        <v>8</v>
      </c>
      <c r="B20" s="1">
        <f t="shared" si="0"/>
        <v>3392</v>
      </c>
      <c r="C20" s="1">
        <f t="shared" si="1"/>
        <v>2348</v>
      </c>
      <c r="D20" s="1">
        <f t="shared" si="3"/>
        <v>1296</v>
      </c>
      <c r="E20" s="1">
        <f t="shared" si="4"/>
        <v>2592</v>
      </c>
      <c r="F20" s="4" t="b">
        <f t="shared" si="2"/>
        <v>1</v>
      </c>
    </row>
    <row r="21" spans="1:6" x14ac:dyDescent="0.25">
      <c r="A21" s="19">
        <v>9</v>
      </c>
      <c r="B21" s="1">
        <f t="shared" si="0"/>
        <v>3392</v>
      </c>
      <c r="C21" s="1">
        <f t="shared" si="1"/>
        <v>2348</v>
      </c>
      <c r="D21" s="1">
        <f t="shared" si="3"/>
        <v>1296</v>
      </c>
      <c r="E21" s="1">
        <f t="shared" si="4"/>
        <v>2592</v>
      </c>
      <c r="F21" s="4" t="b">
        <f t="shared" si="2"/>
        <v>1</v>
      </c>
    </row>
    <row r="22" spans="1:6" x14ac:dyDescent="0.25">
      <c r="A22" s="19">
        <v>10</v>
      </c>
      <c r="B22" s="1">
        <f t="shared" si="0"/>
        <v>3392</v>
      </c>
      <c r="C22" s="1">
        <f t="shared" si="1"/>
        <v>2348</v>
      </c>
      <c r="D22" s="1">
        <f t="shared" si="3"/>
        <v>1296</v>
      </c>
      <c r="E22" s="1">
        <f t="shared" si="4"/>
        <v>2592</v>
      </c>
      <c r="F22" s="4" t="b">
        <f t="shared" si="2"/>
        <v>1</v>
      </c>
    </row>
    <row r="23" spans="1:6" x14ac:dyDescent="0.25">
      <c r="A23" s="19">
        <v>11</v>
      </c>
      <c r="B23" s="1">
        <f t="shared" si="0"/>
        <v>3392</v>
      </c>
      <c r="C23" s="1">
        <f t="shared" si="1"/>
        <v>2348</v>
      </c>
      <c r="D23" s="1">
        <f t="shared" si="3"/>
        <v>1296</v>
      </c>
      <c r="E23" s="1">
        <f t="shared" si="4"/>
        <v>2592</v>
      </c>
      <c r="F23" s="4" t="b">
        <f t="shared" si="2"/>
        <v>1</v>
      </c>
    </row>
    <row r="24" spans="1:6" x14ac:dyDescent="0.25">
      <c r="A24" s="19">
        <v>12</v>
      </c>
      <c r="B24" s="1">
        <f t="shared" si="0"/>
        <v>3392</v>
      </c>
      <c r="C24" s="1">
        <f t="shared" si="1"/>
        <v>2348</v>
      </c>
      <c r="D24" s="1">
        <f t="shared" si="3"/>
        <v>1296</v>
      </c>
      <c r="E24" s="1">
        <f t="shared" si="4"/>
        <v>2592</v>
      </c>
      <c r="F24" s="4" t="b">
        <f t="shared" si="2"/>
        <v>1</v>
      </c>
    </row>
    <row r="25" spans="1:6" x14ac:dyDescent="0.25">
      <c r="A25" s="19">
        <v>13</v>
      </c>
      <c r="B25" s="1">
        <f t="shared" si="0"/>
        <v>3392</v>
      </c>
      <c r="C25" s="1">
        <f t="shared" si="1"/>
        <v>2348</v>
      </c>
      <c r="D25" s="1">
        <f t="shared" si="3"/>
        <v>1296</v>
      </c>
      <c r="E25" s="1">
        <f t="shared" si="4"/>
        <v>2592</v>
      </c>
      <c r="F25" s="4" t="b">
        <f t="shared" si="2"/>
        <v>1</v>
      </c>
    </row>
    <row r="26" spans="1:6" x14ac:dyDescent="0.25">
      <c r="A26" s="19">
        <v>14</v>
      </c>
      <c r="B26" s="1">
        <f t="shared" si="0"/>
        <v>3392</v>
      </c>
      <c r="C26" s="1">
        <f t="shared" si="1"/>
        <v>2348</v>
      </c>
      <c r="D26" s="1">
        <f t="shared" si="3"/>
        <v>1296</v>
      </c>
      <c r="E26" s="1">
        <f t="shared" si="4"/>
        <v>2592</v>
      </c>
      <c r="F26" s="4" t="b">
        <f t="shared" si="2"/>
        <v>1</v>
      </c>
    </row>
    <row r="27" spans="1:6" x14ac:dyDescent="0.25">
      <c r="A27" s="19">
        <v>15</v>
      </c>
      <c r="B27" s="1">
        <f t="shared" si="0"/>
        <v>3392</v>
      </c>
      <c r="C27" s="1">
        <f t="shared" si="1"/>
        <v>2348</v>
      </c>
      <c r="D27" s="1">
        <f t="shared" si="3"/>
        <v>1296</v>
      </c>
      <c r="E27" s="1">
        <f t="shared" si="4"/>
        <v>2592</v>
      </c>
      <c r="F27" s="4" t="b">
        <f t="shared" si="2"/>
        <v>1</v>
      </c>
    </row>
    <row r="28" spans="1:6" x14ac:dyDescent="0.25">
      <c r="A28" s="19">
        <v>16</v>
      </c>
      <c r="B28" s="1">
        <f t="shared" si="0"/>
        <v>3392</v>
      </c>
      <c r="C28" s="1">
        <f t="shared" si="1"/>
        <v>2348</v>
      </c>
      <c r="D28" s="1">
        <f t="shared" si="3"/>
        <v>1296</v>
      </c>
      <c r="E28" s="1">
        <f t="shared" si="4"/>
        <v>2592</v>
      </c>
      <c r="F28" s="4" t="b">
        <f t="shared" si="2"/>
        <v>1</v>
      </c>
    </row>
    <row r="29" spans="1:6" x14ac:dyDescent="0.25">
      <c r="A29" s="19">
        <v>17</v>
      </c>
      <c r="B29" s="1">
        <f t="shared" si="0"/>
        <v>3392</v>
      </c>
      <c r="C29" s="1">
        <f t="shared" si="1"/>
        <v>2348</v>
      </c>
      <c r="D29" s="1">
        <f t="shared" si="3"/>
        <v>1296</v>
      </c>
      <c r="E29" s="1">
        <f t="shared" si="4"/>
        <v>2592</v>
      </c>
      <c r="F29" s="4" t="b">
        <f t="shared" si="2"/>
        <v>1</v>
      </c>
    </row>
    <row r="30" spans="1:6" x14ac:dyDescent="0.25">
      <c r="A30" s="19">
        <v>18</v>
      </c>
      <c r="B30" s="1">
        <f t="shared" si="0"/>
        <v>3392</v>
      </c>
      <c r="C30" s="1">
        <f t="shared" si="1"/>
        <v>2348</v>
      </c>
      <c r="D30" s="1">
        <f t="shared" si="3"/>
        <v>1296</v>
      </c>
      <c r="E30" s="1">
        <f t="shared" si="4"/>
        <v>2592</v>
      </c>
      <c r="F30" s="4" t="b">
        <f t="shared" si="2"/>
        <v>1</v>
      </c>
    </row>
    <row r="31" spans="1:6" x14ac:dyDescent="0.25">
      <c r="A31" s="19">
        <v>19</v>
      </c>
      <c r="B31" s="1">
        <f t="shared" si="0"/>
        <v>3392</v>
      </c>
      <c r="C31" s="1">
        <f t="shared" si="1"/>
        <v>2348</v>
      </c>
      <c r="D31" s="1">
        <f t="shared" si="3"/>
        <v>1296</v>
      </c>
      <c r="E31" s="1">
        <f t="shared" si="4"/>
        <v>2592</v>
      </c>
      <c r="F31" s="4" t="b">
        <f t="shared" si="2"/>
        <v>1</v>
      </c>
    </row>
    <row r="32" spans="1:6" x14ac:dyDescent="0.25">
      <c r="A32" s="19">
        <v>20</v>
      </c>
      <c r="B32" s="1">
        <f t="shared" si="0"/>
        <v>3392</v>
      </c>
      <c r="C32" s="1">
        <f t="shared" si="1"/>
        <v>2348</v>
      </c>
      <c r="D32" s="1">
        <f t="shared" si="3"/>
        <v>1296</v>
      </c>
      <c r="E32" s="1">
        <f t="shared" si="4"/>
        <v>2592</v>
      </c>
      <c r="F32" s="4" t="b">
        <f t="shared" si="2"/>
        <v>1</v>
      </c>
    </row>
    <row r="33" spans="1:6" x14ac:dyDescent="0.25">
      <c r="A33" s="19">
        <v>21</v>
      </c>
      <c r="B33" s="1">
        <f t="shared" si="0"/>
        <v>3392</v>
      </c>
      <c r="C33" s="1">
        <f t="shared" si="1"/>
        <v>2348</v>
      </c>
      <c r="D33" s="1">
        <f t="shared" si="3"/>
        <v>1296</v>
      </c>
      <c r="E33" s="1">
        <f t="shared" si="4"/>
        <v>2592</v>
      </c>
      <c r="F33" s="4" t="b">
        <f t="shared" si="2"/>
        <v>1</v>
      </c>
    </row>
    <row r="34" spans="1:6" x14ac:dyDescent="0.25">
      <c r="A34" s="19">
        <v>22</v>
      </c>
      <c r="B34" s="1">
        <f t="shared" si="0"/>
        <v>3392</v>
      </c>
      <c r="C34" s="1">
        <f t="shared" si="1"/>
        <v>2348</v>
      </c>
      <c r="D34" s="1">
        <f t="shared" si="3"/>
        <v>1296</v>
      </c>
      <c r="E34" s="1">
        <f t="shared" si="4"/>
        <v>2592</v>
      </c>
      <c r="F34" s="4" t="b">
        <f t="shared" si="2"/>
        <v>1</v>
      </c>
    </row>
    <row r="35" spans="1:6" x14ac:dyDescent="0.25">
      <c r="A35" s="19">
        <v>23</v>
      </c>
      <c r="B35" s="1">
        <f t="shared" si="0"/>
        <v>3392</v>
      </c>
      <c r="C35" s="1">
        <f t="shared" si="1"/>
        <v>2348</v>
      </c>
      <c r="D35" s="1">
        <f t="shared" si="3"/>
        <v>1296</v>
      </c>
      <c r="E35" s="1">
        <f t="shared" si="4"/>
        <v>2592</v>
      </c>
      <c r="F35" s="4" t="b">
        <f t="shared" si="2"/>
        <v>1</v>
      </c>
    </row>
    <row r="36" spans="1:6" x14ac:dyDescent="0.25">
      <c r="A36" s="19">
        <v>24</v>
      </c>
      <c r="B36" s="1">
        <f t="shared" si="0"/>
        <v>3392</v>
      </c>
      <c r="C36" s="1">
        <f t="shared" si="1"/>
        <v>2348</v>
      </c>
      <c r="D36" s="1">
        <f t="shared" si="3"/>
        <v>1296</v>
      </c>
      <c r="E36" s="1">
        <f t="shared" si="4"/>
        <v>2592</v>
      </c>
      <c r="F36" s="4" t="b">
        <f t="shared" si="2"/>
        <v>1</v>
      </c>
    </row>
    <row r="37" spans="1:6" x14ac:dyDescent="0.25">
      <c r="A37" s="20">
        <v>25</v>
      </c>
      <c r="B37" s="1">
        <f t="shared" si="0"/>
        <v>3392</v>
      </c>
      <c r="C37" s="1">
        <f t="shared" si="1"/>
        <v>2348</v>
      </c>
      <c r="D37" s="1">
        <f t="shared" si="3"/>
        <v>1296</v>
      </c>
      <c r="E37" s="1">
        <f t="shared" si="4"/>
        <v>2592</v>
      </c>
      <c r="F37" s="4" t="b">
        <f t="shared" si="2"/>
        <v>1</v>
      </c>
    </row>
    <row r="38" spans="1:6" x14ac:dyDescent="0.25">
      <c r="A38" s="20">
        <v>26</v>
      </c>
      <c r="B38" s="1">
        <f t="shared" ref="B38:B42" si="5">B$12+E37</f>
        <v>3392</v>
      </c>
      <c r="C38" s="1">
        <f t="shared" ref="C38:C42" si="6">CEILING((B38/300)^3.2,1)</f>
        <v>2348</v>
      </c>
      <c r="D38" s="1">
        <f t="shared" ref="D38:D42" si="7">CEILING(($B$3+MAX(B38:C38))/$B$4,1)</f>
        <v>1296</v>
      </c>
      <c r="E38" s="1">
        <f t="shared" ref="E38:E42" si="8">D38*2</f>
        <v>2592</v>
      </c>
      <c r="F38" s="4" t="b">
        <f t="shared" ref="F38:F42" si="9">E38&lt;$B$5</f>
        <v>1</v>
      </c>
    </row>
    <row r="39" spans="1:6" x14ac:dyDescent="0.25">
      <c r="A39" s="20">
        <v>27</v>
      </c>
      <c r="B39" s="1">
        <f t="shared" si="5"/>
        <v>3392</v>
      </c>
      <c r="C39" s="1">
        <f t="shared" si="6"/>
        <v>2348</v>
      </c>
      <c r="D39" s="1">
        <f t="shared" si="7"/>
        <v>1296</v>
      </c>
      <c r="E39" s="1">
        <f t="shared" si="8"/>
        <v>2592</v>
      </c>
      <c r="F39" s="4" t="b">
        <f t="shared" si="9"/>
        <v>1</v>
      </c>
    </row>
    <row r="40" spans="1:6" x14ac:dyDescent="0.25">
      <c r="A40" s="20">
        <v>28</v>
      </c>
      <c r="B40" s="1">
        <f t="shared" si="5"/>
        <v>3392</v>
      </c>
      <c r="C40" s="1">
        <f t="shared" si="6"/>
        <v>2348</v>
      </c>
      <c r="D40" s="1">
        <f t="shared" si="7"/>
        <v>1296</v>
      </c>
      <c r="E40" s="1">
        <f t="shared" si="8"/>
        <v>2592</v>
      </c>
      <c r="F40" s="4" t="b">
        <f t="shared" si="9"/>
        <v>1</v>
      </c>
    </row>
    <row r="41" spans="1:6" x14ac:dyDescent="0.25">
      <c r="A41" s="20">
        <v>29</v>
      </c>
      <c r="B41" s="1">
        <f t="shared" si="5"/>
        <v>3392</v>
      </c>
      <c r="C41" s="1">
        <f t="shared" si="6"/>
        <v>2348</v>
      </c>
      <c r="D41" s="1">
        <f t="shared" si="7"/>
        <v>1296</v>
      </c>
      <c r="E41" s="1">
        <f t="shared" si="8"/>
        <v>2592</v>
      </c>
      <c r="F41" s="4" t="b">
        <f t="shared" si="9"/>
        <v>1</v>
      </c>
    </row>
    <row r="42" spans="1:6" x14ac:dyDescent="0.25">
      <c r="A42" s="21">
        <v>30</v>
      </c>
      <c r="B42" s="10">
        <f t="shared" si="5"/>
        <v>3392</v>
      </c>
      <c r="C42" s="10">
        <f t="shared" si="6"/>
        <v>2348</v>
      </c>
      <c r="D42" s="10">
        <f>CEILING(($B$3+MAX(B42:C42))/$B$4,1)</f>
        <v>1296</v>
      </c>
      <c r="E42" s="10">
        <f t="shared" si="8"/>
        <v>2592</v>
      </c>
      <c r="F42" s="6" t="b">
        <f t="shared" si="9"/>
        <v>1</v>
      </c>
    </row>
  </sheetData>
  <mergeCells count="1">
    <mergeCell ref="G1:I1"/>
  </mergeCells>
  <dataValidations count="1">
    <dataValidation type="list" allowBlank="1" showInputMessage="1" showErrorMessage="1" sqref="B4" xr:uid="{00000000-0002-0000-0000-000000000000}">
      <formula1>$M$2:$M$7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D A A B Q S w M E F A A C A A g A J b f 0 V u f u x k 2 n A A A A + Q A A A B I A H A B D b 2 5 m a W c v U G F j a 2 F n Z S 5 4 b W w g o h g A K K A U A A A A A A A A A A A A A A A A A A A A A A A A A A A A h Y / R C o I w G I V f R X b v / m k W E b / z o t u E I I i 6 H H P p S G e 4 2 X y 3 L n q k X i G h D O + 6 P I f v w H d e j y d m Q 1 M H d 9 V Z 3 Z q U R J S R Q B n Z F t q U K e n d J V y T j O N e y K s o V T D C x m 4 G q 1 N S O X f b A H j v q V / Q t i s h Z i y C U 7 4 7 y E o 1 I t T G O m G k I r 9 V 8 X 9 F O B 4 / M j y m c U I T t l r S K G E R w t R j r s 2 M G Z U p Q 5 i V u O 1 r 1 3 e K K x P m Z 4 Q p I n x v 8 D d Q S w M E F A A C A A g A J b f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3 9 F Y C / t r C 0 w A A A F w B A A A T A B w A R m 9 y b X V s Y X M v U 2 V j d G l v b j E u b S C i G A A o o B Q A A A A A A A A A A A A A A A A A A A A A A A A A A A B 1 j k 1 r w z A M h u + B / A f h X R I w h Z 5 L T 6 G 3 0 c M a 2 K H 0 4 H j K E h p b R b Z L S / B / r z v v A w L T R a B X e h 4 5 1 H 4 k C 4 f c 1 5 u y K A s 3 K M Y P a F U 3 4 R q 2 M K E v C 0 h 1 o M A a 0 2 R 3 0 z i t m s C M 1 r 8 T n z u i c 1 X P x 7 0 y u B X 5 U p z i s S H r 0 8 p J Z s C L a A Z l P 5 / w + w V F I n 2 t r l p W 1 v X E p q E p G P s M X Z V t c p 5 F O 3 B w H l 6 T J F y E B J 9 y 8 H j z U c I s d n 0 / 6 h G t v v 9 E N p g O O c b 6 V / u G h q 5 J m / n u z 5 y D 7 3 G 1 + E 8 u 4 I t H Y l 0 W o / 1 P s X k A U E s B A i 0 A F A A C A A g A J b f 0 V u f u x k 2 n A A A A + Q A A A B I A A A A A A A A A A A A A A A A A A A A A A E N v b m Z p Z y 9 Q Y W N r Y W d l L n h t b F B L A Q I t A B Q A A g A I A C W 3 9 F Y P y u m r p A A A A O k A A A A T A A A A A A A A A A A A A A A A A P M A A A B b Q 2 9 u d G V u d F 9 U e X B l c 1 0 u e G 1 s U E s B A i 0 A F A A C A A g A J b f 0 V g L + 2 s L T A A A A X A E A A B M A A A A A A A A A A A A A A A A A 5 A E A A E Z v c m 1 1 b G F z L 1 N l Y 3 R p b 2 4 x L m 1 Q S w U G A A A A A A M A A w D C A A A A B A M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J Q g A A A A A A A A D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M t M D c t M j B U M T Q 6 M z c 6 N D M u M T c z N j U 0 M l o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V G h y d X N 0 I E x v b 2 t 1 c C w w f S Z x d W 9 0 O y w m c X V v d D t T Z W N 0 a W 9 u M S 9 U Y W J s Z T E v Q 2 h h b m d l Z C B U e X B l L n t F Z m Z p Y 2 l l b m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D a G F u Z 2 V k I F R 5 c G U u e 1 R o c n V z d C B M b 2 9 r d X A s M H 0 m c X V v d D s s J n F 1 b 3 Q 7 U 2 V j d G l v b j E v V G F i b G U x L 0 N o Y W 5 n Z W Q g V H l w Z S 5 7 R W Z m a W N p Z W 5 j e S w x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z I T K T 8 9 U S o F S r k Z O C W o t A A A A A A I A A A A A A B B m A A A A A Q A A I A A A A E w 5 s X 5 i s G A / Q U C A 3 4 R r V H G X y K a A D K F D W D q q y P S a 7 b P s A A A A A A 6 A A A A A A g A A I A A A A A k G 5 Q 9 e C 2 K f k J b N d B v T 1 I P T m o j a / + Y c h D h u X x P k g e O 0 U A A A A H 9 x z 0 T c 4 Q o G 1 T B i z K 5 B H n q V / F n e m y 9 o j M U G n J Y C P N G 4 s M y L L B n K L 1 s q V T y z L h C E F o A d A m 9 w 8 Q I T M w w c B X Z B V n U t 4 l g a Y T v b W A k G m V L k U 3 / E Q A A A A B U t m i L T 2 f V v n l J Y u y u 2 N U u w N A h d u s c Z M E p W P r 7 1 z k D Y W z I Z a 4 i 1 D / u w O Z m 0 e s h G f 1 c n G q d Y R p O 5 J 4 1 z j 9 N U a C 8 = < / D a t a M a s h u p > 
</file>

<file path=customXml/itemProps1.xml><?xml version="1.0" encoding="utf-8"?>
<ds:datastoreItem xmlns:ds="http://schemas.openxmlformats.org/officeDocument/2006/customXml" ds:itemID="{BFFBF118-153F-45B6-854D-DE149F746D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JiQian</dc:creator>
  <cp:lastModifiedBy>JiQian</cp:lastModifiedBy>
  <dcterms:created xsi:type="dcterms:W3CDTF">2023-07-20T13:45:13Z</dcterms:created>
  <dcterms:modified xsi:type="dcterms:W3CDTF">2024-11-19T05:46:37Z</dcterms:modified>
</cp:coreProperties>
</file>