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/>
  <mc:AlternateContent xmlns:mc="http://schemas.openxmlformats.org/markup-compatibility/2006">
    <mc:Choice Requires="x15">
      <x15ac:absPath xmlns:x15ac="http://schemas.microsoft.com/office/spreadsheetml/2010/11/ac" url="https://caixa-my.sharepoint.com/personal/c090021_corp_caixa_gov_br/Documents/Área de Trabalho/CURSOS/Bootcamp_IA/MODULO_6_Projetos_Práticos_com_IA/PROJETO_3/"/>
    </mc:Choice>
  </mc:AlternateContent>
  <xr:revisionPtr revIDLastSave="0" documentId="8_{02170ABC-B522-487A-99CD-9CED80A79D73}" xr6:coauthVersionLast="47" xr6:coauthVersionMax="47" xr10:uidLastSave="{00000000-0000-0000-0000-000000000000}"/>
  <bookViews>
    <workbookView xWindow="-110" yWindow="-110" windowWidth="19420" windowHeight="10300" tabRatio="53" activeTab="3" xr2:uid="{00000000-000D-0000-FFFF-FFFF00000000}"/>
  </bookViews>
  <sheets>
    <sheet name="Data" sheetId="1" r:id="rId1"/>
    <sheet name="Reserva" sheetId="5" r:id="rId2"/>
    <sheet name="Controller" sheetId="2" r:id="rId3"/>
    <sheet name="Dashboard" sheetId="3" r:id="rId4"/>
  </sheets>
  <definedNames>
    <definedName name="SegmentaçãodeDados_MÊS">#N/A</definedName>
    <definedName name="SegmentaçãodeDados_MÊS1">#N/A</definedName>
    <definedName name="SegmentaçãodeDados_Mês2">#N/A</definedName>
    <definedName name="SegmentaçãodeDados_MÊS3">#N/A</definedName>
  </definedNames>
  <calcPr calcId="191028"/>
  <pivotCaches>
    <pivotCache cacheId="0" r:id="rId5"/>
    <pivotCache cacheId="1" r:id="rId6"/>
    <pivotCache cacheId="2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  <c r="E2" i="2" a="1"/>
  <c r="E2" i="2" s="1"/>
  <c r="C2" i="2" a="1"/>
  <c r="C2" i="2" s="1"/>
  <c r="D1" i="5"/>
  <c r="B28" i="1"/>
  <c r="B42" i="1"/>
  <c r="D5" i="5"/>
  <c r="D6" i="5"/>
  <c r="D7" i="5"/>
  <c r="D8" i="5"/>
  <c r="D9" i="5"/>
  <c r="D10" i="5"/>
  <c r="D11" i="5"/>
  <c r="D12" i="5"/>
  <c r="D13" i="5"/>
  <c r="D14" i="5"/>
  <c r="D15" i="5"/>
  <c r="D16" i="5"/>
  <c r="B34" i="1"/>
  <c r="B21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2" i="1"/>
  <c r="B23" i="1"/>
  <c r="B24" i="1"/>
  <c r="B25" i="1"/>
  <c r="B26" i="1"/>
  <c r="B27" i="1"/>
  <c r="B29" i="1"/>
  <c r="B30" i="1"/>
  <c r="B31" i="1"/>
  <c r="B32" i="1"/>
  <c r="B33" i="1"/>
  <c r="B35" i="1"/>
  <c r="B36" i="1"/>
  <c r="B37" i="1"/>
  <c r="B38" i="1"/>
  <c r="B39" i="1"/>
  <c r="B40" i="1"/>
  <c r="B41" i="1"/>
  <c r="B43" i="1"/>
  <c r="B44" i="1"/>
  <c r="B45" i="1"/>
  <c r="B46" i="1"/>
  <c r="B47" i="1"/>
  <c r="B48" i="1"/>
  <c r="B49" i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<sst xmlns="http://schemas.openxmlformats.org/spreadsheetml/2006/main" count="304" uniqueCount="90">
  <si>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</si>
  <si>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</si>
  <si>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</si>
  <si>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</si>
  <si>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</si>
  <si>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</si>
  <si>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</si>
  <si>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</si>
  <si>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</si>
  <si>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</si>
  <si>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</si>
  <si>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</si>
  <si>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</si>
  <si>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</si>
  <si>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</si>
  <si>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</si>
  <si>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</si>
  <si>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</si>
  <si>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</si>
  <si>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</si>
  <si>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</si>
  <si>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</si>
  <si>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</si>
  <si>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</si>
  <si>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</si>
  <si>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</si>
  <si>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</si>
  <si>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</si>
  <si>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</si>
  <si>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</si>
  <si>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</si>
  <si>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</si>
  <si>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</si>
  <si>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</si>
  <si>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</si>
  <si>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</si>
  <si>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</si>
  <si>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</si>
  <si>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</si>
  <si>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</si>
  <si>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</si>
  <si>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</si>
  <si>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</si>
  <si>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</si>
  <si>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</si>
  <si>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</si>
  <si>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</si>
  <si>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</si>
  <si>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</si>
  <si>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</si>
  <si>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</si>
  <si>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</si>
  <si>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</si>
  <si>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</si>
  <si>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</si>
  <si>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</si>
  <si>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</si>
  <si>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</si>
  <si>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</si>
  <si>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</si>
  <si>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</si>
  <si>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</si>
  <si>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</si>
  <si>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</si>
  <si>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</si>
  <si>
    <t>DATA</t>
  </si>
  <si>
    <t>TIPO</t>
  </si>
  <si>
    <t>CATEGORIA</t>
  </si>
  <si>
    <t>SUBCATEGORIA</t>
  </si>
  <si>
    <t>VALOR</t>
  </si>
  <si>
    <t>MODALIDADE</t>
  </si>
  <si>
    <t>SITUAÇÃO</t>
  </si>
  <si>
    <t>Soma de VALOR</t>
  </si>
  <si>
    <t>Rótulos de Linha</t>
  </si>
  <si>
    <t>Total Geral</t>
  </si>
  <si>
    <t>MÊS</t>
  </si>
  <si>
    <t>Economias</t>
  </si>
  <si>
    <t>reserva de emergência</t>
  </si>
  <si>
    <t>Data</t>
  </si>
  <si>
    <t>Valor</t>
  </si>
  <si>
    <t>Modalidade</t>
  </si>
  <si>
    <t>Transferência Programada</t>
  </si>
  <si>
    <t>Mês</t>
  </si>
  <si>
    <t>Meta</t>
  </si>
  <si>
    <t>Soma de Valor</t>
  </si>
  <si>
    <t>Reservado</t>
  </si>
  <si>
    <t>SALDO FINAL</t>
  </si>
  <si>
    <t>MAIOR DESPESA</t>
  </si>
  <si>
    <t>DESPESA POR CATEGORIA</t>
  </si>
  <si>
    <t>Rótulos de Coluna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</si>
</sst>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B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 wrapText="1"/>
    </xf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2" borderId="0" xfId="0" applyFont="1" applyFill="1"/>
    <xf numFmtId="0" fontId="0" fillId="3" borderId="0" xfId="0" applyFill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wrapText="1"/>
    </xf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  <xf numFmtId="44" fontId="0" fillId="0" borderId="0" xfId="1" applyFont="1"/>
    <xf numFmtId="1" fontId="0" fillId="0" borderId="0" xfId="0" applyNumberFormat="1" applyAlignment="1">
      <alignment horizontal="left"/>
    </xf>
    <xf numFmtId="14" fontId="0" fillId="0" borderId="1" xfId="0" applyNumberFormat="1" applyBorder="1"/>
    <xf numFmtId="44" fontId="0" fillId="0" borderId="2" xfId="1" applyFont="1" applyBorder="1" applyAlignment="1">
      <alignment horizontal="center" wrapText="1"/>
    </xf>
    <xf numFmtId="14" fontId="0" fillId="4" borderId="1" xfId="0" applyNumberFormat="1" applyFill="1" applyBorder="1"/>
    <xf numFmtId="44" fontId="0" fillId="4" borderId="2" xfId="1" applyFont="1" applyFill="1" applyBorder="1" applyAlignment="1">
      <alignment horizontal="center" wrapText="1"/>
    </xf>
  </cellXfs>
  <cellStyles count="2">
    <cellStyle name="Moeda" xfId="1" builtinId="4"/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numFmt numFmtId="164" formatCode="_-[$R$-416]\ * #,##0.00_-;\-[$R$-416]\ * #,##0.00_-;_-[$R$-416]\ * &quot;-&quot;??_-;_-@_-"/>
    </dxf>
    <dxf>
      <numFmt numFmtId="1" formatCode="0"/>
      <alignment horizontal="center" vertical="bottom" textRotation="0" wrapText="1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auto="1"/>
        <name val="Segoe UI Light"/>
        <family val="2"/>
        <scheme val="none"/>
      </font>
    </dxf>
    <dxf>
      <font>
        <b/>
        <i val="0"/>
        <color theme="1"/>
        <name val="Segoe UI Light"/>
        <family val="2"/>
        <scheme val="none"/>
      </font>
      <fill>
        <patternFill patternType="none">
          <fgColor auto="1"/>
          <bgColor auto="1"/>
        </patternFill>
      </fill>
    </dxf>
  </dxfs>
  <tableStyles count="1" defaultTableStyle="TableStyleMedium2" defaultPivotStyle="PivotStyleLight16">
    <tableStyle name="Estilo de Segmentação de Dados 1" pivot="0" table="0" count="6" xr9:uid="{A8585454-8D7E-4826-931C-9A5A2BDF812C}">
      <tableStyleElement type="wholeTable" dxfId="21"/>
      <tableStyleElement type="headerRow" dxfId="20"/>
    </tableStyle>
  </tableStyles>
  <colors>
    <mruColors>
      <color rgb="FFF9B000"/>
      <color rgb="FF005CA9"/>
      <color rgb="FFFFC611"/>
      <color rgb="FF54BBAB"/>
    </mruColors>
  </colors>
  <extLst>
    <ext xmlns:x14="http://schemas.microsoft.com/office/spreadsheetml/2009/9/main" uri="{46F421CA-312F-682f-3DD2-61675219B42D}">
      <x14:dxfs count="4">
        <dxf>
          <fill>
            <patternFill>
              <bgColor theme="7" tint="0.59996337778862885"/>
            </patternFill>
          </fill>
        </dxf>
        <dxf>
          <font>
            <name val="Segoe UI Light"/>
            <family val="2"/>
            <scheme val="none"/>
          </font>
          <fill>
            <patternFill>
              <bgColor theme="5" tint="0.39994506668294322"/>
            </patternFill>
          </fill>
        </dxf>
        <dxf>
          <font>
            <name val="Segoe UI Light"/>
            <family val="2"/>
            <scheme val="none"/>
          </font>
          <fill>
            <patternFill>
              <bgColor theme="5"/>
            </patternFill>
          </fill>
        </dxf>
        <dxf>
          <fill>
            <patternFill>
              <bgColor theme="7" tint="0.59996337778862885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1">
          <x14:slicerStyleElements>
            <x14:slicerStyleElement type="unselectedItemWithData" dxfId="3"/>
            <x14:slicerStyleElement type="selectedItemWithData" dxfId="2"/>
            <x14:slicerStyleElement type="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microsoft.com/office/2007/relationships/slicerCache" Target="slicerCaches/slicerCache4.xml"/><Relationship Id="rId5" Type="http://schemas.openxmlformats.org/officeDocument/2006/relationships/pivotCacheDefinition" Target="pivotCache/pivotCacheDefinition1.xml"/><Relationship Id="rId15" Type="http://schemas.openxmlformats.org/officeDocument/2006/relationships/sheetMetadata" Target="metadata.xml"/><Relationship Id="rId10" Type="http://schemas.microsoft.com/office/2007/relationships/slicerCache" Target="slicerCaches/slicerCache3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[Projeto_Gestão de Gastos.xlsx]Controller!Tabela dinâmica3</c:name>
    <c:fmtId val="27"/>
  </c:pivotSource>
  <c:chart>
    <c:autoTitleDeleted val="1"/>
    <c:pivotFmts>
      <c:pivotFmt>
        <c:idx val="0"/>
        <c:spPr>
          <a:gradFill flip="none" rotWithShape="1">
            <a:gsLst>
              <a:gs pos="0">
                <a:schemeClr val="bg1"/>
              </a:gs>
              <a:gs pos="100000">
                <a:srgbClr val="0070C0"/>
              </a:gs>
            </a:gsLst>
            <a:path path="circle">
              <a:fillToRect l="50000" t="130000" r="50000" b="-30000"/>
            </a:path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chemeClr val="bg1"/>
              </a:gs>
              <a:gs pos="100000">
                <a:srgbClr val="0070C0"/>
              </a:gs>
            </a:gsLst>
            <a:path path="circle">
              <a:fillToRect l="50000" t="130000" r="50000" b="-30000"/>
            </a:path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chemeClr val="bg1"/>
              </a:gs>
              <a:gs pos="100000">
                <a:srgbClr val="0070C0"/>
              </a:gs>
            </a:gsLst>
            <a:path path="circle">
              <a:fillToRect l="50000" t="130000" r="50000" b="-30000"/>
            </a:path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chemeClr val="bg1"/>
              </a:gs>
              <a:gs pos="100000">
                <a:srgbClr val="0070C0"/>
              </a:gs>
            </a:gsLst>
            <a:path path="circle">
              <a:fillToRect l="50000" t="130000" r="50000" b="-30000"/>
            </a:path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0048089110812368E-2"/>
          <c:y val="3.9030719439254007E-2"/>
          <c:w val="0.96648695986172461"/>
          <c:h val="0.686906017827288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Controller!$C$6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bg1"/>
                </a:gs>
                <a:gs pos="100000">
                  <a:srgbClr val="0070C0"/>
                </a:gs>
              </a:gsLst>
              <a:path path="circle">
                <a:fillToRect l="50000" t="130000" r="50000" b="-30000"/>
              </a:path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Controller!$B$7:$B$23</c:f>
              <c:strCache>
                <c:ptCount val="16"/>
                <c:pt idx="0">
                  <c:v>Alimentação</c:v>
                </c:pt>
                <c:pt idx="1">
                  <c:v>Beleza</c:v>
                </c:pt>
                <c:pt idx="2">
                  <c:v>Educação</c:v>
                </c:pt>
                <c:pt idx="3">
                  <c:v>Eletrônicos</c:v>
                </c:pt>
                <c:pt idx="4">
                  <c:v>Gastronomia</c:v>
                </c:pt>
                <c:pt idx="5">
                  <c:v>Lazer</c:v>
                </c:pt>
                <c:pt idx="6">
                  <c:v>Pet Care</c:v>
                </c:pt>
                <c:pt idx="7">
                  <c:v>Presentes</c:v>
                </c:pt>
                <c:pt idx="8">
                  <c:v>Saúde</c:v>
                </c:pt>
                <c:pt idx="9">
                  <c:v>Serviços</c:v>
                </c:pt>
                <c:pt idx="10">
                  <c:v>Transporte</c:v>
                </c:pt>
                <c:pt idx="11">
                  <c:v>Utilidades Dom.</c:v>
                </c:pt>
                <c:pt idx="12">
                  <c:v>Utilidades Domésticas</c:v>
                </c:pt>
                <c:pt idx="13">
                  <c:v>Vestuário</c:v>
                </c:pt>
                <c:pt idx="14">
                  <c:v>Viagem</c:v>
                </c:pt>
                <c:pt idx="15">
                  <c:v>Economias</c:v>
                </c:pt>
              </c:strCache>
            </c:strRef>
          </c:cat>
          <c:val>
            <c:numRef>
              <c:f>Controller!$C$7:$C$23</c:f>
              <c:numCache>
                <c:formatCode>_("R$"* #,##0.00_);_("R$"* \(#,##0.00\);_("R$"* "-"??_);_(@_)</c:formatCode>
                <c:ptCount val="16"/>
                <c:pt idx="0">
                  <c:v>1600</c:v>
                </c:pt>
                <c:pt idx="1">
                  <c:v>330</c:v>
                </c:pt>
                <c:pt idx="2">
                  <c:v>1100</c:v>
                </c:pt>
                <c:pt idx="3">
                  <c:v>3000</c:v>
                </c:pt>
                <c:pt idx="4">
                  <c:v>570</c:v>
                </c:pt>
                <c:pt idx="5">
                  <c:v>500</c:v>
                </c:pt>
                <c:pt idx="6">
                  <c:v>350</c:v>
                </c:pt>
                <c:pt idx="7">
                  <c:v>830</c:v>
                </c:pt>
                <c:pt idx="8">
                  <c:v>970</c:v>
                </c:pt>
                <c:pt idx="9">
                  <c:v>1400</c:v>
                </c:pt>
                <c:pt idx="10">
                  <c:v>800</c:v>
                </c:pt>
                <c:pt idx="11">
                  <c:v>250</c:v>
                </c:pt>
                <c:pt idx="12">
                  <c:v>1250</c:v>
                </c:pt>
                <c:pt idx="13">
                  <c:v>1500</c:v>
                </c:pt>
                <c:pt idx="14">
                  <c:v>1250</c:v>
                </c:pt>
                <c:pt idx="15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8F-408C-BDD7-D68ECF279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6631376"/>
        <c:axId val="1646635216"/>
      </c:barChart>
      <c:catAx>
        <c:axId val="164663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46635216"/>
        <c:crosses val="autoZero"/>
        <c:auto val="1"/>
        <c:lblAlgn val="ctr"/>
        <c:lblOffset val="100"/>
        <c:noMultiLvlLbl val="1"/>
      </c:catAx>
      <c:valAx>
        <c:axId val="1646635216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64663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[Projeto_Gestão de Gastos.xlsx]Controller!Tabela dinâmica2</c:name>
    <c:fmtId val="33"/>
  </c:pivotSource>
  <c:chart>
    <c:autoTitleDeleted val="1"/>
    <c:pivotFmts>
      <c:pivotFmt>
        <c:idx val="0"/>
        <c:spPr>
          <a:gradFill flip="none" rotWithShape="1">
            <a:gsLst>
              <a:gs pos="0">
                <a:schemeClr val="bg1"/>
              </a:gs>
              <a:gs pos="100000">
                <a:srgbClr val="0070C0"/>
              </a:gs>
            </a:gsLst>
            <a:path path="circle">
              <a:fillToRect l="50000" t="130000" r="50000" b="-30000"/>
            </a:path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chemeClr val="bg1"/>
              </a:gs>
              <a:gs pos="100000">
                <a:srgbClr val="0070C0"/>
              </a:gs>
            </a:gsLst>
            <a:path path="circle">
              <a:fillToRect l="50000" t="130000" r="50000" b="-30000"/>
            </a:path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chemeClr val="bg1"/>
              </a:gs>
              <a:gs pos="100000">
                <a:srgbClr val="0070C0"/>
              </a:gs>
            </a:gsLst>
            <a:path path="circle">
              <a:fillToRect l="50000" t="130000" r="50000" b="-30000"/>
            </a:path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chemeClr val="bg1"/>
              </a:gs>
              <a:gs pos="100000">
                <a:srgbClr val="0070C0"/>
              </a:gs>
            </a:gsLst>
            <a:path path="circle">
              <a:fillToRect l="50000" t="130000" r="50000" b="-30000"/>
            </a:path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Controller!$F$6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bg1"/>
                </a:gs>
                <a:gs pos="100000">
                  <a:srgbClr val="0070C0"/>
                </a:gs>
              </a:gsLst>
              <a:path path="circle">
                <a:fillToRect l="50000" t="130000" r="50000" b="-30000"/>
              </a:path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Controller!$E$7:$E$11</c:f>
              <c:strCache>
                <c:ptCount val="4"/>
                <c:pt idx="0">
                  <c:v>Freelance</c:v>
                </c:pt>
                <c:pt idx="1">
                  <c:v>Investimentos</c:v>
                </c:pt>
                <c:pt idx="2">
                  <c:v>Renda Fixa</c:v>
                </c:pt>
                <c:pt idx="3">
                  <c:v>Venda de ativos</c:v>
                </c:pt>
              </c:strCache>
            </c:strRef>
          </c:cat>
          <c:val>
            <c:numRef>
              <c:f>Controller!$F$7:$F$11</c:f>
              <c:numCache>
                <c:formatCode>_("R$"* #,##0.00_);_("R$"* \(#,##0.00\);_("R$"* "-"??_);_(@_)</c:formatCode>
                <c:ptCount val="4"/>
                <c:pt idx="0">
                  <c:v>1200</c:v>
                </c:pt>
                <c:pt idx="1">
                  <c:v>800</c:v>
                </c:pt>
                <c:pt idx="2">
                  <c:v>15000</c:v>
                </c:pt>
                <c:pt idx="3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DF-47DB-B9E2-3543D376F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6631376"/>
        <c:axId val="1646635216"/>
      </c:barChart>
      <c:catAx>
        <c:axId val="164663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46635216"/>
        <c:crosses val="autoZero"/>
        <c:auto val="1"/>
        <c:lblAlgn val="ctr"/>
        <c:lblOffset val="100"/>
        <c:noMultiLvlLbl val="1"/>
      </c:catAx>
      <c:valAx>
        <c:axId val="1646635216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64663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Reserva!$C$1</c:f>
              <c:strCache>
                <c:ptCount val="1"/>
                <c:pt idx="0">
                  <c:v>Reservado</c:v>
                </c:pt>
              </c:strCache>
            </c:strRef>
          </c:tx>
          <c:spPr>
            <a:gradFill flip="none" rotWithShape="1">
              <a:gsLst>
                <a:gs pos="0">
                  <a:srgbClr val="FFC000">
                    <a:shade val="30000"/>
                    <a:satMod val="115000"/>
                  </a:srgbClr>
                </a:gs>
                <a:gs pos="50000">
                  <a:srgbClr val="FFC000">
                    <a:shade val="67500"/>
                    <a:satMod val="115000"/>
                  </a:srgbClr>
                </a:gs>
                <a:gs pos="100000">
                  <a:srgbClr val="FFC000">
                    <a:shade val="100000"/>
                    <a:satMod val="115000"/>
                  </a:srgbClr>
                </a:gs>
              </a:gsLst>
              <a:lin ang="5400000" scaled="1"/>
              <a:tileRect/>
            </a:gra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0.27052338147353305"/>
                  <c:y val="2.81539256836498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290-4F2C-847F-3172F2CDE3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Reserva!$D$1:$D$1</c:f>
              <c:numCache>
                <c:formatCode>_("R$"* #,##0.00_);_("R$"* \(#,##0.00\);_("R$"* "-"??_);_(@_)</c:formatCode>
                <c:ptCount val="1"/>
                <c:pt idx="0">
                  <c:v>2058.3819702516407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E8-4ECA-BB5F-8AE261961A5E}"/>
            </c:ext>
          </c:extLst>
        </c:ser>
        <c:ser>
          <c:idx val="1"/>
          <c:order val="1"/>
          <c:tx>
            <c:strRef>
              <c:f>Reserva!$C$2</c:f>
              <c:strCache>
                <c:ptCount val="1"/>
                <c:pt idx="0">
                  <c:v>Meta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40000"/>
                    <a:lumOff val="60000"/>
                  </a:schemeClr>
                </a:gs>
                <a:gs pos="46000">
                  <a:schemeClr val="accent1">
                    <a:lumMod val="95000"/>
                    <a:lumOff val="5000"/>
                  </a:schemeClr>
                </a:gs>
                <a:gs pos="100000">
                  <a:srgbClr val="0070C0"/>
                </a:gs>
              </a:gsLst>
              <a:path path="circle">
                <a:fillToRect l="50000" t="130000" r="50000" b="-30000"/>
              </a:path>
              <a:tileRect/>
            </a:gradFill>
            <a:ln>
              <a:noFill/>
            </a:ln>
            <a:effectLst/>
            <a:sp3d/>
          </c:spPr>
          <c:invertIfNegative val="1"/>
          <c:dLbls>
            <c:dLbl>
              <c:idx val="0"/>
              <c:layout>
                <c:manualLayout>
                  <c:x val="0.1083375974705392"/>
                  <c:y val="-3.810041875692916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67117774196751"/>
                      <c:h val="0.128877890739554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D290-4F2C-847F-3172F2CDE3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Reserva!$D$2:$D$2</c:f>
              <c:numCache>
                <c:formatCode>_("R$"* #,##0.00_);_("R$"* \(#,##0.00\);_("R$"* "-"??_);_(@_)</c:formatCode>
                <c:ptCount val="1"/>
                <c:pt idx="0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E8-4ECA-BB5F-8AE261961A5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163558303"/>
        <c:axId val="1163555423"/>
        <c:axId val="1134704783"/>
      </c:bar3DChart>
      <c:catAx>
        <c:axId val="1163558303"/>
        <c:scaling>
          <c:orientation val="minMax"/>
        </c:scaling>
        <c:delete val="1"/>
        <c:axPos val="b"/>
        <c:majorTickMark val="none"/>
        <c:minorTickMark val="none"/>
        <c:tickLblPos val="nextTo"/>
        <c:crossAx val="1163555423"/>
        <c:crosses val="autoZero"/>
        <c:auto val="1"/>
        <c:lblAlgn val="ctr"/>
        <c:lblOffset val="100"/>
        <c:noMultiLvlLbl val="0"/>
      </c:catAx>
      <c:valAx>
        <c:axId val="1163555423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163558303"/>
        <c:crosses val="autoZero"/>
        <c:crossBetween val="between"/>
      </c:valAx>
      <c:serAx>
        <c:axId val="1134704783"/>
        <c:scaling>
          <c:orientation val="minMax"/>
        </c:scaling>
        <c:delete val="1"/>
        <c:axPos val="b"/>
        <c:majorTickMark val="none"/>
        <c:minorTickMark val="none"/>
        <c:tickLblPos val="nextTo"/>
        <c:crossAx val="116355542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[Projeto_Gestão de Gastos.xlsx]Controller!Tabela dinâmica4</c:name>
    <c:fmtId val="27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chemeClr val="accent1">
                  <a:lumMod val="40000"/>
                  <a:lumOff val="60000"/>
                </a:schemeClr>
              </a:gs>
              <a:gs pos="46000">
                <a:schemeClr val="accent1">
                  <a:lumMod val="95000"/>
                  <a:lumOff val="5000"/>
                </a:schemeClr>
              </a:gs>
              <a:gs pos="100000">
                <a:srgbClr val="0070C0"/>
              </a:gs>
            </a:gsLst>
            <a:path path="circle">
              <a:fillToRect r="100000" b="100000"/>
            </a:path>
            <a:tileRect l="-100000" t="-10000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chemeClr val="accent1">
                  <a:lumMod val="40000"/>
                  <a:lumOff val="60000"/>
                </a:schemeClr>
              </a:gs>
              <a:gs pos="46000">
                <a:schemeClr val="accent1">
                  <a:lumMod val="95000"/>
                  <a:lumOff val="5000"/>
                </a:schemeClr>
              </a:gs>
              <a:gs pos="100000">
                <a:srgbClr val="0070C0"/>
              </a:gs>
            </a:gsLst>
            <a:path path="circle">
              <a:fillToRect r="100000" b="100000"/>
            </a:path>
            <a:tileRect l="-100000" t="-100000"/>
          </a:gradFill>
          <a:ln>
            <a:noFill/>
          </a:ln>
          <a:effectLst/>
          <a:sp3d/>
        </c:spPr>
        <c:dLbl>
          <c:idx val="0"/>
          <c:layout>
            <c:manualLayout>
              <c:x val="-4.4077127337434239E-3"/>
              <c:y val="6.254075510985464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Controller!$F$13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40000"/>
                    <a:lumOff val="60000"/>
                  </a:schemeClr>
                </a:gs>
                <a:gs pos="46000">
                  <a:schemeClr val="accent1">
                    <a:lumMod val="95000"/>
                    <a:lumOff val="5000"/>
                  </a:schemeClr>
                </a:gs>
                <a:gs pos="100000">
                  <a:srgbClr val="0070C0"/>
                </a:gs>
              </a:gsLst>
              <a:path path="circle">
                <a:fillToRect r="100000" b="100000"/>
              </a:path>
              <a:tileRect l="-100000" t="-100000"/>
            </a:gradFill>
            <a:ln>
              <a:noFill/>
            </a:ln>
            <a:effectLst/>
            <a:sp3d/>
          </c:spPr>
          <c:invertIfNegative val="0"/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B65E-44DA-8F2C-E60131BDD8F9}"/>
              </c:ext>
            </c:extLst>
          </c:dPt>
          <c:dLbls>
            <c:dLbl>
              <c:idx val="3"/>
              <c:layout>
                <c:manualLayout>
                  <c:x val="-4.4077127337434239E-3"/>
                  <c:y val="6.254075510985464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65E-44DA-8F2C-E60131BDD8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Controller!$E$14:$E$18</c:f>
              <c:strCache>
                <c:ptCount val="4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</c:strCache>
            </c:strRef>
          </c:cat>
          <c:val>
            <c:numRef>
              <c:f>Controller!$F$14:$F$18</c:f>
              <c:numCache>
                <c:formatCode>_-[$R$-416]\ * #,##0.00_-;\-[$R$-416]\ * #,##0.00_-;_-[$R$-416]\ * "-"??_-;_-@_-</c:formatCode>
                <c:ptCount val="4"/>
                <c:pt idx="0">
                  <c:v>140.50007898150346</c:v>
                </c:pt>
                <c:pt idx="1">
                  <c:v>133.90219151933209</c:v>
                </c:pt>
                <c:pt idx="2">
                  <c:v>127.43581861566206</c:v>
                </c:pt>
                <c:pt idx="3">
                  <c:v>249.96783936409199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5E-44DA-8F2C-E60131BDD8F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857626639"/>
        <c:axId val="1862240879"/>
        <c:axId val="0"/>
      </c:bar3DChart>
      <c:catAx>
        <c:axId val="18576266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2240879"/>
        <c:crosses val="autoZero"/>
        <c:auto val="1"/>
        <c:lblAlgn val="ctr"/>
        <c:lblOffset val="100"/>
        <c:noMultiLvlLbl val="0"/>
      </c:catAx>
      <c:valAx>
        <c:axId val="1862240879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1857626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[Projeto_Gestão de Gastos.xlsx]Controller!Tabela dinâmica5</c:name>
    <c:fmtId val="3"/>
  </c:pivotSource>
  <c:chart>
    <c:autoTitleDeleted val="1"/>
    <c:pivotFmts>
      <c:pivotFmt>
        <c:idx val="0"/>
        <c:spPr>
          <a:gradFill flip="none" rotWithShape="1">
            <a:gsLst>
              <a:gs pos="0">
                <a:schemeClr val="bg1"/>
              </a:gs>
              <a:gs pos="100000">
                <a:srgbClr val="0070C0"/>
              </a:gs>
            </a:gsLst>
            <a:path path="circle">
              <a:fillToRect l="50000" t="130000" r="50000" b="-30000"/>
            </a:path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chemeClr val="bg1"/>
              </a:gs>
              <a:gs pos="100000">
                <a:srgbClr val="0070C0"/>
              </a:gs>
            </a:gsLst>
            <a:path path="circle">
              <a:fillToRect l="50000" t="130000" r="50000" b="-30000"/>
            </a:path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chemeClr val="bg1"/>
              </a:gs>
              <a:gs pos="100000">
                <a:srgbClr val="0070C0"/>
              </a:gs>
            </a:gsLst>
            <a:path path="circle">
              <a:fillToRect l="50000" t="130000" r="50000" b="-30000"/>
            </a:path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flip="none" rotWithShape="1">
            <a:gsLst>
              <a:gs pos="0">
                <a:schemeClr val="bg1"/>
              </a:gs>
              <a:gs pos="100000">
                <a:srgbClr val="0070C0"/>
              </a:gs>
            </a:gsLst>
            <a:path path="circle">
              <a:fillToRect l="50000" t="130000" r="50000" b="-30000"/>
            </a:path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flip="none" rotWithShape="1">
            <a:gsLst>
              <a:gs pos="0">
                <a:schemeClr val="bg1"/>
              </a:gs>
              <a:gs pos="100000">
                <a:srgbClr val="0070C0"/>
              </a:gs>
            </a:gsLst>
            <a:path path="circle">
              <a:fillToRect l="50000" t="130000" r="50000" b="-30000"/>
            </a:path>
            <a:tileRect/>
          </a:gradFill>
          <a:ln>
            <a:noFill/>
          </a:ln>
          <a:effectLst/>
        </c:spPr>
        <c:dLbl>
          <c:idx val="0"/>
          <c:layout>
            <c:manualLayout>
              <c:x val="0"/>
              <c:y val="9.259259259259258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flip="none" rotWithShape="1">
            <a:gsLst>
              <a:gs pos="0">
                <a:schemeClr val="bg1"/>
              </a:gs>
              <a:gs pos="100000">
                <a:srgbClr val="0070C0"/>
              </a:gs>
            </a:gsLst>
            <a:path path="circle">
              <a:fillToRect l="50000" t="130000" r="50000" b="-30000"/>
            </a:path>
            <a:tileRect/>
          </a:gradFill>
          <a:ln>
            <a:noFill/>
          </a:ln>
          <a:effectLst/>
        </c:spPr>
      </c:pivotFmt>
      <c:pivotFmt>
        <c:idx val="9"/>
        <c:spPr>
          <a:gradFill flip="none" rotWithShape="1">
            <a:gsLst>
              <a:gs pos="0">
                <a:schemeClr val="bg1"/>
              </a:gs>
              <a:gs pos="100000">
                <a:srgbClr val="0070C0"/>
              </a:gs>
            </a:gsLst>
            <a:path path="circle">
              <a:fillToRect l="50000" t="130000" r="50000" b="-30000"/>
            </a:path>
            <a:tileRect/>
          </a:gra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Controller!$I$4:$I$5</c:f>
              <c:strCache>
                <c:ptCount val="1"/>
                <c:pt idx="0">
                  <c:v>ENTRADA</c:v>
                </c:pt>
              </c:strCache>
            </c:strRef>
          </c:tx>
          <c:spPr>
            <a:gradFill flip="none" rotWithShape="1">
              <a:gsLst>
                <a:gs pos="0">
                  <a:schemeClr val="bg1"/>
                </a:gs>
                <a:gs pos="100000">
                  <a:srgbClr val="0070C0"/>
                </a:gs>
              </a:gsLst>
              <a:path path="circle">
                <a:fillToRect l="50000" t="130000" r="50000" b="-30000"/>
              </a:path>
              <a:tileRect/>
            </a:gra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57BE-4C6F-A194-0E6E842BEE2D}"/>
              </c:ext>
            </c:extLst>
          </c:dPt>
          <c:dLbls>
            <c:dLbl>
              <c:idx val="0"/>
              <c:layout>
                <c:manualLayout>
                  <c:x val="0"/>
                  <c:y val="9.259259259259258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7BE-4C6F-A194-0E6E842BEE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Controller!$H$6:$H$9</c:f>
              <c:strCach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strCache>
            </c:strRef>
          </c:cat>
          <c:val>
            <c:numRef>
              <c:f>Controller!$I$6:$I$9</c:f>
              <c:numCache>
                <c:formatCode>_("R$"* #,##0.00_);_("R$"* \(#,##0.00\);_("R$"* "-"??_);_(@_)</c:formatCode>
                <c:ptCount val="3"/>
                <c:pt idx="0">
                  <c:v>-30</c:v>
                </c:pt>
                <c:pt idx="1">
                  <c:v>600</c:v>
                </c:pt>
                <c:pt idx="2">
                  <c:v>1480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BE-4C6F-A194-0E6E842BEE2D}"/>
            </c:ext>
          </c:extLst>
        </c:ser>
        <c:ser>
          <c:idx val="1"/>
          <c:order val="1"/>
          <c:tx>
            <c:strRef>
              <c:f>Controller!$J$4:$J$5</c:f>
              <c:strCache>
                <c:ptCount val="1"/>
                <c:pt idx="0">
                  <c:v>SAÍDA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Controller!$H$6:$H$9</c:f>
              <c:strCach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strCache>
            </c:strRef>
          </c:cat>
          <c:val>
            <c:numRef>
              <c:f>Controller!$J$6:$J$9</c:f>
              <c:numCache>
                <c:formatCode>_("R$"* #,##0.00_);_("R$"* \(#,##0.00\);_("R$"* "-"??_);_(@_)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1-57BE-4C6F-A194-0E6E842BE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6631376"/>
        <c:axId val="1646635216"/>
      </c:barChart>
      <c:catAx>
        <c:axId val="16466313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46635216"/>
        <c:crosses val="autoZero"/>
        <c:auto val="1"/>
        <c:lblAlgn val="ctr"/>
        <c:lblOffset val="100"/>
        <c:noMultiLvlLbl val="1"/>
      </c:catAx>
      <c:valAx>
        <c:axId val="1646635216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64663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chart" Target="../charts/chart1.xml"/><Relationship Id="rId18" Type="http://schemas.openxmlformats.org/officeDocument/2006/relationships/chart" Target="../charts/chart4.xml"/><Relationship Id="rId26" Type="http://schemas.openxmlformats.org/officeDocument/2006/relationships/image" Target="../media/image20.png"/><Relationship Id="rId3" Type="http://schemas.openxmlformats.org/officeDocument/2006/relationships/image" Target="../media/image2.svg"/><Relationship Id="rId21" Type="http://schemas.openxmlformats.org/officeDocument/2006/relationships/image" Target="../media/image16.png"/><Relationship Id="rId7" Type="http://schemas.openxmlformats.org/officeDocument/2006/relationships/image" Target="../media/image6.svg"/><Relationship Id="rId12" Type="http://schemas.openxmlformats.org/officeDocument/2006/relationships/image" Target="../media/image11.svg"/><Relationship Id="rId17" Type="http://schemas.openxmlformats.org/officeDocument/2006/relationships/chart" Target="../charts/chart3.xml"/><Relationship Id="rId25" Type="http://schemas.openxmlformats.org/officeDocument/2006/relationships/chart" Target="../charts/chart5.xml"/><Relationship Id="rId2" Type="http://schemas.openxmlformats.org/officeDocument/2006/relationships/image" Target="../media/image1.png"/><Relationship Id="rId16" Type="http://schemas.openxmlformats.org/officeDocument/2006/relationships/image" Target="../media/image13.svg"/><Relationship Id="rId20" Type="http://schemas.openxmlformats.org/officeDocument/2006/relationships/image" Target="../media/image15.svg"/><Relationship Id="rId1" Type="http://schemas.openxmlformats.org/officeDocument/2006/relationships/hyperlink" Target="#Data!A1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24" Type="http://schemas.openxmlformats.org/officeDocument/2006/relationships/image" Target="../media/image19.svg"/><Relationship Id="rId5" Type="http://schemas.openxmlformats.org/officeDocument/2006/relationships/image" Target="../media/image4.svg"/><Relationship Id="rId15" Type="http://schemas.openxmlformats.org/officeDocument/2006/relationships/image" Target="../media/image12.png"/><Relationship Id="rId23" Type="http://schemas.openxmlformats.org/officeDocument/2006/relationships/image" Target="../media/image18.png"/><Relationship Id="rId10" Type="http://schemas.openxmlformats.org/officeDocument/2006/relationships/image" Target="../media/image9.png"/><Relationship Id="rId19" Type="http://schemas.openxmlformats.org/officeDocument/2006/relationships/image" Target="../media/image14.png"/><Relationship Id="rId4" Type="http://schemas.openxmlformats.org/officeDocument/2006/relationships/image" Target="../media/image3.png"/><Relationship Id="rId9" Type="http://schemas.openxmlformats.org/officeDocument/2006/relationships/image" Target="../media/image8.svg"/><Relationship Id="rId14" Type="http://schemas.openxmlformats.org/officeDocument/2006/relationships/chart" Target="../charts/chart2.xml"/><Relationship Id="rId22" Type="http://schemas.openxmlformats.org/officeDocument/2006/relationships/image" Target="../media/image17.svg"/><Relationship Id="rId27" Type="http://schemas.openxmlformats.org/officeDocument/2006/relationships/image" Target="../media/image21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31749</xdr:colOff>
      <xdr:row>0</xdr:row>
      <xdr:rowOff>7938</xdr:rowOff>
    </xdr:from>
    <xdr:to>
      <xdr:col>18</xdr:col>
      <xdr:colOff>611186</xdr:colOff>
      <xdr:row>5</xdr:row>
      <xdr:rowOff>127000</xdr:rowOff>
    </xdr:to>
    <xdr:grpSp>
      <xdr:nvGrpSpPr>
        <xdr:cNvPr id="52" name="Agrupar 51">
          <a:extLst>
            <a:ext uri="{FF2B5EF4-FFF2-40B4-BE49-F238E27FC236}">
              <a16:creationId xmlns:a16="http://schemas.microsoft.com/office/drawing/2014/main" id="{15C0EAF2-FA78-4B20-9C25-4EB96AA75E1D}"/>
            </a:ext>
          </a:extLst>
        </xdr:cNvPr>
        <xdr:cNvGrpSpPr/>
      </xdr:nvGrpSpPr>
      <xdr:grpSpPr>
        <a:xfrm>
          <a:off x="1282699" y="7938"/>
          <a:ext cx="11050587" cy="1039812"/>
          <a:chOff x="1314948" y="7971"/>
          <a:chExt cx="10864551" cy="1036217"/>
        </a:xfrm>
        <a:solidFill>
          <a:sysClr val="window" lastClr="FFFFFF"/>
        </a:solidFill>
      </xdr:grpSpPr>
      <xdr:sp macro="" textlink="">
        <xdr:nvSpPr>
          <xdr:cNvPr id="38" name="Retângulo: Canto Dobrado 37">
            <a:extLst>
              <a:ext uri="{FF2B5EF4-FFF2-40B4-BE49-F238E27FC236}">
                <a16:creationId xmlns:a16="http://schemas.microsoft.com/office/drawing/2014/main" id="{554ACDD3-60C1-C67B-DC5F-DD8B74526C42}"/>
              </a:ext>
            </a:extLst>
          </xdr:cNvPr>
          <xdr:cNvSpPr/>
        </xdr:nvSpPr>
        <xdr:spPr>
          <a:xfrm>
            <a:off x="1314948" y="7971"/>
            <a:ext cx="10864551" cy="1036217"/>
          </a:xfrm>
          <a:prstGeom prst="foldedCorner">
            <a:avLst>
              <a:gd name="adj" fmla="val 37121"/>
            </a:avLst>
          </a:prstGeom>
          <a:grp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grpSp>
        <xdr:nvGrpSpPr>
          <xdr:cNvPr id="50" name="Agrupar 49">
            <a:extLst>
              <a:ext uri="{FF2B5EF4-FFF2-40B4-BE49-F238E27FC236}">
                <a16:creationId xmlns:a16="http://schemas.microsoft.com/office/drawing/2014/main" id="{07CC8ED3-02CB-5628-0CFD-D54EE262DE34}"/>
              </a:ext>
            </a:extLst>
          </xdr:cNvPr>
          <xdr:cNvGrpSpPr/>
        </xdr:nvGrpSpPr>
        <xdr:grpSpPr>
          <a:xfrm>
            <a:off x="8005559" y="505467"/>
            <a:ext cx="3301999" cy="281461"/>
            <a:chOff x="8124221" y="604146"/>
            <a:chExt cx="3732389" cy="254000"/>
          </a:xfrm>
          <a:grpFill/>
        </xdr:grpSpPr>
        <xdr:sp macro="" textlink="">
          <xdr:nvSpPr>
            <xdr:cNvPr id="40" name="Retângulo 39">
              <a:hlinkClick xmlns:r="http://schemas.openxmlformats.org/officeDocument/2006/relationships" r:id="rId1"/>
              <a:extLst>
                <a:ext uri="{FF2B5EF4-FFF2-40B4-BE49-F238E27FC236}">
                  <a16:creationId xmlns:a16="http://schemas.microsoft.com/office/drawing/2014/main" id="{FEE880FF-DE2C-180E-1FA6-56DE549622F2}"/>
                </a:ext>
              </a:extLst>
            </xdr:cNvPr>
            <xdr:cNvSpPr/>
          </xdr:nvSpPr>
          <xdr:spPr>
            <a:xfrm>
              <a:off x="8124221" y="604146"/>
              <a:ext cx="3732389" cy="254000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>
              <a:solidFill>
                <a:schemeClr val="bg2">
                  <a:lumMod val="90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  <xdr:pic>
          <xdr:nvPicPr>
            <xdr:cNvPr id="49" name="Gráfico 48" descr="Lupa com preenchimento sólido">
              <a:extLst>
                <a:ext uri="{FF2B5EF4-FFF2-40B4-BE49-F238E27FC236}">
                  <a16:creationId xmlns:a16="http://schemas.microsoft.com/office/drawing/2014/main" id="{878260AB-F745-83D3-B139-1847A6AF7BF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 rot="21120536">
              <a:off x="11398093" y="615195"/>
              <a:ext cx="211217" cy="242171"/>
            </a:xfrm>
            <a:prstGeom prst="rect">
              <a:avLst/>
            </a:prstGeom>
          </xdr:spPr>
        </xdr:pic>
      </xdr:grpSp>
      <xdr:sp macro="" textlink="">
        <xdr:nvSpPr>
          <xdr:cNvPr id="51" name="CaixaDeTexto 50">
            <a:extLst>
              <a:ext uri="{FF2B5EF4-FFF2-40B4-BE49-F238E27FC236}">
                <a16:creationId xmlns:a16="http://schemas.microsoft.com/office/drawing/2014/main" id="{DE55E3BA-7453-D1C5-E3BA-C66AE5EA6493}"/>
              </a:ext>
            </a:extLst>
          </xdr:cNvPr>
          <xdr:cNvSpPr txBox="1"/>
        </xdr:nvSpPr>
        <xdr:spPr>
          <a:xfrm>
            <a:off x="8083164" y="510558"/>
            <a:ext cx="2554111" cy="2328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 kern="1200">
                <a:solidFill>
                  <a:schemeClr val="tx1">
                    <a:lumMod val="50000"/>
                    <a:lumOff val="50000"/>
                  </a:schemeClr>
                </a:solidFill>
              </a:rPr>
              <a:t>Pesquisar</a:t>
            </a:r>
            <a:r>
              <a:rPr lang="pt-BR" sz="1100" kern="1200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 dados...</a:t>
            </a:r>
            <a:endParaRPr lang="pt-BR" sz="1100" kern="1200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</xdr:grpSp>
    <xdr:clientData/>
  </xdr:twoCellAnchor>
  <xdr:twoCellAnchor>
    <xdr:from>
      <xdr:col>0</xdr:col>
      <xdr:colOff>0</xdr:colOff>
      <xdr:row>8</xdr:row>
      <xdr:rowOff>161382</xdr:rowOff>
    </xdr:from>
    <xdr:to>
      <xdr:col>1</xdr:col>
      <xdr:colOff>0</xdr:colOff>
      <xdr:row>18</xdr:row>
      <xdr:rowOff>177258</xdr:rowOff>
    </xdr:to>
    <xdr:grpSp>
      <xdr:nvGrpSpPr>
        <xdr:cNvPr id="41" name="Agrupar 40">
          <a:extLst>
            <a:ext uri="{FF2B5EF4-FFF2-40B4-BE49-F238E27FC236}">
              <a16:creationId xmlns:a16="http://schemas.microsoft.com/office/drawing/2014/main" id="{96D1722A-63AD-C8EB-9BF2-6A10A111393A}"/>
            </a:ext>
          </a:extLst>
        </xdr:cNvPr>
        <xdr:cNvGrpSpPr/>
      </xdr:nvGrpSpPr>
      <xdr:grpSpPr>
        <a:xfrm>
          <a:off x="0" y="1634582"/>
          <a:ext cx="1250950" cy="1857376"/>
          <a:chOff x="0" y="1039813"/>
          <a:chExt cx="1238250" cy="1841501"/>
        </a:xfrm>
      </xdr:grpSpPr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35" name="MÊS 1">
                <a:extLst>
                  <a:ext uri="{FF2B5EF4-FFF2-40B4-BE49-F238E27FC236}">
                    <a16:creationId xmlns:a16="http://schemas.microsoft.com/office/drawing/2014/main" id="{1DAB3569-E696-405D-9FD2-0233B99EDB80}"/>
                  </a:ext>
                </a:extLst>
              </xdr:cNvPr>
              <xdr:cNvGraphicFramePr/>
            </xdr:nvGraphicFramePr>
            <xdr:xfrm>
              <a:off x="0" y="1643064"/>
              <a:ext cx="1238250" cy="1238250"/>
            </xdr:xfrm>
            <a:graphic>
              <a:graphicData uri="http://schemas.microsoft.com/office/drawing/2010/slicer">
                <sle:slicer xmlns:sle="http://schemas.microsoft.com/office/drawing/2010/slicer" name="MÊS 1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0" y="2243033"/>
                <a:ext cx="1250950" cy="1248925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pt-BR" sz="1100"/>
  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  </a:r>
              </a:p>
            </xdr:txBody>
          </xdr:sp>
        </mc:Fallback>
      </mc:AlternateContent>
      <xdr:grpSp>
        <xdr:nvGrpSpPr>
          <xdr:cNvPr id="39" name="Agrupar 38">
            <a:extLst>
              <a:ext uri="{FF2B5EF4-FFF2-40B4-BE49-F238E27FC236}">
                <a16:creationId xmlns:a16="http://schemas.microsoft.com/office/drawing/2014/main" id="{08080AE2-EDF3-9C7A-C622-6DFAD22F47C8}"/>
              </a:ext>
            </a:extLst>
          </xdr:cNvPr>
          <xdr:cNvGrpSpPr/>
        </xdr:nvGrpSpPr>
        <xdr:grpSpPr>
          <a:xfrm>
            <a:off x="15876" y="1039813"/>
            <a:ext cx="1214437" cy="611188"/>
            <a:chOff x="7938" y="3286125"/>
            <a:chExt cx="1214437" cy="611188"/>
          </a:xfrm>
        </xdr:grpSpPr>
        <xdr:sp macro="" textlink="">
          <xdr:nvSpPr>
            <xdr:cNvPr id="36" name="Retângulo 35">
              <a:extLst>
                <a:ext uri="{FF2B5EF4-FFF2-40B4-BE49-F238E27FC236}">
                  <a16:creationId xmlns:a16="http://schemas.microsoft.com/office/drawing/2014/main" id="{69AFC0E2-B141-4B01-99E3-518C5B2EA1BB}"/>
                </a:ext>
              </a:extLst>
            </xdr:cNvPr>
            <xdr:cNvSpPr/>
          </xdr:nvSpPr>
          <xdr:spPr>
            <a:xfrm>
              <a:off x="7938" y="3286125"/>
              <a:ext cx="1214437" cy="611188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  <xdr:pic>
          <xdr:nvPicPr>
            <xdr:cNvPr id="37" name="Gráfico 36" descr="Moedas com preenchimento sólido">
              <a:extLst>
                <a:ext uri="{FF2B5EF4-FFF2-40B4-BE49-F238E27FC236}">
                  <a16:creationId xmlns:a16="http://schemas.microsoft.com/office/drawing/2014/main" id="{9573B998-81B7-43A1-BB10-D5E9303F3A9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96DAC541-7B7A-43D3-8B79-37D633B846F1}">
                  <asvg:svgBlip xmlns:asvg="http://schemas.microsoft.com/office/drawing/2016/SVG/main" r:embed="rId5"/>
                </a:ext>
              </a:extLst>
            </a:blip>
            <a:stretch>
              <a:fillRect/>
            </a:stretch>
          </xdr:blipFill>
          <xdr:spPr>
            <a:xfrm>
              <a:off x="420688" y="3389311"/>
              <a:ext cx="438150" cy="438128"/>
            </a:xfrm>
            <a:prstGeom prst="rect">
              <a:avLst/>
            </a:prstGeom>
            <a:effectLst/>
          </xdr:spPr>
        </xdr:pic>
      </xdr:grpSp>
    </xdr:grpSp>
    <xdr:clientData/>
  </xdr:twoCellAnchor>
  <xdr:twoCellAnchor>
    <xdr:from>
      <xdr:col>1</xdr:col>
      <xdr:colOff>568993</xdr:colOff>
      <xdr:row>26</xdr:row>
      <xdr:rowOff>157210</xdr:rowOff>
    </xdr:from>
    <xdr:to>
      <xdr:col>18</xdr:col>
      <xdr:colOff>107643</xdr:colOff>
      <xdr:row>51</xdr:row>
      <xdr:rowOff>63500</xdr:rowOff>
    </xdr:to>
    <xdr:grpSp>
      <xdr:nvGrpSpPr>
        <xdr:cNvPr id="32" name="Agrupar 31">
          <a:extLst>
            <a:ext uri="{FF2B5EF4-FFF2-40B4-BE49-F238E27FC236}">
              <a16:creationId xmlns:a16="http://schemas.microsoft.com/office/drawing/2014/main" id="{4AB25A5D-B0EF-203B-550E-7FF6C4EB18C7}"/>
            </a:ext>
          </a:extLst>
        </xdr:cNvPr>
        <xdr:cNvGrpSpPr/>
      </xdr:nvGrpSpPr>
      <xdr:grpSpPr>
        <a:xfrm>
          <a:off x="1819943" y="4945110"/>
          <a:ext cx="10009800" cy="4510040"/>
          <a:chOff x="1335044" y="3735833"/>
          <a:chExt cx="11007769" cy="3401064"/>
        </a:xfrm>
      </xdr:grpSpPr>
      <xdr:grpSp>
        <xdr:nvGrpSpPr>
          <xdr:cNvPr id="26" name="Agrupar 25">
            <a:extLst>
              <a:ext uri="{FF2B5EF4-FFF2-40B4-BE49-F238E27FC236}">
                <a16:creationId xmlns:a16="http://schemas.microsoft.com/office/drawing/2014/main" id="{673D0C49-1D3F-BB9D-D021-138AC9668627}"/>
              </a:ext>
            </a:extLst>
          </xdr:cNvPr>
          <xdr:cNvGrpSpPr/>
        </xdr:nvGrpSpPr>
        <xdr:grpSpPr>
          <a:xfrm>
            <a:off x="1403659" y="3735833"/>
            <a:ext cx="10939154" cy="3401064"/>
            <a:chOff x="1308409" y="3561208"/>
            <a:chExt cx="10939154" cy="3401064"/>
          </a:xfrm>
        </xdr:grpSpPr>
        <xdr:sp macro="" textlink="">
          <xdr:nvSpPr>
            <xdr:cNvPr id="20" name="Retângulo: Cantos Arredondados 19">
              <a:extLst>
                <a:ext uri="{FF2B5EF4-FFF2-40B4-BE49-F238E27FC236}">
                  <a16:creationId xmlns:a16="http://schemas.microsoft.com/office/drawing/2014/main" id="{D0F50373-9B3F-42DA-B55E-D9F7DB459B5F}"/>
                </a:ext>
              </a:extLst>
            </xdr:cNvPr>
            <xdr:cNvSpPr/>
          </xdr:nvSpPr>
          <xdr:spPr>
            <a:xfrm>
              <a:off x="1308409" y="3627381"/>
              <a:ext cx="10929938" cy="3334891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  <xdr:sp macro="" textlink="">
          <xdr:nvSpPr>
            <xdr:cNvPr id="18" name="Retângulo: Cantos Superiores Arredondados 17">
              <a:extLst>
                <a:ext uri="{FF2B5EF4-FFF2-40B4-BE49-F238E27FC236}">
                  <a16:creationId xmlns:a16="http://schemas.microsoft.com/office/drawing/2014/main" id="{194B6B36-2BBD-4845-BF39-18B8DB704551}"/>
                </a:ext>
              </a:extLst>
            </xdr:cNvPr>
            <xdr:cNvSpPr/>
          </xdr:nvSpPr>
          <xdr:spPr>
            <a:xfrm>
              <a:off x="1317625" y="3561208"/>
              <a:ext cx="10929938" cy="531593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</xdr:grpSp>
      <xdr:sp macro="" textlink="">
        <xdr:nvSpPr>
          <xdr:cNvPr id="23" name="CaixaDeTexto 22">
            <a:extLst>
              <a:ext uri="{FF2B5EF4-FFF2-40B4-BE49-F238E27FC236}">
                <a16:creationId xmlns:a16="http://schemas.microsoft.com/office/drawing/2014/main" id="{298B638F-F37C-4C27-8B8F-8C8A3F21E122}"/>
              </a:ext>
            </a:extLst>
          </xdr:cNvPr>
          <xdr:cNvSpPr txBox="1"/>
        </xdr:nvSpPr>
        <xdr:spPr>
          <a:xfrm>
            <a:off x="1335044" y="3798342"/>
            <a:ext cx="10914062" cy="4683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2000" kern="1200">
                <a:solidFill>
                  <a:schemeClr val="bg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  <a:latin typeface="Segoe UI Light" panose="020B0502040204020203" pitchFamily="34" charset="0"/>
                <a:cs typeface="Segoe UI Light" panose="020B0502040204020203" pitchFamily="34" charset="0"/>
              </a:rPr>
              <a:t>GASTOS</a:t>
            </a:r>
          </a:p>
        </xdr:txBody>
      </xdr:sp>
      <xdr:pic>
        <xdr:nvPicPr>
          <xdr:cNvPr id="28" name="Gráfico 27" descr="Dinheiro voador com preenchimento sólido">
            <a:extLst>
              <a:ext uri="{FF2B5EF4-FFF2-40B4-BE49-F238E27FC236}">
                <a16:creationId xmlns:a16="http://schemas.microsoft.com/office/drawing/2014/main" id="{4D368532-C2DB-E17E-7F5C-CCA88268492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96DAC541-7B7A-43D3-8B79-37D633B846F1}">
                <asvg:svgBlip xmlns:asvg="http://schemas.microsoft.com/office/drawing/2016/SVG/main" r:embed="rId7"/>
              </a:ext>
            </a:extLst>
          </a:blip>
          <a:srcRect/>
          <a:stretch/>
        </xdr:blipFill>
        <xdr:spPr>
          <a:xfrm>
            <a:off x="1709121" y="3776206"/>
            <a:ext cx="768250" cy="469900"/>
          </a:xfrm>
          <a:prstGeom prst="rect">
            <a:avLst/>
          </a:prstGeom>
          <a:effectLst/>
        </xdr:spPr>
      </xdr:pic>
    </xdr:grpSp>
    <xdr:clientData/>
  </xdr:twoCellAnchor>
  <xdr:twoCellAnchor>
    <xdr:from>
      <xdr:col>0</xdr:col>
      <xdr:colOff>0</xdr:colOff>
      <xdr:row>0</xdr:row>
      <xdr:rowOff>1758</xdr:rowOff>
    </xdr:from>
    <xdr:to>
      <xdr:col>0</xdr:col>
      <xdr:colOff>1230312</xdr:colOff>
      <xdr:row>5</xdr:row>
      <xdr:rowOff>111125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F4DC2D22-8A8C-6C7D-EF0C-3D133A82492A}"/>
            </a:ext>
          </a:extLst>
        </xdr:cNvPr>
        <xdr:cNvGrpSpPr/>
      </xdr:nvGrpSpPr>
      <xdr:grpSpPr>
        <a:xfrm>
          <a:off x="0" y="1758"/>
          <a:ext cx="1230312" cy="1030117"/>
          <a:chOff x="0" y="8852"/>
          <a:chExt cx="1230312" cy="635000"/>
        </a:xfrm>
      </xdr:grpSpPr>
      <xdr:sp macro="" textlink="">
        <xdr:nvSpPr>
          <xdr:cNvPr id="34" name="CaixaDeTexto 33">
            <a:extLst>
              <a:ext uri="{FF2B5EF4-FFF2-40B4-BE49-F238E27FC236}">
                <a16:creationId xmlns:a16="http://schemas.microsoft.com/office/drawing/2014/main" id="{2504AFB4-2758-400E-9303-0ABA520770A4}"/>
              </a:ext>
            </a:extLst>
          </xdr:cNvPr>
          <xdr:cNvSpPr txBox="1"/>
        </xdr:nvSpPr>
        <xdr:spPr>
          <a:xfrm>
            <a:off x="0" y="8852"/>
            <a:ext cx="1230312" cy="635000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pt-BR" sz="1600" b="1" kern="1200" baseline="0">
                <a:solidFill>
                  <a:schemeClr val="bg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  <a:latin typeface="Segoe UI Light" panose="020B0502040204020203" pitchFamily="34" charset="0"/>
                <a:cs typeface="Segoe UI Light" panose="020B0502040204020203" pitchFamily="34" charset="0"/>
              </a:rPr>
              <a:t>  </a:t>
            </a:r>
          </a:p>
          <a:p>
            <a:pPr algn="r"/>
            <a:r>
              <a:rPr lang="pt-BR" sz="1600" b="1" kern="1200" baseline="0">
                <a:solidFill>
                  <a:schemeClr val="bg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  <a:latin typeface="Segoe UI Light" panose="020B0502040204020203" pitchFamily="34" charset="0"/>
                <a:cs typeface="Segoe UI Light" panose="020B0502040204020203" pitchFamily="34" charset="0"/>
              </a:rPr>
              <a:t>Riquinho APP</a:t>
            </a:r>
            <a:endParaRPr lang="pt-BR" sz="1600" b="1" kern="1200">
              <a:solidFill>
                <a:schemeClr val="bg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Segoe UI Light" panose="020B0502040204020203" pitchFamily="34" charset="0"/>
              <a:cs typeface="Segoe UI Light" panose="020B0502040204020203" pitchFamily="34" charset="0"/>
            </a:endParaRPr>
          </a:p>
        </xdr:txBody>
      </xdr:sp>
      <xdr:pic>
        <xdr:nvPicPr>
          <xdr:cNvPr id="46" name="Gráfico 45" descr="Registrar com preenchimento sólido">
            <a:extLst>
              <a:ext uri="{FF2B5EF4-FFF2-40B4-BE49-F238E27FC236}">
                <a16:creationId xmlns:a16="http://schemas.microsoft.com/office/drawing/2014/main" id="{AB29FC54-8774-4EFF-72A5-55A5E8F8D00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68148" y="269100"/>
            <a:ext cx="353953" cy="36489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49388</xdr:colOff>
      <xdr:row>0</xdr:row>
      <xdr:rowOff>141112</xdr:rowOff>
    </xdr:from>
    <xdr:to>
      <xdr:col>3</xdr:col>
      <xdr:colOff>113667</xdr:colOff>
      <xdr:row>7</xdr:row>
      <xdr:rowOff>51685</xdr:rowOff>
    </xdr:to>
    <xdr:grpSp>
      <xdr:nvGrpSpPr>
        <xdr:cNvPr id="58" name="Agrupar 57">
          <a:extLst>
            <a:ext uri="{FF2B5EF4-FFF2-40B4-BE49-F238E27FC236}">
              <a16:creationId xmlns:a16="http://schemas.microsoft.com/office/drawing/2014/main" id="{938F0E2B-DD82-DE1D-AB92-1E5CAD48A61D}"/>
            </a:ext>
          </a:extLst>
        </xdr:cNvPr>
        <xdr:cNvGrpSpPr/>
      </xdr:nvGrpSpPr>
      <xdr:grpSpPr>
        <a:xfrm>
          <a:off x="1300338" y="141112"/>
          <a:ext cx="1296179" cy="1199623"/>
          <a:chOff x="3224389" y="359833"/>
          <a:chExt cx="1277834" cy="1194684"/>
        </a:xfrm>
      </xdr:grpSpPr>
      <xdr:sp macro="" textlink="">
        <xdr:nvSpPr>
          <xdr:cNvPr id="57" name="Elipse 56">
            <a:extLst>
              <a:ext uri="{FF2B5EF4-FFF2-40B4-BE49-F238E27FC236}">
                <a16:creationId xmlns:a16="http://schemas.microsoft.com/office/drawing/2014/main" id="{73705EF2-3298-1316-DBF4-8185C3198A17}"/>
              </a:ext>
            </a:extLst>
          </xdr:cNvPr>
          <xdr:cNvSpPr/>
        </xdr:nvSpPr>
        <xdr:spPr>
          <a:xfrm>
            <a:off x="3224389" y="359833"/>
            <a:ext cx="769056" cy="825501"/>
          </a:xfrm>
          <a:prstGeom prst="ellipse">
            <a:avLst/>
          </a:prstGeom>
          <a:solidFill>
            <a:schemeClr val="accent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pic>
        <xdr:nvPicPr>
          <xdr:cNvPr id="56" name="Imagem 55" descr="Comemore, raposa">
            <a:extLst>
              <a:ext uri="{FF2B5EF4-FFF2-40B4-BE49-F238E27FC236}">
                <a16:creationId xmlns:a16="http://schemas.microsoft.com/office/drawing/2014/main" id="{FEC4EB96-DAA8-B232-EEEC-AFDABDCE7BB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20803639" flipH="1">
            <a:off x="3429681" y="439740"/>
            <a:ext cx="1072542" cy="1114777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599721</xdr:colOff>
      <xdr:row>1</xdr:row>
      <xdr:rowOff>7057</xdr:rowOff>
    </xdr:from>
    <xdr:to>
      <xdr:col>10</xdr:col>
      <xdr:colOff>183444</xdr:colOff>
      <xdr:row>5</xdr:row>
      <xdr:rowOff>28223</xdr:rowOff>
    </xdr:to>
    <xdr:sp macro="" textlink="">
      <xdr:nvSpPr>
        <xdr:cNvPr id="59" name="CaixaDeTexto 58">
          <a:extLst>
            <a:ext uri="{FF2B5EF4-FFF2-40B4-BE49-F238E27FC236}">
              <a16:creationId xmlns:a16="http://schemas.microsoft.com/office/drawing/2014/main" id="{238FDE72-93E3-AC13-23D9-6A19697DE38C}"/>
            </a:ext>
          </a:extLst>
        </xdr:cNvPr>
        <xdr:cNvSpPr txBox="1"/>
      </xdr:nvSpPr>
      <xdr:spPr>
        <a:xfrm>
          <a:off x="2448277" y="190501"/>
          <a:ext cx="4437945" cy="7549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000" kern="1200">
              <a:latin typeface="Segoe UI Light" panose="020B0502040204020203" pitchFamily="34" charset="0"/>
              <a:cs typeface="Segoe UI Light" panose="020B0502040204020203" pitchFamily="34" charset="0"/>
            </a:rPr>
            <a:t>Olá!</a:t>
          </a:r>
          <a:r>
            <a:rPr lang="pt-BR" sz="2000" kern="1200" baseline="0">
              <a:latin typeface="Segoe UI Light" panose="020B0502040204020203" pitchFamily="34" charset="0"/>
              <a:cs typeface="Segoe UI Light" panose="020B0502040204020203" pitchFamily="34" charset="0"/>
            </a:rPr>
            <a:t> </a:t>
          </a:r>
        </a:p>
        <a:p>
          <a:r>
            <a:rPr lang="pt-BR" sz="1400" kern="1200" baseline="0">
              <a:latin typeface="Segoe UI Light" panose="020B0502040204020203" pitchFamily="34" charset="0"/>
              <a:cs typeface="Segoe UI Light" panose="020B0502040204020203" pitchFamily="34" charset="0"/>
            </a:rPr>
            <a:t>Pronto para gerir seus gastos e aumentar sua riqueza?</a:t>
          </a:r>
          <a:endParaRPr lang="pt-BR" sz="1400" kern="1200"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>
    <xdr:from>
      <xdr:col>2</xdr:col>
      <xdr:colOff>27496</xdr:colOff>
      <xdr:row>8</xdr:row>
      <xdr:rowOff>79388</xdr:rowOff>
    </xdr:from>
    <xdr:to>
      <xdr:col>9</xdr:col>
      <xdr:colOff>400558</xdr:colOff>
      <xdr:row>24</xdr:row>
      <xdr:rowOff>55434</xdr:rowOff>
    </xdr:to>
    <xdr:grpSp>
      <xdr:nvGrpSpPr>
        <xdr:cNvPr id="12" name="Agrupar 11">
          <a:extLst>
            <a:ext uri="{FF2B5EF4-FFF2-40B4-BE49-F238E27FC236}">
              <a16:creationId xmlns:a16="http://schemas.microsoft.com/office/drawing/2014/main" id="{DB5BE4A4-B04E-D6A7-BD5D-1A474A49E3BD}"/>
            </a:ext>
          </a:extLst>
        </xdr:cNvPr>
        <xdr:cNvGrpSpPr/>
      </xdr:nvGrpSpPr>
      <xdr:grpSpPr>
        <a:xfrm>
          <a:off x="1894396" y="1552588"/>
          <a:ext cx="4684712" cy="2922446"/>
          <a:chOff x="1878289" y="1451794"/>
          <a:chExt cx="4655440" cy="2949477"/>
        </a:xfrm>
      </xdr:grpSpPr>
      <xdr:sp macro="" textlink="">
        <xdr:nvSpPr>
          <xdr:cNvPr id="7" name="Retângulo: Cantos Arredondados 6">
            <a:extLst>
              <a:ext uri="{FF2B5EF4-FFF2-40B4-BE49-F238E27FC236}">
                <a16:creationId xmlns:a16="http://schemas.microsoft.com/office/drawing/2014/main" id="{BE5CC971-2242-592B-D675-12EC5888E02D}"/>
              </a:ext>
            </a:extLst>
          </xdr:cNvPr>
          <xdr:cNvSpPr/>
        </xdr:nvSpPr>
        <xdr:spPr>
          <a:xfrm>
            <a:off x="1878289" y="1492202"/>
            <a:ext cx="4655440" cy="2909069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sp macro="" textlink="">
        <xdr:nvSpPr>
          <xdr:cNvPr id="10" name="Retângulo: Cantos Superiores Arredondados 9">
            <a:extLst>
              <a:ext uri="{FF2B5EF4-FFF2-40B4-BE49-F238E27FC236}">
                <a16:creationId xmlns:a16="http://schemas.microsoft.com/office/drawing/2014/main" id="{00FA6380-9E15-2674-1103-0C6A951FA6E6}"/>
              </a:ext>
            </a:extLst>
          </xdr:cNvPr>
          <xdr:cNvSpPr/>
        </xdr:nvSpPr>
        <xdr:spPr>
          <a:xfrm>
            <a:off x="1878289" y="1451794"/>
            <a:ext cx="4655440" cy="509090"/>
          </a:xfrm>
          <a:prstGeom prst="round2SameRect">
            <a:avLst>
              <a:gd name="adj1" fmla="val 50000"/>
              <a:gd name="adj2" fmla="val 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sp macro="" textlink="">
        <xdr:nvSpPr>
          <xdr:cNvPr id="11" name="CaixaDeTexto 10">
            <a:extLst>
              <a:ext uri="{FF2B5EF4-FFF2-40B4-BE49-F238E27FC236}">
                <a16:creationId xmlns:a16="http://schemas.microsoft.com/office/drawing/2014/main" id="{E7784302-7FFC-5D92-63CC-0F77AD475E68}"/>
              </a:ext>
            </a:extLst>
          </xdr:cNvPr>
          <xdr:cNvSpPr txBox="1"/>
        </xdr:nvSpPr>
        <xdr:spPr>
          <a:xfrm>
            <a:off x="1878289" y="1500284"/>
            <a:ext cx="4655440" cy="4767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2000" kern="1200">
                <a:solidFill>
                  <a:schemeClr val="bg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  <a:latin typeface="Segoe UI Light" panose="020B0502040204020203" pitchFamily="34" charset="0"/>
                <a:cs typeface="Segoe UI Light" panose="020B0502040204020203" pitchFamily="34" charset="0"/>
              </a:rPr>
              <a:t>ENTRADA</a:t>
            </a:r>
          </a:p>
        </xdr:txBody>
      </xdr:sp>
      <xdr:grpSp>
        <xdr:nvGrpSpPr>
          <xdr:cNvPr id="17" name="Agrupar 16">
            <a:extLst>
              <a:ext uri="{FF2B5EF4-FFF2-40B4-BE49-F238E27FC236}">
                <a16:creationId xmlns:a16="http://schemas.microsoft.com/office/drawing/2014/main" id="{60F09E8B-009B-42F1-7F26-786174D6DAC4}"/>
              </a:ext>
            </a:extLst>
          </xdr:cNvPr>
          <xdr:cNvGrpSpPr/>
        </xdr:nvGrpSpPr>
        <xdr:grpSpPr>
          <a:xfrm>
            <a:off x="2108682" y="1467959"/>
            <a:ext cx="780140" cy="494543"/>
            <a:chOff x="8612191" y="1349376"/>
            <a:chExt cx="779459" cy="485776"/>
          </a:xfrm>
          <a:solidFill>
            <a:schemeClr val="bg2"/>
          </a:solidFill>
        </xdr:grpSpPr>
        <xdr:pic>
          <xdr:nvPicPr>
            <xdr:cNvPr id="14" name="Gráfico 13" descr="Moedas com preenchimento sólido">
              <a:extLst>
                <a:ext uri="{FF2B5EF4-FFF2-40B4-BE49-F238E27FC236}">
                  <a16:creationId xmlns:a16="http://schemas.microsoft.com/office/drawing/2014/main" id="{9B2B198C-F321-24BA-D09A-48377F54962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>
              <a:extLst>
                <a:ext uri="{96DAC541-7B7A-43D3-8B79-37D633B846F1}">
                  <asvg:svgBlip xmlns:asvg="http://schemas.microsoft.com/office/drawing/2016/SVG/main" r:embed="rId12"/>
                </a:ext>
              </a:extLst>
            </a:blip>
            <a:stretch>
              <a:fillRect/>
            </a:stretch>
          </xdr:blipFill>
          <xdr:spPr>
            <a:xfrm>
              <a:off x="8612191" y="1349376"/>
              <a:ext cx="438150" cy="438150"/>
            </a:xfrm>
            <a:prstGeom prst="rect">
              <a:avLst/>
            </a:prstGeom>
            <a:effectLst/>
          </xdr:spPr>
        </xdr:pic>
        <xdr:pic>
          <xdr:nvPicPr>
            <xdr:cNvPr id="16" name="Gráfico 15" descr="Moedas com preenchimento sólido">
              <a:extLst>
                <a:ext uri="{FF2B5EF4-FFF2-40B4-BE49-F238E27FC236}">
                  <a16:creationId xmlns:a16="http://schemas.microsoft.com/office/drawing/2014/main" id="{A5981E7C-19D7-4B5A-8DFE-0C6A4880F50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>
              <a:extLst>
                <a:ext uri="{96DAC541-7B7A-43D3-8B79-37D633B846F1}">
                  <asvg:svgBlip xmlns:asvg="http://schemas.microsoft.com/office/drawing/2016/SVG/main" r:embed="rId12"/>
                </a:ext>
              </a:extLst>
            </a:blip>
            <a:stretch>
              <a:fillRect/>
            </a:stretch>
          </xdr:blipFill>
          <xdr:spPr>
            <a:xfrm>
              <a:off x="8953500" y="1397002"/>
              <a:ext cx="438150" cy="438150"/>
            </a:xfrm>
            <a:prstGeom prst="rect">
              <a:avLst/>
            </a:prstGeom>
            <a:effectLst/>
          </xdr:spPr>
        </xdr:pic>
      </xdr:grpSp>
    </xdr:grpSp>
    <xdr:clientData/>
  </xdr:twoCellAnchor>
  <xdr:twoCellAnchor>
    <xdr:from>
      <xdr:col>2</xdr:col>
      <xdr:colOff>87311</xdr:colOff>
      <xdr:row>31</xdr:row>
      <xdr:rowOff>158751</xdr:rowOff>
    </xdr:from>
    <xdr:to>
      <xdr:col>18</xdr:col>
      <xdr:colOff>71436</xdr:colOff>
      <xdr:row>51</xdr:row>
      <xdr:rowOff>86733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C7E41817-4E79-4488-8A45-427364250F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</xdr:col>
      <xdr:colOff>27495</xdr:colOff>
      <xdr:row>11</xdr:row>
      <xdr:rowOff>103186</xdr:rowOff>
    </xdr:from>
    <xdr:to>
      <xdr:col>9</xdr:col>
      <xdr:colOff>365124</xdr:colOff>
      <xdr:row>22</xdr:row>
      <xdr:rowOff>155580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DEE28653-770C-4672-88CF-AA2FC2C8D1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10</xdr:col>
      <xdr:colOff>301624</xdr:colOff>
      <xdr:row>8</xdr:row>
      <xdr:rowOff>39703</xdr:rowOff>
    </xdr:from>
    <xdr:to>
      <xdr:col>19</xdr:col>
      <xdr:colOff>0</xdr:colOff>
      <xdr:row>24</xdr:row>
      <xdr:rowOff>111133</xdr:rowOff>
    </xdr:to>
    <xdr:grpSp>
      <xdr:nvGrpSpPr>
        <xdr:cNvPr id="47" name="Agrupar 46">
          <a:extLst>
            <a:ext uri="{FF2B5EF4-FFF2-40B4-BE49-F238E27FC236}">
              <a16:creationId xmlns:a16="http://schemas.microsoft.com/office/drawing/2014/main" id="{AEB46828-E658-089C-825D-839504F0901B}"/>
            </a:ext>
          </a:extLst>
        </xdr:cNvPr>
        <xdr:cNvGrpSpPr/>
      </xdr:nvGrpSpPr>
      <xdr:grpSpPr>
        <a:xfrm>
          <a:off x="7096124" y="1512903"/>
          <a:ext cx="5241926" cy="3017830"/>
          <a:chOff x="7040562" y="1389071"/>
          <a:chExt cx="5199063" cy="2992430"/>
        </a:xfrm>
      </xdr:grpSpPr>
      <xdr:grpSp>
        <xdr:nvGrpSpPr>
          <xdr:cNvPr id="31" name="Agrupar 30">
            <a:extLst>
              <a:ext uri="{FF2B5EF4-FFF2-40B4-BE49-F238E27FC236}">
                <a16:creationId xmlns:a16="http://schemas.microsoft.com/office/drawing/2014/main" id="{2F2A2AF5-86F1-E0C0-5E8E-187F36304A07}"/>
              </a:ext>
            </a:extLst>
          </xdr:cNvPr>
          <xdr:cNvGrpSpPr/>
        </xdr:nvGrpSpPr>
        <xdr:grpSpPr>
          <a:xfrm>
            <a:off x="7060122" y="1389071"/>
            <a:ext cx="4548768" cy="2984500"/>
            <a:chOff x="6596062" y="222250"/>
            <a:chExt cx="4548188" cy="2984500"/>
          </a:xfrm>
        </xdr:grpSpPr>
        <xdr:sp macro="" textlink="">
          <xdr:nvSpPr>
            <xdr:cNvPr id="21" name="Retângulo: Cantos Arredondados 20">
              <a:extLst>
                <a:ext uri="{FF2B5EF4-FFF2-40B4-BE49-F238E27FC236}">
                  <a16:creationId xmlns:a16="http://schemas.microsoft.com/office/drawing/2014/main" id="{AE57AAF4-1A2F-46A3-B0F0-4898104C3B3D}"/>
                </a:ext>
              </a:extLst>
            </xdr:cNvPr>
            <xdr:cNvSpPr/>
          </xdr:nvSpPr>
          <xdr:spPr>
            <a:xfrm>
              <a:off x="6604000" y="349250"/>
              <a:ext cx="4540250" cy="2857500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  <xdr:sp macro="" textlink="">
          <xdr:nvSpPr>
            <xdr:cNvPr id="19" name="Retângulo: Cantos Superiores Arredondados 18">
              <a:extLst>
                <a:ext uri="{FF2B5EF4-FFF2-40B4-BE49-F238E27FC236}">
                  <a16:creationId xmlns:a16="http://schemas.microsoft.com/office/drawing/2014/main" id="{F97A5FF1-43E6-4E99-A22D-6438E066BEC7}"/>
                </a:ext>
              </a:extLst>
            </xdr:cNvPr>
            <xdr:cNvSpPr/>
          </xdr:nvSpPr>
          <xdr:spPr>
            <a:xfrm>
              <a:off x="6596062" y="261938"/>
              <a:ext cx="4548188" cy="500065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4D47459F-1B91-478D-A243-853032AB2C8D}"/>
                </a:ext>
              </a:extLst>
            </xdr:cNvPr>
            <xdr:cNvSpPr txBox="1"/>
          </xdr:nvSpPr>
          <xdr:spPr>
            <a:xfrm>
              <a:off x="6604001" y="309563"/>
              <a:ext cx="4540249" cy="46831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pt-BR" sz="2000" kern="1200">
                  <a:solidFill>
                    <a:schemeClr val="bg1"/>
                  </a:solidFill>
                  <a:effectLst>
                    <a:outerShdw blurRad="50800" dist="38100" dir="2700000" algn="tl" rotWithShape="0">
                      <a:prstClr val="black">
                        <a:alpha val="40000"/>
                      </a:prstClr>
                    </a:outerShdw>
                  </a:effectLst>
                  <a:latin typeface="Segoe UI Light" panose="020B0502040204020203" pitchFamily="34" charset="0"/>
                  <a:cs typeface="Segoe UI Light" panose="020B0502040204020203" pitchFamily="34" charset="0"/>
                </a:rPr>
                <a:t>RESERVA</a:t>
              </a:r>
            </a:p>
          </xdr:txBody>
        </xdr:sp>
        <xdr:pic>
          <xdr:nvPicPr>
            <xdr:cNvPr id="30" name="Gráfico 29" descr="Cofrinho com preenchimento sólido">
              <a:extLst>
                <a:ext uri="{FF2B5EF4-FFF2-40B4-BE49-F238E27FC236}">
                  <a16:creationId xmlns:a16="http://schemas.microsoft.com/office/drawing/2014/main" id="{C1766074-22F8-13D1-463B-96FA7FDD41B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5">
              <a:extLst>
                <a:ext uri="{96DAC541-7B7A-43D3-8B79-37D633B846F1}">
                  <asvg:svgBlip xmlns:asvg="http://schemas.microsoft.com/office/drawing/2016/SVG/main" r:embed="rId16"/>
                </a:ext>
              </a:extLst>
            </a:blip>
            <a:stretch>
              <a:fillRect/>
            </a:stretch>
          </xdr:blipFill>
          <xdr:spPr>
            <a:xfrm>
              <a:off x="6834187" y="222250"/>
              <a:ext cx="650875" cy="573087"/>
            </a:xfrm>
            <a:prstGeom prst="rect">
              <a:avLst/>
            </a:prstGeom>
          </xdr:spPr>
        </xdr:pic>
      </xdr:grpSp>
      <xdr:graphicFrame macro="">
        <xdr:nvGraphicFramePr>
          <xdr:cNvPr id="2" name="Gráfico 1">
            <a:extLst>
              <a:ext uri="{FF2B5EF4-FFF2-40B4-BE49-F238E27FC236}">
                <a16:creationId xmlns:a16="http://schemas.microsoft.com/office/drawing/2014/main" id="{C3FEAACA-ABC7-4601-8AA4-DBC6A186E0E7}"/>
              </a:ext>
            </a:extLst>
          </xdr:cNvPr>
          <xdr:cNvGraphicFramePr>
            <a:graphicFrameLocks/>
          </xdr:cNvGraphicFramePr>
        </xdr:nvGraphicFramePr>
        <xdr:xfrm>
          <a:off x="8966200" y="1920885"/>
          <a:ext cx="3273425" cy="246061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7"/>
          </a:graphicData>
        </a:graphic>
      </xdr:graphicFrame>
      <xdr:graphicFrame macro="">
        <xdr:nvGraphicFramePr>
          <xdr:cNvPr id="9" name="Gráfico 8">
            <a:extLst>
              <a:ext uri="{FF2B5EF4-FFF2-40B4-BE49-F238E27FC236}">
                <a16:creationId xmlns:a16="http://schemas.microsoft.com/office/drawing/2014/main" id="{2DAA0C60-1AFE-4F37-A983-42383D5C137D}"/>
              </a:ext>
            </a:extLst>
          </xdr:cNvPr>
          <xdr:cNvGraphicFramePr>
            <a:graphicFrameLocks/>
          </xdr:cNvGraphicFramePr>
        </xdr:nvGraphicFramePr>
        <xdr:xfrm>
          <a:off x="7040562" y="1928813"/>
          <a:ext cx="2881313" cy="24368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8"/>
          </a:graphicData>
        </a:graphic>
      </xdr:graphicFrame>
    </xdr:grpSp>
    <xdr:clientData/>
  </xdr:twoCellAnchor>
  <xdr:twoCellAnchor>
    <xdr:from>
      <xdr:col>0</xdr:col>
      <xdr:colOff>0</xdr:colOff>
      <xdr:row>37</xdr:row>
      <xdr:rowOff>184140</xdr:rowOff>
    </xdr:from>
    <xdr:to>
      <xdr:col>0</xdr:col>
      <xdr:colOff>1230313</xdr:colOff>
      <xdr:row>47</xdr:row>
      <xdr:rowOff>136512</xdr:rowOff>
    </xdr:to>
    <xdr:grpSp>
      <xdr:nvGrpSpPr>
        <xdr:cNvPr id="33" name="Agrupar 32">
          <a:extLst>
            <a:ext uri="{FF2B5EF4-FFF2-40B4-BE49-F238E27FC236}">
              <a16:creationId xmlns:a16="http://schemas.microsoft.com/office/drawing/2014/main" id="{4FC12044-981D-20FC-EAF2-0001329C3C86}"/>
            </a:ext>
          </a:extLst>
        </xdr:cNvPr>
        <xdr:cNvGrpSpPr/>
      </xdr:nvGrpSpPr>
      <xdr:grpSpPr>
        <a:xfrm>
          <a:off x="0" y="6997690"/>
          <a:ext cx="1230313" cy="1793872"/>
          <a:chOff x="0" y="5032377"/>
          <a:chExt cx="1230313" cy="1777998"/>
        </a:xfrm>
      </xdr:grpSpPr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13" name="MÊS">
                <a:extLst>
                  <a:ext uri="{FF2B5EF4-FFF2-40B4-BE49-F238E27FC236}">
                    <a16:creationId xmlns:a16="http://schemas.microsoft.com/office/drawing/2014/main" id="{48DB91BD-C716-4CFB-B01C-DBFC289074AA}"/>
                  </a:ext>
                </a:extLst>
              </xdr:cNvPr>
              <xdr:cNvGraphicFramePr/>
            </xdr:nvGraphicFramePr>
            <xdr:xfrm>
              <a:off x="0" y="5619751"/>
              <a:ext cx="1230313" cy="1190624"/>
            </xdr:xfrm>
            <a:graphic>
              <a:graphicData uri="http://schemas.microsoft.com/office/drawing/2010/slicer">
                <sle:slicer xmlns:sle="http://schemas.microsoft.com/office/drawing/2010/slicer" name="MÊS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0" y="7590308"/>
                <a:ext cx="1230313" cy="1201254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pt-BR" sz="1100"/>
  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  </a:r>
              </a:p>
            </xdr:txBody>
          </xdr:sp>
        </mc:Fallback>
      </mc:AlternateContent>
      <xdr:grpSp>
        <xdr:nvGrpSpPr>
          <xdr:cNvPr id="29" name="Agrupar 28">
            <a:extLst>
              <a:ext uri="{FF2B5EF4-FFF2-40B4-BE49-F238E27FC236}">
                <a16:creationId xmlns:a16="http://schemas.microsoft.com/office/drawing/2014/main" id="{57745E0C-61AE-15DE-3115-C99AF0070B9E}"/>
              </a:ext>
            </a:extLst>
          </xdr:cNvPr>
          <xdr:cNvGrpSpPr/>
        </xdr:nvGrpSpPr>
        <xdr:grpSpPr>
          <a:xfrm>
            <a:off x="0" y="5032377"/>
            <a:ext cx="1230313" cy="611188"/>
            <a:chOff x="0" y="5032377"/>
            <a:chExt cx="1230313" cy="611188"/>
          </a:xfrm>
        </xdr:grpSpPr>
        <xdr:sp macro="" textlink="">
          <xdr:nvSpPr>
            <xdr:cNvPr id="27" name="Retângulo 26">
              <a:extLst>
                <a:ext uri="{FF2B5EF4-FFF2-40B4-BE49-F238E27FC236}">
                  <a16:creationId xmlns:a16="http://schemas.microsoft.com/office/drawing/2014/main" id="{797E50CA-45F9-F861-6ED6-9761DAE54113}"/>
                </a:ext>
              </a:extLst>
            </xdr:cNvPr>
            <xdr:cNvSpPr/>
          </xdr:nvSpPr>
          <xdr:spPr>
            <a:xfrm>
              <a:off x="0" y="5032377"/>
              <a:ext cx="1230313" cy="611188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  <xdr:pic>
          <xdr:nvPicPr>
            <xdr:cNvPr id="25" name="Gráfico 24" descr="Dinheiro voador com preenchimento sólido">
              <a:extLst>
                <a:ext uri="{FF2B5EF4-FFF2-40B4-BE49-F238E27FC236}">
                  <a16:creationId xmlns:a16="http://schemas.microsoft.com/office/drawing/2014/main" id="{9033BD69-946B-49EA-95C8-E8D8F2B6BD1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9">
              <a:extLst>
                <a:ext uri="{96DAC541-7B7A-43D3-8B79-37D633B846F1}">
                  <asvg:svgBlip xmlns:asvg="http://schemas.microsoft.com/office/drawing/2016/SVG/main" r:embed="rId20"/>
                </a:ext>
              </a:extLst>
            </a:blip>
            <a:srcRect/>
            <a:stretch/>
          </xdr:blipFill>
          <xdr:spPr>
            <a:xfrm>
              <a:off x="452437" y="5175462"/>
              <a:ext cx="400703" cy="372851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0</xdr:col>
      <xdr:colOff>341312</xdr:colOff>
      <xdr:row>15</xdr:row>
      <xdr:rowOff>87314</xdr:rowOff>
    </xdr:from>
    <xdr:to>
      <xdr:col>0</xdr:col>
      <xdr:colOff>881062</xdr:colOff>
      <xdr:row>18</xdr:row>
      <xdr:rowOff>14809</xdr:rowOff>
    </xdr:to>
    <xdr:pic>
      <xdr:nvPicPr>
        <xdr:cNvPr id="45" name="Gráfico 44" descr="Cofrinho com preenchimento sólido">
          <a:extLst>
            <a:ext uri="{FF2B5EF4-FFF2-40B4-BE49-F238E27FC236}">
              <a16:creationId xmlns:a16="http://schemas.microsoft.com/office/drawing/2014/main" id="{AA3CEFFC-D0EC-4207-8950-7E1C23052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341312" y="2825752"/>
          <a:ext cx="539750" cy="475182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153461</xdr:rowOff>
    </xdr:from>
    <xdr:to>
      <xdr:col>1</xdr:col>
      <xdr:colOff>0</xdr:colOff>
      <xdr:row>58</xdr:row>
      <xdr:rowOff>145521</xdr:rowOff>
    </xdr:to>
    <xdr:grpSp>
      <xdr:nvGrpSpPr>
        <xdr:cNvPr id="75" name="Agrupar 74">
          <a:extLst>
            <a:ext uri="{FF2B5EF4-FFF2-40B4-BE49-F238E27FC236}">
              <a16:creationId xmlns:a16="http://schemas.microsoft.com/office/drawing/2014/main" id="{963AEAB3-6B6A-4679-EDD5-7E761F4B4555}"/>
            </a:ext>
          </a:extLst>
        </xdr:cNvPr>
        <xdr:cNvGrpSpPr/>
      </xdr:nvGrpSpPr>
      <xdr:grpSpPr>
        <a:xfrm>
          <a:off x="0" y="8992661"/>
          <a:ext cx="1250950" cy="1833560"/>
          <a:chOff x="0" y="8961439"/>
          <a:chExt cx="1238250" cy="1817686"/>
        </a:xfrm>
      </xdr:grpSpPr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72" name="MÊS 4">
                <a:extLst>
                  <a:ext uri="{FF2B5EF4-FFF2-40B4-BE49-F238E27FC236}">
                    <a16:creationId xmlns:a16="http://schemas.microsoft.com/office/drawing/2014/main" id="{7E602AC0-1E2A-4C05-AF01-6ED496E5D669}"/>
                  </a:ext>
                </a:extLst>
              </xdr:cNvPr>
              <xdr:cNvGraphicFramePr/>
            </xdr:nvGraphicFramePr>
            <xdr:xfrm>
              <a:off x="0" y="9540875"/>
              <a:ext cx="1230313" cy="1238250"/>
            </xdr:xfrm>
            <a:graphic>
              <a:graphicData uri="http://schemas.microsoft.com/office/drawing/2010/slicer">
                <sle:slicer xmlns:sle="http://schemas.microsoft.com/office/drawing/2010/slicer" name="MÊS 4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0" y="9577157"/>
                <a:ext cx="1242932" cy="1249064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pt-BR" sz="1100"/>
  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  </a:r>
              </a:p>
            </xdr:txBody>
          </xdr:sp>
        </mc:Fallback>
      </mc:AlternateContent>
      <xdr:sp macro="" textlink="">
        <xdr:nvSpPr>
          <xdr:cNvPr id="74" name="Retângulo 73">
            <a:extLst>
              <a:ext uri="{FF2B5EF4-FFF2-40B4-BE49-F238E27FC236}">
                <a16:creationId xmlns:a16="http://schemas.microsoft.com/office/drawing/2014/main" id="{7064FEFC-5BA3-4105-8A63-00A3513D8DBD}"/>
              </a:ext>
            </a:extLst>
          </xdr:cNvPr>
          <xdr:cNvSpPr/>
        </xdr:nvSpPr>
        <xdr:spPr>
          <a:xfrm>
            <a:off x="7937" y="8961439"/>
            <a:ext cx="1230313" cy="611188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pic>
        <xdr:nvPicPr>
          <xdr:cNvPr id="73" name="Gráfico 72" descr="Calculadora estrutura de tópicos">
            <a:extLst>
              <a:ext uri="{FF2B5EF4-FFF2-40B4-BE49-F238E27FC236}">
                <a16:creationId xmlns:a16="http://schemas.microsoft.com/office/drawing/2014/main" id="{92C74F45-59CF-44E2-BFB8-34BFEDCE0A2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>
            <a:extLst>
              <a:ext uri="{96DAC541-7B7A-43D3-8B79-37D633B846F1}">
                <asvg:svgBlip xmlns:asvg="http://schemas.microsoft.com/office/drawing/2016/SVG/main" r:embed="rId24"/>
              </a:ext>
            </a:extLst>
          </a:blip>
          <a:stretch>
            <a:fillRect/>
          </a:stretch>
        </xdr:blipFill>
        <xdr:spPr>
          <a:xfrm>
            <a:off x="365125" y="9024938"/>
            <a:ext cx="493711" cy="493711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24947</xdr:colOff>
      <xdr:row>53</xdr:row>
      <xdr:rowOff>153080</xdr:rowOff>
    </xdr:from>
    <xdr:to>
      <xdr:col>18</xdr:col>
      <xdr:colOff>123382</xdr:colOff>
      <xdr:row>74</xdr:row>
      <xdr:rowOff>63500</xdr:rowOff>
    </xdr:to>
    <xdr:grpSp>
      <xdr:nvGrpSpPr>
        <xdr:cNvPr id="77" name="Agrupar 76">
          <a:extLst>
            <a:ext uri="{FF2B5EF4-FFF2-40B4-BE49-F238E27FC236}">
              <a16:creationId xmlns:a16="http://schemas.microsoft.com/office/drawing/2014/main" id="{A347A51B-8487-8646-D4D7-2B6EF4DC1C93}"/>
            </a:ext>
          </a:extLst>
        </xdr:cNvPr>
        <xdr:cNvGrpSpPr/>
      </xdr:nvGrpSpPr>
      <xdr:grpSpPr>
        <a:xfrm>
          <a:off x="1891847" y="9913030"/>
          <a:ext cx="9953635" cy="3777570"/>
          <a:chOff x="1830161" y="9986509"/>
          <a:chExt cx="9823007" cy="4188736"/>
        </a:xfrm>
      </xdr:grpSpPr>
      <xdr:grpSp>
        <xdr:nvGrpSpPr>
          <xdr:cNvPr id="54" name="Agrupar 53">
            <a:extLst>
              <a:ext uri="{FF2B5EF4-FFF2-40B4-BE49-F238E27FC236}">
                <a16:creationId xmlns:a16="http://schemas.microsoft.com/office/drawing/2014/main" id="{6AD68012-8668-F069-6ED3-6D8D19C52828}"/>
              </a:ext>
            </a:extLst>
          </xdr:cNvPr>
          <xdr:cNvGrpSpPr/>
        </xdr:nvGrpSpPr>
        <xdr:grpSpPr>
          <a:xfrm>
            <a:off x="1844802" y="9986509"/>
            <a:ext cx="9808366" cy="4188736"/>
            <a:chOff x="1300025" y="3486008"/>
            <a:chExt cx="10938322" cy="3071631"/>
          </a:xfrm>
        </xdr:grpSpPr>
        <xdr:sp macro="" textlink="">
          <xdr:nvSpPr>
            <xdr:cNvPr id="61" name="Retângulo: Cantos Arredondados 60">
              <a:extLst>
                <a:ext uri="{FF2B5EF4-FFF2-40B4-BE49-F238E27FC236}">
                  <a16:creationId xmlns:a16="http://schemas.microsoft.com/office/drawing/2014/main" id="{1F2D6136-C7D5-A6CA-4C6B-2F2E7BB58886}"/>
                </a:ext>
              </a:extLst>
            </xdr:cNvPr>
            <xdr:cNvSpPr/>
          </xdr:nvSpPr>
          <xdr:spPr>
            <a:xfrm>
              <a:off x="1308409" y="3627382"/>
              <a:ext cx="10929938" cy="2930257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  <xdr:sp macro="" textlink="">
          <xdr:nvSpPr>
            <xdr:cNvPr id="62" name="Retângulo: Cantos Superiores Arredondados 61">
              <a:extLst>
                <a:ext uri="{FF2B5EF4-FFF2-40B4-BE49-F238E27FC236}">
                  <a16:creationId xmlns:a16="http://schemas.microsoft.com/office/drawing/2014/main" id="{82B32458-57A3-CA7C-CC9D-4EE2379BAE75}"/>
                </a:ext>
              </a:extLst>
            </xdr:cNvPr>
            <xdr:cNvSpPr/>
          </xdr:nvSpPr>
          <xdr:spPr>
            <a:xfrm>
              <a:off x="1300025" y="3486008"/>
              <a:ext cx="10929938" cy="531593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</xdr:grpSp>
      <xdr:graphicFrame macro="">
        <xdr:nvGraphicFramePr>
          <xdr:cNvPr id="71" name="Gráfico 70">
            <a:extLst>
              <a:ext uri="{FF2B5EF4-FFF2-40B4-BE49-F238E27FC236}">
                <a16:creationId xmlns:a16="http://schemas.microsoft.com/office/drawing/2014/main" id="{E7146A5B-C4C8-4B08-A264-7DB17AF833C0}"/>
              </a:ext>
            </a:extLst>
          </xdr:cNvPr>
          <xdr:cNvGraphicFramePr>
            <a:graphicFrameLocks/>
          </xdr:cNvGraphicFramePr>
        </xdr:nvGraphicFramePr>
        <xdr:xfrm>
          <a:off x="1906134" y="11122705"/>
          <a:ext cx="9669010" cy="272619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5"/>
          </a:graphicData>
        </a:graphic>
      </xdr:graphicFrame>
      <xdr:sp macro="" textlink="">
        <xdr:nvSpPr>
          <xdr:cNvPr id="55" name="CaixaDeTexto 54">
            <a:extLst>
              <a:ext uri="{FF2B5EF4-FFF2-40B4-BE49-F238E27FC236}">
                <a16:creationId xmlns:a16="http://schemas.microsoft.com/office/drawing/2014/main" id="{36B92B23-13FF-0676-A76E-9F530F7CED39}"/>
              </a:ext>
            </a:extLst>
          </xdr:cNvPr>
          <xdr:cNvSpPr txBox="1"/>
        </xdr:nvSpPr>
        <xdr:spPr>
          <a:xfrm>
            <a:off x="1830161" y="10182275"/>
            <a:ext cx="9786484" cy="639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2000" kern="1200">
                <a:solidFill>
                  <a:schemeClr val="bg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  <a:latin typeface="Segoe UI Light" panose="020B0502040204020203" pitchFamily="34" charset="0"/>
                <a:cs typeface="Segoe UI Light" panose="020B0502040204020203" pitchFamily="34" charset="0"/>
              </a:rPr>
              <a:t>SALDO FINAL</a:t>
            </a:r>
          </a:p>
        </xdr:txBody>
      </xdr:sp>
      <xdr:pic>
        <xdr:nvPicPr>
          <xdr:cNvPr id="76" name="Gráfico 75" descr="Calculadora estrutura de tópicos">
            <a:extLst>
              <a:ext uri="{FF2B5EF4-FFF2-40B4-BE49-F238E27FC236}">
                <a16:creationId xmlns:a16="http://schemas.microsoft.com/office/drawing/2014/main" id="{DCD4D31B-8DB3-4586-902C-A123AF719D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6">
            <a:extLst>
              <a:ext uri="{96DAC541-7B7A-43D3-8B79-37D633B846F1}">
                <asvg:svgBlip xmlns:asvg="http://schemas.microsoft.com/office/drawing/2016/SVG/main" r:embed="rId27"/>
              </a:ext>
            </a:extLst>
          </a:blip>
          <a:stretch>
            <a:fillRect/>
          </a:stretch>
        </xdr:blipFill>
        <xdr:spPr>
          <a:xfrm>
            <a:off x="2183946" y="10057994"/>
            <a:ext cx="623613" cy="623613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0</xdr:colOff>
      <xdr:row>20</xdr:row>
      <xdr:rowOff>20104</xdr:rowOff>
    </xdr:from>
    <xdr:to>
      <xdr:col>1</xdr:col>
      <xdr:colOff>0</xdr:colOff>
      <xdr:row>36</xdr:row>
      <xdr:rowOff>168268</xdr:rowOff>
    </xdr:to>
    <xdr:grpSp>
      <xdr:nvGrpSpPr>
        <xdr:cNvPr id="79" name="Agrupar 78">
          <a:extLst>
            <a:ext uri="{FF2B5EF4-FFF2-40B4-BE49-F238E27FC236}">
              <a16:creationId xmlns:a16="http://schemas.microsoft.com/office/drawing/2014/main" id="{627EE8F7-8FF8-E7F2-E425-CF5DFE7ED59F}"/>
            </a:ext>
          </a:extLst>
        </xdr:cNvPr>
        <xdr:cNvGrpSpPr/>
      </xdr:nvGrpSpPr>
      <xdr:grpSpPr>
        <a:xfrm>
          <a:off x="0" y="3703104"/>
          <a:ext cx="1250950" cy="3094564"/>
          <a:chOff x="0" y="3554939"/>
          <a:chExt cx="1238250" cy="3026831"/>
        </a:xfrm>
      </xdr:grpSpPr>
      <xdr:grpSp>
        <xdr:nvGrpSpPr>
          <xdr:cNvPr id="48" name="Agrupar 47">
            <a:extLst>
              <a:ext uri="{FF2B5EF4-FFF2-40B4-BE49-F238E27FC236}">
                <a16:creationId xmlns:a16="http://schemas.microsoft.com/office/drawing/2014/main" id="{C8F2247A-D5C7-ACA1-99FC-5FD1B34E0E78}"/>
              </a:ext>
            </a:extLst>
          </xdr:cNvPr>
          <xdr:cNvGrpSpPr/>
        </xdr:nvGrpSpPr>
        <xdr:grpSpPr>
          <a:xfrm>
            <a:off x="0" y="3554939"/>
            <a:ext cx="1238250" cy="3026831"/>
            <a:chOff x="0" y="2738438"/>
            <a:chExt cx="1238250" cy="3071812"/>
          </a:xfrm>
        </xdr:grpSpPr>
        <mc:AlternateContent xmlns:mc="http://schemas.openxmlformats.org/markup-compatibility/2006" xmlns:a14="http://schemas.microsoft.com/office/drawing/2010/main">
          <mc:Choice Requires="a14">
            <xdr:graphicFrame macro="">
              <xdr:nvGraphicFramePr>
                <xdr:cNvPr id="43" name="Mês 3">
                  <a:extLst>
                    <a:ext uri="{FF2B5EF4-FFF2-40B4-BE49-F238E27FC236}">
                      <a16:creationId xmlns:a16="http://schemas.microsoft.com/office/drawing/2014/main" id="{761E2866-64B8-4970-B714-951C4C2ADFED}"/>
                    </a:ext>
                  </a:extLst>
                </xdr:cNvPr>
                <xdr:cNvGraphicFramePr/>
              </xdr:nvGraphicFramePr>
              <xdr:xfrm>
                <a:off x="0" y="3286125"/>
                <a:ext cx="1238250" cy="2524125"/>
              </xdr:xfrm>
              <a:graphic>
                <a:graphicData uri="http://schemas.microsoft.com/office/drawing/2010/slicer">
                  <sle:slicer xmlns:sle="http://schemas.microsoft.com/office/drawing/2010/slicer" name="Mês 3"/>
                </a:graphicData>
              </a:graphic>
            </xdr:graphicFrame>
          </mc:Choice>
          <mc:Fallback xmlns="">
            <xdr:sp macro="" textlink="">
              <xdr:nvSpPr>
                <xdr:cNvPr id="0" name=""/>
                <xdr:cNvSpPr>
                  <a:spLocks noTextEdit="1"/>
                </xdr:cNvSpPr>
              </xdr:nvSpPr>
              <xdr:spPr>
                <a:xfrm>
                  <a:off x="0" y="4254848"/>
                  <a:ext cx="1250950" cy="2542820"/>
                </a:xfrm>
                <a:prstGeom prst="rect">
                  <a:avLst/>
                </a:prstGeom>
                <a:solidFill>
                  <a:prstClr val="white"/>
                </a:solidFill>
                <a:ln w="1">
                  <a:solidFill>
                    <a:prstClr val="green"/>
                  </a:solidFill>
                </a:ln>
              </xdr:spPr>
              <xdr:txBody>
                <a:bodyPr vertOverflow="clip" horzOverflow="clip"/>
                <a:lstStyle/>
                <a:p>
                  <a:r>
                    <a:rPr lang="pt-BR" sz="1100"/>
    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    </a:r>
                </a:p>
              </xdr:txBody>
            </xdr:sp>
          </mc:Fallback>
        </mc:AlternateContent>
        <xdr:sp macro="" textlink="">
          <xdr:nvSpPr>
            <xdr:cNvPr id="44" name="Retângulo 43">
              <a:extLst>
                <a:ext uri="{FF2B5EF4-FFF2-40B4-BE49-F238E27FC236}">
                  <a16:creationId xmlns:a16="http://schemas.microsoft.com/office/drawing/2014/main" id="{30A2A4D5-999E-4476-BD23-BF72A53235B9}"/>
                </a:ext>
              </a:extLst>
            </xdr:cNvPr>
            <xdr:cNvSpPr/>
          </xdr:nvSpPr>
          <xdr:spPr>
            <a:xfrm>
              <a:off x="0" y="2738438"/>
              <a:ext cx="1230313" cy="611188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</xdr:grpSp>
      <xdr:pic>
        <xdr:nvPicPr>
          <xdr:cNvPr id="78" name="Gráfico 77" descr="Cofrinho com preenchimento sólido">
            <a:extLst>
              <a:ext uri="{FF2B5EF4-FFF2-40B4-BE49-F238E27FC236}">
                <a16:creationId xmlns:a16="http://schemas.microsoft.com/office/drawing/2014/main" id="{79A52F29-D221-439A-911B-1B770288D1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>
            <a:extLst>
              <a:ext uri="{96DAC541-7B7A-43D3-8B79-37D633B846F1}">
                <asvg:svgBlip xmlns:asvg="http://schemas.microsoft.com/office/drawing/2016/SVG/main" r:embed="rId22"/>
              </a:ext>
            </a:extLst>
          </a:blip>
          <a:stretch>
            <a:fillRect/>
          </a:stretch>
        </xdr:blipFill>
        <xdr:spPr>
          <a:xfrm>
            <a:off x="317500" y="3629023"/>
            <a:ext cx="564715" cy="487894"/>
          </a:xfrm>
          <a:prstGeom prst="rect">
            <a:avLst/>
          </a:prstGeom>
        </xdr:spPr>
      </xdr:pic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Gest&#227;o%20de%20Gastos.xlsx#BgEIDA4ADAMGBAcBBAQECw=48.0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ly da Silva" refreshedDate="45685.621256018516" createdVersion="8" refreshedVersion="8" minRefreshableVersion="3" recordCount="47" xr:uid="{AEC7CE21-9A7D-431D-9B32-9FB0B0B16234}">
  <cacheSource type="worksheet">
    <worksheetSource ref="A2:H49" sheet="Data" r:id="rId2"/>
  </cacheSource>
  <cacheFields count="8">
    <cacheField name="DATA" numFmtId="14">
      <sharedItems containsSemiMixedTypes="0" containsNonDate="0" containsDate="1" containsString="0" minDate="2024-08-01T00:00:00" maxDate="2024-11-01T00:00:00"/>
    </cacheField>
    <cacheField name="MÊS" numFmtId="1">
      <sharedItems containsSemiMixedTypes="0" containsString="0" containsNumber="1" containsInteger="1" minValue="8" maxValue="10" count="3">
        <n v="8"/>
        <n v="9"/>
        <n v="10"/>
      </sharedItems>
    </cacheField>
    <cacheField name="TIPO" numFmtId="0">
      <sharedItems count="2">
        <s v="ENTRADA"/>
        <s v="SAÍDA"/>
      </sharedItems>
    </cacheField>
    <cacheField name="CATEGORIA" numFmtId="0">
      <sharedItems count="20">
        <s v="Renda Fixa"/>
        <s v="Economias"/>
        <s v="Alimentação"/>
        <s v="Transporte"/>
        <s v="Lazer"/>
        <s v="Saúde"/>
        <s v="Educação"/>
        <s v="Vestuário"/>
        <s v="Investimentos"/>
        <s v="Serviços"/>
        <s v="Eletrônicos"/>
        <s v="Utilidades Domésticas"/>
        <s v="Presentes"/>
        <s v="Beleza"/>
        <s v="Pet Care"/>
        <s v="Viagem"/>
        <s v="Gastronomia"/>
        <s v="Freelance"/>
        <s v="Utilidades Dom."/>
        <s v="Venda de ativos"/>
      </sharedItems>
    </cacheField>
    <cacheField name="SUBCATEGORIA" numFmtId="0">
      <sharedItems/>
    </cacheField>
    <cacheField name="VALOR" numFmtId="44">
      <sharedItems containsSemiMixedTypes="0" containsString="0" containsNumber="1" containsInteger="1" minValue="80" maxValue="5000"/>
    </cacheField>
    <cacheField name="MODALIDADE" numFmtId="0">
      <sharedItems/>
    </cacheField>
    <cacheField name="SITUAÇÃO" numFmtId="0">
      <sharedItems/>
    </cacheField>
  </cacheFields>
  <extLst>
    <ext xmlns:x14="http://schemas.microsoft.com/office/spreadsheetml/2009/9/main" uri="{725AE2AE-9491-48be-B2B4-4EB974FC3084}">
      <x14:pivotCacheDefinition pivotCacheId="652604269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ly da Silva" refreshedDate="45685.663505208337" createdVersion="8" refreshedVersion="8" minRefreshableVersion="3" recordCount="12" xr:uid="{420DF658-7C58-4293-A4D5-731C8D3C9B34}">
  <cacheSource type="worksheet">
    <worksheetSource name="Tabela2[[Mês]:[Valor]]"/>
  </cacheSource>
  <cacheFields count="2">
    <cacheField name="Mês" numFmtId="1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Valor" numFmtId="164">
      <sharedItems containsSemiMixedTypes="0" containsString="0" containsNumber="1" minValue="120.31877765061699" maxValue="253.11292690047401"/>
    </cacheField>
  </cacheFields>
  <extLst>
    <ext xmlns:x14="http://schemas.microsoft.com/office/spreadsheetml/2009/9/main" uri="{725AE2AE-9491-48be-B2B4-4EB974FC3084}">
      <x14:pivotCacheDefinition pivotCacheId="2007126456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ly da Silva" refreshedDate="45685.762004050928" createdVersion="8" refreshedVersion="8" minRefreshableVersion="3" recordCount="47" xr:uid="{04FBA8A8-C00B-4942-9C18-1C5C2490A80A}">
  <cacheSource type="worksheet">
    <worksheetSource name="Data"/>
  </cacheSource>
  <cacheFields count="8">
    <cacheField name="DATA" numFmtId="14">
      <sharedItems containsSemiMixedTypes="0" containsNonDate="0" containsDate="1" containsString="0" minDate="2024-08-01T00:00:00" maxDate="2024-11-01T00:00:00"/>
    </cacheField>
    <cacheField name="MÊS" numFmtId="1">
      <sharedItems containsSemiMixedTypes="0" containsString="0" containsNumber="1" containsInteger="1" minValue="8" maxValue="10" count="3">
        <n v="8"/>
        <n v="9"/>
        <n v="10"/>
      </sharedItems>
    </cacheField>
    <cacheField name="TIPO" numFmtId="0">
      <sharedItems count="2">
        <s v="ENTRADA"/>
        <s v="SAÍDA"/>
      </sharedItems>
    </cacheField>
    <cacheField name="CATEGORIA" numFmtId="0">
      <sharedItems/>
    </cacheField>
    <cacheField name="SUBCATEGORIA" numFmtId="0">
      <sharedItems/>
    </cacheField>
    <cacheField name="VALOR" numFmtId="44">
      <sharedItems containsSemiMixedTypes="0" containsString="0" containsNumber="1" containsInteger="1" minValue="80" maxValue="5000" count="19">
        <n v="5000"/>
        <n v="250"/>
        <n v="550"/>
        <n v="300"/>
        <n v="120"/>
        <n v="400"/>
        <n v="600"/>
        <n v="800"/>
        <n v="150"/>
        <n v="1200"/>
        <n v="450"/>
        <n v="180"/>
        <n v="80"/>
        <n v="200"/>
        <n v="750"/>
        <n v="350"/>
        <n v="500"/>
        <n v="1500"/>
        <n v="220"/>
      </sharedItems>
    </cacheField>
    <cacheField name="MODALIDADE" numFmtId="0">
      <sharedItems/>
    </cacheField>
    <cacheField name="SITUAÇÃO" numFmtId="0">
      <sharedItems/>
    </cacheField>
  </cacheFields>
  <extLst>
    <ext xmlns:x14="http://schemas.microsoft.com/office/spreadsheetml/2009/9/main" uri="{725AE2AE-9491-48be-B2B4-4EB974FC3084}">
      <x14:pivotCacheDefinition pivotCacheId="87765625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d v="2024-08-01T00:00:00"/>
    <x v="0"/>
    <x v="0"/>
    <x v="0"/>
    <s v="Salário mensal"/>
    <n v="5000"/>
    <s v="Transferência"/>
    <s v="Recebido"/>
  </r>
  <r>
    <d v="2024-08-01T00:00:00"/>
    <x v="0"/>
    <x v="1"/>
    <x v="1"/>
    <s v="reserva de emergência"/>
    <n v="250"/>
    <s v="Transferência"/>
    <s v="Pago"/>
  </r>
  <r>
    <d v="2024-08-01T00:00:00"/>
    <x v="0"/>
    <x v="1"/>
    <x v="2"/>
    <s v="Compras no supermercado"/>
    <n v="550"/>
    <s v="Débito Automático"/>
    <s v="Pendente"/>
  </r>
  <r>
    <d v="2024-08-03T00:00:00"/>
    <x v="0"/>
    <x v="1"/>
    <x v="3"/>
    <s v="Gasolina"/>
    <n v="300"/>
    <s v="Cartão de Crédito"/>
    <s v="Pago"/>
  </r>
  <r>
    <d v="2024-08-05T00:00:00"/>
    <x v="0"/>
    <x v="1"/>
    <x v="4"/>
    <s v="Cinema"/>
    <n v="120"/>
    <s v="Cartão de Crédito"/>
    <s v="Pago"/>
  </r>
  <r>
    <d v="2024-08-07T00:00:00"/>
    <x v="0"/>
    <x v="1"/>
    <x v="5"/>
    <s v="Consulta odontológica"/>
    <n v="250"/>
    <s v="Transferência"/>
    <s v="Pago"/>
  </r>
  <r>
    <d v="2024-08-10T00:00:00"/>
    <x v="0"/>
    <x v="1"/>
    <x v="6"/>
    <s v="Material escolar"/>
    <n v="400"/>
    <s v="Débito Automático"/>
    <s v="Pendente"/>
  </r>
  <r>
    <d v="2024-08-12T00:00:00"/>
    <x v="0"/>
    <x v="1"/>
    <x v="7"/>
    <s v="Compra de roupas de inverno"/>
    <n v="600"/>
    <s v="Cartão de Crédito"/>
    <s v="Pendente"/>
  </r>
  <r>
    <d v="2024-08-15T00:00:00"/>
    <x v="0"/>
    <x v="0"/>
    <x v="8"/>
    <s v="Dividendos de ações"/>
    <n v="800"/>
    <s v="Transferência"/>
    <s v="Recebido"/>
  </r>
  <r>
    <d v="2024-08-15T00:00:00"/>
    <x v="0"/>
    <x v="1"/>
    <x v="9"/>
    <s v="Limpeza do apartamento"/>
    <n v="150"/>
    <s v="Transferência"/>
    <s v="Pago"/>
  </r>
  <r>
    <d v="2024-08-18T00:00:00"/>
    <x v="0"/>
    <x v="1"/>
    <x v="10"/>
    <s v="Compra de novo celular"/>
    <n v="1200"/>
    <s v="Cartão de Crédito"/>
    <s v="Pendente"/>
  </r>
  <r>
    <d v="2024-08-20T00:00:00"/>
    <x v="0"/>
    <x v="1"/>
    <x v="11"/>
    <s v="Reparos domésticos"/>
    <n v="450"/>
    <s v="Débito Automático"/>
    <s v="Pago"/>
  </r>
  <r>
    <d v="2024-08-22T00:00:00"/>
    <x v="0"/>
    <x v="1"/>
    <x v="12"/>
    <s v="Presente de aniversário"/>
    <n v="180"/>
    <s v="Transferência"/>
    <s v="Pendente"/>
  </r>
  <r>
    <d v="2024-08-24T00:00:00"/>
    <x v="0"/>
    <x v="1"/>
    <x v="13"/>
    <s v="Corte de cabelo e barba"/>
    <n v="80"/>
    <s v="Débito Automático"/>
    <s v="Pago"/>
  </r>
  <r>
    <d v="2024-08-28T00:00:00"/>
    <x v="0"/>
    <x v="1"/>
    <x v="14"/>
    <s v="Ração e petiscos para o cachorro"/>
    <n v="200"/>
    <s v="Débito Automático"/>
    <s v="Pago"/>
  </r>
  <r>
    <d v="2024-08-30T00:00:00"/>
    <x v="0"/>
    <x v="1"/>
    <x v="15"/>
    <s v="Reserva de pousada"/>
    <n v="750"/>
    <s v="Transferência"/>
    <s v="Pendente"/>
  </r>
  <r>
    <d v="2024-08-31T00:00:00"/>
    <x v="0"/>
    <x v="1"/>
    <x v="16"/>
    <s v="Jantar em restaurante francês"/>
    <n v="350"/>
    <s v="Cartão de Crédito"/>
    <s v="Pago"/>
  </r>
  <r>
    <d v="2024-09-01T00:00:00"/>
    <x v="1"/>
    <x v="0"/>
    <x v="0"/>
    <s v="Salário mensal"/>
    <n v="5000"/>
    <s v="Transferência"/>
    <s v="Recebido"/>
  </r>
  <r>
    <d v="2024-09-01T00:00:00"/>
    <x v="1"/>
    <x v="1"/>
    <x v="1"/>
    <s v="reserva de emergência"/>
    <n v="250"/>
    <s v="Transferência"/>
    <s v="Pago"/>
  </r>
  <r>
    <d v="2024-09-02T00:00:00"/>
    <x v="1"/>
    <x v="1"/>
    <x v="2"/>
    <s v="Compras no supermercado"/>
    <n v="450"/>
    <s v="Débito Automático"/>
    <s v="Pendente"/>
  </r>
  <r>
    <d v="2024-09-05T00:00:00"/>
    <x v="1"/>
    <x v="1"/>
    <x v="3"/>
    <s v="Gasolina"/>
    <n v="300"/>
    <s v="Débito Automático"/>
    <s v="Pago"/>
  </r>
  <r>
    <d v="2024-09-08T00:00:00"/>
    <x v="1"/>
    <x v="1"/>
    <x v="4"/>
    <s v="Cinema e jantar"/>
    <n v="200"/>
    <s v="Transferência"/>
    <s v="Pago"/>
  </r>
  <r>
    <d v="2024-09-11T00:00:00"/>
    <x v="1"/>
    <x v="1"/>
    <x v="5"/>
    <s v="Plano de saúde"/>
    <n v="600"/>
    <s v="Débito Automático"/>
    <s v="Pendente"/>
  </r>
  <r>
    <d v="2024-09-14T00:00:00"/>
    <x v="1"/>
    <x v="1"/>
    <x v="6"/>
    <s v="Material escolar"/>
    <n v="350"/>
    <s v="Transferência"/>
    <s v="Pago"/>
  </r>
  <r>
    <d v="2024-09-17T00:00:00"/>
    <x v="1"/>
    <x v="1"/>
    <x v="7"/>
    <s v="Compra de roupas"/>
    <n v="500"/>
    <s v="Cartão de Crédito"/>
    <s v="Pendente"/>
  </r>
  <r>
    <d v="2024-09-20T00:00:00"/>
    <x v="1"/>
    <x v="0"/>
    <x v="17"/>
    <s v="Pagamento por projeto freelancer"/>
    <n v="1200"/>
    <s v="Transferência"/>
    <s v="Recebido"/>
  </r>
  <r>
    <d v="2024-09-20T00:00:00"/>
    <x v="1"/>
    <x v="1"/>
    <x v="9"/>
    <s v="Manutenção do veículo"/>
    <n v="800"/>
    <s v="Transferência"/>
    <s v="Pago"/>
  </r>
  <r>
    <d v="2024-09-23T00:00:00"/>
    <x v="1"/>
    <x v="1"/>
    <x v="10"/>
    <s v="Compra de novo smartphone"/>
    <n v="1500"/>
    <s v="Cartão de Crédito"/>
    <s v="Pendente"/>
  </r>
  <r>
    <d v="2024-09-26T00:00:00"/>
    <x v="1"/>
    <x v="1"/>
    <x v="18"/>
    <s v="Conta de energia elétrica"/>
    <n v="250"/>
    <s v="Débito Automático"/>
    <s v="Pago"/>
  </r>
  <r>
    <d v="2024-09-29T00:00:00"/>
    <x v="1"/>
    <x v="1"/>
    <x v="12"/>
    <s v="Aniversário da mãe"/>
    <n v="400"/>
    <s v="Cartão de Crédito"/>
    <s v="Pendente"/>
  </r>
  <r>
    <d v="2024-10-01T00:00:00"/>
    <x v="2"/>
    <x v="0"/>
    <x v="0"/>
    <s v="Salário mensal"/>
    <n v="5000"/>
    <s v="Transferência"/>
    <s v="Recebido"/>
  </r>
  <r>
    <d v="2024-10-01T00:00:00"/>
    <x v="2"/>
    <x v="1"/>
    <x v="1"/>
    <s v="reserva de emergência"/>
    <n v="250"/>
    <s v="Transferência"/>
    <s v="Pago"/>
  </r>
  <r>
    <d v="2024-10-01T00:00:00"/>
    <x v="2"/>
    <x v="1"/>
    <x v="2"/>
    <s v="Compras no supermercado"/>
    <n v="600"/>
    <s v="Débito Automático"/>
    <s v="Pendente"/>
  </r>
  <r>
    <d v="2024-10-03T00:00:00"/>
    <x v="2"/>
    <x v="1"/>
    <x v="3"/>
    <s v="Recarga de cartão de transporte"/>
    <n v="200"/>
    <s v="Cartão de Crédito"/>
    <s v="Pago"/>
  </r>
  <r>
    <d v="2024-10-05T00:00:00"/>
    <x v="2"/>
    <x v="1"/>
    <x v="4"/>
    <s v="Ingressos para teatro"/>
    <n v="180"/>
    <s v="Transferência"/>
    <s v="Pago"/>
  </r>
  <r>
    <d v="2024-10-08T00:00:00"/>
    <x v="2"/>
    <x v="1"/>
    <x v="5"/>
    <s v="Remédios de farmácia"/>
    <n v="120"/>
    <s v="Débito Automático"/>
    <s v="Pendente"/>
  </r>
  <r>
    <d v="2024-10-10T00:00:00"/>
    <x v="2"/>
    <x v="1"/>
    <x v="6"/>
    <s v="Cursos online"/>
    <n v="350"/>
    <s v="Cartão de Crédito"/>
    <s v="Pendente"/>
  </r>
  <r>
    <d v="2024-10-13T00:00:00"/>
    <x v="2"/>
    <x v="1"/>
    <x v="7"/>
    <s v="Roupas de primavera"/>
    <n v="400"/>
    <s v="Transferência"/>
    <s v="Pago"/>
  </r>
  <r>
    <d v="2024-10-15T00:00:00"/>
    <x v="2"/>
    <x v="1"/>
    <x v="9"/>
    <s v="Manutenção da casa"/>
    <n v="450"/>
    <s v="Débito Automático"/>
    <s v="Pago"/>
  </r>
  <r>
    <d v="2024-10-18T00:00:00"/>
    <x v="2"/>
    <x v="0"/>
    <x v="19"/>
    <s v="Venda de equipamentos eletrônicos"/>
    <n v="1500"/>
    <s v="Transferência"/>
    <s v="Recebido"/>
  </r>
  <r>
    <d v="2024-10-18T00:00:00"/>
    <x v="2"/>
    <x v="1"/>
    <x v="10"/>
    <s v="Manutenção do computador"/>
    <n v="300"/>
    <s v="Cartão de Crédito"/>
    <s v="Pendente"/>
  </r>
  <r>
    <d v="2024-10-20T00:00:00"/>
    <x v="2"/>
    <x v="1"/>
    <x v="11"/>
    <s v="Troca de móveis da cozinha"/>
    <n v="800"/>
    <s v="Transferência"/>
    <s v="Pago"/>
  </r>
  <r>
    <d v="2024-10-22T00:00:00"/>
    <x v="2"/>
    <x v="1"/>
    <x v="12"/>
    <s v="Presentes para casamento"/>
    <n v="250"/>
    <s v="Cartão de Crédito"/>
    <s v="Pendente"/>
  </r>
  <r>
    <d v="2024-10-24T00:00:00"/>
    <x v="2"/>
    <x v="1"/>
    <x v="14"/>
    <s v="Veterinário para o pet"/>
    <n v="150"/>
    <s v="Débito Automático"/>
    <s v="Pago"/>
  </r>
  <r>
    <d v="2024-10-26T00:00:00"/>
    <x v="2"/>
    <x v="1"/>
    <x v="13"/>
    <s v="Salão de beleza"/>
    <n v="250"/>
    <s v="Transferência"/>
    <s v="Pendente"/>
  </r>
  <r>
    <d v="2024-10-30T00:00:00"/>
    <x v="2"/>
    <x v="1"/>
    <x v="16"/>
    <s v="Jantar em restaurante italiano"/>
    <n v="220"/>
    <s v="Transferência"/>
    <s v="Pendente"/>
  </r>
  <r>
    <d v="2024-10-31T00:00:00"/>
    <x v="2"/>
    <x v="1"/>
    <x v="15"/>
    <s v="Reserva de hotel para fim de semana"/>
    <n v="500"/>
    <s v="Cartão de Crédito"/>
    <s v="Pendente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232.414132765049"/>
  </r>
  <r>
    <x v="1"/>
    <n v="120.31877765061699"/>
  </r>
  <r>
    <x v="2"/>
    <n v="140.50007898150346"/>
  </r>
  <r>
    <x v="3"/>
    <n v="189.35833443855"/>
  </r>
  <r>
    <x v="4"/>
    <n v="139.21094133941594"/>
  </r>
  <r>
    <x v="5"/>
    <n v="133.90219151933209"/>
  </r>
  <r>
    <x v="6"/>
    <n v="146.29391375326213"/>
  </r>
  <r>
    <x v="7"/>
    <n v="181.63486795251899"/>
  </r>
  <r>
    <x v="8"/>
    <n v="127.43581861566206"/>
  </r>
  <r>
    <x v="9"/>
    <n v="253.11292690047401"/>
  </r>
  <r>
    <x v="10"/>
    <n v="144.23214697116444"/>
  </r>
  <r>
    <x v="11"/>
    <n v="249.9678393640919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d v="2024-08-01T00:00:00"/>
    <x v="0"/>
    <x v="0"/>
    <s v="Renda Fixa"/>
    <s v="Salário mensal"/>
    <x v="0"/>
    <s v="Transferência"/>
    <s v="Recebido"/>
  </r>
  <r>
    <d v="2024-08-01T00:00:00"/>
    <x v="0"/>
    <x v="1"/>
    <s v="Economias"/>
    <s v="reserva de emergência"/>
    <x v="1"/>
    <s v="Transferência"/>
    <s v="Pago"/>
  </r>
  <r>
    <d v="2024-08-01T00:00:00"/>
    <x v="0"/>
    <x v="1"/>
    <s v="Alimentação"/>
    <s v="Compras no supermercado"/>
    <x v="2"/>
    <s v="Débito Automático"/>
    <s v="Pendente"/>
  </r>
  <r>
    <d v="2024-08-03T00:00:00"/>
    <x v="0"/>
    <x v="1"/>
    <s v="Transporte"/>
    <s v="Gasolina"/>
    <x v="3"/>
    <s v="Cartão de Crédito"/>
    <s v="Pago"/>
  </r>
  <r>
    <d v="2024-08-05T00:00:00"/>
    <x v="0"/>
    <x v="1"/>
    <s v="Lazer"/>
    <s v="Cinema"/>
    <x v="4"/>
    <s v="Cartão de Crédito"/>
    <s v="Pago"/>
  </r>
  <r>
    <d v="2024-08-07T00:00:00"/>
    <x v="0"/>
    <x v="1"/>
    <s v="Saúde"/>
    <s v="Consulta odontológica"/>
    <x v="1"/>
    <s v="Transferência"/>
    <s v="Pago"/>
  </r>
  <r>
    <d v="2024-08-10T00:00:00"/>
    <x v="0"/>
    <x v="1"/>
    <s v="Educação"/>
    <s v="Material escolar"/>
    <x v="5"/>
    <s v="Débito Automático"/>
    <s v="Pendente"/>
  </r>
  <r>
    <d v="2024-08-12T00:00:00"/>
    <x v="0"/>
    <x v="1"/>
    <s v="Vestuário"/>
    <s v="Compra de roupas de inverno"/>
    <x v="6"/>
    <s v="Cartão de Crédito"/>
    <s v="Pendente"/>
  </r>
  <r>
    <d v="2024-08-15T00:00:00"/>
    <x v="0"/>
    <x v="0"/>
    <s v="Investimentos"/>
    <s v="Dividendos de ações"/>
    <x v="7"/>
    <s v="Transferência"/>
    <s v="Recebido"/>
  </r>
  <r>
    <d v="2024-08-15T00:00:00"/>
    <x v="0"/>
    <x v="1"/>
    <s v="Serviços"/>
    <s v="Limpeza do apartamento"/>
    <x v="8"/>
    <s v="Transferência"/>
    <s v="Pago"/>
  </r>
  <r>
    <d v="2024-08-18T00:00:00"/>
    <x v="0"/>
    <x v="1"/>
    <s v="Eletrônicos"/>
    <s v="Compra de novo celular"/>
    <x v="9"/>
    <s v="Cartão de Crédito"/>
    <s v="Pendente"/>
  </r>
  <r>
    <d v="2024-08-20T00:00:00"/>
    <x v="0"/>
    <x v="1"/>
    <s v="Utilidades Domésticas"/>
    <s v="Reparos domésticos"/>
    <x v="10"/>
    <s v="Débito Automático"/>
    <s v="Pago"/>
  </r>
  <r>
    <d v="2024-08-22T00:00:00"/>
    <x v="0"/>
    <x v="1"/>
    <s v="Presentes"/>
    <s v="Presente de aniversário"/>
    <x v="11"/>
    <s v="Transferência"/>
    <s v="Pendente"/>
  </r>
  <r>
    <d v="2024-08-24T00:00:00"/>
    <x v="0"/>
    <x v="1"/>
    <s v="Beleza"/>
    <s v="Corte de cabelo e barba"/>
    <x v="12"/>
    <s v="Débito Automático"/>
    <s v="Pago"/>
  </r>
  <r>
    <d v="2024-08-28T00:00:00"/>
    <x v="0"/>
    <x v="1"/>
    <s v="Pet Care"/>
    <s v="Ração e petiscos para o cachorro"/>
    <x v="13"/>
    <s v="Débito Automático"/>
    <s v="Pago"/>
  </r>
  <r>
    <d v="2024-08-30T00:00:00"/>
    <x v="0"/>
    <x v="1"/>
    <s v="Viagem"/>
    <s v="Reserva de pousada"/>
    <x v="14"/>
    <s v="Transferência"/>
    <s v="Pendente"/>
  </r>
  <r>
    <d v="2024-08-31T00:00:00"/>
    <x v="0"/>
    <x v="1"/>
    <s v="Gastronomia"/>
    <s v="Jantar em restaurante francês"/>
    <x v="15"/>
    <s v="Cartão de Crédito"/>
    <s v="Pago"/>
  </r>
  <r>
    <d v="2024-09-01T00:00:00"/>
    <x v="1"/>
    <x v="0"/>
    <s v="Renda Fixa"/>
    <s v="Salário mensal"/>
    <x v="0"/>
    <s v="Transferência"/>
    <s v="Recebido"/>
  </r>
  <r>
    <d v="2024-09-01T00:00:00"/>
    <x v="1"/>
    <x v="1"/>
    <s v="Economias"/>
    <s v="reserva de emergência"/>
    <x v="1"/>
    <s v="Transferência"/>
    <s v="Pago"/>
  </r>
  <r>
    <d v="2024-09-02T00:00:00"/>
    <x v="1"/>
    <x v="1"/>
    <s v="Alimentação"/>
    <s v="Compras no supermercado"/>
    <x v="10"/>
    <s v="Débito Automático"/>
    <s v="Pendente"/>
  </r>
  <r>
    <d v="2024-09-05T00:00:00"/>
    <x v="1"/>
    <x v="1"/>
    <s v="Transporte"/>
    <s v="Gasolina"/>
    <x v="3"/>
    <s v="Débito Automático"/>
    <s v="Pago"/>
  </r>
  <r>
    <d v="2024-09-08T00:00:00"/>
    <x v="1"/>
    <x v="1"/>
    <s v="Lazer"/>
    <s v="Cinema e jantar"/>
    <x v="13"/>
    <s v="Transferência"/>
    <s v="Pago"/>
  </r>
  <r>
    <d v="2024-09-11T00:00:00"/>
    <x v="1"/>
    <x v="1"/>
    <s v="Saúde"/>
    <s v="Plano de saúde"/>
    <x v="6"/>
    <s v="Débito Automático"/>
    <s v="Pendente"/>
  </r>
  <r>
    <d v="2024-09-14T00:00:00"/>
    <x v="1"/>
    <x v="1"/>
    <s v="Educação"/>
    <s v="Material escolar"/>
    <x v="15"/>
    <s v="Transferência"/>
    <s v="Pago"/>
  </r>
  <r>
    <d v="2024-09-17T00:00:00"/>
    <x v="1"/>
    <x v="1"/>
    <s v="Vestuário"/>
    <s v="Compra de roupas"/>
    <x v="16"/>
    <s v="Cartão de Crédito"/>
    <s v="Pendente"/>
  </r>
  <r>
    <d v="2024-09-20T00:00:00"/>
    <x v="1"/>
    <x v="0"/>
    <s v="Freelance"/>
    <s v="Pagamento por projeto freelancer"/>
    <x v="9"/>
    <s v="Transferência"/>
    <s v="Recebido"/>
  </r>
  <r>
    <d v="2024-09-20T00:00:00"/>
    <x v="1"/>
    <x v="1"/>
    <s v="Serviços"/>
    <s v="Manutenção do veículo"/>
    <x v="7"/>
    <s v="Transferência"/>
    <s v="Pago"/>
  </r>
  <r>
    <d v="2024-09-23T00:00:00"/>
    <x v="1"/>
    <x v="1"/>
    <s v="Eletrônicos"/>
    <s v="Compra de novo smartphone"/>
    <x v="17"/>
    <s v="Cartão de Crédito"/>
    <s v="Pendente"/>
  </r>
  <r>
    <d v="2024-09-26T00:00:00"/>
    <x v="1"/>
    <x v="1"/>
    <s v="Utilidades Dom."/>
    <s v="Conta de energia elétrica"/>
    <x v="1"/>
    <s v="Débito Automático"/>
    <s v="Pago"/>
  </r>
  <r>
    <d v="2024-09-29T00:00:00"/>
    <x v="1"/>
    <x v="1"/>
    <s v="Presentes"/>
    <s v="Aniversário da mãe"/>
    <x v="5"/>
    <s v="Cartão de Crédito"/>
    <s v="Pendente"/>
  </r>
  <r>
    <d v="2024-10-01T00:00:00"/>
    <x v="2"/>
    <x v="0"/>
    <s v="Renda Fixa"/>
    <s v="Salário mensal"/>
    <x v="0"/>
    <s v="Transferência"/>
    <s v="Recebido"/>
  </r>
  <r>
    <d v="2024-10-01T00:00:00"/>
    <x v="2"/>
    <x v="1"/>
    <s v="Economias"/>
    <s v="reserva de emergência"/>
    <x v="1"/>
    <s v="Transferência"/>
    <s v="Pago"/>
  </r>
  <r>
    <d v="2024-10-01T00:00:00"/>
    <x v="2"/>
    <x v="1"/>
    <s v="Alimentação"/>
    <s v="Compras no supermercado"/>
    <x v="6"/>
    <s v="Débito Automático"/>
    <s v="Pendente"/>
  </r>
  <r>
    <d v="2024-10-03T00:00:00"/>
    <x v="2"/>
    <x v="1"/>
    <s v="Transporte"/>
    <s v="Recarga de cartão de transporte"/>
    <x v="13"/>
    <s v="Cartão de Crédito"/>
    <s v="Pago"/>
  </r>
  <r>
    <d v="2024-10-05T00:00:00"/>
    <x v="2"/>
    <x v="1"/>
    <s v="Lazer"/>
    <s v="Ingressos para teatro"/>
    <x v="11"/>
    <s v="Transferência"/>
    <s v="Pago"/>
  </r>
  <r>
    <d v="2024-10-08T00:00:00"/>
    <x v="2"/>
    <x v="1"/>
    <s v="Saúde"/>
    <s v="Remédios de farmácia"/>
    <x v="4"/>
    <s v="Débito Automático"/>
    <s v="Pendente"/>
  </r>
  <r>
    <d v="2024-10-10T00:00:00"/>
    <x v="2"/>
    <x v="1"/>
    <s v="Educação"/>
    <s v="Cursos online"/>
    <x v="15"/>
    <s v="Cartão de Crédito"/>
    <s v="Pendente"/>
  </r>
  <r>
    <d v="2024-10-13T00:00:00"/>
    <x v="2"/>
    <x v="1"/>
    <s v="Vestuário"/>
    <s v="Roupas de primavera"/>
    <x v="5"/>
    <s v="Transferência"/>
    <s v="Pago"/>
  </r>
  <r>
    <d v="2024-10-15T00:00:00"/>
    <x v="2"/>
    <x v="1"/>
    <s v="Serviços"/>
    <s v="Manutenção da casa"/>
    <x v="10"/>
    <s v="Débito Automático"/>
    <s v="Pago"/>
  </r>
  <r>
    <d v="2024-10-18T00:00:00"/>
    <x v="2"/>
    <x v="0"/>
    <s v="Venda de ativos"/>
    <s v="Venda de equipamentos eletrônicos"/>
    <x v="17"/>
    <s v="Transferência"/>
    <s v="Recebido"/>
  </r>
  <r>
    <d v="2024-10-18T00:00:00"/>
    <x v="2"/>
    <x v="1"/>
    <s v="Eletrônicos"/>
    <s v="Manutenção do computador"/>
    <x v="3"/>
    <s v="Cartão de Crédito"/>
    <s v="Pendente"/>
  </r>
  <r>
    <d v="2024-10-20T00:00:00"/>
    <x v="2"/>
    <x v="1"/>
    <s v="Utilidades Domésticas"/>
    <s v="Troca de móveis da cozinha"/>
    <x v="7"/>
    <s v="Transferência"/>
    <s v="Pago"/>
  </r>
  <r>
    <d v="2024-10-22T00:00:00"/>
    <x v="2"/>
    <x v="1"/>
    <s v="Presentes"/>
    <s v="Presentes para casamento"/>
    <x v="1"/>
    <s v="Cartão de Crédito"/>
    <s v="Pendente"/>
  </r>
  <r>
    <d v="2024-10-24T00:00:00"/>
    <x v="2"/>
    <x v="1"/>
    <s v="Pet Care"/>
    <s v="Veterinário para o pet"/>
    <x v="8"/>
    <s v="Débito Automático"/>
    <s v="Pago"/>
  </r>
  <r>
    <d v="2024-10-26T00:00:00"/>
    <x v="2"/>
    <x v="1"/>
    <s v="Beleza"/>
    <s v="Salão de beleza"/>
    <x v="1"/>
    <s v="Transferência"/>
    <s v="Pendente"/>
  </r>
  <r>
    <d v="2024-10-30T00:00:00"/>
    <x v="2"/>
    <x v="1"/>
    <s v="Gastronomia"/>
    <s v="Jantar em restaurante italiano"/>
    <x v="18"/>
    <s v="Transferência"/>
    <s v="Pendente"/>
  </r>
  <r>
    <d v="2024-10-31T00:00:00"/>
    <x v="2"/>
    <x v="1"/>
    <s v="Viagem"/>
    <s v="Reserva de hotel para fim de semana"/>
    <x v="16"/>
    <s v="Cartão de Crédito"/>
    <s v="Penden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F28BDB-D80F-4DAD-AED5-7E403F0889CA}" name="Tabela dinâmica5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H4:K9" firstHeaderRow="1" firstDataRow="2" firstDataCol="1"/>
  <pivotFields count="8">
    <pivotField numFmtId="14" showAll="0"/>
    <pivotField axis="axisRow" numFmtId="1" showAll="0">
      <items count="4">
        <item x="0"/>
        <item x="1"/>
        <item x="2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dataField="1" numFmtId="44"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oma de VALOR" fld="5" showDataAs="difference" baseField="2" baseItem="1" numFmtId="44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0"/>
            </reference>
            <reference field="2" count="1" selected="0">
              <x v="0"/>
            </reference>
          </references>
        </pivotArea>
      </pivotAreas>
    </conditionalFormat>
  </conditionalFormats>
  <chartFormats count="5"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7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3" format="8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3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19C3DA-9858-45B9-9D7C-8ABDD5F6AC00}" name="Tabela dinâmica4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8">
  <location ref="E13:F18" firstHeaderRow="1" firstDataRow="1" firstDataCol="1"/>
  <pivotFields count="2">
    <pivotField axis="axisRow" numFmtId="1" showAll="0">
      <items count="13">
        <item h="1" x="0"/>
        <item h="1" x="1"/>
        <item x="2"/>
        <item h="1" x="3"/>
        <item h="1" x="4"/>
        <item x="5"/>
        <item h="1" x="6"/>
        <item h="1" x="7"/>
        <item x="8"/>
        <item h="1" x="9"/>
        <item h="1" x="10"/>
        <item x="11"/>
        <item t="default"/>
      </items>
    </pivotField>
    <pivotField dataField="1" numFmtId="164" showAll="0"/>
  </pivotFields>
  <rowFields count="1">
    <field x="0"/>
  </rowFields>
  <rowItems count="5">
    <i>
      <x v="2"/>
    </i>
    <i>
      <x v="5"/>
    </i>
    <i>
      <x v="8"/>
    </i>
    <i>
      <x v="11"/>
    </i>
    <i t="grand">
      <x/>
    </i>
  </rowItems>
  <colItems count="1">
    <i/>
  </colItems>
  <dataFields count="1">
    <dataField name="Soma de Valor" fld="1" baseField="0" baseItem="0" numFmtId="164"/>
  </dataFields>
  <chartFormats count="2">
    <chartFormat chart="2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B0396D-99A5-42F8-A7EF-A2B7983D25FF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8">
  <location ref="B6:C23" firstHeaderRow="1" firstDataRow="1" firstDataCol="1" rowPageCount="1" colPageCount="1"/>
  <pivotFields count="8">
    <pivotField numFmtId="14" showAll="0"/>
    <pivotField numFmtId="1" showAll="0">
      <items count="4">
        <item x="0"/>
        <item x="1"/>
        <item x="2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21">
        <item x="2"/>
        <item x="13"/>
        <item x="6"/>
        <item x="10"/>
        <item x="17"/>
        <item x="16"/>
        <item x="8"/>
        <item x="4"/>
        <item x="14"/>
        <item x="12"/>
        <item x="0"/>
        <item x="5"/>
        <item x="9"/>
        <item x="3"/>
        <item x="18"/>
        <item x="11"/>
        <item x="19"/>
        <item x="7"/>
        <item x="15"/>
        <item x="1"/>
        <item t="default"/>
      </items>
    </pivotField>
    <pivotField showAll="0"/>
    <pivotField dataField="1" numFmtId="44" showAll="0"/>
    <pivotField showAll="0"/>
    <pivotField showAll="0"/>
  </pivotFields>
  <rowFields count="1">
    <field x="3"/>
  </rowFields>
  <rowItems count="17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7"/>
    </i>
    <i>
      <x v="18"/>
    </i>
    <i>
      <x v="19"/>
    </i>
    <i t="grand">
      <x/>
    </i>
  </rowItems>
  <colItems count="1">
    <i/>
  </colItems>
  <pageFields count="1">
    <pageField fld="2" item="1" hier="-1"/>
  </pageFields>
  <dataFields count="1">
    <dataField name="Soma de VALOR" fld="5" baseField="0" baseItem="0" numFmtId="44"/>
  </dataFields>
  <chartFormats count="5">
    <chartFormat chart="1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E8051B-D779-488D-8CF7-F38A4DE1CD81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4">
  <location ref="E6:F11" firstHeaderRow="1" firstDataRow="1" firstDataCol="1" rowPageCount="1" colPageCount="1"/>
  <pivotFields count="8">
    <pivotField numFmtId="14" showAll="0"/>
    <pivotField numFmtId="1" showAll="0">
      <items count="4">
        <item x="0"/>
        <item x="1"/>
        <item x="2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21">
        <item x="2"/>
        <item x="13"/>
        <item x="6"/>
        <item x="10"/>
        <item x="17"/>
        <item x="16"/>
        <item x="8"/>
        <item x="4"/>
        <item x="14"/>
        <item x="12"/>
        <item x="0"/>
        <item x="5"/>
        <item x="9"/>
        <item x="3"/>
        <item x="18"/>
        <item x="11"/>
        <item x="19"/>
        <item x="7"/>
        <item x="15"/>
        <item x="1"/>
        <item t="default"/>
      </items>
    </pivotField>
    <pivotField showAll="0"/>
    <pivotField dataField="1" numFmtId="44" showAll="0"/>
    <pivotField showAll="0"/>
    <pivotField showAll="0"/>
  </pivotFields>
  <rowFields count="1">
    <field x="3"/>
  </rowFields>
  <rowItems count="5">
    <i>
      <x v="4"/>
    </i>
    <i>
      <x v="6"/>
    </i>
    <i>
      <x v="10"/>
    </i>
    <i>
      <x v="16"/>
    </i>
    <i t="grand">
      <x/>
    </i>
  </rowItems>
  <colItems count="1">
    <i/>
  </colItems>
  <pageFields count="1">
    <pageField fld="2" item="0" hier="-1"/>
  </pageFields>
  <dataFields count="1">
    <dataField name="Soma de VALOR" fld="5" baseField="0" baseItem="0" numFmtId="44"/>
  </dataFields>
  <chartFormats count="7">
    <chartFormat chart="1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65B9AB7A-0BA9-448A-BBBA-A117E2AA3B59}" sourceName="MÊS">
  <pivotTables>
    <pivotTable tabId="2" name="Tabela dinâmica3"/>
  </pivotTables>
  <data>
    <tabular pivotCacheId="652604269">
      <items count="3">
        <i x="0" s="1"/>
        <i x="1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1" xr10:uid="{031E933D-7FF3-45BE-835E-6183AD4BCBF2}" sourceName="MÊS">
  <pivotTables>
    <pivotTable tabId="2" name="Tabela dinâmica2"/>
  </pivotTables>
  <data>
    <tabular pivotCacheId="652604269">
      <items count="3">
        <i x="0" s="1"/>
        <i x="1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2" xr10:uid="{526A3429-3DD1-4D8C-9DCA-0C1EB76DC77E}" sourceName="Mês">
  <pivotTables>
    <pivotTable tabId="2" name="Tabela dinâmica4"/>
  </pivotTables>
  <data>
    <tabular pivotCacheId="2007126456">
      <items count="12">
        <i x="0"/>
        <i x="1"/>
        <i x="2" s="1"/>
        <i x="3"/>
        <i x="4"/>
        <i x="5" s="1"/>
        <i x="6"/>
        <i x="7"/>
        <i x="8" s="1"/>
        <i x="9"/>
        <i x="10"/>
        <i x="11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3" xr10:uid="{AB5B6C60-370B-49A2-A976-6DF61897455E}" sourceName="MÊS">
  <pivotTables>
    <pivotTable tabId="2" name="Tabela dinâmica5"/>
  </pivotTables>
  <data>
    <tabular pivotCacheId="877656254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" xr10:uid="{AC483152-34B3-4191-BE4E-FBA2242C616D}" cache="SegmentaçãodeDados_MÊS" caption="MÊS" style="SlicerStyleDark4" rowHeight="241300"/>
  <slicer name="MÊS 1" xr10:uid="{2E056967-93C9-46EE-B5E7-474FE9C65ECE}" cache="SegmentaçãodeDados_MÊS1" caption="MÊS" style="SlicerStyleDark4" rowHeight="241300"/>
  <slicer name="Mês 3" xr10:uid="{7986AD0C-B89B-4324-9824-A9D62BBB45F7}" cache="SegmentaçãodeDados_Mês2" caption="Mês" startItem="4" style="SlicerStyleDark4" rowHeight="241300"/>
  <slicer name="MÊS 4" xr10:uid="{CBAD824B-F755-4CFE-B8E1-E1B72F719ED7}" cache="SegmentaçãodeDados_MÊS3" caption="MÊS" style="SlicerStyleDark4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B8C253-E486-43B0-8A9C-3AB27B3DA446}" name="Data" displayName="Data" ref="A2:H49" totalsRowShown="0" headerRowDxfId="19" dataDxfId="18">
  <autoFilter ref="A2:H49" xr:uid="{28B8C253-E486-43B0-8A9C-3AB27B3DA446}"/>
  <tableColumns count="8">
    <tableColumn id="1" xr3:uid="{C6CB9B8F-AEF7-42C7-9AE8-1B52249F5777}" name="DATA" dataDxfId="17"/>
    <tableColumn id="2" xr3:uid="{A89B0C50-51B7-447E-A4D0-019B8969621F}" name="MÊS" dataDxfId="16">
      <calculatedColumnFormula>MONTH(Data[[#This Row],[DATA]])</calculatedColumnFormula>
    </tableColumn>
    <tableColumn id="3" xr3:uid="{FB778300-D771-4A91-B2C1-FB5CB1E72C30}" name="TIPO" dataDxfId="15"/>
    <tableColumn id="4" xr3:uid="{0F3FFE32-E1AC-415B-9B5C-DAF8E6B08D6B}" name="CATEGORIA" dataDxfId="14"/>
    <tableColumn id="5" xr3:uid="{7A6D75C5-3CAE-43C0-BF40-B5A53E175FD3}" name="SUBCATEGORIA" dataDxfId="13"/>
    <tableColumn id="6" xr3:uid="{6911741E-59E7-40DB-886D-3BA8E14C781D}" name="VALOR" dataDxfId="12" dataCellStyle="Moeda"/>
    <tableColumn id="7" xr3:uid="{4EFA3CAB-33A7-4833-8DAB-35AD95477ABF}" name="MODALIDADE" dataDxfId="11"/>
    <tableColumn id="8" xr3:uid="{5BFBCC1D-1211-4C6D-B4E2-59F8395A84D5}" name="SITUAÇÃO" dataDxfId="10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85E442-FA68-4CE4-95C4-DCCA29FE3C13}" name="Tabela2" displayName="Tabela2" ref="C4:F16" totalsRowShown="0" headerRowDxfId="9">
  <autoFilter ref="C4:F16" xr:uid="{7485E442-FA68-4CE4-95C4-DCCA29FE3C13}"/>
  <tableColumns count="4">
    <tableColumn id="1" xr3:uid="{64FDF9BB-829B-411F-89B6-B529459C1019}" name="Data" dataDxfId="8"/>
    <tableColumn id="6" xr3:uid="{692E4E5A-1070-4FB1-A5C7-82D2A8E23BF8}" name="Mês" dataDxfId="7">
      <calculatedColumnFormula>MONTH(Tabela2[[#This Row],[Data]])</calculatedColumnFormula>
    </tableColumn>
    <tableColumn id="2" xr3:uid="{806837FA-3976-435B-B0FB-4C271F75AE89}" name="Valor" dataDxfId="6"/>
    <tableColumn id="8" xr3:uid="{96E74622-2C95-43D8-B3D0-9281B5A19662}" name="Modalidade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382034-756C-47A4-AD77-4B165E259176}" name="Tabela3" displayName="Tabela3" ref="C1:E2" totalsRowShown="0" dataDxfId="3" dataCellStyle="Moeda">
  <autoFilter ref="C1:E2" xr:uid="{CD382034-756C-47A4-AD77-4B165E259176}"/>
  <tableColumns count="3">
    <tableColumn id="1" xr3:uid="{9AF450C1-48E6-4B7F-A922-D34D10D5CFF2}" name="SALDO FINAL" dataDxfId="2" dataCellStyle="Moeda">
      <calculatedColumnFormula array="1">SUMPRODUCT(IF(Data!C3:C49="ENTRADA",Data[VALOR],-Data[VALOR]))</calculatedColumnFormula>
    </tableColumn>
    <tableColumn id="2" xr3:uid="{54AB046E-A61C-47F6-946B-F43EA234A9C6}" name="MAIOR DESPESA" dataDxfId="1" dataCellStyle="Moeda">
      <calculatedColumnFormula array="1">MAX(IF(Data[TIPO]="SAÍDA",Data[VALOR]))</calculatedColumnFormula>
    </tableColumn>
    <tableColumn id="3" xr3:uid="{91446245-7D4F-48C0-A8FB-4BA9DD996265}" name="DESPESA POR CATEGORIA" dataDxfId="0" dataCellStyle="Moeda">
      <calculatedColumnFormula array="1">SUMPRODUCT((Data[CATEGORIA]="Alimentação")*Data[VALOR])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3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</sheetPr>
  <dimension ref="A2:H49"/>
  <sheetViews>
    <sheetView workbookViewId="0"/>
  </sheetViews>
  <sheetFormatPr defaultRowHeight="14.5" x14ac:dyDescent="0.35"/>
  <cols>
    <col min="1" max="1" width="23.7265625" style="1" customWidth="1"/>
    <col min="2" max="2" width="23.7265625" style="10" customWidth="1"/>
    <col min="3" max="8" width="23.7265625" style="1" customWidth="1"/>
  </cols>
  <sheetData>
    <row r="2" spans="1:8" x14ac:dyDescent="0.35">
      <c r="A2" s="1" t="s">
        <v>65</v>
      </c>
      <c r="B2" s="10" t="s">
        <v>75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</row>
    <row r="3" spans="1:8" ht="12" customHeight="1" x14ac:dyDescent="0.35">
      <c r="A3" s="2">
        <v>45505</v>
      </c>
      <c r="B3" s="11">
        <f>MONTH(Data[[#This Row],[DATA]])</f>
        <v>8</v>
      </c>
      <c r="C3" s="3" t="s">
        <v>0</v>
      </c>
      <c r="D3" s="3" t="s">
        <v>1</v>
      </c>
      <c r="E3" s="3" t="s">
        <v>2</v>
      </c>
      <c r="F3" s="4">
        <v>5000</v>
      </c>
      <c r="G3" s="3" t="s">
        <v>3</v>
      </c>
      <c r="H3" s="3" t="s">
        <v>4</v>
      </c>
    </row>
    <row r="4" spans="1:8" ht="12" customHeight="1" x14ac:dyDescent="0.35">
      <c r="A4" s="2">
        <v>45505</v>
      </c>
      <c r="B4" s="11">
        <f>MONTH(Data[[#This Row],[DATA]])</f>
        <v>8</v>
      </c>
      <c r="C4" s="3" t="s">
        <v>5</v>
      </c>
      <c r="D4" s="3" t="s">
        <v>76</v>
      </c>
      <c r="E4" s="3" t="s">
        <v>77</v>
      </c>
      <c r="F4" s="4">
        <v>250</v>
      </c>
      <c r="G4" s="3" t="s">
        <v>3</v>
      </c>
      <c r="H4" s="3" t="s">
        <v>13</v>
      </c>
    </row>
    <row r="5" spans="1:8" ht="12" customHeight="1" x14ac:dyDescent="0.35">
      <c r="A5" s="2">
        <v>45505</v>
      </c>
      <c r="B5" s="11">
        <f>MONTH(Data[[#This Row],[DATA]])</f>
        <v>8</v>
      </c>
      <c r="C5" s="3" t="s">
        <v>5</v>
      </c>
      <c r="D5" s="3" t="s">
        <v>6</v>
      </c>
      <c r="E5" s="3" t="s">
        <v>7</v>
      </c>
      <c r="F5" s="4">
        <v>550</v>
      </c>
      <c r="G5" s="3" t="s">
        <v>8</v>
      </c>
      <c r="H5" s="3" t="s">
        <v>9</v>
      </c>
    </row>
    <row r="6" spans="1:8" ht="12" customHeight="1" x14ac:dyDescent="0.35">
      <c r="A6" s="2">
        <v>45507</v>
      </c>
      <c r="B6" s="11">
        <f>MONTH(Data[[#This Row],[DATA]])</f>
        <v>8</v>
      </c>
      <c r="C6" s="3" t="s">
        <v>5</v>
      </c>
      <c r="D6" s="3" t="s">
        <v>10</v>
      </c>
      <c r="E6" s="3" t="s">
        <v>11</v>
      </c>
      <c r="F6" s="4">
        <v>300</v>
      </c>
      <c r="G6" s="3" t="s">
        <v>12</v>
      </c>
      <c r="H6" s="3" t="s">
        <v>13</v>
      </c>
    </row>
    <row r="7" spans="1:8" ht="12" customHeight="1" x14ac:dyDescent="0.35">
      <c r="A7" s="2">
        <v>45509</v>
      </c>
      <c r="B7" s="11">
        <f>MONTH(Data[[#This Row],[DATA]])</f>
        <v>8</v>
      </c>
      <c r="C7" s="3" t="s">
        <v>5</v>
      </c>
      <c r="D7" s="3" t="s">
        <v>14</v>
      </c>
      <c r="E7" s="3" t="s">
        <v>15</v>
      </c>
      <c r="F7" s="4">
        <v>120</v>
      </c>
      <c r="G7" s="3" t="s">
        <v>12</v>
      </c>
      <c r="H7" s="3" t="s">
        <v>13</v>
      </c>
    </row>
    <row r="8" spans="1:8" ht="12" customHeight="1" x14ac:dyDescent="0.35">
      <c r="A8" s="2">
        <v>45511</v>
      </c>
      <c r="B8" s="11">
        <f>MONTH(Data[[#This Row],[DATA]])</f>
        <v>8</v>
      </c>
      <c r="C8" s="3" t="s">
        <v>5</v>
      </c>
      <c r="D8" s="3" t="s">
        <v>16</v>
      </c>
      <c r="E8" s="3" t="s">
        <v>17</v>
      </c>
      <c r="F8" s="4">
        <v>250</v>
      </c>
      <c r="G8" s="3" t="s">
        <v>3</v>
      </c>
      <c r="H8" s="3" t="s">
        <v>13</v>
      </c>
    </row>
    <row r="9" spans="1:8" ht="12" customHeight="1" x14ac:dyDescent="0.35">
      <c r="A9" s="2">
        <v>45514</v>
      </c>
      <c r="B9" s="11">
        <f>MONTH(Data[[#This Row],[DATA]])</f>
        <v>8</v>
      </c>
      <c r="C9" s="3" t="s">
        <v>5</v>
      </c>
      <c r="D9" s="3" t="s">
        <v>18</v>
      </c>
      <c r="E9" s="3" t="s">
        <v>19</v>
      </c>
      <c r="F9" s="4">
        <v>400</v>
      </c>
      <c r="G9" s="3" t="s">
        <v>8</v>
      </c>
      <c r="H9" s="3" t="s">
        <v>9</v>
      </c>
    </row>
    <row r="10" spans="1:8" ht="12" customHeight="1" x14ac:dyDescent="0.35">
      <c r="A10" s="2">
        <v>45516</v>
      </c>
      <c r="B10" s="11">
        <f>MONTH(Data[[#This Row],[DATA]])</f>
        <v>8</v>
      </c>
      <c r="C10" s="3" t="s">
        <v>5</v>
      </c>
      <c r="D10" s="3" t="s">
        <v>20</v>
      </c>
      <c r="E10" s="3" t="s">
        <v>21</v>
      </c>
      <c r="F10" s="4">
        <v>600</v>
      </c>
      <c r="G10" s="3" t="s">
        <v>12</v>
      </c>
      <c r="H10" s="3" t="s">
        <v>9</v>
      </c>
    </row>
    <row r="11" spans="1:8" ht="12" customHeight="1" x14ac:dyDescent="0.35">
      <c r="A11" s="2">
        <v>45519</v>
      </c>
      <c r="B11" s="11">
        <f>MONTH(Data[[#This Row],[DATA]])</f>
        <v>8</v>
      </c>
      <c r="C11" s="3" t="s">
        <v>0</v>
      </c>
      <c r="D11" s="3" t="s">
        <v>22</v>
      </c>
      <c r="E11" s="3" t="s">
        <v>23</v>
      </c>
      <c r="F11" s="4">
        <v>800</v>
      </c>
      <c r="G11" s="3" t="s">
        <v>3</v>
      </c>
      <c r="H11" s="3" t="s">
        <v>4</v>
      </c>
    </row>
    <row r="12" spans="1:8" ht="12" customHeight="1" x14ac:dyDescent="0.35">
      <c r="A12" s="2">
        <v>45519</v>
      </c>
      <c r="B12" s="11">
        <f>MONTH(Data[[#This Row],[DATA]])</f>
        <v>8</v>
      </c>
      <c r="C12" s="3" t="s">
        <v>5</v>
      </c>
      <c r="D12" s="3" t="s">
        <v>24</v>
      </c>
      <c r="E12" s="3" t="s">
        <v>25</v>
      </c>
      <c r="F12" s="4">
        <v>150</v>
      </c>
      <c r="G12" s="3" t="s">
        <v>3</v>
      </c>
      <c r="H12" s="3" t="s">
        <v>13</v>
      </c>
    </row>
    <row r="13" spans="1:8" ht="12" customHeight="1" x14ac:dyDescent="0.35">
      <c r="A13" s="2">
        <v>45522</v>
      </c>
      <c r="B13" s="11">
        <f>MONTH(Data[[#This Row],[DATA]])</f>
        <v>8</v>
      </c>
      <c r="C13" s="3" t="s">
        <v>5</v>
      </c>
      <c r="D13" s="3" t="s">
        <v>26</v>
      </c>
      <c r="E13" s="3" t="s">
        <v>27</v>
      </c>
      <c r="F13" s="4">
        <v>1200</v>
      </c>
      <c r="G13" s="3" t="s">
        <v>12</v>
      </c>
      <c r="H13" s="3" t="s">
        <v>9</v>
      </c>
    </row>
    <row r="14" spans="1:8" ht="12" customHeight="1" x14ac:dyDescent="0.35">
      <c r="A14" s="2">
        <v>45524</v>
      </c>
      <c r="B14" s="11">
        <f>MONTH(Data[[#This Row],[DATA]])</f>
        <v>8</v>
      </c>
      <c r="C14" s="3" t="s">
        <v>5</v>
      </c>
      <c r="D14" s="3" t="s">
        <v>28</v>
      </c>
      <c r="E14" s="3" t="s">
        <v>29</v>
      </c>
      <c r="F14" s="4">
        <v>450</v>
      </c>
      <c r="G14" s="3" t="s">
        <v>8</v>
      </c>
      <c r="H14" s="3" t="s">
        <v>13</v>
      </c>
    </row>
    <row r="15" spans="1:8" ht="12" customHeight="1" x14ac:dyDescent="0.35">
      <c r="A15" s="2">
        <v>45526</v>
      </c>
      <c r="B15" s="11">
        <f>MONTH(Data[[#This Row],[DATA]])</f>
        <v>8</v>
      </c>
      <c r="C15" s="3" t="s">
        <v>5</v>
      </c>
      <c r="D15" s="3" t="s">
        <v>30</v>
      </c>
      <c r="E15" s="3" t="s">
        <v>31</v>
      </c>
      <c r="F15" s="4">
        <v>180</v>
      </c>
      <c r="G15" s="3" t="s">
        <v>3</v>
      </c>
      <c r="H15" s="3" t="s">
        <v>9</v>
      </c>
    </row>
    <row r="16" spans="1:8" ht="12" customHeight="1" x14ac:dyDescent="0.35">
      <c r="A16" s="2">
        <v>45528</v>
      </c>
      <c r="B16" s="11">
        <f>MONTH(Data[[#This Row],[DATA]])</f>
        <v>8</v>
      </c>
      <c r="C16" s="3" t="s">
        <v>5</v>
      </c>
      <c r="D16" s="3" t="s">
        <v>32</v>
      </c>
      <c r="E16" s="3" t="s">
        <v>33</v>
      </c>
      <c r="F16" s="4">
        <v>80</v>
      </c>
      <c r="G16" s="3" t="s">
        <v>8</v>
      </c>
      <c r="H16" s="3" t="s">
        <v>13</v>
      </c>
    </row>
    <row r="17" spans="1:8" ht="12" customHeight="1" x14ac:dyDescent="0.35">
      <c r="A17" s="2">
        <v>45532</v>
      </c>
      <c r="B17" s="11">
        <f>MONTH(Data[[#This Row],[DATA]])</f>
        <v>8</v>
      </c>
      <c r="C17" s="3" t="s">
        <v>5</v>
      </c>
      <c r="D17" s="3" t="s">
        <v>34</v>
      </c>
      <c r="E17" s="3" t="s">
        <v>35</v>
      </c>
      <c r="F17" s="4">
        <v>200</v>
      </c>
      <c r="G17" s="3" t="s">
        <v>8</v>
      </c>
      <c r="H17" s="3" t="s">
        <v>13</v>
      </c>
    </row>
    <row r="18" spans="1:8" ht="12" customHeight="1" x14ac:dyDescent="0.35">
      <c r="A18" s="2">
        <v>45534</v>
      </c>
      <c r="B18" s="11">
        <f>MONTH(Data[[#This Row],[DATA]])</f>
        <v>8</v>
      </c>
      <c r="C18" s="3" t="s">
        <v>5</v>
      </c>
      <c r="D18" s="3" t="s">
        <v>36</v>
      </c>
      <c r="E18" s="3" t="s">
        <v>37</v>
      </c>
      <c r="F18" s="4">
        <v>750</v>
      </c>
      <c r="G18" s="3" t="s">
        <v>3</v>
      </c>
      <c r="H18" s="3" t="s">
        <v>9</v>
      </c>
    </row>
    <row r="19" spans="1:8" ht="12" customHeight="1" x14ac:dyDescent="0.35">
      <c r="A19" s="2">
        <v>45535</v>
      </c>
      <c r="B19" s="11">
        <f>MONTH(Data[[#This Row],[DATA]])</f>
        <v>8</v>
      </c>
      <c r="C19" s="3" t="s">
        <v>5</v>
      </c>
      <c r="D19" s="3" t="s">
        <v>38</v>
      </c>
      <c r="E19" s="3" t="s">
        <v>39</v>
      </c>
      <c r="F19" s="4">
        <v>350</v>
      </c>
      <c r="G19" s="3" t="s">
        <v>12</v>
      </c>
      <c r="H19" s="3" t="s">
        <v>13</v>
      </c>
    </row>
    <row r="20" spans="1:8" ht="12" customHeight="1" x14ac:dyDescent="0.35">
      <c r="A20" s="2">
        <v>45536</v>
      </c>
      <c r="B20" s="11">
        <f>MONTH(Data[[#This Row],[DATA]])</f>
        <v>9</v>
      </c>
      <c r="C20" s="3" t="s">
        <v>0</v>
      </c>
      <c r="D20" s="3" t="s">
        <v>1</v>
      </c>
      <c r="E20" s="3" t="s">
        <v>2</v>
      </c>
      <c r="F20" s="4">
        <v>5000</v>
      </c>
      <c r="G20" s="3" t="s">
        <v>3</v>
      </c>
      <c r="H20" s="3" t="s">
        <v>4</v>
      </c>
    </row>
    <row r="21" spans="1:8" ht="12" customHeight="1" x14ac:dyDescent="0.35">
      <c r="A21" s="2">
        <v>45536</v>
      </c>
      <c r="B21" s="11">
        <f>MONTH(Data[[#This Row],[DATA]])</f>
        <v>9</v>
      </c>
      <c r="C21" s="3" t="s">
        <v>5</v>
      </c>
      <c r="D21" s="3" t="s">
        <v>76</v>
      </c>
      <c r="E21" s="3" t="s">
        <v>77</v>
      </c>
      <c r="F21" s="4">
        <v>250</v>
      </c>
      <c r="G21" s="3" t="s">
        <v>3</v>
      </c>
      <c r="H21" s="3" t="s">
        <v>13</v>
      </c>
    </row>
    <row r="22" spans="1:8" ht="12" customHeight="1" x14ac:dyDescent="0.35">
      <c r="A22" s="2">
        <v>45537</v>
      </c>
      <c r="B22" s="11">
        <f>MONTH(Data[[#This Row],[DATA]])</f>
        <v>9</v>
      </c>
      <c r="C22" s="3" t="s">
        <v>5</v>
      </c>
      <c r="D22" s="3" t="s">
        <v>6</v>
      </c>
      <c r="E22" s="4" t="s">
        <v>7</v>
      </c>
      <c r="F22" s="4">
        <v>450</v>
      </c>
      <c r="G22" s="3" t="s">
        <v>8</v>
      </c>
      <c r="H22" s="3" t="s">
        <v>9</v>
      </c>
    </row>
    <row r="23" spans="1:8" ht="12" customHeight="1" x14ac:dyDescent="0.35">
      <c r="A23" s="2">
        <v>45540</v>
      </c>
      <c r="B23" s="11">
        <f>MONTH(Data[[#This Row],[DATA]])</f>
        <v>9</v>
      </c>
      <c r="C23" s="3" t="s">
        <v>5</v>
      </c>
      <c r="D23" s="3" t="s">
        <v>10</v>
      </c>
      <c r="E23" s="4" t="s">
        <v>11</v>
      </c>
      <c r="F23" s="4">
        <v>300</v>
      </c>
      <c r="G23" s="3" t="s">
        <v>8</v>
      </c>
      <c r="H23" s="3" t="s">
        <v>13</v>
      </c>
    </row>
    <row r="24" spans="1:8" ht="12" customHeight="1" x14ac:dyDescent="0.35">
      <c r="A24" s="2">
        <v>45543</v>
      </c>
      <c r="B24" s="11">
        <f>MONTH(Data[[#This Row],[DATA]])</f>
        <v>9</v>
      </c>
      <c r="C24" s="3" t="s">
        <v>5</v>
      </c>
      <c r="D24" s="3" t="s">
        <v>14</v>
      </c>
      <c r="E24" s="4" t="s">
        <v>40</v>
      </c>
      <c r="F24" s="4">
        <v>200</v>
      </c>
      <c r="G24" s="3" t="s">
        <v>3</v>
      </c>
      <c r="H24" s="3" t="s">
        <v>13</v>
      </c>
    </row>
    <row r="25" spans="1:8" ht="12" customHeight="1" x14ac:dyDescent="0.35">
      <c r="A25" s="2">
        <v>45546</v>
      </c>
      <c r="B25" s="11">
        <f>MONTH(Data[[#This Row],[DATA]])</f>
        <v>9</v>
      </c>
      <c r="C25" s="3" t="s">
        <v>5</v>
      </c>
      <c r="D25" s="3" t="s">
        <v>16</v>
      </c>
      <c r="E25" s="4" t="s">
        <v>41</v>
      </c>
      <c r="F25" s="4">
        <v>600</v>
      </c>
      <c r="G25" s="3" t="s">
        <v>8</v>
      </c>
      <c r="H25" s="3" t="s">
        <v>9</v>
      </c>
    </row>
    <row r="26" spans="1:8" ht="12" customHeight="1" x14ac:dyDescent="0.35">
      <c r="A26" s="2">
        <v>45549</v>
      </c>
      <c r="B26" s="11">
        <f>MONTH(Data[[#This Row],[DATA]])</f>
        <v>9</v>
      </c>
      <c r="C26" s="3" t="s">
        <v>5</v>
      </c>
      <c r="D26" s="3" t="s">
        <v>18</v>
      </c>
      <c r="E26" s="4" t="s">
        <v>19</v>
      </c>
      <c r="F26" s="4">
        <v>350</v>
      </c>
      <c r="G26" s="3" t="s">
        <v>3</v>
      </c>
      <c r="H26" s="3" t="s">
        <v>13</v>
      </c>
    </row>
    <row r="27" spans="1:8" ht="12" customHeight="1" x14ac:dyDescent="0.35">
      <c r="A27" s="2">
        <v>45552</v>
      </c>
      <c r="B27" s="11">
        <f>MONTH(Data[[#This Row],[DATA]])</f>
        <v>9</v>
      </c>
      <c r="C27" s="3" t="s">
        <v>5</v>
      </c>
      <c r="D27" s="3" t="s">
        <v>20</v>
      </c>
      <c r="E27" s="4" t="s">
        <v>42</v>
      </c>
      <c r="F27" s="4">
        <v>500</v>
      </c>
      <c r="G27" s="3" t="s">
        <v>12</v>
      </c>
      <c r="H27" s="3" t="s">
        <v>9</v>
      </c>
    </row>
    <row r="28" spans="1:8" ht="12" customHeight="1" x14ac:dyDescent="0.35">
      <c r="A28" s="2">
        <v>45555</v>
      </c>
      <c r="B28" s="11">
        <f>MONTH(Data[[#This Row],[DATA]])</f>
        <v>9</v>
      </c>
      <c r="C28" s="3" t="s">
        <v>0</v>
      </c>
      <c r="D28" s="3" t="s">
        <v>43</v>
      </c>
      <c r="E28" s="3" t="s">
        <v>44</v>
      </c>
      <c r="F28" s="4">
        <v>1200</v>
      </c>
      <c r="G28" s="3" t="s">
        <v>3</v>
      </c>
      <c r="H28" s="3" t="s">
        <v>4</v>
      </c>
    </row>
    <row r="29" spans="1:8" ht="12" customHeight="1" x14ac:dyDescent="0.35">
      <c r="A29" s="2">
        <v>45555</v>
      </c>
      <c r="B29" s="11">
        <f>MONTH(Data[[#This Row],[DATA]])</f>
        <v>9</v>
      </c>
      <c r="C29" s="3" t="s">
        <v>5</v>
      </c>
      <c r="D29" s="3" t="s">
        <v>24</v>
      </c>
      <c r="E29" s="4" t="s">
        <v>45</v>
      </c>
      <c r="F29" s="4">
        <v>800</v>
      </c>
      <c r="G29" s="3" t="s">
        <v>3</v>
      </c>
      <c r="H29" s="3" t="s">
        <v>13</v>
      </c>
    </row>
    <row r="30" spans="1:8" ht="12" customHeight="1" x14ac:dyDescent="0.35">
      <c r="A30" s="2">
        <v>45558</v>
      </c>
      <c r="B30" s="11">
        <f>MONTH(Data[[#This Row],[DATA]])</f>
        <v>9</v>
      </c>
      <c r="C30" s="3" t="s">
        <v>5</v>
      </c>
      <c r="D30" s="3" t="s">
        <v>26</v>
      </c>
      <c r="E30" s="4" t="s">
        <v>46</v>
      </c>
      <c r="F30" s="4">
        <v>1500</v>
      </c>
      <c r="G30" s="3" t="s">
        <v>12</v>
      </c>
      <c r="H30" s="3" t="s">
        <v>9</v>
      </c>
    </row>
    <row r="31" spans="1:8" ht="12" customHeight="1" x14ac:dyDescent="0.35">
      <c r="A31" s="2">
        <v>45561</v>
      </c>
      <c r="B31" s="11">
        <f>MONTH(Data[[#This Row],[DATA]])</f>
        <v>9</v>
      </c>
      <c r="C31" s="3" t="s">
        <v>5</v>
      </c>
      <c r="D31" s="3" t="s">
        <v>47</v>
      </c>
      <c r="E31" s="4" t="s">
        <v>48</v>
      </c>
      <c r="F31" s="4">
        <v>250</v>
      </c>
      <c r="G31" s="3" t="s">
        <v>8</v>
      </c>
      <c r="H31" s="3" t="s">
        <v>13</v>
      </c>
    </row>
    <row r="32" spans="1:8" ht="12" customHeight="1" x14ac:dyDescent="0.35">
      <c r="A32" s="2">
        <v>45564</v>
      </c>
      <c r="B32" s="11">
        <f>MONTH(Data[[#This Row],[DATA]])</f>
        <v>9</v>
      </c>
      <c r="C32" s="3" t="s">
        <v>5</v>
      </c>
      <c r="D32" s="3" t="s">
        <v>30</v>
      </c>
      <c r="E32" s="4" t="s">
        <v>49</v>
      </c>
      <c r="F32" s="4">
        <v>400</v>
      </c>
      <c r="G32" s="3" t="s">
        <v>12</v>
      </c>
      <c r="H32" s="3" t="s">
        <v>9</v>
      </c>
    </row>
    <row r="33" spans="1:8" ht="12" customHeight="1" x14ac:dyDescent="0.35">
      <c r="A33" s="2">
        <v>45566</v>
      </c>
      <c r="B33" s="11">
        <f>MONTH(Data[[#This Row],[DATA]])</f>
        <v>10</v>
      </c>
      <c r="C33" s="3" t="s">
        <v>0</v>
      </c>
      <c r="D33" s="3" t="s">
        <v>1</v>
      </c>
      <c r="E33" s="3" t="s">
        <v>2</v>
      </c>
      <c r="F33" s="4">
        <v>5000</v>
      </c>
      <c r="G33" s="3" t="s">
        <v>3</v>
      </c>
      <c r="H33" s="3" t="s">
        <v>4</v>
      </c>
    </row>
    <row r="34" spans="1:8" ht="12" customHeight="1" x14ac:dyDescent="0.35">
      <c r="A34" s="2">
        <v>45566</v>
      </c>
      <c r="B34" s="11">
        <f>MONTH(Data[[#This Row],[DATA]])</f>
        <v>10</v>
      </c>
      <c r="C34" s="3" t="s">
        <v>5</v>
      </c>
      <c r="D34" s="3" t="s">
        <v>76</v>
      </c>
      <c r="E34" s="3" t="s">
        <v>77</v>
      </c>
      <c r="F34" s="4">
        <v>250</v>
      </c>
      <c r="G34" s="3" t="s">
        <v>3</v>
      </c>
      <c r="H34" s="3" t="s">
        <v>13</v>
      </c>
    </row>
    <row r="35" spans="1:8" ht="12" customHeight="1" x14ac:dyDescent="0.35">
      <c r="A35" s="2">
        <v>45566</v>
      </c>
      <c r="B35" s="11">
        <f>MONTH(Data[[#This Row],[DATA]])</f>
        <v>10</v>
      </c>
      <c r="C35" s="3" t="s">
        <v>5</v>
      </c>
      <c r="D35" s="3" t="s">
        <v>6</v>
      </c>
      <c r="E35" s="3" t="s">
        <v>7</v>
      </c>
      <c r="F35" s="4">
        <v>600</v>
      </c>
      <c r="G35" s="3" t="s">
        <v>8</v>
      </c>
      <c r="H35" s="3" t="s">
        <v>9</v>
      </c>
    </row>
    <row r="36" spans="1:8" ht="12" customHeight="1" x14ac:dyDescent="0.35">
      <c r="A36" s="2">
        <v>45568</v>
      </c>
      <c r="B36" s="11">
        <f>MONTH(Data[[#This Row],[DATA]])</f>
        <v>10</v>
      </c>
      <c r="C36" s="3" t="s">
        <v>5</v>
      </c>
      <c r="D36" s="3" t="s">
        <v>10</v>
      </c>
      <c r="E36" s="3" t="s">
        <v>50</v>
      </c>
      <c r="F36" s="4">
        <v>200</v>
      </c>
      <c r="G36" s="3" t="s">
        <v>12</v>
      </c>
      <c r="H36" s="3" t="s">
        <v>13</v>
      </c>
    </row>
    <row r="37" spans="1:8" ht="12" customHeight="1" x14ac:dyDescent="0.35">
      <c r="A37" s="2">
        <v>45570</v>
      </c>
      <c r="B37" s="11">
        <f>MONTH(Data[[#This Row],[DATA]])</f>
        <v>10</v>
      </c>
      <c r="C37" s="3" t="s">
        <v>5</v>
      </c>
      <c r="D37" s="3" t="s">
        <v>14</v>
      </c>
      <c r="E37" s="3" t="s">
        <v>51</v>
      </c>
      <c r="F37" s="4">
        <v>180</v>
      </c>
      <c r="G37" s="3" t="s">
        <v>3</v>
      </c>
      <c r="H37" s="3" t="s">
        <v>13</v>
      </c>
    </row>
    <row r="38" spans="1:8" ht="12" customHeight="1" x14ac:dyDescent="0.35">
      <c r="A38" s="2">
        <v>45573</v>
      </c>
      <c r="B38" s="11">
        <f>MONTH(Data[[#This Row],[DATA]])</f>
        <v>10</v>
      </c>
      <c r="C38" s="3" t="s">
        <v>5</v>
      </c>
      <c r="D38" s="3" t="s">
        <v>16</v>
      </c>
      <c r="E38" s="3" t="s">
        <v>52</v>
      </c>
      <c r="F38" s="4">
        <v>120</v>
      </c>
      <c r="G38" s="3" t="s">
        <v>8</v>
      </c>
      <c r="H38" s="3" t="s">
        <v>9</v>
      </c>
    </row>
    <row r="39" spans="1:8" ht="12" customHeight="1" x14ac:dyDescent="0.35">
      <c r="A39" s="2">
        <v>45575</v>
      </c>
      <c r="B39" s="11">
        <f>MONTH(Data[[#This Row],[DATA]])</f>
        <v>10</v>
      </c>
      <c r="C39" s="3" t="s">
        <v>5</v>
      </c>
      <c r="D39" s="3" t="s">
        <v>18</v>
      </c>
      <c r="E39" s="3" t="s">
        <v>53</v>
      </c>
      <c r="F39" s="4">
        <v>350</v>
      </c>
      <c r="G39" s="3" t="s">
        <v>12</v>
      </c>
      <c r="H39" s="3" t="s">
        <v>9</v>
      </c>
    </row>
    <row r="40" spans="1:8" ht="12" customHeight="1" x14ac:dyDescent="0.35">
      <c r="A40" s="2">
        <v>45578</v>
      </c>
      <c r="B40" s="11">
        <f>MONTH(Data[[#This Row],[DATA]])</f>
        <v>10</v>
      </c>
      <c r="C40" s="3" t="s">
        <v>5</v>
      </c>
      <c r="D40" s="3" t="s">
        <v>20</v>
      </c>
      <c r="E40" s="3" t="s">
        <v>54</v>
      </c>
      <c r="F40" s="4">
        <v>400</v>
      </c>
      <c r="G40" s="3" t="s">
        <v>3</v>
      </c>
      <c r="H40" s="3" t="s">
        <v>13</v>
      </c>
    </row>
    <row r="41" spans="1:8" ht="12" customHeight="1" x14ac:dyDescent="0.35">
      <c r="A41" s="2">
        <v>45580</v>
      </c>
      <c r="B41" s="11">
        <f>MONTH(Data[[#This Row],[DATA]])</f>
        <v>10</v>
      </c>
      <c r="C41" s="3" t="s">
        <v>5</v>
      </c>
      <c r="D41" s="3" t="s">
        <v>24</v>
      </c>
      <c r="E41" s="3" t="s">
        <v>55</v>
      </c>
      <c r="F41" s="4">
        <v>450</v>
      </c>
      <c r="G41" s="3" t="s">
        <v>8</v>
      </c>
      <c r="H41" s="3" t="s">
        <v>13</v>
      </c>
    </row>
    <row r="42" spans="1:8" ht="12" customHeight="1" x14ac:dyDescent="0.35">
      <c r="A42" s="2">
        <v>45583</v>
      </c>
      <c r="B42" s="11">
        <f>MONTH(Data[[#This Row],[DATA]])</f>
        <v>10</v>
      </c>
      <c r="C42" s="3" t="s">
        <v>0</v>
      </c>
      <c r="D42" s="3" t="s">
        <v>56</v>
      </c>
      <c r="E42" s="3" t="s">
        <v>57</v>
      </c>
      <c r="F42" s="4">
        <v>1500</v>
      </c>
      <c r="G42" s="3" t="s">
        <v>3</v>
      </c>
      <c r="H42" s="3" t="s">
        <v>4</v>
      </c>
    </row>
    <row r="43" spans="1:8" ht="12" customHeight="1" x14ac:dyDescent="0.35">
      <c r="A43" s="2">
        <v>45583</v>
      </c>
      <c r="B43" s="11">
        <f>MONTH(Data[[#This Row],[DATA]])</f>
        <v>10</v>
      </c>
      <c r="C43" s="3" t="s">
        <v>5</v>
      </c>
      <c r="D43" s="3" t="s">
        <v>26</v>
      </c>
      <c r="E43" s="3" t="s">
        <v>58</v>
      </c>
      <c r="F43" s="4">
        <v>300</v>
      </c>
      <c r="G43" s="3" t="s">
        <v>12</v>
      </c>
      <c r="H43" s="3" t="s">
        <v>9</v>
      </c>
    </row>
    <row r="44" spans="1:8" ht="12" customHeight="1" x14ac:dyDescent="0.35">
      <c r="A44" s="2">
        <v>45585</v>
      </c>
      <c r="B44" s="11">
        <f>MONTH(Data[[#This Row],[DATA]])</f>
        <v>10</v>
      </c>
      <c r="C44" s="3" t="s">
        <v>5</v>
      </c>
      <c r="D44" s="3" t="s">
        <v>28</v>
      </c>
      <c r="E44" s="3" t="s">
        <v>59</v>
      </c>
      <c r="F44" s="4">
        <v>800</v>
      </c>
      <c r="G44" s="3" t="s">
        <v>3</v>
      </c>
      <c r="H44" s="3" t="s">
        <v>13</v>
      </c>
    </row>
    <row r="45" spans="1:8" ht="12" customHeight="1" x14ac:dyDescent="0.35">
      <c r="A45" s="2">
        <v>45587</v>
      </c>
      <c r="B45" s="11">
        <f>MONTH(Data[[#This Row],[DATA]])</f>
        <v>10</v>
      </c>
      <c r="C45" s="3" t="s">
        <v>5</v>
      </c>
      <c r="D45" s="3" t="s">
        <v>30</v>
      </c>
      <c r="E45" s="3" t="s">
        <v>60</v>
      </c>
      <c r="F45" s="4">
        <v>250</v>
      </c>
      <c r="G45" s="3" t="s">
        <v>12</v>
      </c>
      <c r="H45" s="3" t="s">
        <v>9</v>
      </c>
    </row>
    <row r="46" spans="1:8" ht="12" customHeight="1" x14ac:dyDescent="0.35">
      <c r="A46" s="2">
        <v>45589</v>
      </c>
      <c r="B46" s="11">
        <f>MONTH(Data[[#This Row],[DATA]])</f>
        <v>10</v>
      </c>
      <c r="C46" s="3" t="s">
        <v>5</v>
      </c>
      <c r="D46" s="3" t="s">
        <v>34</v>
      </c>
      <c r="E46" s="3" t="s">
        <v>61</v>
      </c>
      <c r="F46" s="4">
        <v>150</v>
      </c>
      <c r="G46" s="3" t="s">
        <v>8</v>
      </c>
      <c r="H46" s="3" t="s">
        <v>13</v>
      </c>
    </row>
    <row r="47" spans="1:8" ht="12" customHeight="1" x14ac:dyDescent="0.35">
      <c r="A47" s="2">
        <v>45591</v>
      </c>
      <c r="B47" s="11">
        <f>MONTH(Data[[#This Row],[DATA]])</f>
        <v>10</v>
      </c>
      <c r="C47" s="3" t="s">
        <v>5</v>
      </c>
      <c r="D47" s="3" t="s">
        <v>32</v>
      </c>
      <c r="E47" s="3" t="s">
        <v>62</v>
      </c>
      <c r="F47" s="4">
        <v>250</v>
      </c>
      <c r="G47" s="3" t="s">
        <v>3</v>
      </c>
      <c r="H47" s="3" t="s">
        <v>9</v>
      </c>
    </row>
    <row r="48" spans="1:8" ht="12" customHeight="1" x14ac:dyDescent="0.35">
      <c r="A48" s="2">
        <v>45595</v>
      </c>
      <c r="B48" s="11">
        <f>MONTH(Data[[#This Row],[DATA]])</f>
        <v>10</v>
      </c>
      <c r="C48" s="3" t="s">
        <v>5</v>
      </c>
      <c r="D48" s="3" t="s">
        <v>38</v>
      </c>
      <c r="E48" s="3" t="s">
        <v>63</v>
      </c>
      <c r="F48" s="4">
        <v>220</v>
      </c>
      <c r="G48" s="3" t="s">
        <v>3</v>
      </c>
      <c r="H48" s="3" t="s">
        <v>9</v>
      </c>
    </row>
    <row r="49" spans="1:8" ht="12" customHeight="1" x14ac:dyDescent="0.35">
      <c r="A49" s="2">
        <v>45596</v>
      </c>
      <c r="B49" s="11">
        <f>MONTH(Data[[#This Row],[DATA]])</f>
        <v>10</v>
      </c>
      <c r="C49" s="3" t="s">
        <v>5</v>
      </c>
      <c r="D49" s="3" t="s">
        <v>36</v>
      </c>
      <c r="E49" s="3" t="s">
        <v>64</v>
      </c>
      <c r="F49" s="4">
        <v>500</v>
      </c>
      <c r="G49" s="3" t="s">
        <v>12</v>
      </c>
      <c r="H49" s="3" t="s">
        <v>9</v>
      </c>
    </row>
  </sheetData>
  <dataConsolidate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9404B-CB12-4A84-9E36-927C2111F408}">
  <sheetPr>
    <tabColor theme="4" tint="-0.249977111117893"/>
  </sheetPr>
  <dimension ref="C1:F46"/>
  <sheetViews>
    <sheetView workbookViewId="0">
      <selection activeCell="K8" sqref="K8"/>
    </sheetView>
  </sheetViews>
  <sheetFormatPr defaultRowHeight="14.5" x14ac:dyDescent="0.35"/>
  <cols>
    <col min="3" max="3" width="10.453125" bestFit="1" customWidth="1"/>
    <col min="4" max="4" width="12.6328125" style="10" bestFit="1" customWidth="1"/>
    <col min="5" max="5" width="13.36328125" customWidth="1"/>
    <col min="6" max="6" width="23.08984375" bestFit="1" customWidth="1"/>
  </cols>
  <sheetData>
    <row r="1" spans="3:6" x14ac:dyDescent="0.35">
      <c r="C1" s="18" t="s">
        <v>85</v>
      </c>
      <c r="D1" s="19">
        <f>SUM(E5:E16)</f>
        <v>2058.3819702516407</v>
      </c>
    </row>
    <row r="2" spans="3:6" x14ac:dyDescent="0.35">
      <c r="C2" s="20" t="s">
        <v>83</v>
      </c>
      <c r="D2" s="21">
        <v>20000</v>
      </c>
    </row>
    <row r="4" spans="3:6" x14ac:dyDescent="0.35">
      <c r="C4" s="1" t="s">
        <v>78</v>
      </c>
      <c r="D4" s="11" t="s">
        <v>82</v>
      </c>
      <c r="E4" s="1" t="s">
        <v>79</v>
      </c>
      <c r="F4" s="15" t="s">
        <v>80</v>
      </c>
    </row>
    <row r="5" spans="3:6" x14ac:dyDescent="0.35">
      <c r="C5" s="12">
        <v>45292</v>
      </c>
      <c r="D5" s="11">
        <f>MONTH(Tabela2[[#This Row],[Data]])</f>
        <v>1</v>
      </c>
      <c r="E5" s="13">
        <v>232.414132765049</v>
      </c>
      <c r="F5" s="14" t="s">
        <v>81</v>
      </c>
    </row>
    <row r="6" spans="3:6" x14ac:dyDescent="0.35">
      <c r="C6" s="12">
        <v>45323</v>
      </c>
      <c r="D6" s="11">
        <f>MONTH(Tabela2[[#This Row],[Data]])</f>
        <v>2</v>
      </c>
      <c r="E6" s="13">
        <v>120.31877765061699</v>
      </c>
      <c r="F6" s="14" t="s">
        <v>81</v>
      </c>
    </row>
    <row r="7" spans="3:6" x14ac:dyDescent="0.35">
      <c r="C7" s="12">
        <v>45352</v>
      </c>
      <c r="D7" s="11">
        <f>MONTH(Tabela2[[#This Row],[Data]])</f>
        <v>3</v>
      </c>
      <c r="E7" s="13">
        <v>140.50007898150346</v>
      </c>
      <c r="F7" s="14" t="s">
        <v>81</v>
      </c>
    </row>
    <row r="8" spans="3:6" x14ac:dyDescent="0.35">
      <c r="C8" s="12">
        <v>45383</v>
      </c>
      <c r="D8" s="11">
        <f>MONTH(Tabela2[[#This Row],[Data]])</f>
        <v>4</v>
      </c>
      <c r="E8" s="13">
        <v>189.35833443855</v>
      </c>
      <c r="F8" s="14" t="s">
        <v>81</v>
      </c>
    </row>
    <row r="9" spans="3:6" x14ac:dyDescent="0.35">
      <c r="C9" s="12">
        <v>45413</v>
      </c>
      <c r="D9" s="11">
        <f>MONTH(Tabela2[[#This Row],[Data]])</f>
        <v>5</v>
      </c>
      <c r="E9" s="13">
        <v>139.21094133941594</v>
      </c>
      <c r="F9" s="14" t="s">
        <v>81</v>
      </c>
    </row>
    <row r="10" spans="3:6" x14ac:dyDescent="0.35">
      <c r="C10" s="12">
        <v>45444</v>
      </c>
      <c r="D10" s="11">
        <f>MONTH(Tabela2[[#This Row],[Data]])</f>
        <v>6</v>
      </c>
      <c r="E10" s="13">
        <v>133.90219151933209</v>
      </c>
      <c r="F10" s="14" t="s">
        <v>81</v>
      </c>
    </row>
    <row r="11" spans="3:6" x14ac:dyDescent="0.35">
      <c r="C11" s="12">
        <v>45474</v>
      </c>
      <c r="D11" s="11">
        <f>MONTH(Tabela2[[#This Row],[Data]])</f>
        <v>7</v>
      </c>
      <c r="E11" s="13">
        <v>146.29391375326213</v>
      </c>
      <c r="F11" s="14" t="s">
        <v>81</v>
      </c>
    </row>
    <row r="12" spans="3:6" x14ac:dyDescent="0.35">
      <c r="C12" s="12">
        <v>45505</v>
      </c>
      <c r="D12" s="11">
        <f>MONTH(Tabela2[[#This Row],[Data]])</f>
        <v>8</v>
      </c>
      <c r="E12" s="13">
        <v>181.63486795251899</v>
      </c>
      <c r="F12" s="14" t="s">
        <v>81</v>
      </c>
    </row>
    <row r="13" spans="3:6" x14ac:dyDescent="0.35">
      <c r="C13" s="12">
        <v>45536</v>
      </c>
      <c r="D13" s="11">
        <f>MONTH(Tabela2[[#This Row],[Data]])</f>
        <v>9</v>
      </c>
      <c r="E13" s="13">
        <v>127.43581861566206</v>
      </c>
      <c r="F13" s="14" t="s">
        <v>81</v>
      </c>
    </row>
    <row r="14" spans="3:6" x14ac:dyDescent="0.35">
      <c r="C14" s="12">
        <v>45566</v>
      </c>
      <c r="D14" s="11">
        <f>MONTH(Tabela2[[#This Row],[Data]])</f>
        <v>10</v>
      </c>
      <c r="E14" s="13">
        <v>253.11292690047401</v>
      </c>
      <c r="F14" s="14" t="s">
        <v>81</v>
      </c>
    </row>
    <row r="15" spans="3:6" x14ac:dyDescent="0.35">
      <c r="C15" s="12">
        <v>45597</v>
      </c>
      <c r="D15" s="11">
        <f>MONTH(Tabela2[[#This Row],[Data]])</f>
        <v>11</v>
      </c>
      <c r="E15" s="13">
        <v>144.23214697116444</v>
      </c>
      <c r="F15" s="14" t="s">
        <v>81</v>
      </c>
    </row>
    <row r="16" spans="3:6" x14ac:dyDescent="0.35">
      <c r="C16" s="12">
        <v>45627</v>
      </c>
      <c r="D16" s="11">
        <f>MONTH(Tabela2[[#This Row],[Data]])</f>
        <v>12</v>
      </c>
      <c r="E16" s="13">
        <v>249.96783936409199</v>
      </c>
      <c r="F16" s="14" t="s">
        <v>81</v>
      </c>
    </row>
    <row r="17" spans="4:4" x14ac:dyDescent="0.35">
      <c r="D17" s="11"/>
    </row>
    <row r="18" spans="4:4" x14ac:dyDescent="0.35">
      <c r="D18" s="11"/>
    </row>
    <row r="19" spans="4:4" x14ac:dyDescent="0.35">
      <c r="D19" s="11"/>
    </row>
    <row r="20" spans="4:4" x14ac:dyDescent="0.35">
      <c r="D20" s="11"/>
    </row>
    <row r="21" spans="4:4" x14ac:dyDescent="0.35">
      <c r="D21" s="11"/>
    </row>
    <row r="22" spans="4:4" x14ac:dyDescent="0.35">
      <c r="D22" s="11"/>
    </row>
    <row r="23" spans="4:4" x14ac:dyDescent="0.35">
      <c r="D23" s="11"/>
    </row>
    <row r="24" spans="4:4" x14ac:dyDescent="0.35">
      <c r="D24" s="11"/>
    </row>
    <row r="25" spans="4:4" x14ac:dyDescent="0.35">
      <c r="D25" s="11"/>
    </row>
    <row r="26" spans="4:4" x14ac:dyDescent="0.35">
      <c r="D26" s="11"/>
    </row>
    <row r="27" spans="4:4" x14ac:dyDescent="0.35">
      <c r="D27" s="11"/>
    </row>
    <row r="28" spans="4:4" x14ac:dyDescent="0.35">
      <c r="D28" s="11"/>
    </row>
    <row r="29" spans="4:4" x14ac:dyDescent="0.35">
      <c r="D29" s="11"/>
    </row>
    <row r="30" spans="4:4" x14ac:dyDescent="0.35">
      <c r="D30" s="11"/>
    </row>
    <row r="31" spans="4:4" x14ac:dyDescent="0.35">
      <c r="D31" s="11"/>
    </row>
    <row r="32" spans="4:4" x14ac:dyDescent="0.35">
      <c r="D32" s="11"/>
    </row>
    <row r="33" spans="4:4" x14ac:dyDescent="0.35">
      <c r="D33" s="11"/>
    </row>
    <row r="34" spans="4:4" x14ac:dyDescent="0.35">
      <c r="D34" s="11"/>
    </row>
    <row r="35" spans="4:4" x14ac:dyDescent="0.35">
      <c r="D35" s="11"/>
    </row>
    <row r="36" spans="4:4" x14ac:dyDescent="0.35">
      <c r="D36" s="11"/>
    </row>
    <row r="37" spans="4:4" x14ac:dyDescent="0.35">
      <c r="D37" s="11"/>
    </row>
    <row r="38" spans="4:4" x14ac:dyDescent="0.35">
      <c r="D38" s="11"/>
    </row>
    <row r="39" spans="4:4" x14ac:dyDescent="0.35">
      <c r="D39" s="11"/>
    </row>
    <row r="40" spans="4:4" x14ac:dyDescent="0.35">
      <c r="D40" s="11"/>
    </row>
    <row r="41" spans="4:4" x14ac:dyDescent="0.35">
      <c r="D41" s="11"/>
    </row>
    <row r="42" spans="4:4" x14ac:dyDescent="0.35">
      <c r="D42" s="11"/>
    </row>
    <row r="43" spans="4:4" x14ac:dyDescent="0.35">
      <c r="D43" s="11"/>
    </row>
    <row r="44" spans="4:4" x14ac:dyDescent="0.35">
      <c r="D44" s="11"/>
    </row>
    <row r="45" spans="4:4" x14ac:dyDescent="0.35">
      <c r="D45" s="11"/>
    </row>
    <row r="46" spans="4:4" x14ac:dyDescent="0.35">
      <c r="D46" s="1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18D3-AD12-4055-82BF-B5548C1D002C}">
  <sheetPr>
    <tabColor theme="4" tint="-0.249977111117893"/>
  </sheetPr>
  <dimension ref="B1:K23"/>
  <sheetViews>
    <sheetView showGridLines="0" topLeftCell="E1" workbookViewId="0">
      <selection activeCell="J10" sqref="J10"/>
    </sheetView>
  </sheetViews>
  <sheetFormatPr defaultRowHeight="14.5" x14ac:dyDescent="0.35"/>
  <cols>
    <col min="2" max="2" width="19.26953125" bestFit="1" customWidth="1"/>
    <col min="3" max="4" width="14.1796875" bestFit="1" customWidth="1"/>
    <col min="5" max="5" width="17" bestFit="1" customWidth="1"/>
    <col min="6" max="6" width="13" bestFit="1" customWidth="1"/>
    <col min="7" max="7" width="13" customWidth="1"/>
    <col min="8" max="8" width="17" bestFit="1" customWidth="1"/>
    <col min="9" max="9" width="18.36328125" bestFit="1" customWidth="1"/>
    <col min="10" max="10" width="5.90625" bestFit="1" customWidth="1"/>
    <col min="11" max="11" width="10" bestFit="1" customWidth="1"/>
  </cols>
  <sheetData>
    <row r="1" spans="2:11" x14ac:dyDescent="0.35">
      <c r="C1" t="s">
        <v>86</v>
      </c>
      <c r="D1" t="s">
        <v>87</v>
      </c>
      <c r="E1" t="s">
        <v>88</v>
      </c>
    </row>
    <row r="2" spans="2:11" x14ac:dyDescent="0.35">
      <c r="C2" s="16" cm="1">
        <f t="array" ref="C2">SUMPRODUCT(IF(Data!C3:C49="ENTRADA",Data[VALOR],-Data[VALOR]))</f>
        <v>2050</v>
      </c>
      <c r="D2" s="16" cm="1">
        <f t="array" ref="D2">MAX(IF(Data[TIPO]="SAÍDA",Data[VALOR]))</f>
        <v>1500</v>
      </c>
      <c r="E2" s="16" cm="1">
        <f t="array" ref="E2">SUMPRODUCT((Data[CATEGORIA]="Alimentação")*Data[VALOR])</f>
        <v>1600</v>
      </c>
    </row>
    <row r="4" spans="2:11" x14ac:dyDescent="0.35">
      <c r="B4" s="6" t="s">
        <v>66</v>
      </c>
      <c r="C4" t="s">
        <v>5</v>
      </c>
      <c r="E4" s="6" t="s">
        <v>66</v>
      </c>
      <c r="F4" t="s">
        <v>0</v>
      </c>
      <c r="H4" s="6" t="s">
        <v>72</v>
      </c>
      <c r="I4" s="6" t="s">
        <v>89</v>
      </c>
    </row>
    <row r="5" spans="2:11" x14ac:dyDescent="0.35">
      <c r="H5" s="6" t="s">
        <v>73</v>
      </c>
      <c r="I5" t="s">
        <v>0</v>
      </c>
      <c r="J5" t="s">
        <v>5</v>
      </c>
      <c r="K5" t="s">
        <v>74</v>
      </c>
    </row>
    <row r="6" spans="2:11" x14ac:dyDescent="0.35">
      <c r="B6" s="6" t="s">
        <v>73</v>
      </c>
      <c r="C6" t="s">
        <v>72</v>
      </c>
      <c r="E6" s="6" t="s">
        <v>73</v>
      </c>
      <c r="F6" t="s">
        <v>72</v>
      </c>
      <c r="H6" s="17">
        <v>8</v>
      </c>
      <c r="I6" s="5">
        <v>-30</v>
      </c>
      <c r="J6" s="5"/>
      <c r="K6" s="5"/>
    </row>
    <row r="7" spans="2:11" x14ac:dyDescent="0.35">
      <c r="B7" s="7" t="s">
        <v>6</v>
      </c>
      <c r="C7" s="5">
        <v>1600</v>
      </c>
      <c r="E7" s="7" t="s">
        <v>43</v>
      </c>
      <c r="F7" s="5">
        <v>1200</v>
      </c>
      <c r="G7" s="5"/>
      <c r="H7" s="17">
        <v>9</v>
      </c>
      <c r="I7" s="5">
        <v>600</v>
      </c>
      <c r="J7" s="5"/>
      <c r="K7" s="5"/>
    </row>
    <row r="8" spans="2:11" x14ac:dyDescent="0.35">
      <c r="B8" s="7" t="s">
        <v>32</v>
      </c>
      <c r="C8" s="5">
        <v>330</v>
      </c>
      <c r="E8" s="7" t="s">
        <v>22</v>
      </c>
      <c r="F8" s="5">
        <v>800</v>
      </c>
      <c r="G8" s="5"/>
      <c r="H8" s="17">
        <v>10</v>
      </c>
      <c r="I8" s="5">
        <v>1480</v>
      </c>
      <c r="J8" s="5"/>
      <c r="K8" s="5"/>
    </row>
    <row r="9" spans="2:11" x14ac:dyDescent="0.35">
      <c r="B9" s="7" t="s">
        <v>18</v>
      </c>
      <c r="C9" s="5">
        <v>1100</v>
      </c>
      <c r="E9" s="7" t="s">
        <v>1</v>
      </c>
      <c r="F9" s="5">
        <v>15000</v>
      </c>
      <c r="G9" s="5"/>
      <c r="H9" s="17" t="s">
        <v>74</v>
      </c>
      <c r="I9" s="5">
        <v>2050</v>
      </c>
      <c r="J9" s="5"/>
      <c r="K9" s="5"/>
    </row>
    <row r="10" spans="2:11" x14ac:dyDescent="0.35">
      <c r="B10" s="7" t="s">
        <v>26</v>
      </c>
      <c r="C10" s="5">
        <v>3000</v>
      </c>
      <c r="E10" s="7" t="s">
        <v>56</v>
      </c>
      <c r="F10" s="5">
        <v>1500</v>
      </c>
      <c r="G10" s="5"/>
    </row>
    <row r="11" spans="2:11" x14ac:dyDescent="0.35">
      <c r="B11" s="7" t="s">
        <v>38</v>
      </c>
      <c r="C11" s="5">
        <v>570</v>
      </c>
      <c r="E11" s="7" t="s">
        <v>74</v>
      </c>
      <c r="F11" s="5">
        <v>18500</v>
      </c>
      <c r="G11" s="5"/>
    </row>
    <row r="12" spans="2:11" x14ac:dyDescent="0.35">
      <c r="B12" s="7" t="s">
        <v>14</v>
      </c>
      <c r="C12" s="5">
        <v>500</v>
      </c>
    </row>
    <row r="13" spans="2:11" x14ac:dyDescent="0.35">
      <c r="B13" s="7" t="s">
        <v>34</v>
      </c>
      <c r="C13" s="5">
        <v>350</v>
      </c>
      <c r="E13" s="6" t="s">
        <v>73</v>
      </c>
      <c r="F13" t="s">
        <v>84</v>
      </c>
    </row>
    <row r="14" spans="2:11" x14ac:dyDescent="0.35">
      <c r="B14" s="7" t="s">
        <v>30</v>
      </c>
      <c r="C14" s="5">
        <v>830</v>
      </c>
      <c r="E14" s="17">
        <v>3</v>
      </c>
      <c r="F14" s="13">
        <v>140.50007898150346</v>
      </c>
      <c r="G14" s="13"/>
    </row>
    <row r="15" spans="2:11" x14ac:dyDescent="0.35">
      <c r="B15" s="7" t="s">
        <v>16</v>
      </c>
      <c r="C15" s="5">
        <v>970</v>
      </c>
      <c r="E15" s="17">
        <v>6</v>
      </c>
      <c r="F15" s="13">
        <v>133.90219151933209</v>
      </c>
      <c r="G15" s="13"/>
    </row>
    <row r="16" spans="2:11" x14ac:dyDescent="0.35">
      <c r="B16" s="7" t="s">
        <v>24</v>
      </c>
      <c r="C16" s="5">
        <v>1400</v>
      </c>
      <c r="E16" s="17">
        <v>9</v>
      </c>
      <c r="F16" s="13">
        <v>127.43581861566206</v>
      </c>
      <c r="G16" s="13"/>
    </row>
    <row r="17" spans="2:7" x14ac:dyDescent="0.35">
      <c r="B17" s="7" t="s">
        <v>10</v>
      </c>
      <c r="C17" s="5">
        <v>800</v>
      </c>
      <c r="E17" s="17">
        <v>12</v>
      </c>
      <c r="F17" s="13">
        <v>249.96783936409199</v>
      </c>
      <c r="G17" s="13"/>
    </row>
    <row r="18" spans="2:7" x14ac:dyDescent="0.35">
      <c r="B18" s="7" t="s">
        <v>47</v>
      </c>
      <c r="C18" s="5">
        <v>250</v>
      </c>
      <c r="E18" s="17" t="s">
        <v>74</v>
      </c>
      <c r="F18" s="13">
        <v>651.80592848058961</v>
      </c>
      <c r="G18" s="13"/>
    </row>
    <row r="19" spans="2:7" x14ac:dyDescent="0.35">
      <c r="B19" s="7" t="s">
        <v>28</v>
      </c>
      <c r="C19" s="5">
        <v>1250</v>
      </c>
    </row>
    <row r="20" spans="2:7" x14ac:dyDescent="0.35">
      <c r="B20" s="7" t="s">
        <v>20</v>
      </c>
      <c r="C20" s="5">
        <v>1500</v>
      </c>
    </row>
    <row r="21" spans="2:7" x14ac:dyDescent="0.35">
      <c r="B21" s="7" t="s">
        <v>36</v>
      </c>
      <c r="C21" s="5">
        <v>1250</v>
      </c>
    </row>
    <row r="22" spans="2:7" x14ac:dyDescent="0.35">
      <c r="B22" s="7" t="s">
        <v>76</v>
      </c>
      <c r="C22" s="5">
        <v>750</v>
      </c>
    </row>
    <row r="23" spans="2:7" x14ac:dyDescent="0.35">
      <c r="B23" s="7" t="s">
        <v>74</v>
      </c>
      <c r="C23" s="5">
        <v>16450</v>
      </c>
    </row>
  </sheetData>
  <conditionalFormatting pivot="1" sqref="I6">
    <cfRule type="cellIs" dxfId="4" priority="1" operator="lessThan">
      <formula>-30</formula>
    </cfRule>
  </conditionalFormatting>
  <pageMargins left="0.511811024" right="0.511811024" top="0.78740157499999996" bottom="0.78740157499999996" header="0.31496062000000002" footer="0.3149606200000000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5BDE5-1AC0-4073-8719-1FB45ED22DF2}">
  <sheetPr>
    <tabColor rgb="FF00B050"/>
  </sheetPr>
  <dimension ref="A1:U1"/>
  <sheetViews>
    <sheetView showGridLines="0" showRowColHeaders="0" tabSelected="1" showRuler="0" showWhiteSpace="0" view="pageLayout" topLeftCell="B1" zoomScaleNormal="60" workbookViewId="0">
      <selection activeCell="S11" sqref="S11"/>
    </sheetView>
  </sheetViews>
  <sheetFormatPr defaultColWidth="0" defaultRowHeight="14.5" x14ac:dyDescent="0.35"/>
  <cols>
    <col min="1" max="1" width="17.7265625" style="8" customWidth="1"/>
    <col min="2" max="19" width="8.7265625" style="9" customWidth="1"/>
    <col min="20" max="21" width="8.7265625" style="9" hidden="1" customWidth="1"/>
    <col min="22" max="16384" width="8.7265625" hidden="1"/>
  </cols>
  <sheetData/>
  <pageMargins left="0.39370078740157483" right="0.39370078740157483" top="0.39370078740157483" bottom="0.39370078740157483" header="0" footer="0"/>
  <pageSetup paperSize="9" scale="80" orientation="landscape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63D8E4-1D6C-4FCF-8D1D-F56D49A3BA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D9E30B-54D8-4CE8-A6E5-E0A6CC213332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3.xml><?xml version="1.0" encoding="utf-8"?>
<ds:datastoreItem xmlns:ds="http://schemas.openxmlformats.org/officeDocument/2006/customXml" ds:itemID="{51DA261A-E008-49B4-91DC-52FE5A9143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Data</vt:lpstr>
      <vt:lpstr>Reserva</vt:lpstr>
      <vt:lpstr>Controller</vt:lpstr>
      <vt:lpstr>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</dc:creator>
  <cp:keywords/>
  <dc:description/>
  <cp:lastModifiedBy>Kely da Silva</cp:lastModifiedBy>
  <cp:revision/>
  <cp:lastPrinted>2025-01-28T22:13:18Z</cp:lastPrinted>
  <dcterms:created xsi:type="dcterms:W3CDTF">2015-06-05T18:19:34Z</dcterms:created>
  <dcterms:modified xsi:type="dcterms:W3CDTF">2025-01-28T22:51:49Z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  <property fmtid="{D5CDD505-2E9C-101B-9397-08002B2CF9AE}" pid="3" name="MediaServiceImageTags">
    <vt:lpwstr/>
  </property>
  <property fmtid="{D5CDD505-2E9C-101B-9397-08002B2CF9AE}" pid="4" name="MSIP_Label_fde7aacd-7cc4-4c31-9e6f-7ef306428f09_Enabled">
    <vt:lpwstr>true</vt:lpwstr>
  </property>
  <property fmtid="{D5CDD505-2E9C-101B-9397-08002B2CF9AE}" pid="5" name="MSIP_Label_fde7aacd-7cc4-4c31-9e6f-7ef306428f09_SetDate">
    <vt:lpwstr>2025-01-27T19:59:56Z</vt:lpwstr>
  </property>
  <property fmtid="{D5CDD505-2E9C-101B-9397-08002B2CF9AE}" pid="6" name="MSIP_Label_fde7aacd-7cc4-4c31-9e6f-7ef306428f09_Method">
    <vt:lpwstr>Privileged</vt:lpwstr>
  </property>
  <property fmtid="{D5CDD505-2E9C-101B-9397-08002B2CF9AE}" pid="7" name="MSIP_Label_fde7aacd-7cc4-4c31-9e6f-7ef306428f09_Name">
    <vt:lpwstr>_PUBLICO</vt:lpwstr>
  </property>
  <property fmtid="{D5CDD505-2E9C-101B-9397-08002B2CF9AE}" pid="8" name="MSIP_Label_fde7aacd-7cc4-4c31-9e6f-7ef306428f09_SiteId">
    <vt:lpwstr>ab9bba98-684a-43fb-add8-9c2bebede229</vt:lpwstr>
  </property>
  <property fmtid="{D5CDD505-2E9C-101B-9397-08002B2CF9AE}" pid="9" name="MSIP_Label_fde7aacd-7cc4-4c31-9e6f-7ef306428f09_ActionId">
    <vt:lpwstr>28c255d9-10cd-407e-99a2-9e528a451942</vt:lpwstr>
  </property>
  <property fmtid="{D5CDD505-2E9C-101B-9397-08002B2CF9AE}" pid="10" name="MSIP_Label_fde7aacd-7cc4-4c31-9e6f-7ef306428f09_ContentBits">
    <vt:lpwstr>1</vt:lpwstr>
  </property>
</Properties>
</file>