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st" sheetId="1" r:id="rId4"/>
    <sheet state="visible" name="2nd" sheetId="2" r:id="rId5"/>
    <sheet state="visible" name="3rd" sheetId="3" r:id="rId6"/>
    <sheet state="visible" name="4th" sheetId="4" r:id="rId7"/>
    <sheet state="visible" name="5th" sheetId="5" r:id="rId8"/>
    <sheet state="visible" name="6th" sheetId="6" r:id="rId9"/>
    <sheet state="visible" name="7th" sheetId="7" r:id="rId10"/>
    <sheet state="visible" name="8th" sheetId="8" r:id="rId11"/>
    <sheet state="visible" name="9th" sheetId="9" r:id="rId12"/>
    <sheet state="visible" name="10th" sheetId="10" r:id="rId13"/>
    <sheet state="visible" name="11th" sheetId="11" r:id="rId14"/>
    <sheet state="visible" name="12th" sheetId="12" r:id="rId15"/>
    <sheet state="visible" name="13th" sheetId="13" r:id="rId16"/>
    <sheet state="visible" name="14th" sheetId="14" r:id="rId17"/>
    <sheet state="visible" name="15th" sheetId="15" r:id="rId18"/>
    <sheet state="visible" name="16th" sheetId="16" r:id="rId19"/>
    <sheet state="visible" name="17th" sheetId="17" r:id="rId20"/>
    <sheet state="visible" name="18th" sheetId="18" r:id="rId21"/>
    <sheet state="visible" name="19th" sheetId="19" r:id="rId22"/>
    <sheet state="visible" name="20th" sheetId="20" r:id="rId23"/>
    <sheet state="visible" name="21th" sheetId="21" r:id="rId24"/>
    <sheet state="visible" name="22th" sheetId="22" r:id="rId25"/>
    <sheet state="visible" name="23th" sheetId="23" r:id="rId26"/>
    <sheet state="visible" name="24th" sheetId="24" r:id="rId27"/>
    <sheet state="visible" name="25th" sheetId="25" r:id="rId28"/>
    <sheet state="visible" name="26th" sheetId="26" r:id="rId29"/>
    <sheet state="visible" name="27th" sheetId="27" r:id="rId30"/>
    <sheet state="visible" name="28th" sheetId="28" r:id="rId31"/>
    <sheet state="visible" name="29th" sheetId="29" r:id="rId32"/>
    <sheet state="visible" name="30th" sheetId="30" r:id="rId33"/>
    <sheet state="visible" name="31th" sheetId="31" r:id="rId34"/>
  </sheets>
  <definedNames/>
  <calcPr/>
  <extLst>
    <ext uri="GoogleSheetsCustomDataVersion2">
      <go:sheetsCustomData xmlns:go="http://customooxmlschemas.google.com/" r:id="rId35" roundtripDataChecksum="h3DrDge5OnmQK8HuXoJziAzCcah7kC00pREl6bAWL34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4">
      <text>
        <t xml:space="preserve">======
ID#AAAA5v9jqTM
    (2023-09-24 07:25:48)
Update the Tasks in the Task Sheet, use the link below.</t>
      </text>
    </comment>
    <comment authorId="0" ref="F28">
      <text>
        <t xml:space="preserve">======
ID#AAAA5v9jqTI
    (2023-09-24 07:25:48)
Update the Tasks in the Task Sheet, use the link below.</t>
      </text>
    </comment>
    <comment authorId="0" ref="F23">
      <text>
        <t xml:space="preserve">======
ID#AAAA5v9jqTE
    (2023-09-24 07:25:48)
Update the Tasks in the Task Sheet, use the link below.</t>
      </text>
    </comment>
    <comment authorId="0" ref="F26">
      <text>
        <t xml:space="preserve">======
ID#AAAA5v9jqTA
    (2023-09-24 07:25:48)
Update the Tasks in the Task Sheet, use the link below.</t>
      </text>
    </comment>
    <comment authorId="0" ref="F25">
      <text>
        <t xml:space="preserve">======
ID#AAAA5v9jqS8
    (2023-09-24 07:25:48)
Update the Tasks in the Task Sheet, use the link below.</t>
      </text>
    </comment>
    <comment authorId="0" ref="F27">
      <text>
        <t xml:space="preserve">======
ID#AAAA5v9jqS4
    (2023-09-24 07:25:48)
Update the Tasks in the Task Sheet, use the link below.</t>
      </text>
    </comment>
  </commentList>
  <extLst>
    <ext uri="GoogleSheetsCustomDataVersion2">
      <go:sheetsCustomData xmlns:go="http://customooxmlschemas.google.com/" r:id="rId1" roundtripDataSignature="AMtx7miICTMJsfgTYqKzSZu5Lk/7qk1L0Q=="/>
    </ext>
  </extLst>
</comments>
</file>

<file path=xl/sharedStrings.xml><?xml version="1.0" encoding="utf-8"?>
<sst xmlns="http://schemas.openxmlformats.org/spreadsheetml/2006/main" count="4969" uniqueCount="193">
  <si>
    <t>© Dennis Gaertig / BER0001</t>
  </si>
  <si>
    <t>GSS EMEA Daily Handover Berlin</t>
  </si>
  <si>
    <t>Additional Comments and Highlights</t>
  </si>
  <si>
    <t>Guest Count</t>
  </si>
  <si>
    <t>Patrols</t>
  </si>
  <si>
    <t>Useful Links</t>
  </si>
  <si>
    <t>Reporter</t>
  </si>
  <si>
    <t>Arrival Time</t>
  </si>
  <si>
    <t>Meeting</t>
  </si>
  <si>
    <t>Interview</t>
  </si>
  <si>
    <t>Event</t>
  </si>
  <si>
    <t>Social</t>
  </si>
  <si>
    <t>Vendor</t>
  </si>
  <si>
    <t>Press</t>
  </si>
  <si>
    <t>VIP</t>
  </si>
  <si>
    <t>Total</t>
  </si>
  <si>
    <t>No.</t>
  </si>
  <si>
    <t>Time</t>
  </si>
  <si>
    <t>Name</t>
  </si>
  <si>
    <t>Observations, comments</t>
  </si>
  <si>
    <t>06:00 - 12:00</t>
  </si>
  <si>
    <t>12:00 - 16:00</t>
  </si>
  <si>
    <t>16:00 - 21:00</t>
  </si>
  <si>
    <t>21:00 - 06:00</t>
  </si>
  <si>
    <t>Checks and Statistics</t>
  </si>
  <si>
    <t>GSO EMEA Check</t>
  </si>
  <si>
    <t xml:space="preserve">Reception </t>
  </si>
  <si>
    <t>Security</t>
  </si>
  <si>
    <t>OAR</t>
  </si>
  <si>
    <t>Day Shift - 3PM</t>
  </si>
  <si>
    <t>Checked</t>
  </si>
  <si>
    <t>Daily Early</t>
  </si>
  <si>
    <t>Daily Middle</t>
  </si>
  <si>
    <t>N/A</t>
  </si>
  <si>
    <t>Night Shift</t>
  </si>
  <si>
    <t>Daily Late</t>
  </si>
  <si>
    <t>Weekly</t>
  </si>
  <si>
    <t>Monthly</t>
  </si>
  <si>
    <t>Open Tasks</t>
  </si>
  <si>
    <t>Task No.</t>
  </si>
  <si>
    <t>Task Name</t>
  </si>
  <si>
    <t>Legal Mail</t>
  </si>
  <si>
    <t>Report</t>
  </si>
  <si>
    <t>L&amp;F</t>
  </si>
  <si>
    <t>UWI</t>
  </si>
  <si>
    <t>Checks</t>
  </si>
  <si>
    <t>Parking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</si>
  <si>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</si>
  <si>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</si>
  <si>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>Luggage</t>
  </si>
  <si>
    <t>Generic Badge</t>
  </si>
  <si>
    <t>Temp Badges</t>
  </si>
  <si>
    <t>Events</t>
  </si>
  <si>
    <t xml:space="preserve">Post </t>
  </si>
  <si>
    <t>Click for Help</t>
  </si>
  <si>
    <t>Facility</t>
  </si>
  <si>
    <t>FTE</t>
  </si>
  <si>
    <t>CW</t>
  </si>
  <si>
    <t>Extern G.</t>
  </si>
  <si>
    <t>Intern G.</t>
  </si>
  <si>
    <t>Mail</t>
  </si>
  <si>
    <t>Package</t>
  </si>
  <si>
    <t>Outgoing</t>
  </si>
  <si>
    <t>Parking Tickets, Elevator (FTE/Con)</t>
  </si>
  <si>
    <t>Click to open the Task Sheet</t>
  </si>
  <si>
    <t>Card Type</t>
  </si>
  <si>
    <t>E(Con)</t>
  </si>
  <si>
    <t>P</t>
  </si>
  <si>
    <t>E (FTE)</t>
  </si>
  <si>
    <t>Date</t>
  </si>
  <si>
    <t>Get back</t>
  </si>
  <si>
    <t>Type</t>
  </si>
  <si>
    <t>Reports and Incidents</t>
  </si>
  <si>
    <t>Number</t>
  </si>
  <si>
    <t>Categorie</t>
  </si>
  <si>
    <t>Press, NDA Waiver, VIPs</t>
  </si>
  <si>
    <t>email</t>
  </si>
  <si>
    <t>Task</t>
  </si>
  <si>
    <t>Company</t>
  </si>
  <si>
    <t>Host</t>
  </si>
  <si>
    <t>arrived</t>
  </si>
  <si>
    <t>Audit Checks</t>
  </si>
  <si>
    <t>Audit</t>
  </si>
  <si>
    <t>Officer</t>
  </si>
  <si>
    <t>Comment</t>
  </si>
  <si>
    <t>Radio Log</t>
  </si>
  <si>
    <t>Issuing</t>
  </si>
  <si>
    <t>Returning</t>
  </si>
  <si>
    <t>Radio Number</t>
  </si>
  <si>
    <t>Name Officer</t>
  </si>
  <si>
    <t>Date Out</t>
  </si>
  <si>
    <t>Time Out</t>
  </si>
  <si>
    <t>Date Returned</t>
  </si>
  <si>
    <t>Time Returned</t>
  </si>
  <si>
    <t>Ausgabe Karten</t>
  </si>
  <si>
    <t>Reports</t>
  </si>
  <si>
    <t>Karten</t>
  </si>
  <si>
    <t>Karten Farbe Zähler</t>
  </si>
  <si>
    <t>Site Assessments</t>
  </si>
  <si>
    <t xml:space="preserve">Site Security Posture </t>
  </si>
  <si>
    <t>Audits</t>
  </si>
  <si>
    <t>Mail NetzGD</t>
  </si>
  <si>
    <t>Mail Leagel</t>
  </si>
  <si>
    <t>Incident Report</t>
  </si>
  <si>
    <t>Lost and Found</t>
  </si>
  <si>
    <t>User walk in</t>
  </si>
  <si>
    <t>E(FTE)</t>
  </si>
  <si>
    <t>Datum</t>
  </si>
  <si>
    <t xml:space="preserve">Mail Legal </t>
  </si>
  <si>
    <t>Mail Netz DG</t>
  </si>
  <si>
    <t>User Walk-in</t>
  </si>
  <si>
    <t>Medical Equipment</t>
  </si>
  <si>
    <t>Dilmon S.</t>
  </si>
  <si>
    <t>Key Audit</t>
  </si>
  <si>
    <t>Youssef E.</t>
  </si>
  <si>
    <t>Badge Audit</t>
  </si>
  <si>
    <t>Kevin G.</t>
  </si>
  <si>
    <t>L&amp;F Audit</t>
  </si>
  <si>
    <t>PPE Audit</t>
  </si>
  <si>
    <t>IT Equipment</t>
  </si>
  <si>
    <t>AED Audit</t>
  </si>
  <si>
    <t>✔</t>
  </si>
  <si>
    <t>✘</t>
  </si>
  <si>
    <t>?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</si>
  <si>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</si>
  <si>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</si>
  <si>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 xml:space="preserve"> 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</si>
  <si>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</si>
  <si>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</si>
  <si>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rgb="FF434343"/>
        <sz val="11.0"/>
        <u/>
      </rPr>
      <t>Click to open the Task Sheet</t>
    </r>
    <r>
      <rPr>
        <rFont val="Arial"/>
        <color rgb="FF000000"/>
        <sz val="11.0"/>
      </rPr>
      <t xml:space="preserve"> for more Tasks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</si>
  <si>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</si>
  <si>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</si>
  <si>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</si>
  <si>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</si>
  <si>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</si>
  <si>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</si>
  <si>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</si>
  <si>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</si>
  <si>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</si>
  <si>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</si>
  <si>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</si>
  <si>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</si>
  <si>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</si>
  <si>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</si>
  <si>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</si>
  <si>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</si>
  <si>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>T142199294</t>
  </si>
  <si>
    <t>BER0001.06 (06.B.35) Restaurant A06.23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</si>
  <si>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</si>
  <si>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</si>
  <si>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 xml:space="preserve">STS Form: CCure | Berlin | BER0001.06 (06.B.35) Restaurant A06.23 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</si>
  <si>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</si>
  <si>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</si>
  <si>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</si>
  <si>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</si>
  <si>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</si>
  <si>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</si>
  <si>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</si>
  <si>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</si>
  <si>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>DG</t>
  </si>
  <si>
    <t>GB Activation T142401122 6am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</si>
  <si>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</si>
  <si>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</si>
  <si>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</si>
  <si>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</si>
  <si>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</si>
  <si>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</si>
  <si>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</si>
  <si>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</si>
  <si>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</si>
  <si>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</si>
  <si>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</si>
  <si>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</si>
  <si>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</si>
  <si>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</si>
  <si>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</si>
  <si>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</si>
  <si>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>FS</t>
  </si>
  <si>
    <t>GB activation at 8am T142058110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</si>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</sst>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[$-F800]dddd\,\ mmmm\ dd\,\ yyyy"/>
    <numFmt numFmtId="165" formatCode="d&quot;-&quot;mmm"/>
    <numFmt numFmtId="166" formatCode="M/d/yyyy"/>
    <numFmt numFmtId="167" formatCode="m/d/yyyy"/>
    <numFmt numFmtId="168" formatCode="yyyy-mm-dd"/>
    <numFmt numFmtId="169" formatCode="MM/dd/yyyy HH:MMam/pm"/>
    <numFmt numFmtId="170" formatCode="d-mmm"/>
    <numFmt numFmtId="171" formatCode="mm/dd/yyyy"/>
    <numFmt numFmtId="172" formatCode="d\.\ mmmm"/>
  </numFmts>
  <fonts count="44">
    <font>
      <sz val="11.0"/>
      <color theme="1"/>
      <name val="Calibri"/>
      <scheme val="minor"/>
    </font>
    <font>
      <sz val="11.0"/>
      <color theme="1"/>
      <name val="Calibri"/>
    </font>
    <font/>
    <font>
      <sz val="11.0"/>
      <color theme="1"/>
      <name val="Arial"/>
    </font>
    <font>
      <b/>
      <sz val="22.0"/>
      <color theme="0"/>
      <name val="Arial"/>
    </font>
    <font>
      <b/>
      <sz val="14.0"/>
      <color rgb="FFFFFFFF"/>
      <name val="Arial"/>
    </font>
    <font>
      <b/>
      <sz val="11.0"/>
      <color theme="1"/>
      <name val="Arial"/>
    </font>
    <font>
      <b/>
      <sz val="14.0"/>
      <color rgb="FFF2F2F2"/>
      <name val="Arial"/>
    </font>
    <font>
      <b/>
      <sz val="25.0"/>
      <color rgb="FFF2F2F2"/>
      <name val="Arial"/>
    </font>
    <font>
      <b/>
      <sz val="12.0"/>
      <color rgb="FFFFFFFF"/>
      <name val="Arial"/>
    </font>
    <font>
      <u/>
      <sz val="11.0"/>
      <color rgb="FFFFFFFF"/>
      <name val="Arial"/>
    </font>
    <font>
      <sz val="10.0"/>
      <color theme="1"/>
      <name val="Arial"/>
    </font>
    <font>
      <sz val="10.0"/>
      <color theme="1"/>
      <name val="Calibri"/>
    </font>
    <font>
      <b/>
      <sz val="12.0"/>
      <color theme="1"/>
      <name val="Arial"/>
    </font>
    <font>
      <b/>
      <i/>
      <sz val="11.0"/>
      <color theme="1"/>
      <name val="Arial"/>
    </font>
    <font>
      <i/>
      <sz val="11.0"/>
      <color rgb="FF000000"/>
      <name val="Arial"/>
    </font>
    <font>
      <b/>
      <sz val="11.0"/>
      <color rgb="FF000000"/>
      <name val="Inconsolata"/>
    </font>
    <font>
      <sz val="11.0"/>
      <color rgb="FF000000"/>
      <name val="Inconsolata"/>
    </font>
    <font>
      <b/>
      <sz val="11.0"/>
      <color rgb="FFFFFFFF"/>
      <name val="Arial"/>
    </font>
    <font>
      <u/>
      <sz val="11.0"/>
      <color theme="1"/>
      <name val="Arial"/>
    </font>
    <font>
      <b/>
      <sz val="11.0"/>
      <color rgb="FFFF0000"/>
      <name val="Arial"/>
    </font>
    <font>
      <u/>
      <sz val="11.0"/>
      <color theme="1"/>
      <name val="Arial"/>
    </font>
    <font>
      <sz val="11.0"/>
      <color rgb="FF000000"/>
      <name val="Arial"/>
    </font>
    <font>
      <u/>
      <sz val="11.0"/>
      <color rgb="FF0000FF"/>
      <name val="Arial"/>
    </font>
    <font>
      <u/>
      <sz val="11.0"/>
      <color rgb="FF434343"/>
      <name val="Arial"/>
    </font>
    <font>
      <b/>
      <i/>
      <sz val="12.0"/>
      <color theme="1"/>
      <name val="Arial"/>
    </font>
    <font>
      <b/>
      <i/>
      <sz val="12.0"/>
      <color rgb="FFFF0000"/>
      <name val="Arial"/>
    </font>
    <font>
      <sz val="11.0"/>
      <color rgb="FF7F7F7F"/>
      <name val="Arial"/>
    </font>
    <font>
      <color theme="1"/>
      <name val="Calibri"/>
    </font>
    <font>
      <sz val="11.0"/>
      <color rgb="FFFF0000"/>
      <name val="Calibri"/>
    </font>
    <font>
      <sz val="11.0"/>
      <color rgb="FFFF0000"/>
      <name val="Arial"/>
    </font>
    <font>
      <b/>
      <sz val="11.0"/>
      <color rgb="FFFFC000"/>
      <name val="Arial"/>
    </font>
    <font>
      <u/>
      <sz val="11.0"/>
      <color theme="10"/>
      <name val="Arial"/>
    </font>
    <font>
      <u/>
      <sz val="11.0"/>
      <color theme="10"/>
      <name val="Arial"/>
    </font>
    <font>
      <b/>
      <sz val="11.0"/>
      <color theme="1"/>
      <name val="Calibri"/>
    </font>
    <font>
      <sz val="14.0"/>
      <color theme="1"/>
      <name val="Arial"/>
    </font>
    <font>
      <b/>
      <sz val="7.0"/>
      <color theme="1"/>
      <name val="Arial"/>
    </font>
    <font>
      <sz val="9.0"/>
      <color theme="1"/>
      <name val="Arial"/>
    </font>
    <font>
      <sz val="12.0"/>
      <color theme="1"/>
      <name val="Arial"/>
    </font>
    <font>
      <u/>
      <sz val="11.0"/>
      <color rgb="FF0563C1"/>
      <name val="Arial"/>
    </font>
    <font>
      <u/>
      <sz val="11.0"/>
      <color theme="10"/>
      <name val="Arial"/>
    </font>
    <font>
      <u/>
      <sz val="11.0"/>
      <color rgb="FF000000"/>
      <name val="Arial"/>
    </font>
    <font>
      <sz val="11.0"/>
      <color rgb="FF97D753"/>
      <name val="Arial"/>
    </font>
    <font>
      <sz val="11.0"/>
      <color rgb="FF000000"/>
      <name val="Roboto"/>
    </font>
  </fonts>
  <fills count="25">
    <fill>
      <patternFill patternType="none"/>
    </fill>
    <fill>
      <patternFill patternType="lightGray"/>
    </fill>
    <fill>
      <patternFill patternType="solid">
        <fgColor rgb="FF7F7F7F"/>
        <bgColor rgb="FF7F7F7F"/>
      </patternFill>
    </fill>
    <fill>
      <patternFill patternType="solid">
        <fgColor rgb="FFFFFFFF"/>
        <bgColor rgb="FFFFFFFF"/>
      </patternFill>
    </fill>
    <fill>
      <patternFill patternType="solid">
        <fgColor rgb="FF666666"/>
        <bgColor rgb="FF666666"/>
      </patternFill>
    </fill>
    <fill>
      <patternFill patternType="solid">
        <fgColor rgb="FFC9DAF8"/>
        <bgColor rgb="FFC9DAF8"/>
      </patternFill>
    </fill>
    <fill>
      <patternFill patternType="solid">
        <fgColor rgb="FF97D753"/>
        <bgColor rgb="FF97D753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FF3300"/>
        <bgColor rgb="FFFF3300"/>
      </patternFill>
    </fill>
    <fill>
      <patternFill patternType="solid">
        <fgColor rgb="FFF2F2F2"/>
        <bgColor rgb="FFF2F2F2"/>
      </patternFill>
    </fill>
    <fill>
      <patternFill patternType="solid">
        <fgColor rgb="FFEFEFEF"/>
        <bgColor rgb="FFEFEFEF"/>
      </patternFill>
    </fill>
    <fill>
      <patternFill patternType="solid">
        <fgColor rgb="FFECECEC"/>
        <bgColor rgb="FFECECEC"/>
      </patternFill>
    </fill>
    <fill>
      <patternFill patternType="solid">
        <fgColor rgb="FF92D8DA"/>
        <bgColor rgb="FF92D8DA"/>
      </patternFill>
    </fill>
    <fill>
      <patternFill patternType="solid">
        <fgColor rgb="FF5EAE5E"/>
        <bgColor rgb="FF5EAE5E"/>
      </patternFill>
    </fill>
    <fill>
      <patternFill patternType="solid">
        <fgColor theme="0"/>
        <bgColor theme="0"/>
      </patternFill>
    </fill>
    <fill>
      <patternFill patternType="solid">
        <fgColor rgb="FFBFBFBF"/>
        <bgColor rgb="FFBFBFBF"/>
      </patternFill>
    </fill>
    <fill>
      <patternFill patternType="solid">
        <fgColor rgb="FFFEF2CB"/>
        <bgColor rgb="FFFEF2CB"/>
      </patternFill>
    </fill>
    <fill>
      <patternFill patternType="solid">
        <fgColor rgb="FFA4C2F4"/>
        <bgColor rgb="FFA4C2F4"/>
      </patternFill>
    </fill>
    <fill>
      <patternFill patternType="solid">
        <fgColor rgb="FFCFE2F3"/>
        <bgColor rgb="FFCFE2F3"/>
      </patternFill>
    </fill>
    <fill>
      <patternFill patternType="solid">
        <fgColor rgb="FF9FC5E8"/>
        <bgColor rgb="FF9FC5E8"/>
      </patternFill>
    </fill>
    <fill>
      <patternFill patternType="solid">
        <fgColor rgb="FF00FFFF"/>
        <bgColor rgb="FF00FFFF"/>
      </patternFill>
    </fill>
    <fill>
      <patternFill patternType="solid">
        <fgColor rgb="FF85FFFF"/>
        <bgColor rgb="FF85FFFF"/>
      </patternFill>
    </fill>
    <fill>
      <patternFill patternType="solid">
        <fgColor rgb="FFD8D8D8"/>
        <bgColor rgb="FFD8D8D8"/>
      </patternFill>
    </fill>
    <fill>
      <patternFill patternType="solid">
        <fgColor rgb="FF9CC2E5"/>
        <bgColor rgb="FF9CC2E5"/>
      </patternFill>
    </fill>
  </fills>
  <borders count="133">
    <border/>
    <border>
      <left/>
      <right/>
      <top/>
      <bottom/>
    </border>
    <border>
      <left/>
      <top/>
    </border>
    <border>
      <top/>
    </border>
    <border>
      <left/>
      <right/>
      <top/>
    </border>
    <border>
      <left/>
      <top/>
      <bottom/>
    </border>
    <border>
      <left style="medium">
        <color rgb="FF4A86E8"/>
      </left>
      <top style="medium">
        <color rgb="FF4A86E8"/>
      </top>
      <bottom style="medium">
        <color rgb="FF4A86E8"/>
      </bottom>
    </border>
    <border>
      <top style="medium">
        <color rgb="FF4A86E8"/>
      </top>
      <bottom style="medium">
        <color rgb="FF4A86E8"/>
      </bottom>
    </border>
    <border>
      <right style="medium">
        <color rgb="FF4A86E8"/>
      </right>
      <top style="medium">
        <color rgb="FF4A86E8"/>
      </top>
      <bottom style="medium">
        <color rgb="FF4A86E8"/>
      </bottom>
    </border>
    <border>
      <top/>
      <bottom/>
    </border>
    <border>
      <right/>
      <top/>
      <bottom/>
    </border>
    <border>
      <left/>
      <right/>
      <bottom/>
    </border>
    <border>
      <left style="medium">
        <color rgb="FF999999"/>
      </left>
      <top style="medium">
        <color rgb="FF999999"/>
      </top>
      <bottom style="medium">
        <color rgb="FF999999"/>
      </bottom>
    </border>
    <border>
      <top style="medium">
        <color rgb="FF999999"/>
      </top>
      <bottom style="medium">
        <color rgb="FF999999"/>
      </bottom>
    </border>
    <border>
      <right style="medium">
        <color rgb="FF999999"/>
      </right>
      <top style="medium">
        <color rgb="FF999999"/>
      </top>
      <bottom style="medium">
        <color rgb="FF999999"/>
      </bottom>
    </border>
    <border>
      <left style="medium">
        <color rgb="FF999999"/>
      </left>
      <top style="medium">
        <color rgb="FF999999"/>
      </top>
    </border>
    <border>
      <top style="medium">
        <color rgb="FF999999"/>
      </top>
    </border>
    <border>
      <right style="medium">
        <color rgb="FF999999"/>
      </right>
      <top style="medium">
        <color rgb="FF999999"/>
      </top>
    </border>
    <border>
      <left style="thick">
        <color rgb="FF4A86E8"/>
      </left>
      <top style="thick">
        <color rgb="FF4A86E8"/>
      </top>
    </border>
    <border>
      <top style="thick">
        <color rgb="FF4A86E8"/>
      </top>
    </border>
    <border>
      <right style="thick">
        <color rgb="FF4A86E8"/>
      </right>
      <top style="thick">
        <color rgb="FF4A86E8"/>
      </top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/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ck">
        <color rgb="FF4A86E8"/>
      </left>
    </border>
    <border>
      <right style="thick">
        <color rgb="FF4A86E8"/>
      </right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ck">
        <color rgb="FF4A86E8"/>
      </left>
      <bottom style="thick">
        <color rgb="FF4A86E8"/>
      </bottom>
    </border>
    <border>
      <bottom style="thick">
        <color rgb="FF4A86E8"/>
      </bottom>
    </border>
    <border>
      <right style="thick">
        <color rgb="FF4A86E8"/>
      </right>
      <bottom style="thick">
        <color rgb="FF4A86E8"/>
      </bottom>
    </border>
    <border>
      <left/>
      <right/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</border>
    <border>
      <left/>
    </border>
    <border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  <bottom/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right/>
      <top/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 style="medium">
        <color rgb="FF000000"/>
      </right>
      <top/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 style="medium">
        <color rgb="FF000000"/>
      </left>
      <bottom/>
    </border>
    <border>
      <right style="thin">
        <color rgb="FF000000"/>
      </right>
      <bottom/>
    </border>
    <border>
      <left style="thin">
        <color rgb="FF000000"/>
      </left>
      <bottom/>
    </border>
    <border>
      <bottom/>
    </border>
    <border>
      <left style="thin">
        <color rgb="FF000000"/>
      </left>
      <right style="thin">
        <color rgb="FF000000"/>
      </right>
      <bottom/>
    </border>
  </borders>
  <cellStyleXfs count="1">
    <xf borderId="0" fillId="0" fontId="0" numFmtId="0" applyAlignment="1" applyFont="1"/>
  </cellStyleXfs>
  <cellXfs count="43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Alignment="1" applyBorder="1" applyFont="1">
      <alignment horizontal="center" vertical="center"/>
    </xf>
    <xf borderId="3" fillId="0" fontId="2" numFmtId="0" xfId="0" applyBorder="1" applyFont="1"/>
    <xf borderId="4" fillId="2" fontId="1" numFmtId="0" xfId="0" applyBorder="1" applyFont="1"/>
    <xf borderId="1" fillId="2" fontId="3" numFmtId="0" xfId="0" applyBorder="1" applyFont="1"/>
    <xf borderId="5" fillId="2" fontId="1" numFmtId="0" xfId="0" applyBorder="1" applyFont="1"/>
    <xf borderId="6" fillId="3" fontId="4" numFmtId="0" xfId="0" applyAlignment="1" applyBorder="1" applyFill="1" applyFont="1">
      <alignment horizontal="center" vertical="center"/>
    </xf>
    <xf borderId="7" fillId="0" fontId="2" numFmtId="0" xfId="0" applyBorder="1" applyFont="1"/>
    <xf borderId="8" fillId="0" fontId="2" numFmtId="0" xfId="0" applyBorder="1" applyFont="1"/>
    <xf borderId="6" fillId="4" fontId="5" numFmtId="0" xfId="0" applyAlignment="1" applyBorder="1" applyFill="1" applyFont="1">
      <alignment horizontal="center" vertical="center"/>
    </xf>
    <xf borderId="9" fillId="2" fontId="6" numFmtId="0" xfId="0" applyBorder="1" applyFont="1"/>
    <xf borderId="6" fillId="4" fontId="7" numFmtId="164" xfId="0" applyAlignment="1" applyBorder="1" applyFont="1" applyNumberFormat="1">
      <alignment horizontal="center" vertical="center"/>
    </xf>
    <xf borderId="6" fillId="3" fontId="8" numFmtId="164" xfId="0" applyAlignment="1" applyBorder="1" applyFont="1" applyNumberFormat="1">
      <alignment horizontal="center" vertical="center"/>
    </xf>
    <xf borderId="9" fillId="2" fontId="3" numFmtId="0" xfId="0" applyBorder="1" applyFont="1"/>
    <xf borderId="10" fillId="2" fontId="1" numFmtId="0" xfId="0" applyBorder="1" applyFont="1"/>
    <xf borderId="11" fillId="2" fontId="3" numFmtId="0" xfId="0" applyBorder="1" applyFont="1"/>
    <xf borderId="11" fillId="2" fontId="1" numFmtId="0" xfId="0" applyBorder="1" applyFont="1"/>
    <xf borderId="4" fillId="2" fontId="3" numFmtId="0" xfId="0" applyBorder="1" applyFont="1"/>
    <xf borderId="12" fillId="4" fontId="9" numFmtId="0" xfId="0" applyAlignment="1" applyBorder="1" applyFont="1">
      <alignment horizontal="center" vertical="center"/>
    </xf>
    <xf borderId="13" fillId="0" fontId="2" numFmtId="0" xfId="0" applyBorder="1" applyFont="1"/>
    <xf borderId="14" fillId="0" fontId="2" numFmtId="0" xfId="0" applyBorder="1" applyFont="1"/>
    <xf borderId="15" fillId="4" fontId="9" numFmtId="0" xfId="0" applyAlignment="1" applyBorder="1" applyFont="1">
      <alignment horizontal="center" vertical="center"/>
    </xf>
    <xf borderId="16" fillId="0" fontId="2" numFmtId="0" xfId="0" applyBorder="1" applyFont="1"/>
    <xf borderId="17" fillId="0" fontId="2" numFmtId="0" xfId="0" applyBorder="1" applyFont="1"/>
    <xf borderId="9" fillId="2" fontId="1" numFmtId="0" xfId="0" applyBorder="1" applyFont="1"/>
    <xf borderId="18" fillId="3" fontId="10" numFmtId="0" xfId="0" applyAlignment="1" applyBorder="1" applyFont="1">
      <alignment horizontal="center" vertical="center"/>
    </xf>
    <xf borderId="19" fillId="0" fontId="2" numFmtId="0" xfId="0" applyBorder="1" applyFont="1"/>
    <xf borderId="20" fillId="0" fontId="2" numFmtId="0" xfId="0" applyBorder="1" applyFont="1"/>
    <xf borderId="10" fillId="2" fontId="3" numFmtId="0" xfId="0" applyBorder="1" applyFont="1"/>
    <xf borderId="21" fillId="5" fontId="3" numFmtId="0" xfId="0" applyAlignment="1" applyBorder="1" applyFill="1" applyFont="1">
      <alignment horizontal="center" shrinkToFit="0" vertical="center" wrapText="1"/>
    </xf>
    <xf borderId="22" fillId="0" fontId="2" numFmtId="0" xfId="0" applyBorder="1" applyFont="1"/>
    <xf borderId="23" fillId="5" fontId="3" numFmtId="0" xfId="0" applyAlignment="1" applyBorder="1" applyFont="1">
      <alignment horizontal="center" shrinkToFit="0" vertical="center" wrapText="1"/>
    </xf>
    <xf borderId="23" fillId="0" fontId="2" numFmtId="0" xfId="0" applyBorder="1" applyFont="1"/>
    <xf borderId="5" fillId="2" fontId="3" numFmtId="0" xfId="0" applyBorder="1" applyFont="1"/>
    <xf borderId="24" fillId="5" fontId="11" numFmtId="0" xfId="0" applyAlignment="1" applyBorder="1" applyFont="1">
      <alignment horizontal="center" shrinkToFit="0" vertical="center" wrapText="1"/>
    </xf>
    <xf borderId="25" fillId="0" fontId="2" numFmtId="0" xfId="0" applyBorder="1" applyFont="1"/>
    <xf borderId="26" fillId="6" fontId="11" numFmtId="0" xfId="0" applyAlignment="1" applyBorder="1" applyFill="1" applyFont="1">
      <alignment horizontal="center" shrinkToFit="0" vertical="center" wrapText="1"/>
    </xf>
    <xf borderId="26" fillId="7" fontId="11" numFmtId="0" xfId="0" applyAlignment="1" applyBorder="1" applyFill="1" applyFont="1">
      <alignment horizontal="center" shrinkToFit="0" vertical="center" wrapText="1"/>
    </xf>
    <xf borderId="26" fillId="8" fontId="11" numFmtId="0" xfId="0" applyAlignment="1" applyBorder="1" applyFill="1" applyFont="1">
      <alignment horizontal="center" shrinkToFit="0" vertical="center" wrapText="1"/>
    </xf>
    <xf borderId="26" fillId="9" fontId="11" numFmtId="0" xfId="0" applyAlignment="1" applyBorder="1" applyFill="1" applyFont="1">
      <alignment horizontal="center" shrinkToFit="0" vertical="center" wrapText="1"/>
    </xf>
    <xf borderId="27" fillId="5" fontId="3" numFmtId="0" xfId="0" applyAlignment="1" applyBorder="1" applyFont="1">
      <alignment horizontal="center" shrinkToFit="0" vertical="center" wrapText="1"/>
    </xf>
    <xf borderId="28" fillId="5" fontId="3" numFmtId="0" xfId="0" applyAlignment="1" applyBorder="1" applyFont="1">
      <alignment horizontal="center" vertical="center"/>
    </xf>
    <xf borderId="29" fillId="5" fontId="3" numFmtId="0" xfId="0" applyAlignment="1" applyBorder="1" applyFont="1">
      <alignment horizontal="center" vertical="center"/>
    </xf>
    <xf borderId="30" fillId="0" fontId="2" numFmtId="0" xfId="0" applyBorder="1" applyFont="1"/>
    <xf borderId="31" fillId="0" fontId="2" numFmtId="0" xfId="0" applyBorder="1" applyFont="1"/>
    <xf borderId="32" fillId="0" fontId="2" numFmtId="0" xfId="0" applyBorder="1" applyFont="1"/>
    <xf borderId="33" fillId="0" fontId="2" numFmtId="0" xfId="0" applyBorder="1" applyFont="1"/>
    <xf borderId="34" fillId="0" fontId="2" numFmtId="0" xfId="0" applyBorder="1" applyFont="1"/>
    <xf borderId="21" fillId="0" fontId="11" numFmtId="0" xfId="0" applyAlignment="1" applyBorder="1" applyFont="1">
      <alignment horizontal="center" shrinkToFit="0" vertical="center" wrapText="1"/>
    </xf>
    <xf borderId="35" fillId="0" fontId="12" numFmtId="0" xfId="0" applyAlignment="1" applyBorder="1" applyFont="1">
      <alignment horizontal="center"/>
    </xf>
    <xf borderId="35" fillId="0" fontId="2" numFmtId="0" xfId="0" applyBorder="1" applyFont="1"/>
    <xf borderId="36" fillId="0" fontId="2" numFmtId="0" xfId="0" applyBorder="1" applyFont="1"/>
    <xf borderId="21" fillId="5" fontId="3" numFmtId="0" xfId="0" applyAlignment="1" applyBorder="1" applyFont="1">
      <alignment horizontal="center" vertical="center"/>
    </xf>
    <xf borderId="37" fillId="0" fontId="3" numFmtId="0" xfId="0" applyAlignment="1" applyBorder="1" applyFont="1">
      <alignment horizontal="center" readingOrder="0" shrinkToFit="0" vertical="center" wrapText="1"/>
    </xf>
    <xf borderId="38" fillId="0" fontId="3" numFmtId="0" xfId="0" applyAlignment="1" applyBorder="1" applyFont="1">
      <alignment horizontal="center" readingOrder="0" shrinkToFit="0" vertical="center" wrapText="1"/>
    </xf>
    <xf borderId="38" fillId="0" fontId="3" numFmtId="0" xfId="0" applyAlignment="1" applyBorder="1" applyFont="1">
      <alignment horizontal="center" shrinkToFit="0" vertical="center" wrapText="1"/>
    </xf>
    <xf borderId="27" fillId="0" fontId="3" numFmtId="0" xfId="0" applyAlignment="1" applyBorder="1" applyFont="1">
      <alignment horizontal="center" readingOrder="0" shrinkToFit="0" vertical="center" wrapText="1"/>
    </xf>
    <xf borderId="39" fillId="5" fontId="3" numFmtId="0" xfId="0" applyAlignment="1" applyBorder="1" applyFont="1">
      <alignment shrinkToFit="0" vertical="center" wrapText="1"/>
    </xf>
    <xf borderId="40" fillId="5" fontId="3" numFmtId="0" xfId="0" applyAlignment="1" applyBorder="1" applyFont="1">
      <alignment horizontal="center"/>
    </xf>
    <xf borderId="35" fillId="0" fontId="3" numFmtId="20" xfId="0" applyAlignment="1" applyBorder="1" applyFont="1" applyNumberFormat="1">
      <alignment horizontal="center" vertical="center"/>
    </xf>
    <xf borderId="41" fillId="0" fontId="2" numFmtId="0" xfId="0" applyBorder="1" applyFont="1"/>
    <xf borderId="42" fillId="0" fontId="3" numFmtId="0" xfId="0" applyAlignment="1" applyBorder="1" applyFont="1">
      <alignment horizontal="center" vertical="center"/>
    </xf>
    <xf borderId="42" fillId="0" fontId="3" numFmtId="0" xfId="0" applyAlignment="1" applyBorder="1" applyFont="1">
      <alignment horizontal="center"/>
    </xf>
    <xf borderId="43" fillId="0" fontId="11" numFmtId="0" xfId="0" applyAlignment="1" applyBorder="1" applyFont="1">
      <alignment horizontal="center" shrinkToFit="0" vertical="center" wrapText="1"/>
    </xf>
    <xf borderId="39" fillId="0" fontId="2" numFmtId="0" xfId="0" applyBorder="1" applyFont="1"/>
    <xf borderId="44" fillId="0" fontId="3" numFmtId="0" xfId="0" applyAlignment="1" applyBorder="1" applyFont="1">
      <alignment horizontal="center" readingOrder="0" shrinkToFit="0" vertical="center" wrapText="1"/>
    </xf>
    <xf borderId="45" fillId="0" fontId="3" numFmtId="0" xfId="0" applyAlignment="1" applyBorder="1" applyFont="1">
      <alignment horizontal="center" shrinkToFit="0" vertical="center" wrapText="1"/>
    </xf>
    <xf borderId="45" fillId="0" fontId="3" numFmtId="0" xfId="0" applyAlignment="1" applyBorder="1" applyFont="1">
      <alignment horizontal="center" readingOrder="0" shrinkToFit="0" vertical="center" wrapText="1"/>
    </xf>
    <xf borderId="46" fillId="0" fontId="3" numFmtId="0" xfId="0" applyAlignment="1" applyBorder="1" applyFont="1">
      <alignment horizontal="center" shrinkToFit="0" vertical="center" wrapText="1"/>
    </xf>
    <xf borderId="23" fillId="0" fontId="3" numFmtId="20" xfId="0" applyAlignment="1" applyBorder="1" applyFont="1" applyNumberFormat="1">
      <alignment horizontal="center" vertical="center"/>
    </xf>
    <xf borderId="43" fillId="0" fontId="3" numFmtId="0" xfId="0" applyAlignment="1" applyBorder="1" applyFont="1">
      <alignment horizontal="center"/>
    </xf>
    <xf borderId="42" fillId="0" fontId="11" numFmtId="0" xfId="0" applyAlignment="1" applyBorder="1" applyFont="1">
      <alignment horizontal="center" shrinkToFit="0" vertical="center" wrapText="1"/>
    </xf>
    <xf borderId="47" fillId="0" fontId="3" numFmtId="0" xfId="0" applyAlignment="1" applyBorder="1" applyFont="1">
      <alignment horizontal="center" shrinkToFit="0" vertical="center" wrapText="1"/>
    </xf>
    <xf borderId="48" fillId="0" fontId="3" numFmtId="0" xfId="0" applyAlignment="1" applyBorder="1" applyFont="1">
      <alignment horizontal="center" shrinkToFit="0" vertical="center" wrapText="1"/>
    </xf>
    <xf borderId="49" fillId="0" fontId="3" numFmtId="0" xfId="0" applyAlignment="1" applyBorder="1" applyFont="1">
      <alignment horizontal="center" shrinkToFit="0" vertical="center" wrapText="1"/>
    </xf>
    <xf borderId="50" fillId="5" fontId="3" numFmtId="0" xfId="0" applyAlignment="1" applyBorder="1" applyFont="1">
      <alignment horizontal="center" shrinkToFit="0" vertical="center" wrapText="1"/>
    </xf>
    <xf borderId="51" fillId="0" fontId="2" numFmtId="0" xfId="0" applyBorder="1" applyFont="1"/>
    <xf borderId="52" fillId="5" fontId="3" numFmtId="0" xfId="0" applyAlignment="1" applyBorder="1" applyFont="1">
      <alignment horizontal="center" readingOrder="0" shrinkToFit="0" vertical="center" wrapText="1"/>
    </xf>
    <xf borderId="52" fillId="5" fontId="3" numFmtId="0" xfId="0" applyAlignment="1" applyBorder="1" applyFont="1">
      <alignment horizontal="center" shrinkToFit="0" vertical="center" wrapText="1"/>
    </xf>
    <xf borderId="49" fillId="5" fontId="3" numFmtId="0" xfId="0" applyAlignment="1" applyBorder="1" applyFont="1">
      <alignment horizontal="center" shrinkToFit="0" vertical="center" wrapText="1"/>
    </xf>
    <xf borderId="53" fillId="0" fontId="2" numFmtId="0" xfId="0" applyBorder="1" applyFont="1"/>
    <xf borderId="54" fillId="0" fontId="2" numFmtId="0" xfId="0" applyBorder="1" applyFont="1"/>
    <xf borderId="55" fillId="0" fontId="2" numFmtId="0" xfId="0" applyBorder="1" applyFont="1"/>
    <xf borderId="56" fillId="2" fontId="3" numFmtId="0" xfId="0" applyBorder="1" applyFont="1"/>
    <xf borderId="57" fillId="5" fontId="13" numFmtId="0" xfId="0" applyAlignment="1" applyBorder="1" applyFont="1">
      <alignment horizontal="center" shrinkToFit="0" vertical="center" wrapText="1"/>
    </xf>
    <xf borderId="58" fillId="0" fontId="2" numFmtId="0" xfId="0" applyBorder="1" applyFont="1"/>
    <xf borderId="59" fillId="5" fontId="14" numFmtId="0" xfId="0" applyAlignment="1" applyBorder="1" applyFont="1">
      <alignment horizontal="center"/>
    </xf>
    <xf borderId="59" fillId="5" fontId="15" numFmtId="0" xfId="0" applyAlignment="1" applyBorder="1" applyFont="1">
      <alignment horizontal="center" shrinkToFit="0" vertical="center" wrapText="1"/>
    </xf>
    <xf borderId="60" fillId="0" fontId="2" numFmtId="0" xfId="0" applyBorder="1" applyFont="1"/>
    <xf borderId="61" fillId="0" fontId="2" numFmtId="0" xfId="0" applyBorder="1" applyFont="1"/>
    <xf borderId="62" fillId="10" fontId="3" numFmtId="0" xfId="0" applyAlignment="1" applyBorder="1" applyFill="1" applyFont="1">
      <alignment horizontal="center" vertical="center"/>
    </xf>
    <xf borderId="48" fillId="10" fontId="3" numFmtId="0" xfId="0" applyAlignment="1" applyBorder="1" applyFont="1">
      <alignment horizontal="center" vertical="center"/>
    </xf>
    <xf borderId="49" fillId="10" fontId="3" numFmtId="0" xfId="0" applyAlignment="1" applyBorder="1" applyFont="1">
      <alignment horizontal="center" vertical="center"/>
    </xf>
    <xf borderId="21" fillId="0" fontId="3" numFmtId="0" xfId="0" applyAlignment="1" applyBorder="1" applyFont="1">
      <alignment horizontal="center" shrinkToFit="0" vertical="center" wrapText="1"/>
    </xf>
    <xf borderId="43" fillId="0" fontId="3" numFmtId="0" xfId="0" applyAlignment="1" applyBorder="1" applyFont="1">
      <alignment horizontal="center" shrinkToFit="0" vertical="center" wrapText="1"/>
    </xf>
    <xf borderId="21" fillId="10" fontId="3" numFmtId="0" xfId="0" applyAlignment="1" applyBorder="1" applyFont="1">
      <alignment horizontal="center"/>
    </xf>
    <xf borderId="38" fillId="11" fontId="16" numFmtId="0" xfId="0" applyAlignment="1" applyBorder="1" applyFill="1" applyFont="1">
      <alignment horizontal="center" vertical="center"/>
    </xf>
    <xf borderId="59" fillId="0" fontId="3" numFmtId="0" xfId="0" applyAlignment="1" applyBorder="1" applyFont="1">
      <alignment horizontal="center" vertical="center"/>
    </xf>
    <xf borderId="37" fillId="11" fontId="17" numFmtId="0" xfId="0" applyAlignment="1" applyBorder="1" applyFont="1">
      <alignment horizontal="center" vertical="center"/>
    </xf>
    <xf borderId="27" fillId="0" fontId="3" numFmtId="0" xfId="0" applyAlignment="1" applyBorder="1" applyFont="1">
      <alignment horizontal="center" vertical="center"/>
    </xf>
    <xf borderId="63" fillId="11" fontId="17" numFmtId="0" xfId="0" applyAlignment="1" applyBorder="1" applyFont="1">
      <alignment horizontal="center" vertical="center"/>
    </xf>
    <xf borderId="64" fillId="0" fontId="3" numFmtId="0" xfId="0" applyBorder="1" applyFont="1"/>
    <xf borderId="43" fillId="12" fontId="3" numFmtId="0" xfId="0" applyAlignment="1" applyBorder="1" applyFill="1" applyFont="1">
      <alignment horizontal="center" shrinkToFit="0" vertical="center" wrapText="1"/>
    </xf>
    <xf borderId="44" fillId="11" fontId="17" numFmtId="0" xfId="0" applyAlignment="1" applyBorder="1" applyFont="1">
      <alignment horizontal="center" vertical="center"/>
    </xf>
    <xf borderId="43" fillId="0" fontId="3" numFmtId="0" xfId="0" applyAlignment="1" applyBorder="1" applyFont="1">
      <alignment horizontal="center" vertical="center"/>
    </xf>
    <xf borderId="46" fillId="0" fontId="3" numFmtId="0" xfId="0" applyAlignment="1" applyBorder="1" applyFont="1">
      <alignment horizontal="center" vertical="center"/>
    </xf>
    <xf borderId="65" fillId="5" fontId="15" numFmtId="0" xfId="0" applyAlignment="1" applyBorder="1" applyFont="1">
      <alignment horizontal="center" shrinkToFit="0" vertical="center" wrapText="1"/>
    </xf>
    <xf borderId="10" fillId="2" fontId="6" numFmtId="0" xfId="0" applyAlignment="1" applyBorder="1" applyFont="1">
      <alignment horizontal="center"/>
    </xf>
    <xf borderId="66" fillId="12" fontId="3" numFmtId="0" xfId="0" applyAlignment="1" applyBorder="1" applyFont="1">
      <alignment horizontal="center" shrinkToFit="0" vertical="center" wrapText="1"/>
    </xf>
    <xf borderId="67" fillId="0" fontId="2" numFmtId="0" xfId="0" applyBorder="1" applyFont="1"/>
    <xf borderId="68" fillId="11" fontId="17" numFmtId="0" xfId="0" applyAlignment="1" applyBorder="1" applyFont="1">
      <alignment horizontal="center" vertical="center"/>
    </xf>
    <xf borderId="66" fillId="0" fontId="3" numFmtId="0" xfId="0" applyAlignment="1" applyBorder="1" applyFont="1">
      <alignment horizontal="center" vertical="center"/>
    </xf>
    <xf borderId="69" fillId="12" fontId="3" numFmtId="0" xfId="0" applyAlignment="1" applyBorder="1" applyFont="1">
      <alignment horizontal="center" shrinkToFit="0" vertical="center" wrapText="1"/>
    </xf>
    <xf borderId="70" fillId="0" fontId="2" numFmtId="0" xfId="0" applyBorder="1" applyFont="1"/>
    <xf borderId="47" fillId="11" fontId="17" numFmtId="0" xfId="0" applyAlignment="1" applyBorder="1" applyFont="1">
      <alignment horizontal="center" vertical="center"/>
    </xf>
    <xf borderId="71" fillId="0" fontId="3" numFmtId="0" xfId="0" applyBorder="1" applyFont="1"/>
    <xf borderId="50" fillId="0" fontId="3" numFmtId="0" xfId="0" applyAlignment="1" applyBorder="1" applyFont="1">
      <alignment horizontal="center" shrinkToFit="0" vertical="center" wrapText="1"/>
    </xf>
    <xf borderId="72" fillId="0" fontId="3" numFmtId="0" xfId="0" applyAlignment="1" applyBorder="1" applyFont="1">
      <alignment horizontal="center" shrinkToFit="0" vertical="center" wrapText="1"/>
    </xf>
    <xf borderId="73" fillId="0" fontId="2" numFmtId="0" xfId="0" applyBorder="1" applyFont="1"/>
    <xf borderId="74" fillId="0" fontId="2" numFmtId="0" xfId="0" applyBorder="1" applyFont="1"/>
    <xf borderId="0" fillId="5" fontId="3" numFmtId="0" xfId="0" applyAlignment="1" applyFont="1">
      <alignment horizontal="center"/>
    </xf>
    <xf borderId="75" fillId="0" fontId="2" numFmtId="0" xfId="0" applyBorder="1" applyFont="1"/>
    <xf borderId="50" fillId="10" fontId="3" numFmtId="0" xfId="0" applyAlignment="1" applyBorder="1" applyFont="1">
      <alignment horizontal="center"/>
    </xf>
    <xf borderId="48" fillId="11" fontId="17" numFmtId="0" xfId="0" applyAlignment="1" applyBorder="1" applyFont="1">
      <alignment horizontal="center" vertical="center"/>
    </xf>
    <xf borderId="72" fillId="0" fontId="3" numFmtId="0" xfId="0" applyAlignment="1" applyBorder="1" applyFont="1">
      <alignment horizontal="center" vertical="center"/>
    </xf>
    <xf borderId="49" fillId="0" fontId="3" numFmtId="0" xfId="0" applyAlignment="1" applyBorder="1" applyFont="1">
      <alignment horizontal="center" vertical="center"/>
    </xf>
    <xf borderId="15" fillId="4" fontId="18" numFmtId="0" xfId="0" applyAlignment="1" applyBorder="1" applyFont="1">
      <alignment horizontal="center" vertical="center"/>
    </xf>
    <xf borderId="76" fillId="2" fontId="3" numFmtId="0" xfId="0" applyBorder="1" applyFont="1"/>
    <xf borderId="44" fillId="5" fontId="3" numFmtId="0" xfId="0" applyAlignment="1" applyBorder="1" applyFont="1">
      <alignment horizontal="center" shrinkToFit="0" vertical="center" wrapText="1"/>
    </xf>
    <xf borderId="77" fillId="5" fontId="3" numFmtId="0" xfId="0" applyAlignment="1" applyBorder="1" applyFont="1">
      <alignment horizontal="center" shrinkToFit="0" wrapText="1"/>
    </xf>
    <xf borderId="77" fillId="0" fontId="2" numFmtId="0" xfId="0" applyBorder="1" applyFont="1"/>
    <xf borderId="66" fillId="5" fontId="3" numFmtId="0" xfId="0" applyAlignment="1" applyBorder="1" applyFont="1">
      <alignment horizontal="center" shrinkToFit="0" wrapText="1"/>
    </xf>
    <xf borderId="37" fillId="5" fontId="11" numFmtId="0" xfId="0" applyAlignment="1" applyBorder="1" applyFont="1">
      <alignment horizontal="center" vertical="bottom"/>
    </xf>
    <xf borderId="38" fillId="5" fontId="3" numFmtId="0" xfId="0" applyAlignment="1" applyBorder="1" applyFont="1">
      <alignment horizontal="center" vertical="bottom"/>
    </xf>
    <xf borderId="27" fillId="5" fontId="3" numFmtId="0" xfId="0" applyAlignment="1" applyBorder="1" applyFont="1">
      <alignment horizontal="center" vertical="bottom"/>
    </xf>
    <xf borderId="61" fillId="5" fontId="3" numFmtId="0" xfId="0" applyAlignment="1" applyBorder="1" applyFont="1">
      <alignment horizontal="center" shrinkToFit="0" vertical="center" wrapText="1"/>
    </xf>
    <xf borderId="24" fillId="11" fontId="19" numFmtId="0" xfId="0" applyAlignment="1" applyBorder="1" applyFont="1">
      <alignment horizontal="center" shrinkToFit="0" wrapText="1"/>
    </xf>
    <xf borderId="65" fillId="0" fontId="2" numFmtId="0" xfId="0" applyBorder="1" applyFont="1"/>
    <xf borderId="59" fillId="11" fontId="3" numFmtId="0" xfId="0" applyAlignment="1" applyBorder="1" applyFont="1">
      <alignment horizontal="center" shrinkToFit="0" wrapText="1"/>
    </xf>
    <xf borderId="68" fillId="11" fontId="20" numFmtId="0" xfId="0" applyAlignment="1" applyBorder="1" applyFont="1">
      <alignment horizontal="center" vertical="center"/>
    </xf>
    <xf borderId="62" fillId="11" fontId="20" numFmtId="0" xfId="0" applyAlignment="1" applyBorder="1" applyFont="1">
      <alignment horizontal="center" vertical="center"/>
    </xf>
    <xf borderId="62" fillId="11" fontId="20" numFmtId="0" xfId="0" applyAlignment="1" applyBorder="1" applyFont="1">
      <alignment horizontal="center"/>
    </xf>
    <xf borderId="78" fillId="0" fontId="6" numFmtId="0" xfId="0" applyAlignment="1" applyBorder="1" applyFont="1">
      <alignment horizontal="center" vertical="center"/>
    </xf>
    <xf borderId="21" fillId="11" fontId="21" numFmtId="0" xfId="0" applyAlignment="1" applyBorder="1" applyFont="1">
      <alignment horizontal="center" shrinkToFit="0" wrapText="1"/>
    </xf>
    <xf borderId="43" fillId="11" fontId="3" numFmtId="0" xfId="0" applyAlignment="1" applyBorder="1" applyFont="1">
      <alignment horizontal="center" shrinkToFit="0" wrapText="1"/>
    </xf>
    <xf borderId="79" fillId="5" fontId="22" numFmtId="0" xfId="0" applyAlignment="1" applyBorder="1" applyFont="1">
      <alignment horizontal="center"/>
    </xf>
    <xf borderId="80" fillId="0" fontId="2" numFmtId="0" xfId="0" applyBorder="1" applyFont="1"/>
    <xf borderId="81" fillId="5" fontId="3" numFmtId="0" xfId="0" applyAlignment="1" applyBorder="1" applyFont="1">
      <alignment horizontal="center"/>
    </xf>
    <xf borderId="81" fillId="5" fontId="22" numFmtId="0" xfId="0" applyAlignment="1" applyBorder="1" applyFont="1">
      <alignment horizontal="center"/>
    </xf>
    <xf borderId="81" fillId="5" fontId="22" numFmtId="0" xfId="0" applyAlignment="1" applyBorder="1" applyFont="1">
      <alignment horizontal="center" vertical="center"/>
    </xf>
    <xf borderId="82" fillId="0" fontId="2" numFmtId="0" xfId="0" applyBorder="1" applyFont="1"/>
    <xf borderId="83" fillId="0" fontId="2" numFmtId="0" xfId="0" applyBorder="1" applyFont="1"/>
    <xf borderId="84" fillId="5" fontId="23" numFmtId="0" xfId="0" applyAlignment="1" applyBorder="1" applyFont="1">
      <alignment horizontal="center" shrinkToFit="0" vertical="center" wrapText="1"/>
    </xf>
    <xf borderId="21" fillId="11" fontId="3" numFmtId="0" xfId="0" applyAlignment="1" applyBorder="1" applyFont="1">
      <alignment horizontal="center" shrinkToFit="0" wrapText="1"/>
    </xf>
    <xf borderId="85" fillId="13" fontId="3" numFmtId="0" xfId="0" applyAlignment="1" applyBorder="1" applyFill="1" applyFont="1">
      <alignment horizontal="center" vertical="center"/>
    </xf>
    <xf borderId="86" fillId="14" fontId="3" numFmtId="0" xfId="0" applyAlignment="1" applyBorder="1" applyFill="1" applyFont="1">
      <alignment horizontal="center" vertical="center"/>
    </xf>
    <xf borderId="41" fillId="15" fontId="3" numFmtId="0" xfId="0" applyAlignment="1" applyBorder="1" applyFill="1" applyFont="1">
      <alignment horizontal="center" vertical="center"/>
    </xf>
    <xf borderId="86" fillId="16" fontId="3" numFmtId="0" xfId="0" applyAlignment="1" applyBorder="1" applyFill="1" applyFont="1">
      <alignment horizontal="center" vertical="center"/>
    </xf>
    <xf borderId="41" fillId="10" fontId="3" numFmtId="0" xfId="0" applyAlignment="1" applyBorder="1" applyFont="1">
      <alignment horizontal="center" vertical="center"/>
    </xf>
    <xf borderId="86" fillId="10" fontId="3" numFmtId="0" xfId="0" applyAlignment="1" applyBorder="1" applyFont="1">
      <alignment horizontal="center" vertical="center"/>
    </xf>
    <xf borderId="41" fillId="17" fontId="3" numFmtId="0" xfId="0" applyAlignment="1" applyBorder="1" applyFill="1" applyFont="1">
      <alignment horizontal="center" vertical="center"/>
    </xf>
    <xf borderId="87" fillId="17" fontId="3" numFmtId="0" xfId="0" applyAlignment="1" applyBorder="1" applyFont="1">
      <alignment horizontal="center" vertical="center"/>
    </xf>
    <xf borderId="42" fillId="17" fontId="3" numFmtId="0" xfId="0" applyAlignment="1" applyBorder="1" applyFont="1">
      <alignment horizontal="center"/>
    </xf>
    <xf borderId="88" fillId="0" fontId="2" numFmtId="0" xfId="0" applyBorder="1" applyFont="1"/>
    <xf borderId="23" fillId="0" fontId="3" numFmtId="0" xfId="0" applyAlignment="1" applyBorder="1" applyFont="1">
      <alignment horizontal="center" vertical="center"/>
    </xf>
    <xf borderId="47" fillId="15" fontId="3" numFmtId="0" xfId="0" applyAlignment="1" applyBorder="1" applyFont="1">
      <alignment horizontal="center" vertical="center"/>
    </xf>
    <xf borderId="49" fillId="15" fontId="3" numFmtId="0" xfId="0" applyAlignment="1" applyBorder="1" applyFont="1">
      <alignment horizontal="center" vertical="center"/>
    </xf>
    <xf borderId="51" fillId="15" fontId="3" numFmtId="0" xfId="0" applyAlignment="1" applyBorder="1" applyFont="1">
      <alignment horizontal="center" vertical="center"/>
    </xf>
    <xf borderId="51" fillId="15" fontId="3" numFmtId="0" xfId="0" applyAlignment="1" applyBorder="1" applyFont="1">
      <alignment vertical="center"/>
    </xf>
    <xf borderId="49" fillId="15" fontId="3" numFmtId="0" xfId="0" applyAlignment="1" applyBorder="1" applyFont="1">
      <alignment vertical="center"/>
    </xf>
    <xf borderId="51" fillId="0" fontId="3" numFmtId="0" xfId="0" applyAlignment="1" applyBorder="1" applyFont="1">
      <alignment horizontal="center" vertical="center"/>
    </xf>
    <xf borderId="48" fillId="0" fontId="3" numFmtId="0" xfId="0" applyAlignment="1" applyBorder="1" applyFont="1">
      <alignment horizontal="center" vertical="center"/>
    </xf>
    <xf borderId="89" fillId="0" fontId="2" numFmtId="0" xfId="0" applyBorder="1" applyFont="1"/>
    <xf borderId="90" fillId="5" fontId="3" numFmtId="0" xfId="0" applyAlignment="1" applyBorder="1" applyFont="1">
      <alignment horizontal="center" shrinkToFit="0" vertical="center" wrapText="1"/>
    </xf>
    <xf borderId="50" fillId="11" fontId="3" numFmtId="0" xfId="0" applyAlignment="1" applyBorder="1" applyFont="1">
      <alignment horizontal="center" shrinkToFit="0" wrapText="1"/>
    </xf>
    <xf borderId="72" fillId="11" fontId="3" numFmtId="0" xfId="0" applyAlignment="1" applyBorder="1" applyFont="1">
      <alignment horizontal="center" shrinkToFit="0" wrapText="1"/>
    </xf>
    <xf borderId="79" fillId="18" fontId="24" numFmtId="0" xfId="0" applyAlignment="1" applyBorder="1" applyFill="1" applyFont="1">
      <alignment horizontal="center" shrinkToFit="0" wrapText="1"/>
    </xf>
    <xf borderId="87" fillId="5" fontId="25" numFmtId="0" xfId="0" applyAlignment="1" applyBorder="1" applyFont="1">
      <alignment horizontal="right" shrinkToFit="0" vertical="center" wrapText="1"/>
    </xf>
    <xf borderId="87" fillId="11" fontId="26" numFmtId="0" xfId="0" applyAlignment="1" applyBorder="1" applyFont="1">
      <alignment horizontal="center" vertical="center"/>
    </xf>
    <xf borderId="87" fillId="11" fontId="26" numFmtId="0" xfId="0" applyAlignment="1" applyBorder="1" applyFont="1">
      <alignment horizontal="center" shrinkToFit="0" vertical="center" wrapText="1"/>
    </xf>
    <xf borderId="91" fillId="5" fontId="3" numFmtId="0" xfId="0" applyAlignment="1" applyBorder="1" applyFont="1">
      <alignment horizontal="center" shrinkToFit="0" vertical="center" wrapText="1"/>
    </xf>
    <xf borderId="64" fillId="5" fontId="3" numFmtId="0" xfId="0" applyAlignment="1" applyBorder="1" applyFont="1">
      <alignment horizontal="center" shrinkToFit="0" vertical="center" wrapText="1"/>
    </xf>
    <xf borderId="47" fillId="5" fontId="3" numFmtId="0" xfId="0" applyAlignment="1" applyBorder="1" applyFont="1">
      <alignment horizontal="center" shrinkToFit="0" vertical="center" wrapText="1"/>
    </xf>
    <xf borderId="48" fillId="5" fontId="3" numFmtId="0" xfId="0" applyAlignment="1" applyBorder="1" applyFont="1">
      <alignment horizontal="center" shrinkToFit="0" vertical="center" wrapText="1"/>
    </xf>
    <xf borderId="72" fillId="5" fontId="3" numFmtId="0" xfId="0" applyAlignment="1" applyBorder="1" applyFont="1">
      <alignment horizontal="center" shrinkToFit="0" vertical="center" wrapText="1"/>
    </xf>
    <xf borderId="52" fillId="0" fontId="2" numFmtId="0" xfId="0" applyBorder="1" applyFont="1"/>
    <xf borderId="71" fillId="0" fontId="2" numFmtId="0" xfId="0" applyBorder="1" applyFont="1"/>
    <xf borderId="2" fillId="2" fontId="27" numFmtId="0" xfId="0" applyAlignment="1" applyBorder="1" applyFont="1">
      <alignment horizontal="center" vertical="center"/>
    </xf>
    <xf borderId="37" fillId="0" fontId="28" numFmtId="0" xfId="0" applyAlignment="1" applyBorder="1" applyFont="1">
      <alignment horizontal="center" shrinkToFit="0" vertical="bottom" wrapText="1"/>
    </xf>
    <xf borderId="25" fillId="0" fontId="28" numFmtId="0" xfId="0" applyAlignment="1" applyBorder="1" applyFont="1">
      <alignment horizontal="center" shrinkToFit="0" vertical="bottom" wrapText="1"/>
    </xf>
    <xf borderId="65" fillId="0" fontId="1" numFmtId="0" xfId="0" applyAlignment="1" applyBorder="1" applyFont="1">
      <alignment horizontal="center" shrinkToFit="0" vertical="bottom" wrapText="1"/>
    </xf>
    <xf borderId="25" fillId="0" fontId="1" numFmtId="165" xfId="0" applyAlignment="1" applyBorder="1" applyFont="1" applyNumberFormat="1">
      <alignment horizontal="center" shrinkToFit="0" vertical="bottom" wrapText="1"/>
    </xf>
    <xf borderId="60" fillId="0" fontId="29" numFmtId="0" xfId="0" applyAlignment="1" applyBorder="1" applyFont="1">
      <alignment horizontal="center" shrinkToFit="0" vertical="bottom" wrapText="1"/>
    </xf>
    <xf borderId="92" fillId="5" fontId="3" numFmtId="0" xfId="0" applyAlignment="1" applyBorder="1" applyFont="1">
      <alignment horizontal="center"/>
    </xf>
    <xf borderId="30" fillId="0" fontId="3" numFmtId="0" xfId="0" applyAlignment="1" applyBorder="1" applyFont="1">
      <alignment horizontal="center" vertical="center"/>
    </xf>
    <xf borderId="29" fillId="0" fontId="3" numFmtId="0" xfId="0" applyAlignment="1" applyBorder="1" applyFont="1">
      <alignment horizontal="center" vertical="center"/>
    </xf>
    <xf borderId="29" fillId="0" fontId="3" numFmtId="0" xfId="0" applyAlignment="1" applyBorder="1" applyFont="1">
      <alignment horizontal="center"/>
    </xf>
    <xf borderId="76" fillId="0" fontId="2" numFmtId="0" xfId="0" applyBorder="1" applyFont="1"/>
    <xf borderId="29" fillId="5" fontId="3" numFmtId="0" xfId="0" applyAlignment="1" applyBorder="1" applyFont="1">
      <alignment horizontal="center" shrinkToFit="0" vertical="center" wrapText="1"/>
    </xf>
    <xf borderId="85" fillId="0" fontId="28" numFmtId="0" xfId="0" applyAlignment="1" applyBorder="1" applyFont="1">
      <alignment horizontal="center" shrinkToFit="0" vertical="bottom" wrapText="1"/>
    </xf>
    <xf borderId="41" fillId="0" fontId="28" numFmtId="0" xfId="0" applyAlignment="1" applyBorder="1" applyFont="1">
      <alignment horizontal="center" shrinkToFit="0" vertical="bottom" wrapText="1"/>
    </xf>
    <xf borderId="35" fillId="0" fontId="1" numFmtId="0" xfId="0" applyAlignment="1" applyBorder="1" applyFont="1">
      <alignment horizontal="center" shrinkToFit="0" vertical="bottom" wrapText="1"/>
    </xf>
    <xf borderId="41" fillId="0" fontId="1" numFmtId="165" xfId="0" applyAlignment="1" applyBorder="1" applyFont="1" applyNumberFormat="1">
      <alignment horizontal="center" shrinkToFit="0" vertical="bottom" wrapText="1"/>
    </xf>
    <xf borderId="36" fillId="0" fontId="29" numFmtId="0" xfId="0" applyAlignment="1" applyBorder="1" applyFont="1">
      <alignment horizontal="center" shrinkToFit="0" vertical="bottom" wrapText="1"/>
    </xf>
    <xf borderId="24" fillId="0" fontId="3" numFmtId="0" xfId="0" applyAlignment="1" applyBorder="1" applyFont="1">
      <alignment horizontal="center" shrinkToFit="0" vertical="center" wrapText="1"/>
    </xf>
    <xf borderId="59" fillId="0" fontId="3" numFmtId="0" xfId="0" applyAlignment="1" applyBorder="1" applyFont="1">
      <alignment horizontal="center" shrinkToFit="0" vertical="center" wrapText="1"/>
    </xf>
    <xf borderId="36" fillId="0" fontId="30" numFmtId="0" xfId="0" applyAlignment="1" applyBorder="1" applyFont="1">
      <alignment horizontal="center" shrinkToFit="0" vertical="bottom" wrapText="1"/>
    </xf>
    <xf borderId="35" fillId="0" fontId="1" numFmtId="14" xfId="0" applyAlignment="1" applyBorder="1" applyFont="1" applyNumberFormat="1">
      <alignment horizontal="center" shrinkToFit="0" vertical="bottom" wrapText="1"/>
    </xf>
    <xf borderId="93" fillId="5" fontId="3" numFmtId="0" xfId="0" applyAlignment="1" applyBorder="1" applyFont="1">
      <alignment horizontal="center" shrinkToFit="0" vertical="center" wrapText="1"/>
    </xf>
    <xf borderId="94" fillId="0" fontId="2" numFmtId="0" xfId="0" applyBorder="1" applyFont="1"/>
    <xf borderId="95" fillId="5" fontId="3" numFmtId="0" xfId="0" applyAlignment="1" applyBorder="1" applyFont="1">
      <alignment horizontal="center" shrinkToFit="0" vertical="center" wrapText="1"/>
    </xf>
    <xf borderId="91" fillId="5" fontId="3" numFmtId="0" xfId="0" applyAlignment="1" applyBorder="1" applyFont="1">
      <alignment horizontal="center" vertical="center"/>
    </xf>
    <xf borderId="95" fillId="19" fontId="3" numFmtId="0" xfId="0" applyAlignment="1" applyBorder="1" applyFill="1" applyFont="1">
      <alignment horizontal="center" shrinkToFit="0" vertical="center" wrapText="1"/>
    </xf>
    <xf borderId="96" fillId="5" fontId="3" numFmtId="0" xfId="0" applyAlignment="1" applyBorder="1" applyFont="1">
      <alignment horizontal="center" shrinkToFit="0" vertical="center" wrapText="1"/>
    </xf>
    <xf borderId="85" fillId="0" fontId="1" numFmtId="0" xfId="0" applyAlignment="1" applyBorder="1" applyFont="1">
      <alignment vertical="bottom"/>
    </xf>
    <xf borderId="41" fillId="0" fontId="1" numFmtId="0" xfId="0" applyAlignment="1" applyBorder="1" applyFont="1">
      <alignment horizontal="center" vertical="bottom"/>
    </xf>
    <xf borderId="41" fillId="0" fontId="1" numFmtId="165" xfId="0" applyAlignment="1" applyBorder="1" applyFont="1" applyNumberFormat="1">
      <alignment horizontal="center" vertical="bottom"/>
    </xf>
    <xf borderId="36" fillId="0" fontId="1" numFmtId="0" xfId="0" applyAlignment="1" applyBorder="1" applyFont="1">
      <alignment horizontal="center" vertical="bottom"/>
    </xf>
    <xf borderId="24" fillId="0" fontId="1" numFmtId="0" xfId="0" applyAlignment="1" applyBorder="1" applyFont="1">
      <alignment horizontal="center" vertical="center"/>
    </xf>
    <xf borderId="59" fillId="0" fontId="1" numFmtId="0" xfId="0" applyAlignment="1" applyBorder="1" applyFont="1">
      <alignment horizontal="center" vertical="center"/>
    </xf>
    <xf borderId="38" fillId="0" fontId="28" numFmtId="0" xfId="0" applyBorder="1" applyFont="1"/>
    <xf borderId="38" fillId="0" fontId="1" numFmtId="20" xfId="0" applyAlignment="1" applyBorder="1" applyFont="1" applyNumberFormat="1">
      <alignment vertical="center"/>
    </xf>
    <xf borderId="38" fillId="0" fontId="1" numFmtId="0" xfId="0" applyAlignment="1" applyBorder="1" applyFont="1">
      <alignment vertical="center"/>
    </xf>
    <xf borderId="60" fillId="0" fontId="31" numFmtId="0" xfId="0" applyAlignment="1" applyBorder="1" applyFont="1">
      <alignment horizontal="center" vertical="center"/>
    </xf>
    <xf borderId="21" fillId="0" fontId="1" numFmtId="0" xfId="0" applyAlignment="1" applyBorder="1" applyFont="1">
      <alignment horizontal="center" vertical="center"/>
    </xf>
    <xf borderId="43" fillId="0" fontId="1" numFmtId="0" xfId="0" applyAlignment="1" applyBorder="1" applyFont="1">
      <alignment horizontal="center" vertical="center"/>
    </xf>
    <xf borderId="45" fillId="0" fontId="28" numFmtId="0" xfId="0" applyBorder="1" applyFont="1"/>
    <xf borderId="45" fillId="0" fontId="1" numFmtId="20" xfId="0" applyAlignment="1" applyBorder="1" applyFont="1" applyNumberFormat="1">
      <alignment vertical="center"/>
    </xf>
    <xf borderId="45" fillId="0" fontId="1" numFmtId="0" xfId="0" applyAlignment="1" applyBorder="1" applyFont="1">
      <alignment vertical="center"/>
    </xf>
    <xf borderId="39" fillId="0" fontId="31" numFmtId="0" xfId="0" applyAlignment="1" applyBorder="1" applyFont="1">
      <alignment horizontal="center" vertical="center"/>
    </xf>
    <xf borderId="35" fillId="0" fontId="1" numFmtId="0" xfId="0" applyAlignment="1" applyBorder="1" applyFont="1">
      <alignment horizontal="center" shrinkToFit="0" wrapText="1"/>
    </xf>
    <xf borderId="85" fillId="0" fontId="1" numFmtId="0" xfId="0" applyBorder="1" applyFont="1"/>
    <xf borderId="43" fillId="0" fontId="1" numFmtId="0" xfId="0" applyAlignment="1" applyBorder="1" applyFont="1">
      <alignment horizontal="center" shrinkToFit="0" wrapText="1"/>
    </xf>
    <xf borderId="41" fillId="0" fontId="1" numFmtId="0" xfId="0" applyAlignment="1" applyBorder="1" applyFont="1">
      <alignment vertical="bottom"/>
    </xf>
    <xf borderId="41" fillId="0" fontId="1" numFmtId="165" xfId="0" applyAlignment="1" applyBorder="1" applyFont="1" applyNumberFormat="1">
      <alignment vertical="bottom"/>
    </xf>
    <xf borderId="36" fillId="0" fontId="1" numFmtId="0" xfId="0" applyAlignment="1" applyBorder="1" applyFont="1">
      <alignment vertical="bottom"/>
    </xf>
    <xf borderId="21" fillId="0" fontId="3" numFmtId="0" xfId="0" applyAlignment="1" applyBorder="1" applyFont="1">
      <alignment horizontal="center" vertical="center"/>
    </xf>
    <xf borderId="87" fillId="0" fontId="32" numFmtId="0" xfId="0" applyBorder="1" applyFont="1"/>
    <xf borderId="87" fillId="0" fontId="3" numFmtId="20" xfId="0" applyAlignment="1" applyBorder="1" applyFont="1" applyNumberFormat="1">
      <alignment vertical="center"/>
    </xf>
    <xf borderId="87" fillId="0" fontId="3" numFmtId="0" xfId="0" applyAlignment="1" applyBorder="1" applyFont="1">
      <alignment vertical="center"/>
    </xf>
    <xf borderId="46" fillId="0" fontId="31" numFmtId="0" xfId="0" applyAlignment="1" applyBorder="1" applyFont="1">
      <alignment horizontal="center" vertical="center"/>
    </xf>
    <xf borderId="45" fillId="0" fontId="33" numFmtId="0" xfId="0" applyBorder="1" applyFont="1"/>
    <xf borderId="45" fillId="0" fontId="3" numFmtId="0" xfId="0" applyAlignment="1" applyBorder="1" applyFont="1">
      <alignment vertical="center"/>
    </xf>
    <xf borderId="41" fillId="0" fontId="1" numFmtId="0" xfId="0" applyBorder="1" applyFont="1"/>
    <xf borderId="36" fillId="0" fontId="1" numFmtId="0" xfId="0" applyBorder="1" applyFont="1"/>
    <xf borderId="50" fillId="5" fontId="1" numFmtId="0" xfId="0" applyAlignment="1" applyBorder="1" applyFont="1">
      <alignment horizontal="center" vertical="bottom"/>
    </xf>
    <xf borderId="72" fillId="5" fontId="1" numFmtId="0" xfId="0" applyAlignment="1" applyBorder="1" applyFont="1">
      <alignment horizontal="center" vertical="bottom"/>
    </xf>
    <xf borderId="62" fillId="5" fontId="1" numFmtId="0" xfId="0" applyAlignment="1" applyBorder="1" applyFont="1">
      <alignment horizontal="center" vertical="bottom"/>
    </xf>
    <xf borderId="66" fillId="5" fontId="1" numFmtId="0" xfId="0" applyAlignment="1" applyBorder="1" applyFont="1">
      <alignment horizontal="center" vertical="bottom"/>
    </xf>
    <xf borderId="61" fillId="0" fontId="34" numFmtId="0" xfId="0" applyAlignment="1" applyBorder="1" applyFont="1">
      <alignment horizontal="center" vertical="bottom"/>
    </xf>
    <xf borderId="35" fillId="0" fontId="1" numFmtId="0" xfId="0" applyAlignment="1" applyBorder="1" applyFont="1">
      <alignment horizontal="center" vertical="bottom"/>
    </xf>
    <xf borderId="59" fillId="0" fontId="1" numFmtId="0" xfId="0" applyAlignment="1" applyBorder="1" applyFont="1">
      <alignment horizontal="center" vertical="bottom"/>
    </xf>
    <xf borderId="38" fillId="12" fontId="30" numFmtId="0" xfId="0" applyAlignment="1" applyBorder="1" applyFont="1">
      <alignment horizontal="center" shrinkToFit="0" vertical="center" wrapText="1"/>
    </xf>
    <xf borderId="65" fillId="0" fontId="1" numFmtId="0" xfId="0" applyAlignment="1" applyBorder="1" applyFont="1">
      <alignment horizontal="center" vertical="bottom"/>
    </xf>
    <xf borderId="21" fillId="0" fontId="34" numFmtId="0" xfId="0" applyAlignment="1" applyBorder="1" applyFont="1">
      <alignment horizontal="center" vertical="bottom"/>
    </xf>
    <xf borderId="23" fillId="0" fontId="1" numFmtId="0" xfId="0" applyAlignment="1" applyBorder="1" applyFont="1">
      <alignment horizontal="center" vertical="bottom"/>
    </xf>
    <xf borderId="43" fillId="0" fontId="1" numFmtId="0" xfId="0" applyAlignment="1" applyBorder="1" applyFont="1">
      <alignment vertical="bottom"/>
    </xf>
    <xf borderId="45" fillId="12" fontId="30" numFmtId="0" xfId="0" applyAlignment="1" applyBorder="1" applyFont="1">
      <alignment horizontal="center" shrinkToFit="0" vertical="center" wrapText="1"/>
    </xf>
    <xf borderId="45" fillId="0" fontId="3" numFmtId="1" xfId="0" applyAlignment="1" applyBorder="1" applyFont="1" applyNumberFormat="1">
      <alignment vertical="center"/>
    </xf>
    <xf borderId="50" fillId="0" fontId="3" numFmtId="0" xfId="0" applyAlignment="1" applyBorder="1" applyFont="1">
      <alignment horizontal="center" vertical="center"/>
    </xf>
    <xf borderId="48" fillId="0" fontId="3" numFmtId="1" xfId="0" applyAlignment="1" applyBorder="1" applyFont="1" applyNumberFormat="1">
      <alignment vertical="center"/>
    </xf>
    <xf borderId="48" fillId="0" fontId="3" numFmtId="0" xfId="0" applyAlignment="1" applyBorder="1" applyFont="1">
      <alignment vertical="center"/>
    </xf>
    <xf borderId="49" fillId="0" fontId="31" numFmtId="0" xfId="0" applyAlignment="1" applyBorder="1" applyFont="1">
      <alignment horizontal="center" vertical="center"/>
    </xf>
    <xf borderId="50" fillId="0" fontId="34" numFmtId="0" xfId="0" applyAlignment="1" applyBorder="1" applyFont="1">
      <alignment horizontal="center" vertical="bottom"/>
    </xf>
    <xf borderId="73" fillId="0" fontId="1" numFmtId="0" xfId="0" applyAlignment="1" applyBorder="1" applyFont="1">
      <alignment horizontal="center" vertical="bottom"/>
    </xf>
    <xf borderId="72" fillId="0" fontId="1" numFmtId="0" xfId="0" applyAlignment="1" applyBorder="1" applyFont="1">
      <alignment vertical="bottom"/>
    </xf>
    <xf borderId="48" fillId="12" fontId="30" numFmtId="0" xfId="0" applyAlignment="1" applyBorder="1" applyFont="1">
      <alignment horizontal="center" shrinkToFit="0" vertical="center" wrapText="1"/>
    </xf>
    <xf borderId="97" fillId="0" fontId="1" numFmtId="0" xfId="0" applyBorder="1" applyFont="1"/>
    <xf borderId="31" fillId="0" fontId="1" numFmtId="0" xfId="0" applyBorder="1" applyFont="1"/>
    <xf borderId="31" fillId="0" fontId="1" numFmtId="165" xfId="0" applyAlignment="1" applyBorder="1" applyFont="1" applyNumberFormat="1">
      <alignment vertical="bottom"/>
    </xf>
    <xf borderId="32" fillId="0" fontId="1" numFmtId="0" xfId="0" applyBorder="1" applyFont="1"/>
    <xf borderId="98" fillId="2" fontId="3" numFmtId="0" xfId="0" applyBorder="1" applyFont="1"/>
    <xf borderId="43" fillId="20" fontId="3" numFmtId="0" xfId="0" applyAlignment="1" applyBorder="1" applyFill="1" applyFont="1">
      <alignment horizontal="center" shrinkToFit="0" vertical="center" wrapText="1"/>
    </xf>
    <xf borderId="21" fillId="20" fontId="3" numFmtId="0" xfId="0" applyAlignment="1" applyBorder="1" applyFont="1">
      <alignment horizontal="center" shrinkToFit="0" vertical="center" wrapText="1"/>
    </xf>
    <xf borderId="43" fillId="5" fontId="3" numFmtId="0" xfId="0" applyAlignment="1" applyBorder="1" applyFont="1">
      <alignment horizontal="center" shrinkToFit="0" vertical="center" wrapText="1"/>
    </xf>
    <xf borderId="9" fillId="2" fontId="1" numFmtId="0" xfId="0" applyAlignment="1" applyBorder="1" applyFont="1">
      <alignment horizontal="center"/>
    </xf>
    <xf borderId="43" fillId="0" fontId="3" numFmtId="166" xfId="0" applyAlignment="1" applyBorder="1" applyFont="1" applyNumberFormat="1">
      <alignment horizontal="center" shrinkToFit="0" vertical="center" wrapText="1"/>
    </xf>
    <xf borderId="23" fillId="0" fontId="3" numFmtId="20" xfId="0" applyAlignment="1" applyBorder="1" applyFont="1" applyNumberFormat="1">
      <alignment horizontal="center" shrinkToFit="0" vertical="center" wrapText="1"/>
    </xf>
    <xf borderId="23" fillId="0" fontId="3" numFmtId="166" xfId="0" applyAlignment="1" applyBorder="1" applyFont="1" applyNumberFormat="1">
      <alignment horizontal="center" shrinkToFit="0" vertical="center" wrapText="1"/>
    </xf>
    <xf borderId="21" fillId="0" fontId="3" numFmtId="167" xfId="0" applyAlignment="1" applyBorder="1" applyFont="1" applyNumberFormat="1">
      <alignment horizontal="center" shrinkToFit="0" vertical="center" wrapText="1"/>
    </xf>
    <xf borderId="43" fillId="0" fontId="3" numFmtId="168" xfId="0" applyAlignment="1" applyBorder="1" applyFont="1" applyNumberFormat="1">
      <alignment horizontal="center" shrinkToFit="0" vertical="center" wrapText="1"/>
    </xf>
    <xf borderId="11" fillId="2" fontId="3" numFmtId="169" xfId="0" applyBorder="1" applyFont="1" applyNumberFormat="1"/>
    <xf borderId="5" fillId="2" fontId="1" numFmtId="0" xfId="0" applyAlignment="1" applyBorder="1" applyFont="1">
      <alignment shrinkToFit="0" vertical="center" wrapText="1"/>
    </xf>
    <xf borderId="9" fillId="0" fontId="2" numFmtId="0" xfId="0" applyBorder="1" applyFont="1"/>
    <xf borderId="5" fillId="2" fontId="1" numFmtId="0" xfId="0" applyAlignment="1" applyBorder="1" applyFont="1">
      <alignment horizontal="center" shrinkToFit="0" vertical="center" wrapText="1"/>
    </xf>
    <xf borderId="57" fillId="3" fontId="35" numFmtId="0" xfId="0" applyAlignment="1" applyBorder="1" applyFont="1">
      <alignment horizontal="center" shrinkToFit="0" vertical="bottom" wrapText="1"/>
    </xf>
    <xf borderId="99" fillId="0" fontId="2" numFmtId="0" xfId="0" applyBorder="1" applyFont="1"/>
    <xf borderId="100" fillId="0" fontId="2" numFmtId="0" xfId="0" applyBorder="1" applyFont="1"/>
    <xf borderId="79" fillId="3" fontId="3" numFmtId="0" xfId="0" applyAlignment="1" applyBorder="1" applyFont="1">
      <alignment horizontal="center"/>
    </xf>
    <xf borderId="37" fillId="21" fontId="3" numFmtId="0" xfId="0" applyBorder="1" applyFill="1" applyFont="1"/>
    <xf borderId="27" fillId="0" fontId="3" numFmtId="0" xfId="0" applyAlignment="1" applyBorder="1" applyFont="1">
      <alignment horizontal="center"/>
    </xf>
    <xf borderId="63" fillId="22" fontId="36" numFmtId="0" xfId="0" applyAlignment="1" applyBorder="1" applyFill="1" applyFont="1">
      <alignment horizontal="center" shrinkToFit="0" vertical="center" wrapText="1"/>
    </xf>
    <xf borderId="26" fillId="22" fontId="36" numFmtId="0" xfId="0" applyAlignment="1" applyBorder="1" applyFont="1">
      <alignment horizontal="center" shrinkToFit="0" vertical="center" wrapText="1"/>
    </xf>
    <xf borderId="101" fillId="22" fontId="36" numFmtId="0" xfId="0" applyAlignment="1" applyBorder="1" applyFont="1">
      <alignment horizontal="center" shrinkToFit="0" vertical="center" wrapText="1"/>
    </xf>
    <xf borderId="90" fillId="0" fontId="2" numFmtId="0" xfId="0" applyBorder="1" applyFont="1"/>
    <xf borderId="102" fillId="21" fontId="3" numFmtId="0" xfId="0" applyAlignment="1" applyBorder="1" applyFont="1">
      <alignment horizontal="center" shrinkToFit="0" vertical="center" wrapText="1"/>
    </xf>
    <xf borderId="103" fillId="21" fontId="3" numFmtId="0" xfId="0" applyAlignment="1" applyBorder="1" applyFont="1">
      <alignment horizontal="center" shrinkToFit="0" vertical="center" wrapText="1"/>
    </xf>
    <xf borderId="104" fillId="21" fontId="3" numFmtId="0" xfId="0" applyAlignment="1" applyBorder="1" applyFont="1">
      <alignment horizontal="center" shrinkToFit="0" vertical="center" wrapText="1"/>
    </xf>
    <xf borderId="44" fillId="21" fontId="3" numFmtId="0" xfId="0" applyBorder="1" applyFont="1"/>
    <xf borderId="46" fillId="0" fontId="3" numFmtId="0" xfId="0" applyAlignment="1" applyBorder="1" applyFont="1">
      <alignment horizontal="center"/>
    </xf>
    <xf borderId="105" fillId="21" fontId="3" numFmtId="0" xfId="0" applyAlignment="1" applyBorder="1" applyFont="1">
      <alignment horizontal="center"/>
    </xf>
    <xf borderId="106" fillId="21" fontId="3" numFmtId="0" xfId="0" applyAlignment="1" applyBorder="1" applyFont="1">
      <alignment horizontal="center"/>
    </xf>
    <xf borderId="106" fillId="22" fontId="3" numFmtId="0" xfId="0" applyAlignment="1" applyBorder="1" applyFont="1">
      <alignment horizontal="center"/>
    </xf>
    <xf borderId="107" fillId="0" fontId="2" numFmtId="0" xfId="0" applyBorder="1" applyFont="1"/>
    <xf borderId="91" fillId="0" fontId="2" numFmtId="0" xfId="0" applyBorder="1" applyFont="1"/>
    <xf borderId="64" fillId="0" fontId="2" numFmtId="0" xfId="0" applyBorder="1" applyFont="1"/>
    <xf borderId="97" fillId="21" fontId="3" numFmtId="0" xfId="0" applyAlignment="1" applyBorder="1" applyFont="1">
      <alignment horizontal="center" vertical="bottom"/>
    </xf>
    <xf borderId="31" fillId="21" fontId="3" numFmtId="0" xfId="0" applyAlignment="1" applyBorder="1" applyFont="1">
      <alignment horizontal="center" vertical="bottom"/>
    </xf>
    <xf borderId="85" fillId="0" fontId="3" numFmtId="0" xfId="0" applyBorder="1" applyFont="1"/>
    <xf borderId="87" fillId="0" fontId="3" numFmtId="0" xfId="0" applyBorder="1" applyFont="1"/>
    <xf borderId="108" fillId="15" fontId="3" numFmtId="0" xfId="0" applyBorder="1" applyFont="1"/>
    <xf borderId="44" fillId="17" fontId="3" numFmtId="0" xfId="0" applyBorder="1" applyFont="1"/>
    <xf borderId="45" fillId="15" fontId="3" numFmtId="0" xfId="0" applyAlignment="1" applyBorder="1" applyFont="1">
      <alignment horizontal="center"/>
    </xf>
    <xf borderId="46" fillId="15" fontId="3" numFmtId="0" xfId="0" applyAlignment="1" applyBorder="1" applyFont="1">
      <alignment horizontal="center"/>
    </xf>
    <xf borderId="109" fillId="0" fontId="3" numFmtId="0" xfId="0" applyAlignment="1" applyBorder="1" applyFont="1">
      <alignment horizontal="center" vertical="bottom"/>
    </xf>
    <xf borderId="36" fillId="0" fontId="3" numFmtId="0" xfId="0" applyAlignment="1" applyBorder="1" applyFont="1">
      <alignment horizontal="right" vertical="bottom"/>
    </xf>
    <xf borderId="41" fillId="0" fontId="3" numFmtId="0" xfId="0" applyAlignment="1" applyBorder="1" applyFont="1">
      <alignment horizontal="center" vertical="bottom"/>
    </xf>
    <xf borderId="97" fillId="0" fontId="2" numFmtId="0" xfId="0" applyBorder="1" applyFont="1"/>
    <xf borderId="47" fillId="21" fontId="3" numFmtId="0" xfId="0" applyBorder="1" applyFont="1"/>
    <xf borderId="49" fillId="0" fontId="3" numFmtId="0" xfId="0" applyAlignment="1" applyBorder="1" applyFont="1">
      <alignment horizontal="center"/>
    </xf>
    <xf borderId="68" fillId="23" fontId="3" numFmtId="0" xfId="0" applyAlignment="1" applyBorder="1" applyFill="1" applyFont="1">
      <alignment horizontal="center"/>
    </xf>
    <xf borderId="109" fillId="0" fontId="3" numFmtId="0" xfId="0" applyAlignment="1" applyBorder="1" applyFont="1">
      <alignment horizontal="right" vertical="bottom"/>
    </xf>
    <xf borderId="36" fillId="0" fontId="3" numFmtId="0" xfId="0" applyAlignment="1" applyBorder="1" applyFont="1">
      <alignment horizontal="center" vertical="bottom"/>
    </xf>
    <xf borderId="85" fillId="0" fontId="2" numFmtId="0" xfId="0" applyBorder="1" applyFont="1"/>
    <xf borderId="66" fillId="23" fontId="3" numFmtId="0" xfId="0" applyAlignment="1" applyBorder="1" applyFont="1">
      <alignment horizontal="center"/>
    </xf>
    <xf borderId="41" fillId="0" fontId="3" numFmtId="0" xfId="0" applyAlignment="1" applyBorder="1" applyFont="1">
      <alignment horizontal="right" vertical="bottom"/>
    </xf>
    <xf borderId="95" fillId="0" fontId="2" numFmtId="0" xfId="0" applyBorder="1" applyFont="1"/>
    <xf borderId="110" fillId="21" fontId="3" numFmtId="0" xfId="0" applyAlignment="1" applyBorder="1" applyFont="1">
      <alignment horizontal="center" vertical="center"/>
    </xf>
    <xf borderId="40" fillId="15" fontId="37" numFmtId="14" xfId="0" applyAlignment="1" applyBorder="1" applyFont="1" applyNumberFormat="1">
      <alignment horizontal="center" vertical="center"/>
    </xf>
    <xf borderId="44" fillId="15" fontId="3" numFmtId="0" xfId="0" applyAlignment="1" applyBorder="1" applyFont="1">
      <alignment horizontal="center"/>
    </xf>
    <xf borderId="62" fillId="23" fontId="3" numFmtId="0" xfId="0" applyAlignment="1" applyBorder="1" applyFont="1">
      <alignment horizontal="center"/>
    </xf>
    <xf borderId="92" fillId="15" fontId="3" numFmtId="0" xfId="0" applyAlignment="1" applyBorder="1" applyFont="1">
      <alignment horizontal="center" vertical="center"/>
    </xf>
    <xf borderId="64" fillId="23" fontId="3" numFmtId="0" xfId="0" applyAlignment="1" applyBorder="1" applyFont="1">
      <alignment horizontal="center"/>
    </xf>
    <xf borderId="29" fillId="0" fontId="2" numFmtId="0" xfId="0" applyBorder="1" applyFont="1"/>
    <xf borderId="71" fillId="23" fontId="3" numFmtId="0" xfId="0" applyAlignment="1" applyBorder="1" applyFont="1">
      <alignment horizontal="center"/>
    </xf>
    <xf borderId="63" fillId="24" fontId="3" numFmtId="0" xfId="0" applyAlignment="1" applyBorder="1" applyFill="1" applyFont="1">
      <alignment horizontal="center" vertical="center"/>
    </xf>
    <xf borderId="26" fillId="24" fontId="3" numFmtId="0" xfId="0" applyAlignment="1" applyBorder="1" applyFont="1">
      <alignment horizontal="center" vertical="center"/>
    </xf>
    <xf borderId="101" fillId="24" fontId="3" numFmtId="0" xfId="0" applyAlignment="1" applyBorder="1" applyFont="1">
      <alignment horizontal="center" vertical="center"/>
    </xf>
    <xf borderId="87" fillId="0" fontId="2" numFmtId="0" xfId="0" applyBorder="1" applyFont="1"/>
    <xf borderId="86" fillId="0" fontId="2" numFmtId="0" xfId="0" applyBorder="1" applyFont="1"/>
    <xf borderId="111" fillId="24" fontId="3" numFmtId="0" xfId="0" applyAlignment="1" applyBorder="1" applyFont="1">
      <alignment horizontal="center"/>
    </xf>
    <xf borderId="112" fillId="24" fontId="3" numFmtId="0" xfId="0" applyAlignment="1" applyBorder="1" applyFont="1">
      <alignment horizontal="center"/>
    </xf>
    <xf borderId="113" fillId="24" fontId="3" numFmtId="0" xfId="0" applyAlignment="1" applyBorder="1" applyFont="1">
      <alignment horizontal="center"/>
    </xf>
    <xf borderId="114" fillId="24" fontId="3" numFmtId="0" xfId="0" applyAlignment="1" applyBorder="1" applyFont="1">
      <alignment horizontal="center"/>
    </xf>
    <xf borderId="115" fillId="24" fontId="3" numFmtId="0" xfId="0" applyAlignment="1" applyBorder="1" applyFont="1">
      <alignment horizontal="center"/>
    </xf>
    <xf borderId="116" fillId="0" fontId="2" numFmtId="0" xfId="0" applyBorder="1" applyFont="1"/>
    <xf borderId="114" fillId="10" fontId="3" numFmtId="0" xfId="0" applyAlignment="1" applyBorder="1" applyFont="1">
      <alignment horizontal="center" vertical="center"/>
    </xf>
    <xf borderId="89" fillId="0" fontId="3" numFmtId="0" xfId="0" applyAlignment="1" applyBorder="1" applyFont="1">
      <alignment horizontal="center" vertical="bottom"/>
    </xf>
    <xf borderId="32" fillId="0" fontId="3" numFmtId="0" xfId="0" applyAlignment="1" applyBorder="1" applyFont="1">
      <alignment horizontal="center" vertical="bottom"/>
    </xf>
    <xf borderId="31" fillId="0" fontId="3" numFmtId="0" xfId="0" applyAlignment="1" applyBorder="1" applyFont="1">
      <alignment horizontal="center" vertical="bottom"/>
    </xf>
    <xf borderId="37" fillId="24" fontId="3" numFmtId="0" xfId="0" applyBorder="1" applyFont="1"/>
    <xf borderId="38" fillId="24" fontId="3" numFmtId="0" xfId="0" applyBorder="1" applyFont="1"/>
    <xf borderId="109" fillId="24" fontId="3" numFmtId="0" xfId="0" applyAlignment="1" applyBorder="1" applyFont="1">
      <alignment horizontal="right" vertical="bottom"/>
    </xf>
    <xf borderId="36" fillId="24" fontId="3" numFmtId="0" xfId="0" applyAlignment="1" applyBorder="1" applyFont="1">
      <alignment horizontal="right" vertical="bottom"/>
    </xf>
    <xf borderId="41" fillId="24" fontId="3" numFmtId="0" xfId="0" applyAlignment="1" applyBorder="1" applyFont="1">
      <alignment horizontal="right" vertical="bottom"/>
    </xf>
    <xf borderId="47" fillId="24" fontId="3" numFmtId="0" xfId="0" applyBorder="1" applyFont="1"/>
    <xf borderId="48" fillId="24" fontId="3" numFmtId="0" xfId="0" applyBorder="1" applyFont="1"/>
    <xf borderId="117" fillId="24" fontId="3" numFmtId="0" xfId="0" applyBorder="1" applyFont="1"/>
    <xf borderId="1" fillId="2" fontId="11" numFmtId="0" xfId="0" applyBorder="1" applyFont="1"/>
    <xf borderId="118" fillId="3" fontId="3" numFmtId="0" xfId="0" applyBorder="1" applyFont="1"/>
    <xf borderId="119" fillId="3" fontId="3" numFmtId="0" xfId="0" applyBorder="1" applyFont="1"/>
    <xf borderId="1" fillId="3" fontId="3" numFmtId="0" xfId="0" applyBorder="1" applyFont="1"/>
    <xf borderId="120" fillId="3" fontId="3" numFmtId="0" xfId="0" applyBorder="1" applyFont="1"/>
    <xf borderId="111" fillId="3" fontId="3" numFmtId="0" xfId="0" applyBorder="1" applyFont="1"/>
    <xf borderId="121" fillId="15" fontId="3" numFmtId="0" xfId="0" applyBorder="1" applyFont="1"/>
    <xf borderId="122" fillId="3" fontId="3" numFmtId="0" xfId="0" applyBorder="1" applyFont="1"/>
    <xf borderId="123" fillId="3" fontId="3" numFmtId="0" xfId="0" applyBorder="1" applyFont="1"/>
    <xf borderId="124" fillId="3" fontId="3" numFmtId="0" xfId="0" applyBorder="1" applyFont="1"/>
    <xf borderId="125" fillId="15" fontId="3" numFmtId="0" xfId="0" applyBorder="1" applyFont="1"/>
    <xf borderId="126" fillId="15" fontId="3" numFmtId="0" xfId="0" applyBorder="1" applyFont="1"/>
    <xf borderId="127" fillId="3" fontId="3" numFmtId="0" xfId="0" applyBorder="1" applyFont="1"/>
    <xf borderId="121" fillId="15" fontId="38" numFmtId="0" xfId="0" applyAlignment="1" applyBorder="1" applyFont="1">
      <alignment horizontal="center" vertical="center"/>
    </xf>
    <xf borderId="125" fillId="15" fontId="38" numFmtId="0" xfId="0" applyAlignment="1" applyBorder="1" applyFont="1">
      <alignment horizontal="center" vertical="center"/>
    </xf>
    <xf borderId="126" fillId="15" fontId="13" numFmtId="0" xfId="0" applyAlignment="1" applyBorder="1" applyFont="1">
      <alignment horizontal="center" vertical="center"/>
    </xf>
    <xf borderId="27" fillId="0" fontId="3" numFmtId="0" xfId="0" applyAlignment="1" applyBorder="1" applyFont="1">
      <alignment horizontal="center" shrinkToFit="0" vertical="center" wrapText="1"/>
    </xf>
    <xf borderId="44" fillId="0" fontId="3" numFmtId="0" xfId="0" applyAlignment="1" applyBorder="1" applyFont="1">
      <alignment horizontal="center" shrinkToFit="0" vertical="center" wrapText="1"/>
    </xf>
    <xf borderId="42" fillId="0" fontId="3" numFmtId="0" xfId="0" applyAlignment="1" applyBorder="1" applyFont="1">
      <alignment horizontal="center" shrinkToFit="0" vertical="center" wrapText="1"/>
    </xf>
    <xf borderId="84" fillId="5" fontId="39" numFmtId="0" xfId="0" applyAlignment="1" applyBorder="1" applyFont="1">
      <alignment horizontal="center" shrinkToFit="0" vertical="center" wrapText="1"/>
    </xf>
    <xf borderId="128" fillId="5" fontId="3" numFmtId="0" xfId="0" applyAlignment="1" applyBorder="1" applyFont="1">
      <alignment horizontal="center" shrinkToFit="0" vertical="center" wrapText="1"/>
    </xf>
    <xf borderId="129" fillId="0" fontId="2" numFmtId="0" xfId="0" applyBorder="1" applyFont="1"/>
    <xf borderId="130" fillId="5" fontId="3" numFmtId="0" xfId="0" applyAlignment="1" applyBorder="1" applyFont="1">
      <alignment horizontal="center" shrinkToFit="0" vertical="center" wrapText="1"/>
    </xf>
    <xf borderId="131" fillId="0" fontId="2" numFmtId="0" xfId="0" applyBorder="1" applyFont="1"/>
    <xf borderId="132" fillId="5" fontId="3" numFmtId="0" xfId="0" applyAlignment="1" applyBorder="1" applyFont="1">
      <alignment horizontal="center" shrinkToFit="0" vertical="center" wrapText="1"/>
    </xf>
    <xf borderId="132" fillId="5" fontId="3" numFmtId="0" xfId="0" applyAlignment="1" applyBorder="1" applyFont="1">
      <alignment horizontal="center" vertical="center"/>
    </xf>
    <xf borderId="130" fillId="19" fontId="3" numFmtId="0" xfId="0" applyAlignment="1" applyBorder="1" applyFont="1">
      <alignment horizontal="center" shrinkToFit="0" vertical="center" wrapText="1"/>
    </xf>
    <xf borderId="24" fillId="0" fontId="3" numFmtId="0" xfId="0" applyAlignment="1" applyBorder="1" applyFont="1">
      <alignment horizontal="center" vertical="center"/>
    </xf>
    <xf borderId="38" fillId="0" fontId="40" numFmtId="0" xfId="0" applyBorder="1" applyFont="1"/>
    <xf borderId="38" fillId="0" fontId="3" numFmtId="0" xfId="0" applyAlignment="1" applyBorder="1" applyFont="1">
      <alignment vertical="center"/>
    </xf>
    <xf borderId="27" fillId="0" fontId="31" numFmtId="0" xfId="0" applyAlignment="1" applyBorder="1" applyFont="1">
      <alignment horizontal="center" vertical="center"/>
    </xf>
    <xf borderId="85" fillId="0" fontId="1" numFmtId="0" xfId="0" applyAlignment="1" applyBorder="1" applyFont="1">
      <alignment horizontal="center" vertical="bottom"/>
    </xf>
    <xf borderId="1" fillId="2" fontId="1" numFmtId="0" xfId="0" applyAlignment="1" applyBorder="1" applyFont="1">
      <alignment readingOrder="0"/>
    </xf>
    <xf borderId="64" fillId="0" fontId="3" numFmtId="0" xfId="0" applyAlignment="1" applyBorder="1" applyFont="1">
      <alignment horizontal="center"/>
    </xf>
    <xf borderId="38" fillId="0" fontId="41" numFmtId="0" xfId="0" applyAlignment="1" applyBorder="1" applyFont="1">
      <alignment horizontal="center"/>
    </xf>
    <xf borderId="99" fillId="0" fontId="28" numFmtId="20" xfId="0" applyAlignment="1" applyBorder="1" applyFont="1" applyNumberFormat="1">
      <alignment horizontal="center"/>
    </xf>
    <xf borderId="38" fillId="0" fontId="3" numFmtId="0" xfId="0" applyAlignment="1" applyBorder="1" applyFont="1">
      <alignment horizontal="center" vertical="center"/>
    </xf>
    <xf borderId="22" fillId="0" fontId="1" numFmtId="170" xfId="0" applyAlignment="1" applyBorder="1" applyFont="1" applyNumberFormat="1">
      <alignment horizontal="center" shrinkToFit="0" wrapText="1"/>
    </xf>
    <xf borderId="85" fillId="0" fontId="1" numFmtId="0" xfId="0" applyAlignment="1" applyBorder="1" applyFont="1">
      <alignment horizontal="center"/>
    </xf>
    <xf borderId="43" fillId="0" fontId="1" numFmtId="0" xfId="0" applyAlignment="1" applyBorder="1" applyFont="1">
      <alignment horizontal="center" shrinkToFit="0" vertical="center" wrapText="1"/>
    </xf>
    <xf borderId="35" fillId="0" fontId="1" numFmtId="171" xfId="0" applyAlignment="1" applyBorder="1" applyFont="1" applyNumberFormat="1">
      <alignment horizontal="center" vertical="bottom"/>
    </xf>
    <xf borderId="45" fillId="0" fontId="1" numFmtId="0" xfId="0" applyAlignment="1" applyBorder="1" applyFont="1">
      <alignment horizontal="center" vertical="bottom"/>
    </xf>
    <xf borderId="43" fillId="0" fontId="1" numFmtId="0" xfId="0" applyAlignment="1" applyBorder="1" applyFont="1">
      <alignment horizontal="center" vertical="bottom"/>
    </xf>
    <xf borderId="45" fillId="12" fontId="42" numFmtId="0" xfId="0" applyAlignment="1" applyBorder="1" applyFont="1">
      <alignment horizontal="center" shrinkToFit="0" wrapText="1"/>
    </xf>
    <xf borderId="43" fillId="0" fontId="3" numFmtId="169" xfId="0" applyAlignment="1" applyBorder="1" applyFont="1" applyNumberFormat="1">
      <alignment horizontal="center" shrinkToFit="0" vertical="center" wrapText="1"/>
    </xf>
    <xf borderId="23" fillId="0" fontId="3" numFmtId="0" xfId="0" applyAlignment="1" applyBorder="1" applyFont="1">
      <alignment horizontal="center" shrinkToFit="0" vertical="center" wrapText="1"/>
    </xf>
    <xf borderId="37" fillId="0" fontId="3" numFmtId="0" xfId="0" applyAlignment="1" applyBorder="1" applyFont="1">
      <alignment horizontal="center" shrinkToFit="0" vertical="center" wrapText="1"/>
    </xf>
    <xf borderId="38" fillId="11" fontId="17" numFmtId="0" xfId="0" applyAlignment="1" applyBorder="1" applyFont="1">
      <alignment horizontal="center" vertical="center"/>
    </xf>
    <xf borderId="21" fillId="0" fontId="3" numFmtId="168" xfId="0" applyAlignment="1" applyBorder="1" applyFont="1" applyNumberFormat="1">
      <alignment horizontal="center" shrinkToFit="0" vertical="center" wrapText="1"/>
    </xf>
    <xf borderId="65" fillId="0" fontId="3" numFmtId="0" xfId="0" applyAlignment="1" applyBorder="1" applyFont="1">
      <alignment horizontal="center" vertical="center"/>
    </xf>
    <xf borderId="85" fillId="11" fontId="17" numFmtId="0" xfId="0" applyAlignment="1" applyBorder="1" applyFont="1">
      <alignment horizontal="center" vertical="center"/>
    </xf>
    <xf borderId="37" fillId="0" fontId="1" numFmtId="0" xfId="0" applyAlignment="1" applyBorder="1" applyFont="1">
      <alignment vertical="bottom"/>
    </xf>
    <xf borderId="25" fillId="0" fontId="1" numFmtId="0" xfId="0" applyAlignment="1" applyBorder="1" applyFont="1">
      <alignment vertical="bottom"/>
    </xf>
    <xf borderId="60" fillId="0" fontId="1" numFmtId="0" xfId="0" applyAlignment="1" applyBorder="1" applyFont="1">
      <alignment vertical="bottom"/>
    </xf>
    <xf borderId="41" fillId="0" fontId="1" numFmtId="16" xfId="0" applyAlignment="1" applyBorder="1" applyFont="1" applyNumberFormat="1">
      <alignment vertical="bottom"/>
    </xf>
    <xf borderId="41" fillId="0" fontId="1" numFmtId="172" xfId="0" applyAlignment="1" applyBorder="1" applyFont="1" applyNumberFormat="1">
      <alignment vertical="bottom"/>
    </xf>
    <xf borderId="23" fillId="0" fontId="3" numFmtId="168" xfId="0" applyAlignment="1" applyBorder="1" applyFont="1" applyNumberFormat="1">
      <alignment horizontal="center" shrinkToFit="0" vertical="center" wrapText="1"/>
    </xf>
    <xf borderId="42" fillId="0" fontId="1" numFmtId="0" xfId="0" applyAlignment="1" applyBorder="1" applyFont="1">
      <alignment horizontal="center" vertical="bottom"/>
    </xf>
    <xf borderId="43" fillId="0" fontId="6" numFmtId="0" xfId="0" applyAlignment="1" applyBorder="1" applyFont="1">
      <alignment horizontal="center" shrinkToFit="0" vertical="center" wrapText="1"/>
    </xf>
    <xf borderId="23" fillId="15" fontId="22" numFmtId="20" xfId="0" applyAlignment="1" applyBorder="1" applyFont="1" applyNumberFormat="1">
      <alignment horizontal="center" vertical="center"/>
    </xf>
    <xf borderId="72" fillId="0" fontId="1" numFmtId="0" xfId="0" applyAlignment="1" applyBorder="1" applyFont="1">
      <alignment horizontal="center" shrinkToFit="0" vertical="center" wrapText="1"/>
    </xf>
    <xf borderId="23" fillId="5" fontId="1" numFmtId="0" xfId="0" applyAlignment="1" applyBorder="1" applyFont="1">
      <alignment horizontal="center" shrinkToFit="0" vertical="center" wrapText="1"/>
    </xf>
    <xf borderId="21" fillId="0" fontId="1" numFmtId="0" xfId="0" applyAlignment="1" applyBorder="1" applyFont="1">
      <alignment horizontal="center" shrinkToFit="0" vertical="center" wrapText="1"/>
    </xf>
    <xf borderId="42" fillId="0" fontId="1" numFmtId="0" xfId="0" applyAlignment="1" applyBorder="1" applyFont="1">
      <alignment horizontal="center" shrinkToFit="0" vertical="center" wrapText="1"/>
    </xf>
    <xf borderId="24" fillId="3" fontId="43" numFmtId="0" xfId="0" applyAlignment="1" applyBorder="1" applyFont="1">
      <alignment horizontal="center"/>
    </xf>
    <xf borderId="65" fillId="0" fontId="3" numFmtId="0" xfId="0" applyAlignment="1" applyBorder="1" applyFont="1">
      <alignment horizontal="center" shrinkToFit="0" vertical="center" wrapText="1"/>
    </xf>
    <xf borderId="21" fillId="3" fontId="43" numFmtId="0" xfId="0" applyAlignment="1" applyBorder="1" applyFont="1">
      <alignment horizontal="center"/>
    </xf>
    <xf borderId="61" fillId="0" fontId="3" numFmtId="0" xfId="0" applyAlignment="1" applyBorder="1" applyFont="1">
      <alignment horizontal="center" shrinkToFit="0" vertical="center" wrapText="1"/>
    </xf>
    <xf borderId="72" fillId="0" fontId="1" numFmtId="0" xfId="0" applyAlignment="1" applyBorder="1" applyFont="1">
      <alignment horizontal="center" vertical="bottom"/>
    </xf>
    <xf borderId="59" fillId="0" fontId="3" numFmtId="0" xfId="0" applyAlignment="1" applyBorder="1" applyFont="1">
      <alignment horizontal="center" shrinkToFit="0" wrapText="1"/>
    </xf>
    <xf borderId="43" fillId="0" fontId="3" numFmtId="0" xfId="0" applyAlignment="1" applyBorder="1" applyFont="1">
      <alignment horizontal="center" shrinkToFit="0" wrapText="1"/>
    </xf>
    <xf borderId="43" fillId="0" fontId="3" numFmtId="14" xfId="0" applyAlignment="1" applyBorder="1" applyFont="1" applyNumberFormat="1">
      <alignment horizontal="center" shrinkToFit="0" wrapText="1"/>
    </xf>
    <xf borderId="47" fillId="0" fontId="3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4">
    <dxf>
      <font>
        <color rgb="FF00B050"/>
      </font>
      <fill>
        <patternFill patternType="none"/>
      </fill>
      <border/>
    </dxf>
    <dxf>
      <font>
        <color rgb="FFFF0000"/>
      </font>
      <fill>
        <patternFill patternType="none"/>
      </fill>
      <border/>
    </dxf>
    <dxf>
      <font>
        <color rgb="FF97D753"/>
      </font>
      <fill>
        <patternFill patternType="none"/>
      </fill>
      <border/>
    </dxf>
    <dxf>
      <font>
        <color rgb="FFE06666"/>
      </font>
      <fill>
        <patternFill patternType="none"/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customschemas.google.com/relationships/workbookmetadata" Target="metadata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docs.google.com/spreadsheets/d/1sRPvnZc8S0l74YzJuqC8yPed7eTkKAA6LRrz5BCUv5k/edit" TargetMode="External"/><Relationship Id="rId3" Type="http://schemas.openxmlformats.org/officeDocument/2006/relationships/hyperlink" Target="https://fb.workplace.com/chat/t/100073388155595" TargetMode="External"/><Relationship Id="rId4" Type="http://schemas.openxmlformats.org/officeDocument/2006/relationships/hyperlink" Target="https://docs.google.com/spreadsheets/d/19OrDsju-g-QuKxa5og6CSN5i_A7h1stai7A2t5aBjZw/edit" TargetMode="External"/><Relationship Id="rId5" Type="http://schemas.openxmlformats.org/officeDocument/2006/relationships/drawing" Target="../drawings/drawing1.xml"/><Relationship Id="rId6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29"/>
    <col customWidth="1" min="34" max="40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45047.0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</row>
    <row r="7" ht="15.0" customHeight="1">
      <c r="A7" s="6"/>
      <c r="B7" s="49"/>
      <c r="C7" s="31"/>
      <c r="D7" s="50"/>
      <c r="E7" s="51"/>
      <c r="F7" s="51"/>
      <c r="G7" s="51"/>
      <c r="H7" s="51"/>
      <c r="I7" s="51"/>
      <c r="J7" s="51"/>
      <c r="K7" s="52"/>
      <c r="L7" s="14"/>
      <c r="M7" s="53" t="s">
        <v>20</v>
      </c>
      <c r="N7" s="31"/>
      <c r="O7" s="54">
        <v>23.0</v>
      </c>
      <c r="P7" s="55">
        <v>1.0</v>
      </c>
      <c r="Q7" s="55">
        <v>24.0</v>
      </c>
      <c r="R7" s="55">
        <v>3.0</v>
      </c>
      <c r="S7" s="55">
        <v>1.0</v>
      </c>
      <c r="T7" s="56"/>
      <c r="U7" s="57">
        <v>2.0</v>
      </c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</row>
    <row r="8" ht="15.0" customHeight="1">
      <c r="A8" s="6"/>
      <c r="B8" s="49"/>
      <c r="C8" s="31"/>
      <c r="D8" s="64"/>
      <c r="E8" s="33"/>
      <c r="F8" s="33"/>
      <c r="G8" s="33"/>
      <c r="H8" s="33"/>
      <c r="I8" s="33"/>
      <c r="J8" s="33"/>
      <c r="K8" s="65"/>
      <c r="L8" s="14"/>
      <c r="M8" s="53" t="s">
        <v>21</v>
      </c>
      <c r="N8" s="31"/>
      <c r="O8" s="66">
        <v>2.0</v>
      </c>
      <c r="P8" s="67"/>
      <c r="Q8" s="68">
        <v>53.0</v>
      </c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</row>
    <row r="9" ht="15.0" customHeight="1">
      <c r="A9" s="6"/>
      <c r="B9" s="49"/>
      <c r="C9" s="31"/>
      <c r="D9" s="72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66">
        <v>4.0</v>
      </c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</row>
    <row r="10" ht="15.0" customHeight="1">
      <c r="A10" s="6"/>
      <c r="B10" s="49"/>
      <c r="C10" s="31"/>
      <c r="D10" s="64"/>
      <c r="E10" s="33"/>
      <c r="F10" s="33"/>
      <c r="G10" s="33"/>
      <c r="H10" s="33"/>
      <c r="I10" s="33"/>
      <c r="J10" s="33"/>
      <c r="K10" s="65"/>
      <c r="L10" s="1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</row>
    <row r="11" ht="15.0" customHeight="1">
      <c r="A11" s="6"/>
      <c r="B11" s="49"/>
      <c r="C11" s="31"/>
      <c r="D11" s="64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8">
        <f t="shared" ref="O11:U11" si="1">SUM(O7:O10)</f>
        <v>29</v>
      </c>
      <c r="P11" s="79">
        <f t="shared" si="1"/>
        <v>1</v>
      </c>
      <c r="Q11" s="79">
        <f t="shared" si="1"/>
        <v>77</v>
      </c>
      <c r="R11" s="79">
        <f t="shared" si="1"/>
        <v>3</v>
      </c>
      <c r="S11" s="79">
        <f t="shared" si="1"/>
        <v>1</v>
      </c>
      <c r="T11" s="79">
        <f t="shared" si="1"/>
        <v>0</v>
      </c>
      <c r="U11" s="79">
        <f t="shared" si="1"/>
        <v>2</v>
      </c>
      <c r="V11" s="80">
        <f>SUM(O11:U11)</f>
        <v>113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</row>
    <row r="12">
      <c r="A12" s="1"/>
      <c r="B12" s="49"/>
      <c r="C12" s="31"/>
      <c r="D12" s="64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</row>
    <row r="13" ht="15.0" customHeight="1">
      <c r="A13" s="6"/>
      <c r="B13" s="49"/>
      <c r="C13" s="31"/>
      <c r="D13" s="64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</row>
    <row r="14" ht="15.0" customHeight="1">
      <c r="A14" s="1"/>
      <c r="B14" s="49"/>
      <c r="C14" s="31"/>
      <c r="D14" s="64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</row>
    <row r="15" ht="15.0" customHeight="1">
      <c r="A15" s="6"/>
      <c r="B15" s="49"/>
      <c r="C15" s="31"/>
      <c r="D15" s="64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97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47</v>
      </c>
      <c r="U22" s="134" t="s">
        <v>48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COUNTIFS(M31:M51,"P",U31:U51,M2)</f>
        <v>0</v>
      </c>
      <c r="T23" s="142">
        <f>COUNTIFS(M31:M51,"E(Con)",U31:U51,M2)</f>
        <v>0</v>
      </c>
      <c r="U23" s="142">
        <f>COUNTIFS(M31:M51,"E(FTE)",U31:U51,M2)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165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165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165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189"/>
      <c r="N31" s="190"/>
      <c r="O31" s="191"/>
      <c r="P31" s="138"/>
      <c r="Q31" s="138"/>
      <c r="R31" s="138"/>
      <c r="S31" s="138"/>
      <c r="T31" s="36"/>
      <c r="U31" s="192"/>
      <c r="V31" s="193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00"/>
      <c r="N32" s="201"/>
      <c r="O32" s="202"/>
      <c r="P32" s="51"/>
      <c r="Q32" s="51"/>
      <c r="R32" s="51"/>
      <c r="S32" s="51"/>
      <c r="T32" s="61"/>
      <c r="U32" s="203"/>
      <c r="V32" s="204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00"/>
      <c r="N33" s="201"/>
      <c r="O33" s="202"/>
      <c r="P33" s="51"/>
      <c r="Q33" s="51"/>
      <c r="R33" s="51"/>
      <c r="S33" s="51"/>
      <c r="T33" s="61"/>
      <c r="U33" s="203"/>
      <c r="V33" s="207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00"/>
      <c r="N34" s="201"/>
      <c r="O34" s="208"/>
      <c r="P34" s="51"/>
      <c r="Q34" s="51"/>
      <c r="R34" s="51"/>
      <c r="S34" s="51"/>
      <c r="T34" s="61"/>
      <c r="U34" s="203"/>
      <c r="V34" s="207"/>
      <c r="W34" s="29"/>
      <c r="X34" s="209" t="s">
        <v>18</v>
      </c>
      <c r="Y34" s="210"/>
      <c r="Z34" s="211" t="s">
        <v>76</v>
      </c>
      <c r="AB34" s="181" t="s">
        <v>77</v>
      </c>
      <c r="AC34" s="181" t="s">
        <v>17</v>
      </c>
      <c r="AD34" s="212" t="s">
        <v>78</v>
      </c>
      <c r="AE34" s="213" t="s">
        <v>79</v>
      </c>
      <c r="AF34" s="210"/>
      <c r="AG34" s="214" t="s">
        <v>80</v>
      </c>
      <c r="AH34" s="15"/>
      <c r="AI34" s="198"/>
      <c r="AN34" s="1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16"/>
      <c r="O35" s="202"/>
      <c r="P35" s="51"/>
      <c r="Q35" s="51"/>
      <c r="R35" s="51"/>
      <c r="S35" s="51"/>
      <c r="T35" s="61"/>
      <c r="U35" s="217"/>
      <c r="V35" s="218"/>
      <c r="W35" s="14"/>
      <c r="X35" s="219"/>
      <c r="Y35" s="36"/>
      <c r="Z35" s="220"/>
      <c r="AA35" s="36"/>
      <c r="AB35" s="221"/>
      <c r="AC35" s="222"/>
      <c r="AD35" s="223"/>
      <c r="AE35" s="220"/>
      <c r="AF35" s="36"/>
      <c r="AG35" s="224"/>
      <c r="AH35" s="15"/>
      <c r="AI35" s="198"/>
      <c r="AN35" s="1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16"/>
      <c r="O36" s="202"/>
      <c r="P36" s="51"/>
      <c r="Q36" s="51"/>
      <c r="R36" s="51"/>
      <c r="S36" s="51"/>
      <c r="T36" s="61"/>
      <c r="U36" s="217"/>
      <c r="V36" s="218"/>
      <c r="W36" s="14"/>
      <c r="X36" s="225"/>
      <c r="Y36" s="31"/>
      <c r="Z36" s="226"/>
      <c r="AA36" s="31"/>
      <c r="AB36" s="227"/>
      <c r="AC36" s="228"/>
      <c r="AD36" s="229"/>
      <c r="AE36" s="226"/>
      <c r="AF36" s="31"/>
      <c r="AG36" s="230"/>
      <c r="AH36" s="15"/>
      <c r="AI36" s="198"/>
      <c r="AN36" s="1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16"/>
      <c r="O37" s="231"/>
      <c r="P37" s="51"/>
      <c r="Q37" s="51"/>
      <c r="R37" s="51"/>
      <c r="S37" s="51"/>
      <c r="T37" s="61"/>
      <c r="U37" s="217"/>
      <c r="V37" s="218"/>
      <c r="W37" s="14"/>
      <c r="X37" s="225"/>
      <c r="Y37" s="31"/>
      <c r="Z37" s="226"/>
      <c r="AA37" s="31"/>
      <c r="AB37" s="227"/>
      <c r="AC37" s="228"/>
      <c r="AD37" s="229"/>
      <c r="AE37" s="226"/>
      <c r="AF37" s="31"/>
      <c r="AG37" s="230"/>
      <c r="AH37" s="15"/>
      <c r="AI37" s="1"/>
      <c r="AJ37" s="1"/>
      <c r="AK37" s="1"/>
      <c r="AL37" s="6"/>
      <c r="AM37" s="1"/>
      <c r="AN37" s="1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16"/>
      <c r="O38" s="233"/>
      <c r="P38" s="33"/>
      <c r="Q38" s="33"/>
      <c r="R38" s="33"/>
      <c r="S38" s="33"/>
      <c r="T38" s="31"/>
      <c r="U38" s="217"/>
      <c r="V38" s="218"/>
      <c r="W38" s="14"/>
      <c r="X38" s="225"/>
      <c r="Y38" s="31"/>
      <c r="Z38" s="226"/>
      <c r="AA38" s="31"/>
      <c r="AB38" s="227"/>
      <c r="AC38" s="228"/>
      <c r="AD38" s="229"/>
      <c r="AE38" s="226"/>
      <c r="AF38" s="31"/>
      <c r="AG38" s="230"/>
      <c r="AH38" s="15"/>
      <c r="AI38" s="1"/>
      <c r="AJ38" s="1"/>
      <c r="AK38" s="1"/>
      <c r="AL38" s="6"/>
      <c r="AM38" s="1"/>
      <c r="AN38" s="1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233"/>
      <c r="P39" s="33"/>
      <c r="Q39" s="33"/>
      <c r="R39" s="33"/>
      <c r="S39" s="33"/>
      <c r="T39" s="31"/>
      <c r="U39" s="235"/>
      <c r="V39" s="236"/>
      <c r="W39" s="14"/>
      <c r="X39" s="237"/>
      <c r="Y39" s="31"/>
      <c r="Z39" s="62"/>
      <c r="AA39" s="61"/>
      <c r="AB39" s="238"/>
      <c r="AC39" s="239"/>
      <c r="AD39" s="240"/>
      <c r="AE39" s="62"/>
      <c r="AF39" s="61"/>
      <c r="AG39" s="241"/>
      <c r="AH39" s="15"/>
      <c r="AI39" s="1"/>
      <c r="AJ39" s="1"/>
      <c r="AK39" s="1"/>
      <c r="AL39" s="6"/>
      <c r="AM39" s="1"/>
      <c r="AN39" s="1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233"/>
      <c r="P40" s="33"/>
      <c r="Q40" s="33"/>
      <c r="R40" s="33"/>
      <c r="S40" s="33"/>
      <c r="T40" s="31"/>
      <c r="U40" s="235"/>
      <c r="V40" s="236"/>
      <c r="W40" s="14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14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14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14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14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14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14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14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14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16"/>
      <c r="Y49" s="16"/>
      <c r="Z49" s="16"/>
      <c r="AA49" s="16"/>
      <c r="AB49" s="5"/>
      <c r="AC49" s="5"/>
      <c r="AD49" s="5"/>
      <c r="AE49" s="16"/>
      <c r="AF49" s="16"/>
      <c r="AG49" s="5"/>
      <c r="AH49" s="1"/>
      <c r="AI49" s="1"/>
      <c r="AJ49" s="1"/>
      <c r="AK49" s="1"/>
      <c r="AL49" s="1"/>
      <c r="AM49" s="1"/>
      <c r="AN49" s="1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</row>
    <row r="52" ht="15.0" customHeight="1">
      <c r="A52" s="6"/>
      <c r="B52" s="84"/>
      <c r="C52" s="84"/>
      <c r="D52" s="84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65"/>
      <c r="P56" s="279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65"/>
      <c r="P57" s="279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65"/>
      <c r="P58" s="279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65"/>
      <c r="P59" s="279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65"/>
      <c r="P60" s="279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65"/>
      <c r="P61" s="280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31"/>
      <c r="P62" s="280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81"/>
      <c r="M63" s="31"/>
      <c r="N63" s="278"/>
      <c r="O63" s="31"/>
      <c r="P63" s="280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280"/>
      <c r="Q64" s="31"/>
      <c r="R64" s="278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</row>
    <row r="65" ht="15.0" customHeight="1">
      <c r="A65" s="1"/>
      <c r="B65" s="282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</row>
    <row r="66" ht="15.0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ht="15.0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 ht="15.75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</row>
    <row r="69" ht="15.0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</row>
    <row r="70" ht="15.0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5:V51">
      <formula1>$C$169:$C$170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34">
      <formula1>'11th'!$C$171:$C$172</formula1>
    </dataValidation>
    <dataValidation type="list" allowBlank="1" showErrorMessage="1" sqref="AG35:AG48">
      <formula1>$C$169:$C$171</formula1>
    </dataValidation>
    <dataValidation type="list" allowBlank="1" showErrorMessage="1" sqref="F33:F41">
      <formula1>$J$155:$J$159</formula1>
    </dataValidation>
    <dataValidation type="custom" allowBlank="1" showDropDown="1" sqref="U31:U34 U38:U40 L56:L64 P56:P64">
      <formula1>OR(NOT(ISERROR(DATEVALUE(L31))), AND(ISNUMBER(L31), LEFT(CELL("format", L31))="D"))</formula1>
    </dataValidation>
    <dataValidation type="list" allowBlank="1" showErrorMessage="1" sqref="M35:M51">
      <formula1>$M$127:$M$130</formula1>
    </dataValidation>
    <dataValidation type="list" allowBlank="1" showErrorMessage="1" sqref="M31:M34">
      <formula1>'11th'!$M$129:$M$132</formula1>
    </dataValidation>
  </dataValidations>
  <hyperlinks>
    <hyperlink r:id="rId2" location="gid=0" ref="AI5"/>
    <hyperlink r:id="rId3" ref="V24"/>
    <hyperlink r:id="rId4" location="gid=0" ref="B29"/>
  </hyperlinks>
  <printOptions/>
  <pageMargins bottom="0.75" footer="0.0" header="0.0" left="0.7" right="0.7" top="0.75"/>
  <pageSetup orientation="portrait"/>
  <drawing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>
        <v>18.0</v>
      </c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45048.0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54">
        <v>7.0</v>
      </c>
      <c r="P7" s="55">
        <v>1.0</v>
      </c>
      <c r="Q7" s="55">
        <v>7.0</v>
      </c>
      <c r="R7" s="56"/>
      <c r="S7" s="56"/>
      <c r="T7" s="55">
        <v>2.0</v>
      </c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8">
        <v>35.0</v>
      </c>
      <c r="R8" s="68">
        <v>4.0</v>
      </c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8">
        <v>4.0</v>
      </c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7</v>
      </c>
      <c r="P11" s="79">
        <f t="shared" si="1"/>
        <v>1</v>
      </c>
      <c r="Q11" s="79">
        <f t="shared" si="1"/>
        <v>42</v>
      </c>
      <c r="R11" s="79">
        <f t="shared" si="1"/>
        <v>4</v>
      </c>
      <c r="S11" s="79">
        <f t="shared" si="1"/>
        <v>4</v>
      </c>
      <c r="T11" s="79">
        <f t="shared" si="1"/>
        <v>2</v>
      </c>
      <c r="U11" s="79">
        <f t="shared" si="1"/>
        <v>0</v>
      </c>
      <c r="V11" s="80">
        <f>SUM(O11:U11)</f>
        <v>60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97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124</v>
      </c>
      <c r="U22" s="134" t="s">
        <v>125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COUNTIFS(M31:M51,"P",U31:U51,M2)</f>
        <v>0</v>
      </c>
      <c r="T23" s="142">
        <f>COUNTIFS(M31:M51,"E(Con)",U31:U51,M2)</f>
        <v>0</v>
      </c>
      <c r="U23" s="142">
        <f>COUNTIFS(M31:M51,"E(FTE)",U31:U51,M2)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378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189"/>
      <c r="N31" s="190"/>
      <c r="O31" s="191"/>
      <c r="P31" s="138"/>
      <c r="Q31" s="138"/>
      <c r="R31" s="138"/>
      <c r="S31" s="138"/>
      <c r="T31" s="36"/>
      <c r="U31" s="192"/>
      <c r="V31" s="193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00"/>
      <c r="N32" s="201"/>
      <c r="O32" s="202"/>
      <c r="P32" s="51"/>
      <c r="Q32" s="51"/>
      <c r="R32" s="51"/>
      <c r="S32" s="51"/>
      <c r="T32" s="61"/>
      <c r="U32" s="203"/>
      <c r="V32" s="204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00"/>
      <c r="N33" s="201"/>
      <c r="O33" s="202"/>
      <c r="P33" s="51"/>
      <c r="Q33" s="51"/>
      <c r="R33" s="51"/>
      <c r="S33" s="51"/>
      <c r="T33" s="61"/>
      <c r="U33" s="203"/>
      <c r="V33" s="207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16"/>
      <c r="O34" s="202"/>
      <c r="P34" s="51"/>
      <c r="Q34" s="51"/>
      <c r="R34" s="51"/>
      <c r="S34" s="51"/>
      <c r="T34" s="61"/>
      <c r="U34" s="217"/>
      <c r="V34" s="218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32"/>
      <c r="N35" s="216"/>
      <c r="O35" s="233"/>
      <c r="P35" s="33"/>
      <c r="Q35" s="33"/>
      <c r="R35" s="33"/>
      <c r="S35" s="33"/>
      <c r="T35" s="31"/>
      <c r="U35" s="217"/>
      <c r="V35" s="218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390"/>
      <c r="N36" s="216"/>
      <c r="O36" s="202"/>
      <c r="P36" s="51"/>
      <c r="Q36" s="51"/>
      <c r="R36" s="51"/>
      <c r="S36" s="51"/>
      <c r="T36" s="61"/>
      <c r="U36" s="217"/>
      <c r="V36" s="218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390"/>
      <c r="N37" s="216"/>
      <c r="O37" s="231"/>
      <c r="P37" s="51"/>
      <c r="Q37" s="51"/>
      <c r="R37" s="51"/>
      <c r="S37" s="51"/>
      <c r="T37" s="61"/>
      <c r="U37" s="217"/>
      <c r="V37" s="218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23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23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23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65"/>
      <c r="P56" s="279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65"/>
      <c r="P57" s="279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65"/>
      <c r="P58" s="279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65"/>
      <c r="P59" s="279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65"/>
      <c r="P60" s="279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65"/>
      <c r="P61" s="279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65"/>
      <c r="P62" s="279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280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280"/>
      <c r="Q64" s="31"/>
      <c r="R64" s="278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282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hidden="1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hidden="1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hidden="1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hidden="1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hidden="1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hidden="1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hidden="1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hidden="1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hidden="1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hidden="1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hidden="1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hidden="1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hidden="1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hidden="1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hidden="1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hidden="1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hidden="1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hidden="1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hidden="1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hidden="1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hidden="1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hidden="1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hidden="1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hidden="1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hidden="1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hidden="1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hidden="1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hidden="1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hidden="1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hidden="1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hidden="1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hidden="1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hidden="1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hidden="1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hidden="1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hidden="1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hidden="1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hidden="1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hidden="1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hidden="1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hidden="1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hidden="1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hidden="1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hidden="1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hidden="1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hidden="1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hidden="1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hidden="1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hidden="1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hidden="1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hidden="1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hidden="1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hidden="1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hidden="1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hidden="1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hidden="1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hidden="1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hidden="1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hidden="1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hidden="1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hidden="1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hidden="1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hidden="1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hidden="1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hidden="1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hidden="1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hidden="1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hidden="1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hidden="1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hidden="1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hidden="1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hidden="1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hidden="1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hidden="1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hidden="1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hidden="1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hidden="1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hidden="1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hidden="1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hidden="1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hidden="1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hidden="1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hidden="1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hidden="1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hidden="1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hidden="1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hidden="1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hidden="1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hidden="1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hidden="1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hidden="1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hidden="1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hidden="1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hidden="1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hidden="1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hidden="1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hidden="1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hidden="1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hidden="1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hidden="1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hidden="1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hidden="1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hidden="1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hidden="1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hidden="1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hidden="1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hidden="1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4:V51">
      <formula1>$C$169:$C$170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33">
      <formula1>'11th'!$C$171:$C$172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33 U35:U40 L56:L64 P56:P64">
      <formula1>OR(NOT(ISERROR(DATEVALUE(L31))), AND(ISNUMBER(L31), LEFT(CELL("format", L31))="D"))</formula1>
    </dataValidation>
    <dataValidation type="list" allowBlank="1" showErrorMessage="1" sqref="M34:M51">
      <formula1>$M$127:$M$130</formula1>
    </dataValidation>
    <dataValidation type="list" allowBlank="1" showErrorMessage="1" sqref="M31:M33">
      <formula1>'11th'!$M$129:$M$132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0.43"/>
    <col customWidth="1" min="13" max="16" width="9.14"/>
    <col customWidth="1" min="17" max="17" width="9.57"/>
    <col customWidth="1" min="18" max="22" width="9.14"/>
    <col customWidth="1" min="23" max="23" width="0.57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5.25" customHeight="1">
      <c r="A1" s="391" t="s">
        <v>126</v>
      </c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45049.0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1.5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1.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54">
        <v>31.0</v>
      </c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8">
        <v>21.0</v>
      </c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66">
        <v>213.0</v>
      </c>
      <c r="P9" s="68">
        <v>3.0</v>
      </c>
      <c r="Q9" s="68">
        <v>31.0</v>
      </c>
      <c r="R9" s="68">
        <v>13.0</v>
      </c>
      <c r="S9" s="68">
        <v>213.0</v>
      </c>
      <c r="T9" s="68">
        <v>1.0</v>
      </c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244</v>
      </c>
      <c r="P11" s="79">
        <f t="shared" si="1"/>
        <v>24</v>
      </c>
      <c r="Q11" s="79">
        <f t="shared" si="1"/>
        <v>31</v>
      </c>
      <c r="R11" s="79">
        <f t="shared" si="1"/>
        <v>13</v>
      </c>
      <c r="S11" s="79">
        <f t="shared" si="1"/>
        <v>213</v>
      </c>
      <c r="T11" s="79">
        <f t="shared" si="1"/>
        <v>1</v>
      </c>
      <c r="U11" s="79">
        <f t="shared" si="1"/>
        <v>0</v>
      </c>
      <c r="V11" s="80">
        <f>SUM(O11:U11)</f>
        <v>526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39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97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127</v>
      </c>
      <c r="U22" s="134" t="s">
        <v>128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COUNTIFS(M31:M51,"P",U31:U51,M2)</f>
        <v>0</v>
      </c>
      <c r="T23" s="142">
        <f>COUNTIFS(M31:M51,"E(Con)",U31:U51,M2)</f>
        <v>0</v>
      </c>
      <c r="U23" s="142">
        <f>COUNTIFS(M31:M51,"E(FTE)",U31:U51,M2)</f>
        <v>0</v>
      </c>
      <c r="V23" s="143"/>
      <c r="W23" s="29"/>
      <c r="X23" s="59">
        <v>17.0</v>
      </c>
      <c r="Y23" s="165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165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165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165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165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129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189"/>
      <c r="N31" s="190"/>
      <c r="O31" s="191"/>
      <c r="P31" s="138"/>
      <c r="Q31" s="138"/>
      <c r="R31" s="138"/>
      <c r="S31" s="138"/>
      <c r="T31" s="36"/>
      <c r="U31" s="192"/>
      <c r="V31" s="193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00"/>
      <c r="N32" s="201"/>
      <c r="O32" s="202"/>
      <c r="P32" s="51"/>
      <c r="Q32" s="51"/>
      <c r="R32" s="51"/>
      <c r="S32" s="51"/>
      <c r="T32" s="61"/>
      <c r="U32" s="203"/>
      <c r="V32" s="204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00"/>
      <c r="N33" s="201"/>
      <c r="O33" s="202"/>
      <c r="P33" s="51"/>
      <c r="Q33" s="51"/>
      <c r="R33" s="51"/>
      <c r="S33" s="51"/>
      <c r="T33" s="61"/>
      <c r="U33" s="203"/>
      <c r="V33" s="207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32"/>
      <c r="N34" s="216"/>
      <c r="O34" s="233"/>
      <c r="P34" s="33"/>
      <c r="Q34" s="33"/>
      <c r="R34" s="33"/>
      <c r="S34" s="33"/>
      <c r="T34" s="31"/>
      <c r="U34" s="217"/>
      <c r="V34" s="218"/>
      <c r="W34" s="29"/>
      <c r="X34" s="209" t="s">
        <v>18</v>
      </c>
      <c r="Y34" s="210"/>
      <c r="Z34" s="381" t="s">
        <v>76</v>
      </c>
      <c r="AA34" s="382"/>
      <c r="AB34" s="383" t="s">
        <v>77</v>
      </c>
      <c r="AC34" s="181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390"/>
      <c r="N35" s="216"/>
      <c r="O35" s="202"/>
      <c r="P35" s="51"/>
      <c r="Q35" s="51"/>
      <c r="R35" s="51"/>
      <c r="S35" s="51"/>
      <c r="T35" s="61"/>
      <c r="U35" s="217"/>
      <c r="V35" s="218"/>
      <c r="W35" s="14"/>
      <c r="X35" s="386"/>
      <c r="Y35" s="36"/>
      <c r="Z35" s="98"/>
      <c r="AA35" s="36"/>
      <c r="AB35" s="393"/>
      <c r="AC35" s="394"/>
      <c r="AD35" s="395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390"/>
      <c r="N36" s="216"/>
      <c r="O36" s="231"/>
      <c r="P36" s="51"/>
      <c r="Q36" s="51"/>
      <c r="R36" s="51"/>
      <c r="S36" s="51"/>
      <c r="T36" s="61"/>
      <c r="U36" s="217"/>
      <c r="V36" s="218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16"/>
      <c r="O37" s="233"/>
      <c r="P37" s="33"/>
      <c r="Q37" s="33"/>
      <c r="R37" s="33"/>
      <c r="S37" s="33"/>
      <c r="T37" s="31"/>
      <c r="U37" s="396"/>
      <c r="V37" s="218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397"/>
      <c r="N38" s="216"/>
      <c r="O38" s="233"/>
      <c r="P38" s="33"/>
      <c r="Q38" s="33"/>
      <c r="R38" s="33"/>
      <c r="S38" s="33"/>
      <c r="T38" s="31"/>
      <c r="U38" s="217"/>
      <c r="V38" s="218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397"/>
      <c r="N39" s="216"/>
      <c r="O39" s="233"/>
      <c r="P39" s="33"/>
      <c r="Q39" s="33"/>
      <c r="R39" s="33"/>
      <c r="S39" s="33"/>
      <c r="T39" s="31"/>
      <c r="U39" s="217"/>
      <c r="V39" s="218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23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399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399"/>
      <c r="F46" s="61"/>
      <c r="G46" s="400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401"/>
      <c r="F47" s="31"/>
      <c r="G47" s="400"/>
      <c r="H47" s="402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401"/>
      <c r="F48" s="31"/>
      <c r="G48" s="400"/>
      <c r="H48" s="402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401"/>
      <c r="F49" s="31"/>
      <c r="G49" s="400"/>
      <c r="H49" s="402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399"/>
      <c r="F50" s="61"/>
      <c r="G50" s="401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.5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280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280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280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280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31"/>
      <c r="P60" s="280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31"/>
      <c r="P61" s="280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31"/>
      <c r="P62" s="280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280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282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hidden="1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hidden="1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hidden="1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hidden="1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hidden="1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hidden="1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hidden="1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hidden="1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hidden="1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hidden="1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hidden="1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hidden="1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hidden="1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hidden="1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hidden="1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hidden="1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hidden="1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hidden="1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hidden="1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hidden="1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hidden="1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hidden="1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hidden="1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hidden="1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hidden="1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hidden="1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hidden="1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hidden="1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hidden="1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hidden="1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hidden="1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hidden="1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hidden="1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hidden="1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hidden="1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hidden="1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hidden="1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hidden="1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hidden="1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hidden="1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hidden="1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hidden="1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hidden="1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hidden="1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hidden="1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hidden="1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hidden="1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hidden="1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hidden="1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hidden="1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hidden="1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hidden="1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hidden="1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hidden="1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hidden="1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hidden="1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hidden="1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hidden="1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hidden="1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hidden="1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hidden="1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hidden="1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hidden="1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hidden="1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hidden="1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hidden="1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hidden="1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hidden="1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hidden="1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hidden="1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hidden="1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hidden="1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hidden="1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hidden="1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hidden="1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hidden="1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hidden="1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hidden="1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hidden="1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hidden="1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hidden="1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hidden="1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hidden="1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hidden="1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hidden="1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hidden="1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hidden="1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hidden="1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hidden="1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hidden="1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hidden="1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hidden="1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hidden="1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hidden="1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hidden="1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hidden="1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hidden="1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hidden="1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hidden="1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hidden="1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hidden="1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hidden="1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hidden="1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hidden="1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hidden="1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hidden="1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hidden="1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4:V51">
      <formula1>$C$169:$C$170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33">
      <formula1>'11th'!$C$171:$C$172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36 U38:U41 L56:L64 P56:P64">
      <formula1>OR(NOT(ISERROR(DATEVALUE(L31))), AND(ISNUMBER(L31), LEFT(CELL("format", L31))="D"))</formula1>
    </dataValidation>
    <dataValidation type="list" allowBlank="1" showErrorMessage="1" sqref="M34:M51">
      <formula1>$M$127:$M$130</formula1>
    </dataValidation>
    <dataValidation type="list" allowBlank="1" showErrorMessage="1" sqref="M31:M33">
      <formula1>'11th'!$M$129:$M$132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45050.0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66">
        <v>23.0</v>
      </c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23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23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130</v>
      </c>
      <c r="U22" s="134" t="s">
        <v>131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COUNTIFS(M31:M51,"P",U31:U51,M2)</f>
        <v>0</v>
      </c>
      <c r="T23" s="142">
        <f>COUNTIFS(M31:M51,"E(Con)",U31:U51,M2)</f>
        <v>0</v>
      </c>
      <c r="U23" s="142">
        <f>COUNTIFS(M31:M51,"E(FTE)",U31:U51,M2)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189"/>
      <c r="N31" s="190"/>
      <c r="O31" s="191"/>
      <c r="P31" s="138"/>
      <c r="Q31" s="138"/>
      <c r="R31" s="138"/>
      <c r="S31" s="138"/>
      <c r="T31" s="36"/>
      <c r="U31" s="192"/>
      <c r="V31" s="193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00"/>
      <c r="N32" s="201"/>
      <c r="O32" s="202"/>
      <c r="P32" s="51"/>
      <c r="Q32" s="51"/>
      <c r="R32" s="51"/>
      <c r="S32" s="51"/>
      <c r="T32" s="61"/>
      <c r="U32" s="203"/>
      <c r="V32" s="204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00"/>
      <c r="N33" s="201"/>
      <c r="O33" s="202"/>
      <c r="P33" s="51"/>
      <c r="Q33" s="51"/>
      <c r="R33" s="51"/>
      <c r="S33" s="51"/>
      <c r="T33" s="61"/>
      <c r="U33" s="203"/>
      <c r="V33" s="207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32"/>
      <c r="N34" s="216"/>
      <c r="O34" s="233"/>
      <c r="P34" s="33"/>
      <c r="Q34" s="33"/>
      <c r="R34" s="33"/>
      <c r="S34" s="33"/>
      <c r="T34" s="31"/>
      <c r="U34" s="217"/>
      <c r="V34" s="218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390"/>
      <c r="N35" s="216"/>
      <c r="O35" s="202"/>
      <c r="P35" s="51"/>
      <c r="Q35" s="51"/>
      <c r="R35" s="51"/>
      <c r="S35" s="51"/>
      <c r="T35" s="61"/>
      <c r="U35" s="217"/>
      <c r="V35" s="218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390"/>
      <c r="N36" s="216"/>
      <c r="O36" s="231"/>
      <c r="P36" s="51"/>
      <c r="Q36" s="51"/>
      <c r="R36" s="51"/>
      <c r="S36" s="51"/>
      <c r="T36" s="61"/>
      <c r="U36" s="217"/>
      <c r="V36" s="218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16"/>
      <c r="O37" s="233"/>
      <c r="P37" s="33"/>
      <c r="Q37" s="33"/>
      <c r="R37" s="33"/>
      <c r="S37" s="33"/>
      <c r="T37" s="31"/>
      <c r="U37" s="396"/>
      <c r="V37" s="218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397"/>
      <c r="N38" s="216"/>
      <c r="O38" s="233"/>
      <c r="P38" s="33"/>
      <c r="Q38" s="33"/>
      <c r="R38" s="33"/>
      <c r="S38" s="33"/>
      <c r="T38" s="31"/>
      <c r="U38" s="217"/>
      <c r="V38" s="218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397"/>
      <c r="N39" s="216"/>
      <c r="O39" s="233"/>
      <c r="P39" s="33"/>
      <c r="Q39" s="33"/>
      <c r="R39" s="33"/>
      <c r="S39" s="33"/>
      <c r="T39" s="31"/>
      <c r="U39" s="217"/>
      <c r="V39" s="218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398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7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407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407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407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31"/>
      <c r="P60" s="407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31"/>
      <c r="P61" s="407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31"/>
      <c r="P62" s="407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407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407"/>
      <c r="Q64" s="31"/>
      <c r="R64" s="278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6"/>
      <c r="B65" s="95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407"/>
      <c r="Q65" s="31"/>
      <c r="R65" s="278"/>
      <c r="S65" s="31"/>
      <c r="T65" s="95"/>
      <c r="U65" s="5"/>
      <c r="V65" s="5"/>
      <c r="W65" s="5"/>
      <c r="X65" s="29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7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63:E63"/>
    <mergeCell ref="F63:I63"/>
    <mergeCell ref="J63:K63"/>
    <mergeCell ref="L63:M63"/>
    <mergeCell ref="N63:O63"/>
    <mergeCell ref="P63:Q63"/>
    <mergeCell ref="R63:S63"/>
    <mergeCell ref="AA68:AB68"/>
    <mergeCell ref="AC68:AF68"/>
    <mergeCell ref="AG68:AJ68"/>
    <mergeCell ref="AA69:AB69"/>
    <mergeCell ref="AC69:AF69"/>
    <mergeCell ref="AG69:AJ69"/>
    <mergeCell ref="B64:E64"/>
    <mergeCell ref="F64:I64"/>
    <mergeCell ref="J64:K64"/>
    <mergeCell ref="L64:M64"/>
    <mergeCell ref="N64:O64"/>
    <mergeCell ref="P64:Q64"/>
    <mergeCell ref="R64:S64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65:E65"/>
    <mergeCell ref="F65:I65"/>
    <mergeCell ref="J65:K65"/>
    <mergeCell ref="L65:M65"/>
    <mergeCell ref="N65:O65"/>
    <mergeCell ref="P65:Q65"/>
    <mergeCell ref="R65:S65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4:V51">
      <formula1>$C$169:$C$170</formula1>
    </dataValidation>
    <dataValidation type="list" allowBlank="1" sqref="F56:F65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33">
      <formula1>'11th'!$C$171:$C$172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36 U38:U42 L56:L65 P56:P65">
      <formula1>OR(NOT(ISERROR(DATEVALUE(L31))), AND(ISNUMBER(L31), LEFT(CELL("format", L31))="D"))</formula1>
    </dataValidation>
    <dataValidation type="list" allowBlank="1" showErrorMessage="1" sqref="M34:M51">
      <formula1>$M$127:$M$130</formula1>
    </dataValidation>
    <dataValidation type="list" allowBlank="1" showErrorMessage="1" sqref="M31:M33">
      <formula1>'11th'!$M$129:$M$132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0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0.43"/>
    <col customWidth="1" min="13" max="16" width="9.14"/>
    <col customWidth="1" min="17" max="17" width="9.57"/>
    <col customWidth="1" min="18" max="22" width="9.14"/>
    <col customWidth="1" min="23" max="23" width="0.43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.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45051.0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1.5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1.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54">
        <v>23.0</v>
      </c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23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23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40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409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132</v>
      </c>
      <c r="U22" s="134" t="s">
        <v>133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SUM(Q149)</f>
        <v>0</v>
      </c>
      <c r="T23" s="142">
        <f>SUM(P149)</f>
        <v>0</v>
      </c>
      <c r="U23" s="142">
        <f>SUM(R149)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191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08"/>
      <c r="P36" s="51"/>
      <c r="Q36" s="51"/>
      <c r="R36" s="51"/>
      <c r="S36" s="51"/>
      <c r="T36" s="6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1"/>
      <c r="P37" s="51"/>
      <c r="Q37" s="51"/>
      <c r="R37" s="51"/>
      <c r="S37" s="51"/>
      <c r="T37" s="6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23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23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7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65"/>
      <c r="P57" s="415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65"/>
      <c r="P58" s="415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407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31"/>
      <c r="P60" s="407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31"/>
      <c r="P61" s="407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31"/>
      <c r="P62" s="407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407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407"/>
      <c r="Q64" s="31"/>
      <c r="R64" s="278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282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hidden="1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hidden="1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hidden="1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hidden="1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hidden="1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hidden="1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hidden="1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hidden="1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hidden="1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hidden="1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hidden="1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hidden="1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hidden="1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hidden="1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hidden="1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hidden="1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hidden="1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hidden="1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hidden="1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hidden="1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hidden="1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hidden="1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hidden="1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hidden="1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hidden="1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hidden="1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hidden="1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hidden="1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hidden="1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hidden="1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hidden="1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hidden="1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hidden="1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hidden="1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hidden="1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hidden="1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hidden="1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hidden="1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hidden="1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hidden="1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hidden="1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hidden="1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hidden="1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hidden="1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hidden="1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hidden="1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hidden="1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hidden="1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hidden="1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hidden="1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hidden="1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hidden="1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hidden="1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hidden="1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hidden="1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hidden="1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hidden="1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hidden="1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hidden="1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hidden="1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hidden="1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hidden="1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hidden="1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hidden="1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hidden="1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hidden="1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hidden="1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hidden="1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hidden="1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hidden="1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hidden="1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hidden="1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hidden="1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hidden="1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hidden="1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hidden="1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hidden="1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hidden="1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hidden="1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hidden="1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hidden="1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hidden="1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hidden="1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hidden="1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hidden="1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hidden="1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hidden="1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hidden="1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hidden="1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hidden="1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hidden="1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hidden="1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hidden="1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hidden="1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hidden="1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hidden="1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hidden="1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hidden="1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hidden="1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hidden="1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hidden="1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hidden="1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hidden="1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hidden="1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hidden="1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hidden="1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hidden="1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8:U41 L56:L64 P56:P64">
      <formula1>OR(NOT(ISERROR(DATEVALUE(L38))), AND(ISNUMBER(L38), LEFT(CELL("format", L38))="D"))</formula1>
    </dataValidation>
    <dataValidation type="list" allowBlank="1" sqref="F56:F64">
      <formula1>"Asad Kahn,Alaaeldin Abdulmoneim,Dennis Gaertig,Kevin Druschky,Mateusz Rokosz,Robert Zwettler,Syed Haider,Stacie Lind-Stein,Silvia Lupoaie,Youssef Embarec,Zekria Asify,Dilmon Said,Kevin Greisner,Flavianne Shambi"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45052.0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66">
        <v>42.0</v>
      </c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42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42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134</v>
      </c>
      <c r="U22" s="134" t="s">
        <v>135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SUM(Q149)</f>
        <v>0</v>
      </c>
      <c r="T23" s="142">
        <f>SUM(P149)</f>
        <v>0</v>
      </c>
      <c r="U23" s="142">
        <f>SUM(R149)</f>
        <v>0</v>
      </c>
      <c r="V23" s="143">
        <v>0.0</v>
      </c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191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206"/>
      <c r="K34" s="89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08"/>
      <c r="P36" s="51"/>
      <c r="Q36" s="51"/>
      <c r="R36" s="51"/>
      <c r="S36" s="51"/>
      <c r="T36" s="6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23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400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0"/>
      <c r="C47" s="51"/>
      <c r="D47" s="61"/>
      <c r="E47" s="251"/>
      <c r="F47" s="61"/>
      <c r="G47" s="400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416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7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407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407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407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282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hidden="1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hidden="1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hidden="1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hidden="1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hidden="1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hidden="1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hidden="1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hidden="1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hidden="1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hidden="1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hidden="1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hidden="1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hidden="1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hidden="1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hidden="1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hidden="1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hidden="1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hidden="1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hidden="1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hidden="1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hidden="1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hidden="1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hidden="1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hidden="1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hidden="1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hidden="1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hidden="1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hidden="1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hidden="1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hidden="1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hidden="1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hidden="1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hidden="1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hidden="1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hidden="1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hidden="1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hidden="1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hidden="1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hidden="1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hidden="1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hidden="1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hidden="1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hidden="1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hidden="1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hidden="1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hidden="1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hidden="1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hidden="1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hidden="1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hidden="1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hidden="1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hidden="1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hidden="1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hidden="1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hidden="1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hidden="1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hidden="1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hidden="1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hidden="1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hidden="1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hidden="1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hidden="1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hidden="1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hidden="1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hidden="1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hidden="1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hidden="1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hidden="1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hidden="1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hidden="1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hidden="1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hidden="1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hidden="1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hidden="1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hidden="1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hidden="1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hidden="1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hidden="1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hidden="1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hidden="1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hidden="1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hidden="1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hidden="1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hidden="1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hidden="1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hidden="1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hidden="1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hidden="1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hidden="1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hidden="1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hidden="1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hidden="1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hidden="1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hidden="1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hidden="1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hidden="1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hidden="1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hidden="1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hidden="1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hidden="1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hidden="1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hidden="1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hidden="1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hidden="1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hidden="1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hidden="1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hidden="1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8:U40 L56:L64 P56:P64">
      <formula1>OR(NOT(ISERROR(DATEVALUE(L38))), AND(ISNUMBER(L38), LEFT(CELL("format", L38))="D"))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45053.0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95"/>
      <c r="E9" s="33"/>
      <c r="F9" s="33"/>
      <c r="G9" s="33"/>
      <c r="H9" s="33"/>
      <c r="I9" s="33"/>
      <c r="J9" s="33"/>
      <c r="K9" s="65"/>
      <c r="L9" s="14"/>
      <c r="M9" s="53" t="s">
        <v>22</v>
      </c>
      <c r="N9" s="31"/>
      <c r="O9" s="66">
        <v>3.0</v>
      </c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3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3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98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136</v>
      </c>
      <c r="U22" s="134" t="s">
        <v>137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SUM(Q149)</f>
        <v>0</v>
      </c>
      <c r="T23" s="142">
        <f>SUM(P149)</f>
        <v>0</v>
      </c>
      <c r="U23" s="142">
        <f>SUM(R149)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191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08"/>
      <c r="P36" s="51"/>
      <c r="Q36" s="51"/>
      <c r="R36" s="51"/>
      <c r="S36" s="51"/>
      <c r="T36" s="6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23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7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407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415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407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282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hidden="1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hidden="1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hidden="1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hidden="1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hidden="1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hidden="1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hidden="1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hidden="1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hidden="1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hidden="1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hidden="1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hidden="1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hidden="1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hidden="1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hidden="1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hidden="1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hidden="1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hidden="1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hidden="1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hidden="1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hidden="1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hidden="1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hidden="1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hidden="1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hidden="1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hidden="1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hidden="1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hidden="1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hidden="1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hidden="1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hidden="1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hidden="1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hidden="1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hidden="1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hidden="1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hidden="1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hidden="1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hidden="1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hidden="1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hidden="1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hidden="1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hidden="1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hidden="1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hidden="1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hidden="1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hidden="1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hidden="1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hidden="1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hidden="1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hidden="1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hidden="1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hidden="1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hidden="1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hidden="1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hidden="1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hidden="1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hidden="1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hidden="1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hidden="1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hidden="1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hidden="1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hidden="1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hidden="1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hidden="1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hidden="1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hidden="1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hidden="1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hidden="1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hidden="1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hidden="1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hidden="1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hidden="1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hidden="1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hidden="1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hidden="1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hidden="1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hidden="1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hidden="1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hidden="1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hidden="1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hidden="1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hidden="1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hidden="1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hidden="1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hidden="1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hidden="1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hidden="1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hidden="1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hidden="1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hidden="1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hidden="1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hidden="1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hidden="1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hidden="1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hidden="1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hidden="1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hidden="1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hidden="1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hidden="1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hidden="1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hidden="1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hidden="1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hidden="1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hidden="1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hidden="1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hidden="1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hidden="1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8:U40 L56:L64 P56:P64">
      <formula1>OR(NOT(ISERROR(DATEVALUE(L38))), AND(ISNUMBER(L38), LEFT(CELL("format", L38))="D"))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45054.0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54">
        <v>5.0</v>
      </c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95"/>
      <c r="E9" s="33"/>
      <c r="F9" s="33"/>
      <c r="G9" s="33"/>
      <c r="H9" s="33"/>
      <c r="I9" s="33"/>
      <c r="J9" s="33"/>
      <c r="K9" s="65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5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5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138</v>
      </c>
      <c r="U22" s="134" t="s">
        <v>139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SUM(Q149)</f>
        <v>0</v>
      </c>
      <c r="T23" s="142">
        <f>SUM(P149)</f>
        <v>0</v>
      </c>
      <c r="U23" s="142">
        <f>SUM(R149)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191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08"/>
      <c r="P36" s="51"/>
      <c r="Q36" s="51"/>
      <c r="R36" s="51"/>
      <c r="S36" s="51"/>
      <c r="T36" s="6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23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7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282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hidden="1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hidden="1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hidden="1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hidden="1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hidden="1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hidden="1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hidden="1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hidden="1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hidden="1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hidden="1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hidden="1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hidden="1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hidden="1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hidden="1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hidden="1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hidden="1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hidden="1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hidden="1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hidden="1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hidden="1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hidden="1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hidden="1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hidden="1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hidden="1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hidden="1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hidden="1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hidden="1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hidden="1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hidden="1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hidden="1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hidden="1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hidden="1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hidden="1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hidden="1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hidden="1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hidden="1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hidden="1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hidden="1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hidden="1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hidden="1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hidden="1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hidden="1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hidden="1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hidden="1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hidden="1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hidden="1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hidden="1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hidden="1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hidden="1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hidden="1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hidden="1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hidden="1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hidden="1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hidden="1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hidden="1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hidden="1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hidden="1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hidden="1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hidden="1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hidden="1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hidden="1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hidden="1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hidden="1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hidden="1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hidden="1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hidden="1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hidden="1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hidden="1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hidden="1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hidden="1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hidden="1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hidden="1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hidden="1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hidden="1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hidden="1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hidden="1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hidden="1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hidden="1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hidden="1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hidden="1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hidden="1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hidden="1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hidden="1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hidden="1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hidden="1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hidden="1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hidden="1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hidden="1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hidden="1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hidden="1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hidden="1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hidden="1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hidden="1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hidden="1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hidden="1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hidden="1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hidden="1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hidden="1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hidden="1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hidden="1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hidden="1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hidden="1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hidden="1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hidden="1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hidden="1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hidden="1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hidden="1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8:U40 L56:L64 P56:P64">
      <formula1>OR(NOT(ISERROR(DATEVALUE(L38))), AND(ISNUMBER(L38), LEFT(CELL("format", L38))="D"))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>
        <v>1.0</v>
      </c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45055.0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66">
        <v>6.0</v>
      </c>
      <c r="P9" s="67"/>
      <c r="Q9" s="67"/>
      <c r="R9" s="67"/>
      <c r="S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6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6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140</v>
      </c>
      <c r="U22" s="134" t="s">
        <v>141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>
        <v>1.0</v>
      </c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191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08"/>
      <c r="P36" s="51"/>
      <c r="Q36" s="51"/>
      <c r="R36" s="51"/>
      <c r="S36" s="51"/>
      <c r="T36" s="6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23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398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398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398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7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407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407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407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31"/>
      <c r="P60" s="407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31"/>
      <c r="P61" s="407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65"/>
      <c r="P62" s="407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407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407"/>
      <c r="Q64" s="31"/>
      <c r="R64" s="278"/>
      <c r="S64" s="31"/>
      <c r="T64" s="417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282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hidden="1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hidden="1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hidden="1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hidden="1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hidden="1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hidden="1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hidden="1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hidden="1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hidden="1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hidden="1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hidden="1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hidden="1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hidden="1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hidden="1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hidden="1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hidden="1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hidden="1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hidden="1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hidden="1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hidden="1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hidden="1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hidden="1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hidden="1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hidden="1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hidden="1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hidden="1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hidden="1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hidden="1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hidden="1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hidden="1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hidden="1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hidden="1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hidden="1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hidden="1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hidden="1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hidden="1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hidden="1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hidden="1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hidden="1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hidden="1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hidden="1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hidden="1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hidden="1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hidden="1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hidden="1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hidden="1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hidden="1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hidden="1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hidden="1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67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hidden="1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hidden="1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hidden="1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hidden="1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hidden="1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hidden="1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hidden="1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hidden="1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hidden="1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hidden="1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hidden="1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hidden="1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hidden="1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hidden="1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hidden="1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hidden="1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hidden="1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hidden="1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hidden="1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hidden="1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hidden="1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hidden="1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hidden="1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hidden="1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hidden="1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hidden="1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hidden="1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hidden="1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hidden="1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hidden="1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hidden="1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hidden="1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hidden="1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hidden="1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hidden="1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hidden="1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hidden="1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hidden="1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hidden="1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hidden="1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hidden="1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hidden="1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hidden="1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hidden="1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hidden="1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hidden="1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hidden="1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hidden="1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hidden="1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hidden="1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hidden="1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hidden="1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hidden="1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hidden="1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hidden="1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hidden="1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hidden="1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hidden="1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8:U40 U42:U51 L56:L64 P56:P64">
      <formula1>OR(NOT(ISERROR(DATEVALUE(L38))), AND(ISNUMBER(L38), LEFT(CELL("format", L38))="D"))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45056.0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66">
        <v>2.0</v>
      </c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2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2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142</v>
      </c>
      <c r="U22" s="134" t="s">
        <v>143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SUM(E145)</f>
        <v>0</v>
      </c>
      <c r="N23" s="141">
        <f t="shared" ref="N23:P23" si="6">SUM(G144)</f>
        <v>0</v>
      </c>
      <c r="O23" s="141">
        <f t="shared" si="6"/>
        <v>0</v>
      </c>
      <c r="P23" s="141">
        <f t="shared" si="6"/>
        <v>0</v>
      </c>
      <c r="Q23" s="141">
        <f>SUM(X144)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418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SUM(P152)</f>
        <v>6</v>
      </c>
      <c r="Q29" s="178" t="s">
        <v>67</v>
      </c>
      <c r="R29" s="180">
        <f>SUM(Q152)</f>
        <v>5</v>
      </c>
      <c r="S29" s="178" t="s">
        <v>68</v>
      </c>
      <c r="T29" s="180">
        <f>SUM(R152)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191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08"/>
      <c r="P36" s="51"/>
      <c r="Q36" s="51"/>
      <c r="R36" s="51"/>
      <c r="S36" s="51"/>
      <c r="T36" s="6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23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398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398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398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398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398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398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398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398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398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419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7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280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280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31"/>
      <c r="P60" s="407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31"/>
      <c r="P61" s="407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31"/>
      <c r="P62" s="407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407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280"/>
      <c r="Q64" s="31"/>
      <c r="R64" s="278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6"/>
      <c r="B65" s="95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278"/>
      <c r="O65" s="31"/>
      <c r="P65" s="280"/>
      <c r="Q65" s="31"/>
      <c r="R65" s="278"/>
      <c r="S65" s="31"/>
      <c r="T65" s="95"/>
      <c r="U65" s="5"/>
      <c r="V65" s="5"/>
      <c r="W65" s="5"/>
      <c r="X65" s="29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282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0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5"/>
    </row>
    <row r="69" ht="15.75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283"/>
      <c r="AB70" s="284"/>
      <c r="AC70" s="285"/>
      <c r="AD70" s="284"/>
      <c r="AE70" s="284"/>
      <c r="AF70" s="284"/>
      <c r="AG70" s="283"/>
      <c r="AH70" s="284"/>
      <c r="AI70" s="284"/>
      <c r="AJ70" s="284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5.0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1"/>
      <c r="AB126" s="4"/>
      <c r="AC126" s="4"/>
      <c r="AD126" s="4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6"/>
      <c r="AB127" s="286" t="s">
        <v>94</v>
      </c>
      <c r="AC127" s="287"/>
      <c r="AD127" s="28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</row>
    <row r="128" ht="14.25" customHeight="1">
      <c r="A128" s="1"/>
      <c r="B128" s="5"/>
      <c r="C128" s="5"/>
      <c r="D128" s="5"/>
      <c r="E128" s="289" t="s">
        <v>95</v>
      </c>
      <c r="F128" s="151"/>
      <c r="G128" s="151"/>
      <c r="H128" s="151"/>
      <c r="I128" s="152"/>
      <c r="J128" s="5"/>
      <c r="K128" s="5"/>
      <c r="L128" s="5"/>
      <c r="M128" s="290" t="s">
        <v>66</v>
      </c>
      <c r="N128" s="291">
        <v>6.0</v>
      </c>
      <c r="O128" s="5"/>
      <c r="P128" s="289" t="s">
        <v>96</v>
      </c>
      <c r="Q128" s="151"/>
      <c r="R128" s="151"/>
      <c r="S128" s="5"/>
      <c r="T128" s="289" t="s">
        <v>97</v>
      </c>
      <c r="U128" s="151"/>
      <c r="V128" s="151"/>
      <c r="W128" s="5"/>
      <c r="X128" s="292" t="s">
        <v>25</v>
      </c>
      <c r="Y128" s="293" t="s">
        <v>98</v>
      </c>
      <c r="Z128" s="294" t="s">
        <v>99</v>
      </c>
      <c r="AA128" s="294" t="s">
        <v>100</v>
      </c>
      <c r="AB128" s="295"/>
      <c r="AC128" s="44"/>
      <c r="AD128" s="46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296" t="s">
        <v>101</v>
      </c>
      <c r="F129" s="297" t="s">
        <v>102</v>
      </c>
      <c r="G129" s="297" t="s">
        <v>103</v>
      </c>
      <c r="H129" s="297" t="s">
        <v>104</v>
      </c>
      <c r="I129" s="298" t="s">
        <v>105</v>
      </c>
      <c r="J129" s="5"/>
      <c r="K129" s="5"/>
      <c r="L129" s="5"/>
      <c r="M129" s="299" t="s">
        <v>67</v>
      </c>
      <c r="N129" s="300">
        <v>5.0</v>
      </c>
      <c r="O129" s="5"/>
      <c r="P129" s="301" t="s">
        <v>66</v>
      </c>
      <c r="Q129" s="302" t="s">
        <v>67</v>
      </c>
      <c r="R129" s="302" t="s">
        <v>68</v>
      </c>
      <c r="S129" s="5"/>
      <c r="T129" s="301" t="s">
        <v>66</v>
      </c>
      <c r="U129" s="302" t="s">
        <v>67</v>
      </c>
      <c r="V129" s="303" t="s">
        <v>68</v>
      </c>
      <c r="W129" s="5"/>
      <c r="X129" s="304"/>
      <c r="Y129" s="305"/>
      <c r="Z129" s="306"/>
      <c r="AA129" s="306"/>
      <c r="AB129" s="307" t="s">
        <v>66</v>
      </c>
      <c r="AC129" s="308" t="s">
        <v>67</v>
      </c>
      <c r="AD129" s="308" t="s">
        <v>68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  <c r="AT129" s="1"/>
    </row>
    <row r="130" ht="15.75" customHeight="1">
      <c r="A130" s="1"/>
      <c r="B130" s="5"/>
      <c r="C130" s="5"/>
      <c r="D130" s="5"/>
      <c r="E130" s="304"/>
      <c r="F130" s="305"/>
      <c r="G130" s="305"/>
      <c r="H130" s="305"/>
      <c r="I130" s="306"/>
      <c r="J130" s="5"/>
      <c r="K130" s="5"/>
      <c r="L130" s="5"/>
      <c r="M130" s="299" t="s">
        <v>106</v>
      </c>
      <c r="N130" s="300">
        <v>10.0</v>
      </c>
      <c r="O130" s="5"/>
      <c r="P130" s="309" t="b">
        <f t="shared" ref="P130:P146" si="8">IF(M31="E(Con)",1)</f>
        <v>0</v>
      </c>
      <c r="Q130" s="310" t="b">
        <f t="shared" ref="Q130:Q146" si="9">IF(M31="P",1)</f>
        <v>0</v>
      </c>
      <c r="R130" s="310" t="b">
        <f t="shared" ref="R130:R146" si="10">IF(M31="E(FTE)",1)</f>
        <v>0</v>
      </c>
      <c r="S130" s="5"/>
      <c r="T130" s="309" t="b">
        <f t="shared" ref="T130:T146" si="11">IF(AND(V31="✔",M31="E(Con)"),1)</f>
        <v>0</v>
      </c>
      <c r="U130" s="309" t="b">
        <f t="shared" ref="U130:U146" si="12">IF(AND(V31="✔",M31="P"),1)</f>
        <v>0</v>
      </c>
      <c r="V130" s="311" t="b">
        <f t="shared" ref="V130:V149" si="13">IF(AND(V31="✔",M31="E(FTE)"),1)</f>
        <v>0</v>
      </c>
      <c r="W130" s="5"/>
      <c r="X130" s="312" t="b">
        <f>IF(O16="✔",1)</f>
        <v>0</v>
      </c>
      <c r="Y130" s="313" t="b">
        <f>IF(S16="✔",1)</f>
        <v>0</v>
      </c>
      <c r="Z130" s="314" t="b">
        <f>IF(U16="✔",1)</f>
        <v>0</v>
      </c>
      <c r="AA130" s="314" t="b">
        <f t="shared" ref="AA130:AA136" si="14">IF(H45="✔",1)</f>
        <v>0</v>
      </c>
      <c r="AB130" s="315" t="b">
        <f t="shared" ref="AB130:AB149" si="15">IF(AND(M31="E(Con)",U31="1.Jan"),1)</f>
        <v>0</v>
      </c>
      <c r="AC130" s="316" t="b">
        <f>IF(AND(M31="P",U31="1.Jan"),1)</f>
        <v>0</v>
      </c>
      <c r="AD130" s="317" t="b">
        <f t="shared" ref="AD130:AD149" si="16">IF(AND(M31="E(FTE)",U31="1.Jan"),1)</f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  <c r="AR130" s="1"/>
      <c r="AS130" s="1"/>
    </row>
    <row r="131" ht="14.25" customHeight="1">
      <c r="A131" s="1"/>
      <c r="B131" s="5"/>
      <c r="C131" s="5"/>
      <c r="D131" s="5"/>
      <c r="E131" s="318"/>
      <c r="F131" s="186"/>
      <c r="G131" s="186"/>
      <c r="H131" s="186"/>
      <c r="I131" s="187"/>
      <c r="J131" s="5"/>
      <c r="K131" s="5"/>
      <c r="L131" s="5"/>
      <c r="M131" s="319"/>
      <c r="N131" s="320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1"/>
      <c r="Y131" s="313" t="b">
        <f>IF(U18="✔",1)</f>
        <v>0</v>
      </c>
      <c r="Z131" s="314" t="b">
        <f>IF(U18="✔",1)</f>
        <v>0</v>
      </c>
      <c r="AA131" s="314" t="b">
        <f t="shared" si="14"/>
        <v>0</v>
      </c>
      <c r="AB131" s="322" t="b">
        <f t="shared" si="15"/>
        <v>0</v>
      </c>
      <c r="AC131" s="323" t="b">
        <f>IF(AND(M32="P",U32="1-Jan"),1)</f>
        <v>0</v>
      </c>
      <c r="AD131" s="317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ref="E132:E140" si="17">IF(F33="Mail Netz DG",1)</f>
        <v>0</v>
      </c>
      <c r="F132" s="309" t="b">
        <f t="shared" ref="F132:F140" si="18">IF(F33="Mail Legal ",1)</f>
        <v>0</v>
      </c>
      <c r="G132" s="309" t="b">
        <f t="shared" ref="G132:G140" si="19">IF(F33="Incident Report",1)</f>
        <v>0</v>
      </c>
      <c r="H132" s="309" t="b">
        <f t="shared" ref="H132:H140" si="20">IF(F33="Lost and Found",1)</f>
        <v>0</v>
      </c>
      <c r="I132" s="309" t="b">
        <f t="shared" ref="I132:I140" si="21">IF(F33="User Walk-in",1)</f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24"/>
      <c r="Y132" s="313" t="b">
        <f t="shared" ref="Y132:Y134" si="22">IF(U16="✔",1)</f>
        <v>0</v>
      </c>
      <c r="Z132" s="325"/>
      <c r="AA132" s="314" t="b">
        <f t="shared" si="14"/>
        <v>0</v>
      </c>
      <c r="AB132" s="315" t="b">
        <f t="shared" si="15"/>
        <v>0</v>
      </c>
      <c r="AC132" s="323" t="b">
        <f t="shared" ref="AC132:AC149" si="23">IF(AND(M33="P",U33="1.Jan"),1)</f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5"/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ref="X133:X134" si="24">IF(Q19="✔",1)</f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26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8" t="s">
        <v>107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12" t="b">
        <f t="shared" si="24"/>
        <v>0</v>
      </c>
      <c r="Y134" s="313" t="b">
        <f t="shared" si="22"/>
        <v>0</v>
      </c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29">
        <v>44805.0</v>
      </c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ref="X135:X137" si="25">IF(Q16="✔",1)</f>
        <v>0</v>
      </c>
      <c r="Y135" s="331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332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14" t="b">
        <f t="shared" si="14"/>
        <v>0</v>
      </c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si="25"/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ref="X138:X139" si="26">IF(O19="✔",1)</f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4.25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30" t="b">
        <f t="shared" si="26"/>
        <v>0</v>
      </c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0" customHeight="1">
      <c r="A140" s="1"/>
      <c r="B140" s="5"/>
      <c r="C140" s="5"/>
      <c r="D140" s="5"/>
      <c r="E140" s="309" t="b">
        <f t="shared" si="17"/>
        <v>0</v>
      </c>
      <c r="F140" s="309" t="b">
        <f t="shared" si="18"/>
        <v>0</v>
      </c>
      <c r="G140" s="309" t="b">
        <f t="shared" si="19"/>
        <v>0</v>
      </c>
      <c r="H140" s="309" t="b">
        <f t="shared" si="20"/>
        <v>0</v>
      </c>
      <c r="I140" s="309" t="b">
        <f t="shared" si="21"/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21"/>
      <c r="Y140" s="305"/>
      <c r="Z140" s="327"/>
      <c r="AA140" s="333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5.75" customHeight="1">
      <c r="A141" s="1"/>
      <c r="B141" s="5"/>
      <c r="C141" s="5"/>
      <c r="D141" s="5"/>
      <c r="E141" s="309" t="b">
        <f>IF(F81="Mail Netz DG",1)</f>
        <v>0</v>
      </c>
      <c r="F141" s="309" t="b">
        <f>IF(F81="Mail Legal ",1)</f>
        <v>0</v>
      </c>
      <c r="G141" s="309" t="b">
        <f>IF(F81="Incident Report",1)</f>
        <v>0</v>
      </c>
      <c r="H141" s="309" t="b">
        <f>IF(F81="Lost and Found",1)</f>
        <v>0</v>
      </c>
      <c r="I141" s="309" t="b">
        <f>IF(F81="User Walk-in",1)</f>
        <v>0</v>
      </c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18"/>
      <c r="Y141" s="186"/>
      <c r="Z141" s="334"/>
      <c r="AA141" s="335"/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36">
        <f t="shared" ref="X142:AA142" si="27">SUM(X130:X141)</f>
        <v>0</v>
      </c>
      <c r="Y142" s="337">
        <f t="shared" si="27"/>
        <v>0</v>
      </c>
      <c r="Z142" s="338">
        <f t="shared" si="27"/>
        <v>0</v>
      </c>
      <c r="AA142" s="338">
        <f t="shared" si="27"/>
        <v>0</v>
      </c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09"/>
      <c r="F143" s="309"/>
      <c r="G143" s="309"/>
      <c r="H143" s="309"/>
      <c r="I143" s="309"/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24"/>
      <c r="Y143" s="339"/>
      <c r="Z143" s="340"/>
      <c r="AA143" s="340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1">
        <f t="shared" ref="E144:I144" si="28">SUM(E132:E143)</f>
        <v>0</v>
      </c>
      <c r="F144" s="342">
        <f t="shared" si="28"/>
        <v>0</v>
      </c>
      <c r="G144" s="343">
        <f t="shared" si="28"/>
        <v>0</v>
      </c>
      <c r="H144" s="344">
        <f t="shared" si="28"/>
        <v>0</v>
      </c>
      <c r="I144" s="344">
        <f t="shared" si="28"/>
        <v>0</v>
      </c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345">
        <f>SUM(X142:AA143)</f>
        <v>0</v>
      </c>
      <c r="Y144" s="346"/>
      <c r="Z144" s="346"/>
      <c r="AA144" s="346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347">
        <f>SUM(E144:F144)</f>
        <v>0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si="8"/>
        <v>0</v>
      </c>
      <c r="Q146" s="310" t="b">
        <f t="shared" si="9"/>
        <v>0</v>
      </c>
      <c r="R146" s="310" t="b">
        <f t="shared" si="10"/>
        <v>0</v>
      </c>
      <c r="S146" s="5"/>
      <c r="T146" s="309" t="b">
        <f t="shared" si="11"/>
        <v>0</v>
      </c>
      <c r="U146" s="309" t="b">
        <f t="shared" si="12"/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ref="P147:P149" si="29">IF(M49="E(Con)",1)</f>
        <v>0</v>
      </c>
      <c r="Q147" s="310" t="b">
        <f t="shared" ref="Q147:Q149" si="30">IF(M49="P",1)</f>
        <v>0</v>
      </c>
      <c r="R147" s="310" t="b">
        <f t="shared" ref="R147:R149" si="31">IF(M49="E(FTE)",1)</f>
        <v>0</v>
      </c>
      <c r="S147" s="5"/>
      <c r="T147" s="309" t="b">
        <f t="shared" ref="T147:T149" si="32">IF(AND(V49="✔",M49="E(Con)"),1)</f>
        <v>0</v>
      </c>
      <c r="U147" s="309" t="b">
        <f t="shared" ref="U147:U149" si="33">IF(AND(V49="✔",M49="P"),1)</f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15" t="b">
        <f t="shared" si="15"/>
        <v>0</v>
      </c>
      <c r="AC148" s="323" t="b">
        <f t="shared" si="23"/>
        <v>0</v>
      </c>
      <c r="AD148" s="317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09" t="b">
        <f t="shared" si="29"/>
        <v>0</v>
      </c>
      <c r="Q149" s="310" t="b">
        <f t="shared" si="30"/>
        <v>0</v>
      </c>
      <c r="R149" s="310" t="b">
        <f t="shared" si="31"/>
        <v>0</v>
      </c>
      <c r="S149" s="5"/>
      <c r="T149" s="309" t="b">
        <f t="shared" si="32"/>
        <v>0</v>
      </c>
      <c r="U149" s="309" t="b">
        <f t="shared" si="33"/>
        <v>0</v>
      </c>
      <c r="V149" s="311" t="b">
        <f t="shared" si="13"/>
        <v>0</v>
      </c>
      <c r="W149" s="5"/>
      <c r="X149" s="5"/>
      <c r="Y149" s="5"/>
      <c r="Z149" s="5"/>
      <c r="AA149" s="1"/>
      <c r="AB149" s="348" t="b">
        <f t="shared" si="15"/>
        <v>0</v>
      </c>
      <c r="AC149" s="349" t="b">
        <f t="shared" si="23"/>
        <v>0</v>
      </c>
      <c r="AD149" s="350" t="b">
        <f t="shared" si="1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1">
        <f t="shared" ref="P150:R150" si="34">SUM(P130:P149)</f>
        <v>0</v>
      </c>
      <c r="Q150" s="352">
        <f t="shared" si="34"/>
        <v>0</v>
      </c>
      <c r="R150" s="352">
        <f t="shared" si="34"/>
        <v>0</v>
      </c>
      <c r="S150" s="5"/>
      <c r="T150" s="351">
        <f t="shared" ref="T150:U150" si="35">SUM(T130:T149)</f>
        <v>0</v>
      </c>
      <c r="U150" s="352">
        <f t="shared" si="35"/>
        <v>0</v>
      </c>
      <c r="V150" s="352">
        <f>SUM(V131:V149)</f>
        <v>0</v>
      </c>
      <c r="W150" s="5"/>
      <c r="X150" s="5"/>
      <c r="Y150" s="5"/>
      <c r="Z150" s="5"/>
      <c r="AA150" s="1"/>
      <c r="AB150" s="353">
        <f t="shared" ref="AB150:AD150" si="36">SUM(AB130:AB149)</f>
        <v>0</v>
      </c>
      <c r="AC150" s="354">
        <f t="shared" si="36"/>
        <v>0</v>
      </c>
      <c r="AD150" s="355">
        <f t="shared" si="36"/>
        <v>0</v>
      </c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6">
        <f>N128-P150</f>
        <v>6</v>
      </c>
      <c r="Q151" s="357">
        <f>N129-Q150</f>
        <v>5</v>
      </c>
      <c r="R151" s="357">
        <f>N130-R150</f>
        <v>10</v>
      </c>
      <c r="S151" s="5"/>
      <c r="T151" s="356"/>
      <c r="U151" s="357"/>
      <c r="V151" s="357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358">
        <f t="shared" ref="P152:R152" si="37">P151+T150</f>
        <v>6</v>
      </c>
      <c r="Q152" s="358">
        <f t="shared" si="37"/>
        <v>5</v>
      </c>
      <c r="R152" s="358">
        <f t="shared" si="37"/>
        <v>10</v>
      </c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359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0" t="s">
        <v>108</v>
      </c>
      <c r="K156" s="361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109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110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5"/>
      <c r="I159" s="5"/>
      <c r="J159" s="362" t="s">
        <v>103</v>
      </c>
      <c r="K159" s="363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4" t="s">
        <v>111</v>
      </c>
      <c r="I160" s="361"/>
      <c r="J160" s="362" t="s">
        <v>104</v>
      </c>
      <c r="K160" s="363"/>
      <c r="L160" s="5"/>
      <c r="M160" s="5"/>
      <c r="N160" s="365" t="s">
        <v>112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113</v>
      </c>
      <c r="I161" s="363"/>
      <c r="J161" s="367"/>
      <c r="K161" s="368"/>
      <c r="L161" s="5"/>
      <c r="M161" s="5"/>
      <c r="N161" s="369" t="s">
        <v>114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115</v>
      </c>
      <c r="I162" s="363"/>
      <c r="J162" s="5"/>
      <c r="K162" s="5"/>
      <c r="L162" s="5"/>
      <c r="M162" s="5"/>
      <c r="N162" s="369" t="s">
        <v>116</v>
      </c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117</v>
      </c>
      <c r="I163" s="363"/>
      <c r="J163" s="5"/>
      <c r="K163" s="5"/>
      <c r="L163" s="5"/>
      <c r="M163" s="5"/>
      <c r="N163" s="370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118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119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66" t="s">
        <v>120</v>
      </c>
      <c r="I166" s="363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371"/>
      <c r="I167" s="368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2" t="s">
        <v>121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3" t="s">
        <v>122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374" t="s">
        <v>123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L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4.25" customHeight="1">
      <c r="A370" s="1"/>
      <c r="W370" s="1"/>
      <c r="X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5"/>
      <c r="AR370" s="1"/>
      <c r="AS370" s="1"/>
      <c r="AT370" s="1"/>
    </row>
    <row r="371" ht="15.75" customHeight="1">
      <c r="W371" s="1"/>
      <c r="X371" s="1"/>
      <c r="AQ371" s="5"/>
    </row>
    <row r="372" ht="15.75" customHeight="1">
      <c r="X372" s="1"/>
      <c r="AQ372" s="5"/>
    </row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7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E128:I128"/>
    <mergeCell ref="E129:E131"/>
    <mergeCell ref="F129:F131"/>
    <mergeCell ref="G129:G131"/>
    <mergeCell ref="H129:H131"/>
    <mergeCell ref="I129:I131"/>
    <mergeCell ref="AB127:AD128"/>
    <mergeCell ref="P128:R128"/>
    <mergeCell ref="T128:V128"/>
    <mergeCell ref="X128:X129"/>
    <mergeCell ref="Y128:Y129"/>
    <mergeCell ref="AA128:AA129"/>
    <mergeCell ref="X131:X132"/>
    <mergeCell ref="AA142:AA143"/>
    <mergeCell ref="X144:AA144"/>
    <mergeCell ref="Z128:Z129"/>
    <mergeCell ref="Z132:Z141"/>
    <mergeCell ref="Y135:Y141"/>
    <mergeCell ref="X140:X141"/>
    <mergeCell ref="X142:X143"/>
    <mergeCell ref="Y142:Y143"/>
    <mergeCell ref="Z142:Z143"/>
    <mergeCell ref="B63:E63"/>
    <mergeCell ref="F63:I63"/>
    <mergeCell ref="J63:K63"/>
    <mergeCell ref="L63:M63"/>
    <mergeCell ref="N63:O63"/>
    <mergeCell ref="P63:Q63"/>
    <mergeCell ref="R63:S63"/>
    <mergeCell ref="AA69:AB69"/>
    <mergeCell ref="AC69:AF69"/>
    <mergeCell ref="AG69:AJ69"/>
    <mergeCell ref="AA70:AB70"/>
    <mergeCell ref="AC70:AF70"/>
    <mergeCell ref="AG70:AJ70"/>
    <mergeCell ref="B64:E64"/>
    <mergeCell ref="F64:I64"/>
    <mergeCell ref="J64:K64"/>
    <mergeCell ref="L64:M64"/>
    <mergeCell ref="N64:O64"/>
    <mergeCell ref="P64:Q64"/>
    <mergeCell ref="R64:S64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65:E65"/>
    <mergeCell ref="F65:I65"/>
    <mergeCell ref="J65:K65"/>
    <mergeCell ref="L65:M65"/>
    <mergeCell ref="N65:O65"/>
    <mergeCell ref="P65:Q65"/>
    <mergeCell ref="R65:S65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F33:F41 AC69:AC70">
      <formula1>$J$156:$J$160</formula1>
    </dataValidation>
    <dataValidation type="list" allowBlank="1" showErrorMessage="1" sqref="V31:V51">
      <formula1>$C$169:$C$170</formula1>
    </dataValidation>
    <dataValidation type="list" allowBlank="1" sqref="F56:F65">
      <formula1>"Asad Kahn,Alaaeldin Abdulmoneim,Dennis Gaertig,Kevin Druschky,Mateusz Rokosz,Robert Zwettler,Syed Haider,Stacie Lind-Stein,Youssef Embarec,Zekria Asify,Dilmon Said,Kevin Greisner,Flavianne Shambi"</formula1>
    </dataValidation>
    <dataValidation type="custom" allowBlank="1" showDropDown="1" sqref="U38:U51 L56:L65 P56:P65">
      <formula1>OR(NOT(ISERROR(DATEVALUE(L38))), AND(ISNUMBER(L38), LEFT(CELL("format", L38))="D"))</formula1>
    </dataValidation>
    <dataValidation type="list" allowBlank="1" showErrorMessage="1" sqref="AG35:AG48">
      <formula1>$C$170:$C$172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45057.0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420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421"/>
      <c r="C7" s="31"/>
      <c r="D7" s="398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421"/>
      <c r="C8" s="31"/>
      <c r="D8" s="398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421"/>
      <c r="C9" s="31"/>
      <c r="D9" s="422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66">
        <v>6.0</v>
      </c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14"/>
      <c r="M11" s="76"/>
      <c r="N11" s="77"/>
      <c r="O11" s="79">
        <f t="shared" ref="O11:U11" si="1">SUM(O7:O10)</f>
        <v>6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6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144</v>
      </c>
      <c r="U22" s="134" t="s">
        <v>145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SUM(E146)</f>
        <v>0</v>
      </c>
      <c r="N23" s="141">
        <f t="shared" ref="N23:P23" si="6">SUM(G145)</f>
        <v>0</v>
      </c>
      <c r="O23" s="141">
        <f t="shared" si="6"/>
        <v>0</v>
      </c>
      <c r="P23" s="141">
        <f t="shared" si="6"/>
        <v>0</v>
      </c>
      <c r="Q23" s="141">
        <f>SUM(X145)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54" t="s">
        <v>146</v>
      </c>
      <c r="D28" s="33"/>
      <c r="E28" s="31"/>
      <c r="F28" s="176" t="s">
        <v>147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SUM(P153)</f>
        <v>6</v>
      </c>
      <c r="Q29" s="178" t="s">
        <v>67</v>
      </c>
      <c r="R29" s="180">
        <f>SUM(Q153)</f>
        <v>5</v>
      </c>
      <c r="S29" s="178" t="s">
        <v>68</v>
      </c>
      <c r="T29" s="180">
        <f>SUM(R153)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191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209" t="s">
        <v>73</v>
      </c>
      <c r="E32" s="210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423"/>
      <c r="C33" s="138"/>
      <c r="D33" s="138"/>
      <c r="E33" s="36"/>
      <c r="F33" s="424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425"/>
      <c r="C34" s="33"/>
      <c r="D34" s="33"/>
      <c r="E34" s="31"/>
      <c r="F34" s="404"/>
      <c r="G34" s="33"/>
      <c r="H34" s="33"/>
      <c r="I34" s="31"/>
      <c r="J34" s="377"/>
      <c r="K34" s="52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426"/>
      <c r="C35" s="51"/>
      <c r="D35" s="51"/>
      <c r="E35" s="6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08"/>
      <c r="P36" s="51"/>
      <c r="Q36" s="51"/>
      <c r="R36" s="51"/>
      <c r="S36" s="51"/>
      <c r="T36" s="6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23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398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398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398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398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81"/>
      <c r="M56" s="31"/>
      <c r="N56" s="278"/>
      <c r="O56" s="31"/>
      <c r="P56" s="407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407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407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31"/>
      <c r="P60" s="407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31"/>
      <c r="P61" s="407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31"/>
      <c r="P62" s="407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407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407"/>
      <c r="Q64" s="31"/>
      <c r="R64" s="278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6"/>
      <c r="B65" s="95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278"/>
      <c r="O65" s="31"/>
      <c r="P65" s="407"/>
      <c r="Q65" s="31"/>
      <c r="R65" s="278"/>
      <c r="S65" s="31"/>
      <c r="T65" s="95"/>
      <c r="U65" s="5"/>
      <c r="V65" s="5"/>
      <c r="W65" s="5"/>
      <c r="X65" s="29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6"/>
      <c r="B66" s="95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278"/>
      <c r="O66" s="31"/>
      <c r="P66" s="407"/>
      <c r="Q66" s="31"/>
      <c r="R66" s="278"/>
      <c r="S66" s="31"/>
      <c r="T66" s="95"/>
      <c r="U66" s="5"/>
      <c r="V66" s="5"/>
      <c r="W66" s="5"/>
      <c r="X66" s="29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282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0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5"/>
    </row>
    <row r="70" ht="15.75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283"/>
      <c r="AB70" s="284"/>
      <c r="AC70" s="285"/>
      <c r="AD70" s="284"/>
      <c r="AE70" s="284"/>
      <c r="AF70" s="284"/>
      <c r="AG70" s="283"/>
      <c r="AH70" s="284"/>
      <c r="AI70" s="284"/>
      <c r="AJ70" s="284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283"/>
      <c r="AB71" s="284"/>
      <c r="AC71" s="285"/>
      <c r="AD71" s="284"/>
      <c r="AE71" s="284"/>
      <c r="AF71" s="284"/>
      <c r="AG71" s="283"/>
      <c r="AH71" s="284"/>
      <c r="AI71" s="284"/>
      <c r="AJ71" s="284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5.0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5.0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1"/>
      <c r="AB127" s="4"/>
      <c r="AC127" s="4"/>
      <c r="AD127" s="4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</row>
    <row r="128" ht="14.25" customHeight="1">
      <c r="A128" s="1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6"/>
      <c r="AB128" s="286" t="s">
        <v>94</v>
      </c>
      <c r="AC128" s="287"/>
      <c r="AD128" s="288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</row>
    <row r="129" ht="14.25" customHeight="1">
      <c r="A129" s="1"/>
      <c r="B129" s="5"/>
      <c r="C129" s="5"/>
      <c r="D129" s="5"/>
      <c r="E129" s="289" t="s">
        <v>95</v>
      </c>
      <c r="F129" s="151"/>
      <c r="G129" s="151"/>
      <c r="H129" s="151"/>
      <c r="I129" s="152"/>
      <c r="J129" s="5"/>
      <c r="K129" s="5"/>
      <c r="L129" s="5"/>
      <c r="M129" s="290" t="s">
        <v>66</v>
      </c>
      <c r="N129" s="291">
        <v>6.0</v>
      </c>
      <c r="O129" s="5"/>
      <c r="P129" s="289" t="s">
        <v>96</v>
      </c>
      <c r="Q129" s="151"/>
      <c r="R129" s="151"/>
      <c r="S129" s="5"/>
      <c r="T129" s="289" t="s">
        <v>97</v>
      </c>
      <c r="U129" s="151"/>
      <c r="V129" s="151"/>
      <c r="W129" s="5"/>
      <c r="X129" s="292" t="s">
        <v>25</v>
      </c>
      <c r="Y129" s="293" t="s">
        <v>98</v>
      </c>
      <c r="Z129" s="294" t="s">
        <v>99</v>
      </c>
      <c r="AA129" s="294" t="s">
        <v>100</v>
      </c>
      <c r="AB129" s="295"/>
      <c r="AC129" s="44"/>
      <c r="AD129" s="46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  <c r="AT129" s="1"/>
    </row>
    <row r="130" ht="15.75" customHeight="1">
      <c r="A130" s="1"/>
      <c r="B130" s="5"/>
      <c r="C130" s="5"/>
      <c r="D130" s="5"/>
      <c r="E130" s="296" t="s">
        <v>101</v>
      </c>
      <c r="F130" s="297" t="s">
        <v>102</v>
      </c>
      <c r="G130" s="297" t="s">
        <v>103</v>
      </c>
      <c r="H130" s="297" t="s">
        <v>104</v>
      </c>
      <c r="I130" s="298" t="s">
        <v>105</v>
      </c>
      <c r="J130" s="5"/>
      <c r="K130" s="5"/>
      <c r="L130" s="5"/>
      <c r="M130" s="299" t="s">
        <v>67</v>
      </c>
      <c r="N130" s="300">
        <v>5.0</v>
      </c>
      <c r="O130" s="5"/>
      <c r="P130" s="301" t="s">
        <v>66</v>
      </c>
      <c r="Q130" s="302" t="s">
        <v>67</v>
      </c>
      <c r="R130" s="302" t="s">
        <v>68</v>
      </c>
      <c r="S130" s="5"/>
      <c r="T130" s="301" t="s">
        <v>66</v>
      </c>
      <c r="U130" s="302" t="s">
        <v>67</v>
      </c>
      <c r="V130" s="303" t="s">
        <v>68</v>
      </c>
      <c r="W130" s="5"/>
      <c r="X130" s="304"/>
      <c r="Y130" s="305"/>
      <c r="Z130" s="306"/>
      <c r="AA130" s="306"/>
      <c r="AB130" s="307" t="s">
        <v>66</v>
      </c>
      <c r="AC130" s="308" t="s">
        <v>67</v>
      </c>
      <c r="AD130" s="308" t="s">
        <v>68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  <c r="AR130" s="1"/>
      <c r="AS130" s="1"/>
      <c r="AT130" s="1"/>
    </row>
    <row r="131" ht="15.75" customHeight="1">
      <c r="A131" s="1"/>
      <c r="B131" s="5"/>
      <c r="C131" s="5"/>
      <c r="D131" s="5"/>
      <c r="E131" s="304"/>
      <c r="F131" s="305"/>
      <c r="G131" s="305"/>
      <c r="H131" s="305"/>
      <c r="I131" s="306"/>
      <c r="J131" s="5"/>
      <c r="K131" s="5"/>
      <c r="L131" s="5"/>
      <c r="M131" s="299" t="s">
        <v>106</v>
      </c>
      <c r="N131" s="300">
        <v>10.0</v>
      </c>
      <c r="O131" s="5"/>
      <c r="P131" s="309" t="b">
        <f t="shared" ref="P131:P147" si="8">IF(M31="E(Con)",1)</f>
        <v>0</v>
      </c>
      <c r="Q131" s="310" t="b">
        <f t="shared" ref="Q131:Q147" si="9">IF(M31="P",1)</f>
        <v>0</v>
      </c>
      <c r="R131" s="310" t="b">
        <f t="shared" ref="R131:R147" si="10">IF(M31="E(FTE)",1)</f>
        <v>0</v>
      </c>
      <c r="S131" s="5"/>
      <c r="T131" s="309" t="b">
        <f t="shared" ref="T131:T147" si="11">IF(AND(V31="✔",M31="E(Con)"),1)</f>
        <v>0</v>
      </c>
      <c r="U131" s="309" t="b">
        <f t="shared" ref="U131:U147" si="12">IF(AND(V31="✔",M31="P"),1)</f>
        <v>0</v>
      </c>
      <c r="V131" s="311" t="b">
        <f t="shared" ref="V131:V150" si="13">IF(AND(V31="✔",M31="E(FTE)"),1)</f>
        <v>0</v>
      </c>
      <c r="W131" s="5"/>
      <c r="X131" s="312" t="b">
        <f>IF(O16="✔",1)</f>
        <v>0</v>
      </c>
      <c r="Y131" s="313" t="b">
        <f>IF(S16="✔",1)</f>
        <v>0</v>
      </c>
      <c r="Z131" s="314" t="b">
        <f>IF(U16="✔",1)</f>
        <v>0</v>
      </c>
      <c r="AA131" s="314" t="b">
        <f t="shared" ref="AA131:AA137" si="14">IF(H45="✔",1)</f>
        <v>0</v>
      </c>
      <c r="AB131" s="315" t="b">
        <f t="shared" ref="AB131:AB150" si="15">IF(AND(M31="E(Con)",U31="1.Jan"),1)</f>
        <v>0</v>
      </c>
      <c r="AC131" s="316" t="b">
        <f>IF(AND(M31="P",U31="1.Jan"),1)</f>
        <v>0</v>
      </c>
      <c r="AD131" s="317" t="b">
        <f t="shared" ref="AD131:AD150" si="16">IF(AND(M31="E(FTE)",U31="1.Jan"),1)</f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  <c r="AR131" s="1"/>
      <c r="AS131" s="1"/>
    </row>
    <row r="132" ht="14.25" customHeight="1">
      <c r="A132" s="1"/>
      <c r="B132" s="5"/>
      <c r="C132" s="5"/>
      <c r="D132" s="5"/>
      <c r="E132" s="318"/>
      <c r="F132" s="186"/>
      <c r="G132" s="186"/>
      <c r="H132" s="186"/>
      <c r="I132" s="187"/>
      <c r="J132" s="5"/>
      <c r="K132" s="5"/>
      <c r="L132" s="5"/>
      <c r="M132" s="319"/>
      <c r="N132" s="320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21"/>
      <c r="Y132" s="313" t="b">
        <f>IF(U18="✔",1)</f>
        <v>0</v>
      </c>
      <c r="Z132" s="314" t="b">
        <f>IF(U18="✔",1)</f>
        <v>0</v>
      </c>
      <c r="AA132" s="314" t="b">
        <f t="shared" si="14"/>
        <v>0</v>
      </c>
      <c r="AB132" s="322" t="b">
        <f t="shared" si="15"/>
        <v>0</v>
      </c>
      <c r="AC132" s="323" t="b">
        <f>IF(AND(M32="P",U32="1-Jan"),1)</f>
        <v>0</v>
      </c>
      <c r="AD132" s="317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ref="E133:E141" si="17">IF(F33="Mail Netz DG",1)</f>
        <v>0</v>
      </c>
      <c r="F133" s="309" t="b">
        <f t="shared" ref="F133:F141" si="18">IF(F33="Mail Legal ",1)</f>
        <v>0</v>
      </c>
      <c r="G133" s="309" t="b">
        <f t="shared" ref="G133:G141" si="19">IF(F33="Incident Report",1)</f>
        <v>0</v>
      </c>
      <c r="H133" s="309" t="b">
        <f t="shared" ref="H133:H141" si="20">IF(F33="Lost and Found",1)</f>
        <v>0</v>
      </c>
      <c r="I133" s="309" t="b">
        <f t="shared" ref="I133:I141" si="21">IF(F33="User Walk-in",1)</f>
        <v>0</v>
      </c>
      <c r="J133" s="5"/>
      <c r="K133" s="5"/>
      <c r="L133" s="5"/>
      <c r="M133" s="5"/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24"/>
      <c r="Y133" s="313" t="b">
        <f t="shared" ref="Y133:Y135" si="22">IF(U16="✔",1)</f>
        <v>0</v>
      </c>
      <c r="Z133" s="325"/>
      <c r="AA133" s="314" t="b">
        <f t="shared" si="14"/>
        <v>0</v>
      </c>
      <c r="AB133" s="315" t="b">
        <f t="shared" si="15"/>
        <v>0</v>
      </c>
      <c r="AC133" s="323" t="b">
        <f t="shared" ref="AC133:AC150" si="23">IF(AND(M33="P",U33="1.Jan"),1)</f>
        <v>0</v>
      </c>
      <c r="AD133" s="326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5"/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12" t="b">
        <f t="shared" ref="X134:X135" si="24">IF(Q19="✔",1)</f>
        <v>0</v>
      </c>
      <c r="Y134" s="313" t="b">
        <f t="shared" si="22"/>
        <v>0</v>
      </c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26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28" t="s">
        <v>107</v>
      </c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12" t="b">
        <f t="shared" si="24"/>
        <v>0</v>
      </c>
      <c r="Y135" s="313" t="b">
        <f t="shared" si="22"/>
        <v>0</v>
      </c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329">
        <v>44805.0</v>
      </c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ref="X136:X138" si="25">IF(Q16="✔",1)</f>
        <v>0</v>
      </c>
      <c r="Y136" s="331"/>
      <c r="Z136" s="327"/>
      <c r="AA136" s="314" t="b">
        <f t="shared" si="14"/>
        <v>0</v>
      </c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332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si="25"/>
        <v>0</v>
      </c>
      <c r="Y137" s="305"/>
      <c r="Z137" s="327"/>
      <c r="AA137" s="314" t="b">
        <f t="shared" si="14"/>
        <v>0</v>
      </c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5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4.25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30" t="b">
        <f t="shared" ref="X139:X140" si="26">IF(O19="✔",1)</f>
        <v>0</v>
      </c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4.25" customHeight="1">
      <c r="A140" s="1"/>
      <c r="B140" s="5"/>
      <c r="C140" s="5"/>
      <c r="D140" s="5"/>
      <c r="E140" s="309" t="b">
        <f t="shared" si="17"/>
        <v>0</v>
      </c>
      <c r="F140" s="309" t="b">
        <f t="shared" si="18"/>
        <v>0</v>
      </c>
      <c r="G140" s="309" t="b">
        <f t="shared" si="19"/>
        <v>0</v>
      </c>
      <c r="H140" s="309" t="b">
        <f t="shared" si="20"/>
        <v>0</v>
      </c>
      <c r="I140" s="309" t="b">
        <f t="shared" si="21"/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30" t="b">
        <f t="shared" si="26"/>
        <v>0</v>
      </c>
      <c r="Y140" s="305"/>
      <c r="Z140" s="327"/>
      <c r="AA140" s="333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5.0" customHeight="1">
      <c r="A141" s="1"/>
      <c r="B141" s="5"/>
      <c r="C141" s="5"/>
      <c r="D141" s="5"/>
      <c r="E141" s="309" t="b">
        <f t="shared" si="17"/>
        <v>0</v>
      </c>
      <c r="F141" s="309" t="b">
        <f t="shared" si="18"/>
        <v>0</v>
      </c>
      <c r="G141" s="309" t="b">
        <f t="shared" si="19"/>
        <v>0</v>
      </c>
      <c r="H141" s="309" t="b">
        <f t="shared" si="20"/>
        <v>0</v>
      </c>
      <c r="I141" s="309" t="b">
        <f t="shared" si="21"/>
        <v>0</v>
      </c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21"/>
      <c r="Y141" s="305"/>
      <c r="Z141" s="327"/>
      <c r="AA141" s="333"/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5.75" customHeight="1">
      <c r="A142" s="1"/>
      <c r="B142" s="5"/>
      <c r="C142" s="5"/>
      <c r="D142" s="5"/>
      <c r="E142" s="309" t="b">
        <f>IF(F82="Mail Netz DG",1)</f>
        <v>0</v>
      </c>
      <c r="F142" s="309" t="b">
        <f>IF(F82="Mail Legal ",1)</f>
        <v>0</v>
      </c>
      <c r="G142" s="309" t="b">
        <f>IF(F82="Incident Report",1)</f>
        <v>0</v>
      </c>
      <c r="H142" s="309" t="b">
        <f>IF(F82="Lost and Found",1)</f>
        <v>0</v>
      </c>
      <c r="I142" s="309" t="b">
        <f>IF(F82="User Walk-in",1)</f>
        <v>0</v>
      </c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18"/>
      <c r="Y142" s="186"/>
      <c r="Z142" s="334"/>
      <c r="AA142" s="335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09"/>
      <c r="F143" s="309"/>
      <c r="G143" s="309"/>
      <c r="H143" s="309"/>
      <c r="I143" s="309"/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36">
        <f t="shared" ref="X143:AA143" si="27">SUM(X131:X142)</f>
        <v>0</v>
      </c>
      <c r="Y143" s="337">
        <f t="shared" si="27"/>
        <v>0</v>
      </c>
      <c r="Z143" s="338">
        <f t="shared" si="27"/>
        <v>0</v>
      </c>
      <c r="AA143" s="338">
        <f t="shared" si="27"/>
        <v>0</v>
      </c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09"/>
      <c r="F144" s="309"/>
      <c r="G144" s="309"/>
      <c r="H144" s="309"/>
      <c r="I144" s="309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324"/>
      <c r="Y144" s="339"/>
      <c r="Z144" s="340"/>
      <c r="AA144" s="340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341">
        <f t="shared" ref="E145:I145" si="28">SUM(E133:E144)</f>
        <v>0</v>
      </c>
      <c r="F145" s="342">
        <f t="shared" si="28"/>
        <v>0</v>
      </c>
      <c r="G145" s="343">
        <f t="shared" si="28"/>
        <v>0</v>
      </c>
      <c r="H145" s="344">
        <f t="shared" si="28"/>
        <v>0</v>
      </c>
      <c r="I145" s="344">
        <f t="shared" si="28"/>
        <v>0</v>
      </c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345">
        <f>SUM(X143:AA144)</f>
        <v>0</v>
      </c>
      <c r="Y145" s="346"/>
      <c r="Z145" s="346"/>
      <c r="AA145" s="346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347">
        <f>SUM(E145:F145)</f>
        <v>0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si="8"/>
        <v>0</v>
      </c>
      <c r="Q146" s="310" t="b">
        <f t="shared" si="9"/>
        <v>0</v>
      </c>
      <c r="R146" s="310" t="b">
        <f t="shared" si="10"/>
        <v>0</v>
      </c>
      <c r="S146" s="5"/>
      <c r="T146" s="309" t="b">
        <f t="shared" si="11"/>
        <v>0</v>
      </c>
      <c r="U146" s="309" t="b">
        <f t="shared" si="12"/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8"/>
        <v>0</v>
      </c>
      <c r="Q147" s="310" t="b">
        <f t="shared" si="9"/>
        <v>0</v>
      </c>
      <c r="R147" s="310" t="b">
        <f t="shared" si="10"/>
        <v>0</v>
      </c>
      <c r="S147" s="5"/>
      <c r="T147" s="309" t="b">
        <f t="shared" si="11"/>
        <v>0</v>
      </c>
      <c r="U147" s="309" t="b">
        <f t="shared" si="12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ref="P148:P150" si="29">IF(M49="E(Con)",1)</f>
        <v>0</v>
      </c>
      <c r="Q148" s="310" t="b">
        <f t="shared" ref="Q148:Q150" si="30">IF(M49="P",1)</f>
        <v>0</v>
      </c>
      <c r="R148" s="310" t="b">
        <f t="shared" ref="R148:R150" si="31">IF(M49="E(FTE)",1)</f>
        <v>0</v>
      </c>
      <c r="S148" s="5"/>
      <c r="T148" s="309" t="b">
        <f t="shared" ref="T148:T150" si="32">IF(AND(V49="✔",M49="E(Con)"),1)</f>
        <v>0</v>
      </c>
      <c r="U148" s="309" t="b">
        <f t="shared" ref="U148:U150" si="33">IF(AND(V49="✔",M49="P"),1)</f>
        <v>0</v>
      </c>
      <c r="V148" s="311" t="b">
        <f t="shared" si="13"/>
        <v>0</v>
      </c>
      <c r="W148" s="5"/>
      <c r="X148" s="5"/>
      <c r="Y148" s="5"/>
      <c r="Z148" s="5"/>
      <c r="AA148" s="1"/>
      <c r="AB148" s="315" t="b">
        <f t="shared" si="15"/>
        <v>0</v>
      </c>
      <c r="AC148" s="323" t="b">
        <f t="shared" si="23"/>
        <v>0</v>
      </c>
      <c r="AD148" s="317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09" t="b">
        <f t="shared" si="29"/>
        <v>0</v>
      </c>
      <c r="Q149" s="310" t="b">
        <f t="shared" si="30"/>
        <v>0</v>
      </c>
      <c r="R149" s="310" t="b">
        <f t="shared" si="31"/>
        <v>0</v>
      </c>
      <c r="S149" s="5"/>
      <c r="T149" s="309" t="b">
        <f t="shared" si="32"/>
        <v>0</v>
      </c>
      <c r="U149" s="309" t="b">
        <f t="shared" si="33"/>
        <v>0</v>
      </c>
      <c r="V149" s="311" t="b">
        <f t="shared" si="13"/>
        <v>0</v>
      </c>
      <c r="W149" s="5"/>
      <c r="X149" s="5"/>
      <c r="Y149" s="5"/>
      <c r="Z149" s="5"/>
      <c r="AA149" s="1"/>
      <c r="AB149" s="315" t="b">
        <f t="shared" si="15"/>
        <v>0</v>
      </c>
      <c r="AC149" s="323" t="b">
        <f t="shared" si="23"/>
        <v>0</v>
      </c>
      <c r="AD149" s="317" t="b">
        <f t="shared" si="1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09" t="b">
        <f t="shared" si="29"/>
        <v>0</v>
      </c>
      <c r="Q150" s="310" t="b">
        <f t="shared" si="30"/>
        <v>0</v>
      </c>
      <c r="R150" s="310" t="b">
        <f t="shared" si="31"/>
        <v>0</v>
      </c>
      <c r="S150" s="5"/>
      <c r="T150" s="309" t="b">
        <f t="shared" si="32"/>
        <v>0</v>
      </c>
      <c r="U150" s="309" t="b">
        <f t="shared" si="33"/>
        <v>0</v>
      </c>
      <c r="V150" s="311" t="b">
        <f t="shared" si="13"/>
        <v>0</v>
      </c>
      <c r="W150" s="5"/>
      <c r="X150" s="5"/>
      <c r="Y150" s="5"/>
      <c r="Z150" s="5"/>
      <c r="AA150" s="1"/>
      <c r="AB150" s="348" t="b">
        <f t="shared" si="15"/>
        <v>0</v>
      </c>
      <c r="AC150" s="349" t="b">
        <f t="shared" si="23"/>
        <v>0</v>
      </c>
      <c r="AD150" s="350" t="b">
        <f t="shared" si="16"/>
        <v>0</v>
      </c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1">
        <f t="shared" ref="P151:R151" si="34">SUM(P131:P150)</f>
        <v>0</v>
      </c>
      <c r="Q151" s="352">
        <f t="shared" si="34"/>
        <v>0</v>
      </c>
      <c r="R151" s="352">
        <f t="shared" si="34"/>
        <v>0</v>
      </c>
      <c r="S151" s="5"/>
      <c r="T151" s="351">
        <f t="shared" ref="T151:U151" si="35">SUM(T131:T150)</f>
        <v>0</v>
      </c>
      <c r="U151" s="352">
        <f t="shared" si="35"/>
        <v>0</v>
      </c>
      <c r="V151" s="352">
        <f>SUM(V132:V150)</f>
        <v>0</v>
      </c>
      <c r="W151" s="5"/>
      <c r="X151" s="5"/>
      <c r="Y151" s="5"/>
      <c r="Z151" s="5"/>
      <c r="AA151" s="1"/>
      <c r="AB151" s="353">
        <f t="shared" ref="AB151:AD151" si="36">SUM(AB131:AB150)</f>
        <v>0</v>
      </c>
      <c r="AC151" s="354">
        <f t="shared" si="36"/>
        <v>0</v>
      </c>
      <c r="AD151" s="355">
        <f t="shared" si="36"/>
        <v>0</v>
      </c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356">
        <f>N129-P151</f>
        <v>6</v>
      </c>
      <c r="Q152" s="357">
        <f>N130-Q151</f>
        <v>5</v>
      </c>
      <c r="R152" s="357">
        <f>N131-R151</f>
        <v>10</v>
      </c>
      <c r="S152" s="5"/>
      <c r="T152" s="356"/>
      <c r="U152" s="357"/>
      <c r="V152" s="357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358">
        <f t="shared" ref="P153:R153" si="37">P152+T151</f>
        <v>6</v>
      </c>
      <c r="Q153" s="358">
        <f t="shared" si="37"/>
        <v>5</v>
      </c>
      <c r="R153" s="358">
        <f t="shared" si="37"/>
        <v>10</v>
      </c>
      <c r="S153" s="5"/>
      <c r="T153" s="5"/>
      <c r="U153" s="5"/>
      <c r="V153" s="5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359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0" t="s">
        <v>108</v>
      </c>
      <c r="K157" s="361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109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5"/>
      <c r="I159" s="5"/>
      <c r="J159" s="362" t="s">
        <v>110</v>
      </c>
      <c r="K159" s="363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5"/>
      <c r="I160" s="5"/>
      <c r="J160" s="362" t="s">
        <v>103</v>
      </c>
      <c r="K160" s="363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4" t="s">
        <v>111</v>
      </c>
      <c r="I161" s="361"/>
      <c r="J161" s="362" t="s">
        <v>104</v>
      </c>
      <c r="K161" s="363"/>
      <c r="L161" s="5"/>
      <c r="M161" s="5"/>
      <c r="N161" s="365" t="s">
        <v>112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113</v>
      </c>
      <c r="I162" s="363"/>
      <c r="J162" s="367"/>
      <c r="K162" s="368"/>
      <c r="L162" s="5"/>
      <c r="M162" s="5"/>
      <c r="N162" s="369" t="s">
        <v>114</v>
      </c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115</v>
      </c>
      <c r="I163" s="363"/>
      <c r="J163" s="5"/>
      <c r="K163" s="5"/>
      <c r="L163" s="5"/>
      <c r="M163" s="5"/>
      <c r="N163" s="369" t="s">
        <v>116</v>
      </c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117</v>
      </c>
      <c r="I164" s="363"/>
      <c r="J164" s="5"/>
      <c r="K164" s="5"/>
      <c r="L164" s="5"/>
      <c r="M164" s="5"/>
      <c r="N164" s="370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118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66" t="s">
        <v>119</v>
      </c>
      <c r="I166" s="363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366" t="s">
        <v>120</v>
      </c>
      <c r="I167" s="363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371"/>
      <c r="I168" s="368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2" t="s">
        <v>121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373" t="s">
        <v>122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5"/>
      <c r="C173" s="374" t="s">
        <v>123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L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L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4.25" customHeight="1">
      <c r="A370" s="1"/>
      <c r="W370" s="1"/>
      <c r="X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5"/>
      <c r="AR370" s="1"/>
      <c r="AS370" s="1"/>
      <c r="AT370" s="1"/>
    </row>
    <row r="371" ht="14.25" customHeight="1">
      <c r="A371" s="1"/>
      <c r="W371" s="1"/>
      <c r="X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5"/>
      <c r="AR371" s="1"/>
      <c r="AS371" s="1"/>
      <c r="AT371" s="1"/>
    </row>
    <row r="372" ht="15.75" customHeight="1">
      <c r="W372" s="1"/>
      <c r="X372" s="1"/>
      <c r="AQ372" s="5"/>
    </row>
    <row r="373" ht="15.75" customHeight="1">
      <c r="X373" s="1"/>
      <c r="AQ373" s="5"/>
    </row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4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E129:I129"/>
    <mergeCell ref="E130:E132"/>
    <mergeCell ref="F130:F132"/>
    <mergeCell ref="G130:G132"/>
    <mergeCell ref="H130:H132"/>
    <mergeCell ref="I130:I132"/>
    <mergeCell ref="AB128:AD129"/>
    <mergeCell ref="P129:R129"/>
    <mergeCell ref="T129:V129"/>
    <mergeCell ref="X129:X130"/>
    <mergeCell ref="Y129:Y130"/>
    <mergeCell ref="AA129:AA130"/>
    <mergeCell ref="X132:X133"/>
    <mergeCell ref="AA143:AA144"/>
    <mergeCell ref="X145:AA145"/>
    <mergeCell ref="Z129:Z130"/>
    <mergeCell ref="Z133:Z142"/>
    <mergeCell ref="Y136:Y142"/>
    <mergeCell ref="X141:X142"/>
    <mergeCell ref="X143:X144"/>
    <mergeCell ref="Y143:Y144"/>
    <mergeCell ref="Z143:Z144"/>
    <mergeCell ref="B63:E63"/>
    <mergeCell ref="F63:I63"/>
    <mergeCell ref="J63:K63"/>
    <mergeCell ref="L63:M63"/>
    <mergeCell ref="N63:O63"/>
    <mergeCell ref="P63:Q63"/>
    <mergeCell ref="R63:S63"/>
    <mergeCell ref="AA70:AB70"/>
    <mergeCell ref="AC70:AF70"/>
    <mergeCell ref="AG70:AJ70"/>
    <mergeCell ref="AA71:AB71"/>
    <mergeCell ref="AC71:AF71"/>
    <mergeCell ref="AG71:AJ71"/>
    <mergeCell ref="B64:E64"/>
    <mergeCell ref="F64:I64"/>
    <mergeCell ref="J64:K64"/>
    <mergeCell ref="L64:M64"/>
    <mergeCell ref="N64:O64"/>
    <mergeCell ref="P64:Q64"/>
    <mergeCell ref="R64:S64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66:E66"/>
    <mergeCell ref="F66:I66"/>
    <mergeCell ref="J66:K66"/>
    <mergeCell ref="L66:M66"/>
    <mergeCell ref="N66:O66"/>
    <mergeCell ref="P66:Q66"/>
    <mergeCell ref="R66:S66"/>
    <mergeCell ref="B65:E65"/>
    <mergeCell ref="F65:I65"/>
    <mergeCell ref="J65:K65"/>
    <mergeCell ref="L65:M65"/>
    <mergeCell ref="N65:O65"/>
    <mergeCell ref="P65:Q65"/>
    <mergeCell ref="R65:S65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66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$C$171:$C$173</formula1>
    </dataValidation>
    <dataValidation type="custom" allowBlank="1" showDropDown="1" sqref="U38:U51 L56:L66 P56:P66">
      <formula1>OR(NOT(ISERROR(DATEVALUE(L38))), AND(ISNUMBER(L38), LEFT(CELL("format", L38))="D"))</formula1>
    </dataValidation>
    <dataValidation type="list" allowBlank="1" showErrorMessage="1" sqref="M31:M51">
      <formula1>$M$127:$M$130</formula1>
    </dataValidation>
    <dataValidation type="list" allowBlank="1" showErrorMessage="1" sqref="F33:F41 AC70:AC71">
      <formula1>$J$157:$J$161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45058.0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14"/>
      <c r="M7" s="53" t="s">
        <v>20</v>
      </c>
      <c r="N7" s="31"/>
      <c r="O7" s="54">
        <v>7.0</v>
      </c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7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7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148</v>
      </c>
      <c r="U22" s="134" t="s">
        <v>149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">
        <v>146</v>
      </c>
      <c r="D28" s="119"/>
      <c r="E28" s="77"/>
      <c r="F28" s="176" t="s">
        <v>150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191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33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398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7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407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407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407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31"/>
      <c r="P60" s="407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31"/>
      <c r="P61" s="407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31"/>
      <c r="P62" s="407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407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407"/>
      <c r="Q64" s="31"/>
      <c r="R64" s="278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95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278"/>
      <c r="O65" s="31"/>
      <c r="P65" s="407"/>
      <c r="Q65" s="31"/>
      <c r="R65" s="278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95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278"/>
      <c r="O66" s="31"/>
      <c r="P66" s="407"/>
      <c r="Q66" s="31"/>
      <c r="R66" s="278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4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63:E63"/>
    <mergeCell ref="F63:I63"/>
    <mergeCell ref="J63:K63"/>
    <mergeCell ref="L63:M63"/>
    <mergeCell ref="N63:O63"/>
    <mergeCell ref="P63:Q63"/>
    <mergeCell ref="R63:S63"/>
    <mergeCell ref="AA68:AB68"/>
    <mergeCell ref="AC68:AF68"/>
    <mergeCell ref="AG68:AJ68"/>
    <mergeCell ref="AA69:AB69"/>
    <mergeCell ref="AC69:AF69"/>
    <mergeCell ref="AG69:AJ69"/>
    <mergeCell ref="B64:E64"/>
    <mergeCell ref="F64:I64"/>
    <mergeCell ref="J64:K64"/>
    <mergeCell ref="L64:M64"/>
    <mergeCell ref="N64:O64"/>
    <mergeCell ref="P64:Q64"/>
    <mergeCell ref="R64:S64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66:E66"/>
    <mergeCell ref="F66:I66"/>
    <mergeCell ref="J66:K66"/>
    <mergeCell ref="L66:M66"/>
    <mergeCell ref="N66:O66"/>
    <mergeCell ref="P66:Q66"/>
    <mergeCell ref="R66:S66"/>
    <mergeCell ref="B65:E65"/>
    <mergeCell ref="F65:I65"/>
    <mergeCell ref="J65:K65"/>
    <mergeCell ref="L65:M65"/>
    <mergeCell ref="N65:O65"/>
    <mergeCell ref="P65:Q65"/>
    <mergeCell ref="R65:S65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66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8:U51 L56:L66 P56:P66">
      <formula1>OR(NOT(ISERROR(DATEVALUE(L38))), AND(ISNUMBER(L38), LEFT(CELL("format", L38))="D"))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45059.0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421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66">
        <v>8.0</v>
      </c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8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8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409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151</v>
      </c>
      <c r="U22" s="134" t="s">
        <v>152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191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33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398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398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398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401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401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401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401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401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427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7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407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407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407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31"/>
      <c r="P60" s="407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31"/>
      <c r="P61" s="407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31"/>
      <c r="P62" s="407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407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407"/>
      <c r="Q64" s="31"/>
      <c r="R64" s="278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95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278"/>
      <c r="O65" s="31"/>
      <c r="P65" s="407"/>
      <c r="Q65" s="31"/>
      <c r="R65" s="278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403"/>
      <c r="C71" s="33"/>
      <c r="D71" s="33"/>
      <c r="E71" s="31"/>
      <c r="F71" s="62"/>
      <c r="G71" s="51"/>
      <c r="H71" s="51"/>
      <c r="I71" s="61"/>
      <c r="J71" s="95"/>
      <c r="K71" s="31"/>
      <c r="L71" s="277"/>
      <c r="M71" s="31"/>
      <c r="N71" s="404"/>
      <c r="O71" s="31"/>
      <c r="P71" s="94"/>
      <c r="Q71" s="31"/>
      <c r="R71" s="404"/>
      <c r="S71" s="31"/>
      <c r="T71" s="9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9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B69:E69"/>
    <mergeCell ref="F69:I69"/>
    <mergeCell ref="J69:K69"/>
    <mergeCell ref="L69:M69"/>
    <mergeCell ref="N69:O69"/>
    <mergeCell ref="P69:Q69"/>
    <mergeCell ref="R69:S69"/>
    <mergeCell ref="B70:E70"/>
    <mergeCell ref="F70:I70"/>
    <mergeCell ref="J70:K70"/>
    <mergeCell ref="L70:M70"/>
    <mergeCell ref="N70:O70"/>
    <mergeCell ref="P70:Q70"/>
    <mergeCell ref="R70:S70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1:E71"/>
    <mergeCell ref="F71:I71"/>
    <mergeCell ref="J71:K71"/>
    <mergeCell ref="L71:M71"/>
    <mergeCell ref="N71:O71"/>
    <mergeCell ref="P71:Q71"/>
    <mergeCell ref="R71:S71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1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8:U51 L56:L71 P56:P71">
      <formula1>OR(NOT(ISERROR(DATEVALUE(L38))), AND(ISNUMBER(L38), LEFT(CELL("format", L38))="D"))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45060.0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66">
        <v>2.0</v>
      </c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2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2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153</v>
      </c>
      <c r="U22" s="134" t="s">
        <v>154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191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33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33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398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398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398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6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Haider,Selina Cepni,Stacie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8:U51 L56:L70 P56:P70">
      <formula1>OR(NOT(ISERROR(DATEVALUE(L38))), AND(ISNUMBER(L38), LEFT(CELL("format", L38))="D"))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45061.0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66">
        <v>42.0</v>
      </c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42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42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155</v>
      </c>
      <c r="U22" s="134" t="s">
        <v>156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qref="F56:F70">
      <formula1>"Asad Kahn,Alaaeldin Abdulmoneim,Dennis Gaertig,Kevin Druschky,Mateusz Rokosz,Robert Zwettler,Syed Haider,Stacie Lind-Stein,Silvia Lupoaie,Youssef Embarec,Zekria Asify,Dilmon Said,Kevin Greisner,Flavianne Shambi"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45062.0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66">
        <v>1.0</v>
      </c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1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1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157</v>
      </c>
      <c r="U22" s="134" t="s">
        <v>158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Haider,Selina Cepni,Stacie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45063.0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 t="s">
        <v>159</v>
      </c>
      <c r="C7" s="31"/>
      <c r="D7" s="95" t="s">
        <v>160</v>
      </c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431">
        <v>3.0</v>
      </c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3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3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161</v>
      </c>
      <c r="U22" s="134" t="s">
        <v>162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45064.0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66">
        <v>4.0</v>
      </c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4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4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163</v>
      </c>
      <c r="U22" s="134" t="s">
        <v>164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45065.0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66">
        <v>2.0</v>
      </c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2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2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165</v>
      </c>
      <c r="U22" s="134" t="s">
        <v>166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45066.0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66">
        <v>5.0</v>
      </c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5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5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167</v>
      </c>
      <c r="U22" s="134" t="s">
        <v>168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45067.0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66">
        <v>6.0</v>
      </c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6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6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169</v>
      </c>
      <c r="U22" s="134" t="s">
        <v>170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45068.0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66">
        <v>6.0</v>
      </c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6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6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171</v>
      </c>
      <c r="U22" s="134" t="s">
        <v>172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45069.0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66">
        <v>7.0</v>
      </c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7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7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173</v>
      </c>
      <c r="U22" s="134" t="s">
        <v>174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45070.0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66">
        <v>4.0</v>
      </c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4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4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175</v>
      </c>
      <c r="U22" s="134" t="s">
        <v>176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45071.0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421" t="s">
        <v>177</v>
      </c>
      <c r="C7" s="31"/>
      <c r="D7" s="398" t="s">
        <v>178</v>
      </c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66">
        <v>7.0</v>
      </c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7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7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179</v>
      </c>
      <c r="U22" s="134" t="s">
        <v>180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45072.0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66">
        <v>3.0</v>
      </c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3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3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181</v>
      </c>
      <c r="U22" s="134" t="s">
        <v>182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45073.0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66">
        <v>6.0</v>
      </c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6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6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183</v>
      </c>
      <c r="U22" s="134" t="s">
        <v>184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45074.0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66">
        <v>7.0</v>
      </c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7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7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185</v>
      </c>
      <c r="U22" s="134" t="s">
        <v>186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45075.0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66">
        <v>3.0</v>
      </c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3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3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187</v>
      </c>
      <c r="U22" s="134" t="s">
        <v>188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45076.0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66">
        <v>3.0</v>
      </c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3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3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189</v>
      </c>
      <c r="U22" s="134" t="s">
        <v>190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45077.0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405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66">
        <v>3.0</v>
      </c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66">
        <v>6.0</v>
      </c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9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9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6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191</v>
      </c>
      <c r="U22" s="134" t="s">
        <v>192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10"/>
      <c r="N31" s="411"/>
      <c r="O31" s="428"/>
      <c r="P31" s="138"/>
      <c r="Q31" s="138"/>
      <c r="R31" s="138"/>
      <c r="S31" s="138"/>
      <c r="T31" s="36"/>
      <c r="U31" s="411"/>
      <c r="V31" s="412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29"/>
      <c r="P32" s="33"/>
      <c r="Q32" s="33"/>
      <c r="R32" s="33"/>
      <c r="S32" s="33"/>
      <c r="T32" s="31"/>
      <c r="U32" s="413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29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29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30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30"/>
      <c r="P36" s="33"/>
      <c r="Q36" s="33"/>
      <c r="R36" s="33"/>
      <c r="S36" s="33"/>
      <c r="T36" s="31"/>
      <c r="U36" s="414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29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29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29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29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